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7.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theme/themeOverride8.xml" ContentType="application/vnd.openxmlformats-officedocument.themeOverride+xml"/>
  <Override PartName="/xl/drawings/drawing12.xml" ContentType="application/vnd.openxmlformats-officedocument.drawing+xml"/>
  <Override PartName="/xl/comments2.xml" ContentType="application/vnd.openxmlformats-officedocument.spreadsheetml.comments+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4.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5.xml" ContentType="application/vnd.openxmlformats-officedocument.drawing+xml"/>
  <Override PartName="/xl/comments3.xml" ContentType="application/vnd.openxmlformats-officedocument.spreadsheetml.comment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6.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7.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8.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9.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0.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1.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2.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3.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4.xml" ContentType="application/vnd.openxmlformats-officedocument.drawing+xml"/>
  <Override PartName="/xl/comments4.xml" ContentType="application/vnd.openxmlformats-officedocument.spreadsheetml.comments+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5.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6.xml" ContentType="application/vnd.openxmlformats-officedocument.drawing+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7.xml" ContentType="application/vnd.openxmlformats-officedocument.drawing+xml"/>
  <Override PartName="/xl/comments5.xml" ContentType="application/vnd.openxmlformats-officedocument.spreadsheetml.comments+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8.xml" ContentType="application/vnd.openxmlformats-officedocument.drawing+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9.xml" ContentType="application/vnd.openxmlformats-officedocument.drawing+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0.xml" ContentType="application/vnd.openxmlformats-officedocument.drawing+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1.xml" ContentType="application/vnd.openxmlformats-officedocument.drawing+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remeta\Desktop\WEB IFP\01_Zdroje web IFP\"/>
    </mc:Choice>
  </mc:AlternateContent>
  <bookViews>
    <workbookView xWindow="0" yWindow="0" windowWidth="13755" windowHeight="3315" tabRatio="891"/>
  </bookViews>
  <sheets>
    <sheet name="Tabuľka do NPR" sheetId="58" r:id="rId1"/>
    <sheet name="popisky" sheetId="61" r:id="rId2"/>
    <sheet name="Sumar" sheetId="14" r:id="rId3"/>
    <sheet name="kompas" sheetId="59" r:id="rId4"/>
    <sheet name="robust" sheetId="60" r:id="rId5"/>
    <sheet name="PISA" sheetId="20" r:id="rId6"/>
    <sheet name="PISA read" sheetId="7" r:id="rId7"/>
    <sheet name="Preprimary3+" sheetId="45" r:id="rId8"/>
    <sheet name="early leavers" sheetId="8" r:id="rId9"/>
    <sheet name="ranking" sheetId="41" r:id="rId10"/>
    <sheet name="adult" sheetId="11" r:id="rId11"/>
    <sheet name="Emp_LFS_20_64" sheetId="16" r:id="rId12"/>
    <sheet name="emp_new" sheetId="57" r:id="rId13"/>
    <sheet name="emp_ESA" sheetId="18" r:id="rId14"/>
    <sheet name="chudoba" sheetId="49" r:id="rId15"/>
    <sheet name="Empl_fe_20_40" sheetId="40" r:id="rId16"/>
    <sheet name="Empl0_2" sheetId="37" r:id="rId17"/>
    <sheet name="life exp" sheetId="21" r:id="rId18"/>
    <sheet name="Treatmort" sheetId="24" r:id="rId19"/>
    <sheet name="Prevmort" sheetId="23" r:id="rId20"/>
    <sheet name="life_exp_educ" sheetId="39" r:id="rId21"/>
    <sheet name="overcrowding" sheetId="50" r:id="rId22"/>
    <sheet name="housing_costs" sheetId="47" r:id="rId23"/>
    <sheet name="regul najomne" sheetId="27" r:id="rId24"/>
    <sheet name="air pollution eurostat" sheetId="28" r:id="rId25"/>
    <sheet name="GGE_1990" sheetId="43" r:id="rId26"/>
    <sheet name="Recyklácia" sheetId="44" r:id="rId27"/>
    <sheet name="Podiel OZE" sheetId="30" r:id="rId28"/>
    <sheet name="PMR" sheetId="46" r:id="rId29"/>
    <sheet name="EIS" sheetId="52" r:id="rId30"/>
    <sheet name="BERD" sheetId="31" r:id="rId31"/>
    <sheet name="DESI" sheetId="36" r:id="rId32"/>
    <sheet name="RuleofLaw" sheetId="51" r:id="rId33"/>
    <sheet name="RoLworld" sheetId="55" r:id="rId34"/>
    <sheet name="Corruption" sheetId="53" r:id="rId35"/>
    <sheet name="Corruptionworld" sheetId="56" r:id="rId36"/>
    <sheet name="Dlh" sheetId="33" r:id="rId37"/>
    <sheet name="S2" sheetId="48"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__ISC3">[3]ISC01!$B:$B+[4]Q_ISC3!$1:$23</definedName>
    <definedName name="______ISC01">[5]Q_ISC1!$1:$12</definedName>
    <definedName name="______ISC2">[6]Q_ISC2!$1:$18</definedName>
    <definedName name="______ISC3">[3]ISC01!$B:$B+[4]Q_ISC3!$1:$23</definedName>
    <definedName name="______ISC567">[7]Q_ISC567!$1:$23</definedName>
    <definedName name="_____ISC01">[5]Q_ISC1!$1:$12</definedName>
    <definedName name="_____ISC2">[6]Q_ISC2!$1:$18</definedName>
    <definedName name="_____ISC3">[3]ISC01!$B:$B+[4]Q_ISC3!$1:$23</definedName>
    <definedName name="_____ISC567">[7]Q_ISC567!$1:$23</definedName>
    <definedName name="____ISC01">[5]Q_ISC1!$1:$12</definedName>
    <definedName name="____ISC2">[6]Q_ISC2!$1:$18</definedName>
    <definedName name="____ISC3">[3]ISC01!$B:$B+[4]Q_ISC3!$1:$23</definedName>
    <definedName name="____ISC567">[7]Q_ISC567!$1:$23</definedName>
    <definedName name="___ISC01">[5]Q_ISC1!$1:$12</definedName>
    <definedName name="___ISC2">[6]Q_ISC2!$1:$18</definedName>
    <definedName name="___ISC3">[3]ISC01!$B:$B+[4]Q_ISC3!$1:$23</definedName>
    <definedName name="___ISC567">[7]Q_ISC567!$1:$23</definedName>
    <definedName name="__123Graph_A" hidden="1">#REF!</definedName>
    <definedName name="__123Graph_ABERLGRAP" hidden="1">'[1]Time series'!#REF!</definedName>
    <definedName name="__123Graph_ACATCH1" hidden="1">'[1]Time series'!#REF!</definedName>
    <definedName name="__123Graph_ACONVERG1" hidden="1">'[1]Time series'!#REF!</definedName>
    <definedName name="__123Graph_AECTOT" hidden="1">#REF!</definedName>
    <definedName name="__123Graph_AGRAPH2" hidden="1">'[1]Time series'!#REF!</definedName>
    <definedName name="__123Graph_AGRAPH41" hidden="1">'[1]Time series'!#REF!</definedName>
    <definedName name="__123Graph_AGRAPH42" hidden="1">'[1]Time series'!#REF!</definedName>
    <definedName name="__123Graph_AGRAPH44" hidden="1">'[1]Time series'!#REF!</definedName>
    <definedName name="__123Graph_APERIB" hidden="1">'[1]Time series'!#REF!</definedName>
    <definedName name="__123Graph_APRODABSC" hidden="1">'[1]Time series'!#REF!</definedName>
    <definedName name="__123Graph_APRODABSD" hidden="1">'[1]Time series'!#REF!</definedName>
    <definedName name="__123Graph_APRODTRE2" hidden="1">'[1]Time series'!#REF!</definedName>
    <definedName name="__123Graph_APRODTRE3" hidden="1">'[1]Time series'!#REF!</definedName>
    <definedName name="__123Graph_APRODTRE4" hidden="1">'[1]Time series'!#REF!</definedName>
    <definedName name="__123Graph_APRODTREND" hidden="1">'[1]Time series'!#REF!</definedName>
    <definedName name="__123Graph_AUTRECHT" hidden="1">'[1]Time series'!#REF!</definedName>
    <definedName name="__123Graph_B" hidden="1">#REF!</definedName>
    <definedName name="__123Graph_BBERLGRAP" hidden="1">'[1]Time series'!#REF!</definedName>
    <definedName name="__123Graph_BCATCH1" hidden="1">'[1]Time series'!#REF!</definedName>
    <definedName name="__123Graph_BCONVERG1" hidden="1">'[1]Time series'!#REF!</definedName>
    <definedName name="__123Graph_BECTOT" hidden="1">#REF!</definedName>
    <definedName name="__123Graph_BGRAPH2" hidden="1">'[1]Time series'!#REF!</definedName>
    <definedName name="__123Graph_BGRAPH41" hidden="1">'[1]Time series'!#REF!</definedName>
    <definedName name="__123Graph_BPERIB" hidden="1">'[1]Time series'!#REF!</definedName>
    <definedName name="__123Graph_BPRODABSC" hidden="1">'[1]Time series'!#REF!</definedName>
    <definedName name="__123Graph_BPRODABSD" hidden="1">'[1]Time series'!#REF!</definedName>
    <definedName name="__123Graph_C" hidden="1">#REF!</definedName>
    <definedName name="__123Graph_CBERLGRAP" hidden="1">'[1]Time series'!#REF!</definedName>
    <definedName name="__123Graph_CCATCH1" hidden="1">'[1]Time series'!#REF!</definedName>
    <definedName name="__123Graph_CECTOT" hidden="1">#REF!</definedName>
    <definedName name="__123Graph_CGRAPH41" hidden="1">'[1]Time series'!#REF!</definedName>
    <definedName name="__123Graph_CGRAPH44" hidden="1">'[1]Time series'!#REF!</definedName>
    <definedName name="__123Graph_CPERIA" hidden="1">'[1]Time series'!#REF!</definedName>
    <definedName name="__123Graph_CPERIB" hidden="1">'[1]Time series'!#REF!</definedName>
    <definedName name="__123Graph_CPRODABSC" hidden="1">'[1]Time series'!#REF!</definedName>
    <definedName name="__123Graph_CPRODTRE2" hidden="1">'[1]Time series'!#REF!</definedName>
    <definedName name="__123Graph_CPRODTREND" hidden="1">'[1]Time series'!#REF!</definedName>
    <definedName name="__123Graph_CUTRECHT" hidden="1">'[1]Time series'!#REF!</definedName>
    <definedName name="__123Graph_D" hidden="1">#REF!</definedName>
    <definedName name="__123Graph_DBERLGRAP" hidden="1">'[1]Time series'!#REF!</definedName>
    <definedName name="__123Graph_DCATCH1" hidden="1">'[1]Time series'!#REF!</definedName>
    <definedName name="__123Graph_DCONVERG1" hidden="1">'[1]Time series'!#REF!</definedName>
    <definedName name="__123Graph_DECTOT" hidden="1">#REF!</definedName>
    <definedName name="__123Graph_DGRAPH41" hidden="1">'[1]Time series'!#REF!</definedName>
    <definedName name="__123Graph_DPERIA" hidden="1">'[1]Time series'!#REF!</definedName>
    <definedName name="__123Graph_DPERIB" hidden="1">'[1]Time series'!#REF!</definedName>
    <definedName name="__123Graph_DPRODABSC" hidden="1">'[1]Time series'!#REF!</definedName>
    <definedName name="__123Graph_DUTRECHT" hidden="1">'[1]Time series'!#REF!</definedName>
    <definedName name="__123Graph_E" hidden="1">#REF!</definedName>
    <definedName name="__123Graph_EBERLGRAP" hidden="1">'[1]Time series'!#REF!</definedName>
    <definedName name="__123Graph_ECONVERG1" hidden="1">'[1]Time series'!#REF!</definedName>
    <definedName name="__123Graph_EECTOT" hidden="1">#REF!</definedName>
    <definedName name="__123Graph_EGRAPH41" hidden="1">'[1]Time series'!#REF!</definedName>
    <definedName name="__123Graph_EPERIA" hidden="1">'[1]Time series'!#REF!</definedName>
    <definedName name="__123Graph_EPRODABSC" hidden="1">'[1]Time series'!#REF!</definedName>
    <definedName name="__123Graph_FBERLGRAP" hidden="1">'[1]Time series'!#REF!</definedName>
    <definedName name="__123Graph_FGRAPH41" hidden="1">'[1]Time series'!#REF!</definedName>
    <definedName name="__123Graph_FPRODABSC" hidden="1">'[1]Time series'!#REF!</definedName>
    <definedName name="__123Graph_X" hidden="1">#REF!</definedName>
    <definedName name="__123Graph_XECTOT" hidden="1">#REF!</definedName>
    <definedName name="__ISC01">[5]Q_ISC1!$1:$12</definedName>
    <definedName name="__ISC2">[6]Q_ISC2!$1:$18</definedName>
    <definedName name="__ISC3">[3]ISC01!$B:$B+[4]Q_ISC3!$1:$23</definedName>
    <definedName name="__ISC567">[7]Q_ISC567!$1:$23</definedName>
    <definedName name="_1__123Graph_AChart_1" hidden="1">'[8]Table 1'!#REF!</definedName>
    <definedName name="_2__123Graph_ADEV_EMPL" hidden="1">'[1]Time series'!#REF!</definedName>
    <definedName name="_3__123Graph_BDEV_EMPL" hidden="1">'[1]Time series'!#REF!</definedName>
    <definedName name="_4__123Graph_CDEV_EMPL" hidden="1">'[1]Time series'!#REF!</definedName>
    <definedName name="_5__123Graph_CSWE_EMPL" hidden="1">'[1]Time series'!#REF!</definedName>
    <definedName name="_6Y">[2]EAT12_1!#REF!,[2]EAT12_1!#REF!,[2]EAT12_1!#REF!,[2]EAT12_1!#REF!,[2]EAT12_1!#REF!,[2]EAT12_1!#REF!,[2]EAT12_1!#REF!,[2]EAT12_1!#REF!,[2]EAT12_1!#REF!,[2]EAT12_1!#REF!</definedName>
    <definedName name="_asc1">#REF!</definedName>
    <definedName name="_ftn1" localSheetId="2">Sumar!#REF!</definedName>
    <definedName name="_ftnref1" localSheetId="2">Sumar!#REF!</definedName>
    <definedName name="_ISC01">[5]Q_ISC1!$A$1:$IV$12</definedName>
    <definedName name="_ISC2">[6]Q_ISC2!$A$1:$IV$18</definedName>
    <definedName name="_ISC3">[3]ISC01!$B$1:$B$65536+[4]Q_ISC3!$A$1:$IV$23</definedName>
    <definedName name="_ISC567">[7]Q_ISC567!$A$1:$IV$23</definedName>
    <definedName name="_Order1" hidden="1">0</definedName>
    <definedName name="aaa">[9]DEM2!#REF!</definedName>
    <definedName name="anberd">#REF!</definedName>
    <definedName name="aqw">#REF!</definedName>
    <definedName name="asc">#REF!</definedName>
    <definedName name="asd">[10]POpula!$A$1:$I$1559</definedName>
    <definedName name="asdasdas">[11]Data5.11a!$B$3:$C$34</definedName>
    <definedName name="Australia_5B">[12]GRAD!$E$32:$G$32</definedName>
    <definedName name="Austria_5B">[12]GRAD!$E$33:$G$33</definedName>
    <definedName name="az">#REF!</definedName>
    <definedName name="azert">#REF!</definedName>
    <definedName name="b">#REF!</definedName>
    <definedName name="base">'[13]OECD countries'!$A$1:$R$589</definedName>
    <definedName name="basenew">'[13]New countries'!$A$1:$K$253</definedName>
    <definedName name="Belgium_5B">[12]GRAD!$E$34:$G$34</definedName>
    <definedName name="BLANK_INS">#REF!</definedName>
    <definedName name="calcul">'[14]Calcul_B1.1'!$A$1:$L$37</definedName>
    <definedName name="calcul1">'[15]Calcul_B1.1'!$A$1:$L$37</definedName>
    <definedName name="CAP_IT">#REF!</definedName>
    <definedName name="CAPit_qphour">#REF!</definedName>
    <definedName name="CAPnit_qphour">#REF!</definedName>
    <definedName name="Coherence1">[16]HiddenSettings!$B$4</definedName>
    <definedName name="COL_SET">#REF!</definedName>
    <definedName name="ConCAP">#REF!</definedName>
    <definedName name="ConGO">#REF!</definedName>
    <definedName name="ConII">#REF!</definedName>
    <definedName name="ConLAB">#REF!</definedName>
    <definedName name="ConTFP">#REF!</definedName>
    <definedName name="Country">[17]Countries!$A$1:$C$53</definedName>
    <definedName name="Czech_Republic_5B">[12]GRAD!$E$35:$G$35</definedName>
    <definedName name="data_all">#REF!</definedName>
    <definedName name="DATA_MOVE">#REF!</definedName>
    <definedName name="_xlnm.Database">[18]database!$A$1:$P$34958</definedName>
    <definedName name="DataEntryBlock10">[9]DEM2!#REF!</definedName>
    <definedName name="DataEntryBlock11">[9]DEM2!#REF!</definedName>
    <definedName name="DataEntryBlock12">[9]DEM2!#REF!</definedName>
    <definedName name="DataEntryBlock13">[9]DEM2!#REF!</definedName>
    <definedName name="DataEntryBlock14">[9]DEM2!#REF!</definedName>
    <definedName name="DataEntryBlock15">[9]DEM2!#REF!</definedName>
    <definedName name="dd">#REF!</definedName>
    <definedName name="Denmark_5B">[12]GRAD!$E$37:$G$37</definedName>
    <definedName name="DEPENSES">[19]rd_res90!#REF!</definedName>
    <definedName name="doprava2018">'[1]Time series'!#REF!</definedName>
    <definedName name="dpogjr" hidden="1">'[1]Time series'!#REF!</definedName>
    <definedName name="ep_summ">[18]EP_calc!$A$9:$AS$137</definedName>
    <definedName name="epl_all">#REF!</definedName>
    <definedName name="Evolution">'[20]Prix courants'!$A$1:$Y$28</definedName>
    <definedName name="f1_time">[21]F1_TIME!$A$1:$D$31</definedName>
    <definedName name="ffff" hidden="1">'[22]Time series'!#REF!</definedName>
    <definedName name="fg_567">[23]FG_567!$A$1:$AC$30</definedName>
    <definedName name="FG_ISC123">[24]FG_123!$A$1:$AZ$45</definedName>
    <definedName name="FG_ISC567">[23]FG_567!$A$1:$AZ$45</definedName>
    <definedName name="fgfgfgf" hidden="1">'[22]Time series'!#REF!</definedName>
    <definedName name="FILE_RET">#REF!</definedName>
    <definedName name="Finland_5B">[12]GRAD!$E$36:$G$36</definedName>
    <definedName name="Footnotes">#REF!</definedName>
    <definedName name="France_5B">[12]GRAD!$E$38:$G$38</definedName>
    <definedName name="Germany_5B">[12]GRAD!$E$39:$G$39</definedName>
    <definedName name="ghfgf" hidden="1">'[1]Time series'!#REF!</definedName>
    <definedName name="gjgfgk" hidden="1">'[1]Time series'!#REF!</definedName>
    <definedName name="H_29">#REF!</definedName>
    <definedName name="H_49">#REF!</definedName>
    <definedName name="H_50PLUS">#REF!</definedName>
    <definedName name="H_F">#REF!</definedName>
    <definedName name="H_M">#REF!</definedName>
    <definedName name="Header">#REF!</definedName>
    <definedName name="help" hidden="1">'[1]Time series'!#REF!</definedName>
    <definedName name="hightech">#REF!</definedName>
    <definedName name="hjjh" hidden="1">'[1]Time series'!#REF!</definedName>
    <definedName name="Hungary_5B">[12]GRAD!$E$41:$G$41</definedName>
    <definedName name="chart12">'[25]UIS data 1998-2004'!#REF!</definedName>
    <definedName name="Iceland_5B">[12]GRAD!$E$42:$G$42</definedName>
    <definedName name="IIE_D">#REF!</definedName>
    <definedName name="IIE_I">#REF!</definedName>
    <definedName name="IIM_D">#REF!</definedName>
    <definedName name="IIM_I">#REF!</definedName>
    <definedName name="IIS_D">#REF!</definedName>
    <definedName name="IIS_I">#REF!</definedName>
    <definedName name="INDF1">[26]F1_ALL!$A$1:$AZ$50</definedName>
    <definedName name="indf11">[27]F11_ALL!$A$1:$AZ$15</definedName>
    <definedName name="indf11_94">[28]F11_A94!$A$1:$AE$15</definedName>
    <definedName name="INDF12">[29]F12_ALL!$A$1:$AJ$25</definedName>
    <definedName name="INDF13">[30]F13_ALL!$A$1:$AH$10</definedName>
    <definedName name="Ireland_5B">[12]GRAD!$E$43:$G$43</definedName>
    <definedName name="Italy_5B">[12]GRAD!$E$45:$G$45</definedName>
    <definedName name="Japan_5B">[12]GRAD!$E$46:$G$46</definedName>
    <definedName name="jhhhg" hidden="1">'[1]Time series'!#REF!</definedName>
    <definedName name="Korea_5B">[12]GRAD!$E$47:$G$47</definedName>
    <definedName name="LevelsUS">'[31]%US'!$A$3:$Q$42</definedName>
    <definedName name="LINE_DRAW">#REF!</definedName>
    <definedName name="look_cd3">'[18]lookup score'!$A$122:$B$128</definedName>
    <definedName name="look_epl1b">'[18]lookup score'!$A$5:$B$11</definedName>
    <definedName name="look_epl2a1">'[18]lookup score'!$A$14:$B$20</definedName>
    <definedName name="look_epl2a2">'[18]lookup score'!$A$23:$B$29</definedName>
    <definedName name="look_epl2a3">'[18]lookup score'!$A$32:$B$38</definedName>
    <definedName name="look_epl2b1">'[18]lookup score'!$A$41:$B$47</definedName>
    <definedName name="look_epl2b2">'[18]lookup score'!$A$50:$B$56</definedName>
    <definedName name="look_epl2b3">'[18]lookup score'!$A$59:$B$65</definedName>
    <definedName name="look_epl3b">'[18]lookup score'!$A$68:$B$74</definedName>
    <definedName name="look_epl3c">'[18]lookup score'!$A$77:$B$83</definedName>
    <definedName name="look_epl3e">'[18]lookup score'!$A$86:$B$92</definedName>
    <definedName name="look_ft2">'[18]lookup score'!$A$95:$B$101</definedName>
    <definedName name="look_ft3">'[18]lookup score'!$A$104:$B$110</definedName>
    <definedName name="look_twa3">'[18]lookup score'!$A$113:$B$119</definedName>
    <definedName name="look_wgt">'[18]lookup score'!#REF!</definedName>
    <definedName name="m">#REF!</definedName>
    <definedName name="median">[32]Questions_DatabaseB!#REF!</definedName>
    <definedName name="Men">[12]GRAD!$F$2:$F$61</definedName>
    <definedName name="Mexico_5B">[12]GRAD!$E$49:$G$49</definedName>
    <definedName name="NAC13D">#REF!</definedName>
    <definedName name="NACE12D">#REF!</definedName>
    <definedName name="_xlnm.Print_Titles">#N/A</definedName>
    <definedName name="Netherlands_5B">[12]GRAD!$E$50:$G$50</definedName>
    <definedName name="New_Zealand_5B">[12]GRAD!$E$51:$G$51</definedName>
    <definedName name="NFBS79X89">'[33]NFBS79-89'!$A$3:$M$49</definedName>
    <definedName name="NFBS79X89T">'[33]NFBS79-89'!$A$3:$M$3</definedName>
    <definedName name="NFBS90X97">'[33]NFBS90-97'!$A$3:$M$49</definedName>
    <definedName name="NFBS90X97T">'[33]NFBS90-97'!$A$3:$M$3</definedName>
    <definedName name="Norway_5B">[12]GRAD!$E$52:$G$52</definedName>
    <definedName name="_xlnm.Print_Area" localSheetId="28">PMR!#REF!</definedName>
    <definedName name="_xlnm.Print_Area">#N/A</definedName>
    <definedName name="p5_age">[34]p5_ageISC5a!$A$1:$D$55</definedName>
    <definedName name="p5nr">[35]P5nr_2!$A$1:$AC$43</definedName>
    <definedName name="PARSE_COL">#REF!</definedName>
    <definedName name="PARSE_TAB">#REF!</definedName>
    <definedName name="percent">#REF!</definedName>
    <definedName name="PERSONNEL">[19]rd_res90!#REF!</definedName>
    <definedName name="Persreg_pc_emp">[36]Persreg_pc_emp!$A$1:$Q$6428</definedName>
    <definedName name="Perssci_FTE_RSE_TOT_T">[37]Perssci_FTE_RSE_TOT_T!$A$1:$R$3255</definedName>
    <definedName name="Poland_5B">[12]GRAD!$E$53:$G$53</definedName>
    <definedName name="POpula">[10]POpula!$A$1:$I$1559</definedName>
    <definedName name="popula1">[10]POpula!$A$1:$I$1559</definedName>
    <definedName name="Portugal_5B">[12]GRAD!$E$54:$G$54</definedName>
    <definedName name="PRINT_AREA_MI">#N/A</definedName>
    <definedName name="PRINT_IT">#REF!</definedName>
    <definedName name="Print_Titles_MI">'[38]91 # of Enterprises'!$A$1:$IV$4,'[38]91 # of Enterprises'!$A$1:$C$65536</definedName>
    <definedName name="prix_courants">'[20]Prix courants'!$AA$14:$AY$52</definedName>
    <definedName name="Query1">#REF!</definedName>
    <definedName name="sdakjkjsad" hidden="1">'[1]Time series'!#REF!</definedName>
    <definedName name="SHEET_INS">#REF!</definedName>
    <definedName name="Sheet1">'[39]111'!$A$2:$N$69</definedName>
    <definedName name="Slovakia_5B">[12]GRAD!$E$55:$G$55</definedName>
    <definedName name="Spain_5B">[12]GRAD!$E$56:$G$56</definedName>
    <definedName name="SPSS">#REF!</definedName>
    <definedName name="Stubs">#REF!</definedName>
    <definedName name="Subtitle">#REF!</definedName>
    <definedName name="Sweden_5B">[12]GRAD!$E$57:$G$57</definedName>
    <definedName name="Switzerland_5B">[12]GRAD!$E$58:$G$58</definedName>
    <definedName name="TAB_PROC">#REF!</definedName>
    <definedName name="Table">#REF!</definedName>
    <definedName name="TABLE1">[19]rd_res90!#REF!</definedName>
    <definedName name="TABLE10">[19]rd_res90!#REF!</definedName>
    <definedName name="TABLE11">[19]rd_res90!#REF!</definedName>
    <definedName name="TABLE12">[19]rd_res90!#REF!</definedName>
    <definedName name="TABLE13">[19]rd_res90!#REF!</definedName>
    <definedName name="TABLE14">[19]rd_res90!#REF!</definedName>
    <definedName name="TABLE15">[19]rd_res90!#REF!</definedName>
    <definedName name="TABLE16">[19]rd_res90!#REF!</definedName>
    <definedName name="TABLE17">[19]rd_res90!#REF!</definedName>
    <definedName name="TABLE18">[19]rd_res90!#REF!</definedName>
    <definedName name="TABLE19">[19]rd_res90!#REF!</definedName>
    <definedName name="TABLE2">[19]rd_res90!#REF!</definedName>
    <definedName name="TABLE20">[19]rd_res90!#REF!</definedName>
    <definedName name="TABLE21">[19]rd_res90!#REF!</definedName>
    <definedName name="TABLE22">[19]rd_res90!#REF!</definedName>
    <definedName name="TABLE3">[19]rd_res90!#REF!</definedName>
    <definedName name="TABLE4">[19]rd_res90!#REF!</definedName>
    <definedName name="TABLE5">[19]rd_res90!#REF!</definedName>
    <definedName name="TABLE6">[19]rd_res90!#REF!</definedName>
    <definedName name="TABLE7">[19]rd_res90!#REF!</definedName>
    <definedName name="TABLE8">[19]rd_res90!#REF!</definedName>
    <definedName name="TABLE9">[19]rd_res90!#REF!</definedName>
    <definedName name="TableBody">#REF!</definedName>
    <definedName name="tabx" hidden="1">{"g95_96m1",#N/A,FALSE,"Graf(95+96)M";"g95_96m2",#N/A,FALSE,"Graf(95+96)M";"g95_96mb1",#N/A,FALSE,"Graf(95+96)Mb";"g95_96mb2",#N/A,FALSE,"Graf(95+96)Mb";"g95_96f1",#N/A,FALSE,"Graf(95+96)F";"g95_96f2",#N/A,FALSE,"Graf(95+96)F";"g95_96fb1",#N/A,FALSE,"Graf(95+96)Fb";"g95_96fb2",#N/A,FALSE,"Graf(95+96)Fb"}</definedName>
    <definedName name="test_rank">#REF!,#REF!</definedName>
    <definedName name="TFP">#REF!</definedName>
    <definedName name="Title">#REF!</definedName>
    <definedName name="toto">'[40]Graph 3.7.a'!$B$125:$C$151</definedName>
    <definedName name="toto1">[11]Data5.11a!$B$3:$C$34</definedName>
    <definedName name="Turkey_5B">[12]GRAD!$E$59:$G$59</definedName>
    <definedName name="TWA_level2">#REF!</definedName>
    <definedName name="United_Kingdom_5B">[12]GRAD!$E$60:$G$60</definedName>
    <definedName name="United_States_5B">[12]GRAD!$E$61:$G$61</definedName>
    <definedName name="VA">#REF!</definedName>
    <definedName name="valeur_indic_1999_rev">#REF!</definedName>
    <definedName name="weight">[41]F5_W!$A$1:$C$33</definedName>
    <definedName name="Women">[12]GRAD!$G$2:$G$61</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[42]Settings!$B$14</definedName>
    <definedName name="xx">'[1]Time series'!#REF!</definedName>
    <definedName name="xxc">'[1]Time series'!#REF!</definedName>
    <definedName name="XXX">#N/A</definedName>
    <definedName name="yn">[43]Introduction!$Z$13:$Z$16</definedName>
    <definedName name="ZONE_IMPRES_MI">#N/A</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51" i="43" l="1"/>
  <c r="M12" i="27" l="1"/>
  <c r="K12" i="27"/>
  <c r="L12" i="27"/>
  <c r="N12" i="27" s="1"/>
  <c r="O12" i="27" s="1"/>
  <c r="P12" i="27" s="1"/>
  <c r="Q12" i="27" s="1"/>
  <c r="L33" i="40" l="1"/>
  <c r="Y16" i="52"/>
  <c r="I7" i="52"/>
  <c r="J15" i="52"/>
  <c r="G13" i="46"/>
  <c r="G19" i="46"/>
  <c r="H13" i="46"/>
  <c r="G12" i="46"/>
  <c r="AC187" i="55"/>
  <c r="AC16" i="55"/>
  <c r="Z72" i="18"/>
  <c r="Z46" i="18"/>
  <c r="Z47" i="18"/>
  <c r="Z48" i="18"/>
  <c r="Z49" i="18"/>
  <c r="Z50" i="18"/>
  <c r="Z51" i="18"/>
  <c r="Z52" i="18"/>
  <c r="Z53" i="18"/>
  <c r="Z54" i="18"/>
  <c r="Z55" i="18"/>
  <c r="Z56" i="18"/>
  <c r="Z57" i="18"/>
  <c r="Z58" i="18"/>
  <c r="Z59" i="18"/>
  <c r="Z60" i="18"/>
  <c r="Z61" i="18"/>
  <c r="Z62" i="18"/>
  <c r="Z63" i="18"/>
  <c r="Z64" i="18"/>
  <c r="Z65" i="18"/>
  <c r="Z66" i="18"/>
  <c r="Z67" i="18"/>
  <c r="Z68" i="18"/>
  <c r="Z69" i="18"/>
  <c r="Z70" i="18"/>
  <c r="Z71" i="18"/>
  <c r="Z45" i="18"/>
  <c r="K30" i="36" l="1"/>
  <c r="I5" i="36"/>
  <c r="J5" i="36"/>
  <c r="K5" i="36" s="1"/>
  <c r="L5" i="36" s="1"/>
  <c r="M5" i="36" s="1"/>
  <c r="N5" i="36" s="1"/>
  <c r="O5" i="36" s="1"/>
  <c r="P5" i="36" s="1"/>
  <c r="Q5" i="36" s="1"/>
  <c r="H5" i="36"/>
  <c r="K39" i="36"/>
  <c r="K38" i="36"/>
  <c r="K31" i="36"/>
  <c r="H12" i="27"/>
  <c r="I12" i="27" s="1"/>
  <c r="J12" i="27" s="1"/>
  <c r="G12" i="27"/>
  <c r="N17" i="27" l="1"/>
  <c r="M19" i="27"/>
  <c r="L95" i="18" l="1"/>
  <c r="P18" i="33" l="1"/>
  <c r="C13" i="33"/>
  <c r="D13" i="33"/>
  <c r="E13" i="33"/>
  <c r="F13" i="33"/>
  <c r="G13" i="33"/>
  <c r="B13" i="33"/>
  <c r="C14" i="33"/>
  <c r="D14" i="33"/>
  <c r="E14" i="33"/>
  <c r="F14" i="33"/>
  <c r="G14" i="33"/>
  <c r="B14" i="33"/>
  <c r="M34" i="60"/>
  <c r="L34" i="60"/>
  <c r="J34" i="60"/>
  <c r="M33" i="60"/>
  <c r="L33" i="60"/>
  <c r="J33" i="60"/>
  <c r="M32" i="60"/>
  <c r="L32" i="60"/>
  <c r="J32" i="60"/>
  <c r="M31" i="60"/>
  <c r="L31" i="60"/>
  <c r="J31" i="60"/>
  <c r="M29" i="60"/>
  <c r="L29" i="60"/>
  <c r="J29" i="60"/>
  <c r="M28" i="60"/>
  <c r="L28" i="60"/>
  <c r="J28" i="60"/>
  <c r="M27" i="60"/>
  <c r="L27" i="60"/>
  <c r="J27" i="60"/>
  <c r="M26" i="60"/>
  <c r="L26" i="60"/>
  <c r="J26" i="60"/>
  <c r="M24" i="60"/>
  <c r="L24" i="60"/>
  <c r="J24" i="60"/>
  <c r="M23" i="60"/>
  <c r="L23" i="60"/>
  <c r="J23" i="60"/>
  <c r="M22" i="60"/>
  <c r="L22" i="60"/>
  <c r="J22" i="60"/>
  <c r="M20" i="60"/>
  <c r="L20" i="60"/>
  <c r="J20" i="60"/>
  <c r="M19" i="60"/>
  <c r="L19" i="60"/>
  <c r="J19" i="60"/>
  <c r="M18" i="60"/>
  <c r="L18" i="60"/>
  <c r="J18" i="60"/>
  <c r="M17" i="60"/>
  <c r="L17" i="60"/>
  <c r="J17" i="60"/>
  <c r="M16" i="60"/>
  <c r="L16" i="60"/>
  <c r="J16" i="60"/>
  <c r="M15" i="60"/>
  <c r="L15" i="60"/>
  <c r="J15" i="60"/>
  <c r="M13" i="60"/>
  <c r="L13" i="60"/>
  <c r="J13" i="60"/>
  <c r="M12" i="60"/>
  <c r="L12" i="60"/>
  <c r="J12" i="60"/>
  <c r="M11" i="60"/>
  <c r="L11" i="60"/>
  <c r="J11" i="60"/>
  <c r="M10" i="60"/>
  <c r="L10" i="60"/>
  <c r="J10" i="60"/>
  <c r="M9" i="60"/>
  <c r="L9" i="60"/>
  <c r="J9" i="60"/>
  <c r="M7" i="60"/>
  <c r="L7" i="60"/>
  <c r="J7" i="60"/>
  <c r="M6" i="60"/>
  <c r="L6" i="60"/>
  <c r="J6" i="60"/>
  <c r="J5" i="60"/>
  <c r="M4" i="60"/>
  <c r="L4" i="60"/>
  <c r="J4" i="60"/>
  <c r="M3" i="60"/>
  <c r="L3" i="60"/>
  <c r="J3" i="60"/>
  <c r="M2" i="60"/>
  <c r="L2" i="60"/>
  <c r="J2" i="60"/>
  <c r="L37" i="59"/>
  <c r="J37" i="59"/>
  <c r="L36" i="59"/>
  <c r="J36" i="59"/>
  <c r="L34" i="59"/>
  <c r="J34" i="59"/>
  <c r="L33" i="59"/>
  <c r="J33" i="59"/>
  <c r="L32" i="59"/>
  <c r="J32" i="59"/>
  <c r="L31" i="59"/>
  <c r="J31" i="59"/>
  <c r="L29" i="59"/>
  <c r="J29" i="59"/>
  <c r="L28" i="59"/>
  <c r="J28" i="59"/>
  <c r="L27" i="59"/>
  <c r="J27" i="59"/>
  <c r="Q12" i="59" s="1"/>
  <c r="L26" i="59"/>
  <c r="J26" i="59"/>
  <c r="L24" i="59"/>
  <c r="J24" i="59"/>
  <c r="L23" i="59"/>
  <c r="J23" i="59"/>
  <c r="L22" i="59"/>
  <c r="J22" i="59"/>
  <c r="L20" i="59"/>
  <c r="J20" i="59"/>
  <c r="L19" i="59"/>
  <c r="J19" i="59"/>
  <c r="L18" i="59"/>
  <c r="J18" i="59"/>
  <c r="L17" i="59"/>
  <c r="J17" i="59"/>
  <c r="L16" i="59"/>
  <c r="J16" i="59"/>
  <c r="L15" i="59"/>
  <c r="J15" i="59"/>
  <c r="L13" i="59"/>
  <c r="J13" i="59"/>
  <c r="L12" i="59"/>
  <c r="J12" i="59"/>
  <c r="L11" i="59"/>
  <c r="J11" i="59"/>
  <c r="L10" i="59"/>
  <c r="J10" i="59"/>
  <c r="L9" i="59"/>
  <c r="J9" i="59"/>
  <c r="L7" i="59"/>
  <c r="J7" i="59"/>
  <c r="L6" i="59"/>
  <c r="J6" i="59"/>
  <c r="J5" i="59"/>
  <c r="L4" i="59"/>
  <c r="J4" i="59"/>
  <c r="L3" i="59"/>
  <c r="J3" i="59"/>
  <c r="L2" i="59"/>
  <c r="J2" i="59"/>
  <c r="R15" i="59" l="1"/>
  <c r="Q11" i="59"/>
  <c r="R13" i="59"/>
  <c r="R14" i="59"/>
  <c r="R12" i="59"/>
  <c r="T12" i="59" s="1"/>
  <c r="R9" i="59"/>
  <c r="R10" i="59"/>
  <c r="R11" i="59"/>
  <c r="Q16" i="59"/>
  <c r="Q15" i="59"/>
  <c r="T15" i="59" s="1"/>
  <c r="R16" i="59"/>
  <c r="Q10" i="59"/>
  <c r="Q14" i="59"/>
  <c r="Q9" i="59"/>
  <c r="T9" i="59" s="1"/>
  <c r="Q13" i="59"/>
  <c r="T14" i="59" l="1"/>
  <c r="T16" i="59"/>
  <c r="U16" i="59" s="1"/>
  <c r="T13" i="59"/>
  <c r="T11" i="59"/>
  <c r="U11" i="59" s="1"/>
  <c r="T10" i="59"/>
  <c r="U10" i="59" s="1"/>
  <c r="U9" i="59"/>
  <c r="U14" i="59"/>
  <c r="U12" i="59"/>
  <c r="U15" i="59"/>
  <c r="U13" i="59"/>
  <c r="M19" i="16" l="1"/>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18" i="16"/>
  <c r="I15" i="57" l="1"/>
  <c r="M19" i="57"/>
  <c r="I14" i="57"/>
  <c r="H74" i="57"/>
  <c r="G74" i="57"/>
  <c r="F74" i="57"/>
  <c r="M47" i="57" l="1"/>
  <c r="M49" i="57" s="1"/>
  <c r="M48" i="57"/>
  <c r="M50" i="57"/>
  <c r="M21" i="57"/>
  <c r="M22" i="57"/>
  <c r="M23" i="57"/>
  <c r="M24" i="57"/>
  <c r="M25" i="57"/>
  <c r="M26" i="57"/>
  <c r="M27" i="57"/>
  <c r="M28" i="57"/>
  <c r="M29" i="57"/>
  <c r="M30" i="57"/>
  <c r="M31" i="57"/>
  <c r="M32" i="57"/>
  <c r="M33" i="57"/>
  <c r="M34" i="57"/>
  <c r="M35" i="57"/>
  <c r="M36" i="57"/>
  <c r="M37" i="57"/>
  <c r="M38" i="57"/>
  <c r="M39" i="57"/>
  <c r="M40" i="57"/>
  <c r="M41" i="57"/>
  <c r="M42" i="57"/>
  <c r="M43" i="57"/>
  <c r="M44" i="57"/>
  <c r="M45" i="57"/>
  <c r="M46" i="57"/>
  <c r="M20" i="57"/>
  <c r="B47" i="57"/>
  <c r="B51" i="57"/>
  <c r="B48" i="57"/>
  <c r="B50" i="57"/>
  <c r="N21" i="57"/>
  <c r="N22" i="57"/>
  <c r="N23" i="57"/>
  <c r="N24" i="57"/>
  <c r="N25" i="57"/>
  <c r="N26" i="57"/>
  <c r="N27" i="57"/>
  <c r="N28" i="57"/>
  <c r="N29" i="57"/>
  <c r="N30" i="57"/>
  <c r="N31" i="57"/>
  <c r="N32" i="57"/>
  <c r="N33" i="57"/>
  <c r="N34" i="57"/>
  <c r="N35" i="57"/>
  <c r="N36" i="57"/>
  <c r="N37" i="57"/>
  <c r="N38" i="57"/>
  <c r="N39" i="57"/>
  <c r="N40" i="57"/>
  <c r="N41" i="57"/>
  <c r="N42" i="57"/>
  <c r="N43" i="57"/>
  <c r="N44" i="57"/>
  <c r="N45" i="57"/>
  <c r="N46" i="57"/>
  <c r="N20" i="57"/>
  <c r="D47" i="57"/>
  <c r="E47" i="57"/>
  <c r="F47" i="57"/>
  <c r="F50" i="57" s="1"/>
  <c r="G47" i="57"/>
  <c r="H47" i="57"/>
  <c r="I47" i="57"/>
  <c r="J47" i="57"/>
  <c r="K47" i="57"/>
  <c r="L47" i="57"/>
  <c r="D48" i="57"/>
  <c r="E48" i="57"/>
  <c r="E50" i="57" s="1"/>
  <c r="F48" i="57"/>
  <c r="G48" i="57"/>
  <c r="G50" i="57" s="1"/>
  <c r="H48" i="57"/>
  <c r="I48" i="57"/>
  <c r="J48" i="57"/>
  <c r="K48" i="57"/>
  <c r="L48" i="57"/>
  <c r="J49" i="57"/>
  <c r="D51" i="57"/>
  <c r="E51" i="57"/>
  <c r="F51" i="57"/>
  <c r="G51" i="57"/>
  <c r="H51" i="57"/>
  <c r="I51" i="57"/>
  <c r="J51" i="57"/>
  <c r="K51" i="57"/>
  <c r="L51" i="57"/>
  <c r="C51" i="57"/>
  <c r="C49" i="57"/>
  <c r="C48" i="57"/>
  <c r="C47" i="57"/>
  <c r="C50" i="57" s="1"/>
  <c r="C15" i="57"/>
  <c r="D15" i="57"/>
  <c r="E15" i="57"/>
  <c r="F15" i="57"/>
  <c r="G15" i="57"/>
  <c r="B15" i="57"/>
  <c r="C14" i="57"/>
  <c r="D14" i="57"/>
  <c r="E14" i="57"/>
  <c r="F14" i="57"/>
  <c r="G14" i="57"/>
  <c r="H14" i="57" s="1"/>
  <c r="J14" i="57" s="1"/>
  <c r="K14" i="57" s="1"/>
  <c r="L14" i="57" s="1"/>
  <c r="M14" i="57" s="1"/>
  <c r="N14" i="57" s="1"/>
  <c r="O14" i="57" s="1"/>
  <c r="P14" i="57" s="1"/>
  <c r="Q14" i="57" s="1"/>
  <c r="B14" i="57"/>
  <c r="H15" i="57"/>
  <c r="B49" i="57" l="1"/>
  <c r="I49" i="57"/>
  <c r="G49" i="57"/>
  <c r="F49" i="57"/>
  <c r="I50" i="57"/>
  <c r="E49" i="57"/>
  <c r="L49" i="57"/>
  <c r="D49" i="57"/>
  <c r="J50" i="57"/>
  <c r="K49" i="57"/>
  <c r="H50" i="57"/>
  <c r="H49" i="57"/>
  <c r="L50" i="57"/>
  <c r="D50" i="57"/>
  <c r="K50" i="57"/>
  <c r="R15" i="57"/>
  <c r="J15" i="57"/>
  <c r="K15" i="57" s="1"/>
  <c r="L15" i="57" s="1"/>
  <c r="M15" i="57" s="1"/>
  <c r="N15" i="57" s="1"/>
  <c r="O15" i="57" s="1"/>
  <c r="P15" i="57" s="1"/>
  <c r="Q15" i="57" s="1"/>
  <c r="F73" i="30" l="1"/>
  <c r="F74" i="47"/>
  <c r="W46" i="51"/>
  <c r="Y69" i="53"/>
  <c r="N16" i="44" l="1"/>
  <c r="H8" i="39"/>
  <c r="I8" i="39"/>
  <c r="I9" i="39"/>
  <c r="Q81" i="39"/>
  <c r="V43" i="43"/>
  <c r="AN103" i="43"/>
  <c r="P19" i="28"/>
  <c r="P20" i="28"/>
  <c r="P21" i="28"/>
  <c r="P22" i="28"/>
  <c r="P23" i="28"/>
  <c r="P24" i="28"/>
  <c r="P25" i="28"/>
  <c r="P26" i="28"/>
  <c r="P27" i="28"/>
  <c r="P28" i="28"/>
  <c r="P29" i="28"/>
  <c r="P30" i="28"/>
  <c r="P31" i="28"/>
  <c r="P32" i="28"/>
  <c r="P33" i="28"/>
  <c r="P34" i="28"/>
  <c r="P36" i="28"/>
  <c r="P37" i="28"/>
  <c r="P38" i="28"/>
  <c r="P39" i="28"/>
  <c r="P40" i="28"/>
  <c r="P41" i="28"/>
  <c r="P42" i="28"/>
  <c r="P43" i="28"/>
  <c r="P44" i="28"/>
  <c r="P18" i="28"/>
  <c r="N16" i="47"/>
  <c r="O20" i="50"/>
  <c r="O21" i="50"/>
  <c r="O22" i="50"/>
  <c r="O23" i="50"/>
  <c r="O24" i="50"/>
  <c r="O25" i="50"/>
  <c r="O26" i="50"/>
  <c r="O27" i="50"/>
  <c r="O28" i="50"/>
  <c r="O29" i="50"/>
  <c r="O31" i="50"/>
  <c r="O32" i="50"/>
  <c r="O33" i="50"/>
  <c r="O34" i="50"/>
  <c r="O35" i="50"/>
  <c r="O36" i="50"/>
  <c r="O37" i="50"/>
  <c r="O38" i="50"/>
  <c r="O39" i="50"/>
  <c r="O40" i="50"/>
  <c r="O41" i="50"/>
  <c r="O42" i="50"/>
  <c r="O43" i="50"/>
  <c r="O44" i="50"/>
  <c r="O45" i="50"/>
  <c r="O19" i="50"/>
  <c r="I49" i="49"/>
  <c r="H138" i="18"/>
  <c r="I6" i="36"/>
  <c r="J6" i="36" s="1"/>
  <c r="K6" i="36" s="1"/>
  <c r="L6" i="36" s="1"/>
  <c r="M6" i="36" s="1"/>
  <c r="N6" i="36" s="1"/>
  <c r="O6" i="36" s="1"/>
  <c r="P6" i="36" s="1"/>
  <c r="Q6" i="36" s="1"/>
  <c r="H6" i="36"/>
  <c r="S6" i="36"/>
  <c r="S5" i="36" s="1"/>
  <c r="S18" i="53"/>
  <c r="I18" i="53"/>
  <c r="J18" i="53" s="1"/>
  <c r="K18" i="53" s="1"/>
  <c r="L18" i="53" s="1"/>
  <c r="M18" i="53" s="1"/>
  <c r="N18" i="53" s="1"/>
  <c r="O18" i="53" s="1"/>
  <c r="P18" i="53" s="1"/>
  <c r="Q18" i="53" s="1"/>
  <c r="H18" i="53"/>
  <c r="I18" i="51"/>
  <c r="J18" i="51" s="1"/>
  <c r="K18" i="51" s="1"/>
  <c r="L18" i="51" s="1"/>
  <c r="M18" i="51" s="1"/>
  <c r="N18" i="51" s="1"/>
  <c r="O18" i="51" s="1"/>
  <c r="P18" i="51" s="1"/>
  <c r="Q18" i="51" s="1"/>
  <c r="H18" i="51"/>
  <c r="I47" i="52"/>
  <c r="H69" i="46"/>
  <c r="H76" i="44"/>
  <c r="N18" i="44"/>
  <c r="AC28" i="40"/>
  <c r="F72" i="11"/>
  <c r="H73" i="27"/>
  <c r="M17" i="27"/>
  <c r="H76" i="50"/>
  <c r="J20" i="24"/>
  <c r="H72" i="37"/>
  <c r="H82" i="49"/>
  <c r="G69" i="46"/>
  <c r="F69" i="46"/>
  <c r="H13" i="30" l="1"/>
  <c r="C13" i="30"/>
  <c r="D13" i="30"/>
  <c r="E13" i="30"/>
  <c r="F13" i="30"/>
  <c r="G13" i="30"/>
  <c r="B13" i="30"/>
  <c r="B12" i="30"/>
  <c r="AD254" i="56"/>
  <c r="W252" i="56" l="1"/>
  <c r="O252" i="56"/>
  <c r="N252" i="56"/>
  <c r="M252" i="56"/>
  <c r="L252" i="56"/>
  <c r="K252" i="56"/>
  <c r="J252" i="56"/>
  <c r="I252" i="56"/>
  <c r="H252" i="56"/>
  <c r="G252" i="56"/>
  <c r="F252" i="56"/>
  <c r="E252" i="56"/>
  <c r="D252" i="56"/>
  <c r="C252" i="56"/>
  <c r="Y251" i="56"/>
  <c r="Q251" i="56"/>
  <c r="N251" i="56"/>
  <c r="O251" i="56" s="1"/>
  <c r="M251" i="56"/>
  <c r="L251" i="56"/>
  <c r="K251" i="56"/>
  <c r="J251" i="56"/>
  <c r="I251" i="56"/>
  <c r="H251" i="56"/>
  <c r="G251" i="56"/>
  <c r="F251" i="56"/>
  <c r="E251" i="56"/>
  <c r="D251" i="56"/>
  <c r="C251" i="56"/>
  <c r="AA250" i="56"/>
  <c r="S250" i="56"/>
  <c r="O250" i="56"/>
  <c r="N250" i="56"/>
  <c r="M250" i="56"/>
  <c r="L250" i="56"/>
  <c r="K250" i="56"/>
  <c r="J250" i="56"/>
  <c r="I250" i="56"/>
  <c r="H250" i="56"/>
  <c r="G250" i="56"/>
  <c r="F250" i="56"/>
  <c r="E250" i="56"/>
  <c r="D250" i="56"/>
  <c r="C250" i="56"/>
  <c r="U249" i="56"/>
  <c r="N249" i="56"/>
  <c r="M249" i="56"/>
  <c r="L249" i="56"/>
  <c r="K249" i="56"/>
  <c r="J249" i="56"/>
  <c r="I249" i="56"/>
  <c r="H249" i="56"/>
  <c r="G249" i="56"/>
  <c r="F249" i="56"/>
  <c r="E249" i="56"/>
  <c r="D249" i="56"/>
  <c r="O249" i="56" s="1"/>
  <c r="C249" i="56"/>
  <c r="O248" i="56"/>
  <c r="N248" i="56"/>
  <c r="M248" i="56"/>
  <c r="L248" i="56"/>
  <c r="K248" i="56"/>
  <c r="J248" i="56"/>
  <c r="I248" i="56"/>
  <c r="H248" i="56"/>
  <c r="G248" i="56"/>
  <c r="F248" i="56"/>
  <c r="E248" i="56"/>
  <c r="D248" i="56"/>
  <c r="C248" i="56"/>
  <c r="Y247" i="56"/>
  <c r="Q247" i="56"/>
  <c r="N247" i="56"/>
  <c r="O247" i="56" s="1"/>
  <c r="M247" i="56"/>
  <c r="L247" i="56"/>
  <c r="K247" i="56"/>
  <c r="J247" i="56"/>
  <c r="I247" i="56"/>
  <c r="H247" i="56"/>
  <c r="G247" i="56"/>
  <c r="F247" i="56"/>
  <c r="E247" i="56"/>
  <c r="D247" i="56"/>
  <c r="C247" i="56"/>
  <c r="AA246" i="56"/>
  <c r="S246" i="56"/>
  <c r="N246" i="56"/>
  <c r="O246" i="56" s="1"/>
  <c r="M246" i="56"/>
  <c r="L246" i="56"/>
  <c r="K246" i="56"/>
  <c r="J246" i="56"/>
  <c r="I246" i="56"/>
  <c r="H246" i="56"/>
  <c r="G246" i="56"/>
  <c r="F246" i="56"/>
  <c r="E246" i="56"/>
  <c r="D246" i="56"/>
  <c r="C246" i="56"/>
  <c r="U245" i="56"/>
  <c r="N245" i="56"/>
  <c r="M245" i="56"/>
  <c r="L245" i="56"/>
  <c r="K245" i="56"/>
  <c r="J245" i="56"/>
  <c r="I245" i="56"/>
  <c r="H245" i="56"/>
  <c r="G245" i="56"/>
  <c r="F245" i="56"/>
  <c r="E245" i="56"/>
  <c r="D245" i="56"/>
  <c r="O245" i="56" s="1"/>
  <c r="C245" i="56"/>
  <c r="O244" i="56"/>
  <c r="N244" i="56"/>
  <c r="M244" i="56"/>
  <c r="L244" i="56"/>
  <c r="K244" i="56"/>
  <c r="J244" i="56"/>
  <c r="I244" i="56"/>
  <c r="H244" i="56"/>
  <c r="G244" i="56"/>
  <c r="F244" i="56"/>
  <c r="E244" i="56"/>
  <c r="D244" i="56"/>
  <c r="C244" i="56"/>
  <c r="Y243" i="56"/>
  <c r="Q243" i="56"/>
  <c r="N243" i="56"/>
  <c r="O243" i="56" s="1"/>
  <c r="M243" i="56"/>
  <c r="L243" i="56"/>
  <c r="K243" i="56"/>
  <c r="J243" i="56"/>
  <c r="I243" i="56"/>
  <c r="H243" i="56"/>
  <c r="G243" i="56"/>
  <c r="F243" i="56"/>
  <c r="E243" i="56"/>
  <c r="D243" i="56"/>
  <c r="C243" i="56"/>
  <c r="AA242" i="56"/>
  <c r="S242" i="56"/>
  <c r="N242" i="56"/>
  <c r="O242" i="56" s="1"/>
  <c r="M242" i="56"/>
  <c r="L242" i="56"/>
  <c r="K242" i="56"/>
  <c r="J242" i="56"/>
  <c r="I242" i="56"/>
  <c r="H242" i="56"/>
  <c r="G242" i="56"/>
  <c r="F242" i="56"/>
  <c r="E242" i="56"/>
  <c r="D242" i="56"/>
  <c r="C242" i="56"/>
  <c r="U241" i="56"/>
  <c r="N241" i="56"/>
  <c r="M241" i="56"/>
  <c r="L241" i="56"/>
  <c r="K241" i="56"/>
  <c r="J241" i="56"/>
  <c r="I241" i="56"/>
  <c r="H241" i="56"/>
  <c r="G241" i="56"/>
  <c r="F241" i="56"/>
  <c r="E241" i="56"/>
  <c r="D241" i="56"/>
  <c r="O241" i="56" s="1"/>
  <c r="C241" i="56"/>
  <c r="W240" i="56"/>
  <c r="O240" i="56"/>
  <c r="N240" i="56"/>
  <c r="M240" i="56"/>
  <c r="L240" i="56"/>
  <c r="K240" i="56"/>
  <c r="J240" i="56"/>
  <c r="I240" i="56"/>
  <c r="H240" i="56"/>
  <c r="G240" i="56"/>
  <c r="F240" i="56"/>
  <c r="E240" i="56"/>
  <c r="D240" i="56"/>
  <c r="C240" i="56"/>
  <c r="Q239" i="56"/>
  <c r="N239" i="56"/>
  <c r="O239" i="56" s="1"/>
  <c r="M239" i="56"/>
  <c r="L239" i="56"/>
  <c r="K239" i="56"/>
  <c r="J239" i="56"/>
  <c r="I239" i="56"/>
  <c r="H239" i="56"/>
  <c r="G239" i="56"/>
  <c r="F239" i="56"/>
  <c r="E239" i="56"/>
  <c r="D239" i="56"/>
  <c r="C239" i="56"/>
  <c r="AA238" i="56"/>
  <c r="S238" i="56"/>
  <c r="N238" i="56"/>
  <c r="O238" i="56" s="1"/>
  <c r="M238" i="56"/>
  <c r="L238" i="56"/>
  <c r="K238" i="56"/>
  <c r="J238" i="56"/>
  <c r="I238" i="56"/>
  <c r="H238" i="56"/>
  <c r="G238" i="56"/>
  <c r="F238" i="56"/>
  <c r="E238" i="56"/>
  <c r="D238" i="56"/>
  <c r="C238" i="56"/>
  <c r="N237" i="56"/>
  <c r="M237" i="56"/>
  <c r="L237" i="56"/>
  <c r="K237" i="56"/>
  <c r="J237" i="56"/>
  <c r="I237" i="56"/>
  <c r="H237" i="56"/>
  <c r="G237" i="56"/>
  <c r="F237" i="56"/>
  <c r="E237" i="56"/>
  <c r="D237" i="56"/>
  <c r="O237" i="56" s="1"/>
  <c r="C237" i="56"/>
  <c r="O236" i="56"/>
  <c r="N236" i="56"/>
  <c r="M236" i="56"/>
  <c r="L236" i="56"/>
  <c r="K236" i="56"/>
  <c r="J236" i="56"/>
  <c r="I236" i="56"/>
  <c r="H236" i="56"/>
  <c r="G236" i="56"/>
  <c r="F236" i="56"/>
  <c r="E236" i="56"/>
  <c r="D236" i="56"/>
  <c r="C236" i="56"/>
  <c r="N235" i="56"/>
  <c r="O235" i="56" s="1"/>
  <c r="M235" i="56"/>
  <c r="L235" i="56"/>
  <c r="K235" i="56"/>
  <c r="J235" i="56"/>
  <c r="I235" i="56"/>
  <c r="H235" i="56"/>
  <c r="G235" i="56"/>
  <c r="F235" i="56"/>
  <c r="E235" i="56"/>
  <c r="D235" i="56"/>
  <c r="C235" i="56"/>
  <c r="N234" i="56"/>
  <c r="O234" i="56" s="1"/>
  <c r="M234" i="56"/>
  <c r="L234" i="56"/>
  <c r="K234" i="56"/>
  <c r="J234" i="56"/>
  <c r="I234" i="56"/>
  <c r="H234" i="56"/>
  <c r="G234" i="56"/>
  <c r="F234" i="56"/>
  <c r="E234" i="56"/>
  <c r="D234" i="56"/>
  <c r="C234" i="56"/>
  <c r="U233" i="56"/>
  <c r="N233" i="56"/>
  <c r="O233" i="56" s="1"/>
  <c r="M233" i="56"/>
  <c r="L233" i="56"/>
  <c r="K233" i="56"/>
  <c r="J233" i="56"/>
  <c r="I233" i="56"/>
  <c r="H233" i="56"/>
  <c r="G233" i="56"/>
  <c r="F233" i="56"/>
  <c r="E233" i="56"/>
  <c r="D233" i="56"/>
  <c r="C233" i="56"/>
  <c r="O232" i="56"/>
  <c r="N232" i="56"/>
  <c r="M232" i="56"/>
  <c r="L232" i="56"/>
  <c r="K232" i="56"/>
  <c r="J232" i="56"/>
  <c r="I232" i="56"/>
  <c r="H232" i="56"/>
  <c r="G232" i="56"/>
  <c r="F232" i="56"/>
  <c r="E232" i="56"/>
  <c r="D232" i="56"/>
  <c r="C232" i="56"/>
  <c r="N231" i="56"/>
  <c r="O231" i="56" s="1"/>
  <c r="M231" i="56"/>
  <c r="L231" i="56"/>
  <c r="K231" i="56"/>
  <c r="J231" i="56"/>
  <c r="I231" i="56"/>
  <c r="H231" i="56"/>
  <c r="G231" i="56"/>
  <c r="F231" i="56"/>
  <c r="E231" i="56"/>
  <c r="D231" i="56"/>
  <c r="C231" i="56"/>
  <c r="N230" i="56"/>
  <c r="O230" i="56" s="1"/>
  <c r="M230" i="56"/>
  <c r="L230" i="56"/>
  <c r="K230" i="56"/>
  <c r="J230" i="56"/>
  <c r="I230" i="56"/>
  <c r="H230" i="56"/>
  <c r="G230" i="56"/>
  <c r="F230" i="56"/>
  <c r="E230" i="56"/>
  <c r="D230" i="56"/>
  <c r="C230" i="56"/>
  <c r="N229" i="56"/>
  <c r="O229" i="56" s="1"/>
  <c r="M229" i="56"/>
  <c r="L229" i="56"/>
  <c r="K229" i="56"/>
  <c r="J229" i="56"/>
  <c r="I229" i="56"/>
  <c r="H229" i="56"/>
  <c r="G229" i="56"/>
  <c r="F229" i="56"/>
  <c r="E229" i="56"/>
  <c r="D229" i="56"/>
  <c r="C229" i="56"/>
  <c r="O228" i="56"/>
  <c r="N228" i="56"/>
  <c r="M228" i="56"/>
  <c r="L228" i="56"/>
  <c r="K228" i="56"/>
  <c r="J228" i="56"/>
  <c r="I228" i="56"/>
  <c r="H228" i="56"/>
  <c r="G228" i="56"/>
  <c r="F228" i="56"/>
  <c r="E228" i="56"/>
  <c r="D228" i="56"/>
  <c r="C228" i="56"/>
  <c r="N227" i="56"/>
  <c r="O227" i="56" s="1"/>
  <c r="M227" i="56"/>
  <c r="L227" i="56"/>
  <c r="K227" i="56"/>
  <c r="J227" i="56"/>
  <c r="I227" i="56"/>
  <c r="H227" i="56"/>
  <c r="G227" i="56"/>
  <c r="F227" i="56"/>
  <c r="E227" i="56"/>
  <c r="D227" i="56"/>
  <c r="C227" i="56"/>
  <c r="AA226" i="56"/>
  <c r="N226" i="56"/>
  <c r="O226" i="56" s="1"/>
  <c r="M226" i="56"/>
  <c r="L226" i="56"/>
  <c r="K226" i="56"/>
  <c r="J226" i="56"/>
  <c r="I226" i="56"/>
  <c r="H226" i="56"/>
  <c r="G226" i="56"/>
  <c r="F226" i="56"/>
  <c r="E226" i="56"/>
  <c r="D226" i="56"/>
  <c r="C226" i="56"/>
  <c r="AA224" i="56"/>
  <c r="Z224" i="56"/>
  <c r="Y224" i="56"/>
  <c r="X224" i="56"/>
  <c r="W224" i="56"/>
  <c r="V224" i="56"/>
  <c r="U224" i="56"/>
  <c r="T224" i="56"/>
  <c r="S224" i="56"/>
  <c r="R224" i="56"/>
  <c r="Q224" i="56"/>
  <c r="P224" i="56"/>
  <c r="O224" i="56"/>
  <c r="AC224" i="56" s="1"/>
  <c r="AC223" i="56"/>
  <c r="AA223" i="56"/>
  <c r="Z223" i="56"/>
  <c r="Y223" i="56"/>
  <c r="X223" i="56"/>
  <c r="W223" i="56"/>
  <c r="V223" i="56"/>
  <c r="U223" i="56"/>
  <c r="T223" i="56"/>
  <c r="S223" i="56"/>
  <c r="R223" i="56"/>
  <c r="Q223" i="56"/>
  <c r="P223" i="56"/>
  <c r="O223" i="56"/>
  <c r="AC222" i="56"/>
  <c r="AA222" i="56"/>
  <c r="Z222" i="56"/>
  <c r="Y222" i="56"/>
  <c r="X222" i="56"/>
  <c r="W222" i="56"/>
  <c r="V222" i="56"/>
  <c r="U222" i="56"/>
  <c r="T222" i="56"/>
  <c r="S222" i="56"/>
  <c r="R222" i="56"/>
  <c r="Q222" i="56"/>
  <c r="P222" i="56"/>
  <c r="O222" i="56"/>
  <c r="AA221" i="56"/>
  <c r="Z221" i="56"/>
  <c r="Y221" i="56"/>
  <c r="X221" i="56"/>
  <c r="W221" i="56"/>
  <c r="V221" i="56"/>
  <c r="U221" i="56"/>
  <c r="T221" i="56"/>
  <c r="S221" i="56"/>
  <c r="R221" i="56"/>
  <c r="Q221" i="56"/>
  <c r="P221" i="56"/>
  <c r="O221" i="56"/>
  <c r="AC221" i="56" s="1"/>
  <c r="AA220" i="56"/>
  <c r="Z220" i="56"/>
  <c r="Y220" i="56"/>
  <c r="X220" i="56"/>
  <c r="W220" i="56"/>
  <c r="V220" i="56"/>
  <c r="U220" i="56"/>
  <c r="T220" i="56"/>
  <c r="S220" i="56"/>
  <c r="R220" i="56"/>
  <c r="Q220" i="56"/>
  <c r="P220" i="56"/>
  <c r="O220" i="56"/>
  <c r="AC220" i="56" s="1"/>
  <c r="AC219" i="56"/>
  <c r="AA219" i="56"/>
  <c r="Z219" i="56"/>
  <c r="Y219" i="56"/>
  <c r="X219" i="56"/>
  <c r="W219" i="56"/>
  <c r="V219" i="56"/>
  <c r="U219" i="56"/>
  <c r="T219" i="56"/>
  <c r="S219" i="56"/>
  <c r="R219" i="56"/>
  <c r="Q219" i="56"/>
  <c r="P219" i="56"/>
  <c r="O219" i="56"/>
  <c r="AA218" i="56"/>
  <c r="Z218" i="56"/>
  <c r="Y218" i="56"/>
  <c r="X218" i="56"/>
  <c r="W218" i="56"/>
  <c r="V218" i="56"/>
  <c r="U218" i="56"/>
  <c r="T218" i="56"/>
  <c r="S218" i="56"/>
  <c r="R218" i="56"/>
  <c r="Q218" i="56"/>
  <c r="P218" i="56"/>
  <c r="O218" i="56"/>
  <c r="AC218" i="56" s="1"/>
  <c r="AA217" i="56"/>
  <c r="Z217" i="56"/>
  <c r="Y217" i="56"/>
  <c r="X217" i="56"/>
  <c r="W217" i="56"/>
  <c r="V217" i="56"/>
  <c r="U217" i="56"/>
  <c r="T217" i="56"/>
  <c r="S217" i="56"/>
  <c r="R217" i="56"/>
  <c r="Q217" i="56"/>
  <c r="P217" i="56"/>
  <c r="O217" i="56"/>
  <c r="AC217" i="56" s="1"/>
  <c r="AA216" i="56"/>
  <c r="Z216" i="56"/>
  <c r="Y216" i="56"/>
  <c r="X216" i="56"/>
  <c r="W216" i="56"/>
  <c r="V216" i="56"/>
  <c r="U216" i="56"/>
  <c r="T216" i="56"/>
  <c r="S216" i="56"/>
  <c r="R216" i="56"/>
  <c r="Q216" i="56"/>
  <c r="P216" i="56"/>
  <c r="O216" i="56"/>
  <c r="AC216" i="56" s="1"/>
  <c r="AC215" i="56"/>
  <c r="AA215" i="56"/>
  <c r="Z215" i="56"/>
  <c r="Y215" i="56"/>
  <c r="X215" i="56"/>
  <c r="W215" i="56"/>
  <c r="V215" i="56"/>
  <c r="U215" i="56"/>
  <c r="T215" i="56"/>
  <c r="S215" i="56"/>
  <c r="R215" i="56"/>
  <c r="Q215" i="56"/>
  <c r="P215" i="56"/>
  <c r="O215" i="56"/>
  <c r="AC214" i="56"/>
  <c r="AA214" i="56"/>
  <c r="Z214" i="56"/>
  <c r="Y214" i="56"/>
  <c r="X214" i="56"/>
  <c r="W214" i="56"/>
  <c r="V214" i="56"/>
  <c r="U214" i="56"/>
  <c r="T214" i="56"/>
  <c r="S214" i="56"/>
  <c r="R214" i="56"/>
  <c r="Q214" i="56"/>
  <c r="P214" i="56"/>
  <c r="O214" i="56"/>
  <c r="AA213" i="56"/>
  <c r="Z213" i="56"/>
  <c r="Y213" i="56"/>
  <c r="X213" i="56"/>
  <c r="W213" i="56"/>
  <c r="V213" i="56"/>
  <c r="U213" i="56"/>
  <c r="T213" i="56"/>
  <c r="S213" i="56"/>
  <c r="R213" i="56"/>
  <c r="Q213" i="56"/>
  <c r="P213" i="56"/>
  <c r="O213" i="56"/>
  <c r="AC213" i="56" s="1"/>
  <c r="AA212" i="56"/>
  <c r="Z212" i="56"/>
  <c r="Y212" i="56"/>
  <c r="X212" i="56"/>
  <c r="W212" i="56"/>
  <c r="V212" i="56"/>
  <c r="U212" i="56"/>
  <c r="T212" i="56"/>
  <c r="S212" i="56"/>
  <c r="R212" i="56"/>
  <c r="Q212" i="56"/>
  <c r="P212" i="56"/>
  <c r="O212" i="56"/>
  <c r="AC212" i="56" s="1"/>
  <c r="AC211" i="56"/>
  <c r="AA211" i="56"/>
  <c r="Z211" i="56"/>
  <c r="Y211" i="56"/>
  <c r="X211" i="56"/>
  <c r="W211" i="56"/>
  <c r="V211" i="56"/>
  <c r="U211" i="56"/>
  <c r="T211" i="56"/>
  <c r="S211" i="56"/>
  <c r="R211" i="56"/>
  <c r="Q211" i="56"/>
  <c r="P211" i="56"/>
  <c r="O211" i="56"/>
  <c r="AA210" i="56"/>
  <c r="Z210" i="56"/>
  <c r="Y210" i="56"/>
  <c r="X210" i="56"/>
  <c r="W210" i="56"/>
  <c r="V210" i="56"/>
  <c r="U210" i="56"/>
  <c r="T210" i="56"/>
  <c r="S210" i="56"/>
  <c r="R210" i="56"/>
  <c r="Q210" i="56"/>
  <c r="P210" i="56"/>
  <c r="O210" i="56"/>
  <c r="AC210" i="56" s="1"/>
  <c r="AA209" i="56"/>
  <c r="Z209" i="56"/>
  <c r="Y209" i="56"/>
  <c r="X209" i="56"/>
  <c r="W209" i="56"/>
  <c r="V209" i="56"/>
  <c r="U209" i="56"/>
  <c r="T209" i="56"/>
  <c r="S209" i="56"/>
  <c r="R209" i="56"/>
  <c r="Q209" i="56"/>
  <c r="P209" i="56"/>
  <c r="O209" i="56"/>
  <c r="AC209" i="56" s="1"/>
  <c r="AA208" i="56"/>
  <c r="Z208" i="56"/>
  <c r="Y208" i="56"/>
  <c r="X208" i="56"/>
  <c r="W208" i="56"/>
  <c r="V208" i="56"/>
  <c r="U208" i="56"/>
  <c r="T208" i="56"/>
  <c r="S208" i="56"/>
  <c r="R208" i="56"/>
  <c r="Q208" i="56"/>
  <c r="P208" i="56"/>
  <c r="O208" i="56"/>
  <c r="AC208" i="56" s="1"/>
  <c r="AC207" i="56"/>
  <c r="AA207" i="56"/>
  <c r="Z207" i="56"/>
  <c r="Y207" i="56"/>
  <c r="X207" i="56"/>
  <c r="W207" i="56"/>
  <c r="V207" i="56"/>
  <c r="U207" i="56"/>
  <c r="T207" i="56"/>
  <c r="S207" i="56"/>
  <c r="R207" i="56"/>
  <c r="Q207" i="56"/>
  <c r="P207" i="56"/>
  <c r="O207" i="56"/>
  <c r="AC206" i="56"/>
  <c r="AA206" i="56"/>
  <c r="Z206" i="56"/>
  <c r="Y206" i="56"/>
  <c r="X206" i="56"/>
  <c r="W206" i="56"/>
  <c r="V206" i="56"/>
  <c r="U206" i="56"/>
  <c r="T206" i="56"/>
  <c r="S206" i="56"/>
  <c r="R206" i="56"/>
  <c r="Q206" i="56"/>
  <c r="P206" i="56"/>
  <c r="O206" i="56"/>
  <c r="AA205" i="56"/>
  <c r="Z205" i="56"/>
  <c r="Y205" i="56"/>
  <c r="X205" i="56"/>
  <c r="W205" i="56"/>
  <c r="V205" i="56"/>
  <c r="U205" i="56"/>
  <c r="T205" i="56"/>
  <c r="S205" i="56"/>
  <c r="R205" i="56"/>
  <c r="Q205" i="56"/>
  <c r="P205" i="56"/>
  <c r="O205" i="56"/>
  <c r="AC205" i="56" s="1"/>
  <c r="AA204" i="56"/>
  <c r="Z204" i="56"/>
  <c r="Y204" i="56"/>
  <c r="X204" i="56"/>
  <c r="W204" i="56"/>
  <c r="V204" i="56"/>
  <c r="U204" i="56"/>
  <c r="T204" i="56"/>
  <c r="S204" i="56"/>
  <c r="R204" i="56"/>
  <c r="Q204" i="56"/>
  <c r="P204" i="56"/>
  <c r="O204" i="56"/>
  <c r="AC204" i="56" s="1"/>
  <c r="AC203" i="56"/>
  <c r="AA203" i="56"/>
  <c r="Z203" i="56"/>
  <c r="Y203" i="56"/>
  <c r="X203" i="56"/>
  <c r="W203" i="56"/>
  <c r="V203" i="56"/>
  <c r="U203" i="56"/>
  <c r="T203" i="56"/>
  <c r="S203" i="56"/>
  <c r="R203" i="56"/>
  <c r="Q203" i="56"/>
  <c r="P203" i="56"/>
  <c r="O203" i="56"/>
  <c r="AA202" i="56"/>
  <c r="Z202" i="56"/>
  <c r="Y202" i="56"/>
  <c r="X202" i="56"/>
  <c r="W202" i="56"/>
  <c r="V202" i="56"/>
  <c r="U202" i="56"/>
  <c r="T202" i="56"/>
  <c r="S202" i="56"/>
  <c r="R202" i="56"/>
  <c r="Q202" i="56"/>
  <c r="P202" i="56"/>
  <c r="O202" i="56"/>
  <c r="AC202" i="56" s="1"/>
  <c r="AA201" i="56"/>
  <c r="Z201" i="56"/>
  <c r="Y201" i="56"/>
  <c r="X201" i="56"/>
  <c r="W201" i="56"/>
  <c r="V201" i="56"/>
  <c r="U201" i="56"/>
  <c r="T201" i="56"/>
  <c r="S201" i="56"/>
  <c r="R201" i="56"/>
  <c r="Q201" i="56"/>
  <c r="P201" i="56"/>
  <c r="O201" i="56"/>
  <c r="AC201" i="56" s="1"/>
  <c r="AA200" i="56"/>
  <c r="Z200" i="56"/>
  <c r="Y200" i="56"/>
  <c r="X200" i="56"/>
  <c r="W200" i="56"/>
  <c r="V200" i="56"/>
  <c r="U200" i="56"/>
  <c r="T200" i="56"/>
  <c r="S200" i="56"/>
  <c r="R200" i="56"/>
  <c r="Q200" i="56"/>
  <c r="P200" i="56"/>
  <c r="O200" i="56"/>
  <c r="AC200" i="56" s="1"/>
  <c r="AC199" i="56"/>
  <c r="AA199" i="56"/>
  <c r="Z199" i="56"/>
  <c r="Y199" i="56"/>
  <c r="X199" i="56"/>
  <c r="W199" i="56"/>
  <c r="V199" i="56"/>
  <c r="U199" i="56"/>
  <c r="T199" i="56"/>
  <c r="S199" i="56"/>
  <c r="R199" i="56"/>
  <c r="Q199" i="56"/>
  <c r="P199" i="56"/>
  <c r="O199" i="56"/>
  <c r="AC198" i="56"/>
  <c r="AA198" i="56"/>
  <c r="Z198" i="56"/>
  <c r="Y198" i="56"/>
  <c r="X198" i="56"/>
  <c r="W198" i="56"/>
  <c r="V198" i="56"/>
  <c r="U198" i="56"/>
  <c r="T198" i="56"/>
  <c r="S198" i="56"/>
  <c r="R198" i="56"/>
  <c r="Q198" i="56"/>
  <c r="P198" i="56"/>
  <c r="O198" i="56"/>
  <c r="AA197" i="56"/>
  <c r="Z197" i="56"/>
  <c r="Y197" i="56"/>
  <c r="X197" i="56"/>
  <c r="W197" i="56"/>
  <c r="V197" i="56"/>
  <c r="U197" i="56"/>
  <c r="T197" i="56"/>
  <c r="S197" i="56"/>
  <c r="R197" i="56"/>
  <c r="Q197" i="56"/>
  <c r="P197" i="56"/>
  <c r="O197" i="56"/>
  <c r="AC197" i="56" s="1"/>
  <c r="AA196" i="56"/>
  <c r="Z196" i="56"/>
  <c r="Y196" i="56"/>
  <c r="X196" i="56"/>
  <c r="W196" i="56"/>
  <c r="V196" i="56"/>
  <c r="U196" i="56"/>
  <c r="T196" i="56"/>
  <c r="S196" i="56"/>
  <c r="R196" i="56"/>
  <c r="Q196" i="56"/>
  <c r="P196" i="56"/>
  <c r="O196" i="56"/>
  <c r="AC196" i="56" s="1"/>
  <c r="AC195" i="56"/>
  <c r="AA195" i="56"/>
  <c r="Z195" i="56"/>
  <c r="Y195" i="56"/>
  <c r="X195" i="56"/>
  <c r="W195" i="56"/>
  <c r="V195" i="56"/>
  <c r="U195" i="56"/>
  <c r="T195" i="56"/>
  <c r="S195" i="56"/>
  <c r="R195" i="56"/>
  <c r="Q195" i="56"/>
  <c r="P195" i="56"/>
  <c r="O195" i="56"/>
  <c r="AA194" i="56"/>
  <c r="Z194" i="56"/>
  <c r="Y194" i="56"/>
  <c r="X194" i="56"/>
  <c r="W194" i="56"/>
  <c r="V194" i="56"/>
  <c r="U194" i="56"/>
  <c r="T194" i="56"/>
  <c r="S194" i="56"/>
  <c r="R194" i="56"/>
  <c r="Q194" i="56"/>
  <c r="P194" i="56"/>
  <c r="O194" i="56"/>
  <c r="AC194" i="56" s="1"/>
  <c r="AA193" i="56"/>
  <c r="Z193" i="56"/>
  <c r="Y193" i="56"/>
  <c r="X193" i="56"/>
  <c r="W193" i="56"/>
  <c r="V193" i="56"/>
  <c r="U193" i="56"/>
  <c r="T193" i="56"/>
  <c r="S193" i="56"/>
  <c r="R193" i="56"/>
  <c r="Q193" i="56"/>
  <c r="P193" i="56"/>
  <c r="O193" i="56"/>
  <c r="AC193" i="56" s="1"/>
  <c r="AA192" i="56"/>
  <c r="Z192" i="56"/>
  <c r="Y192" i="56"/>
  <c r="X192" i="56"/>
  <c r="W192" i="56"/>
  <c r="V192" i="56"/>
  <c r="U192" i="56"/>
  <c r="T192" i="56"/>
  <c r="S192" i="56"/>
  <c r="R192" i="56"/>
  <c r="Q192" i="56"/>
  <c r="P192" i="56"/>
  <c r="O192" i="56"/>
  <c r="AC192" i="56" s="1"/>
  <c r="AC191" i="56"/>
  <c r="AA191" i="56"/>
  <c r="Z191" i="56"/>
  <c r="Y191" i="56"/>
  <c r="X191" i="56"/>
  <c r="W191" i="56"/>
  <c r="V191" i="56"/>
  <c r="U191" i="56"/>
  <c r="T191" i="56"/>
  <c r="S191" i="56"/>
  <c r="R191" i="56"/>
  <c r="Q191" i="56"/>
  <c r="P191" i="56"/>
  <c r="O191" i="56"/>
  <c r="AC190" i="56"/>
  <c r="AA190" i="56"/>
  <c r="AA252" i="56" s="1"/>
  <c r="Z190" i="56"/>
  <c r="Z252" i="56" s="1"/>
  <c r="Y190" i="56"/>
  <c r="Y252" i="56" s="1"/>
  <c r="X190" i="56"/>
  <c r="X252" i="56" s="1"/>
  <c r="W190" i="56"/>
  <c r="V190" i="56"/>
  <c r="V252" i="56" s="1"/>
  <c r="U190" i="56"/>
  <c r="U252" i="56" s="1"/>
  <c r="T190" i="56"/>
  <c r="T252" i="56" s="1"/>
  <c r="S190" i="56"/>
  <c r="S252" i="56" s="1"/>
  <c r="R190" i="56"/>
  <c r="Q252" i="56" s="1"/>
  <c r="Q190" i="56"/>
  <c r="P252" i="56" s="1"/>
  <c r="P190" i="56"/>
  <c r="O190" i="56"/>
  <c r="AA189" i="56"/>
  <c r="AA251" i="56" s="1"/>
  <c r="Z189" i="56"/>
  <c r="Z251" i="56" s="1"/>
  <c r="Y189" i="56"/>
  <c r="X189" i="56"/>
  <c r="X251" i="56" s="1"/>
  <c r="W189" i="56"/>
  <c r="W251" i="56" s="1"/>
  <c r="V189" i="56"/>
  <c r="V251" i="56" s="1"/>
  <c r="U189" i="56"/>
  <c r="U251" i="56" s="1"/>
  <c r="T189" i="56"/>
  <c r="T251" i="56" s="1"/>
  <c r="S189" i="56"/>
  <c r="R189" i="56"/>
  <c r="Q189" i="56"/>
  <c r="P251" i="56" s="1"/>
  <c r="P189" i="56"/>
  <c r="O189" i="56"/>
  <c r="AC189" i="56" s="1"/>
  <c r="AA188" i="56"/>
  <c r="Z188" i="56"/>
  <c r="Z250" i="56" s="1"/>
  <c r="Y188" i="56"/>
  <c r="Y250" i="56" s="1"/>
  <c r="X188" i="56"/>
  <c r="X250" i="56" s="1"/>
  <c r="W188" i="56"/>
  <c r="W250" i="56" s="1"/>
  <c r="V188" i="56"/>
  <c r="V250" i="56" s="1"/>
  <c r="U188" i="56"/>
  <c r="U250" i="56" s="1"/>
  <c r="T188" i="56"/>
  <c r="T250" i="56" s="1"/>
  <c r="S188" i="56"/>
  <c r="R250" i="56" s="1"/>
  <c r="R188" i="56"/>
  <c r="Q250" i="56" s="1"/>
  <c r="Q188" i="56"/>
  <c r="P250" i="56" s="1"/>
  <c r="P188" i="56"/>
  <c r="O188" i="56"/>
  <c r="AA187" i="56"/>
  <c r="Z187" i="56"/>
  <c r="Y187" i="56"/>
  <c r="X187" i="56"/>
  <c r="W187" i="56"/>
  <c r="V187" i="56"/>
  <c r="U187" i="56"/>
  <c r="T187" i="56"/>
  <c r="S187" i="56"/>
  <c r="R187" i="56"/>
  <c r="Q187" i="56"/>
  <c r="P187" i="56"/>
  <c r="O187" i="56"/>
  <c r="AC187" i="56" s="1"/>
  <c r="AA186" i="56"/>
  <c r="Z186" i="56"/>
  <c r="Y186" i="56"/>
  <c r="X186" i="56"/>
  <c r="W186" i="56"/>
  <c r="V186" i="56"/>
  <c r="U186" i="56"/>
  <c r="T186" i="56"/>
  <c r="S186" i="56"/>
  <c r="R186" i="56"/>
  <c r="Q186" i="56"/>
  <c r="P186" i="56"/>
  <c r="O186" i="56"/>
  <c r="AC186" i="56" s="1"/>
  <c r="AA185" i="56"/>
  <c r="Z185" i="56"/>
  <c r="Y185" i="56"/>
  <c r="X185" i="56"/>
  <c r="W185" i="56"/>
  <c r="V185" i="56"/>
  <c r="U185" i="56"/>
  <c r="T185" i="56"/>
  <c r="S185" i="56"/>
  <c r="R185" i="56"/>
  <c r="Q185" i="56"/>
  <c r="P185" i="56"/>
  <c r="O185" i="56"/>
  <c r="AC185" i="56" s="1"/>
  <c r="AC184" i="56"/>
  <c r="AA184" i="56"/>
  <c r="Z184" i="56"/>
  <c r="Y184" i="56"/>
  <c r="X184" i="56"/>
  <c r="W184" i="56"/>
  <c r="V184" i="56"/>
  <c r="U184" i="56"/>
  <c r="T184" i="56"/>
  <c r="S184" i="56"/>
  <c r="R184" i="56"/>
  <c r="Q184" i="56"/>
  <c r="P184" i="56"/>
  <c r="O184" i="56"/>
  <c r="AC183" i="56"/>
  <c r="AA183" i="56"/>
  <c r="Z183" i="56"/>
  <c r="Y183" i="56"/>
  <c r="X183" i="56"/>
  <c r="W183" i="56"/>
  <c r="V183" i="56"/>
  <c r="U183" i="56"/>
  <c r="T183" i="56"/>
  <c r="S183" i="56"/>
  <c r="R183" i="56"/>
  <c r="Q183" i="56"/>
  <c r="P183" i="56"/>
  <c r="O183" i="56"/>
  <c r="AA182" i="56"/>
  <c r="Z182" i="56"/>
  <c r="Y182" i="56"/>
  <c r="X182" i="56"/>
  <c r="W182" i="56"/>
  <c r="V182" i="56"/>
  <c r="U182" i="56"/>
  <c r="T182" i="56"/>
  <c r="S182" i="56"/>
  <c r="R182" i="56"/>
  <c r="Q182" i="56"/>
  <c r="P182" i="56"/>
  <c r="O182" i="56"/>
  <c r="AC182" i="56" s="1"/>
  <c r="AA181" i="56"/>
  <c r="Z181" i="56"/>
  <c r="Y181" i="56"/>
  <c r="X181" i="56"/>
  <c r="W181" i="56"/>
  <c r="V181" i="56"/>
  <c r="U181" i="56"/>
  <c r="T181" i="56"/>
  <c r="S181" i="56"/>
  <c r="R181" i="56"/>
  <c r="Q181" i="56"/>
  <c r="P181" i="56"/>
  <c r="O181" i="56"/>
  <c r="AC181" i="56" s="1"/>
  <c r="AC180" i="56"/>
  <c r="AA180" i="56"/>
  <c r="Z180" i="56"/>
  <c r="Y180" i="56"/>
  <c r="X180" i="56"/>
  <c r="W180" i="56"/>
  <c r="V180" i="56"/>
  <c r="U180" i="56"/>
  <c r="T180" i="56"/>
  <c r="S180" i="56"/>
  <c r="R180" i="56"/>
  <c r="Q180" i="56"/>
  <c r="P180" i="56"/>
  <c r="O180" i="56"/>
  <c r="AA179" i="56"/>
  <c r="Z179" i="56"/>
  <c r="Y179" i="56"/>
  <c r="X179" i="56"/>
  <c r="W179" i="56"/>
  <c r="V179" i="56"/>
  <c r="U179" i="56"/>
  <c r="T179" i="56"/>
  <c r="S179" i="56"/>
  <c r="R179" i="56"/>
  <c r="Q179" i="56"/>
  <c r="P179" i="56"/>
  <c r="O179" i="56"/>
  <c r="AC179" i="56" s="1"/>
  <c r="AA178" i="56"/>
  <c r="Z178" i="56"/>
  <c r="Y178" i="56"/>
  <c r="X178" i="56"/>
  <c r="W178" i="56"/>
  <c r="V178" i="56"/>
  <c r="U178" i="56"/>
  <c r="T178" i="56"/>
  <c r="S178" i="56"/>
  <c r="R178" i="56"/>
  <c r="Q178" i="56"/>
  <c r="P178" i="56"/>
  <c r="O178" i="56"/>
  <c r="AC178" i="56" s="1"/>
  <c r="AA177" i="56"/>
  <c r="Z177" i="56"/>
  <c r="Y177" i="56"/>
  <c r="X177" i="56"/>
  <c r="W177" i="56"/>
  <c r="V177" i="56"/>
  <c r="U177" i="56"/>
  <c r="T177" i="56"/>
  <c r="S177" i="56"/>
  <c r="R177" i="56"/>
  <c r="Q177" i="56"/>
  <c r="P177" i="56"/>
  <c r="O177" i="56"/>
  <c r="AC177" i="56" s="1"/>
  <c r="AC176" i="56"/>
  <c r="AA176" i="56"/>
  <c r="Z176" i="56"/>
  <c r="Y176" i="56"/>
  <c r="X176" i="56"/>
  <c r="W176" i="56"/>
  <c r="V176" i="56"/>
  <c r="U176" i="56"/>
  <c r="T176" i="56"/>
  <c r="S176" i="56"/>
  <c r="R176" i="56"/>
  <c r="Q176" i="56"/>
  <c r="P176" i="56"/>
  <c r="O176" i="56"/>
  <c r="AC175" i="56"/>
  <c r="AA175" i="56"/>
  <c r="Z175" i="56"/>
  <c r="Y175" i="56"/>
  <c r="X175" i="56"/>
  <c r="W175" i="56"/>
  <c r="V175" i="56"/>
  <c r="U175" i="56"/>
  <c r="T175" i="56"/>
  <c r="S175" i="56"/>
  <c r="R175" i="56"/>
  <c r="Q175" i="56"/>
  <c r="P175" i="56"/>
  <c r="O175" i="56"/>
  <c r="AA174" i="56"/>
  <c r="AA249" i="56" s="1"/>
  <c r="Z174" i="56"/>
  <c r="Z249" i="56" s="1"/>
  <c r="Y174" i="56"/>
  <c r="Y249" i="56" s="1"/>
  <c r="X174" i="56"/>
  <c r="X249" i="56" s="1"/>
  <c r="W174" i="56"/>
  <c r="W249" i="56" s="1"/>
  <c r="V174" i="56"/>
  <c r="V249" i="56" s="1"/>
  <c r="U174" i="56"/>
  <c r="T174" i="56"/>
  <c r="T249" i="56" s="1"/>
  <c r="S174" i="56"/>
  <c r="R174" i="56"/>
  <c r="Q249" i="56" s="1"/>
  <c r="Q174" i="56"/>
  <c r="P249" i="56" s="1"/>
  <c r="P174" i="56"/>
  <c r="O174" i="56"/>
  <c r="AC174" i="56" s="1"/>
  <c r="AA173" i="56"/>
  <c r="Z173" i="56"/>
  <c r="Y173" i="56"/>
  <c r="X173" i="56"/>
  <c r="W173" i="56"/>
  <c r="V173" i="56"/>
  <c r="U173" i="56"/>
  <c r="T173" i="56"/>
  <c r="S173" i="56"/>
  <c r="R173" i="56"/>
  <c r="Q173" i="56"/>
  <c r="P173" i="56"/>
  <c r="O173" i="56"/>
  <c r="AC173" i="56" s="1"/>
  <c r="AC172" i="56"/>
  <c r="AA172" i="56"/>
  <c r="Z172" i="56"/>
  <c r="Y172" i="56"/>
  <c r="X172" i="56"/>
  <c r="W172" i="56"/>
  <c r="V172" i="56"/>
  <c r="U172" i="56"/>
  <c r="T172" i="56"/>
  <c r="S172" i="56"/>
  <c r="R172" i="56"/>
  <c r="Q172" i="56"/>
  <c r="P172" i="56"/>
  <c r="O172" i="56"/>
  <c r="AA171" i="56"/>
  <c r="Z171" i="56"/>
  <c r="Y171" i="56"/>
  <c r="X171" i="56"/>
  <c r="W171" i="56"/>
  <c r="V171" i="56"/>
  <c r="U171" i="56"/>
  <c r="T171" i="56"/>
  <c r="S171" i="56"/>
  <c r="R171" i="56"/>
  <c r="Q171" i="56"/>
  <c r="P171" i="56"/>
  <c r="O171" i="56"/>
  <c r="AC171" i="56" s="1"/>
  <c r="AA170" i="56"/>
  <c r="AA248" i="56" s="1"/>
  <c r="Z170" i="56"/>
  <c r="Z248" i="56" s="1"/>
  <c r="Y170" i="56"/>
  <c r="Y248" i="56" s="1"/>
  <c r="X170" i="56"/>
  <c r="X248" i="56" s="1"/>
  <c r="W170" i="56"/>
  <c r="W248" i="56" s="1"/>
  <c r="V170" i="56"/>
  <c r="V248" i="56" s="1"/>
  <c r="U170" i="56"/>
  <c r="U248" i="56" s="1"/>
  <c r="T170" i="56"/>
  <c r="T248" i="56" s="1"/>
  <c r="S170" i="56"/>
  <c r="S248" i="56" s="1"/>
  <c r="R170" i="56"/>
  <c r="Q248" i="56" s="1"/>
  <c r="Q170" i="56"/>
  <c r="P248" i="56" s="1"/>
  <c r="P170" i="56"/>
  <c r="O170" i="56"/>
  <c r="AC170" i="56" s="1"/>
  <c r="AA169" i="56"/>
  <c r="Z169" i="56"/>
  <c r="Y169" i="56"/>
  <c r="X169" i="56"/>
  <c r="W169" i="56"/>
  <c r="V169" i="56"/>
  <c r="U169" i="56"/>
  <c r="T169" i="56"/>
  <c r="S169" i="56"/>
  <c r="R169" i="56"/>
  <c r="Q169" i="56"/>
  <c r="P169" i="56"/>
  <c r="O169" i="56"/>
  <c r="AC169" i="56" s="1"/>
  <c r="AC168" i="56"/>
  <c r="AA168" i="56"/>
  <c r="Z168" i="56"/>
  <c r="Y168" i="56"/>
  <c r="X168" i="56"/>
  <c r="W168" i="56"/>
  <c r="V168" i="56"/>
  <c r="U168" i="56"/>
  <c r="T168" i="56"/>
  <c r="S168" i="56"/>
  <c r="R168" i="56"/>
  <c r="Q168" i="56"/>
  <c r="P168" i="56"/>
  <c r="O168" i="56"/>
  <c r="AC167" i="56"/>
  <c r="AA167" i="56"/>
  <c r="AA247" i="56" s="1"/>
  <c r="Z167" i="56"/>
  <c r="Z247" i="56" s="1"/>
  <c r="Y167" i="56"/>
  <c r="X167" i="56"/>
  <c r="X247" i="56" s="1"/>
  <c r="W167" i="56"/>
  <c r="W247" i="56" s="1"/>
  <c r="V167" i="56"/>
  <c r="V247" i="56" s="1"/>
  <c r="U167" i="56"/>
  <c r="U247" i="56" s="1"/>
  <c r="T167" i="56"/>
  <c r="T247" i="56" s="1"/>
  <c r="S167" i="56"/>
  <c r="S247" i="56" s="1"/>
  <c r="R167" i="56"/>
  <c r="Q167" i="56"/>
  <c r="P247" i="56" s="1"/>
  <c r="P167" i="56"/>
  <c r="O167" i="56"/>
  <c r="AA166" i="56"/>
  <c r="Z166" i="56"/>
  <c r="Y166" i="56"/>
  <c r="X166" i="56"/>
  <c r="W166" i="56"/>
  <c r="V166" i="56"/>
  <c r="U166" i="56"/>
  <c r="T166" i="56"/>
  <c r="S166" i="56"/>
  <c r="R166" i="56"/>
  <c r="Q166" i="56"/>
  <c r="P166" i="56"/>
  <c r="O166" i="56"/>
  <c r="AC166" i="56" s="1"/>
  <c r="AA165" i="56"/>
  <c r="Z165" i="56"/>
  <c r="Y165" i="56"/>
  <c r="X165" i="56"/>
  <c r="W165" i="56"/>
  <c r="V165" i="56"/>
  <c r="U165" i="56"/>
  <c r="T165" i="56"/>
  <c r="S165" i="56"/>
  <c r="R165" i="56"/>
  <c r="Q165" i="56"/>
  <c r="P165" i="56"/>
  <c r="O165" i="56"/>
  <c r="AC165" i="56" s="1"/>
  <c r="AC164" i="56"/>
  <c r="AA164" i="56"/>
  <c r="Z164" i="56"/>
  <c r="Y164" i="56"/>
  <c r="X164" i="56"/>
  <c r="W164" i="56"/>
  <c r="V164" i="56"/>
  <c r="U164" i="56"/>
  <c r="T164" i="56"/>
  <c r="S164" i="56"/>
  <c r="R164" i="56"/>
  <c r="Q164" i="56"/>
  <c r="P164" i="56"/>
  <c r="O164" i="56"/>
  <c r="AA163" i="56"/>
  <c r="Z163" i="56"/>
  <c r="Y163" i="56"/>
  <c r="X163" i="56"/>
  <c r="W163" i="56"/>
  <c r="V163" i="56"/>
  <c r="U163" i="56"/>
  <c r="T163" i="56"/>
  <c r="S163" i="56"/>
  <c r="R163" i="56"/>
  <c r="Q163" i="56"/>
  <c r="P163" i="56"/>
  <c r="O163" i="56"/>
  <c r="AC163" i="56" s="1"/>
  <c r="AA162" i="56"/>
  <c r="Z162" i="56"/>
  <c r="Y162" i="56"/>
  <c r="X162" i="56"/>
  <c r="W162" i="56"/>
  <c r="V162" i="56"/>
  <c r="U162" i="56"/>
  <c r="T162" i="56"/>
  <c r="S162" i="56"/>
  <c r="R162" i="56"/>
  <c r="Q162" i="56"/>
  <c r="P162" i="56"/>
  <c r="O162" i="56"/>
  <c r="AC162" i="56" s="1"/>
  <c r="AA161" i="56"/>
  <c r="Z161" i="56"/>
  <c r="Y161" i="56"/>
  <c r="X161" i="56"/>
  <c r="W161" i="56"/>
  <c r="V161" i="56"/>
  <c r="U161" i="56"/>
  <c r="T161" i="56"/>
  <c r="S161" i="56"/>
  <c r="R161" i="56"/>
  <c r="Q161" i="56"/>
  <c r="P161" i="56"/>
  <c r="O161" i="56"/>
  <c r="AC161" i="56" s="1"/>
  <c r="AC160" i="56"/>
  <c r="AA160" i="56"/>
  <c r="Z160" i="56"/>
  <c r="Y160" i="56"/>
  <c r="X160" i="56"/>
  <c r="W160" i="56"/>
  <c r="V160" i="56"/>
  <c r="U160" i="56"/>
  <c r="T160" i="56"/>
  <c r="S160" i="56"/>
  <c r="R160" i="56"/>
  <c r="Q160" i="56"/>
  <c r="P160" i="56"/>
  <c r="O160" i="56"/>
  <c r="AC159" i="56"/>
  <c r="AA159" i="56"/>
  <c r="Z159" i="56"/>
  <c r="Y159" i="56"/>
  <c r="X159" i="56"/>
  <c r="W159" i="56"/>
  <c r="V159" i="56"/>
  <c r="U159" i="56"/>
  <c r="T159" i="56"/>
  <c r="S159" i="56"/>
  <c r="R159" i="56"/>
  <c r="Q159" i="56"/>
  <c r="P159" i="56"/>
  <c r="O159" i="56"/>
  <c r="AA158" i="56"/>
  <c r="Z158" i="56"/>
  <c r="Y158" i="56"/>
  <c r="X158" i="56"/>
  <c r="W158" i="56"/>
  <c r="V158" i="56"/>
  <c r="U158" i="56"/>
  <c r="T158" i="56"/>
  <c r="S158" i="56"/>
  <c r="R158" i="56"/>
  <c r="Q158" i="56"/>
  <c r="P158" i="56"/>
  <c r="O158" i="56"/>
  <c r="AC158" i="56" s="1"/>
  <c r="AA157" i="56"/>
  <c r="Z157" i="56"/>
  <c r="Y157" i="56"/>
  <c r="X157" i="56"/>
  <c r="W157" i="56"/>
  <c r="V157" i="56"/>
  <c r="U157" i="56"/>
  <c r="T157" i="56"/>
  <c r="S157" i="56"/>
  <c r="R157" i="56"/>
  <c r="Q157" i="56"/>
  <c r="P157" i="56"/>
  <c r="O157" i="56"/>
  <c r="AC157" i="56" s="1"/>
  <c r="AC156" i="56"/>
  <c r="AA156" i="56"/>
  <c r="Z156" i="56"/>
  <c r="Y156" i="56"/>
  <c r="X156" i="56"/>
  <c r="W156" i="56"/>
  <c r="V156" i="56"/>
  <c r="U156" i="56"/>
  <c r="T156" i="56"/>
  <c r="S156" i="56"/>
  <c r="R156" i="56"/>
  <c r="Q156" i="56"/>
  <c r="P156" i="56"/>
  <c r="O156" i="56"/>
  <c r="AA155" i="56"/>
  <c r="Z155" i="56"/>
  <c r="Z246" i="56" s="1"/>
  <c r="Y155" i="56"/>
  <c r="Y246" i="56" s="1"/>
  <c r="X155" i="56"/>
  <c r="X246" i="56" s="1"/>
  <c r="W155" i="56"/>
  <c r="W246" i="56" s="1"/>
  <c r="V155" i="56"/>
  <c r="V246" i="56" s="1"/>
  <c r="U155" i="56"/>
  <c r="U246" i="56" s="1"/>
  <c r="T155" i="56"/>
  <c r="T246" i="56" s="1"/>
  <c r="S155" i="56"/>
  <c r="R246" i="56" s="1"/>
  <c r="R155" i="56"/>
  <c r="Q246" i="56" s="1"/>
  <c r="Q155" i="56"/>
  <c r="P246" i="56" s="1"/>
  <c r="P155" i="56"/>
  <c r="O155" i="56"/>
  <c r="AC155" i="56" s="1"/>
  <c r="AA154" i="56"/>
  <c r="Z154" i="56"/>
  <c r="Y154" i="56"/>
  <c r="X154" i="56"/>
  <c r="W154" i="56"/>
  <c r="V154" i="56"/>
  <c r="U154" i="56"/>
  <c r="T154" i="56"/>
  <c r="S154" i="56"/>
  <c r="R154" i="56"/>
  <c r="Q154" i="56"/>
  <c r="P154" i="56"/>
  <c r="O154" i="56"/>
  <c r="AC154" i="56" s="1"/>
  <c r="AA153" i="56"/>
  <c r="Z153" i="56"/>
  <c r="Y153" i="56"/>
  <c r="X153" i="56"/>
  <c r="W153" i="56"/>
  <c r="V153" i="56"/>
  <c r="U153" i="56"/>
  <c r="T153" i="56"/>
  <c r="S153" i="56"/>
  <c r="R153" i="56"/>
  <c r="Q153" i="56"/>
  <c r="P153" i="56"/>
  <c r="O153" i="56"/>
  <c r="AC153" i="56" s="1"/>
  <c r="AC152" i="56"/>
  <c r="AA152" i="56"/>
  <c r="Z152" i="56"/>
  <c r="Y152" i="56"/>
  <c r="X152" i="56"/>
  <c r="W152" i="56"/>
  <c r="V152" i="56"/>
  <c r="U152" i="56"/>
  <c r="T152" i="56"/>
  <c r="S152" i="56"/>
  <c r="R152" i="56"/>
  <c r="Q152" i="56"/>
  <c r="P152" i="56"/>
  <c r="O152" i="56"/>
  <c r="AC151" i="56"/>
  <c r="AA151" i="56"/>
  <c r="Z151" i="56"/>
  <c r="Y151" i="56"/>
  <c r="X151" i="56"/>
  <c r="W151" i="56"/>
  <c r="V151" i="56"/>
  <c r="U151" i="56"/>
  <c r="T151" i="56"/>
  <c r="S151" i="56"/>
  <c r="R151" i="56"/>
  <c r="Q151" i="56"/>
  <c r="P151" i="56"/>
  <c r="O151" i="56"/>
  <c r="AA150" i="56"/>
  <c r="Z150" i="56"/>
  <c r="Y150" i="56"/>
  <c r="X150" i="56"/>
  <c r="W150" i="56"/>
  <c r="V150" i="56"/>
  <c r="U150" i="56"/>
  <c r="T150" i="56"/>
  <c r="S150" i="56"/>
  <c r="R150" i="56"/>
  <c r="Q150" i="56"/>
  <c r="P150" i="56"/>
  <c r="O150" i="56"/>
  <c r="AC150" i="56" s="1"/>
  <c r="AA149" i="56"/>
  <c r="Z149" i="56"/>
  <c r="Y149" i="56"/>
  <c r="X149" i="56"/>
  <c r="W149" i="56"/>
  <c r="V149" i="56"/>
  <c r="U149" i="56"/>
  <c r="T149" i="56"/>
  <c r="S149" i="56"/>
  <c r="R149" i="56"/>
  <c r="Q149" i="56"/>
  <c r="P149" i="56"/>
  <c r="O149" i="56"/>
  <c r="AC149" i="56" s="1"/>
  <c r="AC148" i="56"/>
  <c r="AA148" i="56"/>
  <c r="Z148" i="56"/>
  <c r="Y148" i="56"/>
  <c r="X148" i="56"/>
  <c r="W148" i="56"/>
  <c r="V148" i="56"/>
  <c r="U148" i="56"/>
  <c r="T148" i="56"/>
  <c r="S148" i="56"/>
  <c r="R148" i="56"/>
  <c r="Q148" i="56"/>
  <c r="P148" i="56"/>
  <c r="O148" i="56"/>
  <c r="AA147" i="56"/>
  <c r="Z147" i="56"/>
  <c r="Y147" i="56"/>
  <c r="X147" i="56"/>
  <c r="W147" i="56"/>
  <c r="V147" i="56"/>
  <c r="U147" i="56"/>
  <c r="T147" i="56"/>
  <c r="S147" i="56"/>
  <c r="R147" i="56"/>
  <c r="Q147" i="56"/>
  <c r="P147" i="56"/>
  <c r="O147" i="56"/>
  <c r="AC147" i="56" s="1"/>
  <c r="AA146" i="56"/>
  <c r="Z146" i="56"/>
  <c r="Y146" i="56"/>
  <c r="X146" i="56"/>
  <c r="W146" i="56"/>
  <c r="V146" i="56"/>
  <c r="U146" i="56"/>
  <c r="T146" i="56"/>
  <c r="S146" i="56"/>
  <c r="R146" i="56"/>
  <c r="Q146" i="56"/>
  <c r="P146" i="56"/>
  <c r="O146" i="56"/>
  <c r="AC146" i="56" s="1"/>
  <c r="AA145" i="56"/>
  <c r="Z145" i="56"/>
  <c r="Y145" i="56"/>
  <c r="X145" i="56"/>
  <c r="W145" i="56"/>
  <c r="V145" i="56"/>
  <c r="U145" i="56"/>
  <c r="T145" i="56"/>
  <c r="S145" i="56"/>
  <c r="R145" i="56"/>
  <c r="Q145" i="56"/>
  <c r="P145" i="56"/>
  <c r="O145" i="56"/>
  <c r="AC145" i="56" s="1"/>
  <c r="AC144" i="56"/>
  <c r="AA144" i="56"/>
  <c r="Z144" i="56"/>
  <c r="Y144" i="56"/>
  <c r="X144" i="56"/>
  <c r="W144" i="56"/>
  <c r="V144" i="56"/>
  <c r="U144" i="56"/>
  <c r="T144" i="56"/>
  <c r="S144" i="56"/>
  <c r="R144" i="56"/>
  <c r="Q144" i="56"/>
  <c r="P144" i="56"/>
  <c r="O144" i="56"/>
  <c r="AC143" i="56"/>
  <c r="AA143" i="56"/>
  <c r="Z143" i="56"/>
  <c r="Y143" i="56"/>
  <c r="X143" i="56"/>
  <c r="W143" i="56"/>
  <c r="V143" i="56"/>
  <c r="U143" i="56"/>
  <c r="T143" i="56"/>
  <c r="S143" i="56"/>
  <c r="R143" i="56"/>
  <c r="Q143" i="56"/>
  <c r="P143" i="56"/>
  <c r="O143" i="56"/>
  <c r="AA142" i="56"/>
  <c r="Z142" i="56"/>
  <c r="Y142" i="56"/>
  <c r="X142" i="56"/>
  <c r="W142" i="56"/>
  <c r="V142" i="56"/>
  <c r="U142" i="56"/>
  <c r="T142" i="56"/>
  <c r="S142" i="56"/>
  <c r="R142" i="56"/>
  <c r="Q142" i="56"/>
  <c r="P142" i="56"/>
  <c r="O142" i="56"/>
  <c r="AC142" i="56" s="1"/>
  <c r="AA141" i="56"/>
  <c r="AA245" i="56" s="1"/>
  <c r="Z141" i="56"/>
  <c r="Z245" i="56" s="1"/>
  <c r="Y141" i="56"/>
  <c r="Y245" i="56" s="1"/>
  <c r="X141" i="56"/>
  <c r="X245" i="56" s="1"/>
  <c r="W141" i="56"/>
  <c r="W245" i="56" s="1"/>
  <c r="V141" i="56"/>
  <c r="V245" i="56" s="1"/>
  <c r="U141" i="56"/>
  <c r="T141" i="56"/>
  <c r="T245" i="56" s="1"/>
  <c r="S141" i="56"/>
  <c r="S245" i="56" s="1"/>
  <c r="R141" i="56"/>
  <c r="Q245" i="56" s="1"/>
  <c r="Q141" i="56"/>
  <c r="P245" i="56" s="1"/>
  <c r="P141" i="56"/>
  <c r="O141" i="56"/>
  <c r="AC141" i="56" s="1"/>
  <c r="AC140" i="56"/>
  <c r="AA140" i="56"/>
  <c r="Z140" i="56"/>
  <c r="Y140" i="56"/>
  <c r="X140" i="56"/>
  <c r="W140" i="56"/>
  <c r="V140" i="56"/>
  <c r="U140" i="56"/>
  <c r="T140" i="56"/>
  <c r="S140" i="56"/>
  <c r="R140" i="56"/>
  <c r="Q140" i="56"/>
  <c r="P140" i="56"/>
  <c r="O140" i="56"/>
  <c r="AA139" i="56"/>
  <c r="Z139" i="56"/>
  <c r="Y139" i="56"/>
  <c r="X139" i="56"/>
  <c r="W139" i="56"/>
  <c r="V139" i="56"/>
  <c r="U139" i="56"/>
  <c r="T139" i="56"/>
  <c r="S139" i="56"/>
  <c r="R139" i="56"/>
  <c r="Q139" i="56"/>
  <c r="P139" i="56"/>
  <c r="O139" i="56"/>
  <c r="AC139" i="56" s="1"/>
  <c r="AA138" i="56"/>
  <c r="Z138" i="56"/>
  <c r="Y138" i="56"/>
  <c r="X138" i="56"/>
  <c r="W138" i="56"/>
  <c r="V138" i="56"/>
  <c r="U138" i="56"/>
  <c r="T138" i="56"/>
  <c r="S138" i="56"/>
  <c r="R138" i="56"/>
  <c r="Q138" i="56"/>
  <c r="P138" i="56"/>
  <c r="O138" i="56"/>
  <c r="AC138" i="56" s="1"/>
  <c r="AA137" i="56"/>
  <c r="Z137" i="56"/>
  <c r="Y137" i="56"/>
  <c r="X137" i="56"/>
  <c r="W137" i="56"/>
  <c r="V137" i="56"/>
  <c r="U137" i="56"/>
  <c r="T137" i="56"/>
  <c r="S137" i="56"/>
  <c r="R137" i="56"/>
  <c r="Q137" i="56"/>
  <c r="P137" i="56"/>
  <c r="O137" i="56"/>
  <c r="AC137" i="56" s="1"/>
  <c r="AC136" i="56"/>
  <c r="AA136" i="56"/>
  <c r="Z136" i="56"/>
  <c r="Y136" i="56"/>
  <c r="X136" i="56"/>
  <c r="W136" i="56"/>
  <c r="V136" i="56"/>
  <c r="U136" i="56"/>
  <c r="T136" i="56"/>
  <c r="S136" i="56"/>
  <c r="R136" i="56"/>
  <c r="Q136" i="56"/>
  <c r="P136" i="56"/>
  <c r="O136" i="56"/>
  <c r="AC135" i="56"/>
  <c r="AA135" i="56"/>
  <c r="Z135" i="56"/>
  <c r="Y135" i="56"/>
  <c r="X135" i="56"/>
  <c r="W135" i="56"/>
  <c r="V135" i="56"/>
  <c r="U135" i="56"/>
  <c r="T135" i="56"/>
  <c r="S135" i="56"/>
  <c r="R135" i="56"/>
  <c r="Q135" i="56"/>
  <c r="P135" i="56"/>
  <c r="O135" i="56"/>
  <c r="AA134" i="56"/>
  <c r="Z134" i="56"/>
  <c r="Y134" i="56"/>
  <c r="X134" i="56"/>
  <c r="W134" i="56"/>
  <c r="V134" i="56"/>
  <c r="U134" i="56"/>
  <c r="T134" i="56"/>
  <c r="S134" i="56"/>
  <c r="R134" i="56"/>
  <c r="Q134" i="56"/>
  <c r="P134" i="56"/>
  <c r="O134" i="56"/>
  <c r="AC134" i="56" s="1"/>
  <c r="AA133" i="56"/>
  <c r="Z133" i="56"/>
  <c r="Y133" i="56"/>
  <c r="X133" i="56"/>
  <c r="W133" i="56"/>
  <c r="V133" i="56"/>
  <c r="U133" i="56"/>
  <c r="T133" i="56"/>
  <c r="S133" i="56"/>
  <c r="R133" i="56"/>
  <c r="Q133" i="56"/>
  <c r="P133" i="56"/>
  <c r="O133" i="56"/>
  <c r="AC133" i="56" s="1"/>
  <c r="AC132" i="56"/>
  <c r="AA132" i="56"/>
  <c r="Z132" i="56"/>
  <c r="Y132" i="56"/>
  <c r="X132" i="56"/>
  <c r="W132" i="56"/>
  <c r="V132" i="56"/>
  <c r="U132" i="56"/>
  <c r="T132" i="56"/>
  <c r="S132" i="56"/>
  <c r="R132" i="56"/>
  <c r="Q132" i="56"/>
  <c r="P132" i="56"/>
  <c r="O132" i="56"/>
  <c r="AA131" i="56"/>
  <c r="Z131" i="56"/>
  <c r="Y131" i="56"/>
  <c r="X131" i="56"/>
  <c r="W131" i="56"/>
  <c r="V131" i="56"/>
  <c r="U131" i="56"/>
  <c r="T131" i="56"/>
  <c r="S131" i="56"/>
  <c r="R131" i="56"/>
  <c r="Q131" i="56"/>
  <c r="P131" i="56"/>
  <c r="O131" i="56"/>
  <c r="AC131" i="56" s="1"/>
  <c r="AA130" i="56"/>
  <c r="AA244" i="56" s="1"/>
  <c r="Z130" i="56"/>
  <c r="Z244" i="56" s="1"/>
  <c r="Y130" i="56"/>
  <c r="Y244" i="56" s="1"/>
  <c r="X130" i="56"/>
  <c r="X244" i="56" s="1"/>
  <c r="W130" i="56"/>
  <c r="W244" i="56" s="1"/>
  <c r="V130" i="56"/>
  <c r="V244" i="56" s="1"/>
  <c r="U130" i="56"/>
  <c r="U244" i="56" s="1"/>
  <c r="T130" i="56"/>
  <c r="T244" i="56" s="1"/>
  <c r="S130" i="56"/>
  <c r="S244" i="56" s="1"/>
  <c r="R130" i="56"/>
  <c r="Q244" i="56" s="1"/>
  <c r="Q130" i="56"/>
  <c r="P244" i="56" s="1"/>
  <c r="P130" i="56"/>
  <c r="O130" i="56"/>
  <c r="AC130" i="56" s="1"/>
  <c r="AA129" i="56"/>
  <c r="AA243" i="56" s="1"/>
  <c r="Z129" i="56"/>
  <c r="Z243" i="56" s="1"/>
  <c r="Y129" i="56"/>
  <c r="X129" i="56"/>
  <c r="X243" i="56" s="1"/>
  <c r="W129" i="56"/>
  <c r="W243" i="56" s="1"/>
  <c r="V129" i="56"/>
  <c r="V243" i="56" s="1"/>
  <c r="U129" i="56"/>
  <c r="U243" i="56" s="1"/>
  <c r="T129" i="56"/>
  <c r="T243" i="56" s="1"/>
  <c r="S129" i="56"/>
  <c r="S243" i="56" s="1"/>
  <c r="R129" i="56"/>
  <c r="Q129" i="56"/>
  <c r="P243" i="56" s="1"/>
  <c r="P129" i="56"/>
  <c r="O129" i="56"/>
  <c r="AC129" i="56" s="1"/>
  <c r="AC128" i="56"/>
  <c r="AA128" i="56"/>
  <c r="Z128" i="56"/>
  <c r="Z242" i="56" s="1"/>
  <c r="Y128" i="56"/>
  <c r="Y242" i="56" s="1"/>
  <c r="X128" i="56"/>
  <c r="X242" i="56" s="1"/>
  <c r="W128" i="56"/>
  <c r="W242" i="56" s="1"/>
  <c r="V128" i="56"/>
  <c r="V242" i="56" s="1"/>
  <c r="U128" i="56"/>
  <c r="U242" i="56" s="1"/>
  <c r="T128" i="56"/>
  <c r="T242" i="56" s="1"/>
  <c r="S128" i="56"/>
  <c r="R242" i="56" s="1"/>
  <c r="R128" i="56"/>
  <c r="Q242" i="56" s="1"/>
  <c r="Q128" i="56"/>
  <c r="P242" i="56" s="1"/>
  <c r="P128" i="56"/>
  <c r="O128" i="56"/>
  <c r="AC127" i="56"/>
  <c r="AA127" i="56"/>
  <c r="Z127" i="56"/>
  <c r="Y127" i="56"/>
  <c r="X127" i="56"/>
  <c r="W127" i="56"/>
  <c r="V127" i="56"/>
  <c r="U127" i="56"/>
  <c r="T127" i="56"/>
  <c r="S127" i="56"/>
  <c r="R127" i="56"/>
  <c r="Q127" i="56"/>
  <c r="P127" i="56"/>
  <c r="O127" i="56"/>
  <c r="AA126" i="56"/>
  <c r="Z126" i="56"/>
  <c r="Y126" i="56"/>
  <c r="X126" i="56"/>
  <c r="W126" i="56"/>
  <c r="V126" i="56"/>
  <c r="U126" i="56"/>
  <c r="T126" i="56"/>
  <c r="S126" i="56"/>
  <c r="R126" i="56"/>
  <c r="Q126" i="56"/>
  <c r="P126" i="56"/>
  <c r="O126" i="56"/>
  <c r="AC126" i="56" s="1"/>
  <c r="AA125" i="56"/>
  <c r="Z125" i="56"/>
  <c r="Y125" i="56"/>
  <c r="X125" i="56"/>
  <c r="W125" i="56"/>
  <c r="V125" i="56"/>
  <c r="U125" i="56"/>
  <c r="T125" i="56"/>
  <c r="S125" i="56"/>
  <c r="R125" i="56"/>
  <c r="Q125" i="56"/>
  <c r="P125" i="56"/>
  <c r="O125" i="56"/>
  <c r="AC125" i="56" s="1"/>
  <c r="AC124" i="56"/>
  <c r="AA124" i="56"/>
  <c r="Z124" i="56"/>
  <c r="Y124" i="56"/>
  <c r="X124" i="56"/>
  <c r="W124" i="56"/>
  <c r="V124" i="56"/>
  <c r="U124" i="56"/>
  <c r="T124" i="56"/>
  <c r="S124" i="56"/>
  <c r="R124" i="56"/>
  <c r="Q124" i="56"/>
  <c r="P124" i="56"/>
  <c r="O124" i="56"/>
  <c r="AA123" i="56"/>
  <c r="Z123" i="56"/>
  <c r="Y123" i="56"/>
  <c r="X123" i="56"/>
  <c r="W123" i="56"/>
  <c r="V123" i="56"/>
  <c r="U123" i="56"/>
  <c r="T123" i="56"/>
  <c r="S123" i="56"/>
  <c r="R123" i="56"/>
  <c r="Q123" i="56"/>
  <c r="P123" i="56"/>
  <c r="O123" i="56"/>
  <c r="AC123" i="56" s="1"/>
  <c r="AA122" i="56"/>
  <c r="Z122" i="56"/>
  <c r="Y122" i="56"/>
  <c r="X122" i="56"/>
  <c r="W122" i="56"/>
  <c r="V122" i="56"/>
  <c r="U122" i="56"/>
  <c r="T122" i="56"/>
  <c r="S122" i="56"/>
  <c r="R122" i="56"/>
  <c r="Q122" i="56"/>
  <c r="P122" i="56"/>
  <c r="O122" i="56"/>
  <c r="AC122" i="56" s="1"/>
  <c r="AA121" i="56"/>
  <c r="Z121" i="56"/>
  <c r="Y121" i="56"/>
  <c r="X121" i="56"/>
  <c r="W121" i="56"/>
  <c r="V121" i="56"/>
  <c r="U121" i="56"/>
  <c r="T121" i="56"/>
  <c r="S121" i="56"/>
  <c r="R121" i="56"/>
  <c r="Q121" i="56"/>
  <c r="P121" i="56"/>
  <c r="O121" i="56"/>
  <c r="AC121" i="56" s="1"/>
  <c r="AC120" i="56"/>
  <c r="AA120" i="56"/>
  <c r="Z120" i="56"/>
  <c r="Y120" i="56"/>
  <c r="X120" i="56"/>
  <c r="W120" i="56"/>
  <c r="V120" i="56"/>
  <c r="U120" i="56"/>
  <c r="T120" i="56"/>
  <c r="S120" i="56"/>
  <c r="R120" i="56"/>
  <c r="Q120" i="56"/>
  <c r="P120" i="56"/>
  <c r="O120" i="56"/>
  <c r="AC119" i="56"/>
  <c r="AA119" i="56"/>
  <c r="Z119" i="56"/>
  <c r="Y119" i="56"/>
  <c r="X119" i="56"/>
  <c r="W119" i="56"/>
  <c r="V119" i="56"/>
  <c r="U119" i="56"/>
  <c r="T119" i="56"/>
  <c r="S119" i="56"/>
  <c r="R119" i="56"/>
  <c r="Q119" i="56"/>
  <c r="P119" i="56"/>
  <c r="O119" i="56"/>
  <c r="AA118" i="56"/>
  <c r="Z118" i="56"/>
  <c r="Y118" i="56"/>
  <c r="X118" i="56"/>
  <c r="W118" i="56"/>
  <c r="V118" i="56"/>
  <c r="U118" i="56"/>
  <c r="T118" i="56"/>
  <c r="S118" i="56"/>
  <c r="R118" i="56"/>
  <c r="Q118" i="56"/>
  <c r="P118" i="56"/>
  <c r="O118" i="56"/>
  <c r="AC118" i="56" s="1"/>
  <c r="AA117" i="56"/>
  <c r="Z117" i="56"/>
  <c r="Y117" i="56"/>
  <c r="X117" i="56"/>
  <c r="W117" i="56"/>
  <c r="V117" i="56"/>
  <c r="U117" i="56"/>
  <c r="T117" i="56"/>
  <c r="S117" i="56"/>
  <c r="R117" i="56"/>
  <c r="Q117" i="56"/>
  <c r="P117" i="56"/>
  <c r="O117" i="56"/>
  <c r="AC117" i="56" s="1"/>
  <c r="AC116" i="56"/>
  <c r="AA116" i="56"/>
  <c r="Z116" i="56"/>
  <c r="Y116" i="56"/>
  <c r="X116" i="56"/>
  <c r="W116" i="56"/>
  <c r="V116" i="56"/>
  <c r="U116" i="56"/>
  <c r="T116" i="56"/>
  <c r="S116" i="56"/>
  <c r="R116" i="56"/>
  <c r="Q116" i="56"/>
  <c r="P116" i="56"/>
  <c r="O116" i="56"/>
  <c r="AA115" i="56"/>
  <c r="Z115" i="56"/>
  <c r="Y115" i="56"/>
  <c r="X115" i="56"/>
  <c r="W115" i="56"/>
  <c r="V115" i="56"/>
  <c r="U115" i="56"/>
  <c r="T115" i="56"/>
  <c r="S115" i="56"/>
  <c r="R115" i="56"/>
  <c r="Q115" i="56"/>
  <c r="P115" i="56"/>
  <c r="O115" i="56"/>
  <c r="AC115" i="56" s="1"/>
  <c r="AA114" i="56"/>
  <c r="Z114" i="56"/>
  <c r="Y114" i="56"/>
  <c r="X114" i="56"/>
  <c r="W114" i="56"/>
  <c r="V114" i="56"/>
  <c r="U114" i="56"/>
  <c r="T114" i="56"/>
  <c r="S114" i="56"/>
  <c r="R114" i="56"/>
  <c r="Q114" i="56"/>
  <c r="P114" i="56"/>
  <c r="O114" i="56"/>
  <c r="AC114" i="56" s="1"/>
  <c r="AA113" i="56"/>
  <c r="Z113" i="56"/>
  <c r="Y113" i="56"/>
  <c r="X113" i="56"/>
  <c r="W113" i="56"/>
  <c r="V113" i="56"/>
  <c r="U113" i="56"/>
  <c r="T113" i="56"/>
  <c r="S113" i="56"/>
  <c r="R113" i="56"/>
  <c r="Q113" i="56"/>
  <c r="P113" i="56"/>
  <c r="O113" i="56"/>
  <c r="AC113" i="56" s="1"/>
  <c r="AC112" i="56"/>
  <c r="AA112" i="56"/>
  <c r="Z112" i="56"/>
  <c r="Y112" i="56"/>
  <c r="X112" i="56"/>
  <c r="W112" i="56"/>
  <c r="V112" i="56"/>
  <c r="U112" i="56"/>
  <c r="T112" i="56"/>
  <c r="S112" i="56"/>
  <c r="R112" i="56"/>
  <c r="Q112" i="56"/>
  <c r="P112" i="56"/>
  <c r="O112" i="56"/>
  <c r="AC111" i="56"/>
  <c r="AA111" i="56"/>
  <c r="Z111" i="56"/>
  <c r="Y111" i="56"/>
  <c r="X111" i="56"/>
  <c r="W111" i="56"/>
  <c r="V111" i="56"/>
  <c r="U111" i="56"/>
  <c r="T111" i="56"/>
  <c r="S111" i="56"/>
  <c r="R111" i="56"/>
  <c r="Q111" i="56"/>
  <c r="P111" i="56"/>
  <c r="O111" i="56"/>
  <c r="AA110" i="56"/>
  <c r="Z110" i="56"/>
  <c r="Y110" i="56"/>
  <c r="X110" i="56"/>
  <c r="W110" i="56"/>
  <c r="V110" i="56"/>
  <c r="U110" i="56"/>
  <c r="T110" i="56"/>
  <c r="S110" i="56"/>
  <c r="R110" i="56"/>
  <c r="Q110" i="56"/>
  <c r="P110" i="56"/>
  <c r="O110" i="56"/>
  <c r="AC110" i="56" s="1"/>
  <c r="AA109" i="56"/>
  <c r="Z109" i="56"/>
  <c r="Y109" i="56"/>
  <c r="X109" i="56"/>
  <c r="W109" i="56"/>
  <c r="V109" i="56"/>
  <c r="U109" i="56"/>
  <c r="T109" i="56"/>
  <c r="S109" i="56"/>
  <c r="R109" i="56"/>
  <c r="Q109" i="56"/>
  <c r="P109" i="56"/>
  <c r="O109" i="56"/>
  <c r="AC109" i="56" s="1"/>
  <c r="AC108" i="56"/>
  <c r="AA108" i="56"/>
  <c r="AA241" i="56" s="1"/>
  <c r="Z108" i="56"/>
  <c r="Z241" i="56" s="1"/>
  <c r="Y108" i="56"/>
  <c r="Y241" i="56" s="1"/>
  <c r="X108" i="56"/>
  <c r="X241" i="56" s="1"/>
  <c r="W108" i="56"/>
  <c r="W241" i="56" s="1"/>
  <c r="V108" i="56"/>
  <c r="V241" i="56" s="1"/>
  <c r="U108" i="56"/>
  <c r="T108" i="56"/>
  <c r="T241" i="56" s="1"/>
  <c r="S108" i="56"/>
  <c r="S241" i="56" s="1"/>
  <c r="R108" i="56"/>
  <c r="Q241" i="56" s="1"/>
  <c r="Q108" i="56"/>
  <c r="P241" i="56" s="1"/>
  <c r="P108" i="56"/>
  <c r="O108" i="56"/>
  <c r="AA107" i="56"/>
  <c r="Z107" i="56"/>
  <c r="Y107" i="56"/>
  <c r="X107" i="56"/>
  <c r="W107" i="56"/>
  <c r="V107" i="56"/>
  <c r="U107" i="56"/>
  <c r="T107" i="56"/>
  <c r="S107" i="56"/>
  <c r="R107" i="56"/>
  <c r="Q107" i="56"/>
  <c r="P107" i="56"/>
  <c r="O107" i="56"/>
  <c r="AC107" i="56" s="1"/>
  <c r="AA106" i="56"/>
  <c r="Z106" i="56"/>
  <c r="Y106" i="56"/>
  <c r="X106" i="56"/>
  <c r="W106" i="56"/>
  <c r="V106" i="56"/>
  <c r="U106" i="56"/>
  <c r="T106" i="56"/>
  <c r="S106" i="56"/>
  <c r="R106" i="56"/>
  <c r="Q106" i="56"/>
  <c r="P106" i="56"/>
  <c r="O106" i="56"/>
  <c r="AC106" i="56" s="1"/>
  <c r="AA105" i="56"/>
  <c r="Z105" i="56"/>
  <c r="Y105" i="56"/>
  <c r="X105" i="56"/>
  <c r="W105" i="56"/>
  <c r="V105" i="56"/>
  <c r="U105" i="56"/>
  <c r="T105" i="56"/>
  <c r="S105" i="56"/>
  <c r="R105" i="56"/>
  <c r="Q105" i="56"/>
  <c r="P105" i="56"/>
  <c r="O105" i="56"/>
  <c r="AC105" i="56" s="1"/>
  <c r="AC104" i="56"/>
  <c r="AA104" i="56"/>
  <c r="Z104" i="56"/>
  <c r="Y104" i="56"/>
  <c r="X104" i="56"/>
  <c r="W104" i="56"/>
  <c r="V104" i="56"/>
  <c r="U104" i="56"/>
  <c r="T104" i="56"/>
  <c r="S104" i="56"/>
  <c r="R104" i="56"/>
  <c r="Q104" i="56"/>
  <c r="P104" i="56"/>
  <c r="O104" i="56"/>
  <c r="AC103" i="56"/>
  <c r="AA103" i="56"/>
  <c r="AA240" i="56" s="1"/>
  <c r="Z103" i="56"/>
  <c r="Z240" i="56" s="1"/>
  <c r="Y103" i="56"/>
  <c r="Y240" i="56" s="1"/>
  <c r="X103" i="56"/>
  <c r="X240" i="56" s="1"/>
  <c r="W103" i="56"/>
  <c r="V103" i="56"/>
  <c r="V240" i="56" s="1"/>
  <c r="U103" i="56"/>
  <c r="U240" i="56" s="1"/>
  <c r="T103" i="56"/>
  <c r="T240" i="56" s="1"/>
  <c r="S103" i="56"/>
  <c r="R103" i="56"/>
  <c r="Q240" i="56" s="1"/>
  <c r="Q103" i="56"/>
  <c r="P240" i="56" s="1"/>
  <c r="P103" i="56"/>
  <c r="O103" i="56"/>
  <c r="AA102" i="56"/>
  <c r="Z102" i="56"/>
  <c r="Y102" i="56"/>
  <c r="X102" i="56"/>
  <c r="W102" i="56"/>
  <c r="V102" i="56"/>
  <c r="U102" i="56"/>
  <c r="T102" i="56"/>
  <c r="S102" i="56"/>
  <c r="R102" i="56"/>
  <c r="Q102" i="56"/>
  <c r="P102" i="56"/>
  <c r="O102" i="56"/>
  <c r="AC102" i="56" s="1"/>
  <c r="AA101" i="56"/>
  <c r="Z101" i="56"/>
  <c r="Y101" i="56"/>
  <c r="X101" i="56"/>
  <c r="W101" i="56"/>
  <c r="V101" i="56"/>
  <c r="U101" i="56"/>
  <c r="T101" i="56"/>
  <c r="S101" i="56"/>
  <c r="R101" i="56"/>
  <c r="Q101" i="56"/>
  <c r="P101" i="56"/>
  <c r="O101" i="56"/>
  <c r="AC101" i="56" s="1"/>
  <c r="AC100" i="56"/>
  <c r="AA100" i="56"/>
  <c r="AA239" i="56" s="1"/>
  <c r="Z100" i="56"/>
  <c r="Z239" i="56" s="1"/>
  <c r="Y100" i="56"/>
  <c r="Y239" i="56" s="1"/>
  <c r="X100" i="56"/>
  <c r="X239" i="56" s="1"/>
  <c r="W100" i="56"/>
  <c r="W239" i="56" s="1"/>
  <c r="V100" i="56"/>
  <c r="V239" i="56" s="1"/>
  <c r="U100" i="56"/>
  <c r="U239" i="56" s="1"/>
  <c r="T100" i="56"/>
  <c r="T239" i="56" s="1"/>
  <c r="S100" i="56"/>
  <c r="S239" i="56" s="1"/>
  <c r="R100" i="56"/>
  <c r="Q100" i="56"/>
  <c r="P239" i="56" s="1"/>
  <c r="P100" i="56"/>
  <c r="O100" i="56"/>
  <c r="AA99" i="56"/>
  <c r="Z99" i="56"/>
  <c r="Y99" i="56"/>
  <c r="X99" i="56"/>
  <c r="W99" i="56"/>
  <c r="V99" i="56"/>
  <c r="U99" i="56"/>
  <c r="T99" i="56"/>
  <c r="S99" i="56"/>
  <c r="R99" i="56"/>
  <c r="Q99" i="56"/>
  <c r="P99" i="56"/>
  <c r="O99" i="56"/>
  <c r="AC99" i="56" s="1"/>
  <c r="AA98" i="56"/>
  <c r="Z98" i="56"/>
  <c r="Z238" i="56" s="1"/>
  <c r="Y98" i="56"/>
  <c r="Y238" i="56" s="1"/>
  <c r="X98" i="56"/>
  <c r="X238" i="56" s="1"/>
  <c r="W98" i="56"/>
  <c r="W238" i="56" s="1"/>
  <c r="V98" i="56"/>
  <c r="V238" i="56" s="1"/>
  <c r="U98" i="56"/>
  <c r="U238" i="56" s="1"/>
  <c r="T98" i="56"/>
  <c r="T238" i="56" s="1"/>
  <c r="S98" i="56"/>
  <c r="R238" i="56" s="1"/>
  <c r="R98" i="56"/>
  <c r="Q238" i="56" s="1"/>
  <c r="Q98" i="56"/>
  <c r="P238" i="56" s="1"/>
  <c r="P98" i="56"/>
  <c r="O98" i="56"/>
  <c r="AC98" i="56" s="1"/>
  <c r="AA97" i="56"/>
  <c r="Z97" i="56"/>
  <c r="Y97" i="56"/>
  <c r="X97" i="56"/>
  <c r="W97" i="56"/>
  <c r="V97" i="56"/>
  <c r="U97" i="56"/>
  <c r="T97" i="56"/>
  <c r="S97" i="56"/>
  <c r="R97" i="56"/>
  <c r="Q97" i="56"/>
  <c r="P97" i="56"/>
  <c r="O97" i="56"/>
  <c r="AC97" i="56" s="1"/>
  <c r="AC96" i="56"/>
  <c r="AA96" i="56"/>
  <c r="Z96" i="56"/>
  <c r="Y96" i="56"/>
  <c r="X96" i="56"/>
  <c r="W96" i="56"/>
  <c r="V96" i="56"/>
  <c r="U96" i="56"/>
  <c r="T96" i="56"/>
  <c r="S96" i="56"/>
  <c r="R96" i="56"/>
  <c r="Q96" i="56"/>
  <c r="P96" i="56"/>
  <c r="O96" i="56"/>
  <c r="AC95" i="56"/>
  <c r="AA95" i="56"/>
  <c r="Z95" i="56"/>
  <c r="Y95" i="56"/>
  <c r="X95" i="56"/>
  <c r="W95" i="56"/>
  <c r="V95" i="56"/>
  <c r="U95" i="56"/>
  <c r="T95" i="56"/>
  <c r="S95" i="56"/>
  <c r="R95" i="56"/>
  <c r="Q95" i="56"/>
  <c r="P95" i="56"/>
  <c r="O95" i="56"/>
  <c r="AA94" i="56"/>
  <c r="Z94" i="56"/>
  <c r="Y94" i="56"/>
  <c r="X94" i="56"/>
  <c r="W94" i="56"/>
  <c r="V94" i="56"/>
  <c r="U94" i="56"/>
  <c r="T94" i="56"/>
  <c r="S94" i="56"/>
  <c r="R94" i="56"/>
  <c r="Q94" i="56"/>
  <c r="P94" i="56"/>
  <c r="O94" i="56"/>
  <c r="AC94" i="56" s="1"/>
  <c r="AC93" i="56"/>
  <c r="AA93" i="56"/>
  <c r="Z93" i="56"/>
  <c r="Y93" i="56"/>
  <c r="X93" i="56"/>
  <c r="W93" i="56"/>
  <c r="V93" i="56"/>
  <c r="U93" i="56"/>
  <c r="T93" i="56"/>
  <c r="S93" i="56"/>
  <c r="R93" i="56"/>
  <c r="Q93" i="56"/>
  <c r="P93" i="56"/>
  <c r="O93" i="56"/>
  <c r="AC92" i="56"/>
  <c r="AA92" i="56"/>
  <c r="Z92" i="56"/>
  <c r="Y92" i="56"/>
  <c r="X92" i="56"/>
  <c r="W92" i="56"/>
  <c r="V92" i="56"/>
  <c r="U92" i="56"/>
  <c r="T92" i="56"/>
  <c r="S92" i="56"/>
  <c r="R92" i="56"/>
  <c r="Q92" i="56"/>
  <c r="P92" i="56"/>
  <c r="O92" i="56"/>
  <c r="AA91" i="56"/>
  <c r="Z91" i="56"/>
  <c r="Y91" i="56"/>
  <c r="X91" i="56"/>
  <c r="W91" i="56"/>
  <c r="V91" i="56"/>
  <c r="U91" i="56"/>
  <c r="T91" i="56"/>
  <c r="S91" i="56"/>
  <c r="R91" i="56"/>
  <c r="Q91" i="56"/>
  <c r="P91" i="56"/>
  <c r="O91" i="56"/>
  <c r="AC91" i="56" s="1"/>
  <c r="AC90" i="56"/>
  <c r="AA90" i="56"/>
  <c r="Z90" i="56"/>
  <c r="Y90" i="56"/>
  <c r="X90" i="56"/>
  <c r="W90" i="56"/>
  <c r="V90" i="56"/>
  <c r="U90" i="56"/>
  <c r="T90" i="56"/>
  <c r="S90" i="56"/>
  <c r="R90" i="56"/>
  <c r="Q90" i="56"/>
  <c r="P90" i="56"/>
  <c r="O90" i="56"/>
  <c r="AA89" i="56"/>
  <c r="AA237" i="56" s="1"/>
  <c r="Z89" i="56"/>
  <c r="Z237" i="56" s="1"/>
  <c r="Y89" i="56"/>
  <c r="Y237" i="56" s="1"/>
  <c r="X89" i="56"/>
  <c r="X237" i="56" s="1"/>
  <c r="W89" i="56"/>
  <c r="W237" i="56" s="1"/>
  <c r="V89" i="56"/>
  <c r="V237" i="56" s="1"/>
  <c r="U89" i="56"/>
  <c r="U237" i="56" s="1"/>
  <c r="T89" i="56"/>
  <c r="T237" i="56" s="1"/>
  <c r="S89" i="56"/>
  <c r="R89" i="56"/>
  <c r="Q237" i="56" s="1"/>
  <c r="Q89" i="56"/>
  <c r="P237" i="56" s="1"/>
  <c r="P89" i="56"/>
  <c r="O89" i="56"/>
  <c r="AC89" i="56" s="1"/>
  <c r="AA88" i="56"/>
  <c r="Z88" i="56"/>
  <c r="Y88" i="56"/>
  <c r="X88" i="56"/>
  <c r="W88" i="56"/>
  <c r="V88" i="56"/>
  <c r="U88" i="56"/>
  <c r="T88" i="56"/>
  <c r="S88" i="56"/>
  <c r="R88" i="56"/>
  <c r="Q88" i="56"/>
  <c r="P88" i="56"/>
  <c r="O88" i="56"/>
  <c r="AC88" i="56" s="1"/>
  <c r="AA87" i="56"/>
  <c r="Z87" i="56"/>
  <c r="Y87" i="56"/>
  <c r="X87" i="56"/>
  <c r="W87" i="56"/>
  <c r="V87" i="56"/>
  <c r="U87" i="56"/>
  <c r="T87" i="56"/>
  <c r="S87" i="56"/>
  <c r="R87" i="56"/>
  <c r="Q87" i="56"/>
  <c r="P87" i="56"/>
  <c r="O87" i="56"/>
  <c r="AC87" i="56" s="1"/>
  <c r="AA86" i="56"/>
  <c r="Z86" i="56"/>
  <c r="Y86" i="56"/>
  <c r="X86" i="56"/>
  <c r="W86" i="56"/>
  <c r="V86" i="56"/>
  <c r="U86" i="56"/>
  <c r="T86" i="56"/>
  <c r="S86" i="56"/>
  <c r="R86" i="56"/>
  <c r="Q86" i="56"/>
  <c r="P86" i="56"/>
  <c r="O86" i="56"/>
  <c r="AC86" i="56" s="1"/>
  <c r="AC85" i="56"/>
  <c r="AA85" i="56"/>
  <c r="Z85" i="56"/>
  <c r="Y85" i="56"/>
  <c r="X85" i="56"/>
  <c r="W85" i="56"/>
  <c r="V85" i="56"/>
  <c r="U85" i="56"/>
  <c r="T85" i="56"/>
  <c r="S85" i="56"/>
  <c r="R85" i="56"/>
  <c r="Q85" i="56"/>
  <c r="P85" i="56"/>
  <c r="O85" i="56"/>
  <c r="AC84" i="56"/>
  <c r="AA84" i="56"/>
  <c r="Z84" i="56"/>
  <c r="Y84" i="56"/>
  <c r="X84" i="56"/>
  <c r="W84" i="56"/>
  <c r="V84" i="56"/>
  <c r="U84" i="56"/>
  <c r="T84" i="56"/>
  <c r="S84" i="56"/>
  <c r="R84" i="56"/>
  <c r="Q84" i="56"/>
  <c r="P84" i="56"/>
  <c r="O84" i="56"/>
  <c r="AC83" i="56"/>
  <c r="AA83" i="56"/>
  <c r="Z83" i="56"/>
  <c r="Y83" i="56"/>
  <c r="X83" i="56"/>
  <c r="W83" i="56"/>
  <c r="V83" i="56"/>
  <c r="U83" i="56"/>
  <c r="T83" i="56"/>
  <c r="S83" i="56"/>
  <c r="R83" i="56"/>
  <c r="Q83" i="56"/>
  <c r="P83" i="56"/>
  <c r="O83" i="56"/>
  <c r="AA82" i="56"/>
  <c r="Z82" i="56"/>
  <c r="Y82" i="56"/>
  <c r="X82" i="56"/>
  <c r="W82" i="56"/>
  <c r="V82" i="56"/>
  <c r="U82" i="56"/>
  <c r="T82" i="56"/>
  <c r="S82" i="56"/>
  <c r="R82" i="56"/>
  <c r="Q82" i="56"/>
  <c r="P82" i="56"/>
  <c r="O82" i="56"/>
  <c r="AC82" i="56" s="1"/>
  <c r="AA81" i="56"/>
  <c r="Z81" i="56"/>
  <c r="Y81" i="56"/>
  <c r="X81" i="56"/>
  <c r="W81" i="56"/>
  <c r="V81" i="56"/>
  <c r="U81" i="56"/>
  <c r="T81" i="56"/>
  <c r="S81" i="56"/>
  <c r="R81" i="56"/>
  <c r="Q81" i="56"/>
  <c r="P81" i="56"/>
  <c r="O81" i="56"/>
  <c r="AC81" i="56" s="1"/>
  <c r="AA80" i="56"/>
  <c r="Z80" i="56"/>
  <c r="Y80" i="56"/>
  <c r="X80" i="56"/>
  <c r="W80" i="56"/>
  <c r="V80" i="56"/>
  <c r="U80" i="56"/>
  <c r="T80" i="56"/>
  <c r="S80" i="56"/>
  <c r="R80" i="56"/>
  <c r="Q80" i="56"/>
  <c r="P80" i="56"/>
  <c r="O80" i="56"/>
  <c r="AC80" i="56" s="1"/>
  <c r="AC79" i="56"/>
  <c r="AA79" i="56"/>
  <c r="AA236" i="56" s="1"/>
  <c r="Z79" i="56"/>
  <c r="Z236" i="56" s="1"/>
  <c r="Y79" i="56"/>
  <c r="Y236" i="56" s="1"/>
  <c r="X79" i="56"/>
  <c r="X236" i="56" s="1"/>
  <c r="W79" i="56"/>
  <c r="W236" i="56" s="1"/>
  <c r="V79" i="56"/>
  <c r="V236" i="56" s="1"/>
  <c r="U79" i="56"/>
  <c r="U236" i="56" s="1"/>
  <c r="T79" i="56"/>
  <c r="T236" i="56" s="1"/>
  <c r="S79" i="56"/>
  <c r="R79" i="56"/>
  <c r="Q236" i="56" s="1"/>
  <c r="Q79" i="56"/>
  <c r="P236" i="56" s="1"/>
  <c r="P79" i="56"/>
  <c r="O79" i="56"/>
  <c r="AA78" i="56"/>
  <c r="Z78" i="56"/>
  <c r="Y78" i="56"/>
  <c r="X78" i="56"/>
  <c r="W78" i="56"/>
  <c r="V78" i="56"/>
  <c r="U78" i="56"/>
  <c r="T78" i="56"/>
  <c r="S78" i="56"/>
  <c r="R78" i="56"/>
  <c r="Q78" i="56"/>
  <c r="P78" i="56"/>
  <c r="O78" i="56"/>
  <c r="AC78" i="56" s="1"/>
  <c r="AC77" i="56"/>
  <c r="AA77" i="56"/>
  <c r="AA235" i="56" s="1"/>
  <c r="Z77" i="56"/>
  <c r="Z235" i="56" s="1"/>
  <c r="Y77" i="56"/>
  <c r="Y235" i="56" s="1"/>
  <c r="X77" i="56"/>
  <c r="X235" i="56" s="1"/>
  <c r="W77" i="56"/>
  <c r="W235" i="56" s="1"/>
  <c r="V77" i="56"/>
  <c r="V235" i="56" s="1"/>
  <c r="U77" i="56"/>
  <c r="U235" i="56" s="1"/>
  <c r="T77" i="56"/>
  <c r="T235" i="56" s="1"/>
  <c r="S77" i="56"/>
  <c r="R77" i="56"/>
  <c r="Q235" i="56" s="1"/>
  <c r="Q77" i="56"/>
  <c r="P235" i="56" s="1"/>
  <c r="P77" i="56"/>
  <c r="O77" i="56"/>
  <c r="AA76" i="56"/>
  <c r="Z76" i="56"/>
  <c r="Y76" i="56"/>
  <c r="X76" i="56"/>
  <c r="W76" i="56"/>
  <c r="V76" i="56"/>
  <c r="U76" i="56"/>
  <c r="T76" i="56"/>
  <c r="S76" i="56"/>
  <c r="R76" i="56"/>
  <c r="Q76" i="56"/>
  <c r="P76" i="56"/>
  <c r="O76" i="56"/>
  <c r="AC76" i="56" s="1"/>
  <c r="AA75" i="56"/>
  <c r="AA234" i="56" s="1"/>
  <c r="Z75" i="56"/>
  <c r="Z234" i="56" s="1"/>
  <c r="Y75" i="56"/>
  <c r="Y234" i="56" s="1"/>
  <c r="X75" i="56"/>
  <c r="X234" i="56" s="1"/>
  <c r="W75" i="56"/>
  <c r="W234" i="56" s="1"/>
  <c r="V75" i="56"/>
  <c r="V234" i="56" s="1"/>
  <c r="U75" i="56"/>
  <c r="U234" i="56" s="1"/>
  <c r="T75" i="56"/>
  <c r="T234" i="56" s="1"/>
  <c r="S75" i="56"/>
  <c r="R234" i="56" s="1"/>
  <c r="R75" i="56"/>
  <c r="Q234" i="56" s="1"/>
  <c r="Q75" i="56"/>
  <c r="P234" i="56" s="1"/>
  <c r="P75" i="56"/>
  <c r="O75" i="56"/>
  <c r="AC75" i="56" s="1"/>
  <c r="AA74" i="56"/>
  <c r="AA233" i="56" s="1"/>
  <c r="Z74" i="56"/>
  <c r="Z233" i="56" s="1"/>
  <c r="Y74" i="56"/>
  <c r="Y233" i="56" s="1"/>
  <c r="X74" i="56"/>
  <c r="X233" i="56" s="1"/>
  <c r="W74" i="56"/>
  <c r="W233" i="56" s="1"/>
  <c r="V74" i="56"/>
  <c r="V233" i="56" s="1"/>
  <c r="U74" i="56"/>
  <c r="T74" i="56"/>
  <c r="T233" i="56" s="1"/>
  <c r="S74" i="56"/>
  <c r="R74" i="56"/>
  <c r="Q233" i="56" s="1"/>
  <c r="Q74" i="56"/>
  <c r="P233" i="56" s="1"/>
  <c r="P74" i="56"/>
  <c r="O74" i="56"/>
  <c r="AC74" i="56" s="1"/>
  <c r="AC73" i="56"/>
  <c r="AA73" i="56"/>
  <c r="Z73" i="56"/>
  <c r="Y73" i="56"/>
  <c r="X73" i="56"/>
  <c r="W73" i="56"/>
  <c r="V73" i="56"/>
  <c r="U73" i="56"/>
  <c r="T73" i="56"/>
  <c r="S73" i="56"/>
  <c r="R73" i="56"/>
  <c r="Q73" i="56"/>
  <c r="P73" i="56"/>
  <c r="O73" i="56"/>
  <c r="AA72" i="56"/>
  <c r="Z72" i="56"/>
  <c r="Y72" i="56"/>
  <c r="X72" i="56"/>
  <c r="W72" i="56"/>
  <c r="V72" i="56"/>
  <c r="U72" i="56"/>
  <c r="T72" i="56"/>
  <c r="S72" i="56"/>
  <c r="R72" i="56"/>
  <c r="Q72" i="56"/>
  <c r="P72" i="56"/>
  <c r="O72" i="56"/>
  <c r="AC72" i="56" s="1"/>
  <c r="AC71" i="56"/>
  <c r="AA71" i="56"/>
  <c r="Z71" i="56"/>
  <c r="Y71" i="56"/>
  <c r="X71" i="56"/>
  <c r="W71" i="56"/>
  <c r="V71" i="56"/>
  <c r="U71" i="56"/>
  <c r="T71" i="56"/>
  <c r="S71" i="56"/>
  <c r="R71" i="56"/>
  <c r="Q71" i="56"/>
  <c r="P71" i="56"/>
  <c r="O71" i="56"/>
  <c r="AA70" i="56"/>
  <c r="Z70" i="56"/>
  <c r="Y70" i="56"/>
  <c r="X70" i="56"/>
  <c r="W70" i="56"/>
  <c r="V70" i="56"/>
  <c r="U70" i="56"/>
  <c r="T70" i="56"/>
  <c r="S70" i="56"/>
  <c r="R70" i="56"/>
  <c r="Q70" i="56"/>
  <c r="P70" i="56"/>
  <c r="O70" i="56"/>
  <c r="AC70" i="56" s="1"/>
  <c r="AC69" i="56"/>
  <c r="AA69" i="56"/>
  <c r="Z69" i="56"/>
  <c r="Y69" i="56"/>
  <c r="X69" i="56"/>
  <c r="W69" i="56"/>
  <c r="V69" i="56"/>
  <c r="U69" i="56"/>
  <c r="T69" i="56"/>
  <c r="S69" i="56"/>
  <c r="R69" i="56"/>
  <c r="Q69" i="56"/>
  <c r="P69" i="56"/>
  <c r="O69" i="56"/>
  <c r="AA68" i="56"/>
  <c r="AA232" i="56" s="1"/>
  <c r="Z68" i="56"/>
  <c r="Z232" i="56" s="1"/>
  <c r="Y68" i="56"/>
  <c r="Y232" i="56" s="1"/>
  <c r="X68" i="56"/>
  <c r="X232" i="56" s="1"/>
  <c r="W68" i="56"/>
  <c r="W232" i="56" s="1"/>
  <c r="V68" i="56"/>
  <c r="V232" i="56" s="1"/>
  <c r="U68" i="56"/>
  <c r="U232" i="56" s="1"/>
  <c r="T68" i="56"/>
  <c r="T232" i="56" s="1"/>
  <c r="S68" i="56"/>
  <c r="R68" i="56"/>
  <c r="Q232" i="56" s="1"/>
  <c r="Q68" i="56"/>
  <c r="P232" i="56" s="1"/>
  <c r="P68" i="56"/>
  <c r="O68" i="56"/>
  <c r="AC68" i="56" s="1"/>
  <c r="AC67" i="56"/>
  <c r="AA67" i="56"/>
  <c r="Z67" i="56"/>
  <c r="Y67" i="56"/>
  <c r="X67" i="56"/>
  <c r="W67" i="56"/>
  <c r="V67" i="56"/>
  <c r="U67" i="56"/>
  <c r="T67" i="56"/>
  <c r="S67" i="56"/>
  <c r="R67" i="56"/>
  <c r="Q67" i="56"/>
  <c r="P67" i="56"/>
  <c r="O67" i="56"/>
  <c r="AA66" i="56"/>
  <c r="Z66" i="56"/>
  <c r="Y66" i="56"/>
  <c r="X66" i="56"/>
  <c r="W66" i="56"/>
  <c r="V66" i="56"/>
  <c r="U66" i="56"/>
  <c r="T66" i="56"/>
  <c r="S66" i="56"/>
  <c r="R66" i="56"/>
  <c r="Q66" i="56"/>
  <c r="P66" i="56"/>
  <c r="O66" i="56"/>
  <c r="AC66" i="56" s="1"/>
  <c r="AC65" i="56"/>
  <c r="AA65" i="56"/>
  <c r="AA231" i="56" s="1"/>
  <c r="Z65" i="56"/>
  <c r="Z231" i="56" s="1"/>
  <c r="Y65" i="56"/>
  <c r="Y231" i="56" s="1"/>
  <c r="X65" i="56"/>
  <c r="X231" i="56" s="1"/>
  <c r="W65" i="56"/>
  <c r="W231" i="56" s="1"/>
  <c r="V65" i="56"/>
  <c r="V231" i="56" s="1"/>
  <c r="U65" i="56"/>
  <c r="U231" i="56" s="1"/>
  <c r="T65" i="56"/>
  <c r="T231" i="56" s="1"/>
  <c r="S65" i="56"/>
  <c r="R65" i="56"/>
  <c r="Q231" i="56" s="1"/>
  <c r="Q65" i="56"/>
  <c r="P231" i="56" s="1"/>
  <c r="P65" i="56"/>
  <c r="O65" i="56"/>
  <c r="AA64" i="56"/>
  <c r="AA230" i="56" s="1"/>
  <c r="Z64" i="56"/>
  <c r="Z230" i="56" s="1"/>
  <c r="Y64" i="56"/>
  <c r="Y230" i="56" s="1"/>
  <c r="X64" i="56"/>
  <c r="X230" i="56" s="1"/>
  <c r="W64" i="56"/>
  <c r="W230" i="56" s="1"/>
  <c r="V64" i="56"/>
  <c r="V230" i="56" s="1"/>
  <c r="U64" i="56"/>
  <c r="U230" i="56" s="1"/>
  <c r="T64" i="56"/>
  <c r="T230" i="56" s="1"/>
  <c r="S64" i="56"/>
  <c r="R230" i="56" s="1"/>
  <c r="R64" i="56"/>
  <c r="Q230" i="56" s="1"/>
  <c r="Q64" i="56"/>
  <c r="P230" i="56" s="1"/>
  <c r="P64" i="56"/>
  <c r="O64" i="56"/>
  <c r="AC64" i="56" s="1"/>
  <c r="AC63" i="56"/>
  <c r="AA63" i="56"/>
  <c r="AA229" i="56" s="1"/>
  <c r="Z63" i="56"/>
  <c r="Z229" i="56" s="1"/>
  <c r="Y63" i="56"/>
  <c r="Y229" i="56" s="1"/>
  <c r="X63" i="56"/>
  <c r="X229" i="56" s="1"/>
  <c r="W63" i="56"/>
  <c r="W229" i="56" s="1"/>
  <c r="V63" i="56"/>
  <c r="V229" i="56" s="1"/>
  <c r="U63" i="56"/>
  <c r="U229" i="56" s="1"/>
  <c r="T63" i="56"/>
  <c r="T229" i="56" s="1"/>
  <c r="S63" i="56"/>
  <c r="R63" i="56"/>
  <c r="Q229" i="56" s="1"/>
  <c r="Q63" i="56"/>
  <c r="P229" i="56" s="1"/>
  <c r="P63" i="56"/>
  <c r="O63" i="56"/>
  <c r="AA62" i="56"/>
  <c r="Z62" i="56"/>
  <c r="Y62" i="56"/>
  <c r="X62" i="56"/>
  <c r="W62" i="56"/>
  <c r="V62" i="56"/>
  <c r="U62" i="56"/>
  <c r="T62" i="56"/>
  <c r="S62" i="56"/>
  <c r="R62" i="56"/>
  <c r="Q62" i="56"/>
  <c r="P62" i="56"/>
  <c r="O62" i="56"/>
  <c r="AC62" i="56" s="1"/>
  <c r="AC61" i="56"/>
  <c r="AA61" i="56"/>
  <c r="Z61" i="56"/>
  <c r="Y61" i="56"/>
  <c r="X61" i="56"/>
  <c r="W61" i="56"/>
  <c r="V61" i="56"/>
  <c r="U61" i="56"/>
  <c r="T61" i="56"/>
  <c r="S61" i="56"/>
  <c r="R61" i="56"/>
  <c r="Q61" i="56"/>
  <c r="P61" i="56"/>
  <c r="O61" i="56"/>
  <c r="AA60" i="56"/>
  <c r="Z60" i="56"/>
  <c r="Y60" i="56"/>
  <c r="X60" i="56"/>
  <c r="W60" i="56"/>
  <c r="V60" i="56"/>
  <c r="U60" i="56"/>
  <c r="T60" i="56"/>
  <c r="S60" i="56"/>
  <c r="R60" i="56"/>
  <c r="Q60" i="56"/>
  <c r="P60" i="56"/>
  <c r="O60" i="56"/>
  <c r="AC60" i="56" s="1"/>
  <c r="AC59" i="56"/>
  <c r="AA59" i="56"/>
  <c r="Z59" i="56"/>
  <c r="Y59" i="56"/>
  <c r="X59" i="56"/>
  <c r="W59" i="56"/>
  <c r="V59" i="56"/>
  <c r="U59" i="56"/>
  <c r="T59" i="56"/>
  <c r="S59" i="56"/>
  <c r="R59" i="56"/>
  <c r="Q59" i="56"/>
  <c r="P59" i="56"/>
  <c r="O59" i="56"/>
  <c r="AA58" i="56"/>
  <c r="Z58" i="56"/>
  <c r="Y58" i="56"/>
  <c r="X58" i="56"/>
  <c r="W58" i="56"/>
  <c r="V58" i="56"/>
  <c r="U58" i="56"/>
  <c r="T58" i="56"/>
  <c r="S58" i="56"/>
  <c r="R58" i="56"/>
  <c r="Q58" i="56"/>
  <c r="P58" i="56"/>
  <c r="O58" i="56"/>
  <c r="AC58" i="56" s="1"/>
  <c r="AC57" i="56"/>
  <c r="AA57" i="56"/>
  <c r="Z57" i="56"/>
  <c r="Y57" i="56"/>
  <c r="X57" i="56"/>
  <c r="W57" i="56"/>
  <c r="V57" i="56"/>
  <c r="U57" i="56"/>
  <c r="T57" i="56"/>
  <c r="S57" i="56"/>
  <c r="R57" i="56"/>
  <c r="Q57" i="56"/>
  <c r="P57" i="56"/>
  <c r="O57" i="56"/>
  <c r="AA56" i="56"/>
  <c r="Z56" i="56"/>
  <c r="Y56" i="56"/>
  <c r="X56" i="56"/>
  <c r="W56" i="56"/>
  <c r="V56" i="56"/>
  <c r="U56" i="56"/>
  <c r="T56" i="56"/>
  <c r="S56" i="56"/>
  <c r="R56" i="56"/>
  <c r="Q56" i="56"/>
  <c r="P56" i="56"/>
  <c r="O56" i="56"/>
  <c r="AC56" i="56" s="1"/>
  <c r="AC55" i="56"/>
  <c r="AA55" i="56"/>
  <c r="Z55" i="56"/>
  <c r="Y55" i="56"/>
  <c r="X55" i="56"/>
  <c r="W55" i="56"/>
  <c r="V55" i="56"/>
  <c r="U55" i="56"/>
  <c r="T55" i="56"/>
  <c r="S55" i="56"/>
  <c r="R55" i="56"/>
  <c r="Q55" i="56"/>
  <c r="P55" i="56"/>
  <c r="O55" i="56"/>
  <c r="AA54" i="56"/>
  <c r="Z54" i="56"/>
  <c r="Y54" i="56"/>
  <c r="X54" i="56"/>
  <c r="W54" i="56"/>
  <c r="V54" i="56"/>
  <c r="U54" i="56"/>
  <c r="T54" i="56"/>
  <c r="S54" i="56"/>
  <c r="R54" i="56"/>
  <c r="Q54" i="56"/>
  <c r="P54" i="56"/>
  <c r="O54" i="56"/>
  <c r="AC54" i="56" s="1"/>
  <c r="AC53" i="56"/>
  <c r="AA53" i="56"/>
  <c r="Z53" i="56"/>
  <c r="Y53" i="56"/>
  <c r="X53" i="56"/>
  <c r="W53" i="56"/>
  <c r="V53" i="56"/>
  <c r="U53" i="56"/>
  <c r="T53" i="56"/>
  <c r="S53" i="56"/>
  <c r="R53" i="56"/>
  <c r="Q53" i="56"/>
  <c r="P53" i="56"/>
  <c r="O53" i="56"/>
  <c r="AA52" i="56"/>
  <c r="Z52" i="56"/>
  <c r="Y52" i="56"/>
  <c r="X52" i="56"/>
  <c r="W52" i="56"/>
  <c r="V52" i="56"/>
  <c r="U52" i="56"/>
  <c r="T52" i="56"/>
  <c r="S52" i="56"/>
  <c r="R52" i="56"/>
  <c r="Q52" i="56"/>
  <c r="P52" i="56"/>
  <c r="O52" i="56"/>
  <c r="AC52" i="56" s="1"/>
  <c r="AC51" i="56"/>
  <c r="AA51" i="56"/>
  <c r="Z51" i="56"/>
  <c r="Y51" i="56"/>
  <c r="X51" i="56"/>
  <c r="W51" i="56"/>
  <c r="V51" i="56"/>
  <c r="U51" i="56"/>
  <c r="T51" i="56"/>
  <c r="S51" i="56"/>
  <c r="R51" i="56"/>
  <c r="Q51" i="56"/>
  <c r="P51" i="56"/>
  <c r="O51" i="56"/>
  <c r="AA50" i="56"/>
  <c r="Z50" i="56"/>
  <c r="Y50" i="56"/>
  <c r="X50" i="56"/>
  <c r="W50" i="56"/>
  <c r="V50" i="56"/>
  <c r="U50" i="56"/>
  <c r="T50" i="56"/>
  <c r="S50" i="56"/>
  <c r="R50" i="56"/>
  <c r="Q50" i="56"/>
  <c r="P50" i="56"/>
  <c r="O50" i="56"/>
  <c r="AC50" i="56" s="1"/>
  <c r="AC49" i="56"/>
  <c r="AA49" i="56"/>
  <c r="Z49" i="56"/>
  <c r="Y49" i="56"/>
  <c r="X49" i="56"/>
  <c r="W49" i="56"/>
  <c r="V49" i="56"/>
  <c r="U49" i="56"/>
  <c r="T49" i="56"/>
  <c r="S49" i="56"/>
  <c r="R49" i="56"/>
  <c r="Q49" i="56"/>
  <c r="P49" i="56"/>
  <c r="O49" i="56"/>
  <c r="AA48" i="56"/>
  <c r="Z48" i="56"/>
  <c r="Y48" i="56"/>
  <c r="X48" i="56"/>
  <c r="W48" i="56"/>
  <c r="V48" i="56"/>
  <c r="U48" i="56"/>
  <c r="T48" i="56"/>
  <c r="S48" i="56"/>
  <c r="R48" i="56"/>
  <c r="Q48" i="56"/>
  <c r="P48" i="56"/>
  <c r="O48" i="56"/>
  <c r="AC48" i="56" s="1"/>
  <c r="AC47" i="56"/>
  <c r="AA47" i="56"/>
  <c r="Z47" i="56"/>
  <c r="Y47" i="56"/>
  <c r="X47" i="56"/>
  <c r="W47" i="56"/>
  <c r="V47" i="56"/>
  <c r="U47" i="56"/>
  <c r="T47" i="56"/>
  <c r="S47" i="56"/>
  <c r="R47" i="56"/>
  <c r="Q47" i="56"/>
  <c r="P47" i="56"/>
  <c r="O47" i="56"/>
  <c r="AA46" i="56"/>
  <c r="Z46" i="56"/>
  <c r="Y46" i="56"/>
  <c r="X46" i="56"/>
  <c r="W46" i="56"/>
  <c r="V46" i="56"/>
  <c r="U46" i="56"/>
  <c r="T46" i="56"/>
  <c r="S46" i="56"/>
  <c r="R46" i="56"/>
  <c r="Q46" i="56"/>
  <c r="P46" i="56"/>
  <c r="O46" i="56"/>
  <c r="AC46" i="56" s="1"/>
  <c r="AC45" i="56"/>
  <c r="AA45" i="56"/>
  <c r="Z45" i="56"/>
  <c r="Y45" i="56"/>
  <c r="X45" i="56"/>
  <c r="W45" i="56"/>
  <c r="V45" i="56"/>
  <c r="U45" i="56"/>
  <c r="T45" i="56"/>
  <c r="S45" i="56"/>
  <c r="R45" i="56"/>
  <c r="Q45" i="56"/>
  <c r="P45" i="56"/>
  <c r="O45" i="56"/>
  <c r="AA44" i="56"/>
  <c r="Z44" i="56"/>
  <c r="Y44" i="56"/>
  <c r="X44" i="56"/>
  <c r="W44" i="56"/>
  <c r="V44" i="56"/>
  <c r="U44" i="56"/>
  <c r="T44" i="56"/>
  <c r="S44" i="56"/>
  <c r="R44" i="56"/>
  <c r="Q44" i="56"/>
  <c r="P44" i="56"/>
  <c r="O44" i="56"/>
  <c r="AC44" i="56" s="1"/>
  <c r="AC43" i="56"/>
  <c r="AA43" i="56"/>
  <c r="Z43" i="56"/>
  <c r="Y43" i="56"/>
  <c r="X43" i="56"/>
  <c r="W43" i="56"/>
  <c r="V43" i="56"/>
  <c r="U43" i="56"/>
  <c r="T43" i="56"/>
  <c r="S43" i="56"/>
  <c r="R43" i="56"/>
  <c r="Q43" i="56"/>
  <c r="P43" i="56"/>
  <c r="O43" i="56"/>
  <c r="AA42" i="56"/>
  <c r="Z42" i="56"/>
  <c r="Y42" i="56"/>
  <c r="X42" i="56"/>
  <c r="W42" i="56"/>
  <c r="V42" i="56"/>
  <c r="U42" i="56"/>
  <c r="T42" i="56"/>
  <c r="S42" i="56"/>
  <c r="R42" i="56"/>
  <c r="Q42" i="56"/>
  <c r="P42" i="56"/>
  <c r="O42" i="56"/>
  <c r="AC42" i="56" s="1"/>
  <c r="AC41" i="56"/>
  <c r="AA41" i="56"/>
  <c r="Z41" i="56"/>
  <c r="Y41" i="56"/>
  <c r="X41" i="56"/>
  <c r="W41" i="56"/>
  <c r="V41" i="56"/>
  <c r="U41" i="56"/>
  <c r="T41" i="56"/>
  <c r="S41" i="56"/>
  <c r="R41" i="56"/>
  <c r="Q41" i="56"/>
  <c r="P41" i="56"/>
  <c r="O41" i="56"/>
  <c r="AA40" i="56"/>
  <c r="Z40" i="56"/>
  <c r="Y40" i="56"/>
  <c r="X40" i="56"/>
  <c r="W40" i="56"/>
  <c r="V40" i="56"/>
  <c r="U40" i="56"/>
  <c r="T40" i="56"/>
  <c r="S40" i="56"/>
  <c r="R40" i="56"/>
  <c r="Q40" i="56"/>
  <c r="P40" i="56"/>
  <c r="O40" i="56"/>
  <c r="AC40" i="56" s="1"/>
  <c r="AC39" i="56"/>
  <c r="AA39" i="56"/>
  <c r="Z39" i="56"/>
  <c r="Y39" i="56"/>
  <c r="X39" i="56"/>
  <c r="W39" i="56"/>
  <c r="V39" i="56"/>
  <c r="U39" i="56"/>
  <c r="T39" i="56"/>
  <c r="S39" i="56"/>
  <c r="R39" i="56"/>
  <c r="Q39" i="56"/>
  <c r="P39" i="56"/>
  <c r="O39" i="56"/>
  <c r="AA38" i="56"/>
  <c r="Z38" i="56"/>
  <c r="Y38" i="56"/>
  <c r="X38" i="56"/>
  <c r="W38" i="56"/>
  <c r="V38" i="56"/>
  <c r="U38" i="56"/>
  <c r="T38" i="56"/>
  <c r="S38" i="56"/>
  <c r="R38" i="56"/>
  <c r="Q38" i="56"/>
  <c r="P38" i="56"/>
  <c r="O38" i="56"/>
  <c r="AC38" i="56" s="1"/>
  <c r="AC37" i="56"/>
  <c r="AA37" i="56"/>
  <c r="Z37" i="56"/>
  <c r="Y37" i="56"/>
  <c r="X37" i="56"/>
  <c r="W37" i="56"/>
  <c r="V37" i="56"/>
  <c r="U37" i="56"/>
  <c r="T37" i="56"/>
  <c r="S37" i="56"/>
  <c r="R37" i="56"/>
  <c r="Q37" i="56"/>
  <c r="P37" i="56"/>
  <c r="O37" i="56"/>
  <c r="AA36" i="56"/>
  <c r="Z36" i="56"/>
  <c r="Y36" i="56"/>
  <c r="X36" i="56"/>
  <c r="W36" i="56"/>
  <c r="V36" i="56"/>
  <c r="U36" i="56"/>
  <c r="T36" i="56"/>
  <c r="S36" i="56"/>
  <c r="R36" i="56"/>
  <c r="Q36" i="56"/>
  <c r="P36" i="56"/>
  <c r="O36" i="56"/>
  <c r="AC36" i="56" s="1"/>
  <c r="AC35" i="56"/>
  <c r="AA35" i="56"/>
  <c r="AA228" i="56" s="1"/>
  <c r="Z35" i="56"/>
  <c r="Z228" i="56" s="1"/>
  <c r="Y35" i="56"/>
  <c r="Y228" i="56" s="1"/>
  <c r="X35" i="56"/>
  <c r="X228" i="56" s="1"/>
  <c r="W35" i="56"/>
  <c r="W228" i="56" s="1"/>
  <c r="V35" i="56"/>
  <c r="V228" i="56" s="1"/>
  <c r="U35" i="56"/>
  <c r="U228" i="56" s="1"/>
  <c r="T35" i="56"/>
  <c r="T228" i="56" s="1"/>
  <c r="S35" i="56"/>
  <c r="R35" i="56"/>
  <c r="Q228" i="56" s="1"/>
  <c r="Q35" i="56"/>
  <c r="P228" i="56" s="1"/>
  <c r="P35" i="56"/>
  <c r="O35" i="56"/>
  <c r="AA34" i="56"/>
  <c r="Z34" i="56"/>
  <c r="Y34" i="56"/>
  <c r="X34" i="56"/>
  <c r="W34" i="56"/>
  <c r="V34" i="56"/>
  <c r="U34" i="56"/>
  <c r="T34" i="56"/>
  <c r="S34" i="56"/>
  <c r="R34" i="56"/>
  <c r="Q34" i="56"/>
  <c r="P34" i="56"/>
  <c r="O34" i="56"/>
  <c r="AC34" i="56" s="1"/>
  <c r="AC33" i="56"/>
  <c r="AA33" i="56"/>
  <c r="Z33" i="56"/>
  <c r="Y33" i="56"/>
  <c r="X33" i="56"/>
  <c r="W33" i="56"/>
  <c r="V33" i="56"/>
  <c r="U33" i="56"/>
  <c r="T33" i="56"/>
  <c r="S33" i="56"/>
  <c r="R33" i="56"/>
  <c r="Q33" i="56"/>
  <c r="P33" i="56"/>
  <c r="O33" i="56"/>
  <c r="AA32" i="56"/>
  <c r="Z32" i="56"/>
  <c r="Y32" i="56"/>
  <c r="X32" i="56"/>
  <c r="W32" i="56"/>
  <c r="V32" i="56"/>
  <c r="U32" i="56"/>
  <c r="T32" i="56"/>
  <c r="S32" i="56"/>
  <c r="R32" i="56"/>
  <c r="Q32" i="56"/>
  <c r="P32" i="56"/>
  <c r="O32" i="56"/>
  <c r="AC32" i="56" s="1"/>
  <c r="AC31" i="56"/>
  <c r="AA31" i="56"/>
  <c r="AA227" i="56" s="1"/>
  <c r="Z31" i="56"/>
  <c r="Z227" i="56" s="1"/>
  <c r="Y31" i="56"/>
  <c r="Y227" i="56" s="1"/>
  <c r="X31" i="56"/>
  <c r="X227" i="56" s="1"/>
  <c r="W31" i="56"/>
  <c r="W227" i="56" s="1"/>
  <c r="V31" i="56"/>
  <c r="V227" i="56" s="1"/>
  <c r="U31" i="56"/>
  <c r="U227" i="56" s="1"/>
  <c r="T31" i="56"/>
  <c r="T227" i="56" s="1"/>
  <c r="S31" i="56"/>
  <c r="R31" i="56"/>
  <c r="Q227" i="56" s="1"/>
  <c r="Q31" i="56"/>
  <c r="P227" i="56" s="1"/>
  <c r="P31" i="56"/>
  <c r="O31" i="56"/>
  <c r="AA30" i="56"/>
  <c r="Z30" i="56"/>
  <c r="Y30" i="56"/>
  <c r="X30" i="56"/>
  <c r="W30" i="56"/>
  <c r="V30" i="56"/>
  <c r="U30" i="56"/>
  <c r="T30" i="56"/>
  <c r="S30" i="56"/>
  <c r="R30" i="56"/>
  <c r="Q30" i="56"/>
  <c r="P30" i="56"/>
  <c r="O30" i="56"/>
  <c r="AC30" i="56" s="1"/>
  <c r="AD30" i="56" s="1"/>
  <c r="AC29" i="56"/>
  <c r="AA29" i="56"/>
  <c r="Z29" i="56"/>
  <c r="Y29" i="56"/>
  <c r="X29" i="56"/>
  <c r="W29" i="56"/>
  <c r="V29" i="56"/>
  <c r="U29" i="56"/>
  <c r="T29" i="56"/>
  <c r="S29" i="56"/>
  <c r="R29" i="56"/>
  <c r="Q29" i="56"/>
  <c r="P29" i="56"/>
  <c r="O29" i="56"/>
  <c r="AA28" i="56"/>
  <c r="Z28" i="56"/>
  <c r="Z226" i="56" s="1"/>
  <c r="Y28" i="56"/>
  <c r="Y226" i="56" s="1"/>
  <c r="X28" i="56"/>
  <c r="X226" i="56" s="1"/>
  <c r="W28" i="56"/>
  <c r="W226" i="56" s="1"/>
  <c r="V28" i="56"/>
  <c r="V226" i="56" s="1"/>
  <c r="U28" i="56"/>
  <c r="U226" i="56" s="1"/>
  <c r="T28" i="56"/>
  <c r="T226" i="56" s="1"/>
  <c r="S28" i="56"/>
  <c r="R226" i="56" s="1"/>
  <c r="R28" i="56"/>
  <c r="Q226" i="56" s="1"/>
  <c r="Q28" i="56"/>
  <c r="P226" i="56" s="1"/>
  <c r="P28" i="56"/>
  <c r="O28" i="56"/>
  <c r="AC28" i="56" s="1"/>
  <c r="AC27" i="56"/>
  <c r="AA27" i="56"/>
  <c r="Z27" i="56"/>
  <c r="Y27" i="56"/>
  <c r="X27" i="56"/>
  <c r="W27" i="56"/>
  <c r="V27" i="56"/>
  <c r="U27" i="56"/>
  <c r="T27" i="56"/>
  <c r="S27" i="56"/>
  <c r="R27" i="56"/>
  <c r="Q27" i="56"/>
  <c r="P27" i="56"/>
  <c r="O27" i="56"/>
  <c r="AA26" i="56"/>
  <c r="Z26" i="56"/>
  <c r="Y26" i="56"/>
  <c r="X26" i="56"/>
  <c r="W26" i="56"/>
  <c r="V26" i="56"/>
  <c r="U26" i="56"/>
  <c r="T26" i="56"/>
  <c r="S26" i="56"/>
  <c r="R26" i="56"/>
  <c r="Q26" i="56"/>
  <c r="P26" i="56"/>
  <c r="O26" i="56"/>
  <c r="AC26" i="56" s="1"/>
  <c r="AC25" i="56"/>
  <c r="AA25" i="56"/>
  <c r="Z25" i="56"/>
  <c r="Y25" i="56"/>
  <c r="X25" i="56"/>
  <c r="W25" i="56"/>
  <c r="V25" i="56"/>
  <c r="U25" i="56"/>
  <c r="T25" i="56"/>
  <c r="S25" i="56"/>
  <c r="R25" i="56"/>
  <c r="Q25" i="56"/>
  <c r="P25" i="56"/>
  <c r="O25" i="56"/>
  <c r="AA24" i="56"/>
  <c r="Z24" i="56"/>
  <c r="Y24" i="56"/>
  <c r="X24" i="56"/>
  <c r="W24" i="56"/>
  <c r="V24" i="56"/>
  <c r="U24" i="56"/>
  <c r="T24" i="56"/>
  <c r="S24" i="56"/>
  <c r="R24" i="56"/>
  <c r="Q24" i="56"/>
  <c r="P24" i="56"/>
  <c r="O24" i="56"/>
  <c r="AC24" i="56" s="1"/>
  <c r="AC23" i="56"/>
  <c r="AA23" i="56"/>
  <c r="Z23" i="56"/>
  <c r="Y23" i="56"/>
  <c r="X23" i="56"/>
  <c r="W23" i="56"/>
  <c r="V23" i="56"/>
  <c r="U23" i="56"/>
  <c r="T23" i="56"/>
  <c r="S23" i="56"/>
  <c r="R23" i="56"/>
  <c r="Q23" i="56"/>
  <c r="P23" i="56"/>
  <c r="O23" i="56"/>
  <c r="AA22" i="56"/>
  <c r="Z22" i="56"/>
  <c r="Y22" i="56"/>
  <c r="X22" i="56"/>
  <c r="W22" i="56"/>
  <c r="V22" i="56"/>
  <c r="U22" i="56"/>
  <c r="T22" i="56"/>
  <c r="S22" i="56"/>
  <c r="R22" i="56"/>
  <c r="Q22" i="56"/>
  <c r="P22" i="56"/>
  <c r="O22" i="56"/>
  <c r="AC22" i="56" s="1"/>
  <c r="AC21" i="56"/>
  <c r="AA21" i="56"/>
  <c r="Z21" i="56"/>
  <c r="Y21" i="56"/>
  <c r="X21" i="56"/>
  <c r="W21" i="56"/>
  <c r="V21" i="56"/>
  <c r="U21" i="56"/>
  <c r="T21" i="56"/>
  <c r="S21" i="56"/>
  <c r="R21" i="56"/>
  <c r="Q21" i="56"/>
  <c r="P21" i="56"/>
  <c r="O21" i="56"/>
  <c r="AA20" i="56"/>
  <c r="Z20" i="56"/>
  <c r="Y20" i="56"/>
  <c r="X20" i="56"/>
  <c r="W20" i="56"/>
  <c r="V20" i="56"/>
  <c r="U20" i="56"/>
  <c r="T20" i="56"/>
  <c r="S20" i="56"/>
  <c r="R20" i="56"/>
  <c r="Q20" i="56"/>
  <c r="P20" i="56"/>
  <c r="O20" i="56"/>
  <c r="AC20" i="56" s="1"/>
  <c r="AC19" i="56"/>
  <c r="AD19" i="56" s="1"/>
  <c r="AA19" i="56"/>
  <c r="Z19" i="56"/>
  <c r="Y19" i="56"/>
  <c r="X19" i="56"/>
  <c r="W19" i="56"/>
  <c r="V19" i="56"/>
  <c r="U19" i="56"/>
  <c r="T19" i="56"/>
  <c r="S19" i="56"/>
  <c r="R19" i="56"/>
  <c r="Q19" i="56"/>
  <c r="P19" i="56"/>
  <c r="O19" i="56"/>
  <c r="AA18" i="56"/>
  <c r="AB16" i="56" s="1"/>
  <c r="Z18" i="56"/>
  <c r="Y18" i="56"/>
  <c r="X18" i="56"/>
  <c r="W18" i="56"/>
  <c r="V18" i="56"/>
  <c r="U18" i="56"/>
  <c r="T18" i="56"/>
  <c r="S18" i="56"/>
  <c r="R18" i="56"/>
  <c r="Q18" i="56"/>
  <c r="P18" i="56"/>
  <c r="O18" i="56"/>
  <c r="AC18" i="56" s="1"/>
  <c r="AC17" i="56"/>
  <c r="AA17" i="56"/>
  <c r="Z17" i="56"/>
  <c r="Y17" i="56"/>
  <c r="X17" i="56"/>
  <c r="W17" i="56"/>
  <c r="V17" i="56"/>
  <c r="U17" i="56"/>
  <c r="T17" i="56"/>
  <c r="S17" i="56"/>
  <c r="R17" i="56"/>
  <c r="Q17" i="56"/>
  <c r="P17" i="56"/>
  <c r="O17" i="56"/>
  <c r="AC16" i="56"/>
  <c r="AA16" i="56"/>
  <c r="Z16" i="56"/>
  <c r="Y16" i="56"/>
  <c r="X16" i="56"/>
  <c r="W16" i="56"/>
  <c r="V16" i="56"/>
  <c r="U16" i="56"/>
  <c r="T16" i="56"/>
  <c r="S16" i="56"/>
  <c r="R16" i="56"/>
  <c r="Q16" i="56"/>
  <c r="P16" i="56"/>
  <c r="O16" i="56"/>
  <c r="I17" i="53"/>
  <c r="I17" i="51"/>
  <c r="N252" i="55"/>
  <c r="O252" i="55" s="1"/>
  <c r="M252" i="55"/>
  <c r="L252" i="55"/>
  <c r="K252" i="55"/>
  <c r="J252" i="55"/>
  <c r="I252" i="55"/>
  <c r="H252" i="55"/>
  <c r="G252" i="55"/>
  <c r="F252" i="55"/>
  <c r="E252" i="55"/>
  <c r="D252" i="55"/>
  <c r="C252" i="55"/>
  <c r="N251" i="55"/>
  <c r="O251" i="55" s="1"/>
  <c r="M251" i="55"/>
  <c r="L251" i="55"/>
  <c r="K251" i="55"/>
  <c r="J251" i="55"/>
  <c r="I251" i="55"/>
  <c r="H251" i="55"/>
  <c r="G251" i="55"/>
  <c r="F251" i="55"/>
  <c r="E251" i="55"/>
  <c r="D251" i="55"/>
  <c r="C251" i="55"/>
  <c r="O250" i="55"/>
  <c r="N250" i="55"/>
  <c r="M250" i="55"/>
  <c r="L250" i="55"/>
  <c r="K250" i="55"/>
  <c r="J250" i="55"/>
  <c r="I250" i="55"/>
  <c r="H250" i="55"/>
  <c r="G250" i="55"/>
  <c r="F250" i="55"/>
  <c r="E250" i="55"/>
  <c r="D250" i="55"/>
  <c r="C250" i="55"/>
  <c r="N249" i="55"/>
  <c r="O249" i="55" s="1"/>
  <c r="M249" i="55"/>
  <c r="L249" i="55"/>
  <c r="K249" i="55"/>
  <c r="J249" i="55"/>
  <c r="I249" i="55"/>
  <c r="H249" i="55"/>
  <c r="G249" i="55"/>
  <c r="F249" i="55"/>
  <c r="E249" i="55"/>
  <c r="D249" i="55"/>
  <c r="C249" i="55"/>
  <c r="N248" i="55"/>
  <c r="O248" i="55" s="1"/>
  <c r="M248" i="55"/>
  <c r="L248" i="55"/>
  <c r="K248" i="55"/>
  <c r="J248" i="55"/>
  <c r="I248" i="55"/>
  <c r="H248" i="55"/>
  <c r="G248" i="55"/>
  <c r="F248" i="55"/>
  <c r="E248" i="55"/>
  <c r="D248" i="55"/>
  <c r="C248" i="55"/>
  <c r="N247" i="55"/>
  <c r="O247" i="55" s="1"/>
  <c r="M247" i="55"/>
  <c r="L247" i="55"/>
  <c r="K247" i="55"/>
  <c r="J247" i="55"/>
  <c r="I247" i="55"/>
  <c r="H247" i="55"/>
  <c r="G247" i="55"/>
  <c r="F247" i="55"/>
  <c r="E247" i="55"/>
  <c r="D247" i="55"/>
  <c r="C247" i="55"/>
  <c r="N246" i="55"/>
  <c r="O246" i="55" s="1"/>
  <c r="M246" i="55"/>
  <c r="L246" i="55"/>
  <c r="K246" i="55"/>
  <c r="J246" i="55"/>
  <c r="I246" i="55"/>
  <c r="H246" i="55"/>
  <c r="G246" i="55"/>
  <c r="F246" i="55"/>
  <c r="E246" i="55"/>
  <c r="D246" i="55"/>
  <c r="C246" i="55"/>
  <c r="N245" i="55"/>
  <c r="O245" i="55" s="1"/>
  <c r="M245" i="55"/>
  <c r="L245" i="55"/>
  <c r="K245" i="55"/>
  <c r="J245" i="55"/>
  <c r="I245" i="55"/>
  <c r="H245" i="55"/>
  <c r="G245" i="55"/>
  <c r="F245" i="55"/>
  <c r="E245" i="55"/>
  <c r="D245" i="55"/>
  <c r="C245" i="55"/>
  <c r="N244" i="55"/>
  <c r="O244" i="55" s="1"/>
  <c r="M244" i="55"/>
  <c r="L244" i="55"/>
  <c r="K244" i="55"/>
  <c r="J244" i="55"/>
  <c r="I244" i="55"/>
  <c r="H244" i="55"/>
  <c r="G244" i="55"/>
  <c r="F244" i="55"/>
  <c r="E244" i="55"/>
  <c r="D244" i="55"/>
  <c r="C244" i="55"/>
  <c r="N243" i="55"/>
  <c r="O243" i="55" s="1"/>
  <c r="M243" i="55"/>
  <c r="L243" i="55"/>
  <c r="K243" i="55"/>
  <c r="J243" i="55"/>
  <c r="I243" i="55"/>
  <c r="H243" i="55"/>
  <c r="G243" i="55"/>
  <c r="F243" i="55"/>
  <c r="E243" i="55"/>
  <c r="D243" i="55"/>
  <c r="C243" i="55"/>
  <c r="N242" i="55"/>
  <c r="O242" i="55" s="1"/>
  <c r="M242" i="55"/>
  <c r="L242" i="55"/>
  <c r="K242" i="55"/>
  <c r="J242" i="55"/>
  <c r="I242" i="55"/>
  <c r="H242" i="55"/>
  <c r="G242" i="55"/>
  <c r="F242" i="55"/>
  <c r="E242" i="55"/>
  <c r="D242" i="55"/>
  <c r="C242" i="55"/>
  <c r="N241" i="55"/>
  <c r="O241" i="55" s="1"/>
  <c r="M241" i="55"/>
  <c r="L241" i="55"/>
  <c r="K241" i="55"/>
  <c r="J241" i="55"/>
  <c r="I241" i="55"/>
  <c r="H241" i="55"/>
  <c r="G241" i="55"/>
  <c r="F241" i="55"/>
  <c r="E241" i="55"/>
  <c r="D241" i="55"/>
  <c r="C241" i="55"/>
  <c r="N240" i="55"/>
  <c r="O240" i="55" s="1"/>
  <c r="M240" i="55"/>
  <c r="L240" i="55"/>
  <c r="K240" i="55"/>
  <c r="J240" i="55"/>
  <c r="I240" i="55"/>
  <c r="H240" i="55"/>
  <c r="G240" i="55"/>
  <c r="F240" i="55"/>
  <c r="E240" i="55"/>
  <c r="D240" i="55"/>
  <c r="C240" i="55"/>
  <c r="N239" i="55"/>
  <c r="O239" i="55" s="1"/>
  <c r="M239" i="55"/>
  <c r="L239" i="55"/>
  <c r="K239" i="55"/>
  <c r="J239" i="55"/>
  <c r="I239" i="55"/>
  <c r="H239" i="55"/>
  <c r="G239" i="55"/>
  <c r="F239" i="55"/>
  <c r="E239" i="55"/>
  <c r="D239" i="55"/>
  <c r="C239" i="55"/>
  <c r="N238" i="55"/>
  <c r="O238" i="55" s="1"/>
  <c r="M238" i="55"/>
  <c r="L238" i="55"/>
  <c r="K238" i="55"/>
  <c r="J238" i="55"/>
  <c r="I238" i="55"/>
  <c r="H238" i="55"/>
  <c r="G238" i="55"/>
  <c r="F238" i="55"/>
  <c r="E238" i="55"/>
  <c r="D238" i="55"/>
  <c r="C238" i="55"/>
  <c r="N237" i="55"/>
  <c r="O237" i="55" s="1"/>
  <c r="M237" i="55"/>
  <c r="L237" i="55"/>
  <c r="K237" i="55"/>
  <c r="J237" i="55"/>
  <c r="I237" i="55"/>
  <c r="H237" i="55"/>
  <c r="G237" i="55"/>
  <c r="F237" i="55"/>
  <c r="E237" i="55"/>
  <c r="D237" i="55"/>
  <c r="C237" i="55"/>
  <c r="N236" i="55"/>
  <c r="O236" i="55" s="1"/>
  <c r="M236" i="55"/>
  <c r="L236" i="55"/>
  <c r="K236" i="55"/>
  <c r="J236" i="55"/>
  <c r="I236" i="55"/>
  <c r="H236" i="55"/>
  <c r="G236" i="55"/>
  <c r="F236" i="55"/>
  <c r="E236" i="55"/>
  <c r="D236" i="55"/>
  <c r="C236" i="55"/>
  <c r="N235" i="55"/>
  <c r="O235" i="55" s="1"/>
  <c r="M235" i="55"/>
  <c r="L235" i="55"/>
  <c r="K235" i="55"/>
  <c r="J235" i="55"/>
  <c r="I235" i="55"/>
  <c r="H235" i="55"/>
  <c r="G235" i="55"/>
  <c r="F235" i="55"/>
  <c r="E235" i="55"/>
  <c r="D235" i="55"/>
  <c r="C235" i="55"/>
  <c r="N234" i="55"/>
  <c r="O234" i="55" s="1"/>
  <c r="M234" i="55"/>
  <c r="L234" i="55"/>
  <c r="K234" i="55"/>
  <c r="J234" i="55"/>
  <c r="I234" i="55"/>
  <c r="H234" i="55"/>
  <c r="G234" i="55"/>
  <c r="F234" i="55"/>
  <c r="E234" i="55"/>
  <c r="D234" i="55"/>
  <c r="C234" i="55"/>
  <c r="N233" i="55"/>
  <c r="O233" i="55" s="1"/>
  <c r="M233" i="55"/>
  <c r="L233" i="55"/>
  <c r="K233" i="55"/>
  <c r="J233" i="55"/>
  <c r="I233" i="55"/>
  <c r="H233" i="55"/>
  <c r="G233" i="55"/>
  <c r="F233" i="55"/>
  <c r="E233" i="55"/>
  <c r="D233" i="55"/>
  <c r="C233" i="55"/>
  <c r="N232" i="55"/>
  <c r="M232" i="55"/>
  <c r="L232" i="55"/>
  <c r="K232" i="55"/>
  <c r="J232" i="55"/>
  <c r="I232" i="55"/>
  <c r="H232" i="55"/>
  <c r="G232" i="55"/>
  <c r="F232" i="55"/>
  <c r="E232" i="55"/>
  <c r="D232" i="55"/>
  <c r="O232" i="55" s="1"/>
  <c r="C232" i="55"/>
  <c r="N231" i="55"/>
  <c r="O231" i="55" s="1"/>
  <c r="M231" i="55"/>
  <c r="L231" i="55"/>
  <c r="K231" i="55"/>
  <c r="J231" i="55"/>
  <c r="I231" i="55"/>
  <c r="H231" i="55"/>
  <c r="G231" i="55"/>
  <c r="F231" i="55"/>
  <c r="E231" i="55"/>
  <c r="D231" i="55"/>
  <c r="C231" i="55"/>
  <c r="N230" i="55"/>
  <c r="O230" i="55" s="1"/>
  <c r="M230" i="55"/>
  <c r="L230" i="55"/>
  <c r="K230" i="55"/>
  <c r="J230" i="55"/>
  <c r="I230" i="55"/>
  <c r="H230" i="55"/>
  <c r="G230" i="55"/>
  <c r="F230" i="55"/>
  <c r="E230" i="55"/>
  <c r="D230" i="55"/>
  <c r="C230" i="55"/>
  <c r="N229" i="55"/>
  <c r="O229" i="55" s="1"/>
  <c r="M229" i="55"/>
  <c r="L229" i="55"/>
  <c r="K229" i="55"/>
  <c r="J229" i="55"/>
  <c r="I229" i="55"/>
  <c r="H229" i="55"/>
  <c r="G229" i="55"/>
  <c r="F229" i="55"/>
  <c r="E229" i="55"/>
  <c r="D229" i="55"/>
  <c r="C229" i="55"/>
  <c r="O228" i="55"/>
  <c r="N228" i="55"/>
  <c r="M228" i="55"/>
  <c r="L228" i="55"/>
  <c r="K228" i="55"/>
  <c r="J228" i="55"/>
  <c r="I228" i="55"/>
  <c r="H228" i="55"/>
  <c r="G228" i="55"/>
  <c r="F228" i="55"/>
  <c r="E228" i="55"/>
  <c r="D228" i="55"/>
  <c r="C228" i="55"/>
  <c r="N227" i="55"/>
  <c r="O227" i="55" s="1"/>
  <c r="M227" i="55"/>
  <c r="L227" i="55"/>
  <c r="K227" i="55"/>
  <c r="J227" i="55"/>
  <c r="I227" i="55"/>
  <c r="H227" i="55"/>
  <c r="G227" i="55"/>
  <c r="F227" i="55"/>
  <c r="E227" i="55"/>
  <c r="D227" i="55"/>
  <c r="C227" i="55"/>
  <c r="N226" i="55"/>
  <c r="O226" i="55" s="1"/>
  <c r="M226" i="55"/>
  <c r="L226" i="55"/>
  <c r="K226" i="55"/>
  <c r="J226" i="55"/>
  <c r="I226" i="55"/>
  <c r="H226" i="55"/>
  <c r="G226" i="55"/>
  <c r="F226" i="55"/>
  <c r="E226" i="55"/>
  <c r="D226" i="55"/>
  <c r="C226" i="55"/>
  <c r="AC224" i="55"/>
  <c r="AA224" i="55"/>
  <c r="Z224" i="55"/>
  <c r="Y224" i="55"/>
  <c r="X224" i="55"/>
  <c r="W224" i="55"/>
  <c r="V224" i="55"/>
  <c r="U224" i="55"/>
  <c r="T224" i="55"/>
  <c r="S224" i="55"/>
  <c r="R224" i="55"/>
  <c r="Q224" i="55"/>
  <c r="P224" i="55"/>
  <c r="O224" i="55"/>
  <c r="AC223" i="55"/>
  <c r="AA223" i="55"/>
  <c r="Z223" i="55"/>
  <c r="Y223" i="55"/>
  <c r="X223" i="55"/>
  <c r="W223" i="55"/>
  <c r="V223" i="55"/>
  <c r="U223" i="55"/>
  <c r="T223" i="55"/>
  <c r="S223" i="55"/>
  <c r="R223" i="55"/>
  <c r="Q223" i="55"/>
  <c r="P223" i="55"/>
  <c r="O223" i="55"/>
  <c r="AA222" i="55"/>
  <c r="Z222" i="55"/>
  <c r="Y222" i="55"/>
  <c r="X222" i="55"/>
  <c r="W222" i="55"/>
  <c r="V222" i="55"/>
  <c r="U222" i="55"/>
  <c r="T222" i="55"/>
  <c r="S222" i="55"/>
  <c r="R222" i="55"/>
  <c r="Q222" i="55"/>
  <c r="P222" i="55"/>
  <c r="O222" i="55"/>
  <c r="AC222" i="55" s="1"/>
  <c r="AA221" i="55"/>
  <c r="Z221" i="55"/>
  <c r="Y221" i="55"/>
  <c r="X221" i="55"/>
  <c r="W221" i="55"/>
  <c r="V221" i="55"/>
  <c r="U221" i="55"/>
  <c r="T221" i="55"/>
  <c r="S221" i="55"/>
  <c r="R221" i="55"/>
  <c r="Q221" i="55"/>
  <c r="P221" i="55"/>
  <c r="O221" i="55"/>
  <c r="AC221" i="55" s="1"/>
  <c r="AA220" i="55"/>
  <c r="Z220" i="55"/>
  <c r="Y220" i="55"/>
  <c r="X220" i="55"/>
  <c r="W220" i="55"/>
  <c r="V220" i="55"/>
  <c r="U220" i="55"/>
  <c r="T220" i="55"/>
  <c r="S220" i="55"/>
  <c r="R220" i="55"/>
  <c r="Q220" i="55"/>
  <c r="P220" i="55"/>
  <c r="O220" i="55"/>
  <c r="AC220" i="55" s="1"/>
  <c r="AC219" i="55"/>
  <c r="AA219" i="55"/>
  <c r="Z219" i="55"/>
  <c r="Y219" i="55"/>
  <c r="X219" i="55"/>
  <c r="W219" i="55"/>
  <c r="V219" i="55"/>
  <c r="U219" i="55"/>
  <c r="T219" i="55"/>
  <c r="S219" i="55"/>
  <c r="R219" i="55"/>
  <c r="Q219" i="55"/>
  <c r="P219" i="55"/>
  <c r="O219" i="55"/>
  <c r="AA218" i="55"/>
  <c r="Z218" i="55"/>
  <c r="Y218" i="55"/>
  <c r="X218" i="55"/>
  <c r="W218" i="55"/>
  <c r="V218" i="55"/>
  <c r="U218" i="55"/>
  <c r="T218" i="55"/>
  <c r="S218" i="55"/>
  <c r="R218" i="55"/>
  <c r="Q218" i="55"/>
  <c r="P218" i="55"/>
  <c r="O218" i="55"/>
  <c r="AC218" i="55" s="1"/>
  <c r="AA217" i="55"/>
  <c r="Z217" i="55"/>
  <c r="Y217" i="55"/>
  <c r="X217" i="55"/>
  <c r="W217" i="55"/>
  <c r="V217" i="55"/>
  <c r="U217" i="55"/>
  <c r="T217" i="55"/>
  <c r="S217" i="55"/>
  <c r="R217" i="55"/>
  <c r="Q217" i="55"/>
  <c r="P217" i="55"/>
  <c r="O217" i="55"/>
  <c r="AC217" i="55" s="1"/>
  <c r="AC216" i="55"/>
  <c r="AA216" i="55"/>
  <c r="Z216" i="55"/>
  <c r="Y216" i="55"/>
  <c r="X216" i="55"/>
  <c r="W216" i="55"/>
  <c r="V216" i="55"/>
  <c r="U216" i="55"/>
  <c r="T216" i="55"/>
  <c r="S216" i="55"/>
  <c r="R216" i="55"/>
  <c r="Q216" i="55"/>
  <c r="P216" i="55"/>
  <c r="O216" i="55"/>
  <c r="AC215" i="55"/>
  <c r="AA215" i="55"/>
  <c r="Z215" i="55"/>
  <c r="Y215" i="55"/>
  <c r="X215" i="55"/>
  <c r="W215" i="55"/>
  <c r="V215" i="55"/>
  <c r="U215" i="55"/>
  <c r="T215" i="55"/>
  <c r="S215" i="55"/>
  <c r="R215" i="55"/>
  <c r="Q215" i="55"/>
  <c r="P215" i="55"/>
  <c r="O215" i="55"/>
  <c r="AA214" i="55"/>
  <c r="Z214" i="55"/>
  <c r="Y214" i="55"/>
  <c r="X214" i="55"/>
  <c r="W214" i="55"/>
  <c r="V214" i="55"/>
  <c r="U214" i="55"/>
  <c r="T214" i="55"/>
  <c r="S214" i="55"/>
  <c r="R214" i="55"/>
  <c r="Q214" i="55"/>
  <c r="P214" i="55"/>
  <c r="O214" i="55"/>
  <c r="AC214" i="55" s="1"/>
  <c r="AA213" i="55"/>
  <c r="Z213" i="55"/>
  <c r="Y213" i="55"/>
  <c r="X213" i="55"/>
  <c r="W213" i="55"/>
  <c r="V213" i="55"/>
  <c r="U213" i="55"/>
  <c r="T213" i="55"/>
  <c r="S213" i="55"/>
  <c r="R213" i="55"/>
  <c r="Q213" i="55"/>
  <c r="P213" i="55"/>
  <c r="O213" i="55"/>
  <c r="AC213" i="55" s="1"/>
  <c r="AA212" i="55"/>
  <c r="Z212" i="55"/>
  <c r="Y212" i="55"/>
  <c r="X212" i="55"/>
  <c r="W212" i="55"/>
  <c r="V212" i="55"/>
  <c r="U212" i="55"/>
  <c r="T212" i="55"/>
  <c r="S212" i="55"/>
  <c r="R212" i="55"/>
  <c r="Q212" i="55"/>
  <c r="P212" i="55"/>
  <c r="O212" i="55"/>
  <c r="AC212" i="55" s="1"/>
  <c r="AC211" i="55"/>
  <c r="AA211" i="55"/>
  <c r="Z211" i="55"/>
  <c r="Y211" i="55"/>
  <c r="X211" i="55"/>
  <c r="W211" i="55"/>
  <c r="V211" i="55"/>
  <c r="U211" i="55"/>
  <c r="T211" i="55"/>
  <c r="S211" i="55"/>
  <c r="R211" i="55"/>
  <c r="Q211" i="55"/>
  <c r="P211" i="55"/>
  <c r="O211" i="55"/>
  <c r="AA210" i="55"/>
  <c r="Z210" i="55"/>
  <c r="Y210" i="55"/>
  <c r="X210" i="55"/>
  <c r="W210" i="55"/>
  <c r="V210" i="55"/>
  <c r="U210" i="55"/>
  <c r="T210" i="55"/>
  <c r="S210" i="55"/>
  <c r="R210" i="55"/>
  <c r="Q210" i="55"/>
  <c r="P210" i="55"/>
  <c r="O210" i="55"/>
  <c r="AC210" i="55" s="1"/>
  <c r="AA209" i="55"/>
  <c r="Z209" i="55"/>
  <c r="Y209" i="55"/>
  <c r="X209" i="55"/>
  <c r="W209" i="55"/>
  <c r="V209" i="55"/>
  <c r="U209" i="55"/>
  <c r="T209" i="55"/>
  <c r="S209" i="55"/>
  <c r="R209" i="55"/>
  <c r="Q209" i="55"/>
  <c r="P209" i="55"/>
  <c r="O209" i="55"/>
  <c r="AC209" i="55" s="1"/>
  <c r="AC208" i="55"/>
  <c r="AA208" i="55"/>
  <c r="Z208" i="55"/>
  <c r="Y208" i="55"/>
  <c r="X208" i="55"/>
  <c r="W208" i="55"/>
  <c r="V208" i="55"/>
  <c r="U208" i="55"/>
  <c r="T208" i="55"/>
  <c r="S208" i="55"/>
  <c r="R208" i="55"/>
  <c r="Q208" i="55"/>
  <c r="P208" i="55"/>
  <c r="O208" i="55"/>
  <c r="AC207" i="55"/>
  <c r="AA207" i="55"/>
  <c r="Z207" i="55"/>
  <c r="Y207" i="55"/>
  <c r="X207" i="55"/>
  <c r="W207" i="55"/>
  <c r="V207" i="55"/>
  <c r="U207" i="55"/>
  <c r="T207" i="55"/>
  <c r="S207" i="55"/>
  <c r="R207" i="55"/>
  <c r="Q207" i="55"/>
  <c r="P207" i="55"/>
  <c r="O207" i="55"/>
  <c r="AA206" i="55"/>
  <c r="Z206" i="55"/>
  <c r="Y206" i="55"/>
  <c r="X206" i="55"/>
  <c r="W206" i="55"/>
  <c r="V206" i="55"/>
  <c r="U206" i="55"/>
  <c r="T206" i="55"/>
  <c r="S206" i="55"/>
  <c r="R206" i="55"/>
  <c r="Q206" i="55"/>
  <c r="P206" i="55"/>
  <c r="O206" i="55"/>
  <c r="AC206" i="55" s="1"/>
  <c r="AA205" i="55"/>
  <c r="Z205" i="55"/>
  <c r="Y205" i="55"/>
  <c r="X205" i="55"/>
  <c r="W205" i="55"/>
  <c r="V205" i="55"/>
  <c r="U205" i="55"/>
  <c r="T205" i="55"/>
  <c r="S205" i="55"/>
  <c r="R205" i="55"/>
  <c r="Q205" i="55"/>
  <c r="P205" i="55"/>
  <c r="O205" i="55"/>
  <c r="AC205" i="55" s="1"/>
  <c r="AA204" i="55"/>
  <c r="Z204" i="55"/>
  <c r="Y204" i="55"/>
  <c r="X204" i="55"/>
  <c r="W204" i="55"/>
  <c r="V204" i="55"/>
  <c r="U204" i="55"/>
  <c r="T204" i="55"/>
  <c r="S204" i="55"/>
  <c r="R204" i="55"/>
  <c r="Q204" i="55"/>
  <c r="P204" i="55"/>
  <c r="O204" i="55"/>
  <c r="AC204" i="55" s="1"/>
  <c r="AC203" i="55"/>
  <c r="AA203" i="55"/>
  <c r="Z203" i="55"/>
  <c r="Y203" i="55"/>
  <c r="X203" i="55"/>
  <c r="W203" i="55"/>
  <c r="V203" i="55"/>
  <c r="U203" i="55"/>
  <c r="T203" i="55"/>
  <c r="S203" i="55"/>
  <c r="R203" i="55"/>
  <c r="Q203" i="55"/>
  <c r="P203" i="55"/>
  <c r="O203" i="55"/>
  <c r="AA202" i="55"/>
  <c r="Z202" i="55"/>
  <c r="Y202" i="55"/>
  <c r="X202" i="55"/>
  <c r="W202" i="55"/>
  <c r="V202" i="55"/>
  <c r="U202" i="55"/>
  <c r="T202" i="55"/>
  <c r="S202" i="55"/>
  <c r="R202" i="55"/>
  <c r="Q202" i="55"/>
  <c r="P202" i="55"/>
  <c r="O202" i="55"/>
  <c r="AC202" i="55" s="1"/>
  <c r="AA201" i="55"/>
  <c r="Z201" i="55"/>
  <c r="Y201" i="55"/>
  <c r="X201" i="55"/>
  <c r="W201" i="55"/>
  <c r="V201" i="55"/>
  <c r="U201" i="55"/>
  <c r="T201" i="55"/>
  <c r="S201" i="55"/>
  <c r="R201" i="55"/>
  <c r="Q201" i="55"/>
  <c r="P201" i="55"/>
  <c r="O201" i="55"/>
  <c r="AC201" i="55" s="1"/>
  <c r="AC200" i="55"/>
  <c r="AA200" i="55"/>
  <c r="Z200" i="55"/>
  <c r="Y200" i="55"/>
  <c r="X200" i="55"/>
  <c r="W200" i="55"/>
  <c r="V200" i="55"/>
  <c r="U200" i="55"/>
  <c r="T200" i="55"/>
  <c r="S200" i="55"/>
  <c r="R200" i="55"/>
  <c r="Q200" i="55"/>
  <c r="P200" i="55"/>
  <c r="O200" i="55"/>
  <c r="AC199" i="55"/>
  <c r="AA199" i="55"/>
  <c r="Z199" i="55"/>
  <c r="Y199" i="55"/>
  <c r="X199" i="55"/>
  <c r="W199" i="55"/>
  <c r="V199" i="55"/>
  <c r="U199" i="55"/>
  <c r="T199" i="55"/>
  <c r="S199" i="55"/>
  <c r="R199" i="55"/>
  <c r="Q199" i="55"/>
  <c r="P199" i="55"/>
  <c r="O199" i="55"/>
  <c r="AA198" i="55"/>
  <c r="Z198" i="55"/>
  <c r="Y198" i="55"/>
  <c r="X198" i="55"/>
  <c r="W198" i="55"/>
  <c r="V198" i="55"/>
  <c r="U198" i="55"/>
  <c r="T198" i="55"/>
  <c r="S198" i="55"/>
  <c r="R198" i="55"/>
  <c r="Q198" i="55"/>
  <c r="P198" i="55"/>
  <c r="O198" i="55"/>
  <c r="AC198" i="55" s="1"/>
  <c r="AA197" i="55"/>
  <c r="Z197" i="55"/>
  <c r="Y197" i="55"/>
  <c r="X197" i="55"/>
  <c r="W197" i="55"/>
  <c r="V197" i="55"/>
  <c r="U197" i="55"/>
  <c r="T197" i="55"/>
  <c r="S197" i="55"/>
  <c r="R197" i="55"/>
  <c r="Q197" i="55"/>
  <c r="P197" i="55"/>
  <c r="O197" i="55"/>
  <c r="AC197" i="55" s="1"/>
  <c r="AA196" i="55"/>
  <c r="Z196" i="55"/>
  <c r="Y196" i="55"/>
  <c r="X196" i="55"/>
  <c r="W196" i="55"/>
  <c r="V196" i="55"/>
  <c r="U196" i="55"/>
  <c r="T196" i="55"/>
  <c r="S196" i="55"/>
  <c r="R196" i="55"/>
  <c r="Q196" i="55"/>
  <c r="P196" i="55"/>
  <c r="O196" i="55"/>
  <c r="AC196" i="55" s="1"/>
  <c r="AC195" i="55"/>
  <c r="AA195" i="55"/>
  <c r="Z195" i="55"/>
  <c r="Y195" i="55"/>
  <c r="X195" i="55"/>
  <c r="W195" i="55"/>
  <c r="V195" i="55"/>
  <c r="U195" i="55"/>
  <c r="T195" i="55"/>
  <c r="S195" i="55"/>
  <c r="R195" i="55"/>
  <c r="Q195" i="55"/>
  <c r="P195" i="55"/>
  <c r="O195" i="55"/>
  <c r="AA194" i="55"/>
  <c r="Z194" i="55"/>
  <c r="Y194" i="55"/>
  <c r="X194" i="55"/>
  <c r="W194" i="55"/>
  <c r="V194" i="55"/>
  <c r="U194" i="55"/>
  <c r="T194" i="55"/>
  <c r="S194" i="55"/>
  <c r="R194" i="55"/>
  <c r="Q194" i="55"/>
  <c r="P194" i="55"/>
  <c r="O194" i="55"/>
  <c r="AC194" i="55" s="1"/>
  <c r="AA193" i="55"/>
  <c r="Z193" i="55"/>
  <c r="Y193" i="55"/>
  <c r="X193" i="55"/>
  <c r="W193" i="55"/>
  <c r="V193" i="55"/>
  <c r="U193" i="55"/>
  <c r="T193" i="55"/>
  <c r="S193" i="55"/>
  <c r="R193" i="55"/>
  <c r="Q193" i="55"/>
  <c r="P193" i="55"/>
  <c r="O193" i="55"/>
  <c r="AC193" i="55" s="1"/>
  <c r="AC192" i="55"/>
  <c r="AA192" i="55"/>
  <c r="Z192" i="55"/>
  <c r="Y192" i="55"/>
  <c r="X192" i="55"/>
  <c r="W192" i="55"/>
  <c r="V192" i="55"/>
  <c r="U192" i="55"/>
  <c r="T192" i="55"/>
  <c r="S192" i="55"/>
  <c r="R192" i="55"/>
  <c r="Q192" i="55"/>
  <c r="P192" i="55"/>
  <c r="O192" i="55"/>
  <c r="AC191" i="55"/>
  <c r="AA191" i="55"/>
  <c r="Z191" i="55"/>
  <c r="Y191" i="55"/>
  <c r="X191" i="55"/>
  <c r="W191" i="55"/>
  <c r="V191" i="55"/>
  <c r="U191" i="55"/>
  <c r="T191" i="55"/>
  <c r="S191" i="55"/>
  <c r="R191" i="55"/>
  <c r="Q191" i="55"/>
  <c r="P191" i="55"/>
  <c r="O191" i="55"/>
  <c r="AA190" i="55"/>
  <c r="AA252" i="55" s="1"/>
  <c r="Z190" i="55"/>
  <c r="Z252" i="55" s="1"/>
  <c r="Y190" i="55"/>
  <c r="Y252" i="55" s="1"/>
  <c r="X190" i="55"/>
  <c r="X252" i="55" s="1"/>
  <c r="W190" i="55"/>
  <c r="W252" i="55" s="1"/>
  <c r="V190" i="55"/>
  <c r="V252" i="55" s="1"/>
  <c r="U190" i="55"/>
  <c r="U252" i="55" s="1"/>
  <c r="T190" i="55"/>
  <c r="T252" i="55" s="1"/>
  <c r="S190" i="55"/>
  <c r="S252" i="55" s="1"/>
  <c r="R190" i="55"/>
  <c r="Q252" i="55" s="1"/>
  <c r="Q190" i="55"/>
  <c r="P252" i="55" s="1"/>
  <c r="P190" i="55"/>
  <c r="O190" i="55"/>
  <c r="AC190" i="55" s="1"/>
  <c r="AA189" i="55"/>
  <c r="AA251" i="55" s="1"/>
  <c r="Z189" i="55"/>
  <c r="Z251" i="55" s="1"/>
  <c r="Y189" i="55"/>
  <c r="Y251" i="55" s="1"/>
  <c r="X189" i="55"/>
  <c r="X251" i="55" s="1"/>
  <c r="W189" i="55"/>
  <c r="W251" i="55" s="1"/>
  <c r="V189" i="55"/>
  <c r="V251" i="55" s="1"/>
  <c r="U189" i="55"/>
  <c r="U251" i="55" s="1"/>
  <c r="T189" i="55"/>
  <c r="T251" i="55" s="1"/>
  <c r="S189" i="55"/>
  <c r="S251" i="55" s="1"/>
  <c r="R189" i="55"/>
  <c r="Q251" i="55" s="1"/>
  <c r="Q189" i="55"/>
  <c r="P251" i="55" s="1"/>
  <c r="P189" i="55"/>
  <c r="O189" i="55"/>
  <c r="AC189" i="55" s="1"/>
  <c r="AA188" i="55"/>
  <c r="AA250" i="55" s="1"/>
  <c r="Z188" i="55"/>
  <c r="Z250" i="55" s="1"/>
  <c r="Y188" i="55"/>
  <c r="Y250" i="55" s="1"/>
  <c r="X188" i="55"/>
  <c r="X250" i="55" s="1"/>
  <c r="W188" i="55"/>
  <c r="W250" i="55" s="1"/>
  <c r="V188" i="55"/>
  <c r="V250" i="55" s="1"/>
  <c r="U188" i="55"/>
  <c r="U250" i="55" s="1"/>
  <c r="T188" i="55"/>
  <c r="T250" i="55" s="1"/>
  <c r="S188" i="55"/>
  <c r="S250" i="55" s="1"/>
  <c r="R188" i="55"/>
  <c r="Q250" i="55" s="1"/>
  <c r="Q188" i="55"/>
  <c r="P250" i="55" s="1"/>
  <c r="P188" i="55"/>
  <c r="O188" i="55"/>
  <c r="AA187" i="55"/>
  <c r="Z187" i="55"/>
  <c r="Y187" i="55"/>
  <c r="X187" i="55"/>
  <c r="W187" i="55"/>
  <c r="V187" i="55"/>
  <c r="U187" i="55"/>
  <c r="T187" i="55"/>
  <c r="S187" i="55"/>
  <c r="R187" i="55"/>
  <c r="Q187" i="55"/>
  <c r="P187" i="55"/>
  <c r="O187" i="55"/>
  <c r="AA186" i="55"/>
  <c r="Z186" i="55"/>
  <c r="Y186" i="55"/>
  <c r="X186" i="55"/>
  <c r="W186" i="55"/>
  <c r="V186" i="55"/>
  <c r="U186" i="55"/>
  <c r="T186" i="55"/>
  <c r="S186" i="55"/>
  <c r="R186" i="55"/>
  <c r="Q186" i="55"/>
  <c r="P186" i="55"/>
  <c r="O186" i="55"/>
  <c r="AC186" i="55" s="1"/>
  <c r="AC185" i="55"/>
  <c r="AA185" i="55"/>
  <c r="Z185" i="55"/>
  <c r="Y185" i="55"/>
  <c r="X185" i="55"/>
  <c r="W185" i="55"/>
  <c r="V185" i="55"/>
  <c r="U185" i="55"/>
  <c r="T185" i="55"/>
  <c r="S185" i="55"/>
  <c r="R185" i="55"/>
  <c r="Q185" i="55"/>
  <c r="P185" i="55"/>
  <c r="O185" i="55"/>
  <c r="AC184" i="55"/>
  <c r="AA184" i="55"/>
  <c r="Z184" i="55"/>
  <c r="Y184" i="55"/>
  <c r="X184" i="55"/>
  <c r="W184" i="55"/>
  <c r="V184" i="55"/>
  <c r="U184" i="55"/>
  <c r="T184" i="55"/>
  <c r="S184" i="55"/>
  <c r="R184" i="55"/>
  <c r="Q184" i="55"/>
  <c r="P184" i="55"/>
  <c r="O184" i="55"/>
  <c r="AA183" i="55"/>
  <c r="Z183" i="55"/>
  <c r="Y183" i="55"/>
  <c r="X183" i="55"/>
  <c r="W183" i="55"/>
  <c r="V183" i="55"/>
  <c r="U183" i="55"/>
  <c r="T183" i="55"/>
  <c r="S183" i="55"/>
  <c r="R183" i="55"/>
  <c r="Q183" i="55"/>
  <c r="P183" i="55"/>
  <c r="O183" i="55"/>
  <c r="AC183" i="55" s="1"/>
  <c r="AA182" i="55"/>
  <c r="Z182" i="55"/>
  <c r="Y182" i="55"/>
  <c r="X182" i="55"/>
  <c r="W182" i="55"/>
  <c r="V182" i="55"/>
  <c r="U182" i="55"/>
  <c r="T182" i="55"/>
  <c r="S182" i="55"/>
  <c r="R182" i="55"/>
  <c r="Q182" i="55"/>
  <c r="P182" i="55"/>
  <c r="O182" i="55"/>
  <c r="AC182" i="55" s="1"/>
  <c r="AA181" i="55"/>
  <c r="Z181" i="55"/>
  <c r="Y181" i="55"/>
  <c r="X181" i="55"/>
  <c r="W181" i="55"/>
  <c r="V181" i="55"/>
  <c r="U181" i="55"/>
  <c r="T181" i="55"/>
  <c r="S181" i="55"/>
  <c r="R181" i="55"/>
  <c r="Q181" i="55"/>
  <c r="P181" i="55"/>
  <c r="O181" i="55"/>
  <c r="AC181" i="55" s="1"/>
  <c r="AC180" i="55"/>
  <c r="AA180" i="55"/>
  <c r="Z180" i="55"/>
  <c r="Y180" i="55"/>
  <c r="X180" i="55"/>
  <c r="W180" i="55"/>
  <c r="V180" i="55"/>
  <c r="U180" i="55"/>
  <c r="T180" i="55"/>
  <c r="S180" i="55"/>
  <c r="R180" i="55"/>
  <c r="Q180" i="55"/>
  <c r="P180" i="55"/>
  <c r="O180" i="55"/>
  <c r="AA179" i="55"/>
  <c r="Z179" i="55"/>
  <c r="Y179" i="55"/>
  <c r="X179" i="55"/>
  <c r="W179" i="55"/>
  <c r="V179" i="55"/>
  <c r="U179" i="55"/>
  <c r="T179" i="55"/>
  <c r="S179" i="55"/>
  <c r="R179" i="55"/>
  <c r="Q179" i="55"/>
  <c r="P179" i="55"/>
  <c r="O179" i="55"/>
  <c r="AC179" i="55" s="1"/>
  <c r="AA178" i="55"/>
  <c r="Z178" i="55"/>
  <c r="Y178" i="55"/>
  <c r="X178" i="55"/>
  <c r="W178" i="55"/>
  <c r="V178" i="55"/>
  <c r="U178" i="55"/>
  <c r="T178" i="55"/>
  <c r="S178" i="55"/>
  <c r="R178" i="55"/>
  <c r="Q178" i="55"/>
  <c r="P178" i="55"/>
  <c r="O178" i="55"/>
  <c r="AC178" i="55" s="1"/>
  <c r="AC177" i="55"/>
  <c r="AA177" i="55"/>
  <c r="Z177" i="55"/>
  <c r="Y177" i="55"/>
  <c r="X177" i="55"/>
  <c r="W177" i="55"/>
  <c r="V177" i="55"/>
  <c r="U177" i="55"/>
  <c r="T177" i="55"/>
  <c r="S177" i="55"/>
  <c r="R177" i="55"/>
  <c r="Q177" i="55"/>
  <c r="P177" i="55"/>
  <c r="O177" i="55"/>
  <c r="AC176" i="55"/>
  <c r="AA176" i="55"/>
  <c r="Z176" i="55"/>
  <c r="Y176" i="55"/>
  <c r="X176" i="55"/>
  <c r="W176" i="55"/>
  <c r="V176" i="55"/>
  <c r="U176" i="55"/>
  <c r="T176" i="55"/>
  <c r="S176" i="55"/>
  <c r="R176" i="55"/>
  <c r="Q176" i="55"/>
  <c r="P176" i="55"/>
  <c r="O176" i="55"/>
  <c r="AA175" i="55"/>
  <c r="Z175" i="55"/>
  <c r="Y175" i="55"/>
  <c r="X175" i="55"/>
  <c r="W175" i="55"/>
  <c r="V175" i="55"/>
  <c r="U175" i="55"/>
  <c r="T175" i="55"/>
  <c r="S175" i="55"/>
  <c r="R175" i="55"/>
  <c r="Q175" i="55"/>
  <c r="P175" i="55"/>
  <c r="O175" i="55"/>
  <c r="AC175" i="55" s="1"/>
  <c r="AA174" i="55"/>
  <c r="AA249" i="55" s="1"/>
  <c r="Z174" i="55"/>
  <c r="Z249" i="55" s="1"/>
  <c r="Y174" i="55"/>
  <c r="Y249" i="55" s="1"/>
  <c r="X174" i="55"/>
  <c r="X249" i="55" s="1"/>
  <c r="W174" i="55"/>
  <c r="W249" i="55" s="1"/>
  <c r="V174" i="55"/>
  <c r="V249" i="55" s="1"/>
  <c r="U174" i="55"/>
  <c r="U249" i="55" s="1"/>
  <c r="T174" i="55"/>
  <c r="T249" i="55" s="1"/>
  <c r="S174" i="55"/>
  <c r="S249" i="55" s="1"/>
  <c r="R174" i="55"/>
  <c r="Q249" i="55" s="1"/>
  <c r="Q174" i="55"/>
  <c r="P249" i="55" s="1"/>
  <c r="P174" i="55"/>
  <c r="O174" i="55"/>
  <c r="AC174" i="55" s="1"/>
  <c r="AA173" i="55"/>
  <c r="Z173" i="55"/>
  <c r="Y173" i="55"/>
  <c r="X173" i="55"/>
  <c r="W173" i="55"/>
  <c r="V173" i="55"/>
  <c r="U173" i="55"/>
  <c r="T173" i="55"/>
  <c r="S173" i="55"/>
  <c r="R173" i="55"/>
  <c r="Q173" i="55"/>
  <c r="P173" i="55"/>
  <c r="O173" i="55"/>
  <c r="AC173" i="55" s="1"/>
  <c r="AC172" i="55"/>
  <c r="AA172" i="55"/>
  <c r="Z172" i="55"/>
  <c r="Y172" i="55"/>
  <c r="X172" i="55"/>
  <c r="W172" i="55"/>
  <c r="V172" i="55"/>
  <c r="U172" i="55"/>
  <c r="T172" i="55"/>
  <c r="S172" i="55"/>
  <c r="R172" i="55"/>
  <c r="Q172" i="55"/>
  <c r="P172" i="55"/>
  <c r="O172" i="55"/>
  <c r="AA171" i="55"/>
  <c r="Z171" i="55"/>
  <c r="Y171" i="55"/>
  <c r="X171" i="55"/>
  <c r="W171" i="55"/>
  <c r="V171" i="55"/>
  <c r="U171" i="55"/>
  <c r="T171" i="55"/>
  <c r="S171" i="55"/>
  <c r="R171" i="55"/>
  <c r="Q171" i="55"/>
  <c r="P171" i="55"/>
  <c r="O171" i="55"/>
  <c r="AC171" i="55" s="1"/>
  <c r="AA170" i="55"/>
  <c r="AA248" i="55" s="1"/>
  <c r="Z170" i="55"/>
  <c r="Z248" i="55" s="1"/>
  <c r="Y170" i="55"/>
  <c r="Y248" i="55" s="1"/>
  <c r="X170" i="55"/>
  <c r="X248" i="55" s="1"/>
  <c r="W170" i="55"/>
  <c r="W248" i="55" s="1"/>
  <c r="V170" i="55"/>
  <c r="V248" i="55" s="1"/>
  <c r="U170" i="55"/>
  <c r="U248" i="55" s="1"/>
  <c r="T170" i="55"/>
  <c r="T248" i="55" s="1"/>
  <c r="S170" i="55"/>
  <c r="S248" i="55" s="1"/>
  <c r="R170" i="55"/>
  <c r="Q248" i="55" s="1"/>
  <c r="Q170" i="55"/>
  <c r="P248" i="55" s="1"/>
  <c r="P170" i="55"/>
  <c r="O170" i="55"/>
  <c r="AC170" i="55" s="1"/>
  <c r="AC169" i="55"/>
  <c r="AA169" i="55"/>
  <c r="Z169" i="55"/>
  <c r="Y169" i="55"/>
  <c r="X169" i="55"/>
  <c r="W169" i="55"/>
  <c r="V169" i="55"/>
  <c r="U169" i="55"/>
  <c r="T169" i="55"/>
  <c r="S169" i="55"/>
  <c r="R169" i="55"/>
  <c r="Q169" i="55"/>
  <c r="P169" i="55"/>
  <c r="O169" i="55"/>
  <c r="AC168" i="55"/>
  <c r="AA168" i="55"/>
  <c r="Z168" i="55"/>
  <c r="Y168" i="55"/>
  <c r="X168" i="55"/>
  <c r="W168" i="55"/>
  <c r="V168" i="55"/>
  <c r="U168" i="55"/>
  <c r="T168" i="55"/>
  <c r="S168" i="55"/>
  <c r="R168" i="55"/>
  <c r="Q168" i="55"/>
  <c r="P168" i="55"/>
  <c r="O168" i="55"/>
  <c r="AA167" i="55"/>
  <c r="AA247" i="55" s="1"/>
  <c r="Z167" i="55"/>
  <c r="Z247" i="55" s="1"/>
  <c r="Y167" i="55"/>
  <c r="Y247" i="55" s="1"/>
  <c r="X167" i="55"/>
  <c r="X247" i="55" s="1"/>
  <c r="W167" i="55"/>
  <c r="W247" i="55" s="1"/>
  <c r="V167" i="55"/>
  <c r="V247" i="55" s="1"/>
  <c r="U167" i="55"/>
  <c r="U247" i="55" s="1"/>
  <c r="T167" i="55"/>
  <c r="T247" i="55" s="1"/>
  <c r="S167" i="55"/>
  <c r="S247" i="55" s="1"/>
  <c r="R167" i="55"/>
  <c r="Q247" i="55" s="1"/>
  <c r="Q167" i="55"/>
  <c r="P247" i="55" s="1"/>
  <c r="P167" i="55"/>
  <c r="O167" i="55"/>
  <c r="AC167" i="55" s="1"/>
  <c r="AA166" i="55"/>
  <c r="Z166" i="55"/>
  <c r="Y166" i="55"/>
  <c r="X166" i="55"/>
  <c r="W166" i="55"/>
  <c r="V166" i="55"/>
  <c r="U166" i="55"/>
  <c r="T166" i="55"/>
  <c r="S166" i="55"/>
  <c r="R166" i="55"/>
  <c r="Q166" i="55"/>
  <c r="P166" i="55"/>
  <c r="O166" i="55"/>
  <c r="AC166" i="55" s="1"/>
  <c r="AA165" i="55"/>
  <c r="Z165" i="55"/>
  <c r="Y165" i="55"/>
  <c r="X165" i="55"/>
  <c r="W165" i="55"/>
  <c r="V165" i="55"/>
  <c r="U165" i="55"/>
  <c r="T165" i="55"/>
  <c r="S165" i="55"/>
  <c r="R165" i="55"/>
  <c r="Q165" i="55"/>
  <c r="P165" i="55"/>
  <c r="O165" i="55"/>
  <c r="AC165" i="55" s="1"/>
  <c r="AC164" i="55"/>
  <c r="AA164" i="55"/>
  <c r="Z164" i="55"/>
  <c r="Y164" i="55"/>
  <c r="X164" i="55"/>
  <c r="W164" i="55"/>
  <c r="V164" i="55"/>
  <c r="U164" i="55"/>
  <c r="T164" i="55"/>
  <c r="S164" i="55"/>
  <c r="R164" i="55"/>
  <c r="Q164" i="55"/>
  <c r="P164" i="55"/>
  <c r="O164" i="55"/>
  <c r="AA163" i="55"/>
  <c r="Z163" i="55"/>
  <c r="Y163" i="55"/>
  <c r="X163" i="55"/>
  <c r="W163" i="55"/>
  <c r="V163" i="55"/>
  <c r="U163" i="55"/>
  <c r="T163" i="55"/>
  <c r="S163" i="55"/>
  <c r="R163" i="55"/>
  <c r="Q163" i="55"/>
  <c r="P163" i="55"/>
  <c r="O163" i="55"/>
  <c r="AC163" i="55" s="1"/>
  <c r="AA162" i="55"/>
  <c r="Z162" i="55"/>
  <c r="Y162" i="55"/>
  <c r="X162" i="55"/>
  <c r="W162" i="55"/>
  <c r="V162" i="55"/>
  <c r="U162" i="55"/>
  <c r="T162" i="55"/>
  <c r="S162" i="55"/>
  <c r="R162" i="55"/>
  <c r="Q162" i="55"/>
  <c r="P162" i="55"/>
  <c r="O162" i="55"/>
  <c r="AC162" i="55" s="1"/>
  <c r="AC161" i="55"/>
  <c r="AA161" i="55"/>
  <c r="Z161" i="55"/>
  <c r="Y161" i="55"/>
  <c r="X161" i="55"/>
  <c r="W161" i="55"/>
  <c r="V161" i="55"/>
  <c r="U161" i="55"/>
  <c r="T161" i="55"/>
  <c r="S161" i="55"/>
  <c r="R161" i="55"/>
  <c r="Q161" i="55"/>
  <c r="P161" i="55"/>
  <c r="O161" i="55"/>
  <c r="AC160" i="55"/>
  <c r="AA160" i="55"/>
  <c r="Z160" i="55"/>
  <c r="Y160" i="55"/>
  <c r="X160" i="55"/>
  <c r="W160" i="55"/>
  <c r="V160" i="55"/>
  <c r="U160" i="55"/>
  <c r="T160" i="55"/>
  <c r="S160" i="55"/>
  <c r="R160" i="55"/>
  <c r="Q160" i="55"/>
  <c r="P160" i="55"/>
  <c r="O160" i="55"/>
  <c r="AA159" i="55"/>
  <c r="Z159" i="55"/>
  <c r="Y159" i="55"/>
  <c r="X159" i="55"/>
  <c r="W159" i="55"/>
  <c r="V159" i="55"/>
  <c r="U159" i="55"/>
  <c r="T159" i="55"/>
  <c r="S159" i="55"/>
  <c r="R159" i="55"/>
  <c r="Q159" i="55"/>
  <c r="P159" i="55"/>
  <c r="O159" i="55"/>
  <c r="AC159" i="55" s="1"/>
  <c r="AA158" i="55"/>
  <c r="Z158" i="55"/>
  <c r="Y158" i="55"/>
  <c r="X158" i="55"/>
  <c r="W158" i="55"/>
  <c r="V158" i="55"/>
  <c r="U158" i="55"/>
  <c r="T158" i="55"/>
  <c r="S158" i="55"/>
  <c r="R158" i="55"/>
  <c r="Q158" i="55"/>
  <c r="P158" i="55"/>
  <c r="O158" i="55"/>
  <c r="AC158" i="55" s="1"/>
  <c r="AA157" i="55"/>
  <c r="Z157" i="55"/>
  <c r="Y157" i="55"/>
  <c r="X157" i="55"/>
  <c r="W157" i="55"/>
  <c r="V157" i="55"/>
  <c r="U157" i="55"/>
  <c r="T157" i="55"/>
  <c r="S157" i="55"/>
  <c r="R157" i="55"/>
  <c r="Q157" i="55"/>
  <c r="P157" i="55"/>
  <c r="O157" i="55"/>
  <c r="AC157" i="55" s="1"/>
  <c r="AC156" i="55"/>
  <c r="AA156" i="55"/>
  <c r="Z156" i="55"/>
  <c r="Y156" i="55"/>
  <c r="X156" i="55"/>
  <c r="W156" i="55"/>
  <c r="V156" i="55"/>
  <c r="U156" i="55"/>
  <c r="T156" i="55"/>
  <c r="S156" i="55"/>
  <c r="R156" i="55"/>
  <c r="Q156" i="55"/>
  <c r="P156" i="55"/>
  <c r="O156" i="55"/>
  <c r="AA155" i="55"/>
  <c r="AA246" i="55" s="1"/>
  <c r="Z155" i="55"/>
  <c r="Z246" i="55" s="1"/>
  <c r="Y155" i="55"/>
  <c r="Y246" i="55" s="1"/>
  <c r="X155" i="55"/>
  <c r="X246" i="55" s="1"/>
  <c r="W155" i="55"/>
  <c r="W246" i="55" s="1"/>
  <c r="V155" i="55"/>
  <c r="V246" i="55" s="1"/>
  <c r="U155" i="55"/>
  <c r="U246" i="55" s="1"/>
  <c r="T155" i="55"/>
  <c r="T246" i="55" s="1"/>
  <c r="S155" i="55"/>
  <c r="S246" i="55" s="1"/>
  <c r="R155" i="55"/>
  <c r="Q246" i="55" s="1"/>
  <c r="Q155" i="55"/>
  <c r="P246" i="55" s="1"/>
  <c r="P155" i="55"/>
  <c r="O155" i="55"/>
  <c r="AC155" i="55" s="1"/>
  <c r="AA154" i="55"/>
  <c r="Z154" i="55"/>
  <c r="Y154" i="55"/>
  <c r="X154" i="55"/>
  <c r="W154" i="55"/>
  <c r="V154" i="55"/>
  <c r="U154" i="55"/>
  <c r="T154" i="55"/>
  <c r="S154" i="55"/>
  <c r="R154" i="55"/>
  <c r="Q154" i="55"/>
  <c r="P154" i="55"/>
  <c r="O154" i="55"/>
  <c r="AC154" i="55" s="1"/>
  <c r="AC153" i="55"/>
  <c r="AA153" i="55"/>
  <c r="Z153" i="55"/>
  <c r="Y153" i="55"/>
  <c r="X153" i="55"/>
  <c r="W153" i="55"/>
  <c r="V153" i="55"/>
  <c r="U153" i="55"/>
  <c r="T153" i="55"/>
  <c r="S153" i="55"/>
  <c r="R153" i="55"/>
  <c r="Q153" i="55"/>
  <c r="P153" i="55"/>
  <c r="O153" i="55"/>
  <c r="AC152" i="55"/>
  <c r="AA152" i="55"/>
  <c r="Z152" i="55"/>
  <c r="Y152" i="55"/>
  <c r="X152" i="55"/>
  <c r="W152" i="55"/>
  <c r="V152" i="55"/>
  <c r="U152" i="55"/>
  <c r="T152" i="55"/>
  <c r="S152" i="55"/>
  <c r="R152" i="55"/>
  <c r="Q152" i="55"/>
  <c r="P152" i="55"/>
  <c r="O152" i="55"/>
  <c r="AA151" i="55"/>
  <c r="Z151" i="55"/>
  <c r="Y151" i="55"/>
  <c r="X151" i="55"/>
  <c r="W151" i="55"/>
  <c r="V151" i="55"/>
  <c r="U151" i="55"/>
  <c r="T151" i="55"/>
  <c r="S151" i="55"/>
  <c r="R151" i="55"/>
  <c r="Q151" i="55"/>
  <c r="P151" i="55"/>
  <c r="O151" i="55"/>
  <c r="AC151" i="55" s="1"/>
  <c r="AA150" i="55"/>
  <c r="Z150" i="55"/>
  <c r="Y150" i="55"/>
  <c r="X150" i="55"/>
  <c r="W150" i="55"/>
  <c r="V150" i="55"/>
  <c r="U150" i="55"/>
  <c r="T150" i="55"/>
  <c r="S150" i="55"/>
  <c r="R150" i="55"/>
  <c r="Q150" i="55"/>
  <c r="P150" i="55"/>
  <c r="O150" i="55"/>
  <c r="AC150" i="55" s="1"/>
  <c r="AA149" i="55"/>
  <c r="Z149" i="55"/>
  <c r="Y149" i="55"/>
  <c r="X149" i="55"/>
  <c r="W149" i="55"/>
  <c r="V149" i="55"/>
  <c r="U149" i="55"/>
  <c r="T149" i="55"/>
  <c r="S149" i="55"/>
  <c r="R149" i="55"/>
  <c r="Q149" i="55"/>
  <c r="P149" i="55"/>
  <c r="O149" i="55"/>
  <c r="AC149" i="55" s="1"/>
  <c r="AC148" i="55"/>
  <c r="AA148" i="55"/>
  <c r="Z148" i="55"/>
  <c r="Y148" i="55"/>
  <c r="X148" i="55"/>
  <c r="W148" i="55"/>
  <c r="V148" i="55"/>
  <c r="U148" i="55"/>
  <c r="T148" i="55"/>
  <c r="S148" i="55"/>
  <c r="R148" i="55"/>
  <c r="Q148" i="55"/>
  <c r="P148" i="55"/>
  <c r="O148" i="55"/>
  <c r="AA147" i="55"/>
  <c r="Z147" i="55"/>
  <c r="Y147" i="55"/>
  <c r="X147" i="55"/>
  <c r="W147" i="55"/>
  <c r="V147" i="55"/>
  <c r="U147" i="55"/>
  <c r="T147" i="55"/>
  <c r="S147" i="55"/>
  <c r="R147" i="55"/>
  <c r="Q147" i="55"/>
  <c r="P147" i="55"/>
  <c r="O147" i="55"/>
  <c r="AC147" i="55" s="1"/>
  <c r="AA146" i="55"/>
  <c r="Z146" i="55"/>
  <c r="Y146" i="55"/>
  <c r="X146" i="55"/>
  <c r="W146" i="55"/>
  <c r="V146" i="55"/>
  <c r="U146" i="55"/>
  <c r="T146" i="55"/>
  <c r="S146" i="55"/>
  <c r="R146" i="55"/>
  <c r="Q146" i="55"/>
  <c r="P146" i="55"/>
  <c r="O146" i="55"/>
  <c r="AC146" i="55" s="1"/>
  <c r="AC145" i="55"/>
  <c r="AA145" i="55"/>
  <c r="Z145" i="55"/>
  <c r="Y145" i="55"/>
  <c r="X145" i="55"/>
  <c r="W145" i="55"/>
  <c r="V145" i="55"/>
  <c r="U145" i="55"/>
  <c r="T145" i="55"/>
  <c r="S145" i="55"/>
  <c r="R145" i="55"/>
  <c r="Q145" i="55"/>
  <c r="P145" i="55"/>
  <c r="O145" i="55"/>
  <c r="AC144" i="55"/>
  <c r="AA144" i="55"/>
  <c r="Z144" i="55"/>
  <c r="Y144" i="55"/>
  <c r="X144" i="55"/>
  <c r="W144" i="55"/>
  <c r="V144" i="55"/>
  <c r="U144" i="55"/>
  <c r="T144" i="55"/>
  <c r="S144" i="55"/>
  <c r="R144" i="55"/>
  <c r="Q144" i="55"/>
  <c r="P144" i="55"/>
  <c r="O144" i="55"/>
  <c r="AA143" i="55"/>
  <c r="Z143" i="55"/>
  <c r="Y143" i="55"/>
  <c r="X143" i="55"/>
  <c r="W143" i="55"/>
  <c r="V143" i="55"/>
  <c r="U143" i="55"/>
  <c r="T143" i="55"/>
  <c r="S143" i="55"/>
  <c r="R143" i="55"/>
  <c r="Q143" i="55"/>
  <c r="P143" i="55"/>
  <c r="O143" i="55"/>
  <c r="AC143" i="55" s="1"/>
  <c r="AA142" i="55"/>
  <c r="Z142" i="55"/>
  <c r="Y142" i="55"/>
  <c r="X142" i="55"/>
  <c r="W142" i="55"/>
  <c r="V142" i="55"/>
  <c r="U142" i="55"/>
  <c r="T142" i="55"/>
  <c r="S142" i="55"/>
  <c r="R142" i="55"/>
  <c r="Q142" i="55"/>
  <c r="P142" i="55"/>
  <c r="O142" i="55"/>
  <c r="AC142" i="55" s="1"/>
  <c r="AA141" i="55"/>
  <c r="AA245" i="55" s="1"/>
  <c r="Z141" i="55"/>
  <c r="Z245" i="55" s="1"/>
  <c r="Y141" i="55"/>
  <c r="Y245" i="55" s="1"/>
  <c r="X141" i="55"/>
  <c r="X245" i="55" s="1"/>
  <c r="W141" i="55"/>
  <c r="W245" i="55" s="1"/>
  <c r="V141" i="55"/>
  <c r="V245" i="55" s="1"/>
  <c r="U141" i="55"/>
  <c r="U245" i="55" s="1"/>
  <c r="T141" i="55"/>
  <c r="T245" i="55" s="1"/>
  <c r="S141" i="55"/>
  <c r="S245" i="55" s="1"/>
  <c r="R141" i="55"/>
  <c r="Q245" i="55" s="1"/>
  <c r="Q141" i="55"/>
  <c r="P245" i="55" s="1"/>
  <c r="P141" i="55"/>
  <c r="O141" i="55"/>
  <c r="AC141" i="55" s="1"/>
  <c r="AC140" i="55"/>
  <c r="AA140" i="55"/>
  <c r="Z140" i="55"/>
  <c r="Y140" i="55"/>
  <c r="X140" i="55"/>
  <c r="W140" i="55"/>
  <c r="V140" i="55"/>
  <c r="U140" i="55"/>
  <c r="T140" i="55"/>
  <c r="S140" i="55"/>
  <c r="R140" i="55"/>
  <c r="Q140" i="55"/>
  <c r="P140" i="55"/>
  <c r="O140" i="55"/>
  <c r="AA139" i="55"/>
  <c r="Z139" i="55"/>
  <c r="Y139" i="55"/>
  <c r="X139" i="55"/>
  <c r="W139" i="55"/>
  <c r="V139" i="55"/>
  <c r="U139" i="55"/>
  <c r="T139" i="55"/>
  <c r="S139" i="55"/>
  <c r="R139" i="55"/>
  <c r="Q139" i="55"/>
  <c r="P139" i="55"/>
  <c r="O139" i="55"/>
  <c r="AC139" i="55" s="1"/>
  <c r="AA138" i="55"/>
  <c r="Z138" i="55"/>
  <c r="Y138" i="55"/>
  <c r="X138" i="55"/>
  <c r="W138" i="55"/>
  <c r="V138" i="55"/>
  <c r="U138" i="55"/>
  <c r="T138" i="55"/>
  <c r="S138" i="55"/>
  <c r="R138" i="55"/>
  <c r="Q138" i="55"/>
  <c r="P138" i="55"/>
  <c r="O138" i="55"/>
  <c r="AC138" i="55" s="1"/>
  <c r="AC137" i="55"/>
  <c r="AA137" i="55"/>
  <c r="Z137" i="55"/>
  <c r="Y137" i="55"/>
  <c r="X137" i="55"/>
  <c r="W137" i="55"/>
  <c r="V137" i="55"/>
  <c r="U137" i="55"/>
  <c r="T137" i="55"/>
  <c r="S137" i="55"/>
  <c r="R137" i="55"/>
  <c r="Q137" i="55"/>
  <c r="P137" i="55"/>
  <c r="O137" i="55"/>
  <c r="AC136" i="55"/>
  <c r="AA136" i="55"/>
  <c r="Z136" i="55"/>
  <c r="Y136" i="55"/>
  <c r="X136" i="55"/>
  <c r="W136" i="55"/>
  <c r="V136" i="55"/>
  <c r="U136" i="55"/>
  <c r="T136" i="55"/>
  <c r="S136" i="55"/>
  <c r="R136" i="55"/>
  <c r="Q136" i="55"/>
  <c r="P136" i="55"/>
  <c r="O136" i="55"/>
  <c r="AA135" i="55"/>
  <c r="Z135" i="55"/>
  <c r="Y135" i="55"/>
  <c r="X135" i="55"/>
  <c r="W135" i="55"/>
  <c r="V135" i="55"/>
  <c r="U135" i="55"/>
  <c r="T135" i="55"/>
  <c r="S135" i="55"/>
  <c r="R135" i="55"/>
  <c r="Q135" i="55"/>
  <c r="P135" i="55"/>
  <c r="O135" i="55"/>
  <c r="AC135" i="55" s="1"/>
  <c r="AA134" i="55"/>
  <c r="Z134" i="55"/>
  <c r="Y134" i="55"/>
  <c r="X134" i="55"/>
  <c r="W134" i="55"/>
  <c r="V134" i="55"/>
  <c r="U134" i="55"/>
  <c r="T134" i="55"/>
  <c r="S134" i="55"/>
  <c r="R134" i="55"/>
  <c r="Q134" i="55"/>
  <c r="P134" i="55"/>
  <c r="O134" i="55"/>
  <c r="AC134" i="55" s="1"/>
  <c r="AA133" i="55"/>
  <c r="Z133" i="55"/>
  <c r="Y133" i="55"/>
  <c r="X133" i="55"/>
  <c r="W133" i="55"/>
  <c r="V133" i="55"/>
  <c r="U133" i="55"/>
  <c r="T133" i="55"/>
  <c r="S133" i="55"/>
  <c r="R133" i="55"/>
  <c r="Q133" i="55"/>
  <c r="P133" i="55"/>
  <c r="O133" i="55"/>
  <c r="AC133" i="55" s="1"/>
  <c r="AC132" i="55"/>
  <c r="AA132" i="55"/>
  <c r="Z132" i="55"/>
  <c r="Y132" i="55"/>
  <c r="X132" i="55"/>
  <c r="W132" i="55"/>
  <c r="V132" i="55"/>
  <c r="U132" i="55"/>
  <c r="T132" i="55"/>
  <c r="S132" i="55"/>
  <c r="R132" i="55"/>
  <c r="Q132" i="55"/>
  <c r="P132" i="55"/>
  <c r="O132" i="55"/>
  <c r="AA131" i="55"/>
  <c r="Z131" i="55"/>
  <c r="Y131" i="55"/>
  <c r="X131" i="55"/>
  <c r="W131" i="55"/>
  <c r="V131" i="55"/>
  <c r="U131" i="55"/>
  <c r="T131" i="55"/>
  <c r="S131" i="55"/>
  <c r="R131" i="55"/>
  <c r="Q131" i="55"/>
  <c r="P131" i="55"/>
  <c r="O131" i="55"/>
  <c r="AC131" i="55" s="1"/>
  <c r="AA130" i="55"/>
  <c r="AA244" i="55" s="1"/>
  <c r="Z130" i="55"/>
  <c r="Z244" i="55" s="1"/>
  <c r="Y130" i="55"/>
  <c r="Y244" i="55" s="1"/>
  <c r="X130" i="55"/>
  <c r="X244" i="55" s="1"/>
  <c r="W130" i="55"/>
  <c r="W244" i="55" s="1"/>
  <c r="V130" i="55"/>
  <c r="V244" i="55" s="1"/>
  <c r="U130" i="55"/>
  <c r="U244" i="55" s="1"/>
  <c r="T130" i="55"/>
  <c r="T244" i="55" s="1"/>
  <c r="S130" i="55"/>
  <c r="S244" i="55" s="1"/>
  <c r="R130" i="55"/>
  <c r="Q244" i="55" s="1"/>
  <c r="Q130" i="55"/>
  <c r="P244" i="55" s="1"/>
  <c r="P130" i="55"/>
  <c r="O130" i="55"/>
  <c r="AC130" i="55" s="1"/>
  <c r="AC129" i="55"/>
  <c r="AA129" i="55"/>
  <c r="AA243" i="55" s="1"/>
  <c r="Z129" i="55"/>
  <c r="Z243" i="55" s="1"/>
  <c r="Y129" i="55"/>
  <c r="Y243" i="55" s="1"/>
  <c r="X129" i="55"/>
  <c r="X243" i="55" s="1"/>
  <c r="W129" i="55"/>
  <c r="W243" i="55" s="1"/>
  <c r="V129" i="55"/>
  <c r="V243" i="55" s="1"/>
  <c r="U129" i="55"/>
  <c r="U243" i="55" s="1"/>
  <c r="T129" i="55"/>
  <c r="T243" i="55" s="1"/>
  <c r="S129" i="55"/>
  <c r="S243" i="55" s="1"/>
  <c r="R129" i="55"/>
  <c r="Q243" i="55" s="1"/>
  <c r="Q129" i="55"/>
  <c r="P243" i="55" s="1"/>
  <c r="P129" i="55"/>
  <c r="O129" i="55"/>
  <c r="AC128" i="55"/>
  <c r="AA128" i="55"/>
  <c r="AA242" i="55" s="1"/>
  <c r="Z128" i="55"/>
  <c r="Z242" i="55" s="1"/>
  <c r="Y128" i="55"/>
  <c r="Y242" i="55" s="1"/>
  <c r="X128" i="55"/>
  <c r="X242" i="55" s="1"/>
  <c r="W128" i="55"/>
  <c r="W242" i="55" s="1"/>
  <c r="V128" i="55"/>
  <c r="V242" i="55" s="1"/>
  <c r="U128" i="55"/>
  <c r="U242" i="55" s="1"/>
  <c r="T128" i="55"/>
  <c r="T242" i="55" s="1"/>
  <c r="S128" i="55"/>
  <c r="S242" i="55" s="1"/>
  <c r="R128" i="55"/>
  <c r="Q242" i="55" s="1"/>
  <c r="Q128" i="55"/>
  <c r="P242" i="55" s="1"/>
  <c r="P128" i="55"/>
  <c r="O128" i="55"/>
  <c r="AC127" i="55"/>
  <c r="AA127" i="55"/>
  <c r="Z127" i="55"/>
  <c r="Y127" i="55"/>
  <c r="X127" i="55"/>
  <c r="W127" i="55"/>
  <c r="V127" i="55"/>
  <c r="U127" i="55"/>
  <c r="T127" i="55"/>
  <c r="S127" i="55"/>
  <c r="R127" i="55"/>
  <c r="Q127" i="55"/>
  <c r="P127" i="55"/>
  <c r="O127" i="55"/>
  <c r="AA126" i="55"/>
  <c r="Z126" i="55"/>
  <c r="Y126" i="55"/>
  <c r="X126" i="55"/>
  <c r="W126" i="55"/>
  <c r="V126" i="55"/>
  <c r="U126" i="55"/>
  <c r="T126" i="55"/>
  <c r="S126" i="55"/>
  <c r="R126" i="55"/>
  <c r="Q126" i="55"/>
  <c r="P126" i="55"/>
  <c r="O126" i="55"/>
  <c r="AC126" i="55" s="1"/>
  <c r="AA125" i="55"/>
  <c r="Z125" i="55"/>
  <c r="Y125" i="55"/>
  <c r="X125" i="55"/>
  <c r="W125" i="55"/>
  <c r="V125" i="55"/>
  <c r="U125" i="55"/>
  <c r="T125" i="55"/>
  <c r="S125" i="55"/>
  <c r="R125" i="55"/>
  <c r="Q125" i="55"/>
  <c r="P125" i="55"/>
  <c r="O125" i="55"/>
  <c r="AC125" i="55" s="1"/>
  <c r="AC124" i="55"/>
  <c r="AA124" i="55"/>
  <c r="Z124" i="55"/>
  <c r="Y124" i="55"/>
  <c r="X124" i="55"/>
  <c r="W124" i="55"/>
  <c r="V124" i="55"/>
  <c r="U124" i="55"/>
  <c r="T124" i="55"/>
  <c r="S124" i="55"/>
  <c r="R124" i="55"/>
  <c r="Q124" i="55"/>
  <c r="P124" i="55"/>
  <c r="O124" i="55"/>
  <c r="AA123" i="55"/>
  <c r="Z123" i="55"/>
  <c r="Y123" i="55"/>
  <c r="X123" i="55"/>
  <c r="W123" i="55"/>
  <c r="V123" i="55"/>
  <c r="U123" i="55"/>
  <c r="T123" i="55"/>
  <c r="S123" i="55"/>
  <c r="R123" i="55"/>
  <c r="Q123" i="55"/>
  <c r="P123" i="55"/>
  <c r="O123" i="55"/>
  <c r="AC123" i="55" s="1"/>
  <c r="AA122" i="55"/>
  <c r="Z122" i="55"/>
  <c r="Y122" i="55"/>
  <c r="X122" i="55"/>
  <c r="W122" i="55"/>
  <c r="V122" i="55"/>
  <c r="U122" i="55"/>
  <c r="T122" i="55"/>
  <c r="S122" i="55"/>
  <c r="R122" i="55"/>
  <c r="Q122" i="55"/>
  <c r="P122" i="55"/>
  <c r="O122" i="55"/>
  <c r="AC122" i="55" s="1"/>
  <c r="AC121" i="55"/>
  <c r="AA121" i="55"/>
  <c r="Z121" i="55"/>
  <c r="Y121" i="55"/>
  <c r="X121" i="55"/>
  <c r="W121" i="55"/>
  <c r="V121" i="55"/>
  <c r="U121" i="55"/>
  <c r="T121" i="55"/>
  <c r="S121" i="55"/>
  <c r="R121" i="55"/>
  <c r="Q121" i="55"/>
  <c r="P121" i="55"/>
  <c r="O121" i="55"/>
  <c r="AC120" i="55"/>
  <c r="AA120" i="55"/>
  <c r="Z120" i="55"/>
  <c r="Y120" i="55"/>
  <c r="X120" i="55"/>
  <c r="W120" i="55"/>
  <c r="V120" i="55"/>
  <c r="U120" i="55"/>
  <c r="T120" i="55"/>
  <c r="S120" i="55"/>
  <c r="R120" i="55"/>
  <c r="Q120" i="55"/>
  <c r="P120" i="55"/>
  <c r="O120" i="55"/>
  <c r="AA119" i="55"/>
  <c r="Z119" i="55"/>
  <c r="Y119" i="55"/>
  <c r="X119" i="55"/>
  <c r="W119" i="55"/>
  <c r="V119" i="55"/>
  <c r="U119" i="55"/>
  <c r="T119" i="55"/>
  <c r="S119" i="55"/>
  <c r="R119" i="55"/>
  <c r="Q119" i="55"/>
  <c r="P119" i="55"/>
  <c r="O119" i="55"/>
  <c r="AC119" i="55" s="1"/>
  <c r="AA118" i="55"/>
  <c r="Z118" i="55"/>
  <c r="Y118" i="55"/>
  <c r="X118" i="55"/>
  <c r="W118" i="55"/>
  <c r="V118" i="55"/>
  <c r="U118" i="55"/>
  <c r="T118" i="55"/>
  <c r="S118" i="55"/>
  <c r="R118" i="55"/>
  <c r="Q118" i="55"/>
  <c r="P118" i="55"/>
  <c r="O118" i="55"/>
  <c r="AC118" i="55" s="1"/>
  <c r="AA117" i="55"/>
  <c r="Z117" i="55"/>
  <c r="Y117" i="55"/>
  <c r="X117" i="55"/>
  <c r="W117" i="55"/>
  <c r="V117" i="55"/>
  <c r="U117" i="55"/>
  <c r="T117" i="55"/>
  <c r="S117" i="55"/>
  <c r="R117" i="55"/>
  <c r="Q117" i="55"/>
  <c r="P117" i="55"/>
  <c r="O117" i="55"/>
  <c r="AC117" i="55" s="1"/>
  <c r="AC116" i="55"/>
  <c r="AA116" i="55"/>
  <c r="Z116" i="55"/>
  <c r="Y116" i="55"/>
  <c r="X116" i="55"/>
  <c r="W116" i="55"/>
  <c r="V116" i="55"/>
  <c r="U116" i="55"/>
  <c r="T116" i="55"/>
  <c r="S116" i="55"/>
  <c r="R116" i="55"/>
  <c r="Q116" i="55"/>
  <c r="P116" i="55"/>
  <c r="O116" i="55"/>
  <c r="AA115" i="55"/>
  <c r="Z115" i="55"/>
  <c r="Y115" i="55"/>
  <c r="X115" i="55"/>
  <c r="W115" i="55"/>
  <c r="V115" i="55"/>
  <c r="U115" i="55"/>
  <c r="T115" i="55"/>
  <c r="S115" i="55"/>
  <c r="R115" i="55"/>
  <c r="Q115" i="55"/>
  <c r="P115" i="55"/>
  <c r="O115" i="55"/>
  <c r="AC115" i="55" s="1"/>
  <c r="AA114" i="55"/>
  <c r="Z114" i="55"/>
  <c r="Y114" i="55"/>
  <c r="X114" i="55"/>
  <c r="W114" i="55"/>
  <c r="V114" i="55"/>
  <c r="U114" i="55"/>
  <c r="T114" i="55"/>
  <c r="S114" i="55"/>
  <c r="R114" i="55"/>
  <c r="Q114" i="55"/>
  <c r="P114" i="55"/>
  <c r="O114" i="55"/>
  <c r="AC114" i="55" s="1"/>
  <c r="AC113" i="55"/>
  <c r="AA113" i="55"/>
  <c r="Z113" i="55"/>
  <c r="Y113" i="55"/>
  <c r="X113" i="55"/>
  <c r="W113" i="55"/>
  <c r="V113" i="55"/>
  <c r="U113" i="55"/>
  <c r="T113" i="55"/>
  <c r="S113" i="55"/>
  <c r="R113" i="55"/>
  <c r="Q113" i="55"/>
  <c r="P113" i="55"/>
  <c r="O113" i="55"/>
  <c r="AC112" i="55"/>
  <c r="AA112" i="55"/>
  <c r="Z112" i="55"/>
  <c r="Y112" i="55"/>
  <c r="X112" i="55"/>
  <c r="W112" i="55"/>
  <c r="V112" i="55"/>
  <c r="U112" i="55"/>
  <c r="T112" i="55"/>
  <c r="S112" i="55"/>
  <c r="R112" i="55"/>
  <c r="Q112" i="55"/>
  <c r="P112" i="55"/>
  <c r="O112" i="55"/>
  <c r="AA111" i="55"/>
  <c r="Z111" i="55"/>
  <c r="Y111" i="55"/>
  <c r="X111" i="55"/>
  <c r="W111" i="55"/>
  <c r="V111" i="55"/>
  <c r="U111" i="55"/>
  <c r="T111" i="55"/>
  <c r="S111" i="55"/>
  <c r="R111" i="55"/>
  <c r="Q111" i="55"/>
  <c r="P111" i="55"/>
  <c r="O111" i="55"/>
  <c r="AC111" i="55" s="1"/>
  <c r="AA110" i="55"/>
  <c r="Z110" i="55"/>
  <c r="Y110" i="55"/>
  <c r="X110" i="55"/>
  <c r="W110" i="55"/>
  <c r="V110" i="55"/>
  <c r="U110" i="55"/>
  <c r="T110" i="55"/>
  <c r="S110" i="55"/>
  <c r="R110" i="55"/>
  <c r="Q110" i="55"/>
  <c r="P110" i="55"/>
  <c r="O110" i="55"/>
  <c r="AC110" i="55" s="1"/>
  <c r="AA109" i="55"/>
  <c r="Z109" i="55"/>
  <c r="Y109" i="55"/>
  <c r="X109" i="55"/>
  <c r="W109" i="55"/>
  <c r="V109" i="55"/>
  <c r="U109" i="55"/>
  <c r="T109" i="55"/>
  <c r="S109" i="55"/>
  <c r="R109" i="55"/>
  <c r="Q109" i="55"/>
  <c r="P109" i="55"/>
  <c r="O109" i="55"/>
  <c r="AC109" i="55" s="1"/>
  <c r="AC108" i="55"/>
  <c r="AA108" i="55"/>
  <c r="AA241" i="55" s="1"/>
  <c r="Z108" i="55"/>
  <c r="Z241" i="55" s="1"/>
  <c r="Y108" i="55"/>
  <c r="Y241" i="55" s="1"/>
  <c r="X108" i="55"/>
  <c r="X241" i="55" s="1"/>
  <c r="W108" i="55"/>
  <c r="W241" i="55" s="1"/>
  <c r="V108" i="55"/>
  <c r="V241" i="55" s="1"/>
  <c r="U108" i="55"/>
  <c r="U241" i="55" s="1"/>
  <c r="T108" i="55"/>
  <c r="T241" i="55" s="1"/>
  <c r="S108" i="55"/>
  <c r="S241" i="55" s="1"/>
  <c r="R108" i="55"/>
  <c r="Q241" i="55" s="1"/>
  <c r="Q108" i="55"/>
  <c r="P241" i="55" s="1"/>
  <c r="P108" i="55"/>
  <c r="O108" i="55"/>
  <c r="AA107" i="55"/>
  <c r="Z107" i="55"/>
  <c r="Y107" i="55"/>
  <c r="X107" i="55"/>
  <c r="W107" i="55"/>
  <c r="V107" i="55"/>
  <c r="U107" i="55"/>
  <c r="T107" i="55"/>
  <c r="S107" i="55"/>
  <c r="R107" i="55"/>
  <c r="Q107" i="55"/>
  <c r="P107" i="55"/>
  <c r="O107" i="55"/>
  <c r="AC107" i="55" s="1"/>
  <c r="AA106" i="55"/>
  <c r="Z106" i="55"/>
  <c r="Y106" i="55"/>
  <c r="X106" i="55"/>
  <c r="W106" i="55"/>
  <c r="V106" i="55"/>
  <c r="U106" i="55"/>
  <c r="T106" i="55"/>
  <c r="S106" i="55"/>
  <c r="R106" i="55"/>
  <c r="Q106" i="55"/>
  <c r="P106" i="55"/>
  <c r="O106" i="55"/>
  <c r="AC106" i="55" s="1"/>
  <c r="AC105" i="55"/>
  <c r="AA105" i="55"/>
  <c r="Z105" i="55"/>
  <c r="Y105" i="55"/>
  <c r="X105" i="55"/>
  <c r="W105" i="55"/>
  <c r="V105" i="55"/>
  <c r="U105" i="55"/>
  <c r="T105" i="55"/>
  <c r="S105" i="55"/>
  <c r="R105" i="55"/>
  <c r="Q105" i="55"/>
  <c r="P105" i="55"/>
  <c r="O105" i="55"/>
  <c r="AC104" i="55"/>
  <c r="AA104" i="55"/>
  <c r="Z104" i="55"/>
  <c r="Y104" i="55"/>
  <c r="X104" i="55"/>
  <c r="W104" i="55"/>
  <c r="V104" i="55"/>
  <c r="U104" i="55"/>
  <c r="T104" i="55"/>
  <c r="S104" i="55"/>
  <c r="R104" i="55"/>
  <c r="Q104" i="55"/>
  <c r="P104" i="55"/>
  <c r="O104" i="55"/>
  <c r="AA103" i="55"/>
  <c r="AA240" i="55" s="1"/>
  <c r="Z103" i="55"/>
  <c r="Z240" i="55" s="1"/>
  <c r="Y103" i="55"/>
  <c r="Y240" i="55" s="1"/>
  <c r="X103" i="55"/>
  <c r="X240" i="55" s="1"/>
  <c r="W103" i="55"/>
  <c r="W240" i="55" s="1"/>
  <c r="V103" i="55"/>
  <c r="V240" i="55" s="1"/>
  <c r="U103" i="55"/>
  <c r="U240" i="55" s="1"/>
  <c r="T103" i="55"/>
  <c r="T240" i="55" s="1"/>
  <c r="S103" i="55"/>
  <c r="S240" i="55" s="1"/>
  <c r="R103" i="55"/>
  <c r="Q240" i="55" s="1"/>
  <c r="Q103" i="55"/>
  <c r="P240" i="55" s="1"/>
  <c r="P103" i="55"/>
  <c r="O103" i="55"/>
  <c r="AC103" i="55" s="1"/>
  <c r="AA102" i="55"/>
  <c r="Z102" i="55"/>
  <c r="Y102" i="55"/>
  <c r="X102" i="55"/>
  <c r="W102" i="55"/>
  <c r="V102" i="55"/>
  <c r="U102" i="55"/>
  <c r="T102" i="55"/>
  <c r="S102" i="55"/>
  <c r="R102" i="55"/>
  <c r="Q102" i="55"/>
  <c r="P102" i="55"/>
  <c r="O102" i="55"/>
  <c r="AC102" i="55" s="1"/>
  <c r="AA101" i="55"/>
  <c r="Z101" i="55"/>
  <c r="Y101" i="55"/>
  <c r="X101" i="55"/>
  <c r="W101" i="55"/>
  <c r="V101" i="55"/>
  <c r="U101" i="55"/>
  <c r="T101" i="55"/>
  <c r="S101" i="55"/>
  <c r="R101" i="55"/>
  <c r="Q101" i="55"/>
  <c r="P101" i="55"/>
  <c r="O101" i="55"/>
  <c r="AC101" i="55" s="1"/>
  <c r="AC100" i="55"/>
  <c r="AA100" i="55"/>
  <c r="AA239" i="55" s="1"/>
  <c r="Z100" i="55"/>
  <c r="Z239" i="55" s="1"/>
  <c r="Y100" i="55"/>
  <c r="Y239" i="55" s="1"/>
  <c r="X100" i="55"/>
  <c r="X239" i="55" s="1"/>
  <c r="W100" i="55"/>
  <c r="W239" i="55" s="1"/>
  <c r="V100" i="55"/>
  <c r="V239" i="55" s="1"/>
  <c r="U100" i="55"/>
  <c r="U239" i="55" s="1"/>
  <c r="T100" i="55"/>
  <c r="T239" i="55" s="1"/>
  <c r="S100" i="55"/>
  <c r="S239" i="55" s="1"/>
  <c r="R100" i="55"/>
  <c r="Q239" i="55" s="1"/>
  <c r="Q100" i="55"/>
  <c r="P239" i="55" s="1"/>
  <c r="P100" i="55"/>
  <c r="O100" i="55"/>
  <c r="AA99" i="55"/>
  <c r="Z99" i="55"/>
  <c r="Y99" i="55"/>
  <c r="X99" i="55"/>
  <c r="W99" i="55"/>
  <c r="V99" i="55"/>
  <c r="U99" i="55"/>
  <c r="T99" i="55"/>
  <c r="S99" i="55"/>
  <c r="R99" i="55"/>
  <c r="Q99" i="55"/>
  <c r="P99" i="55"/>
  <c r="O99" i="55"/>
  <c r="AC99" i="55" s="1"/>
  <c r="AA98" i="55"/>
  <c r="AA238" i="55" s="1"/>
  <c r="Z98" i="55"/>
  <c r="Z238" i="55" s="1"/>
  <c r="Y98" i="55"/>
  <c r="Y238" i="55" s="1"/>
  <c r="X98" i="55"/>
  <c r="X238" i="55" s="1"/>
  <c r="W98" i="55"/>
  <c r="W238" i="55" s="1"/>
  <c r="V98" i="55"/>
  <c r="V238" i="55" s="1"/>
  <c r="U98" i="55"/>
  <c r="U238" i="55" s="1"/>
  <c r="T98" i="55"/>
  <c r="T238" i="55" s="1"/>
  <c r="S98" i="55"/>
  <c r="S238" i="55" s="1"/>
  <c r="R98" i="55"/>
  <c r="Q238" i="55" s="1"/>
  <c r="Q98" i="55"/>
  <c r="P238" i="55" s="1"/>
  <c r="P98" i="55"/>
  <c r="O98" i="55"/>
  <c r="AC98" i="55" s="1"/>
  <c r="AC97" i="55"/>
  <c r="AA97" i="55"/>
  <c r="Z97" i="55"/>
  <c r="Y97" i="55"/>
  <c r="X97" i="55"/>
  <c r="W97" i="55"/>
  <c r="V97" i="55"/>
  <c r="U97" i="55"/>
  <c r="T97" i="55"/>
  <c r="S97" i="55"/>
  <c r="R97" i="55"/>
  <c r="Q97" i="55"/>
  <c r="P97" i="55"/>
  <c r="O97" i="55"/>
  <c r="AC96" i="55"/>
  <c r="AA96" i="55"/>
  <c r="Z96" i="55"/>
  <c r="Y96" i="55"/>
  <c r="X96" i="55"/>
  <c r="W96" i="55"/>
  <c r="V96" i="55"/>
  <c r="U96" i="55"/>
  <c r="T96" i="55"/>
  <c r="S96" i="55"/>
  <c r="R96" i="55"/>
  <c r="Q96" i="55"/>
  <c r="P96" i="55"/>
  <c r="O96" i="55"/>
  <c r="AC95" i="55"/>
  <c r="AA95" i="55"/>
  <c r="Z95" i="55"/>
  <c r="Y95" i="55"/>
  <c r="X95" i="55"/>
  <c r="W95" i="55"/>
  <c r="V95" i="55"/>
  <c r="U95" i="55"/>
  <c r="T95" i="55"/>
  <c r="S95" i="55"/>
  <c r="R95" i="55"/>
  <c r="Q95" i="55"/>
  <c r="P95" i="55"/>
  <c r="O95" i="55"/>
  <c r="AA94" i="55"/>
  <c r="Z94" i="55"/>
  <c r="Y94" i="55"/>
  <c r="X94" i="55"/>
  <c r="W94" i="55"/>
  <c r="V94" i="55"/>
  <c r="U94" i="55"/>
  <c r="T94" i="55"/>
  <c r="S94" i="55"/>
  <c r="R94" i="55"/>
  <c r="Q94" i="55"/>
  <c r="P94" i="55"/>
  <c r="O94" i="55"/>
  <c r="AC94" i="55" s="1"/>
  <c r="AA93" i="55"/>
  <c r="Z93" i="55"/>
  <c r="Y93" i="55"/>
  <c r="X93" i="55"/>
  <c r="W93" i="55"/>
  <c r="V93" i="55"/>
  <c r="U93" i="55"/>
  <c r="T93" i="55"/>
  <c r="S93" i="55"/>
  <c r="R93" i="55"/>
  <c r="Q93" i="55"/>
  <c r="P93" i="55"/>
  <c r="O93" i="55"/>
  <c r="AC93" i="55" s="1"/>
  <c r="AA92" i="55"/>
  <c r="Z92" i="55"/>
  <c r="Y92" i="55"/>
  <c r="X92" i="55"/>
  <c r="W92" i="55"/>
  <c r="V92" i="55"/>
  <c r="U92" i="55"/>
  <c r="T92" i="55"/>
  <c r="S92" i="55"/>
  <c r="R92" i="55"/>
  <c r="Q92" i="55"/>
  <c r="P92" i="55"/>
  <c r="O92" i="55"/>
  <c r="AC92" i="55" s="1"/>
  <c r="AA91" i="55"/>
  <c r="Z91" i="55"/>
  <c r="Y91" i="55"/>
  <c r="X91" i="55"/>
  <c r="W91" i="55"/>
  <c r="V91" i="55"/>
  <c r="U91" i="55"/>
  <c r="T91" i="55"/>
  <c r="S91" i="55"/>
  <c r="R91" i="55"/>
  <c r="Q91" i="55"/>
  <c r="P91" i="55"/>
  <c r="O91" i="55"/>
  <c r="AC91" i="55" s="1"/>
  <c r="AC90" i="55"/>
  <c r="AA90" i="55"/>
  <c r="Z90" i="55"/>
  <c r="Y90" i="55"/>
  <c r="X90" i="55"/>
  <c r="W90" i="55"/>
  <c r="V90" i="55"/>
  <c r="U90" i="55"/>
  <c r="T90" i="55"/>
  <c r="S90" i="55"/>
  <c r="R90" i="55"/>
  <c r="Q90" i="55"/>
  <c r="P90" i="55"/>
  <c r="O90" i="55"/>
  <c r="AC89" i="55"/>
  <c r="AA89" i="55"/>
  <c r="AA237" i="55" s="1"/>
  <c r="Z89" i="55"/>
  <c r="Z237" i="55" s="1"/>
  <c r="Y89" i="55"/>
  <c r="Y237" i="55" s="1"/>
  <c r="X89" i="55"/>
  <c r="X237" i="55" s="1"/>
  <c r="W89" i="55"/>
  <c r="W237" i="55" s="1"/>
  <c r="V89" i="55"/>
  <c r="V237" i="55" s="1"/>
  <c r="U89" i="55"/>
  <c r="U237" i="55" s="1"/>
  <c r="T89" i="55"/>
  <c r="T237" i="55" s="1"/>
  <c r="S89" i="55"/>
  <c r="R89" i="55"/>
  <c r="Q237" i="55" s="1"/>
  <c r="Q89" i="55"/>
  <c r="P237" i="55" s="1"/>
  <c r="P89" i="55"/>
  <c r="O89" i="55"/>
  <c r="AC88" i="55"/>
  <c r="AA88" i="55"/>
  <c r="Z88" i="55"/>
  <c r="Y88" i="55"/>
  <c r="X88" i="55"/>
  <c r="W88" i="55"/>
  <c r="V88" i="55"/>
  <c r="U88" i="55"/>
  <c r="T88" i="55"/>
  <c r="S88" i="55"/>
  <c r="R88" i="55"/>
  <c r="Q88" i="55"/>
  <c r="P88" i="55"/>
  <c r="O88" i="55"/>
  <c r="AA87" i="55"/>
  <c r="Z87" i="55"/>
  <c r="Y87" i="55"/>
  <c r="X87" i="55"/>
  <c r="W87" i="55"/>
  <c r="V87" i="55"/>
  <c r="U87" i="55"/>
  <c r="T87" i="55"/>
  <c r="S87" i="55"/>
  <c r="R87" i="55"/>
  <c r="Q87" i="55"/>
  <c r="P87" i="55"/>
  <c r="O87" i="55"/>
  <c r="AC87" i="55" s="1"/>
  <c r="AA86" i="55"/>
  <c r="Z86" i="55"/>
  <c r="Y86" i="55"/>
  <c r="X86" i="55"/>
  <c r="W86" i="55"/>
  <c r="V86" i="55"/>
  <c r="U86" i="55"/>
  <c r="T86" i="55"/>
  <c r="S86" i="55"/>
  <c r="R86" i="55"/>
  <c r="Q86" i="55"/>
  <c r="P86" i="55"/>
  <c r="O86" i="55"/>
  <c r="AC86" i="55" s="1"/>
  <c r="AA85" i="55"/>
  <c r="Z85" i="55"/>
  <c r="Y85" i="55"/>
  <c r="X85" i="55"/>
  <c r="W85" i="55"/>
  <c r="V85" i="55"/>
  <c r="U85" i="55"/>
  <c r="T85" i="55"/>
  <c r="S85" i="55"/>
  <c r="R85" i="55"/>
  <c r="Q85" i="55"/>
  <c r="P85" i="55"/>
  <c r="O85" i="55"/>
  <c r="AC85" i="55" s="1"/>
  <c r="AC84" i="55"/>
  <c r="AA84" i="55"/>
  <c r="Z84" i="55"/>
  <c r="Y84" i="55"/>
  <c r="X84" i="55"/>
  <c r="W84" i="55"/>
  <c r="V84" i="55"/>
  <c r="U84" i="55"/>
  <c r="T84" i="55"/>
  <c r="S84" i="55"/>
  <c r="R84" i="55"/>
  <c r="Q84" i="55"/>
  <c r="P84" i="55"/>
  <c r="O84" i="55"/>
  <c r="AA83" i="55"/>
  <c r="Z83" i="55"/>
  <c r="Y83" i="55"/>
  <c r="X83" i="55"/>
  <c r="W83" i="55"/>
  <c r="V83" i="55"/>
  <c r="U83" i="55"/>
  <c r="T83" i="55"/>
  <c r="S83" i="55"/>
  <c r="R83" i="55"/>
  <c r="Q83" i="55"/>
  <c r="P83" i="55"/>
  <c r="O83" i="55"/>
  <c r="AC83" i="55" s="1"/>
  <c r="AA82" i="55"/>
  <c r="Z82" i="55"/>
  <c r="Y82" i="55"/>
  <c r="X82" i="55"/>
  <c r="W82" i="55"/>
  <c r="V82" i="55"/>
  <c r="U82" i="55"/>
  <c r="T82" i="55"/>
  <c r="S82" i="55"/>
  <c r="R82" i="55"/>
  <c r="Q82" i="55"/>
  <c r="P82" i="55"/>
  <c r="O82" i="55"/>
  <c r="AC82" i="55" s="1"/>
  <c r="AC81" i="55"/>
  <c r="AA81" i="55"/>
  <c r="Z81" i="55"/>
  <c r="Y81" i="55"/>
  <c r="X81" i="55"/>
  <c r="W81" i="55"/>
  <c r="V81" i="55"/>
  <c r="U81" i="55"/>
  <c r="T81" i="55"/>
  <c r="S81" i="55"/>
  <c r="R81" i="55"/>
  <c r="Q81" i="55"/>
  <c r="P81" i="55"/>
  <c r="O81" i="55"/>
  <c r="AC80" i="55"/>
  <c r="AA80" i="55"/>
  <c r="Z80" i="55"/>
  <c r="Y80" i="55"/>
  <c r="X80" i="55"/>
  <c r="W80" i="55"/>
  <c r="V80" i="55"/>
  <c r="U80" i="55"/>
  <c r="T80" i="55"/>
  <c r="S80" i="55"/>
  <c r="R80" i="55"/>
  <c r="Q80" i="55"/>
  <c r="P80" i="55"/>
  <c r="O80" i="55"/>
  <c r="AC79" i="55"/>
  <c r="AA79" i="55"/>
  <c r="AA236" i="55" s="1"/>
  <c r="Z79" i="55"/>
  <c r="Z236" i="55" s="1"/>
  <c r="Y79" i="55"/>
  <c r="Y236" i="55" s="1"/>
  <c r="X79" i="55"/>
  <c r="X236" i="55" s="1"/>
  <c r="W79" i="55"/>
  <c r="W236" i="55" s="1"/>
  <c r="V79" i="55"/>
  <c r="V236" i="55" s="1"/>
  <c r="U79" i="55"/>
  <c r="U236" i="55" s="1"/>
  <c r="T79" i="55"/>
  <c r="T236" i="55" s="1"/>
  <c r="S79" i="55"/>
  <c r="R79" i="55"/>
  <c r="Q236" i="55" s="1"/>
  <c r="Q79" i="55"/>
  <c r="P236" i="55" s="1"/>
  <c r="P79" i="55"/>
  <c r="O79" i="55"/>
  <c r="AC78" i="55"/>
  <c r="AA78" i="55"/>
  <c r="Z78" i="55"/>
  <c r="Y78" i="55"/>
  <c r="X78" i="55"/>
  <c r="W78" i="55"/>
  <c r="V78" i="55"/>
  <c r="U78" i="55"/>
  <c r="T78" i="55"/>
  <c r="S78" i="55"/>
  <c r="R78" i="55"/>
  <c r="Q78" i="55"/>
  <c r="P78" i="55"/>
  <c r="O78" i="55"/>
  <c r="AA77" i="55"/>
  <c r="AA235" i="55" s="1"/>
  <c r="Z77" i="55"/>
  <c r="Z235" i="55" s="1"/>
  <c r="Y77" i="55"/>
  <c r="Y235" i="55" s="1"/>
  <c r="X77" i="55"/>
  <c r="X235" i="55" s="1"/>
  <c r="W77" i="55"/>
  <c r="W235" i="55" s="1"/>
  <c r="V77" i="55"/>
  <c r="V235" i="55" s="1"/>
  <c r="U77" i="55"/>
  <c r="U235" i="55" s="1"/>
  <c r="T77" i="55"/>
  <c r="T235" i="55" s="1"/>
  <c r="S77" i="55"/>
  <c r="R77" i="55"/>
  <c r="Q235" i="55" s="1"/>
  <c r="Q77" i="55"/>
  <c r="P235" i="55" s="1"/>
  <c r="P77" i="55"/>
  <c r="O77" i="55"/>
  <c r="AC77" i="55" s="1"/>
  <c r="AA76" i="55"/>
  <c r="Z76" i="55"/>
  <c r="Y76" i="55"/>
  <c r="X76" i="55"/>
  <c r="W76" i="55"/>
  <c r="V76" i="55"/>
  <c r="U76" i="55"/>
  <c r="T76" i="55"/>
  <c r="S76" i="55"/>
  <c r="R76" i="55"/>
  <c r="Q76" i="55"/>
  <c r="P76" i="55"/>
  <c r="O76" i="55"/>
  <c r="AC76" i="55" s="1"/>
  <c r="AC75" i="55"/>
  <c r="AA75" i="55"/>
  <c r="AA234" i="55" s="1"/>
  <c r="Z75" i="55"/>
  <c r="Z234" i="55" s="1"/>
  <c r="Y75" i="55"/>
  <c r="Y234" i="55" s="1"/>
  <c r="X75" i="55"/>
  <c r="X234" i="55" s="1"/>
  <c r="W75" i="55"/>
  <c r="W234" i="55" s="1"/>
  <c r="V75" i="55"/>
  <c r="V234" i="55" s="1"/>
  <c r="U75" i="55"/>
  <c r="U234" i="55" s="1"/>
  <c r="T75" i="55"/>
  <c r="T234" i="55" s="1"/>
  <c r="S75" i="55"/>
  <c r="R75" i="55"/>
  <c r="Q234" i="55" s="1"/>
  <c r="Q75" i="55"/>
  <c r="P234" i="55" s="1"/>
  <c r="P75" i="55"/>
  <c r="O75" i="55"/>
  <c r="AA74" i="55"/>
  <c r="AA233" i="55" s="1"/>
  <c r="Z74" i="55"/>
  <c r="Z233" i="55" s="1"/>
  <c r="Y74" i="55"/>
  <c r="Y233" i="55" s="1"/>
  <c r="X74" i="55"/>
  <c r="X233" i="55" s="1"/>
  <c r="W74" i="55"/>
  <c r="W233" i="55" s="1"/>
  <c r="V74" i="55"/>
  <c r="V233" i="55" s="1"/>
  <c r="U74" i="55"/>
  <c r="U233" i="55" s="1"/>
  <c r="T74" i="55"/>
  <c r="T233" i="55" s="1"/>
  <c r="S74" i="55"/>
  <c r="R74" i="55"/>
  <c r="Q233" i="55" s="1"/>
  <c r="Q74" i="55"/>
  <c r="P233" i="55" s="1"/>
  <c r="P74" i="55"/>
  <c r="O74" i="55"/>
  <c r="AC74" i="55" s="1"/>
  <c r="AA73" i="55"/>
  <c r="Z73" i="55"/>
  <c r="Y73" i="55"/>
  <c r="X73" i="55"/>
  <c r="W73" i="55"/>
  <c r="V73" i="55"/>
  <c r="U73" i="55"/>
  <c r="T73" i="55"/>
  <c r="S73" i="55"/>
  <c r="R73" i="55"/>
  <c r="Q73" i="55"/>
  <c r="P73" i="55"/>
  <c r="O73" i="55"/>
  <c r="AC73" i="55" s="1"/>
  <c r="AA72" i="55"/>
  <c r="Z72" i="55"/>
  <c r="Y72" i="55"/>
  <c r="X72" i="55"/>
  <c r="W72" i="55"/>
  <c r="V72" i="55"/>
  <c r="U72" i="55"/>
  <c r="T72" i="55"/>
  <c r="S72" i="55"/>
  <c r="R72" i="55"/>
  <c r="Q72" i="55"/>
  <c r="P72" i="55"/>
  <c r="O72" i="55"/>
  <c r="AC72" i="55" s="1"/>
  <c r="AC71" i="55"/>
  <c r="AA71" i="55"/>
  <c r="Z71" i="55"/>
  <c r="Y71" i="55"/>
  <c r="X71" i="55"/>
  <c r="W71" i="55"/>
  <c r="V71" i="55"/>
  <c r="U71" i="55"/>
  <c r="T71" i="55"/>
  <c r="S71" i="55"/>
  <c r="R71" i="55"/>
  <c r="Q71" i="55"/>
  <c r="P71" i="55"/>
  <c r="O71" i="55"/>
  <c r="AA70" i="55"/>
  <c r="Z70" i="55"/>
  <c r="Y70" i="55"/>
  <c r="X70" i="55"/>
  <c r="W70" i="55"/>
  <c r="V70" i="55"/>
  <c r="U70" i="55"/>
  <c r="T70" i="55"/>
  <c r="S70" i="55"/>
  <c r="R70" i="55"/>
  <c r="Q70" i="55"/>
  <c r="P70" i="55"/>
  <c r="O70" i="55"/>
  <c r="AC70" i="55" s="1"/>
  <c r="AA69" i="55"/>
  <c r="Z69" i="55"/>
  <c r="Y69" i="55"/>
  <c r="X69" i="55"/>
  <c r="W69" i="55"/>
  <c r="V69" i="55"/>
  <c r="U69" i="55"/>
  <c r="T69" i="55"/>
  <c r="S69" i="55"/>
  <c r="R69" i="55"/>
  <c r="Q69" i="55"/>
  <c r="P69" i="55"/>
  <c r="O69" i="55"/>
  <c r="AC69" i="55" s="1"/>
  <c r="AA68" i="55"/>
  <c r="AA232" i="55" s="1"/>
  <c r="Z68" i="55"/>
  <c r="Z232" i="55" s="1"/>
  <c r="Y68" i="55"/>
  <c r="Y232" i="55" s="1"/>
  <c r="X68" i="55"/>
  <c r="X232" i="55" s="1"/>
  <c r="W68" i="55"/>
  <c r="W232" i="55" s="1"/>
  <c r="V68" i="55"/>
  <c r="V232" i="55" s="1"/>
  <c r="U68" i="55"/>
  <c r="U232" i="55" s="1"/>
  <c r="T68" i="55"/>
  <c r="T232" i="55" s="1"/>
  <c r="S68" i="55"/>
  <c r="R68" i="55"/>
  <c r="Q232" i="55" s="1"/>
  <c r="Q68" i="55"/>
  <c r="P232" i="55" s="1"/>
  <c r="P68" i="55"/>
  <c r="O68" i="55"/>
  <c r="AC68" i="55" s="1"/>
  <c r="AC67" i="55"/>
  <c r="AA67" i="55"/>
  <c r="Z67" i="55"/>
  <c r="Y67" i="55"/>
  <c r="X67" i="55"/>
  <c r="W67" i="55"/>
  <c r="V67" i="55"/>
  <c r="U67" i="55"/>
  <c r="T67" i="55"/>
  <c r="S67" i="55"/>
  <c r="R67" i="55"/>
  <c r="Q67" i="55"/>
  <c r="P67" i="55"/>
  <c r="O67" i="55"/>
  <c r="AA66" i="55"/>
  <c r="Z66" i="55"/>
  <c r="Y66" i="55"/>
  <c r="X66" i="55"/>
  <c r="W66" i="55"/>
  <c r="V66" i="55"/>
  <c r="U66" i="55"/>
  <c r="T66" i="55"/>
  <c r="S66" i="55"/>
  <c r="R66" i="55"/>
  <c r="Q66" i="55"/>
  <c r="P66" i="55"/>
  <c r="O66" i="55"/>
  <c r="AC66" i="55" s="1"/>
  <c r="AC65" i="55"/>
  <c r="AA65" i="55"/>
  <c r="AA231" i="55" s="1"/>
  <c r="Z65" i="55"/>
  <c r="Z231" i="55" s="1"/>
  <c r="Y65" i="55"/>
  <c r="Y231" i="55" s="1"/>
  <c r="X65" i="55"/>
  <c r="X231" i="55" s="1"/>
  <c r="W65" i="55"/>
  <c r="W231" i="55" s="1"/>
  <c r="V65" i="55"/>
  <c r="V231" i="55" s="1"/>
  <c r="U65" i="55"/>
  <c r="U231" i="55" s="1"/>
  <c r="T65" i="55"/>
  <c r="T231" i="55" s="1"/>
  <c r="S65" i="55"/>
  <c r="R65" i="55"/>
  <c r="Q231" i="55" s="1"/>
  <c r="Q65" i="55"/>
  <c r="P231" i="55" s="1"/>
  <c r="P65" i="55"/>
  <c r="O65" i="55"/>
  <c r="AA64" i="55"/>
  <c r="AA230" i="55" s="1"/>
  <c r="Z64" i="55"/>
  <c r="Z230" i="55" s="1"/>
  <c r="Y64" i="55"/>
  <c r="Y230" i="55" s="1"/>
  <c r="X64" i="55"/>
  <c r="X230" i="55" s="1"/>
  <c r="W64" i="55"/>
  <c r="W230" i="55" s="1"/>
  <c r="V64" i="55"/>
  <c r="V230" i="55" s="1"/>
  <c r="U64" i="55"/>
  <c r="U230" i="55" s="1"/>
  <c r="T64" i="55"/>
  <c r="T230" i="55" s="1"/>
  <c r="S64" i="55"/>
  <c r="R64" i="55"/>
  <c r="Q230" i="55" s="1"/>
  <c r="Q64" i="55"/>
  <c r="P230" i="55" s="1"/>
  <c r="P64" i="55"/>
  <c r="O64" i="55"/>
  <c r="AC64" i="55" s="1"/>
  <c r="AC63" i="55"/>
  <c r="AA63" i="55"/>
  <c r="AA229" i="55" s="1"/>
  <c r="Z63" i="55"/>
  <c r="Z229" i="55" s="1"/>
  <c r="Y63" i="55"/>
  <c r="Y229" i="55" s="1"/>
  <c r="X63" i="55"/>
  <c r="X229" i="55" s="1"/>
  <c r="W63" i="55"/>
  <c r="W229" i="55" s="1"/>
  <c r="V63" i="55"/>
  <c r="V229" i="55" s="1"/>
  <c r="U63" i="55"/>
  <c r="U229" i="55" s="1"/>
  <c r="T63" i="55"/>
  <c r="T229" i="55" s="1"/>
  <c r="S63" i="55"/>
  <c r="R63" i="55"/>
  <c r="Q229" i="55" s="1"/>
  <c r="Q63" i="55"/>
  <c r="P229" i="55" s="1"/>
  <c r="P63" i="55"/>
  <c r="O63" i="55"/>
  <c r="AA62" i="55"/>
  <c r="Z62" i="55"/>
  <c r="Y62" i="55"/>
  <c r="X62" i="55"/>
  <c r="W62" i="55"/>
  <c r="V62" i="55"/>
  <c r="U62" i="55"/>
  <c r="T62" i="55"/>
  <c r="S62" i="55"/>
  <c r="R62" i="55"/>
  <c r="Q62" i="55"/>
  <c r="P62" i="55"/>
  <c r="O62" i="55"/>
  <c r="AC62" i="55" s="1"/>
  <c r="AA61" i="55"/>
  <c r="Z61" i="55"/>
  <c r="Y61" i="55"/>
  <c r="X61" i="55"/>
  <c r="W61" i="55"/>
  <c r="V61" i="55"/>
  <c r="U61" i="55"/>
  <c r="T61" i="55"/>
  <c r="S61" i="55"/>
  <c r="R61" i="55"/>
  <c r="Q61" i="55"/>
  <c r="P61" i="55"/>
  <c r="O61" i="55"/>
  <c r="AC61" i="55" s="1"/>
  <c r="AA60" i="55"/>
  <c r="Z60" i="55"/>
  <c r="Y60" i="55"/>
  <c r="X60" i="55"/>
  <c r="W60" i="55"/>
  <c r="V60" i="55"/>
  <c r="U60" i="55"/>
  <c r="T60" i="55"/>
  <c r="S60" i="55"/>
  <c r="R60" i="55"/>
  <c r="Q60" i="55"/>
  <c r="P60" i="55"/>
  <c r="O60" i="55"/>
  <c r="AC60" i="55" s="1"/>
  <c r="AC59" i="55"/>
  <c r="AA59" i="55"/>
  <c r="Z59" i="55"/>
  <c r="Y59" i="55"/>
  <c r="X59" i="55"/>
  <c r="W59" i="55"/>
  <c r="V59" i="55"/>
  <c r="U59" i="55"/>
  <c r="T59" i="55"/>
  <c r="S59" i="55"/>
  <c r="R59" i="55"/>
  <c r="Q59" i="55"/>
  <c r="P59" i="55"/>
  <c r="O59" i="55"/>
  <c r="AA58" i="55"/>
  <c r="Z58" i="55"/>
  <c r="Y58" i="55"/>
  <c r="X58" i="55"/>
  <c r="W58" i="55"/>
  <c r="V58" i="55"/>
  <c r="U58" i="55"/>
  <c r="T58" i="55"/>
  <c r="S58" i="55"/>
  <c r="R58" i="55"/>
  <c r="Q58" i="55"/>
  <c r="P58" i="55"/>
  <c r="O58" i="55"/>
  <c r="AC58" i="55" s="1"/>
  <c r="AC57" i="55"/>
  <c r="AA57" i="55"/>
  <c r="Z57" i="55"/>
  <c r="Y57" i="55"/>
  <c r="X57" i="55"/>
  <c r="W57" i="55"/>
  <c r="V57" i="55"/>
  <c r="U57" i="55"/>
  <c r="T57" i="55"/>
  <c r="S57" i="55"/>
  <c r="R57" i="55"/>
  <c r="Q57" i="55"/>
  <c r="P57" i="55"/>
  <c r="O57" i="55"/>
  <c r="AA56" i="55"/>
  <c r="Z56" i="55"/>
  <c r="Y56" i="55"/>
  <c r="X56" i="55"/>
  <c r="W56" i="55"/>
  <c r="V56" i="55"/>
  <c r="U56" i="55"/>
  <c r="T56" i="55"/>
  <c r="S56" i="55"/>
  <c r="R56" i="55"/>
  <c r="Q56" i="55"/>
  <c r="P56" i="55"/>
  <c r="O56" i="55"/>
  <c r="AC56" i="55" s="1"/>
  <c r="AC55" i="55"/>
  <c r="AA55" i="55"/>
  <c r="Z55" i="55"/>
  <c r="Y55" i="55"/>
  <c r="X55" i="55"/>
  <c r="W55" i="55"/>
  <c r="V55" i="55"/>
  <c r="U55" i="55"/>
  <c r="T55" i="55"/>
  <c r="S55" i="55"/>
  <c r="R55" i="55"/>
  <c r="Q55" i="55"/>
  <c r="P55" i="55"/>
  <c r="O55" i="55"/>
  <c r="AA54" i="55"/>
  <c r="Z54" i="55"/>
  <c r="Y54" i="55"/>
  <c r="X54" i="55"/>
  <c r="W54" i="55"/>
  <c r="V54" i="55"/>
  <c r="U54" i="55"/>
  <c r="T54" i="55"/>
  <c r="S54" i="55"/>
  <c r="R54" i="55"/>
  <c r="Q54" i="55"/>
  <c r="P54" i="55"/>
  <c r="O54" i="55"/>
  <c r="AC54" i="55" s="1"/>
  <c r="AA53" i="55"/>
  <c r="Z53" i="55"/>
  <c r="Y53" i="55"/>
  <c r="X53" i="55"/>
  <c r="W53" i="55"/>
  <c r="V53" i="55"/>
  <c r="U53" i="55"/>
  <c r="T53" i="55"/>
  <c r="S53" i="55"/>
  <c r="R53" i="55"/>
  <c r="Q53" i="55"/>
  <c r="P53" i="55"/>
  <c r="O53" i="55"/>
  <c r="AC53" i="55" s="1"/>
  <c r="AA52" i="55"/>
  <c r="Z52" i="55"/>
  <c r="Y52" i="55"/>
  <c r="X52" i="55"/>
  <c r="W52" i="55"/>
  <c r="V52" i="55"/>
  <c r="U52" i="55"/>
  <c r="T52" i="55"/>
  <c r="S52" i="55"/>
  <c r="R52" i="55"/>
  <c r="Q52" i="55"/>
  <c r="P52" i="55"/>
  <c r="O52" i="55"/>
  <c r="AC52" i="55" s="1"/>
  <c r="AC51" i="55"/>
  <c r="AA51" i="55"/>
  <c r="Z51" i="55"/>
  <c r="Y51" i="55"/>
  <c r="X51" i="55"/>
  <c r="W51" i="55"/>
  <c r="V51" i="55"/>
  <c r="U51" i="55"/>
  <c r="T51" i="55"/>
  <c r="S51" i="55"/>
  <c r="R51" i="55"/>
  <c r="Q51" i="55"/>
  <c r="P51" i="55"/>
  <c r="O51" i="55"/>
  <c r="AA50" i="55"/>
  <c r="Z50" i="55"/>
  <c r="Y50" i="55"/>
  <c r="X50" i="55"/>
  <c r="W50" i="55"/>
  <c r="V50" i="55"/>
  <c r="U50" i="55"/>
  <c r="T50" i="55"/>
  <c r="S50" i="55"/>
  <c r="R50" i="55"/>
  <c r="Q50" i="55"/>
  <c r="P50" i="55"/>
  <c r="O50" i="55"/>
  <c r="AC50" i="55" s="1"/>
  <c r="AC49" i="55"/>
  <c r="AA49" i="55"/>
  <c r="Z49" i="55"/>
  <c r="Y49" i="55"/>
  <c r="X49" i="55"/>
  <c r="W49" i="55"/>
  <c r="V49" i="55"/>
  <c r="U49" i="55"/>
  <c r="T49" i="55"/>
  <c r="S49" i="55"/>
  <c r="R49" i="55"/>
  <c r="Q49" i="55"/>
  <c r="P49" i="55"/>
  <c r="O49" i="55"/>
  <c r="AA48" i="55"/>
  <c r="Z48" i="55"/>
  <c r="Y48" i="55"/>
  <c r="X48" i="55"/>
  <c r="W48" i="55"/>
  <c r="V48" i="55"/>
  <c r="U48" i="55"/>
  <c r="T48" i="55"/>
  <c r="S48" i="55"/>
  <c r="R48" i="55"/>
  <c r="Q48" i="55"/>
  <c r="P48" i="55"/>
  <c r="O48" i="55"/>
  <c r="AC48" i="55" s="1"/>
  <c r="AC47" i="55"/>
  <c r="AA47" i="55"/>
  <c r="Z47" i="55"/>
  <c r="Y47" i="55"/>
  <c r="X47" i="55"/>
  <c r="W47" i="55"/>
  <c r="V47" i="55"/>
  <c r="U47" i="55"/>
  <c r="T47" i="55"/>
  <c r="S47" i="55"/>
  <c r="R47" i="55"/>
  <c r="Q47" i="55"/>
  <c r="P47" i="55"/>
  <c r="O47" i="55"/>
  <c r="AA46" i="55"/>
  <c r="Z46" i="55"/>
  <c r="Y46" i="55"/>
  <c r="X46" i="55"/>
  <c r="W46" i="55"/>
  <c r="V46" i="55"/>
  <c r="U46" i="55"/>
  <c r="T46" i="55"/>
  <c r="S46" i="55"/>
  <c r="R46" i="55"/>
  <c r="Q46" i="55"/>
  <c r="P46" i="55"/>
  <c r="O46" i="55"/>
  <c r="AC46" i="55" s="1"/>
  <c r="AA45" i="55"/>
  <c r="Z45" i="55"/>
  <c r="Y45" i="55"/>
  <c r="X45" i="55"/>
  <c r="W45" i="55"/>
  <c r="V45" i="55"/>
  <c r="U45" i="55"/>
  <c r="T45" i="55"/>
  <c r="S45" i="55"/>
  <c r="R45" i="55"/>
  <c r="Q45" i="55"/>
  <c r="P45" i="55"/>
  <c r="O45" i="55"/>
  <c r="AC45" i="55" s="1"/>
  <c r="AA44" i="55"/>
  <c r="Z44" i="55"/>
  <c r="Y44" i="55"/>
  <c r="X44" i="55"/>
  <c r="W44" i="55"/>
  <c r="V44" i="55"/>
  <c r="U44" i="55"/>
  <c r="T44" i="55"/>
  <c r="S44" i="55"/>
  <c r="R44" i="55"/>
  <c r="Q44" i="55"/>
  <c r="P44" i="55"/>
  <c r="O44" i="55"/>
  <c r="AC44" i="55" s="1"/>
  <c r="AC43" i="55"/>
  <c r="AA43" i="55"/>
  <c r="Z43" i="55"/>
  <c r="Y43" i="55"/>
  <c r="X43" i="55"/>
  <c r="W43" i="55"/>
  <c r="V43" i="55"/>
  <c r="U43" i="55"/>
  <c r="T43" i="55"/>
  <c r="S43" i="55"/>
  <c r="R43" i="55"/>
  <c r="Q43" i="55"/>
  <c r="P43" i="55"/>
  <c r="O43" i="55"/>
  <c r="AA42" i="55"/>
  <c r="Z42" i="55"/>
  <c r="Y42" i="55"/>
  <c r="X42" i="55"/>
  <c r="W42" i="55"/>
  <c r="V42" i="55"/>
  <c r="U42" i="55"/>
  <c r="T42" i="55"/>
  <c r="S42" i="55"/>
  <c r="R42" i="55"/>
  <c r="Q42" i="55"/>
  <c r="P42" i="55"/>
  <c r="O42" i="55"/>
  <c r="AC42" i="55" s="1"/>
  <c r="AC41" i="55"/>
  <c r="AA41" i="55"/>
  <c r="Z41" i="55"/>
  <c r="Y41" i="55"/>
  <c r="X41" i="55"/>
  <c r="W41" i="55"/>
  <c r="V41" i="55"/>
  <c r="U41" i="55"/>
  <c r="T41" i="55"/>
  <c r="S41" i="55"/>
  <c r="R41" i="55"/>
  <c r="Q41" i="55"/>
  <c r="P41" i="55"/>
  <c r="O41" i="55"/>
  <c r="AA40" i="55"/>
  <c r="Z40" i="55"/>
  <c r="Y40" i="55"/>
  <c r="X40" i="55"/>
  <c r="W40" i="55"/>
  <c r="V40" i="55"/>
  <c r="U40" i="55"/>
  <c r="T40" i="55"/>
  <c r="S40" i="55"/>
  <c r="R40" i="55"/>
  <c r="Q40" i="55"/>
  <c r="P40" i="55"/>
  <c r="O40" i="55"/>
  <c r="AC40" i="55" s="1"/>
  <c r="AC39" i="55"/>
  <c r="AA39" i="55"/>
  <c r="Z39" i="55"/>
  <c r="Y39" i="55"/>
  <c r="X39" i="55"/>
  <c r="W39" i="55"/>
  <c r="V39" i="55"/>
  <c r="U39" i="55"/>
  <c r="T39" i="55"/>
  <c r="S39" i="55"/>
  <c r="R39" i="55"/>
  <c r="Q39" i="55"/>
  <c r="P39" i="55"/>
  <c r="O39" i="55"/>
  <c r="AA38" i="55"/>
  <c r="Z38" i="55"/>
  <c r="Y38" i="55"/>
  <c r="X38" i="55"/>
  <c r="W38" i="55"/>
  <c r="V38" i="55"/>
  <c r="U38" i="55"/>
  <c r="T38" i="55"/>
  <c r="S38" i="55"/>
  <c r="R38" i="55"/>
  <c r="Q38" i="55"/>
  <c r="P38" i="55"/>
  <c r="O38" i="55"/>
  <c r="AC38" i="55" s="1"/>
  <c r="AA37" i="55"/>
  <c r="Z37" i="55"/>
  <c r="Y37" i="55"/>
  <c r="X37" i="55"/>
  <c r="W37" i="55"/>
  <c r="V37" i="55"/>
  <c r="U37" i="55"/>
  <c r="T37" i="55"/>
  <c r="S37" i="55"/>
  <c r="R37" i="55"/>
  <c r="Q37" i="55"/>
  <c r="P37" i="55"/>
  <c r="O37" i="55"/>
  <c r="AC37" i="55" s="1"/>
  <c r="AA36" i="55"/>
  <c r="Z36" i="55"/>
  <c r="Y36" i="55"/>
  <c r="X36" i="55"/>
  <c r="W36" i="55"/>
  <c r="V36" i="55"/>
  <c r="U36" i="55"/>
  <c r="T36" i="55"/>
  <c r="S36" i="55"/>
  <c r="R36" i="55"/>
  <c r="Q36" i="55"/>
  <c r="P36" i="55"/>
  <c r="O36" i="55"/>
  <c r="AC36" i="55" s="1"/>
  <c r="AC35" i="55"/>
  <c r="AA35" i="55"/>
  <c r="AA228" i="55" s="1"/>
  <c r="Z35" i="55"/>
  <c r="Z228" i="55" s="1"/>
  <c r="Y35" i="55"/>
  <c r="Y228" i="55" s="1"/>
  <c r="X35" i="55"/>
  <c r="X228" i="55" s="1"/>
  <c r="W35" i="55"/>
  <c r="W228" i="55" s="1"/>
  <c r="V35" i="55"/>
  <c r="V228" i="55" s="1"/>
  <c r="U35" i="55"/>
  <c r="U228" i="55" s="1"/>
  <c r="T35" i="55"/>
  <c r="T228" i="55" s="1"/>
  <c r="S35" i="55"/>
  <c r="R35" i="55"/>
  <c r="Q228" i="55" s="1"/>
  <c r="Q35" i="55"/>
  <c r="P228" i="55" s="1"/>
  <c r="P35" i="55"/>
  <c r="O35" i="55"/>
  <c r="AA34" i="55"/>
  <c r="Z34" i="55"/>
  <c r="Y34" i="55"/>
  <c r="X34" i="55"/>
  <c r="W34" i="55"/>
  <c r="V34" i="55"/>
  <c r="U34" i="55"/>
  <c r="T34" i="55"/>
  <c r="S34" i="55"/>
  <c r="R34" i="55"/>
  <c r="Q34" i="55"/>
  <c r="P34" i="55"/>
  <c r="O34" i="55"/>
  <c r="AC34" i="55" s="1"/>
  <c r="AC33" i="55"/>
  <c r="AA33" i="55"/>
  <c r="Z33" i="55"/>
  <c r="Y33" i="55"/>
  <c r="X33" i="55"/>
  <c r="W33" i="55"/>
  <c r="V33" i="55"/>
  <c r="U33" i="55"/>
  <c r="T33" i="55"/>
  <c r="S33" i="55"/>
  <c r="R33" i="55"/>
  <c r="Q33" i="55"/>
  <c r="P33" i="55"/>
  <c r="O33" i="55"/>
  <c r="AA32" i="55"/>
  <c r="Z32" i="55"/>
  <c r="Y32" i="55"/>
  <c r="X32" i="55"/>
  <c r="W32" i="55"/>
  <c r="V32" i="55"/>
  <c r="U32" i="55"/>
  <c r="T32" i="55"/>
  <c r="S32" i="55"/>
  <c r="R32" i="55"/>
  <c r="Q32" i="55"/>
  <c r="P32" i="55"/>
  <c r="O32" i="55"/>
  <c r="AC32" i="55" s="1"/>
  <c r="AC31" i="55"/>
  <c r="AA31" i="55"/>
  <c r="AA227" i="55" s="1"/>
  <c r="Z31" i="55"/>
  <c r="Z227" i="55" s="1"/>
  <c r="Y31" i="55"/>
  <c r="Y227" i="55" s="1"/>
  <c r="X31" i="55"/>
  <c r="X227" i="55" s="1"/>
  <c r="W31" i="55"/>
  <c r="W227" i="55" s="1"/>
  <c r="V31" i="55"/>
  <c r="V227" i="55" s="1"/>
  <c r="U31" i="55"/>
  <c r="U227" i="55" s="1"/>
  <c r="T31" i="55"/>
  <c r="T227" i="55" s="1"/>
  <c r="S31" i="55"/>
  <c r="R31" i="55"/>
  <c r="Q227" i="55" s="1"/>
  <c r="Q31" i="55"/>
  <c r="P227" i="55" s="1"/>
  <c r="P31" i="55"/>
  <c r="O31" i="55"/>
  <c r="AA30" i="55"/>
  <c r="Z30" i="55"/>
  <c r="Y30" i="55"/>
  <c r="X30" i="55"/>
  <c r="W30" i="55"/>
  <c r="V30" i="55"/>
  <c r="U30" i="55"/>
  <c r="T30" i="55"/>
  <c r="S30" i="55"/>
  <c r="R30" i="55"/>
  <c r="Q30" i="55"/>
  <c r="P30" i="55"/>
  <c r="O30" i="55"/>
  <c r="AC30" i="55" s="1"/>
  <c r="AA29" i="55"/>
  <c r="Z29" i="55"/>
  <c r="Y29" i="55"/>
  <c r="X29" i="55"/>
  <c r="W29" i="55"/>
  <c r="V29" i="55"/>
  <c r="U29" i="55"/>
  <c r="T29" i="55"/>
  <c r="S29" i="55"/>
  <c r="R29" i="55"/>
  <c r="Q29" i="55"/>
  <c r="P29" i="55"/>
  <c r="O29" i="55"/>
  <c r="AC29" i="55" s="1"/>
  <c r="AA28" i="55"/>
  <c r="AA226" i="55" s="1"/>
  <c r="Z28" i="55"/>
  <c r="Z226" i="55" s="1"/>
  <c r="Y28" i="55"/>
  <c r="Y226" i="55" s="1"/>
  <c r="X28" i="55"/>
  <c r="X226" i="55" s="1"/>
  <c r="W28" i="55"/>
  <c r="W226" i="55" s="1"/>
  <c r="V28" i="55"/>
  <c r="V226" i="55" s="1"/>
  <c r="U28" i="55"/>
  <c r="U226" i="55" s="1"/>
  <c r="T28" i="55"/>
  <c r="T226" i="55" s="1"/>
  <c r="S28" i="55"/>
  <c r="R28" i="55"/>
  <c r="Q226" i="55" s="1"/>
  <c r="Q28" i="55"/>
  <c r="P226" i="55" s="1"/>
  <c r="P28" i="55"/>
  <c r="O28" i="55"/>
  <c r="AC28" i="55" s="1"/>
  <c r="AC27" i="55"/>
  <c r="AA27" i="55"/>
  <c r="Z27" i="55"/>
  <c r="Y27" i="55"/>
  <c r="X27" i="55"/>
  <c r="W27" i="55"/>
  <c r="V27" i="55"/>
  <c r="U27" i="55"/>
  <c r="T27" i="55"/>
  <c r="S27" i="55"/>
  <c r="R27" i="55"/>
  <c r="Q27" i="55"/>
  <c r="P27" i="55"/>
  <c r="O27" i="55"/>
  <c r="AA26" i="55"/>
  <c r="Z26" i="55"/>
  <c r="Y26" i="55"/>
  <c r="X26" i="55"/>
  <c r="W26" i="55"/>
  <c r="V26" i="55"/>
  <c r="U26" i="55"/>
  <c r="T26" i="55"/>
  <c r="S26" i="55"/>
  <c r="R26" i="55"/>
  <c r="Q26" i="55"/>
  <c r="P26" i="55"/>
  <c r="O26" i="55"/>
  <c r="AC26" i="55" s="1"/>
  <c r="AC25" i="55"/>
  <c r="AA25" i="55"/>
  <c r="Z25" i="55"/>
  <c r="Y25" i="55"/>
  <c r="X25" i="55"/>
  <c r="W25" i="55"/>
  <c r="V25" i="55"/>
  <c r="U25" i="55"/>
  <c r="T25" i="55"/>
  <c r="S25" i="55"/>
  <c r="R25" i="55"/>
  <c r="Q25" i="55"/>
  <c r="P25" i="55"/>
  <c r="O25" i="55"/>
  <c r="AA24" i="55"/>
  <c r="Z24" i="55"/>
  <c r="Y24" i="55"/>
  <c r="X24" i="55"/>
  <c r="W24" i="55"/>
  <c r="V24" i="55"/>
  <c r="U24" i="55"/>
  <c r="T24" i="55"/>
  <c r="S24" i="55"/>
  <c r="R24" i="55"/>
  <c r="Q24" i="55"/>
  <c r="P24" i="55"/>
  <c r="O24" i="55"/>
  <c r="AC24" i="55" s="1"/>
  <c r="AC23" i="55"/>
  <c r="AA23" i="55"/>
  <c r="Z23" i="55"/>
  <c r="Y23" i="55"/>
  <c r="X23" i="55"/>
  <c r="W23" i="55"/>
  <c r="V23" i="55"/>
  <c r="U23" i="55"/>
  <c r="T23" i="55"/>
  <c r="S23" i="55"/>
  <c r="R23" i="55"/>
  <c r="Q23" i="55"/>
  <c r="P23" i="55"/>
  <c r="O23" i="55"/>
  <c r="AA22" i="55"/>
  <c r="Z22" i="55"/>
  <c r="Y22" i="55"/>
  <c r="X22" i="55"/>
  <c r="W22" i="55"/>
  <c r="V22" i="55"/>
  <c r="U22" i="55"/>
  <c r="T22" i="55"/>
  <c r="S22" i="55"/>
  <c r="R22" i="55"/>
  <c r="Q22" i="55"/>
  <c r="P22" i="55"/>
  <c r="O22" i="55"/>
  <c r="AC22" i="55" s="1"/>
  <c r="AA21" i="55"/>
  <c r="Z21" i="55"/>
  <c r="Y21" i="55"/>
  <c r="X21" i="55"/>
  <c r="W21" i="55"/>
  <c r="V21" i="55"/>
  <c r="U21" i="55"/>
  <c r="T21" i="55"/>
  <c r="S21" i="55"/>
  <c r="R21" i="55"/>
  <c r="Q21" i="55"/>
  <c r="P21" i="55"/>
  <c r="O21" i="55"/>
  <c r="AC21" i="55" s="1"/>
  <c r="AA20" i="55"/>
  <c r="Z20" i="55"/>
  <c r="Y20" i="55"/>
  <c r="X20" i="55"/>
  <c r="W20" i="55"/>
  <c r="V20" i="55"/>
  <c r="U20" i="55"/>
  <c r="T20" i="55"/>
  <c r="S20" i="55"/>
  <c r="R20" i="55"/>
  <c r="Q20" i="55"/>
  <c r="P20" i="55"/>
  <c r="O20" i="55"/>
  <c r="AC20" i="55" s="1"/>
  <c r="AC19" i="55"/>
  <c r="AA19" i="55"/>
  <c r="Z19" i="55"/>
  <c r="Y19" i="55"/>
  <c r="X19" i="55"/>
  <c r="W19" i="55"/>
  <c r="V19" i="55"/>
  <c r="U19" i="55"/>
  <c r="T19" i="55"/>
  <c r="S19" i="55"/>
  <c r="R19" i="55"/>
  <c r="Q19" i="55"/>
  <c r="P19" i="55"/>
  <c r="O19" i="55"/>
  <c r="AA18" i="55"/>
  <c r="AB16" i="55" s="1"/>
  <c r="Z18" i="55"/>
  <c r="Y18" i="55"/>
  <c r="X18" i="55"/>
  <c r="W18" i="55"/>
  <c r="V18" i="55"/>
  <c r="U18" i="55"/>
  <c r="T18" i="55"/>
  <c r="S18" i="55"/>
  <c r="R18" i="55"/>
  <c r="Q18" i="55"/>
  <c r="P18" i="55"/>
  <c r="O18" i="55"/>
  <c r="AC18" i="55" s="1"/>
  <c r="AD18" i="55" s="1"/>
  <c r="AC17" i="55"/>
  <c r="AD17" i="55" s="1"/>
  <c r="AA17" i="55"/>
  <c r="Z17" i="55"/>
  <c r="Y17" i="55"/>
  <c r="X17" i="55"/>
  <c r="W17" i="55"/>
  <c r="V17" i="55"/>
  <c r="U17" i="55"/>
  <c r="T17" i="55"/>
  <c r="S17" i="55"/>
  <c r="R17" i="55"/>
  <c r="Q17" i="55"/>
  <c r="P17" i="55"/>
  <c r="O17" i="55"/>
  <c r="AA16" i="55"/>
  <c r="Z16" i="55"/>
  <c r="Y16" i="55"/>
  <c r="X16" i="55"/>
  <c r="W16" i="55"/>
  <c r="V16" i="55"/>
  <c r="U16" i="55"/>
  <c r="T16" i="55"/>
  <c r="S16" i="55"/>
  <c r="R16" i="55"/>
  <c r="Q16" i="55"/>
  <c r="P16" i="55"/>
  <c r="O16" i="55"/>
  <c r="AH340" i="53"/>
  <c r="AE340" i="53"/>
  <c r="AD340" i="53"/>
  <c r="AC340" i="53"/>
  <c r="AB340" i="53"/>
  <c r="AA340" i="53"/>
  <c r="Z340" i="53"/>
  <c r="Y340" i="53"/>
  <c r="X340" i="53"/>
  <c r="W340" i="53"/>
  <c r="V340" i="53"/>
  <c r="U340" i="53"/>
  <c r="T340" i="53"/>
  <c r="R340" i="53"/>
  <c r="Q340" i="53"/>
  <c r="P340" i="53"/>
  <c r="O340" i="53"/>
  <c r="N340" i="53"/>
  <c r="M340" i="53"/>
  <c r="L340" i="53"/>
  <c r="K340" i="53"/>
  <c r="J340" i="53"/>
  <c r="I340" i="53"/>
  <c r="H340" i="53"/>
  <c r="G340" i="53"/>
  <c r="AH339" i="53"/>
  <c r="AE339" i="53"/>
  <c r="AD339" i="53"/>
  <c r="AC339" i="53"/>
  <c r="AB339" i="53"/>
  <c r="AA339" i="53"/>
  <c r="Z339" i="53"/>
  <c r="Y339" i="53"/>
  <c r="X339" i="53"/>
  <c r="W339" i="53"/>
  <c r="V339" i="53"/>
  <c r="U339" i="53"/>
  <c r="T339" i="53"/>
  <c r="R339" i="53"/>
  <c r="Q339" i="53"/>
  <c r="P339" i="53"/>
  <c r="O339" i="53"/>
  <c r="N339" i="53"/>
  <c r="M339" i="53"/>
  <c r="L339" i="53"/>
  <c r="K339" i="53"/>
  <c r="J339" i="53"/>
  <c r="I339" i="53"/>
  <c r="H339" i="53"/>
  <c r="G339" i="53"/>
  <c r="AH338" i="53"/>
  <c r="AE338" i="53"/>
  <c r="AD338" i="53"/>
  <c r="AC338" i="53"/>
  <c r="AB338" i="53"/>
  <c r="AA338" i="53"/>
  <c r="Z338" i="53"/>
  <c r="Y338" i="53"/>
  <c r="X338" i="53"/>
  <c r="W338" i="53"/>
  <c r="V338" i="53"/>
  <c r="U338" i="53"/>
  <c r="T338" i="53"/>
  <c r="R338" i="53"/>
  <c r="Q338" i="53"/>
  <c r="P338" i="53"/>
  <c r="O338" i="53"/>
  <c r="N338" i="53"/>
  <c r="M338" i="53"/>
  <c r="L338" i="53"/>
  <c r="K338" i="53"/>
  <c r="J338" i="53"/>
  <c r="I338" i="53"/>
  <c r="H338" i="53"/>
  <c r="G338" i="53"/>
  <c r="AH337" i="53"/>
  <c r="AE337" i="53"/>
  <c r="AD337" i="53"/>
  <c r="AC337" i="53"/>
  <c r="AB337" i="53"/>
  <c r="AA337" i="53"/>
  <c r="Z337" i="53"/>
  <c r="Y337" i="53"/>
  <c r="X337" i="53"/>
  <c r="W337" i="53"/>
  <c r="V337" i="53"/>
  <c r="U337" i="53"/>
  <c r="T337" i="53"/>
  <c r="R337" i="53"/>
  <c r="Q337" i="53"/>
  <c r="P337" i="53"/>
  <c r="O337" i="53"/>
  <c r="N337" i="53"/>
  <c r="M337" i="53"/>
  <c r="L337" i="53"/>
  <c r="K337" i="53"/>
  <c r="J337" i="53"/>
  <c r="I337" i="53"/>
  <c r="H337" i="53"/>
  <c r="G337" i="53"/>
  <c r="AH336" i="53"/>
  <c r="AE336" i="53"/>
  <c r="AD336" i="53"/>
  <c r="AC336" i="53"/>
  <c r="AB336" i="53"/>
  <c r="AA336" i="53"/>
  <c r="Z336" i="53"/>
  <c r="Y336" i="53"/>
  <c r="X336" i="53"/>
  <c r="W336" i="53"/>
  <c r="V336" i="53"/>
  <c r="U336" i="53"/>
  <c r="T336" i="53"/>
  <c r="R336" i="53"/>
  <c r="S336" i="53" s="1"/>
  <c r="Q336" i="53"/>
  <c r="P336" i="53"/>
  <c r="O336" i="53"/>
  <c r="N336" i="53"/>
  <c r="M336" i="53"/>
  <c r="L336" i="53"/>
  <c r="K336" i="53"/>
  <c r="J336" i="53"/>
  <c r="I336" i="53"/>
  <c r="H336" i="53"/>
  <c r="G336" i="53"/>
  <c r="AH335" i="53"/>
  <c r="AE335" i="53"/>
  <c r="AD335" i="53"/>
  <c r="AC335" i="53"/>
  <c r="AB335" i="53"/>
  <c r="AA335" i="53"/>
  <c r="Z335" i="53"/>
  <c r="Y335" i="53"/>
  <c r="X335" i="53"/>
  <c r="W335" i="53"/>
  <c r="V335" i="53"/>
  <c r="U335" i="53"/>
  <c r="T335" i="53"/>
  <c r="R335" i="53"/>
  <c r="Q335" i="53"/>
  <c r="P335" i="53"/>
  <c r="O335" i="53"/>
  <c r="N335" i="53"/>
  <c r="M335" i="53"/>
  <c r="L335" i="53"/>
  <c r="K335" i="53"/>
  <c r="J335" i="53"/>
  <c r="I335" i="53"/>
  <c r="H335" i="53"/>
  <c r="G335" i="53"/>
  <c r="AH334" i="53"/>
  <c r="AE334" i="53"/>
  <c r="AD334" i="53"/>
  <c r="AC334" i="53"/>
  <c r="AB334" i="53"/>
  <c r="AA334" i="53"/>
  <c r="Z334" i="53"/>
  <c r="Y334" i="53"/>
  <c r="X334" i="53"/>
  <c r="W334" i="53"/>
  <c r="V334" i="53"/>
  <c r="U334" i="53"/>
  <c r="T334" i="53"/>
  <c r="R334" i="53"/>
  <c r="Q334" i="53"/>
  <c r="P334" i="53"/>
  <c r="O334" i="53"/>
  <c r="N334" i="53"/>
  <c r="M334" i="53"/>
  <c r="L334" i="53"/>
  <c r="K334" i="53"/>
  <c r="J334" i="53"/>
  <c r="I334" i="53"/>
  <c r="H334" i="53"/>
  <c r="G334" i="53"/>
  <c r="AH333" i="53"/>
  <c r="AE333" i="53"/>
  <c r="AD333" i="53"/>
  <c r="AC333" i="53"/>
  <c r="AB333" i="53"/>
  <c r="AA333" i="53"/>
  <c r="Z333" i="53"/>
  <c r="Y333" i="53"/>
  <c r="X333" i="53"/>
  <c r="W333" i="53"/>
  <c r="V333" i="53"/>
  <c r="U333" i="53"/>
  <c r="T333" i="53"/>
  <c r="R333" i="53"/>
  <c r="Q333" i="53"/>
  <c r="P333" i="53"/>
  <c r="O333" i="53"/>
  <c r="N333" i="53"/>
  <c r="M333" i="53"/>
  <c r="L333" i="53"/>
  <c r="K333" i="53"/>
  <c r="J333" i="53"/>
  <c r="I333" i="53"/>
  <c r="H333" i="53"/>
  <c r="G333" i="53"/>
  <c r="AH332" i="53"/>
  <c r="AE332" i="53"/>
  <c r="AD332" i="53"/>
  <c r="AC332" i="53"/>
  <c r="AB332" i="53"/>
  <c r="AA332" i="53"/>
  <c r="Z332" i="53"/>
  <c r="Y332" i="53"/>
  <c r="X332" i="53"/>
  <c r="W332" i="53"/>
  <c r="V332" i="53"/>
  <c r="U332" i="53"/>
  <c r="T332" i="53"/>
  <c r="R332" i="53"/>
  <c r="Q332" i="53"/>
  <c r="P332" i="53"/>
  <c r="O332" i="53"/>
  <c r="N332" i="53"/>
  <c r="M332" i="53"/>
  <c r="L332" i="53"/>
  <c r="K332" i="53"/>
  <c r="J332" i="53"/>
  <c r="I332" i="53"/>
  <c r="H332" i="53"/>
  <c r="G332" i="53"/>
  <c r="AH331" i="53"/>
  <c r="AE331" i="53"/>
  <c r="AD331" i="53"/>
  <c r="AC331" i="53"/>
  <c r="AB331" i="53"/>
  <c r="AA331" i="53"/>
  <c r="Z331" i="53"/>
  <c r="Y331" i="53"/>
  <c r="X331" i="53"/>
  <c r="W331" i="53"/>
  <c r="V331" i="53"/>
  <c r="U331" i="53"/>
  <c r="T331" i="53"/>
  <c r="R331" i="53"/>
  <c r="Q331" i="53"/>
  <c r="P331" i="53"/>
  <c r="O331" i="53"/>
  <c r="N331" i="53"/>
  <c r="M331" i="53"/>
  <c r="L331" i="53"/>
  <c r="K331" i="53"/>
  <c r="J331" i="53"/>
  <c r="I331" i="53"/>
  <c r="H331" i="53"/>
  <c r="G331" i="53"/>
  <c r="AH330" i="53"/>
  <c r="AE330" i="53"/>
  <c r="AD330" i="53"/>
  <c r="AC330" i="53"/>
  <c r="AB330" i="53"/>
  <c r="AA330" i="53"/>
  <c r="Z330" i="53"/>
  <c r="Y330" i="53"/>
  <c r="X330" i="53"/>
  <c r="W330" i="53"/>
  <c r="V330" i="53"/>
  <c r="U330" i="53"/>
  <c r="T330" i="53"/>
  <c r="R330" i="53"/>
  <c r="Q330" i="53"/>
  <c r="P330" i="53"/>
  <c r="O330" i="53"/>
  <c r="N330" i="53"/>
  <c r="M330" i="53"/>
  <c r="L330" i="53"/>
  <c r="K330" i="53"/>
  <c r="J330" i="53"/>
  <c r="I330" i="53"/>
  <c r="H330" i="53"/>
  <c r="G330" i="53"/>
  <c r="AH329" i="53"/>
  <c r="AE329" i="53"/>
  <c r="AD329" i="53"/>
  <c r="AC329" i="53"/>
  <c r="AB329" i="53"/>
  <c r="AA329" i="53"/>
  <c r="Z329" i="53"/>
  <c r="Y329" i="53"/>
  <c r="X329" i="53"/>
  <c r="W329" i="53"/>
  <c r="V329" i="53"/>
  <c r="U329" i="53"/>
  <c r="T329" i="53"/>
  <c r="R329" i="53"/>
  <c r="Q329" i="53"/>
  <c r="P329" i="53"/>
  <c r="O329" i="53"/>
  <c r="N329" i="53"/>
  <c r="M329" i="53"/>
  <c r="L329" i="53"/>
  <c r="K329" i="53"/>
  <c r="J329" i="53"/>
  <c r="I329" i="53"/>
  <c r="H329" i="53"/>
  <c r="G329" i="53"/>
  <c r="AH328" i="53"/>
  <c r="AE328" i="53"/>
  <c r="AD328" i="53"/>
  <c r="AC328" i="53"/>
  <c r="AB328" i="53"/>
  <c r="AA328" i="53"/>
  <c r="Z328" i="53"/>
  <c r="Y328" i="53"/>
  <c r="X328" i="53"/>
  <c r="W328" i="53"/>
  <c r="V328" i="53"/>
  <c r="U328" i="53"/>
  <c r="T328" i="53"/>
  <c r="R328" i="53"/>
  <c r="Q328" i="53"/>
  <c r="P328" i="53"/>
  <c r="O328" i="53"/>
  <c r="N328" i="53"/>
  <c r="M328" i="53"/>
  <c r="L328" i="53"/>
  <c r="K328" i="53"/>
  <c r="J328" i="53"/>
  <c r="I328" i="53"/>
  <c r="H328" i="53"/>
  <c r="G328" i="53"/>
  <c r="AH327" i="53"/>
  <c r="AE327" i="53"/>
  <c r="AD327" i="53"/>
  <c r="AC327" i="53"/>
  <c r="AB327" i="53"/>
  <c r="AA327" i="53"/>
  <c r="Z327" i="53"/>
  <c r="Y327" i="53"/>
  <c r="X327" i="53"/>
  <c r="W327" i="53"/>
  <c r="V327" i="53"/>
  <c r="U327" i="53"/>
  <c r="T327" i="53"/>
  <c r="R327" i="53"/>
  <c r="Q327" i="53"/>
  <c r="P327" i="53"/>
  <c r="O327" i="53"/>
  <c r="N327" i="53"/>
  <c r="M327" i="53"/>
  <c r="L327" i="53"/>
  <c r="K327" i="53"/>
  <c r="J327" i="53"/>
  <c r="I327" i="53"/>
  <c r="H327" i="53"/>
  <c r="G327" i="53"/>
  <c r="AH326" i="53"/>
  <c r="AE326" i="53"/>
  <c r="AD326" i="53"/>
  <c r="AC326" i="53"/>
  <c r="AB326" i="53"/>
  <c r="AA326" i="53"/>
  <c r="Z326" i="53"/>
  <c r="Y326" i="53"/>
  <c r="X326" i="53"/>
  <c r="W326" i="53"/>
  <c r="V326" i="53"/>
  <c r="U326" i="53"/>
  <c r="T326" i="53"/>
  <c r="R326" i="53"/>
  <c r="Q326" i="53"/>
  <c r="P326" i="53"/>
  <c r="O326" i="53"/>
  <c r="N326" i="53"/>
  <c r="M326" i="53"/>
  <c r="L326" i="53"/>
  <c r="K326" i="53"/>
  <c r="J326" i="53"/>
  <c r="I326" i="53"/>
  <c r="H326" i="53"/>
  <c r="G326" i="53"/>
  <c r="AH325" i="53"/>
  <c r="AE325" i="53"/>
  <c r="AD325" i="53"/>
  <c r="AC325" i="53"/>
  <c r="AB325" i="53"/>
  <c r="AA325" i="53"/>
  <c r="Z325" i="53"/>
  <c r="Y325" i="53"/>
  <c r="X325" i="53"/>
  <c r="W325" i="53"/>
  <c r="V325" i="53"/>
  <c r="U325" i="53"/>
  <c r="T325" i="53"/>
  <c r="R325" i="53"/>
  <c r="Q325" i="53"/>
  <c r="P325" i="53"/>
  <c r="O325" i="53"/>
  <c r="N325" i="53"/>
  <c r="M325" i="53"/>
  <c r="L325" i="53"/>
  <c r="K325" i="53"/>
  <c r="J325" i="53"/>
  <c r="I325" i="53"/>
  <c r="H325" i="53"/>
  <c r="G325" i="53"/>
  <c r="AH324" i="53"/>
  <c r="AE324" i="53"/>
  <c r="AD324" i="53"/>
  <c r="AC324" i="53"/>
  <c r="AB324" i="53"/>
  <c r="AA324" i="53"/>
  <c r="Z324" i="53"/>
  <c r="Y324" i="53"/>
  <c r="X324" i="53"/>
  <c r="W324" i="53"/>
  <c r="V324" i="53"/>
  <c r="U324" i="53"/>
  <c r="T324" i="53"/>
  <c r="R324" i="53"/>
  <c r="Q324" i="53"/>
  <c r="P324" i="53"/>
  <c r="O324" i="53"/>
  <c r="N324" i="53"/>
  <c r="M324" i="53"/>
  <c r="L324" i="53"/>
  <c r="K324" i="53"/>
  <c r="J324" i="53"/>
  <c r="I324" i="53"/>
  <c r="H324" i="53"/>
  <c r="S324" i="53" s="1"/>
  <c r="G324" i="53"/>
  <c r="AH323" i="53"/>
  <c r="AE323" i="53"/>
  <c r="AD323" i="53"/>
  <c r="AC323" i="53"/>
  <c r="AB323" i="53"/>
  <c r="AA323" i="53"/>
  <c r="Z323" i="53"/>
  <c r="Y323" i="53"/>
  <c r="X323" i="53"/>
  <c r="W323" i="53"/>
  <c r="V323" i="53"/>
  <c r="U323" i="53"/>
  <c r="T323" i="53"/>
  <c r="R323" i="53"/>
  <c r="Q323" i="53"/>
  <c r="P323" i="53"/>
  <c r="O323" i="53"/>
  <c r="N323" i="53"/>
  <c r="M323" i="53"/>
  <c r="L323" i="53"/>
  <c r="K323" i="53"/>
  <c r="J323" i="53"/>
  <c r="I323" i="53"/>
  <c r="H323" i="53"/>
  <c r="G323" i="53"/>
  <c r="AH322" i="53"/>
  <c r="AE322" i="53"/>
  <c r="AD322" i="53"/>
  <c r="AC322" i="53"/>
  <c r="AB322" i="53"/>
  <c r="AA322" i="53"/>
  <c r="Z322" i="53"/>
  <c r="Y322" i="53"/>
  <c r="X322" i="53"/>
  <c r="W322" i="53"/>
  <c r="V322" i="53"/>
  <c r="U322" i="53"/>
  <c r="T322" i="53"/>
  <c r="R322" i="53"/>
  <c r="Q322" i="53"/>
  <c r="P322" i="53"/>
  <c r="O322" i="53"/>
  <c r="N322" i="53"/>
  <c r="M322" i="53"/>
  <c r="L322" i="53"/>
  <c r="K322" i="53"/>
  <c r="J322" i="53"/>
  <c r="I322" i="53"/>
  <c r="H322" i="53"/>
  <c r="G322" i="53"/>
  <c r="AH321" i="53"/>
  <c r="AE321" i="53"/>
  <c r="AD321" i="53"/>
  <c r="AC321" i="53"/>
  <c r="AB321" i="53"/>
  <c r="AA321" i="53"/>
  <c r="Z321" i="53"/>
  <c r="Y321" i="53"/>
  <c r="X321" i="53"/>
  <c r="W321" i="53"/>
  <c r="V321" i="53"/>
  <c r="U321" i="53"/>
  <c r="T321" i="53"/>
  <c r="R321" i="53"/>
  <c r="Q321" i="53"/>
  <c r="P321" i="53"/>
  <c r="O321" i="53"/>
  <c r="N321" i="53"/>
  <c r="M321" i="53"/>
  <c r="L321" i="53"/>
  <c r="K321" i="53"/>
  <c r="J321" i="53"/>
  <c r="I321" i="53"/>
  <c r="H321" i="53"/>
  <c r="G321" i="53"/>
  <c r="AH320" i="53"/>
  <c r="AE320" i="53"/>
  <c r="AD320" i="53"/>
  <c r="AC320" i="53"/>
  <c r="AB320" i="53"/>
  <c r="AA320" i="53"/>
  <c r="Z320" i="53"/>
  <c r="Y320" i="53"/>
  <c r="X320" i="53"/>
  <c r="W320" i="53"/>
  <c r="V320" i="53"/>
  <c r="U320" i="53"/>
  <c r="T320" i="53"/>
  <c r="R320" i="53"/>
  <c r="Q320" i="53"/>
  <c r="P320" i="53"/>
  <c r="O320" i="53"/>
  <c r="N320" i="53"/>
  <c r="M320" i="53"/>
  <c r="L320" i="53"/>
  <c r="K320" i="53"/>
  <c r="J320" i="53"/>
  <c r="I320" i="53"/>
  <c r="H320" i="53"/>
  <c r="G320" i="53"/>
  <c r="AH319" i="53"/>
  <c r="AE319" i="53"/>
  <c r="AD319" i="53"/>
  <c r="AC319" i="53"/>
  <c r="AB319" i="53"/>
  <c r="AA319" i="53"/>
  <c r="Z319" i="53"/>
  <c r="Y319" i="53"/>
  <c r="X319" i="53"/>
  <c r="W319" i="53"/>
  <c r="V319" i="53"/>
  <c r="U319" i="53"/>
  <c r="T319" i="53"/>
  <c r="R319" i="53"/>
  <c r="Q319" i="53"/>
  <c r="P319" i="53"/>
  <c r="O319" i="53"/>
  <c r="N319" i="53"/>
  <c r="M319" i="53"/>
  <c r="L319" i="53"/>
  <c r="K319" i="53"/>
  <c r="J319" i="53"/>
  <c r="I319" i="53"/>
  <c r="H319" i="53"/>
  <c r="G319" i="53"/>
  <c r="AH318" i="53"/>
  <c r="AE318" i="53"/>
  <c r="AD318" i="53"/>
  <c r="AC318" i="53"/>
  <c r="AB318" i="53"/>
  <c r="AA318" i="53"/>
  <c r="Z318" i="53"/>
  <c r="Y318" i="53"/>
  <c r="X318" i="53"/>
  <c r="W318" i="53"/>
  <c r="V318" i="53"/>
  <c r="U318" i="53"/>
  <c r="T318" i="53"/>
  <c r="R318" i="53"/>
  <c r="S318" i="53" s="1"/>
  <c r="Q318" i="53"/>
  <c r="P318" i="53"/>
  <c r="O318" i="53"/>
  <c r="N318" i="53"/>
  <c r="M318" i="53"/>
  <c r="L318" i="53"/>
  <c r="K318" i="53"/>
  <c r="J318" i="53"/>
  <c r="I318" i="53"/>
  <c r="H318" i="53"/>
  <c r="G318" i="53"/>
  <c r="AH317" i="53"/>
  <c r="AE317" i="53"/>
  <c r="AD317" i="53"/>
  <c r="AC317" i="53"/>
  <c r="AB317" i="53"/>
  <c r="AA317" i="53"/>
  <c r="Z317" i="53"/>
  <c r="Y317" i="53"/>
  <c r="X317" i="53"/>
  <c r="W317" i="53"/>
  <c r="V317" i="53"/>
  <c r="U317" i="53"/>
  <c r="T317" i="53"/>
  <c r="R317" i="53"/>
  <c r="Q317" i="53"/>
  <c r="P317" i="53"/>
  <c r="O317" i="53"/>
  <c r="N317" i="53"/>
  <c r="M317" i="53"/>
  <c r="L317" i="53"/>
  <c r="K317" i="53"/>
  <c r="J317" i="53"/>
  <c r="I317" i="53"/>
  <c r="H317" i="53"/>
  <c r="G317" i="53"/>
  <c r="AH316" i="53"/>
  <c r="AE316" i="53"/>
  <c r="AD316" i="53"/>
  <c r="AC316" i="53"/>
  <c r="AB316" i="53"/>
  <c r="AA316" i="53"/>
  <c r="Z316" i="53"/>
  <c r="Y316" i="53"/>
  <c r="X316" i="53"/>
  <c r="W316" i="53"/>
  <c r="V316" i="53"/>
  <c r="U316" i="53"/>
  <c r="T316" i="53"/>
  <c r="R316" i="53"/>
  <c r="Q316" i="53"/>
  <c r="P316" i="53"/>
  <c r="O316" i="53"/>
  <c r="N316" i="53"/>
  <c r="M316" i="53"/>
  <c r="L316" i="53"/>
  <c r="K316" i="53"/>
  <c r="J316" i="53"/>
  <c r="I316" i="53"/>
  <c r="H316" i="53"/>
  <c r="S316" i="53" s="1"/>
  <c r="G316" i="53"/>
  <c r="AH315" i="53"/>
  <c r="AE315" i="53"/>
  <c r="AD315" i="53"/>
  <c r="AC315" i="53"/>
  <c r="AB315" i="53"/>
  <c r="AA315" i="53"/>
  <c r="Z315" i="53"/>
  <c r="Y315" i="53"/>
  <c r="X315" i="53"/>
  <c r="W315" i="53"/>
  <c r="V315" i="53"/>
  <c r="U315" i="53"/>
  <c r="T315" i="53"/>
  <c r="R315" i="53"/>
  <c r="Q315" i="53"/>
  <c r="P315" i="53"/>
  <c r="O315" i="53"/>
  <c r="N315" i="53"/>
  <c r="M315" i="53"/>
  <c r="L315" i="53"/>
  <c r="K315" i="53"/>
  <c r="J315" i="53"/>
  <c r="I315" i="53"/>
  <c r="H315" i="53"/>
  <c r="G315" i="53"/>
  <c r="AH314" i="53"/>
  <c r="AH342" i="53" s="1"/>
  <c r="AE314" i="53"/>
  <c r="AD314" i="53"/>
  <c r="AC314" i="53"/>
  <c r="AB314" i="53"/>
  <c r="AA314" i="53"/>
  <c r="Z314" i="53"/>
  <c r="Y314" i="53"/>
  <c r="X314" i="53"/>
  <c r="W314" i="53"/>
  <c r="V314" i="53"/>
  <c r="U314" i="53"/>
  <c r="T314" i="53"/>
  <c r="R314" i="53"/>
  <c r="Q314" i="53"/>
  <c r="P314" i="53"/>
  <c r="O314" i="53"/>
  <c r="N314" i="53"/>
  <c r="M314" i="53"/>
  <c r="L314" i="53"/>
  <c r="K314" i="53"/>
  <c r="J314" i="53"/>
  <c r="I314" i="53"/>
  <c r="H314" i="53"/>
  <c r="G314" i="53"/>
  <c r="Y312" i="53"/>
  <c r="X312" i="53"/>
  <c r="W312" i="53"/>
  <c r="V312" i="53"/>
  <c r="U312" i="53"/>
  <c r="T312" i="53"/>
  <c r="S312" i="53"/>
  <c r="AG312" i="53" s="1"/>
  <c r="Y311" i="53"/>
  <c r="X311" i="53"/>
  <c r="W311" i="53"/>
  <c r="V311" i="53"/>
  <c r="U311" i="53"/>
  <c r="T311" i="53"/>
  <c r="S311" i="53"/>
  <c r="AG311" i="53" s="1"/>
  <c r="AG310" i="53"/>
  <c r="Y310" i="53"/>
  <c r="X310" i="53"/>
  <c r="W310" i="53"/>
  <c r="V310" i="53"/>
  <c r="U310" i="53"/>
  <c r="T310" i="53"/>
  <c r="S310" i="53"/>
  <c r="AG309" i="53"/>
  <c r="Y309" i="53"/>
  <c r="X309" i="53"/>
  <c r="W309" i="53"/>
  <c r="V309" i="53"/>
  <c r="U309" i="53"/>
  <c r="T309" i="53"/>
  <c r="S309" i="53"/>
  <c r="Y308" i="53"/>
  <c r="X308" i="53"/>
  <c r="W308" i="53"/>
  <c r="V308" i="53"/>
  <c r="U308" i="53"/>
  <c r="T308" i="53"/>
  <c r="S308" i="53"/>
  <c r="AG308" i="53" s="1"/>
  <c r="Y307" i="53"/>
  <c r="X307" i="53"/>
  <c r="W307" i="53"/>
  <c r="V307" i="53"/>
  <c r="U307" i="53"/>
  <c r="T307" i="53"/>
  <c r="S307" i="53"/>
  <c r="AG307" i="53" s="1"/>
  <c r="Y306" i="53"/>
  <c r="X306" i="53"/>
  <c r="W306" i="53"/>
  <c r="V306" i="53"/>
  <c r="U306" i="53"/>
  <c r="T306" i="53"/>
  <c r="S306" i="53"/>
  <c r="AG306" i="53" s="1"/>
  <c r="Y305" i="53"/>
  <c r="X305" i="53"/>
  <c r="W305" i="53"/>
  <c r="V305" i="53"/>
  <c r="U305" i="53"/>
  <c r="T305" i="53"/>
  <c r="S305" i="53"/>
  <c r="AG305" i="53" s="1"/>
  <c r="Y304" i="53"/>
  <c r="X304" i="53"/>
  <c r="W304" i="53"/>
  <c r="V304" i="53"/>
  <c r="U304" i="53"/>
  <c r="T304" i="53"/>
  <c r="S304" i="53"/>
  <c r="AG304" i="53" s="1"/>
  <c r="Y303" i="53"/>
  <c r="X303" i="53"/>
  <c r="W303" i="53"/>
  <c r="V303" i="53"/>
  <c r="U303" i="53"/>
  <c r="T303" i="53"/>
  <c r="S303" i="53"/>
  <c r="AG303" i="53" s="1"/>
  <c r="AG302" i="53"/>
  <c r="Y302" i="53"/>
  <c r="X302" i="53"/>
  <c r="W302" i="53"/>
  <c r="V302" i="53"/>
  <c r="U302" i="53"/>
  <c r="T302" i="53"/>
  <c r="S302" i="53"/>
  <c r="AG301" i="53"/>
  <c r="Y301" i="53"/>
  <c r="X301" i="53"/>
  <c r="W301" i="53"/>
  <c r="V301" i="53"/>
  <c r="U301" i="53"/>
  <c r="T301" i="53"/>
  <c r="S301" i="53"/>
  <c r="Y300" i="53"/>
  <c r="X300" i="53"/>
  <c r="W300" i="53"/>
  <c r="V300" i="53"/>
  <c r="U300" i="53"/>
  <c r="T300" i="53"/>
  <c r="S300" i="53"/>
  <c r="AG300" i="53" s="1"/>
  <c r="Y299" i="53"/>
  <c r="X299" i="53"/>
  <c r="W299" i="53"/>
  <c r="V299" i="53"/>
  <c r="U299" i="53"/>
  <c r="T299" i="53"/>
  <c r="S299" i="53"/>
  <c r="AG299" i="53" s="1"/>
  <c r="Y298" i="53"/>
  <c r="X298" i="53"/>
  <c r="W298" i="53"/>
  <c r="V298" i="53"/>
  <c r="U298" i="53"/>
  <c r="T298" i="53"/>
  <c r="S298" i="53"/>
  <c r="AG298" i="53" s="1"/>
  <c r="Y297" i="53"/>
  <c r="X297" i="53"/>
  <c r="W297" i="53"/>
  <c r="V297" i="53"/>
  <c r="U297" i="53"/>
  <c r="T297" i="53"/>
  <c r="S297" i="53"/>
  <c r="AG297" i="53" s="1"/>
  <c r="Y296" i="53"/>
  <c r="X296" i="53"/>
  <c r="W296" i="53"/>
  <c r="V296" i="53"/>
  <c r="U296" i="53"/>
  <c r="T296" i="53"/>
  <c r="S296" i="53"/>
  <c r="AG296" i="53" s="1"/>
  <c r="Y295" i="53"/>
  <c r="X295" i="53"/>
  <c r="W295" i="53"/>
  <c r="V295" i="53"/>
  <c r="U295" i="53"/>
  <c r="T295" i="53"/>
  <c r="S295" i="53"/>
  <c r="AG295" i="53" s="1"/>
  <c r="AG294" i="53"/>
  <c r="Y294" i="53"/>
  <c r="X294" i="53"/>
  <c r="W294" i="53"/>
  <c r="V294" i="53"/>
  <c r="U294" i="53"/>
  <c r="T294" i="53"/>
  <c r="S294" i="53"/>
  <c r="AG293" i="53"/>
  <c r="Y293" i="53"/>
  <c r="X293" i="53"/>
  <c r="W293" i="53"/>
  <c r="V293" i="53"/>
  <c r="U293" i="53"/>
  <c r="T293" i="53"/>
  <c r="S293" i="53"/>
  <c r="Y292" i="53"/>
  <c r="X292" i="53"/>
  <c r="W292" i="53"/>
  <c r="V292" i="53"/>
  <c r="U292" i="53"/>
  <c r="T292" i="53"/>
  <c r="S292" i="53"/>
  <c r="AG292" i="53" s="1"/>
  <c r="Y291" i="53"/>
  <c r="X291" i="53"/>
  <c r="W291" i="53"/>
  <c r="V291" i="53"/>
  <c r="U291" i="53"/>
  <c r="T291" i="53"/>
  <c r="S291" i="53"/>
  <c r="AG291" i="53" s="1"/>
  <c r="Y290" i="53"/>
  <c r="X290" i="53"/>
  <c r="W290" i="53"/>
  <c r="V290" i="53"/>
  <c r="U290" i="53"/>
  <c r="T290" i="53"/>
  <c r="S290" i="53"/>
  <c r="AG290" i="53" s="1"/>
  <c r="Y289" i="53"/>
  <c r="X289" i="53"/>
  <c r="W289" i="53"/>
  <c r="V289" i="53"/>
  <c r="U289" i="53"/>
  <c r="T289" i="53"/>
  <c r="S289" i="53"/>
  <c r="AG289" i="53" s="1"/>
  <c r="Y288" i="53"/>
  <c r="X288" i="53"/>
  <c r="W288" i="53"/>
  <c r="V288" i="53"/>
  <c r="U288" i="53"/>
  <c r="T288" i="53"/>
  <c r="S288" i="53"/>
  <c r="AG288" i="53" s="1"/>
  <c r="Y287" i="53"/>
  <c r="X287" i="53"/>
  <c r="W287" i="53"/>
  <c r="V287" i="53"/>
  <c r="U287" i="53"/>
  <c r="T287" i="53"/>
  <c r="S287" i="53"/>
  <c r="AG287" i="53" s="1"/>
  <c r="AG286" i="53"/>
  <c r="Y286" i="53"/>
  <c r="X286" i="53"/>
  <c r="W286" i="53"/>
  <c r="V286" i="53"/>
  <c r="U286" i="53"/>
  <c r="T286" i="53"/>
  <c r="S286" i="53"/>
  <c r="AG285" i="53"/>
  <c r="Y285" i="53"/>
  <c r="X285" i="53"/>
  <c r="W285" i="53"/>
  <c r="V285" i="53"/>
  <c r="U285" i="53"/>
  <c r="T285" i="53"/>
  <c r="S285" i="53"/>
  <c r="Y284" i="53"/>
  <c r="X284" i="53"/>
  <c r="W284" i="53"/>
  <c r="V284" i="53"/>
  <c r="U284" i="53"/>
  <c r="T284" i="53"/>
  <c r="S284" i="53"/>
  <c r="AG284" i="53" s="1"/>
  <c r="Y283" i="53"/>
  <c r="X283" i="53"/>
  <c r="W283" i="53"/>
  <c r="V283" i="53"/>
  <c r="U283" i="53"/>
  <c r="T283" i="53"/>
  <c r="S283" i="53"/>
  <c r="AG283" i="53" s="1"/>
  <c r="Y282" i="53"/>
  <c r="X282" i="53"/>
  <c r="W282" i="53"/>
  <c r="V282" i="53"/>
  <c r="U282" i="53"/>
  <c r="T282" i="53"/>
  <c r="S282" i="53"/>
  <c r="AG282" i="53" s="1"/>
  <c r="Y281" i="53"/>
  <c r="X281" i="53"/>
  <c r="W281" i="53"/>
  <c r="V281" i="53"/>
  <c r="U281" i="53"/>
  <c r="T281" i="53"/>
  <c r="S281" i="53"/>
  <c r="AG281" i="53" s="1"/>
  <c r="Y280" i="53"/>
  <c r="X280" i="53"/>
  <c r="W280" i="53"/>
  <c r="V280" i="53"/>
  <c r="U280" i="53"/>
  <c r="T280" i="53"/>
  <c r="S280" i="53"/>
  <c r="AG280" i="53" s="1"/>
  <c r="Y279" i="53"/>
  <c r="X279" i="53"/>
  <c r="W279" i="53"/>
  <c r="V279" i="53"/>
  <c r="U279" i="53"/>
  <c r="T279" i="53"/>
  <c r="S279" i="53"/>
  <c r="AG279" i="53" s="1"/>
  <c r="AG278" i="53"/>
  <c r="Y278" i="53"/>
  <c r="X278" i="53"/>
  <c r="W278" i="53"/>
  <c r="V278" i="53"/>
  <c r="U278" i="53"/>
  <c r="T278" i="53"/>
  <c r="S278" i="53"/>
  <c r="AG277" i="53"/>
  <c r="Y277" i="53"/>
  <c r="X277" i="53"/>
  <c r="W277" i="53"/>
  <c r="V277" i="53"/>
  <c r="U277" i="53"/>
  <c r="T277" i="53"/>
  <c r="S277" i="53"/>
  <c r="Y276" i="53"/>
  <c r="X276" i="53"/>
  <c r="W276" i="53"/>
  <c r="V276" i="53"/>
  <c r="U276" i="53"/>
  <c r="T276" i="53"/>
  <c r="S276" i="53"/>
  <c r="Y275" i="53"/>
  <c r="X275" i="53"/>
  <c r="W275" i="53"/>
  <c r="V275" i="53"/>
  <c r="U275" i="53"/>
  <c r="T275" i="53"/>
  <c r="S275" i="53"/>
  <c r="AG275" i="53" s="1"/>
  <c r="Y274" i="53"/>
  <c r="X274" i="53"/>
  <c r="W274" i="53"/>
  <c r="V274" i="53"/>
  <c r="U274" i="53"/>
  <c r="T274" i="53"/>
  <c r="S274" i="53"/>
  <c r="AG274" i="53" s="1"/>
  <c r="Y273" i="53"/>
  <c r="X273" i="53"/>
  <c r="W273" i="53"/>
  <c r="V273" i="53"/>
  <c r="U273" i="53"/>
  <c r="T273" i="53"/>
  <c r="S273" i="53"/>
  <c r="AG273" i="53" s="1"/>
  <c r="Y272" i="53"/>
  <c r="X272" i="53"/>
  <c r="W272" i="53"/>
  <c r="V272" i="53"/>
  <c r="U272" i="53"/>
  <c r="T272" i="53"/>
  <c r="S272" i="53"/>
  <c r="AG272" i="53" s="1"/>
  <c r="AG271" i="53"/>
  <c r="Y271" i="53"/>
  <c r="X271" i="53"/>
  <c r="W271" i="53"/>
  <c r="V271" i="53"/>
  <c r="U271" i="53"/>
  <c r="T271" i="53"/>
  <c r="S271" i="53"/>
  <c r="AG270" i="53"/>
  <c r="Y270" i="53"/>
  <c r="X270" i="53"/>
  <c r="W270" i="53"/>
  <c r="V270" i="53"/>
  <c r="U270" i="53"/>
  <c r="T270" i="53"/>
  <c r="S270" i="53"/>
  <c r="Y269" i="53"/>
  <c r="X269" i="53"/>
  <c r="W269" i="53"/>
  <c r="V269" i="53"/>
  <c r="U269" i="53"/>
  <c r="T269" i="53"/>
  <c r="S269" i="53"/>
  <c r="AG269" i="53" s="1"/>
  <c r="Y268" i="53"/>
  <c r="X268" i="53"/>
  <c r="W268" i="53"/>
  <c r="V268" i="53"/>
  <c r="U268" i="53"/>
  <c r="T268" i="53"/>
  <c r="S268" i="53"/>
  <c r="AG268" i="53" s="1"/>
  <c r="Y267" i="53"/>
  <c r="X267" i="53"/>
  <c r="W267" i="53"/>
  <c r="V267" i="53"/>
  <c r="U267" i="53"/>
  <c r="T267" i="53"/>
  <c r="S267" i="53"/>
  <c r="AG267" i="53" s="1"/>
  <c r="Y266" i="53"/>
  <c r="X266" i="53"/>
  <c r="W266" i="53"/>
  <c r="V266" i="53"/>
  <c r="U266" i="53"/>
  <c r="T266" i="53"/>
  <c r="S266" i="53"/>
  <c r="AG266" i="53" s="1"/>
  <c r="Y265" i="53"/>
  <c r="X265" i="53"/>
  <c r="W265" i="53"/>
  <c r="V265" i="53"/>
  <c r="U265" i="53"/>
  <c r="T265" i="53"/>
  <c r="S265" i="53"/>
  <c r="AG265" i="53" s="1"/>
  <c r="Y264" i="53"/>
  <c r="X264" i="53"/>
  <c r="W264" i="53"/>
  <c r="V264" i="53"/>
  <c r="U264" i="53"/>
  <c r="T264" i="53"/>
  <c r="S264" i="53"/>
  <c r="AG264" i="53" s="1"/>
  <c r="AG263" i="53"/>
  <c r="Y263" i="53"/>
  <c r="X263" i="53"/>
  <c r="W263" i="53"/>
  <c r="V263" i="53"/>
  <c r="U263" i="53"/>
  <c r="T263" i="53"/>
  <c r="S263" i="53"/>
  <c r="AG262" i="53"/>
  <c r="Y262" i="53"/>
  <c r="X262" i="53"/>
  <c r="W262" i="53"/>
  <c r="V262" i="53"/>
  <c r="U262" i="53"/>
  <c r="T262" i="53"/>
  <c r="S262" i="53"/>
  <c r="Y261" i="53"/>
  <c r="X261" i="53"/>
  <c r="W261" i="53"/>
  <c r="V261" i="53"/>
  <c r="U261" i="53"/>
  <c r="T261" i="53"/>
  <c r="S261" i="53"/>
  <c r="AG261" i="53" s="1"/>
  <c r="Y260" i="53"/>
  <c r="X260" i="53"/>
  <c r="W260" i="53"/>
  <c r="V260" i="53"/>
  <c r="U260" i="53"/>
  <c r="T260" i="53"/>
  <c r="S260" i="53"/>
  <c r="AG260" i="53" s="1"/>
  <c r="Y259" i="53"/>
  <c r="X259" i="53"/>
  <c r="W259" i="53"/>
  <c r="V259" i="53"/>
  <c r="U259" i="53"/>
  <c r="T259" i="53"/>
  <c r="S259" i="53"/>
  <c r="AG259" i="53" s="1"/>
  <c r="Y258" i="53"/>
  <c r="X258" i="53"/>
  <c r="W258" i="53"/>
  <c r="V258" i="53"/>
  <c r="U258" i="53"/>
  <c r="T258" i="53"/>
  <c r="S258" i="53"/>
  <c r="AG258" i="53" s="1"/>
  <c r="Y257" i="53"/>
  <c r="X257" i="53"/>
  <c r="W257" i="53"/>
  <c r="V257" i="53"/>
  <c r="U257" i="53"/>
  <c r="T257" i="53"/>
  <c r="S257" i="53"/>
  <c r="AG257" i="53" s="1"/>
  <c r="Y256" i="53"/>
  <c r="X256" i="53"/>
  <c r="W256" i="53"/>
  <c r="V256" i="53"/>
  <c r="U256" i="53"/>
  <c r="T256" i="53"/>
  <c r="S256" i="53"/>
  <c r="AG256" i="53" s="1"/>
  <c r="AG255" i="53"/>
  <c r="Y255" i="53"/>
  <c r="X255" i="53"/>
  <c r="W255" i="53"/>
  <c r="V255" i="53"/>
  <c r="U255" i="53"/>
  <c r="T255" i="53"/>
  <c r="S255" i="53"/>
  <c r="AG254" i="53"/>
  <c r="Y254" i="53"/>
  <c r="X254" i="53"/>
  <c r="W254" i="53"/>
  <c r="V254" i="53"/>
  <c r="U254" i="53"/>
  <c r="T254" i="53"/>
  <c r="S254" i="53"/>
  <c r="Y253" i="53"/>
  <c r="X253" i="53"/>
  <c r="W253" i="53"/>
  <c r="V253" i="53"/>
  <c r="U253" i="53"/>
  <c r="T253" i="53"/>
  <c r="S253" i="53"/>
  <c r="AG253" i="53" s="1"/>
  <c r="Y252" i="53"/>
  <c r="X252" i="53"/>
  <c r="W252" i="53"/>
  <c r="V252" i="53"/>
  <c r="U252" i="53"/>
  <c r="T252" i="53"/>
  <c r="S252" i="53"/>
  <c r="AG252" i="53" s="1"/>
  <c r="Y251" i="53"/>
  <c r="X251" i="53"/>
  <c r="W251" i="53"/>
  <c r="V251" i="53"/>
  <c r="U251" i="53"/>
  <c r="T251" i="53"/>
  <c r="S251" i="53"/>
  <c r="AG251" i="53" s="1"/>
  <c r="Y250" i="53"/>
  <c r="X250" i="53"/>
  <c r="W250" i="53"/>
  <c r="V250" i="53"/>
  <c r="U250" i="53"/>
  <c r="T250" i="53"/>
  <c r="S250" i="53"/>
  <c r="AG250" i="53" s="1"/>
  <c r="Y249" i="53"/>
  <c r="X249" i="53"/>
  <c r="W249" i="53"/>
  <c r="V249" i="53"/>
  <c r="U249" i="53"/>
  <c r="T249" i="53"/>
  <c r="S249" i="53"/>
  <c r="AG249" i="53" s="1"/>
  <c r="Y248" i="53"/>
  <c r="X248" i="53"/>
  <c r="W248" i="53"/>
  <c r="V248" i="53"/>
  <c r="U248" i="53"/>
  <c r="T248" i="53"/>
  <c r="S248" i="53"/>
  <c r="AG248" i="53" s="1"/>
  <c r="AG247" i="53"/>
  <c r="Y247" i="53"/>
  <c r="X247" i="53"/>
  <c r="W247" i="53"/>
  <c r="V247" i="53"/>
  <c r="U247" i="53"/>
  <c r="T247" i="53"/>
  <c r="S247" i="53"/>
  <c r="AG246" i="53"/>
  <c r="Y246" i="53"/>
  <c r="X246" i="53"/>
  <c r="W246" i="53"/>
  <c r="V246" i="53"/>
  <c r="U246" i="53"/>
  <c r="T246" i="53"/>
  <c r="S246" i="53"/>
  <c r="Y245" i="53"/>
  <c r="X245" i="53"/>
  <c r="W245" i="53"/>
  <c r="V245" i="53"/>
  <c r="U245" i="53"/>
  <c r="T245" i="53"/>
  <c r="S245" i="53"/>
  <c r="AG245" i="53" s="1"/>
  <c r="Y244" i="53"/>
  <c r="X244" i="53"/>
  <c r="W244" i="53"/>
  <c r="V244" i="53"/>
  <c r="U244" i="53"/>
  <c r="T244" i="53"/>
  <c r="S244" i="53"/>
  <c r="AG244" i="53" s="1"/>
  <c r="Y243" i="53"/>
  <c r="X243" i="53"/>
  <c r="W243" i="53"/>
  <c r="V243" i="53"/>
  <c r="U243" i="53"/>
  <c r="T243" i="53"/>
  <c r="S243" i="53"/>
  <c r="AG243" i="53" s="1"/>
  <c r="Y242" i="53"/>
  <c r="X242" i="53"/>
  <c r="W242" i="53"/>
  <c r="V242" i="53"/>
  <c r="U242" i="53"/>
  <c r="T242" i="53"/>
  <c r="S242" i="53"/>
  <c r="AG242" i="53" s="1"/>
  <c r="Y241" i="53"/>
  <c r="X241" i="53"/>
  <c r="W241" i="53"/>
  <c r="V241" i="53"/>
  <c r="U241" i="53"/>
  <c r="T241" i="53"/>
  <c r="S241" i="53"/>
  <c r="AG241" i="53" s="1"/>
  <c r="Y240" i="53"/>
  <c r="X240" i="53"/>
  <c r="W240" i="53"/>
  <c r="V240" i="53"/>
  <c r="U240" i="53"/>
  <c r="T240" i="53"/>
  <c r="S240" i="53"/>
  <c r="AG240" i="53" s="1"/>
  <c r="AG239" i="53"/>
  <c r="Y239" i="53"/>
  <c r="X239" i="53"/>
  <c r="W239" i="53"/>
  <c r="V239" i="53"/>
  <c r="U239" i="53"/>
  <c r="T239" i="53"/>
  <c r="S239" i="53"/>
  <c r="AG238" i="53"/>
  <c r="Y238" i="53"/>
  <c r="X238" i="53"/>
  <c r="W238" i="53"/>
  <c r="V238" i="53"/>
  <c r="U238" i="53"/>
  <c r="T238" i="53"/>
  <c r="S238" i="53"/>
  <c r="Y237" i="53"/>
  <c r="X237" i="53"/>
  <c r="W237" i="53"/>
  <c r="V237" i="53"/>
  <c r="U237" i="53"/>
  <c r="T237" i="53"/>
  <c r="S237" i="53"/>
  <c r="AG237" i="53" s="1"/>
  <c r="Y236" i="53"/>
  <c r="X236" i="53"/>
  <c r="W236" i="53"/>
  <c r="V236" i="53"/>
  <c r="U236" i="53"/>
  <c r="T236" i="53"/>
  <c r="S236" i="53"/>
  <c r="AG236" i="53" s="1"/>
  <c r="Y235" i="53"/>
  <c r="X235" i="53"/>
  <c r="W235" i="53"/>
  <c r="V235" i="53"/>
  <c r="U235" i="53"/>
  <c r="T235" i="53"/>
  <c r="S235" i="53"/>
  <c r="AG235" i="53" s="1"/>
  <c r="Y234" i="53"/>
  <c r="X234" i="53"/>
  <c r="W234" i="53"/>
  <c r="V234" i="53"/>
  <c r="U234" i="53"/>
  <c r="T234" i="53"/>
  <c r="S234" i="53"/>
  <c r="AG234" i="53" s="1"/>
  <c r="Y233" i="53"/>
  <c r="X233" i="53"/>
  <c r="W233" i="53"/>
  <c r="V233" i="53"/>
  <c r="U233" i="53"/>
  <c r="T233" i="53"/>
  <c r="S233" i="53"/>
  <c r="AG233" i="53" s="1"/>
  <c r="Y232" i="53"/>
  <c r="X232" i="53"/>
  <c r="W232" i="53"/>
  <c r="V232" i="53"/>
  <c r="U232" i="53"/>
  <c r="T232" i="53"/>
  <c r="S232" i="53"/>
  <c r="AG232" i="53" s="1"/>
  <c r="AG231" i="53"/>
  <c r="Y231" i="53"/>
  <c r="X231" i="53"/>
  <c r="W231" i="53"/>
  <c r="V231" i="53"/>
  <c r="U231" i="53"/>
  <c r="T231" i="53"/>
  <c r="S231" i="53"/>
  <c r="AG230" i="53"/>
  <c r="Y230" i="53"/>
  <c r="X230" i="53"/>
  <c r="W230" i="53"/>
  <c r="V230" i="53"/>
  <c r="U230" i="53"/>
  <c r="T230" i="53"/>
  <c r="S230" i="53"/>
  <c r="Y229" i="53"/>
  <c r="X229" i="53"/>
  <c r="W229" i="53"/>
  <c r="V229" i="53"/>
  <c r="U229" i="53"/>
  <c r="T229" i="53"/>
  <c r="S229" i="53"/>
  <c r="AG229" i="53" s="1"/>
  <c r="Y228" i="53"/>
  <c r="X228" i="53"/>
  <c r="W228" i="53"/>
  <c r="V228" i="53"/>
  <c r="U228" i="53"/>
  <c r="T228" i="53"/>
  <c r="S228" i="53"/>
  <c r="AG228" i="53" s="1"/>
  <c r="Y227" i="53"/>
  <c r="X227" i="53"/>
  <c r="W227" i="53"/>
  <c r="V227" i="53"/>
  <c r="U227" i="53"/>
  <c r="T227" i="53"/>
  <c r="S227" i="53"/>
  <c r="AG227" i="53" s="1"/>
  <c r="Y226" i="53"/>
  <c r="X226" i="53"/>
  <c r="W226" i="53"/>
  <c r="V226" i="53"/>
  <c r="U226" i="53"/>
  <c r="T226" i="53"/>
  <c r="S226" i="53"/>
  <c r="AG226" i="53" s="1"/>
  <c r="Y225" i="53"/>
  <c r="X225" i="53"/>
  <c r="W225" i="53"/>
  <c r="V225" i="53"/>
  <c r="U225" i="53"/>
  <c r="T225" i="53"/>
  <c r="S225" i="53"/>
  <c r="AG225" i="53" s="1"/>
  <c r="Y224" i="53"/>
  <c r="X224" i="53"/>
  <c r="W224" i="53"/>
  <c r="V224" i="53"/>
  <c r="U224" i="53"/>
  <c r="T224" i="53"/>
  <c r="S224" i="53"/>
  <c r="AG224" i="53" s="1"/>
  <c r="AG223" i="53"/>
  <c r="Y223" i="53"/>
  <c r="X223" i="53"/>
  <c r="W223" i="53"/>
  <c r="V223" i="53"/>
  <c r="U223" i="53"/>
  <c r="T223" i="53"/>
  <c r="S223" i="53"/>
  <c r="AG222" i="53"/>
  <c r="Y222" i="53"/>
  <c r="X222" i="53"/>
  <c r="W222" i="53"/>
  <c r="V222" i="53"/>
  <c r="U222" i="53"/>
  <c r="T222" i="53"/>
  <c r="S222" i="53"/>
  <c r="Y221" i="53"/>
  <c r="X221" i="53"/>
  <c r="W221" i="53"/>
  <c r="V221" i="53"/>
  <c r="U221" i="53"/>
  <c r="T221" i="53"/>
  <c r="S221" i="53"/>
  <c r="AG221" i="53" s="1"/>
  <c r="Y220" i="53"/>
  <c r="X220" i="53"/>
  <c r="W220" i="53"/>
  <c r="V220" i="53"/>
  <c r="U220" i="53"/>
  <c r="T220" i="53"/>
  <c r="S220" i="53"/>
  <c r="AG220" i="53" s="1"/>
  <c r="Y219" i="53"/>
  <c r="X219" i="53"/>
  <c r="W219" i="53"/>
  <c r="V219" i="53"/>
  <c r="U219" i="53"/>
  <c r="T219" i="53"/>
  <c r="S219" i="53"/>
  <c r="AG219" i="53" s="1"/>
  <c r="Y218" i="53"/>
  <c r="X218" i="53"/>
  <c r="W218" i="53"/>
  <c r="V218" i="53"/>
  <c r="U218" i="53"/>
  <c r="T218" i="53"/>
  <c r="S218" i="53"/>
  <c r="AG218" i="53" s="1"/>
  <c r="Y217" i="53"/>
  <c r="X217" i="53"/>
  <c r="W217" i="53"/>
  <c r="V217" i="53"/>
  <c r="U217" i="53"/>
  <c r="T217" i="53"/>
  <c r="S217" i="53"/>
  <c r="AG217" i="53" s="1"/>
  <c r="Y216" i="53"/>
  <c r="X216" i="53"/>
  <c r="W216" i="53"/>
  <c r="V216" i="53"/>
  <c r="U216" i="53"/>
  <c r="T216" i="53"/>
  <c r="S216" i="53"/>
  <c r="AG216" i="53" s="1"/>
  <c r="AG215" i="53"/>
  <c r="Y215" i="53"/>
  <c r="X215" i="53"/>
  <c r="W215" i="53"/>
  <c r="V215" i="53"/>
  <c r="U215" i="53"/>
  <c r="T215" i="53"/>
  <c r="S215" i="53"/>
  <c r="AG214" i="53"/>
  <c r="Y214" i="53"/>
  <c r="X214" i="53"/>
  <c r="W214" i="53"/>
  <c r="V214" i="53"/>
  <c r="U214" i="53"/>
  <c r="T214" i="53"/>
  <c r="S214" i="53"/>
  <c r="Y213" i="53"/>
  <c r="X213" i="53"/>
  <c r="W213" i="53"/>
  <c r="V213" i="53"/>
  <c r="U213" i="53"/>
  <c r="T213" i="53"/>
  <c r="S213" i="53"/>
  <c r="AG213" i="53" s="1"/>
  <c r="Y212" i="53"/>
  <c r="X212" i="53"/>
  <c r="W212" i="53"/>
  <c r="V212" i="53"/>
  <c r="U212" i="53"/>
  <c r="T212" i="53"/>
  <c r="S212" i="53"/>
  <c r="AG212" i="53" s="1"/>
  <c r="Y211" i="53"/>
  <c r="X211" i="53"/>
  <c r="W211" i="53"/>
  <c r="V211" i="53"/>
  <c r="U211" i="53"/>
  <c r="T211" i="53"/>
  <c r="S211" i="53"/>
  <c r="AG211" i="53" s="1"/>
  <c r="Y210" i="53"/>
  <c r="X210" i="53"/>
  <c r="W210" i="53"/>
  <c r="V210" i="53"/>
  <c r="U210" i="53"/>
  <c r="T210" i="53"/>
  <c r="S210" i="53"/>
  <c r="AG210" i="53" s="1"/>
  <c r="Y209" i="53"/>
  <c r="X209" i="53"/>
  <c r="W209" i="53"/>
  <c r="V209" i="53"/>
  <c r="U209" i="53"/>
  <c r="T209" i="53"/>
  <c r="S209" i="53"/>
  <c r="AG209" i="53" s="1"/>
  <c r="AG208" i="53"/>
  <c r="Y208" i="53"/>
  <c r="X208" i="53"/>
  <c r="W208" i="53"/>
  <c r="V208" i="53"/>
  <c r="U208" i="53"/>
  <c r="T208" i="53"/>
  <c r="S208" i="53"/>
  <c r="AG207" i="53"/>
  <c r="Y207" i="53"/>
  <c r="X207" i="53"/>
  <c r="W207" i="53"/>
  <c r="V207" i="53"/>
  <c r="U207" i="53"/>
  <c r="T207" i="53"/>
  <c r="S207" i="53"/>
  <c r="AG206" i="53"/>
  <c r="Y206" i="53"/>
  <c r="X206" i="53"/>
  <c r="W206" i="53"/>
  <c r="V206" i="53"/>
  <c r="U206" i="53"/>
  <c r="T206" i="53"/>
  <c r="S206" i="53"/>
  <c r="Y205" i="53"/>
  <c r="X205" i="53"/>
  <c r="W205" i="53"/>
  <c r="V205" i="53"/>
  <c r="U205" i="53"/>
  <c r="T205" i="53"/>
  <c r="S205" i="53"/>
  <c r="AG205" i="53" s="1"/>
  <c r="Y204" i="53"/>
  <c r="X204" i="53"/>
  <c r="W204" i="53"/>
  <c r="V204" i="53"/>
  <c r="U204" i="53"/>
  <c r="T204" i="53"/>
  <c r="S204" i="53"/>
  <c r="AG204" i="53" s="1"/>
  <c r="Y203" i="53"/>
  <c r="X203" i="53"/>
  <c r="W203" i="53"/>
  <c r="V203" i="53"/>
  <c r="U203" i="53"/>
  <c r="T203" i="53"/>
  <c r="S203" i="53"/>
  <c r="AG203" i="53" s="1"/>
  <c r="Y202" i="53"/>
  <c r="X202" i="53"/>
  <c r="W202" i="53"/>
  <c r="V202" i="53"/>
  <c r="U202" i="53"/>
  <c r="T202" i="53"/>
  <c r="S202" i="53"/>
  <c r="AG202" i="53" s="1"/>
  <c r="Y201" i="53"/>
  <c r="X201" i="53"/>
  <c r="W201" i="53"/>
  <c r="V201" i="53"/>
  <c r="U201" i="53"/>
  <c r="T201" i="53"/>
  <c r="S201" i="53"/>
  <c r="AG201" i="53" s="1"/>
  <c r="AG200" i="53"/>
  <c r="Y200" i="53"/>
  <c r="X200" i="53"/>
  <c r="W200" i="53"/>
  <c r="V200" i="53"/>
  <c r="U200" i="53"/>
  <c r="T200" i="53"/>
  <c r="S200" i="53"/>
  <c r="AG199" i="53"/>
  <c r="Y199" i="53"/>
  <c r="X199" i="53"/>
  <c r="W199" i="53"/>
  <c r="V199" i="53"/>
  <c r="U199" i="53"/>
  <c r="T199" i="53"/>
  <c r="S199" i="53"/>
  <c r="AG198" i="53"/>
  <c r="Y198" i="53"/>
  <c r="X198" i="53"/>
  <c r="W198" i="53"/>
  <c r="V198" i="53"/>
  <c r="U198" i="53"/>
  <c r="T198" i="53"/>
  <c r="S198" i="53"/>
  <c r="Y197" i="53"/>
  <c r="X197" i="53"/>
  <c r="W197" i="53"/>
  <c r="V197" i="53"/>
  <c r="U197" i="53"/>
  <c r="T197" i="53"/>
  <c r="S197" i="53"/>
  <c r="AG197" i="53" s="1"/>
  <c r="Y196" i="53"/>
  <c r="X196" i="53"/>
  <c r="W196" i="53"/>
  <c r="V196" i="53"/>
  <c r="U196" i="53"/>
  <c r="T196" i="53"/>
  <c r="S196" i="53"/>
  <c r="AG196" i="53" s="1"/>
  <c r="Y195" i="53"/>
  <c r="X195" i="53"/>
  <c r="W195" i="53"/>
  <c r="V195" i="53"/>
  <c r="U195" i="53"/>
  <c r="T195" i="53"/>
  <c r="S195" i="53"/>
  <c r="AG195" i="53" s="1"/>
  <c r="Y194" i="53"/>
  <c r="X194" i="53"/>
  <c r="W194" i="53"/>
  <c r="V194" i="53"/>
  <c r="U194" i="53"/>
  <c r="T194" i="53"/>
  <c r="S194" i="53"/>
  <c r="AG194" i="53" s="1"/>
  <c r="Y193" i="53"/>
  <c r="X193" i="53"/>
  <c r="W193" i="53"/>
  <c r="V193" i="53"/>
  <c r="U193" i="53"/>
  <c r="T193" i="53"/>
  <c r="S193" i="53"/>
  <c r="AG193" i="53" s="1"/>
  <c r="AG192" i="53"/>
  <c r="Y192" i="53"/>
  <c r="X192" i="53"/>
  <c r="W192" i="53"/>
  <c r="V192" i="53"/>
  <c r="U192" i="53"/>
  <c r="T192" i="53"/>
  <c r="S192" i="53"/>
  <c r="AG191" i="53"/>
  <c r="Y191" i="53"/>
  <c r="X191" i="53"/>
  <c r="W191" i="53"/>
  <c r="V191" i="53"/>
  <c r="U191" i="53"/>
  <c r="T191" i="53"/>
  <c r="S191" i="53"/>
  <c r="AG190" i="53"/>
  <c r="Y190" i="53"/>
  <c r="X190" i="53"/>
  <c r="W190" i="53"/>
  <c r="V190" i="53"/>
  <c r="U190" i="53"/>
  <c r="T190" i="53"/>
  <c r="S190" i="53"/>
  <c r="Y189" i="53"/>
  <c r="X189" i="53"/>
  <c r="W189" i="53"/>
  <c r="V189" i="53"/>
  <c r="U189" i="53"/>
  <c r="T189" i="53"/>
  <c r="S189" i="53"/>
  <c r="AG189" i="53" s="1"/>
  <c r="Y188" i="53"/>
  <c r="X188" i="53"/>
  <c r="W188" i="53"/>
  <c r="V188" i="53"/>
  <c r="U188" i="53"/>
  <c r="T188" i="53"/>
  <c r="S188" i="53"/>
  <c r="AG188" i="53" s="1"/>
  <c r="Y187" i="53"/>
  <c r="X187" i="53"/>
  <c r="W187" i="53"/>
  <c r="V187" i="53"/>
  <c r="U187" i="53"/>
  <c r="T187" i="53"/>
  <c r="S187" i="53"/>
  <c r="AG187" i="53" s="1"/>
  <c r="Y186" i="53"/>
  <c r="X186" i="53"/>
  <c r="W186" i="53"/>
  <c r="V186" i="53"/>
  <c r="U186" i="53"/>
  <c r="T186" i="53"/>
  <c r="S186" i="53"/>
  <c r="AG186" i="53" s="1"/>
  <c r="Y185" i="53"/>
  <c r="X185" i="53"/>
  <c r="W185" i="53"/>
  <c r="V185" i="53"/>
  <c r="U185" i="53"/>
  <c r="T185" i="53"/>
  <c r="S185" i="53"/>
  <c r="AG185" i="53" s="1"/>
  <c r="AG184" i="53"/>
  <c r="Y184" i="53"/>
  <c r="X184" i="53"/>
  <c r="W184" i="53"/>
  <c r="V184" i="53"/>
  <c r="U184" i="53"/>
  <c r="T184" i="53"/>
  <c r="S184" i="53"/>
  <c r="AG183" i="53"/>
  <c r="Y183" i="53"/>
  <c r="X183" i="53"/>
  <c r="W183" i="53"/>
  <c r="V183" i="53"/>
  <c r="U183" i="53"/>
  <c r="T183" i="53"/>
  <c r="S183" i="53"/>
  <c r="AG182" i="53"/>
  <c r="Y182" i="53"/>
  <c r="X182" i="53"/>
  <c r="W182" i="53"/>
  <c r="V182" i="53"/>
  <c r="U182" i="53"/>
  <c r="T182" i="53"/>
  <c r="S182" i="53"/>
  <c r="Y181" i="53"/>
  <c r="X181" i="53"/>
  <c r="W181" i="53"/>
  <c r="V181" i="53"/>
  <c r="U181" i="53"/>
  <c r="T181" i="53"/>
  <c r="S181" i="53"/>
  <c r="AG181" i="53" s="1"/>
  <c r="Y180" i="53"/>
  <c r="X180" i="53"/>
  <c r="W180" i="53"/>
  <c r="V180" i="53"/>
  <c r="U180" i="53"/>
  <c r="T180" i="53"/>
  <c r="S180" i="53"/>
  <c r="AG180" i="53" s="1"/>
  <c r="Y179" i="53"/>
  <c r="X179" i="53"/>
  <c r="W179" i="53"/>
  <c r="V179" i="53"/>
  <c r="U179" i="53"/>
  <c r="T179" i="53"/>
  <c r="S179" i="53"/>
  <c r="AG179" i="53" s="1"/>
  <c r="Y178" i="53"/>
  <c r="X178" i="53"/>
  <c r="W178" i="53"/>
  <c r="V178" i="53"/>
  <c r="U178" i="53"/>
  <c r="T178" i="53"/>
  <c r="S178" i="53"/>
  <c r="AG178" i="53" s="1"/>
  <c r="Y177" i="53"/>
  <c r="X177" i="53"/>
  <c r="W177" i="53"/>
  <c r="V177" i="53"/>
  <c r="U177" i="53"/>
  <c r="T177" i="53"/>
  <c r="S177" i="53"/>
  <c r="AG177" i="53" s="1"/>
  <c r="AG176" i="53"/>
  <c r="Y176" i="53"/>
  <c r="X176" i="53"/>
  <c r="W176" i="53"/>
  <c r="V176" i="53"/>
  <c r="U176" i="53"/>
  <c r="T176" i="53"/>
  <c r="S176" i="53"/>
  <c r="AG175" i="53"/>
  <c r="Y175" i="53"/>
  <c r="X175" i="53"/>
  <c r="W175" i="53"/>
  <c r="V175" i="53"/>
  <c r="U175" i="53"/>
  <c r="T175" i="53"/>
  <c r="S175" i="53"/>
  <c r="Y174" i="53"/>
  <c r="X174" i="53"/>
  <c r="W174" i="53"/>
  <c r="V174" i="53"/>
  <c r="U174" i="53"/>
  <c r="T174" i="53"/>
  <c r="S174" i="53"/>
  <c r="AG174" i="53" s="1"/>
  <c r="Y173" i="53"/>
  <c r="X173" i="53"/>
  <c r="W173" i="53"/>
  <c r="V173" i="53"/>
  <c r="U173" i="53"/>
  <c r="T173" i="53"/>
  <c r="S173" i="53"/>
  <c r="AG173" i="53" s="1"/>
  <c r="Y172" i="53"/>
  <c r="X172" i="53"/>
  <c r="W172" i="53"/>
  <c r="V172" i="53"/>
  <c r="U172" i="53"/>
  <c r="T172" i="53"/>
  <c r="S172" i="53"/>
  <c r="AG172" i="53" s="1"/>
  <c r="Y171" i="53"/>
  <c r="X171" i="53"/>
  <c r="W171" i="53"/>
  <c r="V171" i="53"/>
  <c r="U171" i="53"/>
  <c r="T171" i="53"/>
  <c r="S171" i="53"/>
  <c r="AG171" i="53" s="1"/>
  <c r="Y170" i="53"/>
  <c r="X170" i="53"/>
  <c r="W170" i="53"/>
  <c r="V170" i="53"/>
  <c r="U170" i="53"/>
  <c r="T170" i="53"/>
  <c r="S170" i="53"/>
  <c r="AG170" i="53" s="1"/>
  <c r="Y169" i="53"/>
  <c r="X169" i="53"/>
  <c r="W169" i="53"/>
  <c r="V169" i="53"/>
  <c r="U169" i="53"/>
  <c r="T169" i="53"/>
  <c r="S169" i="53"/>
  <c r="AG169" i="53" s="1"/>
  <c r="AG168" i="53"/>
  <c r="Y168" i="53"/>
  <c r="X168" i="53"/>
  <c r="W168" i="53"/>
  <c r="V168" i="53"/>
  <c r="U168" i="53"/>
  <c r="T168" i="53"/>
  <c r="S168" i="53"/>
  <c r="AG167" i="53"/>
  <c r="Y167" i="53"/>
  <c r="X167" i="53"/>
  <c r="W167" i="53"/>
  <c r="V167" i="53"/>
  <c r="U167" i="53"/>
  <c r="T167" i="53"/>
  <c r="S167" i="53"/>
  <c r="Y166" i="53"/>
  <c r="X166" i="53"/>
  <c r="W166" i="53"/>
  <c r="V166" i="53"/>
  <c r="U166" i="53"/>
  <c r="T166" i="53"/>
  <c r="S166" i="53"/>
  <c r="AG166" i="53" s="1"/>
  <c r="Y165" i="53"/>
  <c r="X165" i="53"/>
  <c r="W165" i="53"/>
  <c r="V165" i="53"/>
  <c r="U165" i="53"/>
  <c r="T165" i="53"/>
  <c r="S165" i="53"/>
  <c r="AG165" i="53" s="1"/>
  <c r="Y164" i="53"/>
  <c r="X164" i="53"/>
  <c r="W164" i="53"/>
  <c r="V164" i="53"/>
  <c r="U164" i="53"/>
  <c r="T164" i="53"/>
  <c r="S164" i="53"/>
  <c r="AG164" i="53" s="1"/>
  <c r="Y163" i="53"/>
  <c r="X163" i="53"/>
  <c r="W163" i="53"/>
  <c r="V163" i="53"/>
  <c r="U163" i="53"/>
  <c r="T163" i="53"/>
  <c r="S163" i="53"/>
  <c r="AG163" i="53" s="1"/>
  <c r="Y162" i="53"/>
  <c r="X162" i="53"/>
  <c r="W162" i="53"/>
  <c r="V162" i="53"/>
  <c r="U162" i="53"/>
  <c r="T162" i="53"/>
  <c r="S162" i="53"/>
  <c r="AG162" i="53" s="1"/>
  <c r="Y161" i="53"/>
  <c r="X161" i="53"/>
  <c r="W161" i="53"/>
  <c r="V161" i="53"/>
  <c r="U161" i="53"/>
  <c r="T161" i="53"/>
  <c r="S161" i="53"/>
  <c r="AG161" i="53" s="1"/>
  <c r="AG160" i="53"/>
  <c r="Y160" i="53"/>
  <c r="X160" i="53"/>
  <c r="W160" i="53"/>
  <c r="V160" i="53"/>
  <c r="U160" i="53"/>
  <c r="T160" i="53"/>
  <c r="S160" i="53"/>
  <c r="AG159" i="53"/>
  <c r="Y159" i="53"/>
  <c r="X159" i="53"/>
  <c r="W159" i="53"/>
  <c r="V159" i="53"/>
  <c r="U159" i="53"/>
  <c r="T159" i="53"/>
  <c r="S159" i="53"/>
  <c r="Y158" i="53"/>
  <c r="X158" i="53"/>
  <c r="W158" i="53"/>
  <c r="V158" i="53"/>
  <c r="U158" i="53"/>
  <c r="T158" i="53"/>
  <c r="S158" i="53"/>
  <c r="AG158" i="53" s="1"/>
  <c r="Y157" i="53"/>
  <c r="X157" i="53"/>
  <c r="W157" i="53"/>
  <c r="V157" i="53"/>
  <c r="U157" i="53"/>
  <c r="T157" i="53"/>
  <c r="S157" i="53"/>
  <c r="AG157" i="53" s="1"/>
  <c r="Y156" i="53"/>
  <c r="X156" i="53"/>
  <c r="W156" i="53"/>
  <c r="V156" i="53"/>
  <c r="U156" i="53"/>
  <c r="T156" i="53"/>
  <c r="S156" i="53"/>
  <c r="AG156" i="53" s="1"/>
  <c r="Y155" i="53"/>
  <c r="X155" i="53"/>
  <c r="W155" i="53"/>
  <c r="V155" i="53"/>
  <c r="U155" i="53"/>
  <c r="T155" i="53"/>
  <c r="S155" i="53"/>
  <c r="AG155" i="53" s="1"/>
  <c r="Y154" i="53"/>
  <c r="X154" i="53"/>
  <c r="W154" i="53"/>
  <c r="V154" i="53"/>
  <c r="U154" i="53"/>
  <c r="T154" i="53"/>
  <c r="S154" i="53"/>
  <c r="AG154" i="53" s="1"/>
  <c r="Y153" i="53"/>
  <c r="X153" i="53"/>
  <c r="W153" i="53"/>
  <c r="V153" i="53"/>
  <c r="U153" i="53"/>
  <c r="T153" i="53"/>
  <c r="S153" i="53"/>
  <c r="AG153" i="53" s="1"/>
  <c r="AG152" i="53"/>
  <c r="Y152" i="53"/>
  <c r="X152" i="53"/>
  <c r="W152" i="53"/>
  <c r="V152" i="53"/>
  <c r="U152" i="53"/>
  <c r="T152" i="53"/>
  <c r="S152" i="53"/>
  <c r="AG151" i="53"/>
  <c r="Y151" i="53"/>
  <c r="X151" i="53"/>
  <c r="W151" i="53"/>
  <c r="V151" i="53"/>
  <c r="U151" i="53"/>
  <c r="T151" i="53"/>
  <c r="S151" i="53"/>
  <c r="Y150" i="53"/>
  <c r="X150" i="53"/>
  <c r="W150" i="53"/>
  <c r="V150" i="53"/>
  <c r="U150" i="53"/>
  <c r="T150" i="53"/>
  <c r="S150" i="53"/>
  <c r="AG150" i="53" s="1"/>
  <c r="Y149" i="53"/>
  <c r="X149" i="53"/>
  <c r="W149" i="53"/>
  <c r="V149" i="53"/>
  <c r="U149" i="53"/>
  <c r="T149" i="53"/>
  <c r="S149" i="53"/>
  <c r="AG149" i="53" s="1"/>
  <c r="Y148" i="53"/>
  <c r="X148" i="53"/>
  <c r="W148" i="53"/>
  <c r="V148" i="53"/>
  <c r="U148" i="53"/>
  <c r="T148" i="53"/>
  <c r="S148" i="53"/>
  <c r="AG148" i="53" s="1"/>
  <c r="Y147" i="53"/>
  <c r="X147" i="53"/>
  <c r="W147" i="53"/>
  <c r="V147" i="53"/>
  <c r="U147" i="53"/>
  <c r="T147" i="53"/>
  <c r="S147" i="53"/>
  <c r="AG147" i="53" s="1"/>
  <c r="Y146" i="53"/>
  <c r="X146" i="53"/>
  <c r="W146" i="53"/>
  <c r="V146" i="53"/>
  <c r="U146" i="53"/>
  <c r="T146" i="53"/>
  <c r="S146" i="53"/>
  <c r="AG146" i="53" s="1"/>
  <c r="Y145" i="53"/>
  <c r="X145" i="53"/>
  <c r="W145" i="53"/>
  <c r="V145" i="53"/>
  <c r="U145" i="53"/>
  <c r="T145" i="53"/>
  <c r="S145" i="53"/>
  <c r="AG145" i="53" s="1"/>
  <c r="AG144" i="53"/>
  <c r="Y144" i="53"/>
  <c r="X144" i="53"/>
  <c r="W144" i="53"/>
  <c r="V144" i="53"/>
  <c r="U144" i="53"/>
  <c r="T144" i="53"/>
  <c r="S144" i="53"/>
  <c r="AG143" i="53"/>
  <c r="Y143" i="53"/>
  <c r="X143" i="53"/>
  <c r="W143" i="53"/>
  <c r="V143" i="53"/>
  <c r="U143" i="53"/>
  <c r="T143" i="53"/>
  <c r="S143" i="53"/>
  <c r="Y142" i="53"/>
  <c r="X142" i="53"/>
  <c r="W142" i="53"/>
  <c r="V142" i="53"/>
  <c r="U142" i="53"/>
  <c r="T142" i="53"/>
  <c r="S142" i="53"/>
  <c r="AG142" i="53" s="1"/>
  <c r="Y141" i="53"/>
  <c r="X141" i="53"/>
  <c r="W141" i="53"/>
  <c r="V141" i="53"/>
  <c r="U141" i="53"/>
  <c r="T141" i="53"/>
  <c r="S141" i="53"/>
  <c r="AG141" i="53" s="1"/>
  <c r="Y140" i="53"/>
  <c r="X140" i="53"/>
  <c r="W140" i="53"/>
  <c r="V140" i="53"/>
  <c r="U140" i="53"/>
  <c r="T140" i="53"/>
  <c r="S140" i="53"/>
  <c r="AG140" i="53" s="1"/>
  <c r="Y139" i="53"/>
  <c r="X139" i="53"/>
  <c r="W139" i="53"/>
  <c r="V139" i="53"/>
  <c r="U139" i="53"/>
  <c r="T139" i="53"/>
  <c r="S139" i="53"/>
  <c r="AG139" i="53" s="1"/>
  <c r="Y138" i="53"/>
  <c r="X138" i="53"/>
  <c r="W138" i="53"/>
  <c r="V138" i="53"/>
  <c r="U138" i="53"/>
  <c r="T138" i="53"/>
  <c r="S138" i="53"/>
  <c r="AG138" i="53" s="1"/>
  <c r="Y137" i="53"/>
  <c r="X137" i="53"/>
  <c r="W137" i="53"/>
  <c r="V137" i="53"/>
  <c r="U137" i="53"/>
  <c r="T137" i="53"/>
  <c r="S137" i="53"/>
  <c r="AG137" i="53" s="1"/>
  <c r="AG136" i="53"/>
  <c r="Y136" i="53"/>
  <c r="X136" i="53"/>
  <c r="W136" i="53"/>
  <c r="V136" i="53"/>
  <c r="U136" i="53"/>
  <c r="T136" i="53"/>
  <c r="S136" i="53"/>
  <c r="AG135" i="53"/>
  <c r="Y135" i="53"/>
  <c r="X135" i="53"/>
  <c r="W135" i="53"/>
  <c r="V135" i="53"/>
  <c r="U135" i="53"/>
  <c r="T135" i="53"/>
  <c r="S135" i="53"/>
  <c r="Y134" i="53"/>
  <c r="X134" i="53"/>
  <c r="W134" i="53"/>
  <c r="V134" i="53"/>
  <c r="U134" i="53"/>
  <c r="T134" i="53"/>
  <c r="S134" i="53"/>
  <c r="AG134" i="53" s="1"/>
  <c r="Y133" i="53"/>
  <c r="X133" i="53"/>
  <c r="W133" i="53"/>
  <c r="V133" i="53"/>
  <c r="U133" i="53"/>
  <c r="T133" i="53"/>
  <c r="S133" i="53"/>
  <c r="AG133" i="53" s="1"/>
  <c r="Y132" i="53"/>
  <c r="X132" i="53"/>
  <c r="W132" i="53"/>
  <c r="V132" i="53"/>
  <c r="U132" i="53"/>
  <c r="T132" i="53"/>
  <c r="S132" i="53"/>
  <c r="AG132" i="53" s="1"/>
  <c r="Y131" i="53"/>
  <c r="X131" i="53"/>
  <c r="W131" i="53"/>
  <c r="V131" i="53"/>
  <c r="U131" i="53"/>
  <c r="T131" i="53"/>
  <c r="S131" i="53"/>
  <c r="AG131" i="53" s="1"/>
  <c r="Y130" i="53"/>
  <c r="X130" i="53"/>
  <c r="W130" i="53"/>
  <c r="V130" i="53"/>
  <c r="U130" i="53"/>
  <c r="T130" i="53"/>
  <c r="S130" i="53"/>
  <c r="AG130" i="53" s="1"/>
  <c r="Y129" i="53"/>
  <c r="X129" i="53"/>
  <c r="W129" i="53"/>
  <c r="V129" i="53"/>
  <c r="U129" i="53"/>
  <c r="T129" i="53"/>
  <c r="S129" i="53"/>
  <c r="AG129" i="53" s="1"/>
  <c r="AG128" i="53"/>
  <c r="Y128" i="53"/>
  <c r="X128" i="53"/>
  <c r="W128" i="53"/>
  <c r="V128" i="53"/>
  <c r="U128" i="53"/>
  <c r="T128" i="53"/>
  <c r="S128" i="53"/>
  <c r="AG127" i="53"/>
  <c r="Y127" i="53"/>
  <c r="X127" i="53"/>
  <c r="W127" i="53"/>
  <c r="V127" i="53"/>
  <c r="U127" i="53"/>
  <c r="T127" i="53"/>
  <c r="S127" i="53"/>
  <c r="Y126" i="53"/>
  <c r="X126" i="53"/>
  <c r="W126" i="53"/>
  <c r="V126" i="53"/>
  <c r="U126" i="53"/>
  <c r="T126" i="53"/>
  <c r="S126" i="53"/>
  <c r="AG126" i="53" s="1"/>
  <c r="Y125" i="53"/>
  <c r="X125" i="53"/>
  <c r="W125" i="53"/>
  <c r="V125" i="53"/>
  <c r="U125" i="53"/>
  <c r="T125" i="53"/>
  <c r="S125" i="53"/>
  <c r="AG125" i="53" s="1"/>
  <c r="Y124" i="53"/>
  <c r="X124" i="53"/>
  <c r="W124" i="53"/>
  <c r="V124" i="53"/>
  <c r="U124" i="53"/>
  <c r="T124" i="53"/>
  <c r="S124" i="53"/>
  <c r="AG124" i="53" s="1"/>
  <c r="Y123" i="53"/>
  <c r="X123" i="53"/>
  <c r="W123" i="53"/>
  <c r="V123" i="53"/>
  <c r="U123" i="53"/>
  <c r="T123" i="53"/>
  <c r="S123" i="53"/>
  <c r="AG123" i="53" s="1"/>
  <c r="Y122" i="53"/>
  <c r="X122" i="53"/>
  <c r="W122" i="53"/>
  <c r="V122" i="53"/>
  <c r="U122" i="53"/>
  <c r="T122" i="53"/>
  <c r="S122" i="53"/>
  <c r="AG122" i="53" s="1"/>
  <c r="Y121" i="53"/>
  <c r="X121" i="53"/>
  <c r="W121" i="53"/>
  <c r="V121" i="53"/>
  <c r="U121" i="53"/>
  <c r="T121" i="53"/>
  <c r="S121" i="53"/>
  <c r="AG121" i="53" s="1"/>
  <c r="AG120" i="53"/>
  <c r="Y120" i="53"/>
  <c r="X120" i="53"/>
  <c r="W120" i="53"/>
  <c r="V120" i="53"/>
  <c r="U120" i="53"/>
  <c r="T120" i="53"/>
  <c r="S120" i="53"/>
  <c r="AG119" i="53"/>
  <c r="Y119" i="53"/>
  <c r="X119" i="53"/>
  <c r="W119" i="53"/>
  <c r="V119" i="53"/>
  <c r="U119" i="53"/>
  <c r="T119" i="53"/>
  <c r="S119" i="53"/>
  <c r="Y118" i="53"/>
  <c r="X118" i="53"/>
  <c r="W118" i="53"/>
  <c r="V118" i="53"/>
  <c r="U118" i="53"/>
  <c r="T118" i="53"/>
  <c r="S118" i="53"/>
  <c r="AG118" i="53" s="1"/>
  <c r="Y117" i="53"/>
  <c r="X117" i="53"/>
  <c r="W117" i="53"/>
  <c r="V117" i="53"/>
  <c r="U117" i="53"/>
  <c r="T117" i="53"/>
  <c r="S117" i="53"/>
  <c r="AG117" i="53" s="1"/>
  <c r="Y116" i="53"/>
  <c r="X116" i="53"/>
  <c r="W116" i="53"/>
  <c r="V116" i="53"/>
  <c r="U116" i="53"/>
  <c r="T116" i="53"/>
  <c r="S116" i="53"/>
  <c r="AG116" i="53" s="1"/>
  <c r="Y115" i="53"/>
  <c r="X115" i="53"/>
  <c r="W115" i="53"/>
  <c r="V115" i="53"/>
  <c r="U115" i="53"/>
  <c r="T115" i="53"/>
  <c r="S115" i="53"/>
  <c r="AG115" i="53" s="1"/>
  <c r="Y114" i="53"/>
  <c r="X114" i="53"/>
  <c r="W114" i="53"/>
  <c r="V114" i="53"/>
  <c r="U114" i="53"/>
  <c r="T114" i="53"/>
  <c r="S114" i="53"/>
  <c r="AG114" i="53" s="1"/>
  <c r="Y113" i="53"/>
  <c r="X113" i="53"/>
  <c r="W113" i="53"/>
  <c r="V113" i="53"/>
  <c r="U113" i="53"/>
  <c r="T113" i="53"/>
  <c r="S113" i="53"/>
  <c r="AG113" i="53" s="1"/>
  <c r="AG112" i="53"/>
  <c r="Y112" i="53"/>
  <c r="X112" i="53"/>
  <c r="W112" i="53"/>
  <c r="V112" i="53"/>
  <c r="U112" i="53"/>
  <c r="T112" i="53"/>
  <c r="S112" i="53"/>
  <c r="AG111" i="53"/>
  <c r="Y111" i="53"/>
  <c r="X111" i="53"/>
  <c r="W111" i="53"/>
  <c r="V111" i="53"/>
  <c r="U111" i="53"/>
  <c r="T111" i="53"/>
  <c r="S111" i="53"/>
  <c r="Y110" i="53"/>
  <c r="X110" i="53"/>
  <c r="W110" i="53"/>
  <c r="V110" i="53"/>
  <c r="U110" i="53"/>
  <c r="T110" i="53"/>
  <c r="S110" i="53"/>
  <c r="AG110" i="53" s="1"/>
  <c r="Y109" i="53"/>
  <c r="X109" i="53"/>
  <c r="W109" i="53"/>
  <c r="V109" i="53"/>
  <c r="U109" i="53"/>
  <c r="T109" i="53"/>
  <c r="S109" i="53"/>
  <c r="AG109" i="53" s="1"/>
  <c r="Y108" i="53"/>
  <c r="X108" i="53"/>
  <c r="W108" i="53"/>
  <c r="V108" i="53"/>
  <c r="U108" i="53"/>
  <c r="T108" i="53"/>
  <c r="S108" i="53"/>
  <c r="AG108" i="53" s="1"/>
  <c r="Y107" i="53"/>
  <c r="X107" i="53"/>
  <c r="W107" i="53"/>
  <c r="V107" i="53"/>
  <c r="U107" i="53"/>
  <c r="T107" i="53"/>
  <c r="S107" i="53"/>
  <c r="AG107" i="53" s="1"/>
  <c r="Y106" i="53"/>
  <c r="X106" i="53"/>
  <c r="W106" i="53"/>
  <c r="V106" i="53"/>
  <c r="U106" i="53"/>
  <c r="T106" i="53"/>
  <c r="S106" i="53"/>
  <c r="AG106" i="53" s="1"/>
  <c r="Y105" i="53"/>
  <c r="X105" i="53"/>
  <c r="W105" i="53"/>
  <c r="V105" i="53"/>
  <c r="U105" i="53"/>
  <c r="T105" i="53"/>
  <c r="S105" i="53"/>
  <c r="AG105" i="53" s="1"/>
  <c r="Y104" i="53"/>
  <c r="X104" i="53"/>
  <c r="W104" i="53"/>
  <c r="V104" i="53"/>
  <c r="U104" i="53"/>
  <c r="T104" i="53"/>
  <c r="S104" i="53"/>
  <c r="AG104" i="53" s="1"/>
  <c r="S327" i="53" l="1"/>
  <c r="S332" i="53"/>
  <c r="S317" i="53"/>
  <c r="S333" i="53"/>
  <c r="S314" i="53"/>
  <c r="S329" i="53"/>
  <c r="S337" i="53"/>
  <c r="S323" i="53"/>
  <c r="S330" i="53"/>
  <c r="S331" i="53"/>
  <c r="S340" i="53"/>
  <c r="S320" i="53"/>
  <c r="S328" i="53"/>
  <c r="S319" i="53"/>
  <c r="S325" i="53"/>
  <c r="S338" i="53"/>
  <c r="S326" i="53"/>
  <c r="S339" i="53"/>
  <c r="S315" i="53"/>
  <c r="S321" i="53"/>
  <c r="S334" i="53"/>
  <c r="S322" i="53"/>
  <c r="S335" i="53"/>
  <c r="AD62" i="56"/>
  <c r="AD67" i="56"/>
  <c r="AD87" i="56"/>
  <c r="AD20" i="56"/>
  <c r="AD36" i="56"/>
  <c r="AD52" i="56"/>
  <c r="AD68" i="56"/>
  <c r="AD232" i="56" s="1"/>
  <c r="AD79" i="56"/>
  <c r="AD236" i="56" s="1"/>
  <c r="AD26" i="56"/>
  <c r="AD31" i="56"/>
  <c r="AD227" i="56" s="1"/>
  <c r="AD42" i="56"/>
  <c r="AD47" i="56"/>
  <c r="AD58" i="56"/>
  <c r="AD63" i="56"/>
  <c r="AD229" i="56" s="1"/>
  <c r="AD74" i="56"/>
  <c r="AD233" i="56" s="1"/>
  <c r="AD80" i="56"/>
  <c r="AD85" i="56"/>
  <c r="AD128" i="56"/>
  <c r="AD242" i="56" s="1"/>
  <c r="AD51" i="56"/>
  <c r="AD37" i="56"/>
  <c r="AD48" i="56"/>
  <c r="AD53" i="56"/>
  <c r="AD69" i="56"/>
  <c r="AD86" i="56"/>
  <c r="AD129" i="56"/>
  <c r="AD243" i="56" s="1"/>
  <c r="AD21" i="56"/>
  <c r="AD64" i="56"/>
  <c r="AD230" i="56" s="1"/>
  <c r="AD22" i="56"/>
  <c r="AD27" i="56"/>
  <c r="AD38" i="56"/>
  <c r="AD43" i="56"/>
  <c r="AD54" i="56"/>
  <c r="AD59" i="56"/>
  <c r="AD70" i="56"/>
  <c r="AD76" i="56"/>
  <c r="AD82" i="56"/>
  <c r="AD32" i="56"/>
  <c r="AD28" i="56"/>
  <c r="AD226" i="56" s="1"/>
  <c r="AD44" i="56"/>
  <c r="AD60" i="56"/>
  <c r="AD88" i="56"/>
  <c r="AD93" i="56"/>
  <c r="AD113" i="56"/>
  <c r="AD136" i="56"/>
  <c r="AD16" i="56"/>
  <c r="AD18" i="56"/>
  <c r="AD105" i="56"/>
  <c r="AD23" i="56"/>
  <c r="AD34" i="56"/>
  <c r="AD39" i="56"/>
  <c r="AD50" i="56"/>
  <c r="AD55" i="56"/>
  <c r="AD66" i="56"/>
  <c r="AD71" i="56"/>
  <c r="AD77" i="56"/>
  <c r="AD235" i="56" s="1"/>
  <c r="AD83" i="56"/>
  <c r="AD96" i="56"/>
  <c r="AD35" i="56"/>
  <c r="AD228" i="56" s="1"/>
  <c r="AD46" i="56"/>
  <c r="AD91" i="56"/>
  <c r="AD24" i="56"/>
  <c r="AD29" i="56"/>
  <c r="AD40" i="56"/>
  <c r="AD45" i="56"/>
  <c r="AD56" i="56"/>
  <c r="AD61" i="56"/>
  <c r="AD72" i="56"/>
  <c r="AD75" i="56"/>
  <c r="AD234" i="56" s="1"/>
  <c r="AD78" i="56"/>
  <c r="AD97" i="56"/>
  <c r="AD167" i="56"/>
  <c r="AD247" i="56" s="1"/>
  <c r="AD169" i="56"/>
  <c r="S251" i="56"/>
  <c r="R251" i="56"/>
  <c r="AD194" i="56"/>
  <c r="AD210" i="56"/>
  <c r="S235" i="56"/>
  <c r="R235" i="56"/>
  <c r="S237" i="56"/>
  <c r="R237" i="56"/>
  <c r="AD99" i="56"/>
  <c r="AD102" i="56"/>
  <c r="AD106" i="56"/>
  <c r="AD109" i="56"/>
  <c r="AD146" i="56"/>
  <c r="AD149" i="56"/>
  <c r="AD162" i="56"/>
  <c r="AD165" i="56"/>
  <c r="AD178" i="56"/>
  <c r="AD181" i="56"/>
  <c r="AD199" i="56"/>
  <c r="AD215" i="56"/>
  <c r="AD180" i="56"/>
  <c r="AD183" i="56"/>
  <c r="AD185" i="56"/>
  <c r="AD213" i="56"/>
  <c r="S232" i="56"/>
  <c r="R232" i="56"/>
  <c r="AD84" i="56"/>
  <c r="AD89" i="56"/>
  <c r="AD237" i="56" s="1"/>
  <c r="S240" i="56"/>
  <c r="R240" i="56"/>
  <c r="AD104" i="56"/>
  <c r="AD121" i="56"/>
  <c r="AD124" i="56"/>
  <c r="AD127" i="56"/>
  <c r="AD139" i="56"/>
  <c r="AD142" i="56"/>
  <c r="AD155" i="56"/>
  <c r="AD246" i="56" s="1"/>
  <c r="AD158" i="56"/>
  <c r="AD171" i="56"/>
  <c r="AD174" i="56"/>
  <c r="AD249" i="56" s="1"/>
  <c r="AD187" i="56"/>
  <c r="AD195" i="56"/>
  <c r="AD198" i="56"/>
  <c r="AD200" i="56"/>
  <c r="AD211" i="56"/>
  <c r="AD214" i="56"/>
  <c r="AD216" i="56"/>
  <c r="AD90" i="56"/>
  <c r="AD148" i="56"/>
  <c r="AD151" i="56"/>
  <c r="AD153" i="56"/>
  <c r="S228" i="56"/>
  <c r="R228" i="56"/>
  <c r="AD100" i="56"/>
  <c r="AD239" i="56" s="1"/>
  <c r="AD103" i="56"/>
  <c r="AD240" i="56" s="1"/>
  <c r="AD115" i="56"/>
  <c r="AD118" i="56"/>
  <c r="AD122" i="56"/>
  <c r="AD125" i="56"/>
  <c r="AD144" i="56"/>
  <c r="AD160" i="56"/>
  <c r="AD176" i="56"/>
  <c r="AD193" i="56"/>
  <c r="AD196" i="56"/>
  <c r="AD209" i="56"/>
  <c r="AD212" i="56"/>
  <c r="AD164" i="56"/>
  <c r="AD197" i="56"/>
  <c r="S233" i="56"/>
  <c r="R233" i="56"/>
  <c r="AD92" i="56"/>
  <c r="AD94" i="56"/>
  <c r="AD98" i="56"/>
  <c r="AD238" i="56" s="1"/>
  <c r="AD101" i="56"/>
  <c r="AD120" i="56"/>
  <c r="AD137" i="56"/>
  <c r="AD140" i="56"/>
  <c r="AD143" i="56"/>
  <c r="AD145" i="56"/>
  <c r="AD156" i="56"/>
  <c r="AD159" i="56"/>
  <c r="AD161" i="56"/>
  <c r="AD172" i="56"/>
  <c r="AD175" i="56"/>
  <c r="AD177" i="56"/>
  <c r="AD189" i="56"/>
  <c r="AD251" i="56" s="1"/>
  <c r="AD202" i="56"/>
  <c r="AD205" i="56"/>
  <c r="AD218" i="56"/>
  <c r="AD221" i="56"/>
  <c r="AD111" i="56"/>
  <c r="AD123" i="56"/>
  <c r="S231" i="56"/>
  <c r="R231" i="56"/>
  <c r="AD116" i="56"/>
  <c r="AD119" i="56"/>
  <c r="AD131" i="56"/>
  <c r="AD134" i="56"/>
  <c r="AD138" i="56"/>
  <c r="AD141" i="56"/>
  <c r="AD245" i="56" s="1"/>
  <c r="AD154" i="56"/>
  <c r="AD157" i="56"/>
  <c r="AD170" i="56"/>
  <c r="AD248" i="56" s="1"/>
  <c r="AD173" i="56"/>
  <c r="AD186" i="56"/>
  <c r="AD191" i="56"/>
  <c r="AD207" i="56"/>
  <c r="AD223" i="56"/>
  <c r="S234" i="56"/>
  <c r="AD108" i="56"/>
  <c r="AD241" i="56" s="1"/>
  <c r="AD126" i="56"/>
  <c r="AD133" i="56"/>
  <c r="AD81" i="56"/>
  <c r="AD95" i="56"/>
  <c r="AD107" i="56"/>
  <c r="AD110" i="56"/>
  <c r="AD114" i="56"/>
  <c r="AD117" i="56"/>
  <c r="AD147" i="56"/>
  <c r="AD150" i="56"/>
  <c r="AD163" i="56"/>
  <c r="AD166" i="56"/>
  <c r="S249" i="56"/>
  <c r="R249" i="56"/>
  <c r="AD179" i="56"/>
  <c r="AD182" i="56"/>
  <c r="AD190" i="56"/>
  <c r="AD252" i="56" s="1"/>
  <c r="AD192" i="56"/>
  <c r="AD203" i="56"/>
  <c r="AD206" i="56"/>
  <c r="AD208" i="56"/>
  <c r="AD219" i="56"/>
  <c r="AD222" i="56"/>
  <c r="AD224" i="56"/>
  <c r="S230" i="56"/>
  <c r="AD130" i="56"/>
  <c r="AD244" i="56" s="1"/>
  <c r="AD188" i="56"/>
  <c r="AD250" i="56" s="1"/>
  <c r="AD17" i="56"/>
  <c r="AD25" i="56"/>
  <c r="S227" i="56"/>
  <c r="R227" i="56"/>
  <c r="AD33" i="56"/>
  <c r="AD41" i="56"/>
  <c r="AD49" i="56"/>
  <c r="AD57" i="56"/>
  <c r="S229" i="56"/>
  <c r="R229" i="56"/>
  <c r="AD65" i="56"/>
  <c r="AD231" i="56" s="1"/>
  <c r="AD73" i="56"/>
  <c r="S236" i="56"/>
  <c r="R236" i="56"/>
  <c r="AD112" i="56"/>
  <c r="AD132" i="56"/>
  <c r="AD135" i="56"/>
  <c r="AD152" i="56"/>
  <c r="AD168" i="56"/>
  <c r="AD184" i="56"/>
  <c r="AD201" i="56"/>
  <c r="AD204" i="56"/>
  <c r="AD217" i="56"/>
  <c r="AD220" i="56"/>
  <c r="S226" i="56"/>
  <c r="R239" i="56"/>
  <c r="R243" i="56"/>
  <c r="R247" i="56"/>
  <c r="R244" i="56"/>
  <c r="R248" i="56"/>
  <c r="R252" i="56"/>
  <c r="R241" i="56"/>
  <c r="R245" i="56"/>
  <c r="AD36" i="55"/>
  <c r="AD42" i="55"/>
  <c r="AD45" i="55"/>
  <c r="AD48" i="55"/>
  <c r="AD54" i="55"/>
  <c r="AD59" i="55"/>
  <c r="AD65" i="55"/>
  <c r="AD231" i="55" s="1"/>
  <c r="AD82" i="55"/>
  <c r="AD85" i="55"/>
  <c r="AD90" i="55"/>
  <c r="AD19" i="55"/>
  <c r="AD25" i="55"/>
  <c r="AD60" i="55"/>
  <c r="AD66" i="55"/>
  <c r="AD69" i="55"/>
  <c r="AD72" i="55"/>
  <c r="AD80" i="55"/>
  <c r="AD91" i="55"/>
  <c r="AD103" i="55"/>
  <c r="AD240" i="55" s="1"/>
  <c r="AD20" i="55"/>
  <c r="AD26" i="55"/>
  <c r="AD29" i="55"/>
  <c r="AD32" i="55"/>
  <c r="AD38" i="55"/>
  <c r="AD43" i="55"/>
  <c r="AD49" i="55"/>
  <c r="AD87" i="55"/>
  <c r="AD44" i="55"/>
  <c r="AD50" i="55"/>
  <c r="AD53" i="55"/>
  <c r="AD56" i="55"/>
  <c r="AD62" i="55"/>
  <c r="AD67" i="55"/>
  <c r="AD74" i="55"/>
  <c r="AD233" i="55" s="1"/>
  <c r="AD77" i="55"/>
  <c r="AD235" i="55" s="1"/>
  <c r="AD93" i="55"/>
  <c r="AD188" i="55"/>
  <c r="AD250" i="55" s="1"/>
  <c r="AD223" i="55"/>
  <c r="AD215" i="55"/>
  <c r="AD207" i="55"/>
  <c r="AD199" i="55"/>
  <c r="AD191" i="55"/>
  <c r="AD184" i="55"/>
  <c r="AD176" i="55"/>
  <c r="AD168" i="55"/>
  <c r="AD160" i="55"/>
  <c r="AD152" i="55"/>
  <c r="AD144" i="55"/>
  <c r="AD136" i="55"/>
  <c r="AD224" i="55"/>
  <c r="AD216" i="55"/>
  <c r="AD208" i="55"/>
  <c r="AD200" i="55"/>
  <c r="AD192" i="55"/>
  <c r="AD185" i="55"/>
  <c r="AD88" i="55"/>
  <c r="AD84" i="55"/>
  <c r="AD71" i="55"/>
  <c r="AD63" i="55"/>
  <c r="AD229" i="55" s="1"/>
  <c r="AD55" i="55"/>
  <c r="AD47" i="55"/>
  <c r="AD39" i="55"/>
  <c r="AD31" i="55"/>
  <c r="AD227" i="55" s="1"/>
  <c r="AD23" i="55"/>
  <c r="AD120" i="55"/>
  <c r="AD109" i="55"/>
  <c r="AD89" i="55"/>
  <c r="AD237" i="55" s="1"/>
  <c r="AD16" i="55"/>
  <c r="AD128" i="55"/>
  <c r="AD242" i="55" s="1"/>
  <c r="AD117" i="55"/>
  <c r="AD99" i="55"/>
  <c r="AD125" i="55"/>
  <c r="AD104" i="55"/>
  <c r="AD81" i="55"/>
  <c r="AD96" i="55"/>
  <c r="AD112" i="55"/>
  <c r="AD22" i="55"/>
  <c r="AD27" i="55"/>
  <c r="AD33" i="55"/>
  <c r="AD68" i="55"/>
  <c r="AD232" i="55" s="1"/>
  <c r="AD111" i="55"/>
  <c r="AD133" i="55"/>
  <c r="AD28" i="55"/>
  <c r="AD226" i="55" s="1"/>
  <c r="AD34" i="55"/>
  <c r="AD37" i="55"/>
  <c r="AD40" i="55"/>
  <c r="AD46" i="55"/>
  <c r="AD51" i="55"/>
  <c r="AD57" i="55"/>
  <c r="AD75" i="55"/>
  <c r="AD234" i="55" s="1"/>
  <c r="AD83" i="55"/>
  <c r="AD52" i="55"/>
  <c r="AD58" i="55"/>
  <c r="AD61" i="55"/>
  <c r="AD64" i="55"/>
  <c r="AD230" i="55" s="1"/>
  <c r="AD70" i="55"/>
  <c r="AD73" i="55"/>
  <c r="AD76" i="55"/>
  <c r="AD92" i="55"/>
  <c r="AD21" i="55"/>
  <c r="AD24" i="55"/>
  <c r="AD30" i="55"/>
  <c r="AD35" i="55"/>
  <c r="AD228" i="55" s="1"/>
  <c r="AD41" i="55"/>
  <c r="AD98" i="55"/>
  <c r="AD238" i="55" s="1"/>
  <c r="AD101" i="55"/>
  <c r="AD119" i="55"/>
  <c r="S226" i="55"/>
  <c r="R226" i="55"/>
  <c r="S232" i="55"/>
  <c r="R232" i="55"/>
  <c r="AD94" i="55"/>
  <c r="AD105" i="55"/>
  <c r="AD108" i="55"/>
  <c r="AD241" i="55" s="1"/>
  <c r="AD131" i="55"/>
  <c r="AD162" i="55"/>
  <c r="AD165" i="55"/>
  <c r="AD171" i="55"/>
  <c r="AD174" i="55"/>
  <c r="AD249" i="55" s="1"/>
  <c r="AD183" i="55"/>
  <c r="AD189" i="55"/>
  <c r="AD251" i="55" s="1"/>
  <c r="AD198" i="55"/>
  <c r="AD203" i="55"/>
  <c r="S228" i="55"/>
  <c r="R228" i="55"/>
  <c r="S234" i="55"/>
  <c r="R234" i="55"/>
  <c r="AD102" i="55"/>
  <c r="AD106" i="55"/>
  <c r="AD134" i="55"/>
  <c r="AD143" i="55"/>
  <c r="AD145" i="55"/>
  <c r="AD148" i="55"/>
  <c r="AD186" i="55"/>
  <c r="AD201" i="55"/>
  <c r="AD204" i="55"/>
  <c r="AD210" i="55"/>
  <c r="AD213" i="55"/>
  <c r="AD222" i="55"/>
  <c r="S233" i="55"/>
  <c r="R233" i="55"/>
  <c r="AD95" i="55"/>
  <c r="AD100" i="55"/>
  <c r="AD239" i="55" s="1"/>
  <c r="AD123" i="55"/>
  <c r="AD129" i="55"/>
  <c r="AD243" i="55" s="1"/>
  <c r="AD132" i="55"/>
  <c r="AD146" i="55"/>
  <c r="AD149" i="55"/>
  <c r="AD155" i="55"/>
  <c r="AD246" i="55" s="1"/>
  <c r="AD158" i="55"/>
  <c r="AD167" i="55"/>
  <c r="AD247" i="55" s="1"/>
  <c r="AD169" i="55"/>
  <c r="AD172" i="55"/>
  <c r="S231" i="55"/>
  <c r="R231" i="55"/>
  <c r="S236" i="55"/>
  <c r="R236" i="55"/>
  <c r="AD126" i="55"/>
  <c r="AD130" i="55"/>
  <c r="AD244" i="55" s="1"/>
  <c r="AD170" i="55"/>
  <c r="AD248" i="55" s="1"/>
  <c r="AD173" i="55"/>
  <c r="AD179" i="55"/>
  <c r="AD182" i="55"/>
  <c r="AD194" i="55"/>
  <c r="AD197" i="55"/>
  <c r="AD206" i="55"/>
  <c r="AD211" i="55"/>
  <c r="S230" i="55"/>
  <c r="R230" i="55"/>
  <c r="AD79" i="55"/>
  <c r="AD236" i="55" s="1"/>
  <c r="S237" i="55"/>
  <c r="R237" i="55"/>
  <c r="AD115" i="55"/>
  <c r="AD121" i="55"/>
  <c r="AD124" i="55"/>
  <c r="AD139" i="55"/>
  <c r="AD142" i="55"/>
  <c r="AD151" i="55"/>
  <c r="AD153" i="55"/>
  <c r="AD156" i="55"/>
  <c r="AD209" i="55"/>
  <c r="AD212" i="55"/>
  <c r="AD218" i="55"/>
  <c r="AD221" i="55"/>
  <c r="S227" i="55"/>
  <c r="R227" i="55"/>
  <c r="S229" i="55"/>
  <c r="R229" i="55"/>
  <c r="AD118" i="55"/>
  <c r="AD122" i="55"/>
  <c r="AD127" i="55"/>
  <c r="AD154" i="55"/>
  <c r="AD157" i="55"/>
  <c r="AD163" i="55"/>
  <c r="AD166" i="55"/>
  <c r="AD175" i="55"/>
  <c r="AD177" i="55"/>
  <c r="AD180" i="55"/>
  <c r="AD190" i="55"/>
  <c r="AD252" i="55" s="1"/>
  <c r="AD195" i="55"/>
  <c r="AD78" i="55"/>
  <c r="AD86" i="55"/>
  <c r="AD107" i="55"/>
  <c r="AD113" i="55"/>
  <c r="AD116" i="55"/>
  <c r="AD135" i="55"/>
  <c r="AD137" i="55"/>
  <c r="AD140" i="55"/>
  <c r="AD178" i="55"/>
  <c r="AD181" i="55"/>
  <c r="AD187" i="55"/>
  <c r="AD193" i="55"/>
  <c r="AD196" i="55"/>
  <c r="AD202" i="55"/>
  <c r="AD205" i="55"/>
  <c r="AD214" i="55"/>
  <c r="AD219" i="55"/>
  <c r="S235" i="55"/>
  <c r="R235" i="55"/>
  <c r="AD97" i="55"/>
  <c r="AD110" i="55"/>
  <c r="AD114" i="55"/>
  <c r="AD138" i="55"/>
  <c r="AD141" i="55"/>
  <c r="AD245" i="55" s="1"/>
  <c r="AD147" i="55"/>
  <c r="AD150" i="55"/>
  <c r="AD159" i="55"/>
  <c r="AD161" i="55"/>
  <c r="AD164" i="55"/>
  <c r="AD217" i="55"/>
  <c r="AD220" i="55"/>
  <c r="R238" i="55"/>
  <c r="R242" i="55"/>
  <c r="R246" i="55"/>
  <c r="R250" i="55"/>
  <c r="R239" i="55"/>
  <c r="R243" i="55"/>
  <c r="R247" i="55"/>
  <c r="R251" i="55"/>
  <c r="R240" i="55"/>
  <c r="R244" i="55"/>
  <c r="R248" i="55"/>
  <c r="R252" i="55"/>
  <c r="R241" i="55"/>
  <c r="R245" i="55"/>
  <c r="R249" i="55"/>
  <c r="AD254" i="55" l="1"/>
  <c r="H10" i="36"/>
  <c r="I12" i="31"/>
  <c r="H12" i="31"/>
  <c r="G12" i="31"/>
  <c r="J7" i="46" l="1"/>
  <c r="H7" i="46"/>
  <c r="O6" i="46"/>
  <c r="J6" i="46"/>
  <c r="H6" i="46"/>
  <c r="M16" i="30"/>
  <c r="G12" i="30"/>
  <c r="R16" i="30"/>
  <c r="R17" i="30"/>
  <c r="R18" i="30"/>
  <c r="N17" i="28"/>
  <c r="T17" i="28"/>
  <c r="T18" i="28"/>
  <c r="M32" i="30"/>
  <c r="L44" i="30"/>
  <c r="M20" i="30"/>
  <c r="N36" i="44" l="1"/>
  <c r="N28" i="44"/>
  <c r="N24" i="44"/>
  <c r="N22" i="44"/>
  <c r="N20" i="44"/>
  <c r="N17" i="44"/>
  <c r="G12" i="44"/>
  <c r="H12" i="44" s="1"/>
  <c r="P19" i="44"/>
  <c r="P20" i="44"/>
  <c r="P21" i="44"/>
  <c r="P23" i="44"/>
  <c r="P25" i="44"/>
  <c r="P26" i="44"/>
  <c r="P27" i="44"/>
  <c r="P29" i="44"/>
  <c r="P30" i="44"/>
  <c r="P31" i="44"/>
  <c r="P32" i="44"/>
  <c r="P33" i="44"/>
  <c r="P34" i="44"/>
  <c r="P35" i="44"/>
  <c r="P37" i="44"/>
  <c r="P38" i="44"/>
  <c r="P39" i="44"/>
  <c r="P40" i="44"/>
  <c r="P41" i="44"/>
  <c r="P42" i="44"/>
  <c r="P43" i="44"/>
  <c r="P17" i="44"/>
  <c r="N19" i="44"/>
  <c r="N21" i="44"/>
  <c r="N44" i="44" s="1"/>
  <c r="N23" i="44"/>
  <c r="N25" i="44"/>
  <c r="N26" i="44"/>
  <c r="N27" i="44"/>
  <c r="N29" i="44"/>
  <c r="N30" i="44"/>
  <c r="N31" i="44"/>
  <c r="N32" i="44"/>
  <c r="N33" i="44"/>
  <c r="N34" i="44"/>
  <c r="N35" i="44"/>
  <c r="N37" i="44"/>
  <c r="N38" i="44"/>
  <c r="N39" i="44"/>
  <c r="N40" i="44"/>
  <c r="N41" i="44"/>
  <c r="N42" i="44"/>
  <c r="N43" i="44"/>
  <c r="G11" i="44"/>
  <c r="M44" i="44"/>
  <c r="M45" i="44"/>
  <c r="M47" i="44" s="1"/>
  <c r="M48" i="44"/>
  <c r="AH51" i="43"/>
  <c r="AH52" i="43"/>
  <c r="AH53" i="43"/>
  <c r="AH54" i="43"/>
  <c r="AH55" i="43"/>
  <c r="AH56" i="43"/>
  <c r="AH57" i="43"/>
  <c r="AH58" i="43"/>
  <c r="AH59" i="43"/>
  <c r="AH60" i="43"/>
  <c r="AH61" i="43"/>
  <c r="AH62" i="43"/>
  <c r="AH63" i="43"/>
  <c r="AH64" i="43"/>
  <c r="AH65" i="43"/>
  <c r="AH66" i="43"/>
  <c r="AH67" i="43"/>
  <c r="AH68" i="43"/>
  <c r="AH69" i="43"/>
  <c r="AH70" i="43"/>
  <c r="AH71" i="43"/>
  <c r="AH72" i="43"/>
  <c r="AH73" i="43"/>
  <c r="AH74" i="43"/>
  <c r="AH75" i="43"/>
  <c r="AH76" i="43"/>
  <c r="AH50" i="43"/>
  <c r="T19" i="28"/>
  <c r="P18" i="47"/>
  <c r="P19" i="47"/>
  <c r="P20" i="47"/>
  <c r="P21" i="47"/>
  <c r="P22" i="47"/>
  <c r="P23" i="47"/>
  <c r="P24" i="47"/>
  <c r="P25" i="47"/>
  <c r="P26" i="47"/>
  <c r="P27" i="47"/>
  <c r="P28" i="47"/>
  <c r="P29" i="47"/>
  <c r="P30" i="47"/>
  <c r="P31" i="47"/>
  <c r="P32" i="47"/>
  <c r="P33" i="47"/>
  <c r="P34" i="47"/>
  <c r="P35" i="47"/>
  <c r="P36" i="47"/>
  <c r="P37" i="47"/>
  <c r="P38" i="47"/>
  <c r="P39" i="47"/>
  <c r="P40" i="47"/>
  <c r="P41" i="47"/>
  <c r="P42" i="47"/>
  <c r="P43" i="47"/>
  <c r="P17" i="47"/>
  <c r="O16" i="47"/>
  <c r="O14" i="39"/>
  <c r="O15" i="39"/>
  <c r="O16" i="39"/>
  <c r="O17" i="39"/>
  <c r="O18" i="39"/>
  <c r="O19" i="39"/>
  <c r="O21" i="39"/>
  <c r="O22" i="39"/>
  <c r="O23" i="39"/>
  <c r="O24" i="39"/>
  <c r="O25" i="39"/>
  <c r="O26" i="39"/>
  <c r="O27" i="39"/>
  <c r="O13" i="39"/>
  <c r="I26" i="49"/>
  <c r="I27" i="49"/>
  <c r="I28" i="49"/>
  <c r="I29" i="49"/>
  <c r="I30" i="49"/>
  <c r="I31" i="49"/>
  <c r="I32" i="49"/>
  <c r="I33" i="49"/>
  <c r="I34" i="49"/>
  <c r="I35" i="49"/>
  <c r="I36" i="49"/>
  <c r="I37" i="49"/>
  <c r="I38" i="49"/>
  <c r="I39" i="49"/>
  <c r="I40" i="49"/>
  <c r="I41" i="49"/>
  <c r="I42" i="49"/>
  <c r="I43" i="49"/>
  <c r="I44" i="49"/>
  <c r="I45" i="49"/>
  <c r="I46" i="49"/>
  <c r="I47" i="49"/>
  <c r="I48" i="49"/>
  <c r="I50" i="49"/>
  <c r="I51" i="49"/>
  <c r="I25" i="49"/>
  <c r="J12" i="47"/>
  <c r="I12" i="47"/>
  <c r="H12" i="47"/>
  <c r="H13" i="47"/>
  <c r="I13" i="47"/>
  <c r="J13" i="47" s="1"/>
  <c r="K13" i="47" s="1"/>
  <c r="L13" i="47" s="1"/>
  <c r="M13" i="47" s="1"/>
  <c r="N13" i="47" s="1"/>
  <c r="O13" i="47" s="1"/>
  <c r="P13" i="47" s="1"/>
  <c r="Q13" i="47" s="1"/>
  <c r="G13" i="47"/>
  <c r="N18" i="47"/>
  <c r="R22" i="39"/>
  <c r="R25" i="49"/>
  <c r="R26" i="49"/>
  <c r="R27" i="49"/>
  <c r="R28" i="49"/>
  <c r="R29" i="49"/>
  <c r="R30" i="49"/>
  <c r="R31" i="49"/>
  <c r="R32" i="49"/>
  <c r="R33" i="49"/>
  <c r="R34" i="49"/>
  <c r="R35" i="49"/>
  <c r="R36" i="49"/>
  <c r="R37" i="49"/>
  <c r="R38" i="49"/>
  <c r="R39" i="49"/>
  <c r="R40" i="49"/>
  <c r="R41" i="49"/>
  <c r="R42" i="49"/>
  <c r="R43" i="49"/>
  <c r="R44" i="49"/>
  <c r="R45" i="49"/>
  <c r="R46" i="49"/>
  <c r="R47" i="49"/>
  <c r="R48" i="49"/>
  <c r="R49" i="49"/>
  <c r="R6" i="49" s="1"/>
  <c r="R50" i="49"/>
  <c r="R51" i="49"/>
  <c r="R24" i="49"/>
  <c r="R4" i="49"/>
  <c r="J16" i="45"/>
  <c r="M10" i="41"/>
  <c r="M11" i="41"/>
  <c r="M12" i="41"/>
  <c r="M13" i="41"/>
  <c r="M14" i="41"/>
  <c r="M15" i="41"/>
  <c r="M16" i="41"/>
  <c r="M17" i="41"/>
  <c r="M18" i="41"/>
  <c r="M19" i="41"/>
  <c r="M20" i="41"/>
  <c r="M21" i="41"/>
  <c r="M22" i="41"/>
  <c r="M23" i="41"/>
  <c r="M24" i="41"/>
  <c r="M25" i="41"/>
  <c r="M26" i="41"/>
  <c r="M27" i="41"/>
  <c r="M28" i="41"/>
  <c r="M29" i="41"/>
  <c r="M30" i="41"/>
  <c r="M31" i="41"/>
  <c r="M32" i="41"/>
  <c r="M33" i="41"/>
  <c r="M34" i="41"/>
  <c r="M35" i="41"/>
  <c r="M9" i="41"/>
  <c r="P20" i="8"/>
  <c r="P21" i="8"/>
  <c r="P22" i="8"/>
  <c r="P23" i="8"/>
  <c r="P24" i="8"/>
  <c r="P25" i="8"/>
  <c r="P26" i="8"/>
  <c r="P27" i="8"/>
  <c r="P28" i="8"/>
  <c r="P29" i="8"/>
  <c r="P30" i="8"/>
  <c r="P31" i="8"/>
  <c r="P32" i="8"/>
  <c r="P33" i="8"/>
  <c r="P34" i="8"/>
  <c r="P35" i="8"/>
  <c r="P36" i="8"/>
  <c r="P37" i="8"/>
  <c r="P38" i="8"/>
  <c r="P39" i="8"/>
  <c r="P40" i="8"/>
  <c r="P41" i="8"/>
  <c r="P42" i="8"/>
  <c r="P43" i="8"/>
  <c r="P44" i="8"/>
  <c r="P45" i="8"/>
  <c r="P19" i="8"/>
  <c r="K44" i="7"/>
  <c r="K43" i="7"/>
  <c r="K42" i="7"/>
  <c r="K41" i="7"/>
  <c r="K40" i="7"/>
  <c r="K39" i="7"/>
  <c r="K38" i="7"/>
  <c r="K37" i="7"/>
  <c r="K36" i="7"/>
  <c r="K35" i="7"/>
  <c r="K34" i="7"/>
  <c r="K33" i="7"/>
  <c r="K32" i="7"/>
  <c r="K31" i="7"/>
  <c r="K30" i="7"/>
  <c r="K29" i="7"/>
  <c r="K28" i="7"/>
  <c r="K27" i="7"/>
  <c r="K25" i="7"/>
  <c r="K24" i="7"/>
  <c r="K23" i="7"/>
  <c r="K22" i="7"/>
  <c r="K21" i="7"/>
  <c r="K20" i="7"/>
  <c r="K19" i="7"/>
  <c r="K18" i="7"/>
  <c r="N45" i="44" l="1"/>
  <c r="N47" i="44" s="1"/>
  <c r="M46" i="44"/>
  <c r="N46" i="44" l="1"/>
  <c r="G6" i="36"/>
  <c r="B6" i="36"/>
  <c r="K7" i="48" l="1"/>
  <c r="L7" i="48" s="1"/>
  <c r="M7" i="48" s="1"/>
  <c r="N7" i="48" s="1"/>
  <c r="O7" i="48" s="1"/>
  <c r="P7" i="48" s="1"/>
  <c r="Q7" i="48" s="1"/>
  <c r="J7" i="48"/>
  <c r="H7" i="48"/>
  <c r="G7" i="48"/>
  <c r="I12" i="48"/>
  <c r="I13" i="48"/>
  <c r="I14" i="48"/>
  <c r="I15" i="48"/>
  <c r="I16" i="48"/>
  <c r="I17" i="48"/>
  <c r="I18" i="48"/>
  <c r="I19" i="48"/>
  <c r="I20" i="48"/>
  <c r="I21" i="48"/>
  <c r="I22" i="48"/>
  <c r="I23" i="48"/>
  <c r="I24" i="48"/>
  <c r="I25" i="48"/>
  <c r="I26" i="48"/>
  <c r="I27" i="48"/>
  <c r="I28" i="48"/>
  <c r="I29" i="48"/>
  <c r="I30" i="48"/>
  <c r="I31" i="48"/>
  <c r="I32" i="48"/>
  <c r="I33" i="48"/>
  <c r="I34" i="48"/>
  <c r="I35" i="48"/>
  <c r="I36" i="48"/>
  <c r="I37" i="48"/>
  <c r="I11" i="48"/>
  <c r="P19" i="33" l="1"/>
  <c r="P20" i="33"/>
  <c r="P21" i="33"/>
  <c r="P22" i="33"/>
  <c r="P23" i="33"/>
  <c r="P24" i="33"/>
  <c r="P25" i="33"/>
  <c r="P26" i="33"/>
  <c r="P27" i="33"/>
  <c r="P28" i="33"/>
  <c r="P29" i="33"/>
  <c r="P30" i="33"/>
  <c r="P31" i="33"/>
  <c r="P32" i="33"/>
  <c r="P33" i="33"/>
  <c r="P34" i="33"/>
  <c r="P35" i="33"/>
  <c r="P36" i="33"/>
  <c r="P37" i="33"/>
  <c r="P38" i="33"/>
  <c r="P39" i="33"/>
  <c r="P40" i="33"/>
  <c r="P41" i="33"/>
  <c r="P42" i="33"/>
  <c r="P43" i="33"/>
  <c r="P44" i="33"/>
  <c r="B20" i="51"/>
  <c r="C39" i="36" l="1"/>
  <c r="H64" i="36"/>
  <c r="I64" i="36" s="1"/>
  <c r="G64" i="36"/>
  <c r="K34" i="36"/>
  <c r="G10" i="36"/>
  <c r="E38" i="36"/>
  <c r="C38" i="36"/>
  <c r="E37" i="36"/>
  <c r="C37" i="36"/>
  <c r="G5" i="36"/>
  <c r="B5" i="36"/>
  <c r="G11" i="36"/>
  <c r="K11" i="36" s="1"/>
  <c r="G12" i="36"/>
  <c r="K12" i="36" s="1"/>
  <c r="G13" i="36"/>
  <c r="G14" i="36"/>
  <c r="K14" i="36" s="1"/>
  <c r="G15" i="36"/>
  <c r="K15" i="36" s="1"/>
  <c r="G16" i="36"/>
  <c r="K16" i="36" s="1"/>
  <c r="G17" i="36"/>
  <c r="K17" i="36" s="1"/>
  <c r="G18" i="36"/>
  <c r="K18" i="36" s="1"/>
  <c r="G19" i="36"/>
  <c r="K19" i="36" s="1"/>
  <c r="G20" i="36"/>
  <c r="K20" i="36" s="1"/>
  <c r="G21" i="36"/>
  <c r="K21" i="36" s="1"/>
  <c r="G22" i="36"/>
  <c r="K22" i="36" s="1"/>
  <c r="G23" i="36"/>
  <c r="K23" i="36" s="1"/>
  <c r="G24" i="36"/>
  <c r="K24" i="36" s="1"/>
  <c r="G25" i="36"/>
  <c r="K25" i="36" s="1"/>
  <c r="G26" i="36"/>
  <c r="K26" i="36" s="1"/>
  <c r="G27" i="36"/>
  <c r="K27" i="36" s="1"/>
  <c r="G28" i="36"/>
  <c r="K28" i="36" s="1"/>
  <c r="G29" i="36"/>
  <c r="K29" i="36" s="1"/>
  <c r="G30" i="36"/>
  <c r="G31" i="36"/>
  <c r="G32" i="36"/>
  <c r="K32" i="36" s="1"/>
  <c r="G33" i="36"/>
  <c r="K33" i="36" s="1"/>
  <c r="G34" i="36"/>
  <c r="G35" i="36"/>
  <c r="K35" i="36" s="1"/>
  <c r="G36" i="36"/>
  <c r="K36" i="36" s="1"/>
  <c r="G37" i="36" l="1"/>
  <c r="L21" i="36"/>
  <c r="L15" i="36"/>
  <c r="L22" i="36"/>
  <c r="L11" i="36"/>
  <c r="L36" i="36"/>
  <c r="L12" i="36"/>
  <c r="L10" i="36"/>
  <c r="L23" i="36"/>
  <c r="L35" i="36"/>
  <c r="L30" i="36"/>
  <c r="L34" i="36"/>
  <c r="L13" i="36"/>
  <c r="L28" i="36"/>
  <c r="L27" i="36"/>
  <c r="L26" i="36"/>
  <c r="L25" i="36"/>
  <c r="L31" i="36"/>
  <c r="L17" i="36"/>
  <c r="L14" i="36"/>
  <c r="L29" i="36"/>
  <c r="L33" i="36"/>
  <c r="L20" i="36"/>
  <c r="L19" i="36"/>
  <c r="L32" i="36"/>
  <c r="L24" i="36"/>
  <c r="L16" i="36"/>
  <c r="L18" i="36"/>
  <c r="X69" i="53" l="1"/>
  <c r="W69" i="53"/>
  <c r="O23" i="53" l="1"/>
  <c r="C19" i="53"/>
  <c r="D19" i="53"/>
  <c r="E19" i="53"/>
  <c r="F19" i="53"/>
  <c r="G19" i="53"/>
  <c r="B19" i="53"/>
  <c r="C17" i="53"/>
  <c r="D17" i="53"/>
  <c r="E17" i="53"/>
  <c r="F17" i="53"/>
  <c r="G17" i="53"/>
  <c r="B17" i="53"/>
  <c r="C20" i="53"/>
  <c r="D20" i="53"/>
  <c r="E20" i="53"/>
  <c r="F20" i="53"/>
  <c r="G20" i="53"/>
  <c r="B20" i="53"/>
  <c r="C20" i="51"/>
  <c r="D20" i="51"/>
  <c r="E20" i="51"/>
  <c r="F20" i="51"/>
  <c r="G20" i="51"/>
  <c r="B19" i="51"/>
  <c r="C85" i="53"/>
  <c r="D85" i="53"/>
  <c r="E85" i="53"/>
  <c r="F85" i="53"/>
  <c r="G85" i="53"/>
  <c r="H85" i="53"/>
  <c r="I85" i="53"/>
  <c r="J85" i="53"/>
  <c r="K85" i="53"/>
  <c r="L85" i="53"/>
  <c r="M85" i="53"/>
  <c r="C86" i="53"/>
  <c r="D86" i="53"/>
  <c r="E86" i="53"/>
  <c r="F86" i="53"/>
  <c r="G86" i="53"/>
  <c r="H86" i="53"/>
  <c r="I86" i="53"/>
  <c r="J86" i="53"/>
  <c r="K86" i="53"/>
  <c r="L86" i="53"/>
  <c r="M86" i="53"/>
  <c r="B85" i="53"/>
  <c r="B86" i="53"/>
  <c r="H17" i="53"/>
  <c r="J17" i="53" s="1"/>
  <c r="K17" i="53" s="1"/>
  <c r="L17" i="53" s="1"/>
  <c r="M17" i="53" s="1"/>
  <c r="N17" i="53" s="1"/>
  <c r="O17" i="53" s="1"/>
  <c r="P17" i="53" s="1"/>
  <c r="Q17" i="53" s="1"/>
  <c r="P49" i="53"/>
  <c r="P24" i="53"/>
  <c r="P25" i="53"/>
  <c r="P26" i="53"/>
  <c r="P27" i="53"/>
  <c r="P28" i="53"/>
  <c r="P29" i="53"/>
  <c r="P30" i="53"/>
  <c r="P31" i="53"/>
  <c r="P32" i="53"/>
  <c r="P33" i="53"/>
  <c r="P34" i="53"/>
  <c r="P35" i="53"/>
  <c r="P36" i="53"/>
  <c r="P37" i="53"/>
  <c r="P38" i="53"/>
  <c r="P39" i="53"/>
  <c r="P40" i="53"/>
  <c r="P41" i="53"/>
  <c r="P42" i="53"/>
  <c r="P43" i="53"/>
  <c r="P44" i="53"/>
  <c r="P45" i="53"/>
  <c r="P46" i="53"/>
  <c r="P47" i="53"/>
  <c r="P48" i="53"/>
  <c r="P23" i="53"/>
  <c r="C18" i="53"/>
  <c r="D18" i="53"/>
  <c r="E18" i="53"/>
  <c r="F18" i="53"/>
  <c r="B18" i="53"/>
  <c r="C50" i="53"/>
  <c r="D50" i="53"/>
  <c r="E50" i="53"/>
  <c r="F50" i="53"/>
  <c r="G50" i="53"/>
  <c r="H50" i="53"/>
  <c r="I50" i="53"/>
  <c r="J50" i="53"/>
  <c r="J53" i="53" s="1"/>
  <c r="K50" i="53"/>
  <c r="L50" i="53"/>
  <c r="M50" i="53"/>
  <c r="M53" i="53" s="1"/>
  <c r="N50" i="53"/>
  <c r="C51" i="53"/>
  <c r="D51" i="53"/>
  <c r="E51" i="53"/>
  <c r="E52" i="53" s="1"/>
  <c r="F51" i="53"/>
  <c r="F53" i="53" s="1"/>
  <c r="G51" i="53"/>
  <c r="H51" i="53"/>
  <c r="I51" i="53"/>
  <c r="J51" i="53"/>
  <c r="K51" i="53"/>
  <c r="L51" i="53"/>
  <c r="M51" i="53"/>
  <c r="M52" i="53" s="1"/>
  <c r="N51" i="53"/>
  <c r="N53" i="53" s="1"/>
  <c r="C52" i="53"/>
  <c r="D52" i="53"/>
  <c r="G52" i="53"/>
  <c r="H52" i="53"/>
  <c r="I52" i="53"/>
  <c r="K52" i="53"/>
  <c r="L52" i="53"/>
  <c r="C53" i="53"/>
  <c r="D53" i="53"/>
  <c r="E53" i="53"/>
  <c r="G53" i="53"/>
  <c r="H53" i="53"/>
  <c r="I53" i="53"/>
  <c r="K53" i="53"/>
  <c r="L53" i="53"/>
  <c r="C54" i="53"/>
  <c r="D54" i="53"/>
  <c r="E54" i="53"/>
  <c r="F54" i="53"/>
  <c r="G54" i="53"/>
  <c r="H54" i="53"/>
  <c r="I54" i="53"/>
  <c r="J54" i="53"/>
  <c r="K54" i="53"/>
  <c r="L54" i="53"/>
  <c r="M54" i="53"/>
  <c r="B54" i="53"/>
  <c r="B51" i="53"/>
  <c r="B50" i="53"/>
  <c r="B53" i="53" s="1"/>
  <c r="C19" i="51"/>
  <c r="D19" i="51"/>
  <c r="E19" i="51"/>
  <c r="F19" i="51"/>
  <c r="G19" i="51"/>
  <c r="H17" i="51"/>
  <c r="N25" i="51"/>
  <c r="AA310" i="53" l="1"/>
  <c r="AA307" i="53"/>
  <c r="AA301" i="53"/>
  <c r="AA287" i="53"/>
  <c r="AA281" i="53"/>
  <c r="AA278" i="53"/>
  <c r="AA275" i="53"/>
  <c r="AA269" i="53"/>
  <c r="AA296" i="53"/>
  <c r="AA290" i="53"/>
  <c r="AA284" i="53"/>
  <c r="AA264" i="53"/>
  <c r="AA258" i="53"/>
  <c r="AA255" i="53"/>
  <c r="AA252" i="53"/>
  <c r="AA246" i="53"/>
  <c r="AA232" i="53"/>
  <c r="AA311" i="53"/>
  <c r="AA305" i="53"/>
  <c r="AA302" i="53"/>
  <c r="AA299" i="53"/>
  <c r="AA293" i="53"/>
  <c r="AA279" i="53"/>
  <c r="AA273" i="53"/>
  <c r="AA267" i="53"/>
  <c r="AA261" i="53"/>
  <c r="AA241" i="53"/>
  <c r="AA235" i="53"/>
  <c r="AA229" i="53"/>
  <c r="AA303" i="53"/>
  <c r="AA297" i="53"/>
  <c r="AA294" i="53"/>
  <c r="AA291" i="53"/>
  <c r="AA285" i="53"/>
  <c r="AA265" i="53"/>
  <c r="AA259" i="53"/>
  <c r="AA253" i="53"/>
  <c r="AA233" i="53"/>
  <c r="AA312" i="53"/>
  <c r="AA306" i="53"/>
  <c r="AA300" i="53"/>
  <c r="AA280" i="53"/>
  <c r="AA274" i="53"/>
  <c r="AA271" i="53"/>
  <c r="AA268" i="53"/>
  <c r="AA262" i="53"/>
  <c r="AA248" i="53"/>
  <c r="AA242" i="53"/>
  <c r="AA239" i="53"/>
  <c r="AA236" i="53"/>
  <c r="AA230" i="53"/>
  <c r="AA308" i="53"/>
  <c r="AA298" i="53"/>
  <c r="AA286" i="53"/>
  <c r="AA276" i="53"/>
  <c r="AA266" i="53"/>
  <c r="AA247" i="53"/>
  <c r="AA228" i="53"/>
  <c r="AA222" i="53"/>
  <c r="AA214" i="53"/>
  <c r="AA208" i="53"/>
  <c r="AA202" i="53"/>
  <c r="AA198" i="53"/>
  <c r="AA192" i="53"/>
  <c r="AA186" i="53"/>
  <c r="AA182" i="53"/>
  <c r="AA176" i="53"/>
  <c r="AA173" i="53"/>
  <c r="AA295" i="53"/>
  <c r="AA270" i="53"/>
  <c r="AA260" i="53"/>
  <c r="AA250" i="53"/>
  <c r="AA218" i="53"/>
  <c r="AA215" i="53"/>
  <c r="AA212" i="53"/>
  <c r="AA289" i="53"/>
  <c r="AA254" i="53"/>
  <c r="AA223" i="53"/>
  <c r="AA203" i="53"/>
  <c r="AA283" i="53"/>
  <c r="AA263" i="53"/>
  <c r="AA257" i="53"/>
  <c r="AA249" i="53"/>
  <c r="AA245" i="53"/>
  <c r="AA231" i="53"/>
  <c r="AA227" i="53"/>
  <c r="AA221" i="53"/>
  <c r="AA288" i="53"/>
  <c r="AA292" i="53"/>
  <c r="AA277" i="53"/>
  <c r="AA272" i="53"/>
  <c r="AA210" i="53"/>
  <c r="AA195" i="53"/>
  <c r="AA188" i="53"/>
  <c r="AA183" i="53"/>
  <c r="AA240" i="53"/>
  <c r="AA213" i="53"/>
  <c r="AA199" i="53"/>
  <c r="AA197" i="53"/>
  <c r="AA251" i="53"/>
  <c r="AA226" i="53"/>
  <c r="AA238" i="53"/>
  <c r="AA225" i="53"/>
  <c r="AA224" i="53"/>
  <c r="AA205" i="53"/>
  <c r="AA189" i="53"/>
  <c r="AA184" i="53"/>
  <c r="AA179" i="53"/>
  <c r="AA172" i="53"/>
  <c r="AA162" i="53"/>
  <c r="AA153" i="53"/>
  <c r="AA143" i="53"/>
  <c r="AA134" i="53"/>
  <c r="AA128" i="53"/>
  <c r="AA125" i="53"/>
  <c r="AA209" i="53"/>
  <c r="AA207" i="53"/>
  <c r="AA200" i="53"/>
  <c r="AA187" i="53"/>
  <c r="AA170" i="53"/>
  <c r="AA165" i="53"/>
  <c r="AA156" i="53"/>
  <c r="AA147" i="53"/>
  <c r="AA138" i="53"/>
  <c r="AA304" i="53"/>
  <c r="AA237" i="53"/>
  <c r="AA234" i="53"/>
  <c r="AA217" i="53"/>
  <c r="AA204" i="53"/>
  <c r="AA196" i="53"/>
  <c r="AA185" i="53"/>
  <c r="AA220" i="53"/>
  <c r="AA175" i="53"/>
  <c r="AA166" i="53"/>
  <c r="AA164" i="53"/>
  <c r="AA158" i="53"/>
  <c r="AA135" i="53"/>
  <c r="AA121" i="53"/>
  <c r="AA111" i="53"/>
  <c r="AA256" i="53"/>
  <c r="AA163" i="53"/>
  <c r="AA159" i="53"/>
  <c r="AA219" i="53"/>
  <c r="AA181" i="53"/>
  <c r="AA177" i="53"/>
  <c r="AA171" i="53"/>
  <c r="AA168" i="53"/>
  <c r="AA133" i="53"/>
  <c r="AA129" i="53"/>
  <c r="AA126" i="53"/>
  <c r="AA115" i="53"/>
  <c r="AA106" i="53"/>
  <c r="AA109" i="53"/>
  <c r="AA113" i="53"/>
  <c r="AA282" i="53"/>
  <c r="AA211" i="53"/>
  <c r="AA191" i="53"/>
  <c r="AA180" i="53"/>
  <c r="AA161" i="53"/>
  <c r="AA157" i="53"/>
  <c r="AA155" i="53"/>
  <c r="AA151" i="53"/>
  <c r="AA149" i="53"/>
  <c r="AA131" i="53"/>
  <c r="AA124" i="53"/>
  <c r="AA118" i="53"/>
  <c r="AA112" i="53"/>
  <c r="AA174" i="53"/>
  <c r="AA122" i="53"/>
  <c r="AA243" i="53"/>
  <c r="AA206" i="53"/>
  <c r="AA201" i="53"/>
  <c r="AA169" i="53"/>
  <c r="AA154" i="53"/>
  <c r="AA150" i="53"/>
  <c r="AA132" i="53"/>
  <c r="AA130" i="53"/>
  <c r="AA127" i="53"/>
  <c r="AA119" i="53"/>
  <c r="AA110" i="53"/>
  <c r="AA146" i="53"/>
  <c r="AA137" i="53"/>
  <c r="AA145" i="53"/>
  <c r="AA114" i="53"/>
  <c r="AA108" i="53"/>
  <c r="AA120" i="53"/>
  <c r="AA107" i="53"/>
  <c r="AA139" i="53"/>
  <c r="AA194" i="53"/>
  <c r="AA193" i="53"/>
  <c r="AA216" i="53"/>
  <c r="AA144" i="53"/>
  <c r="AA178" i="53"/>
  <c r="AA116" i="53"/>
  <c r="AA104" i="53"/>
  <c r="AA244" i="53"/>
  <c r="AA190" i="53"/>
  <c r="AA136" i="53"/>
  <c r="AA123" i="53"/>
  <c r="AA148" i="53"/>
  <c r="AA117" i="53"/>
  <c r="AA160" i="53"/>
  <c r="AA152" i="53"/>
  <c r="AA142" i="53"/>
  <c r="AA105" i="53"/>
  <c r="AA167" i="53"/>
  <c r="AA141" i="53"/>
  <c r="AA140" i="53"/>
  <c r="AA309" i="53"/>
  <c r="Z304" i="53"/>
  <c r="Z298" i="53"/>
  <c r="Z292" i="53"/>
  <c r="Z272" i="53"/>
  <c r="Z266" i="53"/>
  <c r="Z263" i="53"/>
  <c r="Z260" i="53"/>
  <c r="Z254" i="53"/>
  <c r="Z310" i="53"/>
  <c r="Z307" i="53"/>
  <c r="Z301" i="53"/>
  <c r="Z287" i="53"/>
  <c r="Z281" i="53"/>
  <c r="Z278" i="53"/>
  <c r="Z275" i="53"/>
  <c r="Z269" i="53"/>
  <c r="Z249" i="53"/>
  <c r="Z243" i="53"/>
  <c r="Z237" i="53"/>
  <c r="Z296" i="53"/>
  <c r="Z290" i="53"/>
  <c r="Z284" i="53"/>
  <c r="Z264" i="53"/>
  <c r="Z258" i="53"/>
  <c r="Z255" i="53"/>
  <c r="Z252" i="53"/>
  <c r="Z246" i="53"/>
  <c r="Z232" i="53"/>
  <c r="Z226" i="53"/>
  <c r="Z223" i="53"/>
  <c r="Z220" i="53"/>
  <c r="Z308" i="53"/>
  <c r="Z288" i="53"/>
  <c r="Z282" i="53"/>
  <c r="Z276" i="53"/>
  <c r="Z270" i="53"/>
  <c r="Z256" i="53"/>
  <c r="Z250" i="53"/>
  <c r="Z247" i="53"/>
  <c r="Z244" i="53"/>
  <c r="Z238" i="53"/>
  <c r="Z303" i="53"/>
  <c r="Z297" i="53"/>
  <c r="Z294" i="53"/>
  <c r="Z291" i="53"/>
  <c r="Z285" i="53"/>
  <c r="Z265" i="53"/>
  <c r="Z259" i="53"/>
  <c r="Z253" i="53"/>
  <c r="Z233" i="53"/>
  <c r="Z227" i="53"/>
  <c r="Z312" i="53"/>
  <c r="Z280" i="53"/>
  <c r="Z271" i="53"/>
  <c r="Z261" i="53"/>
  <c r="Z251" i="53"/>
  <c r="Z240" i="53"/>
  <c r="Z236" i="53"/>
  <c r="Z217" i="53"/>
  <c r="Z211" i="53"/>
  <c r="Z195" i="53"/>
  <c r="Z179" i="53"/>
  <c r="Z170" i="53"/>
  <c r="Z302" i="53"/>
  <c r="Z311" i="53"/>
  <c r="Z306" i="53"/>
  <c r="Z279" i="53"/>
  <c r="Z274" i="53"/>
  <c r="Z242" i="53"/>
  <c r="Z239" i="53"/>
  <c r="Z225" i="53"/>
  <c r="Z209" i="53"/>
  <c r="Z205" i="53"/>
  <c r="Z295" i="53"/>
  <c r="Z235" i="53"/>
  <c r="Z218" i="53"/>
  <c r="Z215" i="53"/>
  <c r="Z212" i="53"/>
  <c r="Z199" i="53"/>
  <c r="Z196" i="53"/>
  <c r="Z305" i="53"/>
  <c r="Z300" i="53"/>
  <c r="Z289" i="53"/>
  <c r="Z273" i="53"/>
  <c r="Z268" i="53"/>
  <c r="Z283" i="53"/>
  <c r="Z257" i="53"/>
  <c r="Z309" i="53"/>
  <c r="Z286" i="53"/>
  <c r="Z267" i="53"/>
  <c r="Z228" i="53"/>
  <c r="Z219" i="53"/>
  <c r="Z206" i="53"/>
  <c r="Z203" i="53"/>
  <c r="Z201" i="53"/>
  <c r="Z190" i="53"/>
  <c r="Z277" i="53"/>
  <c r="Z262" i="53"/>
  <c r="Z248" i="53"/>
  <c r="Z231" i="53"/>
  <c r="Z210" i="53"/>
  <c r="Z208" i="53"/>
  <c r="Z188" i="53"/>
  <c r="Z186" i="53"/>
  <c r="Z183" i="53"/>
  <c r="Z176" i="53"/>
  <c r="Z222" i="53"/>
  <c r="Z213" i="53"/>
  <c r="Z221" i="53"/>
  <c r="Z194" i="53"/>
  <c r="Z191" i="53"/>
  <c r="Z181" i="53"/>
  <c r="Z177" i="53"/>
  <c r="Z174" i="53"/>
  <c r="Z167" i="53"/>
  <c r="Z158" i="53"/>
  <c r="Z152" i="53"/>
  <c r="Z149" i="53"/>
  <c r="Z140" i="53"/>
  <c r="Z131" i="53"/>
  <c r="Z245" i="53"/>
  <c r="Z230" i="53"/>
  <c r="Z224" i="53"/>
  <c r="Z202" i="53"/>
  <c r="Z189" i="53"/>
  <c r="Z184" i="53"/>
  <c r="Z172" i="53"/>
  <c r="Z162" i="53"/>
  <c r="Z153" i="53"/>
  <c r="Z143" i="53"/>
  <c r="Z299" i="53"/>
  <c r="Z229" i="53"/>
  <c r="Z207" i="53"/>
  <c r="Z200" i="53"/>
  <c r="Z192" i="53"/>
  <c r="Z187" i="53"/>
  <c r="Z216" i="53"/>
  <c r="Z160" i="53"/>
  <c r="Z147" i="53"/>
  <c r="Z145" i="53"/>
  <c r="Z141" i="53"/>
  <c r="Z128" i="53"/>
  <c r="Z120" i="53"/>
  <c r="Z117" i="53"/>
  <c r="Z108" i="53"/>
  <c r="Z197" i="53"/>
  <c r="Z180" i="53"/>
  <c r="Z157" i="53"/>
  <c r="Z155" i="53"/>
  <c r="Z198" i="53"/>
  <c r="Z175" i="53"/>
  <c r="Z166" i="53"/>
  <c r="Z164" i="53"/>
  <c r="Z135" i="53"/>
  <c r="Z121" i="53"/>
  <c r="Z111" i="53"/>
  <c r="Z106" i="53"/>
  <c r="Z161" i="53"/>
  <c r="Z151" i="53"/>
  <c r="Z118" i="53"/>
  <c r="Z234" i="53"/>
  <c r="Z214" i="53"/>
  <c r="Z171" i="53"/>
  <c r="Z168" i="53"/>
  <c r="Z138" i="53"/>
  <c r="Z133" i="53"/>
  <c r="Z129" i="53"/>
  <c r="Z126" i="53"/>
  <c r="Z115" i="53"/>
  <c r="Z124" i="53"/>
  <c r="Z241" i="53"/>
  <c r="Z193" i="53"/>
  <c r="Z173" i="53"/>
  <c r="Z148" i="53"/>
  <c r="Z146" i="53"/>
  <c r="Z144" i="53"/>
  <c r="Z142" i="53"/>
  <c r="Z136" i="53"/>
  <c r="Z134" i="53"/>
  <c r="Z116" i="53"/>
  <c r="Z107" i="53"/>
  <c r="Z163" i="53"/>
  <c r="Z104" i="53"/>
  <c r="Z154" i="53"/>
  <c r="Z137" i="53"/>
  <c r="Z130" i="53"/>
  <c r="Z125" i="53"/>
  <c r="Z169" i="53"/>
  <c r="Z114" i="53"/>
  <c r="Z165" i="53"/>
  <c r="Z204" i="53"/>
  <c r="Z150" i="53"/>
  <c r="Z127" i="53"/>
  <c r="Z185" i="53"/>
  <c r="Z113" i="53"/>
  <c r="Z182" i="53"/>
  <c r="Z156" i="53"/>
  <c r="Z139" i="53"/>
  <c r="Z132" i="53"/>
  <c r="Z112" i="53"/>
  <c r="Z123" i="53"/>
  <c r="Z119" i="53"/>
  <c r="Z110" i="53"/>
  <c r="Z109" i="53"/>
  <c r="Z293" i="53"/>
  <c r="Z159" i="53"/>
  <c r="Z122" i="53"/>
  <c r="Z105" i="53"/>
  <c r="Z178" i="53"/>
  <c r="G18" i="53"/>
  <c r="J52" i="53"/>
  <c r="N52" i="53"/>
  <c r="F52" i="53"/>
  <c r="B52" i="53"/>
  <c r="AB296" i="53" l="1"/>
  <c r="AB290" i="53"/>
  <c r="AB284" i="53"/>
  <c r="AB264" i="53"/>
  <c r="AB258" i="53"/>
  <c r="AB255" i="53"/>
  <c r="AB311" i="53"/>
  <c r="AB305" i="53"/>
  <c r="AB302" i="53"/>
  <c r="AB299" i="53"/>
  <c r="AB293" i="53"/>
  <c r="AB279" i="53"/>
  <c r="AB273" i="53"/>
  <c r="AB267" i="53"/>
  <c r="AB261" i="53"/>
  <c r="AB241" i="53"/>
  <c r="AB235" i="53"/>
  <c r="AB308" i="53"/>
  <c r="AB288" i="53"/>
  <c r="AB282" i="53"/>
  <c r="AB276" i="53"/>
  <c r="AB270" i="53"/>
  <c r="AB256" i="53"/>
  <c r="AB250" i="53"/>
  <c r="AB247" i="53"/>
  <c r="AB244" i="53"/>
  <c r="AB238" i="53"/>
  <c r="AB224" i="53"/>
  <c r="AB312" i="53"/>
  <c r="AB306" i="53"/>
  <c r="AB300" i="53"/>
  <c r="AB280" i="53"/>
  <c r="AB274" i="53"/>
  <c r="AB271" i="53"/>
  <c r="AB268" i="53"/>
  <c r="AB262" i="53"/>
  <c r="AB248" i="53"/>
  <c r="AB242" i="53"/>
  <c r="AB239" i="53"/>
  <c r="AB236" i="53"/>
  <c r="AB309" i="53"/>
  <c r="AB295" i="53"/>
  <c r="AB289" i="53"/>
  <c r="AB286" i="53"/>
  <c r="AB283" i="53"/>
  <c r="AB277" i="53"/>
  <c r="AB257" i="53"/>
  <c r="AB251" i="53"/>
  <c r="AB245" i="53"/>
  <c r="AB225" i="53"/>
  <c r="AB297" i="53"/>
  <c r="AB292" i="53"/>
  <c r="AB265" i="53"/>
  <c r="AB243" i="53"/>
  <c r="AB230" i="53"/>
  <c r="AB220" i="53"/>
  <c r="AB209" i="53"/>
  <c r="AB205" i="53"/>
  <c r="AB193" i="53"/>
  <c r="AB189" i="53"/>
  <c r="AB177" i="53"/>
  <c r="AB167" i="53"/>
  <c r="AB307" i="53"/>
  <c r="AB285" i="53"/>
  <c r="AB259" i="53"/>
  <c r="AB254" i="53"/>
  <c r="AB223" i="53"/>
  <c r="AB203" i="53"/>
  <c r="AB301" i="53"/>
  <c r="AB269" i="53"/>
  <c r="AB263" i="53"/>
  <c r="AB249" i="53"/>
  <c r="AB246" i="53"/>
  <c r="AB231" i="53"/>
  <c r="AB227" i="53"/>
  <c r="AB221" i="53"/>
  <c r="AB216" i="53"/>
  <c r="AB210" i="53"/>
  <c r="AB206" i="53"/>
  <c r="AB200" i="53"/>
  <c r="AB194" i="53"/>
  <c r="AB310" i="53"/>
  <c r="AB294" i="53"/>
  <c r="AB278" i="53"/>
  <c r="AB253" i="53"/>
  <c r="AB234" i="53"/>
  <c r="AB229" i="53"/>
  <c r="AB219" i="53"/>
  <c r="AB304" i="53"/>
  <c r="AB272" i="53"/>
  <c r="AB291" i="53"/>
  <c r="AB240" i="53"/>
  <c r="AB232" i="53"/>
  <c r="AB213" i="53"/>
  <c r="AB208" i="53"/>
  <c r="AB199" i="53"/>
  <c r="AB197" i="53"/>
  <c r="AB186" i="53"/>
  <c r="AB275" i="53"/>
  <c r="AB266" i="53"/>
  <c r="AB252" i="53"/>
  <c r="AB226" i="53"/>
  <c r="AB222" i="53"/>
  <c r="AB191" i="53"/>
  <c r="AB181" i="53"/>
  <c r="AB174" i="53"/>
  <c r="AB260" i="53"/>
  <c r="AB218" i="53"/>
  <c r="AB215" i="53"/>
  <c r="AB207" i="53"/>
  <c r="AB202" i="53"/>
  <c r="AB187" i="53"/>
  <c r="AB170" i="53"/>
  <c r="AB165" i="53"/>
  <c r="AB156" i="53"/>
  <c r="AB147" i="53"/>
  <c r="AB138" i="53"/>
  <c r="AB129" i="53"/>
  <c r="AB237" i="53"/>
  <c r="AB217" i="53"/>
  <c r="AB212" i="53"/>
  <c r="AB204" i="53"/>
  <c r="AB196" i="53"/>
  <c r="AB192" i="53"/>
  <c r="AB185" i="53"/>
  <c r="AB168" i="53"/>
  <c r="AB159" i="53"/>
  <c r="AB150" i="53"/>
  <c r="AB144" i="53"/>
  <c r="AB141" i="53"/>
  <c r="AB303" i="53"/>
  <c r="AB198" i="53"/>
  <c r="AB298" i="53"/>
  <c r="AB171" i="53"/>
  <c r="AB133" i="53"/>
  <c r="AB126" i="53"/>
  <c r="AB115" i="53"/>
  <c r="AB106" i="53"/>
  <c r="AB228" i="53"/>
  <c r="AB190" i="53"/>
  <c r="AB148" i="53"/>
  <c r="AB214" i="53"/>
  <c r="AB211" i="53"/>
  <c r="AB184" i="53"/>
  <c r="AB180" i="53"/>
  <c r="AB161" i="53"/>
  <c r="AB157" i="53"/>
  <c r="AB155" i="53"/>
  <c r="AB153" i="53"/>
  <c r="AB151" i="53"/>
  <c r="AB149" i="53"/>
  <c r="AB143" i="53"/>
  <c r="AB131" i="53"/>
  <c r="AB124" i="53"/>
  <c r="AB118" i="53"/>
  <c r="AB112" i="53"/>
  <c r="AB109" i="53"/>
  <c r="AB104" i="53"/>
  <c r="AB287" i="53"/>
  <c r="AB146" i="53"/>
  <c r="AB142" i="53"/>
  <c r="AB140" i="53"/>
  <c r="AB116" i="53"/>
  <c r="AB163" i="53"/>
  <c r="AB122" i="53"/>
  <c r="AB113" i="53"/>
  <c r="AB281" i="53"/>
  <c r="AB233" i="53"/>
  <c r="AB136" i="53"/>
  <c r="AB188" i="53"/>
  <c r="AB179" i="53"/>
  <c r="AB178" i="53"/>
  <c r="AB176" i="53"/>
  <c r="AB152" i="53"/>
  <c r="AB139" i="53"/>
  <c r="AB137" i="53"/>
  <c r="AB125" i="53"/>
  <c r="AB123" i="53"/>
  <c r="AB114" i="53"/>
  <c r="AB105" i="53"/>
  <c r="AB164" i="53"/>
  <c r="AB154" i="53"/>
  <c r="AB145" i="53"/>
  <c r="AB130" i="53"/>
  <c r="AB108" i="53"/>
  <c r="AB173" i="53"/>
  <c r="AB169" i="53"/>
  <c r="AB120" i="53"/>
  <c r="AB162" i="53"/>
  <c r="AB111" i="53"/>
  <c r="AB201" i="53"/>
  <c r="AB195" i="53"/>
  <c r="AB107" i="53"/>
  <c r="AB182" i="53"/>
  <c r="AB117" i="53"/>
  <c r="AB158" i="53"/>
  <c r="AB175" i="53"/>
  <c r="AB172" i="53"/>
  <c r="AB160" i="53"/>
  <c r="AB119" i="53"/>
  <c r="AB110" i="53"/>
  <c r="AB121" i="53"/>
  <c r="AB166" i="53"/>
  <c r="AB127" i="53"/>
  <c r="AB183" i="53"/>
  <c r="AB135" i="53"/>
  <c r="AB134" i="53"/>
  <c r="AB128" i="53"/>
  <c r="AB132" i="53"/>
  <c r="C9" i="52"/>
  <c r="D9" i="52"/>
  <c r="E9" i="52"/>
  <c r="F9" i="52"/>
  <c r="G9" i="52"/>
  <c r="H9" i="52"/>
  <c r="B9" i="52"/>
  <c r="P17" i="52"/>
  <c r="Q17" i="52"/>
  <c r="R17" i="52"/>
  <c r="S17" i="52"/>
  <c r="T17" i="52"/>
  <c r="U17" i="52"/>
  <c r="V17" i="52"/>
  <c r="W17" i="52"/>
  <c r="P18" i="52"/>
  <c r="Q18" i="52"/>
  <c r="R18" i="52"/>
  <c r="S18" i="52"/>
  <c r="T18" i="52"/>
  <c r="U18" i="52"/>
  <c r="V18" i="52"/>
  <c r="W18" i="52"/>
  <c r="P19" i="52"/>
  <c r="Q19" i="52"/>
  <c r="R19" i="52"/>
  <c r="S19" i="52"/>
  <c r="T19" i="52"/>
  <c r="U19" i="52"/>
  <c r="V19" i="52"/>
  <c r="W19" i="52"/>
  <c r="P20" i="52"/>
  <c r="Q20" i="52"/>
  <c r="R20" i="52"/>
  <c r="S20" i="52"/>
  <c r="T20" i="52"/>
  <c r="U20" i="52"/>
  <c r="V20" i="52"/>
  <c r="W20" i="52"/>
  <c r="P21" i="52"/>
  <c r="Q21" i="52"/>
  <c r="R21" i="52"/>
  <c r="S21" i="52"/>
  <c r="T21" i="52"/>
  <c r="U21" i="52"/>
  <c r="V21" i="52"/>
  <c r="W21" i="52"/>
  <c r="P22" i="52"/>
  <c r="Q22" i="52"/>
  <c r="R22" i="52"/>
  <c r="S22" i="52"/>
  <c r="T22" i="52"/>
  <c r="U22" i="52"/>
  <c r="V22" i="52"/>
  <c r="W22" i="52"/>
  <c r="P23" i="52"/>
  <c r="Q23" i="52"/>
  <c r="R23" i="52"/>
  <c r="S23" i="52"/>
  <c r="T23" i="52"/>
  <c r="U23" i="52"/>
  <c r="V23" i="52"/>
  <c r="W23" i="52"/>
  <c r="P24" i="52"/>
  <c r="Q24" i="52"/>
  <c r="R24" i="52"/>
  <c r="S24" i="52"/>
  <c r="T24" i="52"/>
  <c r="U24" i="52"/>
  <c r="V24" i="52"/>
  <c r="W24" i="52"/>
  <c r="P25" i="52"/>
  <c r="Q25" i="52"/>
  <c r="R25" i="52"/>
  <c r="S25" i="52"/>
  <c r="T25" i="52"/>
  <c r="U25" i="52"/>
  <c r="V25" i="52"/>
  <c r="W25" i="52"/>
  <c r="P26" i="52"/>
  <c r="Q26" i="52"/>
  <c r="R26" i="52"/>
  <c r="S26" i="52"/>
  <c r="T26" i="52"/>
  <c r="U26" i="52"/>
  <c r="V26" i="52"/>
  <c r="W26" i="52"/>
  <c r="P27" i="52"/>
  <c r="Q27" i="52"/>
  <c r="R27" i="52"/>
  <c r="S27" i="52"/>
  <c r="T27" i="52"/>
  <c r="U27" i="52"/>
  <c r="V27" i="52"/>
  <c r="W27" i="52"/>
  <c r="P28" i="52"/>
  <c r="Q28" i="52"/>
  <c r="R28" i="52"/>
  <c r="S28" i="52"/>
  <c r="T28" i="52"/>
  <c r="U28" i="52"/>
  <c r="V28" i="52"/>
  <c r="W28" i="52"/>
  <c r="P29" i="52"/>
  <c r="Q29" i="52"/>
  <c r="R29" i="52"/>
  <c r="S29" i="52"/>
  <c r="T29" i="52"/>
  <c r="U29" i="52"/>
  <c r="V29" i="52"/>
  <c r="W29" i="52"/>
  <c r="P30" i="52"/>
  <c r="Q30" i="52"/>
  <c r="R30" i="52"/>
  <c r="S30" i="52"/>
  <c r="T30" i="52"/>
  <c r="U30" i="52"/>
  <c r="V30" i="52"/>
  <c r="W30" i="52"/>
  <c r="P31" i="52"/>
  <c r="Q31" i="52"/>
  <c r="R31" i="52"/>
  <c r="S31" i="52"/>
  <c r="T31" i="52"/>
  <c r="U31" i="52"/>
  <c r="V31" i="52"/>
  <c r="W31" i="52"/>
  <c r="P32" i="52"/>
  <c r="Q32" i="52"/>
  <c r="R32" i="52"/>
  <c r="S32" i="52"/>
  <c r="T32" i="52"/>
  <c r="U32" i="52"/>
  <c r="V32" i="52"/>
  <c r="W32" i="52"/>
  <c r="P33" i="52"/>
  <c r="Q33" i="52"/>
  <c r="R33" i="52"/>
  <c r="S33" i="52"/>
  <c r="T33" i="52"/>
  <c r="U33" i="52"/>
  <c r="V33" i="52"/>
  <c r="W33" i="52"/>
  <c r="P34" i="52"/>
  <c r="Q34" i="52"/>
  <c r="R34" i="52"/>
  <c r="S34" i="52"/>
  <c r="T34" i="52"/>
  <c r="U34" i="52"/>
  <c r="V34" i="52"/>
  <c r="W34" i="52"/>
  <c r="P35" i="52"/>
  <c r="Q35" i="52"/>
  <c r="R35" i="52"/>
  <c r="S35" i="52"/>
  <c r="T35" i="52"/>
  <c r="U35" i="52"/>
  <c r="V35" i="52"/>
  <c r="W35" i="52"/>
  <c r="P36" i="52"/>
  <c r="Q36" i="52"/>
  <c r="R36" i="52"/>
  <c r="S36" i="52"/>
  <c r="T36" i="52"/>
  <c r="U36" i="52"/>
  <c r="V36" i="52"/>
  <c r="W36" i="52"/>
  <c r="P37" i="52"/>
  <c r="Q37" i="52"/>
  <c r="R37" i="52"/>
  <c r="S37" i="52"/>
  <c r="T37" i="52"/>
  <c r="U37" i="52"/>
  <c r="V37" i="52"/>
  <c r="W37" i="52"/>
  <c r="P38" i="52"/>
  <c r="Q38" i="52"/>
  <c r="R38" i="52"/>
  <c r="S38" i="52"/>
  <c r="T38" i="52"/>
  <c r="U38" i="52"/>
  <c r="V38" i="52"/>
  <c r="W38" i="52"/>
  <c r="P39" i="52"/>
  <c r="Q39" i="52"/>
  <c r="R39" i="52"/>
  <c r="S39" i="52"/>
  <c r="T39" i="52"/>
  <c r="U39" i="52"/>
  <c r="V39" i="52"/>
  <c r="W39" i="52"/>
  <c r="P40" i="52"/>
  <c r="Q40" i="52"/>
  <c r="R40" i="52"/>
  <c r="S40" i="52"/>
  <c r="T40" i="52"/>
  <c r="U40" i="52"/>
  <c r="V40" i="52"/>
  <c r="W40" i="52"/>
  <c r="P41" i="52"/>
  <c r="Q41" i="52"/>
  <c r="R41" i="52"/>
  <c r="S41" i="52"/>
  <c r="T41" i="52"/>
  <c r="U41" i="52"/>
  <c r="V41" i="52"/>
  <c r="W41" i="52"/>
  <c r="P42" i="52"/>
  <c r="Q42" i="52"/>
  <c r="R42" i="52"/>
  <c r="S42" i="52"/>
  <c r="T42" i="52"/>
  <c r="U42" i="52"/>
  <c r="V42" i="52"/>
  <c r="W42" i="52"/>
  <c r="W16" i="52"/>
  <c r="V16" i="52"/>
  <c r="U16" i="52"/>
  <c r="T16" i="52"/>
  <c r="S16" i="52"/>
  <c r="R16" i="52"/>
  <c r="Q16" i="52"/>
  <c r="P16" i="52"/>
  <c r="R14" i="52"/>
  <c r="Q14" i="52" s="1"/>
  <c r="P14" i="52" s="1"/>
  <c r="AC311" i="53" l="1"/>
  <c r="AC305" i="53"/>
  <c r="AC302" i="53"/>
  <c r="AC299" i="53"/>
  <c r="AC293" i="53"/>
  <c r="AC279" i="53"/>
  <c r="AC273" i="53"/>
  <c r="AC267" i="53"/>
  <c r="AC261" i="53"/>
  <c r="AC308" i="53"/>
  <c r="AC288" i="53"/>
  <c r="AC282" i="53"/>
  <c r="AC276" i="53"/>
  <c r="AC270" i="53"/>
  <c r="AC256" i="53"/>
  <c r="AC250" i="53"/>
  <c r="AC247" i="53"/>
  <c r="AC244" i="53"/>
  <c r="AC238" i="53"/>
  <c r="AC303" i="53"/>
  <c r="AC297" i="53"/>
  <c r="AC294" i="53"/>
  <c r="AC291" i="53"/>
  <c r="AC285" i="53"/>
  <c r="AC265" i="53"/>
  <c r="AC259" i="53"/>
  <c r="AC253" i="53"/>
  <c r="AC233" i="53"/>
  <c r="AC227" i="53"/>
  <c r="AC221" i="53"/>
  <c r="AC312" i="53"/>
  <c r="AC309" i="53"/>
  <c r="AC295" i="53"/>
  <c r="AC289" i="53"/>
  <c r="AC286" i="53"/>
  <c r="AC283" i="53"/>
  <c r="AC277" i="53"/>
  <c r="AC257" i="53"/>
  <c r="AC251" i="53"/>
  <c r="AC245" i="53"/>
  <c r="AC304" i="53"/>
  <c r="AC298" i="53"/>
  <c r="AC292" i="53"/>
  <c r="AC272" i="53"/>
  <c r="AC266" i="53"/>
  <c r="AC263" i="53"/>
  <c r="AC260" i="53"/>
  <c r="AC254" i="53"/>
  <c r="AC240" i="53"/>
  <c r="AC234" i="53"/>
  <c r="AC231" i="53"/>
  <c r="AC228" i="53"/>
  <c r="AC307" i="53"/>
  <c r="AC275" i="53"/>
  <c r="AC255" i="53"/>
  <c r="AC232" i="53"/>
  <c r="AC225" i="53"/>
  <c r="AC218" i="53"/>
  <c r="AC215" i="53"/>
  <c r="AC212" i="53"/>
  <c r="AC199" i="53"/>
  <c r="AC196" i="53"/>
  <c r="AC183" i="53"/>
  <c r="AC180" i="53"/>
  <c r="AC171" i="53"/>
  <c r="AC306" i="53"/>
  <c r="AC301" i="53"/>
  <c r="AC290" i="53"/>
  <c r="AC269" i="53"/>
  <c r="AC249" i="53"/>
  <c r="AC246" i="53"/>
  <c r="AC235" i="53"/>
  <c r="AC216" i="53"/>
  <c r="AC210" i="53"/>
  <c r="AC206" i="53"/>
  <c r="AC310" i="53"/>
  <c r="AC300" i="53"/>
  <c r="AC284" i="53"/>
  <c r="AC278" i="53"/>
  <c r="AC268" i="53"/>
  <c r="AC258" i="53"/>
  <c r="AC229" i="53"/>
  <c r="AC219" i="53"/>
  <c r="AC213" i="53"/>
  <c r="AC201" i="53"/>
  <c r="AC197" i="53"/>
  <c r="AC248" i="53"/>
  <c r="AC241" i="53"/>
  <c r="AC224" i="53"/>
  <c r="AC287" i="53"/>
  <c r="AC262" i="53"/>
  <c r="AC264" i="53"/>
  <c r="AC252" i="53"/>
  <c r="AC226" i="53"/>
  <c r="AC222" i="53"/>
  <c r="AC191" i="53"/>
  <c r="AC181" i="53"/>
  <c r="AC274" i="53"/>
  <c r="AC271" i="53"/>
  <c r="AC194" i="53"/>
  <c r="AC184" i="53"/>
  <c r="AC179" i="53"/>
  <c r="AC177" i="53"/>
  <c r="AC172" i="53"/>
  <c r="AC239" i="53"/>
  <c r="AC207" i="53"/>
  <c r="AC205" i="53"/>
  <c r="AC202" i="53"/>
  <c r="AC237" i="53"/>
  <c r="AC230" i="53"/>
  <c r="AC217" i="53"/>
  <c r="AC209" i="53"/>
  <c r="AC204" i="53"/>
  <c r="AC200" i="53"/>
  <c r="AC192" i="53"/>
  <c r="AC185" i="53"/>
  <c r="AC168" i="53"/>
  <c r="AC159" i="53"/>
  <c r="AC150" i="53"/>
  <c r="AC144" i="53"/>
  <c r="AC141" i="53"/>
  <c r="AC132" i="53"/>
  <c r="AC123" i="53"/>
  <c r="AC198" i="53"/>
  <c r="AC182" i="53"/>
  <c r="AC178" i="53"/>
  <c r="AC175" i="53"/>
  <c r="AC163" i="53"/>
  <c r="AC154" i="53"/>
  <c r="AC145" i="53"/>
  <c r="AC135" i="53"/>
  <c r="AC296" i="53"/>
  <c r="AC236" i="53"/>
  <c r="AC220" i="53"/>
  <c r="AC214" i="53"/>
  <c r="AC211" i="53"/>
  <c r="AC193" i="53"/>
  <c r="AC190" i="53"/>
  <c r="AC223" i="53"/>
  <c r="AC161" i="53"/>
  <c r="AC157" i="53"/>
  <c r="AC155" i="53"/>
  <c r="AC153" i="53"/>
  <c r="AC151" i="53"/>
  <c r="AC149" i="53"/>
  <c r="AC143" i="53"/>
  <c r="AC131" i="53"/>
  <c r="AC129" i="53"/>
  <c r="AC124" i="53"/>
  <c r="AC118" i="53"/>
  <c r="AC112" i="53"/>
  <c r="AC109" i="53"/>
  <c r="AC280" i="53"/>
  <c r="AC208" i="53"/>
  <c r="AC173" i="53"/>
  <c r="AC169" i="53"/>
  <c r="AC165" i="53"/>
  <c r="AC134" i="53"/>
  <c r="AC127" i="53"/>
  <c r="AC138" i="53"/>
  <c r="AC122" i="53"/>
  <c r="AC113" i="53"/>
  <c r="AC104" i="53"/>
  <c r="AC107" i="53"/>
  <c r="AC130" i="53"/>
  <c r="AC281" i="53"/>
  <c r="AC174" i="53"/>
  <c r="AC148" i="53"/>
  <c r="AC146" i="53"/>
  <c r="AC142" i="53"/>
  <c r="AC140" i="53"/>
  <c r="AC136" i="53"/>
  <c r="AC116" i="53"/>
  <c r="AC195" i="53"/>
  <c r="AC170" i="53"/>
  <c r="AC119" i="53"/>
  <c r="AC242" i="53"/>
  <c r="AC203" i="53"/>
  <c r="AC187" i="53"/>
  <c r="AC167" i="53"/>
  <c r="AC160" i="53"/>
  <c r="AC156" i="53"/>
  <c r="AC120" i="53"/>
  <c r="AC117" i="53"/>
  <c r="AC108" i="53"/>
  <c r="AC176" i="53"/>
  <c r="AC147" i="53"/>
  <c r="AC126" i="53"/>
  <c r="AC125" i="53"/>
  <c r="AC115" i="53"/>
  <c r="AC114" i="53"/>
  <c r="AC162" i="53"/>
  <c r="AC111" i="53"/>
  <c r="AC110" i="53"/>
  <c r="AC186" i="53"/>
  <c r="AC158" i="53"/>
  <c r="AC164" i="53"/>
  <c r="AC243" i="53"/>
  <c r="AC189" i="53"/>
  <c r="AC188" i="53"/>
  <c r="AC152" i="53"/>
  <c r="AC106" i="53"/>
  <c r="AC128" i="53"/>
  <c r="AC105" i="53"/>
  <c r="AC133" i="53"/>
  <c r="AC166" i="53"/>
  <c r="AC139" i="53"/>
  <c r="AC121" i="53"/>
  <c r="AC137" i="53"/>
  <c r="C88" i="51"/>
  <c r="D88" i="51"/>
  <c r="E88" i="51"/>
  <c r="F88" i="51"/>
  <c r="G88" i="51"/>
  <c r="H88" i="51"/>
  <c r="I88" i="51"/>
  <c r="J88" i="51"/>
  <c r="K88" i="51"/>
  <c r="L88" i="51"/>
  <c r="M88" i="51"/>
  <c r="B88" i="51"/>
  <c r="C87" i="51"/>
  <c r="D87" i="51"/>
  <c r="E87" i="51"/>
  <c r="F87" i="51"/>
  <c r="G87" i="51"/>
  <c r="H87" i="51"/>
  <c r="I87" i="51"/>
  <c r="J87" i="51"/>
  <c r="K87" i="51"/>
  <c r="L87" i="51"/>
  <c r="M87" i="51"/>
  <c r="B87" i="51"/>
  <c r="P25" i="51"/>
  <c r="P26" i="51"/>
  <c r="P27" i="51"/>
  <c r="P28" i="51"/>
  <c r="P29" i="51"/>
  <c r="P30" i="51"/>
  <c r="P31" i="51"/>
  <c r="P32" i="51"/>
  <c r="P33" i="51"/>
  <c r="P34" i="51"/>
  <c r="P35" i="51"/>
  <c r="P36" i="51"/>
  <c r="P37" i="51"/>
  <c r="P38" i="51"/>
  <c r="P39" i="51"/>
  <c r="P40" i="51"/>
  <c r="P41" i="51"/>
  <c r="P42" i="51"/>
  <c r="P43" i="51"/>
  <c r="P44" i="51"/>
  <c r="P45" i="51"/>
  <c r="P46" i="51"/>
  <c r="P47" i="51"/>
  <c r="P48" i="51"/>
  <c r="P49" i="51"/>
  <c r="P50" i="51"/>
  <c r="P51" i="51"/>
  <c r="C18" i="51"/>
  <c r="D18" i="51"/>
  <c r="E18" i="51"/>
  <c r="F18" i="51"/>
  <c r="G18" i="51"/>
  <c r="B18" i="51"/>
  <c r="C17" i="51"/>
  <c r="D17" i="51"/>
  <c r="E17" i="51"/>
  <c r="F17" i="51"/>
  <c r="G17" i="51"/>
  <c r="B17" i="51"/>
  <c r="C52" i="51"/>
  <c r="D52" i="51"/>
  <c r="E52" i="51"/>
  <c r="F52" i="51"/>
  <c r="G52" i="51"/>
  <c r="H52" i="51"/>
  <c r="I52" i="51"/>
  <c r="J52" i="51"/>
  <c r="K52" i="51"/>
  <c r="L52" i="51"/>
  <c r="M52" i="51"/>
  <c r="C53" i="51"/>
  <c r="D53" i="51"/>
  <c r="D55" i="51" s="1"/>
  <c r="E53" i="51"/>
  <c r="E54" i="51" s="1"/>
  <c r="F53" i="51"/>
  <c r="F55" i="51" s="1"/>
  <c r="G53" i="51"/>
  <c r="H53" i="51"/>
  <c r="I53" i="51"/>
  <c r="J53" i="51"/>
  <c r="K53" i="51"/>
  <c r="L53" i="51"/>
  <c r="L54" i="51" s="1"/>
  <c r="M53" i="51"/>
  <c r="M54" i="51" s="1"/>
  <c r="C54" i="51"/>
  <c r="G54" i="51"/>
  <c r="H54" i="51"/>
  <c r="I54" i="51"/>
  <c r="K54" i="51"/>
  <c r="C55" i="51"/>
  <c r="E55" i="51"/>
  <c r="G55" i="51"/>
  <c r="H55" i="51"/>
  <c r="I55" i="51"/>
  <c r="K55" i="51"/>
  <c r="C56" i="51"/>
  <c r="D56" i="51"/>
  <c r="E56" i="51"/>
  <c r="F56" i="51"/>
  <c r="G56" i="51"/>
  <c r="H56" i="51"/>
  <c r="I56" i="51"/>
  <c r="J56" i="51"/>
  <c r="K56" i="51"/>
  <c r="L56" i="51"/>
  <c r="M56" i="51"/>
  <c r="B56" i="51"/>
  <c r="B53" i="51"/>
  <c r="B54" i="51" s="1"/>
  <c r="B52" i="51"/>
  <c r="B55" i="51" s="1"/>
  <c r="AH276" i="53" l="1"/>
  <c r="AH208" i="53"/>
  <c r="AH200" i="53"/>
  <c r="AH176" i="53"/>
  <c r="AH152" i="53"/>
  <c r="AH144" i="53"/>
  <c r="AH120" i="53"/>
  <c r="AH160" i="53"/>
  <c r="AH128" i="53"/>
  <c r="AH192" i="53"/>
  <c r="AH136" i="53"/>
  <c r="AH168" i="53"/>
  <c r="AH184" i="53"/>
  <c r="AH112" i="53"/>
  <c r="AH111" i="53"/>
  <c r="AH141" i="53"/>
  <c r="AH107" i="53"/>
  <c r="AH132" i="53"/>
  <c r="AH194" i="53"/>
  <c r="AH174" i="53"/>
  <c r="AH149" i="53"/>
  <c r="AH121" i="53"/>
  <c r="AH219" i="53"/>
  <c r="AH298" i="53"/>
  <c r="AH217" i="53"/>
  <c r="AH170" i="53"/>
  <c r="AH175" i="53"/>
  <c r="AH250" i="53"/>
  <c r="AH256" i="53"/>
  <c r="AH288" i="53"/>
  <c r="AH212" i="53"/>
  <c r="AH186" i="53"/>
  <c r="AH236" i="53"/>
  <c r="AH302" i="53"/>
  <c r="AH253" i="53"/>
  <c r="AH261" i="53"/>
  <c r="AH290" i="53"/>
  <c r="AH281" i="53"/>
  <c r="AH104" i="53"/>
  <c r="AH178" i="53"/>
  <c r="AH108" i="53"/>
  <c r="AH135" i="53"/>
  <c r="AH109" i="53"/>
  <c r="AH180" i="53"/>
  <c r="AH171" i="53"/>
  <c r="AH127" i="53"/>
  <c r="AH185" i="53"/>
  <c r="AH138" i="53"/>
  <c r="AH223" i="53"/>
  <c r="AH172" i="53"/>
  <c r="AH182" i="53"/>
  <c r="AH251" i="53"/>
  <c r="AH272" i="53"/>
  <c r="AH198" i="53"/>
  <c r="AH218" i="53"/>
  <c r="AH242" i="53"/>
  <c r="AH306" i="53"/>
  <c r="AH255" i="53"/>
  <c r="AH263" i="53"/>
  <c r="AH232" i="53"/>
  <c r="AH296" i="53"/>
  <c r="AH202" i="53"/>
  <c r="AH287" i="53"/>
  <c r="AH117" i="53"/>
  <c r="AH123" i="53"/>
  <c r="AH137" i="53"/>
  <c r="AH143" i="53"/>
  <c r="AH118" i="53"/>
  <c r="AH106" i="53"/>
  <c r="AH211" i="53"/>
  <c r="AH159" i="53"/>
  <c r="AH191" i="53"/>
  <c r="AH147" i="53"/>
  <c r="AH237" i="53"/>
  <c r="AH189" i="53"/>
  <c r="AH197" i="53"/>
  <c r="AH260" i="53"/>
  <c r="AH282" i="53"/>
  <c r="AH203" i="53"/>
  <c r="AH238" i="53"/>
  <c r="AH220" i="53"/>
  <c r="AH248" i="53"/>
  <c r="AH312" i="53"/>
  <c r="AH259" i="53"/>
  <c r="AH222" i="53"/>
  <c r="AH267" i="53"/>
  <c r="AH252" i="53"/>
  <c r="AH309" i="53"/>
  <c r="AH307" i="53"/>
  <c r="AH169" i="53"/>
  <c r="AH183" i="53"/>
  <c r="AH240" i="53"/>
  <c r="AH249" i="53"/>
  <c r="AH280" i="53"/>
  <c r="AH235" i="53"/>
  <c r="AH269" i="53"/>
  <c r="AH294" i="53"/>
  <c r="AH254" i="53"/>
  <c r="AH275" i="53"/>
  <c r="AH158" i="53"/>
  <c r="AH142" i="53"/>
  <c r="AH145" i="53"/>
  <c r="AH150" i="53"/>
  <c r="AH124" i="53"/>
  <c r="AH115" i="53"/>
  <c r="AH113" i="53"/>
  <c r="AH164" i="53"/>
  <c r="AH199" i="53"/>
  <c r="AH156" i="53"/>
  <c r="AH125" i="53"/>
  <c r="AH190" i="53"/>
  <c r="AH207" i="53"/>
  <c r="AH188" i="53"/>
  <c r="AH304" i="53"/>
  <c r="AH214" i="53"/>
  <c r="AH278" i="53"/>
  <c r="AH228" i="53"/>
  <c r="AH268" i="53"/>
  <c r="AH265" i="53"/>
  <c r="AH229" i="53"/>
  <c r="AH273" i="53"/>
  <c r="AH258" i="53"/>
  <c r="AH201" i="53"/>
  <c r="AH226" i="53"/>
  <c r="AH310" i="53"/>
  <c r="AH299" i="53"/>
  <c r="AH300" i="53"/>
  <c r="AH216" i="53"/>
  <c r="AH146" i="53"/>
  <c r="AH193" i="53"/>
  <c r="AH154" i="53"/>
  <c r="AH155" i="53"/>
  <c r="AH126" i="53"/>
  <c r="AH140" i="53"/>
  <c r="AH166" i="53"/>
  <c r="AH204" i="53"/>
  <c r="AH165" i="53"/>
  <c r="AH134" i="53"/>
  <c r="AH209" i="53"/>
  <c r="AH213" i="53"/>
  <c r="AH210" i="53"/>
  <c r="AH221" i="53"/>
  <c r="AH227" i="53"/>
  <c r="AH295" i="53"/>
  <c r="AH239" i="53"/>
  <c r="AH274" i="53"/>
  <c r="AH291" i="53"/>
  <c r="AH231" i="53"/>
  <c r="AH279" i="53"/>
  <c r="AH264" i="53"/>
  <c r="AH262" i="53"/>
  <c r="AH179" i="53"/>
  <c r="AH139" i="53"/>
  <c r="AH157" i="53"/>
  <c r="AH129" i="53"/>
  <c r="AH163" i="53"/>
  <c r="AH177" i="53"/>
  <c r="AH206" i="53"/>
  <c r="AH151" i="53"/>
  <c r="AH224" i="53"/>
  <c r="AH245" i="53"/>
  <c r="AH243" i="53"/>
  <c r="AH297" i="53"/>
  <c r="AH277" i="53"/>
  <c r="AH173" i="53"/>
  <c r="AH286" i="53"/>
  <c r="AH116" i="53"/>
  <c r="AH148" i="53"/>
  <c r="AH110" i="53"/>
  <c r="AH308" i="53"/>
  <c r="AH161" i="53"/>
  <c r="AH131" i="53"/>
  <c r="AH195" i="53"/>
  <c r="AH181" i="53"/>
  <c r="AH234" i="53"/>
  <c r="AH187" i="53"/>
  <c r="AH153" i="53"/>
  <c r="AH205" i="53"/>
  <c r="AH230" i="53"/>
  <c r="AH266" i="53"/>
  <c r="AH257" i="53"/>
  <c r="AH289" i="53"/>
  <c r="AH301" i="53"/>
  <c r="AH270" i="53"/>
  <c r="AH293" i="53"/>
  <c r="AH233" i="53"/>
  <c r="AH303" i="53"/>
  <c r="AH241" i="53"/>
  <c r="AH305" i="53"/>
  <c r="AH284" i="53"/>
  <c r="AH271" i="53"/>
  <c r="AH105" i="53"/>
  <c r="AH114" i="53"/>
  <c r="AH130" i="53"/>
  <c r="AH122" i="53"/>
  <c r="AH167" i="53"/>
  <c r="AH133" i="53"/>
  <c r="AH119" i="53"/>
  <c r="AH215" i="53"/>
  <c r="AH244" i="53"/>
  <c r="AH196" i="53"/>
  <c r="AH162" i="53"/>
  <c r="AH225" i="53"/>
  <c r="AH247" i="53"/>
  <c r="AH285" i="53"/>
  <c r="AH283" i="53"/>
  <c r="AH292" i="53"/>
  <c r="AH246" i="53"/>
  <c r="AH311" i="53"/>
  <c r="AD308" i="53"/>
  <c r="AD288" i="53"/>
  <c r="AD282" i="53"/>
  <c r="AD276" i="53"/>
  <c r="AD270" i="53"/>
  <c r="AD256" i="53"/>
  <c r="AD303" i="53"/>
  <c r="AD297" i="53"/>
  <c r="AD294" i="53"/>
  <c r="AD291" i="53"/>
  <c r="AD285" i="53"/>
  <c r="AD265" i="53"/>
  <c r="AD259" i="53"/>
  <c r="AD253" i="53"/>
  <c r="AD233" i="53"/>
  <c r="AD312" i="53"/>
  <c r="AD306" i="53"/>
  <c r="AD300" i="53"/>
  <c r="AD280" i="53"/>
  <c r="AD274" i="53"/>
  <c r="AD271" i="53"/>
  <c r="AD268" i="53"/>
  <c r="AD262" i="53"/>
  <c r="AD248" i="53"/>
  <c r="AD242" i="53"/>
  <c r="AD239" i="53"/>
  <c r="AD236" i="53"/>
  <c r="AD230" i="53"/>
  <c r="AD304" i="53"/>
  <c r="AD298" i="53"/>
  <c r="AD292" i="53"/>
  <c r="AD272" i="53"/>
  <c r="AD266" i="53"/>
  <c r="AD263" i="53"/>
  <c r="AD260" i="53"/>
  <c r="AD254" i="53"/>
  <c r="AD240" i="53"/>
  <c r="AD234" i="53"/>
  <c r="AD231" i="53"/>
  <c r="AD310" i="53"/>
  <c r="AD307" i="53"/>
  <c r="AD301" i="53"/>
  <c r="AD287" i="53"/>
  <c r="AD281" i="53"/>
  <c r="AD278" i="53"/>
  <c r="AD275" i="53"/>
  <c r="AD269" i="53"/>
  <c r="AD249" i="53"/>
  <c r="AD243" i="53"/>
  <c r="AD237" i="53"/>
  <c r="AD302" i="53"/>
  <c r="AD296" i="53"/>
  <c r="AD264" i="53"/>
  <c r="AD223" i="53"/>
  <c r="AD203" i="53"/>
  <c r="AD187" i="53"/>
  <c r="AD174" i="53"/>
  <c r="AD168" i="53"/>
  <c r="AD311" i="53"/>
  <c r="AD289" i="53"/>
  <c r="AD284" i="53"/>
  <c r="AD258" i="53"/>
  <c r="AD229" i="53"/>
  <c r="AD227" i="53"/>
  <c r="AD221" i="53"/>
  <c r="AD219" i="53"/>
  <c r="AD213" i="53"/>
  <c r="AD305" i="53"/>
  <c r="AD283" i="53"/>
  <c r="AD273" i="53"/>
  <c r="AD257" i="53"/>
  <c r="AD245" i="53"/>
  <c r="AD241" i="53"/>
  <c r="AD224" i="53"/>
  <c r="AD207" i="53"/>
  <c r="AD204" i="53"/>
  <c r="AD252" i="53"/>
  <c r="AD238" i="53"/>
  <c r="AD226" i="53"/>
  <c r="AD309" i="53"/>
  <c r="AD299" i="53"/>
  <c r="AD277" i="53"/>
  <c r="AD267" i="53"/>
  <c r="AD290" i="53"/>
  <c r="AD255" i="53"/>
  <c r="AD194" i="53"/>
  <c r="AD184" i="53"/>
  <c r="AD251" i="53"/>
  <c r="AD218" i="53"/>
  <c r="AD215" i="53"/>
  <c r="AD205" i="53"/>
  <c r="AD202" i="53"/>
  <c r="AD189" i="53"/>
  <c r="AD170" i="53"/>
  <c r="AD261" i="53"/>
  <c r="AD250" i="53"/>
  <c r="AD225" i="53"/>
  <c r="AD217" i="53"/>
  <c r="AD209" i="53"/>
  <c r="AD200" i="53"/>
  <c r="AD247" i="53"/>
  <c r="AD212" i="53"/>
  <c r="AD198" i="53"/>
  <c r="AD196" i="53"/>
  <c r="AD182" i="53"/>
  <c r="AD178" i="53"/>
  <c r="AD175" i="53"/>
  <c r="AD163" i="53"/>
  <c r="AD154" i="53"/>
  <c r="AD145" i="53"/>
  <c r="AD135" i="53"/>
  <c r="AD126" i="53"/>
  <c r="AD246" i="53"/>
  <c r="AD220" i="53"/>
  <c r="AD214" i="53"/>
  <c r="AD211" i="53"/>
  <c r="AD193" i="53"/>
  <c r="AD190" i="53"/>
  <c r="AD180" i="53"/>
  <c r="AD173" i="53"/>
  <c r="AD169" i="53"/>
  <c r="AD166" i="53"/>
  <c r="AD160" i="53"/>
  <c r="AD157" i="53"/>
  <c r="AD148" i="53"/>
  <c r="AD139" i="53"/>
  <c r="AD295" i="53"/>
  <c r="AD244" i="53"/>
  <c r="AD235" i="53"/>
  <c r="AD216" i="53"/>
  <c r="AD201" i="53"/>
  <c r="AD195" i="53"/>
  <c r="AD188" i="53"/>
  <c r="AD181" i="53"/>
  <c r="AD177" i="53"/>
  <c r="AD138" i="53"/>
  <c r="AD122" i="53"/>
  <c r="AD113" i="53"/>
  <c r="AD104" i="53"/>
  <c r="AD176" i="53"/>
  <c r="AD152" i="53"/>
  <c r="AD144" i="53"/>
  <c r="AD137" i="53"/>
  <c r="AD222" i="53"/>
  <c r="AD191" i="53"/>
  <c r="AD146" i="53"/>
  <c r="AD142" i="53"/>
  <c r="AD140" i="53"/>
  <c r="AD136" i="53"/>
  <c r="AD116" i="53"/>
  <c r="AD107" i="53"/>
  <c r="AD110" i="53"/>
  <c r="AD279" i="53"/>
  <c r="AD232" i="53"/>
  <c r="AD114" i="53"/>
  <c r="AD228" i="53"/>
  <c r="AD210" i="53"/>
  <c r="AD208" i="53"/>
  <c r="AD197" i="53"/>
  <c r="AD165" i="53"/>
  <c r="AD159" i="53"/>
  <c r="AD134" i="53"/>
  <c r="AD130" i="53"/>
  <c r="AD127" i="53"/>
  <c r="AD119" i="53"/>
  <c r="AD183" i="53"/>
  <c r="AD132" i="53"/>
  <c r="AD125" i="53"/>
  <c r="AD186" i="53"/>
  <c r="AD164" i="53"/>
  <c r="AD162" i="53"/>
  <c r="AD158" i="53"/>
  <c r="AD128" i="53"/>
  <c r="AD121" i="53"/>
  <c r="AD111" i="53"/>
  <c r="AD155" i="53"/>
  <c r="AD131" i="53"/>
  <c r="AD120" i="53"/>
  <c r="AD172" i="53"/>
  <c r="AD161" i="53"/>
  <c r="AD124" i="53"/>
  <c r="AD123" i="53"/>
  <c r="AD179" i="53"/>
  <c r="AD286" i="53"/>
  <c r="AD129" i="53"/>
  <c r="AD156" i="53"/>
  <c r="AD112" i="53"/>
  <c r="AD192" i="53"/>
  <c r="AD185" i="53"/>
  <c r="AD171" i="53"/>
  <c r="AD153" i="53"/>
  <c r="AD106" i="53"/>
  <c r="AD149" i="53"/>
  <c r="AD108" i="53"/>
  <c r="AD206" i="53"/>
  <c r="AD199" i="53"/>
  <c r="AD105" i="53"/>
  <c r="AD293" i="53"/>
  <c r="AD167" i="53"/>
  <c r="AD143" i="53"/>
  <c r="AD141" i="53"/>
  <c r="AD109" i="53"/>
  <c r="AD151" i="53"/>
  <c r="AD150" i="53"/>
  <c r="AD133" i="53"/>
  <c r="AD118" i="53"/>
  <c r="AD117" i="53"/>
  <c r="AD147" i="53"/>
  <c r="AD115" i="53"/>
  <c r="D54" i="51"/>
  <c r="M55" i="51"/>
  <c r="J55" i="51"/>
  <c r="L55" i="51"/>
  <c r="J54" i="51"/>
  <c r="F54" i="51"/>
  <c r="I14" i="46"/>
  <c r="I15" i="46"/>
  <c r="I16" i="46"/>
  <c r="I17" i="46"/>
  <c r="I18" i="46"/>
  <c r="I19" i="46"/>
  <c r="I20" i="46"/>
  <c r="I21" i="46"/>
  <c r="I22" i="46"/>
  <c r="I23" i="46"/>
  <c r="I24" i="46"/>
  <c r="I25" i="46"/>
  <c r="I26" i="46"/>
  <c r="I27" i="46"/>
  <c r="I28" i="46"/>
  <c r="I29" i="46"/>
  <c r="I30" i="46"/>
  <c r="I31" i="46"/>
  <c r="I32" i="46"/>
  <c r="I33" i="46"/>
  <c r="I34" i="46"/>
  <c r="I35" i="46"/>
  <c r="I36" i="46"/>
  <c r="I37" i="46"/>
  <c r="I38" i="46"/>
  <c r="I39" i="46"/>
  <c r="I13" i="46"/>
  <c r="S8" i="52"/>
  <c r="AE303" i="53" l="1"/>
  <c r="AE297" i="53"/>
  <c r="AE294" i="53"/>
  <c r="AE291" i="53"/>
  <c r="AE285" i="53"/>
  <c r="AE265" i="53"/>
  <c r="AE259" i="53"/>
  <c r="AE312" i="53"/>
  <c r="AE306" i="53"/>
  <c r="AE300" i="53"/>
  <c r="AE280" i="53"/>
  <c r="AE274" i="53"/>
  <c r="AE271" i="53"/>
  <c r="AE268" i="53"/>
  <c r="AE262" i="53"/>
  <c r="AE248" i="53"/>
  <c r="AE242" i="53"/>
  <c r="AE239" i="53"/>
  <c r="AE236" i="53"/>
  <c r="AE309" i="53"/>
  <c r="AE295" i="53"/>
  <c r="AE289" i="53"/>
  <c r="AE286" i="53"/>
  <c r="AE283" i="53"/>
  <c r="AE277" i="53"/>
  <c r="AE257" i="53"/>
  <c r="AE251" i="53"/>
  <c r="AE245" i="53"/>
  <c r="AE225" i="53"/>
  <c r="AE310" i="53"/>
  <c r="AE307" i="53"/>
  <c r="AE301" i="53"/>
  <c r="AE287" i="53"/>
  <c r="AE281" i="53"/>
  <c r="AE278" i="53"/>
  <c r="AE275" i="53"/>
  <c r="AE269" i="53"/>
  <c r="AE249" i="53"/>
  <c r="AE243" i="53"/>
  <c r="AE237" i="53"/>
  <c r="AE296" i="53"/>
  <c r="AE290" i="53"/>
  <c r="AE284" i="53"/>
  <c r="AE264" i="53"/>
  <c r="AE258" i="53"/>
  <c r="AE255" i="53"/>
  <c r="AE252" i="53"/>
  <c r="AE246" i="53"/>
  <c r="AE232" i="53"/>
  <c r="AE226" i="53"/>
  <c r="AE311" i="53"/>
  <c r="AE279" i="53"/>
  <c r="AE260" i="53"/>
  <c r="AE250" i="53"/>
  <c r="AE235" i="53"/>
  <c r="AE216" i="53"/>
  <c r="AE210" i="53"/>
  <c r="AE206" i="53"/>
  <c r="AE200" i="53"/>
  <c r="AE194" i="53"/>
  <c r="AE190" i="53"/>
  <c r="AE184" i="53"/>
  <c r="AE178" i="53"/>
  <c r="AE169" i="53"/>
  <c r="AE305" i="53"/>
  <c r="AE273" i="53"/>
  <c r="AE263" i="53"/>
  <c r="AE241" i="53"/>
  <c r="AE231" i="53"/>
  <c r="AE224" i="53"/>
  <c r="AE207" i="53"/>
  <c r="AE204" i="53"/>
  <c r="AE253" i="53"/>
  <c r="AE238" i="53"/>
  <c r="AE234" i="53"/>
  <c r="AE217" i="53"/>
  <c r="AE211" i="53"/>
  <c r="AE195" i="53"/>
  <c r="AE304" i="53"/>
  <c r="AE299" i="53"/>
  <c r="AE288" i="53"/>
  <c r="AE272" i="53"/>
  <c r="AE267" i="53"/>
  <c r="AE222" i="53"/>
  <c r="AE293" i="53"/>
  <c r="AE282" i="53"/>
  <c r="AE256" i="53"/>
  <c r="AE308" i="53"/>
  <c r="AE266" i="53"/>
  <c r="AE227" i="53"/>
  <c r="AE218" i="53"/>
  <c r="AE215" i="53"/>
  <c r="AE205" i="53"/>
  <c r="AE202" i="53"/>
  <c r="AE189" i="53"/>
  <c r="AE276" i="53"/>
  <c r="AE261" i="53"/>
  <c r="AE254" i="53"/>
  <c r="AE209" i="53"/>
  <c r="AE192" i="53"/>
  <c r="AE187" i="53"/>
  <c r="AE185" i="53"/>
  <c r="AE270" i="53"/>
  <c r="AE247" i="53"/>
  <c r="AE230" i="53"/>
  <c r="AE221" i="53"/>
  <c r="AE212" i="53"/>
  <c r="AE220" i="53"/>
  <c r="AE214" i="53"/>
  <c r="AE193" i="53"/>
  <c r="AE180" i="53"/>
  <c r="AE173" i="53"/>
  <c r="AE166" i="53"/>
  <c r="AE160" i="53"/>
  <c r="AE157" i="53"/>
  <c r="AE148" i="53"/>
  <c r="AE139" i="53"/>
  <c r="AE130" i="53"/>
  <c r="AE244" i="53"/>
  <c r="AE229" i="53"/>
  <c r="AE201" i="53"/>
  <c r="AE188" i="53"/>
  <c r="AE171" i="53"/>
  <c r="AE161" i="53"/>
  <c r="AE151" i="53"/>
  <c r="AE142" i="53"/>
  <c r="AE136" i="53"/>
  <c r="AE298" i="53"/>
  <c r="AE228" i="53"/>
  <c r="AE223" i="53"/>
  <c r="AE208" i="53"/>
  <c r="AE186" i="53"/>
  <c r="AE219" i="53"/>
  <c r="AE198" i="53"/>
  <c r="AE191" i="53"/>
  <c r="AE168" i="53"/>
  <c r="AE146" i="53"/>
  <c r="AE140" i="53"/>
  <c r="AE116" i="53"/>
  <c r="AE107" i="53"/>
  <c r="AE167" i="53"/>
  <c r="AE150" i="53"/>
  <c r="AE197" i="53"/>
  <c r="AE174" i="53"/>
  <c r="AE165" i="53"/>
  <c r="AE163" i="53"/>
  <c r="AE159" i="53"/>
  <c r="AE134" i="53"/>
  <c r="AE127" i="53"/>
  <c r="AE119" i="53"/>
  <c r="AE110" i="53"/>
  <c r="AE156" i="53"/>
  <c r="AE154" i="53"/>
  <c r="AE302" i="53"/>
  <c r="AE233" i="53"/>
  <c r="AE213" i="53"/>
  <c r="AE183" i="53"/>
  <c r="AE176" i="53"/>
  <c r="AE170" i="53"/>
  <c r="AE152" i="53"/>
  <c r="AE144" i="53"/>
  <c r="AE137" i="53"/>
  <c r="AE132" i="53"/>
  <c r="AE125" i="53"/>
  <c r="AE114" i="53"/>
  <c r="AE105" i="53"/>
  <c r="AE196" i="53"/>
  <c r="AE179" i="53"/>
  <c r="AE123" i="53"/>
  <c r="AE120" i="53"/>
  <c r="AE117" i="53"/>
  <c r="AE240" i="53"/>
  <c r="AE182" i="53"/>
  <c r="AE172" i="53"/>
  <c r="AE147" i="53"/>
  <c r="AE145" i="53"/>
  <c r="AE141" i="53"/>
  <c r="AE133" i="53"/>
  <c r="AE115" i="53"/>
  <c r="AE106" i="53"/>
  <c r="AE162" i="53"/>
  <c r="AE111" i="53"/>
  <c r="AE175" i="53"/>
  <c r="AE153" i="53"/>
  <c r="AE129" i="53"/>
  <c r="AE113" i="53"/>
  <c r="AE177" i="53"/>
  <c r="AE124" i="53"/>
  <c r="AE164" i="53"/>
  <c r="AE108" i="53"/>
  <c r="AE181" i="53"/>
  <c r="AE203" i="53"/>
  <c r="AE199" i="53"/>
  <c r="AE155" i="53"/>
  <c r="AE143" i="53"/>
  <c r="AE128" i="53"/>
  <c r="AE135" i="53"/>
  <c r="AE122" i="53"/>
  <c r="AE118" i="53"/>
  <c r="AE109" i="53"/>
  <c r="AE149" i="53"/>
  <c r="AE104" i="53"/>
  <c r="AF104" i="53" s="1"/>
  <c r="AE292" i="53"/>
  <c r="AE158" i="53"/>
  <c r="AE121" i="53"/>
  <c r="AE112" i="53"/>
  <c r="AE131" i="53"/>
  <c r="AE126" i="53"/>
  <c r="AE138" i="53"/>
  <c r="B44" i="52"/>
  <c r="B45" i="52" s="1"/>
  <c r="B43" i="52"/>
  <c r="G7" i="52"/>
  <c r="C43" i="52"/>
  <c r="D43" i="52"/>
  <c r="E43" i="52"/>
  <c r="E46" i="52" s="1"/>
  <c r="F43" i="52"/>
  <c r="G43" i="52"/>
  <c r="G46" i="52" s="1"/>
  <c r="H43" i="52"/>
  <c r="I43" i="52"/>
  <c r="C44" i="52"/>
  <c r="C46" i="52" s="1"/>
  <c r="D44" i="52"/>
  <c r="E44" i="52"/>
  <c r="F44" i="52"/>
  <c r="F46" i="52" s="1"/>
  <c r="G44" i="52"/>
  <c r="H44" i="52"/>
  <c r="I44" i="52"/>
  <c r="I46" i="52" s="1"/>
  <c r="C45" i="52"/>
  <c r="D45" i="52"/>
  <c r="D46" i="52"/>
  <c r="B47" i="52"/>
  <c r="C47" i="52"/>
  <c r="D47" i="52"/>
  <c r="E47" i="52"/>
  <c r="F47" i="52"/>
  <c r="G47" i="52"/>
  <c r="H47"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16" i="52"/>
  <c r="C8" i="52"/>
  <c r="D7" i="52"/>
  <c r="D14" i="52"/>
  <c r="C14" i="52" s="1"/>
  <c r="B14" i="52" s="1"/>
  <c r="B8" i="52"/>
  <c r="D8" i="52"/>
  <c r="E8" i="52"/>
  <c r="F8" i="52"/>
  <c r="G8" i="52"/>
  <c r="H8" i="52"/>
  <c r="J42" i="52"/>
  <c r="Y42" i="52" s="1"/>
  <c r="J41" i="52"/>
  <c r="Y41" i="52" s="1"/>
  <c r="J40" i="52"/>
  <c r="F7" i="52"/>
  <c r="E7" i="52"/>
  <c r="C7" i="52"/>
  <c r="B7" i="52"/>
  <c r="J39" i="52"/>
  <c r="Y39" i="52" s="1"/>
  <c r="J38" i="52"/>
  <c r="Y38" i="52" s="1"/>
  <c r="J37" i="52"/>
  <c r="Y37" i="52" s="1"/>
  <c r="J36" i="52"/>
  <c r="Y36" i="52" s="1"/>
  <c r="J35" i="52"/>
  <c r="Y35" i="52" s="1"/>
  <c r="J34" i="52"/>
  <c r="Y34" i="52" s="1"/>
  <c r="J33" i="52"/>
  <c r="Y33" i="52" s="1"/>
  <c r="J32" i="52"/>
  <c r="Y32" i="52" s="1"/>
  <c r="J31" i="52"/>
  <c r="Y31" i="52" s="1"/>
  <c r="J30" i="52"/>
  <c r="Y30" i="52" s="1"/>
  <c r="J29" i="52"/>
  <c r="Y29" i="52" s="1"/>
  <c r="J28" i="52"/>
  <c r="Y28" i="52" s="1"/>
  <c r="J27" i="52"/>
  <c r="Y27" i="52" s="1"/>
  <c r="J26" i="52"/>
  <c r="Y26" i="52" s="1"/>
  <c r="J25" i="52"/>
  <c r="Y25" i="52" s="1"/>
  <c r="J24" i="52"/>
  <c r="Y24" i="52" s="1"/>
  <c r="J23" i="52"/>
  <c r="Y23" i="52" s="1"/>
  <c r="J22" i="52"/>
  <c r="Y22" i="52" s="1"/>
  <c r="J21" i="52"/>
  <c r="Y21" i="52" s="1"/>
  <c r="J20" i="52"/>
  <c r="Y20" i="52" s="1"/>
  <c r="J19" i="52"/>
  <c r="Y19" i="52" s="1"/>
  <c r="J18" i="52"/>
  <c r="Y18" i="52" s="1"/>
  <c r="J17" i="52"/>
  <c r="Y17" i="52" s="1"/>
  <c r="J16" i="52"/>
  <c r="I45" i="52" l="1"/>
  <c r="Z19" i="52"/>
  <c r="G45" i="52"/>
  <c r="F45" i="52"/>
  <c r="E45" i="52"/>
  <c r="Z33" i="52"/>
  <c r="B46" i="52"/>
  <c r="Z42" i="52"/>
  <c r="Z29" i="52"/>
  <c r="R8" i="52"/>
  <c r="Z25" i="52"/>
  <c r="K15" i="52"/>
  <c r="Y40" i="52" s="1"/>
  <c r="Z40" i="52" s="1"/>
  <c r="Z24" i="52"/>
  <c r="Z32" i="52"/>
  <c r="H46" i="52"/>
  <c r="H45" i="52"/>
  <c r="J44" i="52"/>
  <c r="J43" i="52"/>
  <c r="I8" i="52"/>
  <c r="J8" i="52" s="1"/>
  <c r="K8" i="52" s="1"/>
  <c r="L8" i="52" s="1"/>
  <c r="M8" i="52" s="1"/>
  <c r="N8" i="52" s="1"/>
  <c r="O8" i="52" s="1"/>
  <c r="P8" i="52" s="1"/>
  <c r="Q8" i="52" s="1"/>
  <c r="H7" i="52"/>
  <c r="Z38" i="52" l="1"/>
  <c r="Z41" i="52"/>
  <c r="Z16" i="52"/>
  <c r="Z39" i="52"/>
  <c r="Z30" i="52"/>
  <c r="Z31" i="52"/>
  <c r="Z22" i="52"/>
  <c r="Z28" i="52"/>
  <c r="Z37" i="52"/>
  <c r="Z20" i="52"/>
  <c r="Z21" i="52"/>
  <c r="J7" i="52"/>
  <c r="K7" i="52" s="1"/>
  <c r="L7" i="52" s="1"/>
  <c r="M7" i="52" s="1"/>
  <c r="N7" i="52" s="1"/>
  <c r="O7" i="52" s="1"/>
  <c r="P7" i="52" s="1"/>
  <c r="Q7" i="52" s="1"/>
  <c r="R7" i="52"/>
  <c r="F70" i="52"/>
  <c r="Z23" i="52"/>
  <c r="Z36" i="52"/>
  <c r="Z34" i="52"/>
  <c r="Z18" i="52"/>
  <c r="Z35" i="52"/>
  <c r="Z26" i="52"/>
  <c r="Z17" i="52"/>
  <c r="Z27" i="52"/>
  <c r="J46" i="52"/>
  <c r="J45" i="52"/>
  <c r="H72" i="31" l="1"/>
  <c r="G72" i="31"/>
  <c r="F72" i="31"/>
  <c r="O18" i="31"/>
  <c r="O19" i="31"/>
  <c r="O20" i="31"/>
  <c r="O21" i="31"/>
  <c r="O22" i="31"/>
  <c r="O23" i="31"/>
  <c r="O24" i="31"/>
  <c r="O25" i="31"/>
  <c r="O26" i="31"/>
  <c r="O27" i="31"/>
  <c r="O28" i="31"/>
  <c r="O29" i="31"/>
  <c r="O30" i="31"/>
  <c r="O31" i="31"/>
  <c r="O32" i="31"/>
  <c r="O33" i="31"/>
  <c r="O34" i="31"/>
  <c r="O35" i="31"/>
  <c r="O36" i="31"/>
  <c r="O37" i="31"/>
  <c r="O38" i="31"/>
  <c r="O39" i="31"/>
  <c r="O40" i="31"/>
  <c r="O41" i="31"/>
  <c r="O42" i="31"/>
  <c r="O43" i="31"/>
  <c r="O17" i="31"/>
  <c r="N16" i="31"/>
  <c r="M17" i="31"/>
  <c r="M18" i="31"/>
  <c r="M19" i="31"/>
  <c r="M20" i="31"/>
  <c r="M21" i="31"/>
  <c r="M22" i="31"/>
  <c r="M23" i="31"/>
  <c r="M24" i="31"/>
  <c r="M25" i="31"/>
  <c r="M26" i="31"/>
  <c r="M27" i="31"/>
  <c r="M28" i="31"/>
  <c r="M29" i="31"/>
  <c r="M30" i="31"/>
  <c r="M31" i="31"/>
  <c r="M32" i="31"/>
  <c r="M33" i="31"/>
  <c r="M34" i="31"/>
  <c r="M35" i="31"/>
  <c r="M36" i="31"/>
  <c r="M37" i="31"/>
  <c r="M38" i="31"/>
  <c r="M39" i="31"/>
  <c r="M40" i="31"/>
  <c r="M41" i="31"/>
  <c r="M42" i="31"/>
  <c r="M43" i="31"/>
  <c r="M16" i="31"/>
  <c r="C44" i="31"/>
  <c r="D44" i="31"/>
  <c r="E44" i="31"/>
  <c r="F44" i="31"/>
  <c r="G44" i="31"/>
  <c r="H44" i="31"/>
  <c r="I44" i="31"/>
  <c r="J44" i="31"/>
  <c r="K44" i="31"/>
  <c r="L44" i="31"/>
  <c r="C45" i="31"/>
  <c r="D45" i="31"/>
  <c r="E45" i="31"/>
  <c r="F45" i="31"/>
  <c r="G45" i="31"/>
  <c r="H45" i="31"/>
  <c r="I45" i="31"/>
  <c r="I46" i="31" s="1"/>
  <c r="J45" i="31"/>
  <c r="K45" i="31"/>
  <c r="L45" i="31"/>
  <c r="C48" i="31"/>
  <c r="D48" i="31"/>
  <c r="E48" i="31"/>
  <c r="F48" i="31"/>
  <c r="G48" i="31"/>
  <c r="H48" i="31"/>
  <c r="I48" i="31"/>
  <c r="J48" i="31"/>
  <c r="K48" i="31"/>
  <c r="L48" i="31"/>
  <c r="B48" i="31"/>
  <c r="B45" i="31"/>
  <c r="B44" i="31"/>
  <c r="O7" i="46"/>
  <c r="K46" i="31" l="1"/>
  <c r="C46" i="31"/>
  <c r="H47" i="31"/>
  <c r="B47" i="31"/>
  <c r="E46" i="31"/>
  <c r="G46" i="31"/>
  <c r="L46" i="31"/>
  <c r="D46" i="31"/>
  <c r="M45" i="31"/>
  <c r="K47" i="31"/>
  <c r="I47" i="31"/>
  <c r="H46" i="31"/>
  <c r="F46" i="31"/>
  <c r="M44" i="31"/>
  <c r="L47" i="31"/>
  <c r="F47" i="31"/>
  <c r="E47" i="31"/>
  <c r="J47" i="31"/>
  <c r="D47" i="31"/>
  <c r="C47" i="31"/>
  <c r="G47" i="31"/>
  <c r="J46" i="31"/>
  <c r="B46" i="31"/>
  <c r="B12" i="46"/>
  <c r="C12" i="46"/>
  <c r="D12" i="46"/>
  <c r="E12" i="46"/>
  <c r="F12" i="46"/>
  <c r="E7" i="46" s="1"/>
  <c r="M47" i="31" l="1"/>
  <c r="M46" i="31"/>
  <c r="B70" i="46" l="1"/>
  <c r="B71" i="46"/>
  <c r="B72" i="46"/>
  <c r="B73" i="46"/>
  <c r="B74" i="46"/>
  <c r="B69" i="46"/>
  <c r="B60" i="46"/>
  <c r="C40" i="46"/>
  <c r="D40" i="46"/>
  <c r="E40" i="46"/>
  <c r="F40" i="46"/>
  <c r="C41" i="46"/>
  <c r="D41" i="46"/>
  <c r="E41" i="46"/>
  <c r="F41" i="46"/>
  <c r="C44" i="46"/>
  <c r="D44" i="46"/>
  <c r="E44" i="46"/>
  <c r="F44" i="46"/>
  <c r="B41" i="46"/>
  <c r="B40" i="46"/>
  <c r="B42" i="46" s="1"/>
  <c r="B44" i="46"/>
  <c r="G25" i="46"/>
  <c r="G35" i="46"/>
  <c r="G36" i="46"/>
  <c r="G37" i="46"/>
  <c r="G38" i="46"/>
  <c r="G39" i="46"/>
  <c r="G34" i="46"/>
  <c r="G14" i="46"/>
  <c r="G15" i="46"/>
  <c r="G16" i="46"/>
  <c r="G17" i="46"/>
  <c r="G18" i="46"/>
  <c r="G20" i="46"/>
  <c r="G21" i="46"/>
  <c r="G22" i="46"/>
  <c r="G23" i="46"/>
  <c r="G24" i="46"/>
  <c r="G26" i="46"/>
  <c r="G27" i="46"/>
  <c r="G28" i="46"/>
  <c r="G29" i="46"/>
  <c r="G30" i="46"/>
  <c r="G31" i="46"/>
  <c r="G32" i="46"/>
  <c r="G33" i="46"/>
  <c r="E6" i="46"/>
  <c r="C42" i="46" l="1"/>
  <c r="E43" i="46"/>
  <c r="G41" i="46"/>
  <c r="G40" i="46"/>
  <c r="D42" i="46"/>
  <c r="F43" i="46"/>
  <c r="F42" i="46"/>
  <c r="E42" i="46"/>
  <c r="D43" i="46"/>
  <c r="C43" i="46"/>
  <c r="B43" i="46"/>
  <c r="R45" i="43"/>
  <c r="G43" i="46" l="1"/>
  <c r="G42" i="46"/>
  <c r="G45" i="43"/>
  <c r="AG49" i="43"/>
  <c r="G46" i="43"/>
  <c r="I7" i="48" l="1"/>
  <c r="D38" i="48"/>
  <c r="D8" i="48" s="1"/>
  <c r="C8" i="48"/>
  <c r="E8" i="48"/>
  <c r="F8" i="48"/>
  <c r="B8" i="48"/>
  <c r="B38" i="48"/>
  <c r="C38" i="48"/>
  <c r="E38" i="48"/>
  <c r="F38" i="48"/>
  <c r="C39" i="48"/>
  <c r="C40" i="48" s="1"/>
  <c r="D39" i="48"/>
  <c r="D40" i="48" s="1"/>
  <c r="E39" i="48"/>
  <c r="E41" i="48" s="1"/>
  <c r="F39" i="48"/>
  <c r="F41" i="48" s="1"/>
  <c r="C41" i="48"/>
  <c r="C42" i="48"/>
  <c r="D42" i="48"/>
  <c r="E42" i="48"/>
  <c r="F42" i="48"/>
  <c r="B42" i="48"/>
  <c r="B39" i="48"/>
  <c r="B41" i="48" s="1"/>
  <c r="C7" i="48"/>
  <c r="D7" i="48"/>
  <c r="E7" i="48"/>
  <c r="F7" i="48"/>
  <c r="B7" i="48"/>
  <c r="D41" i="48" l="1"/>
  <c r="E40" i="48"/>
  <c r="F40" i="48"/>
  <c r="B40" i="48"/>
  <c r="N26" i="51" l="1"/>
  <c r="N27" i="51"/>
  <c r="N28" i="51"/>
  <c r="N29" i="51"/>
  <c r="N30" i="51"/>
  <c r="N31" i="51"/>
  <c r="N32" i="51"/>
  <c r="N33" i="51"/>
  <c r="N34" i="51"/>
  <c r="N35" i="51"/>
  <c r="N36" i="51"/>
  <c r="N37" i="51"/>
  <c r="N38" i="51"/>
  <c r="N39" i="51"/>
  <c r="N40" i="51"/>
  <c r="N41" i="51"/>
  <c r="N42" i="51"/>
  <c r="N43" i="51"/>
  <c r="N44" i="51"/>
  <c r="N45" i="51"/>
  <c r="N46" i="51"/>
  <c r="N47" i="51"/>
  <c r="N48" i="51"/>
  <c r="O25" i="51" s="1"/>
  <c r="N49" i="51"/>
  <c r="N50" i="51"/>
  <c r="N51" i="51"/>
  <c r="I13" i="33"/>
  <c r="J13" i="33" s="1"/>
  <c r="K13" i="33" s="1"/>
  <c r="L13" i="33" s="1"/>
  <c r="M13" i="33" s="1"/>
  <c r="N13" i="33" s="1"/>
  <c r="O13" i="33" s="1"/>
  <c r="P13" i="33" s="1"/>
  <c r="Q13" i="33" s="1"/>
  <c r="J17" i="51" l="1"/>
  <c r="K17" i="51" s="1"/>
  <c r="L17" i="51" s="1"/>
  <c r="M17" i="51" s="1"/>
  <c r="N17" i="51" s="1"/>
  <c r="O17" i="51" s="1"/>
  <c r="P17" i="51" s="1"/>
  <c r="Q17" i="51" s="1"/>
  <c r="S17" i="51" s="1"/>
  <c r="N52" i="51"/>
  <c r="N53" i="51"/>
  <c r="N55" i="51" s="1"/>
  <c r="AL51" i="43"/>
  <c r="AL52" i="43"/>
  <c r="AL53" i="43"/>
  <c r="AL54" i="43"/>
  <c r="AL55" i="43"/>
  <c r="AL56" i="43"/>
  <c r="AL57" i="43"/>
  <c r="AL58" i="43"/>
  <c r="AL59" i="43"/>
  <c r="AL60" i="43"/>
  <c r="AL61" i="43"/>
  <c r="AL62" i="43"/>
  <c r="AL63" i="43"/>
  <c r="AL64" i="43"/>
  <c r="AL65" i="43"/>
  <c r="AL66" i="43"/>
  <c r="AL67" i="43"/>
  <c r="AL68" i="43"/>
  <c r="AL69" i="43"/>
  <c r="AL70" i="43"/>
  <c r="AL71" i="43"/>
  <c r="AL72" i="43"/>
  <c r="AL73" i="43"/>
  <c r="AL74" i="43"/>
  <c r="AL75" i="43"/>
  <c r="AL76" i="43"/>
  <c r="AL50" i="43"/>
  <c r="AL78" i="43" s="1"/>
  <c r="D65" i="43"/>
  <c r="N54" i="51" l="1"/>
  <c r="AL77" i="43"/>
  <c r="S18" i="51" l="1"/>
  <c r="AL80" i="43"/>
  <c r="AL79" i="43"/>
  <c r="G73" i="27" l="1"/>
  <c r="F73" i="27"/>
  <c r="B49" i="27"/>
  <c r="C49" i="27"/>
  <c r="D49" i="27"/>
  <c r="E49" i="27"/>
  <c r="F49" i="27"/>
  <c r="G49" i="27"/>
  <c r="H49" i="27"/>
  <c r="I49" i="27"/>
  <c r="J49" i="27"/>
  <c r="K49" i="27"/>
  <c r="L49" i="27"/>
  <c r="R13" i="27"/>
  <c r="H13" i="27"/>
  <c r="I13" i="27"/>
  <c r="J13" i="27" s="1"/>
  <c r="K13" i="27" s="1"/>
  <c r="L13" i="27" s="1"/>
  <c r="M13" i="27" s="1"/>
  <c r="N13" i="27" s="1"/>
  <c r="O13" i="27" s="1"/>
  <c r="P13" i="27" s="1"/>
  <c r="Q13" i="27" s="1"/>
  <c r="G13" i="27"/>
  <c r="R12" i="27"/>
  <c r="M42" i="27"/>
  <c r="O19" i="27"/>
  <c r="O20" i="27"/>
  <c r="O21" i="27"/>
  <c r="O22" i="27"/>
  <c r="O23" i="27"/>
  <c r="O24" i="27"/>
  <c r="O25" i="27"/>
  <c r="O26" i="27"/>
  <c r="O27" i="27"/>
  <c r="O28" i="27"/>
  <c r="O29" i="27"/>
  <c r="O30" i="27"/>
  <c r="O31" i="27"/>
  <c r="O32" i="27"/>
  <c r="O33" i="27"/>
  <c r="O34" i="27"/>
  <c r="O35" i="27"/>
  <c r="O36" i="27"/>
  <c r="O37" i="27"/>
  <c r="O38" i="27"/>
  <c r="O39" i="27"/>
  <c r="O40" i="27"/>
  <c r="O41" i="27"/>
  <c r="O42" i="27"/>
  <c r="O43" i="27"/>
  <c r="O44" i="27"/>
  <c r="O18" i="27"/>
  <c r="C45" i="27"/>
  <c r="C48" i="27" s="1"/>
  <c r="D45" i="27"/>
  <c r="E45" i="27"/>
  <c r="F45" i="27"/>
  <c r="F47" i="27" s="1"/>
  <c r="G45" i="27"/>
  <c r="H45" i="27"/>
  <c r="I45" i="27"/>
  <c r="I47" i="27" s="1"/>
  <c r="J45" i="27"/>
  <c r="J47" i="27" s="1"/>
  <c r="K45" i="27"/>
  <c r="K48" i="27" s="1"/>
  <c r="L45" i="27"/>
  <c r="M45" i="27"/>
  <c r="C46" i="27"/>
  <c r="D46" i="27"/>
  <c r="E46" i="27"/>
  <c r="F46" i="27"/>
  <c r="G46" i="27"/>
  <c r="G47" i="27" s="1"/>
  <c r="H46" i="27"/>
  <c r="H47" i="27" s="1"/>
  <c r="I46" i="27"/>
  <c r="J46" i="27"/>
  <c r="K46" i="27"/>
  <c r="L46" i="27"/>
  <c r="M46" i="27"/>
  <c r="D47" i="27"/>
  <c r="E47" i="27"/>
  <c r="L47" i="27"/>
  <c r="M47" i="27"/>
  <c r="D48" i="27"/>
  <c r="E48" i="27"/>
  <c r="I48" i="27"/>
  <c r="J48" i="27"/>
  <c r="L48" i="27"/>
  <c r="M48" i="27"/>
  <c r="B47" i="27"/>
  <c r="B46" i="27"/>
  <c r="B45" i="27"/>
  <c r="B48" i="27"/>
  <c r="M18" i="27"/>
  <c r="M20" i="27"/>
  <c r="M21" i="27"/>
  <c r="M22" i="27"/>
  <c r="M23" i="27"/>
  <c r="M24" i="27"/>
  <c r="M25" i="27"/>
  <c r="M26" i="27"/>
  <c r="M27" i="27"/>
  <c r="M28" i="27"/>
  <c r="M29" i="27"/>
  <c r="M30" i="27"/>
  <c r="M31" i="27"/>
  <c r="M32" i="27"/>
  <c r="M33" i="27"/>
  <c r="M34" i="27"/>
  <c r="M35" i="27"/>
  <c r="M36" i="27"/>
  <c r="M37" i="27"/>
  <c r="M38" i="27"/>
  <c r="M39" i="27"/>
  <c r="M40" i="27"/>
  <c r="M41" i="27"/>
  <c r="M43" i="27"/>
  <c r="M44" i="27"/>
  <c r="K12" i="47"/>
  <c r="L12" i="47" s="1"/>
  <c r="M12" i="47" s="1"/>
  <c r="N12" i="47" s="1"/>
  <c r="O12" i="47" s="1"/>
  <c r="P12" i="47" s="1"/>
  <c r="Q12" i="47" s="1"/>
  <c r="L48" i="47"/>
  <c r="N17" i="47"/>
  <c r="N45" i="47" s="1"/>
  <c r="N19" i="47"/>
  <c r="N20" i="47"/>
  <c r="N21" i="47"/>
  <c r="N22" i="47"/>
  <c r="N23" i="47"/>
  <c r="N24" i="47"/>
  <c r="N25" i="47"/>
  <c r="N26" i="47"/>
  <c r="N27" i="47"/>
  <c r="N28" i="47"/>
  <c r="N29" i="47"/>
  <c r="N30" i="47"/>
  <c r="N31" i="47"/>
  <c r="N32" i="47"/>
  <c r="N33" i="47"/>
  <c r="N34" i="47"/>
  <c r="N35" i="47"/>
  <c r="N36" i="47"/>
  <c r="N37" i="47"/>
  <c r="N38" i="47"/>
  <c r="N39" i="47"/>
  <c r="N40" i="47"/>
  <c r="N41" i="47"/>
  <c r="N42" i="47"/>
  <c r="N43" i="47"/>
  <c r="C44" i="47"/>
  <c r="D44" i="47"/>
  <c r="E44" i="47"/>
  <c r="F44" i="47"/>
  <c r="G44" i="47"/>
  <c r="H44" i="47"/>
  <c r="H47" i="47" s="1"/>
  <c r="I44" i="47"/>
  <c r="I47" i="47" s="1"/>
  <c r="J44" i="47"/>
  <c r="K44" i="47"/>
  <c r="L44" i="47"/>
  <c r="M44" i="47"/>
  <c r="C45" i="47"/>
  <c r="D45" i="47"/>
  <c r="D46" i="47" s="1"/>
  <c r="E45" i="47"/>
  <c r="E46" i="47" s="1"/>
  <c r="F45" i="47"/>
  <c r="G45" i="47"/>
  <c r="G46" i="47" s="1"/>
  <c r="H45" i="47"/>
  <c r="I45" i="47"/>
  <c r="J45" i="47"/>
  <c r="K45" i="47"/>
  <c r="L45" i="47"/>
  <c r="L46" i="47" s="1"/>
  <c r="M45" i="47"/>
  <c r="M46" i="47" s="1"/>
  <c r="C46" i="47"/>
  <c r="F46" i="47"/>
  <c r="H46" i="47"/>
  <c r="I46" i="47"/>
  <c r="J46" i="47"/>
  <c r="K46" i="47"/>
  <c r="C47" i="47"/>
  <c r="D47" i="47"/>
  <c r="E47" i="47"/>
  <c r="F47" i="47"/>
  <c r="J47" i="47"/>
  <c r="K47" i="47"/>
  <c r="M47" i="47"/>
  <c r="C48" i="47"/>
  <c r="D48" i="47"/>
  <c r="E48" i="47"/>
  <c r="F48" i="47"/>
  <c r="G48" i="47"/>
  <c r="H48" i="47"/>
  <c r="I48" i="47"/>
  <c r="J48" i="47"/>
  <c r="K48" i="47"/>
  <c r="M48" i="47"/>
  <c r="N18" i="50"/>
  <c r="I14" i="50"/>
  <c r="H14" i="50"/>
  <c r="M18" i="50"/>
  <c r="B44" i="47"/>
  <c r="B48" i="47"/>
  <c r="B45" i="47"/>
  <c r="B46" i="47"/>
  <c r="H48" i="27" l="1"/>
  <c r="K47" i="27"/>
  <c r="C47" i="27"/>
  <c r="G48" i="27"/>
  <c r="F48" i="27"/>
  <c r="N44" i="47"/>
  <c r="G47" i="47"/>
  <c r="L47" i="47"/>
  <c r="B47" i="47"/>
  <c r="N46" i="47" l="1"/>
  <c r="N47" i="47"/>
  <c r="G76" i="50"/>
  <c r="F76" i="50"/>
  <c r="S15" i="50"/>
  <c r="O14" i="50"/>
  <c r="P14" i="50"/>
  <c r="Q14" i="50"/>
  <c r="N14" i="50"/>
  <c r="H15" i="50"/>
  <c r="I15" i="50"/>
  <c r="J15" i="50" s="1"/>
  <c r="K15" i="50" s="1"/>
  <c r="L15" i="50" s="1"/>
  <c r="M15" i="50" s="1"/>
  <c r="N15" i="50" s="1"/>
  <c r="O15" i="50" s="1"/>
  <c r="P15" i="50" s="1"/>
  <c r="Q15" i="50" s="1"/>
  <c r="J14" i="50"/>
  <c r="K14" i="50" s="1"/>
  <c r="L14" i="50" s="1"/>
  <c r="M14" i="50" s="1"/>
  <c r="G14" i="50"/>
  <c r="M43" i="50"/>
  <c r="Q45" i="50"/>
  <c r="Q44" i="50"/>
  <c r="Q43" i="50"/>
  <c r="B50" i="50"/>
  <c r="C46" i="50"/>
  <c r="D46" i="50"/>
  <c r="E46" i="50"/>
  <c r="F46" i="50"/>
  <c r="G46" i="50"/>
  <c r="G48" i="50" s="1"/>
  <c r="H46" i="50"/>
  <c r="I46" i="50"/>
  <c r="I48" i="50" s="1"/>
  <c r="J46" i="50"/>
  <c r="J49" i="50" s="1"/>
  <c r="K46" i="50"/>
  <c r="L46" i="50"/>
  <c r="C47" i="50"/>
  <c r="D47" i="50"/>
  <c r="D49" i="50" s="1"/>
  <c r="E47" i="50"/>
  <c r="E48" i="50" s="1"/>
  <c r="F47" i="50"/>
  <c r="F48" i="50" s="1"/>
  <c r="G47" i="50"/>
  <c r="H47" i="50"/>
  <c r="I47" i="50"/>
  <c r="J47" i="50"/>
  <c r="K47" i="50"/>
  <c r="L47" i="50"/>
  <c r="L49" i="50" s="1"/>
  <c r="C48" i="50"/>
  <c r="D48" i="50"/>
  <c r="H48" i="50"/>
  <c r="K48" i="50"/>
  <c r="L48" i="50"/>
  <c r="C49" i="50"/>
  <c r="H49" i="50"/>
  <c r="I49" i="50"/>
  <c r="K49" i="50"/>
  <c r="C50" i="50"/>
  <c r="D50" i="50"/>
  <c r="E50" i="50"/>
  <c r="F50" i="50"/>
  <c r="G50" i="50"/>
  <c r="H50" i="50"/>
  <c r="I50" i="50"/>
  <c r="J50" i="50"/>
  <c r="K50" i="50"/>
  <c r="L50" i="50"/>
  <c r="B47" i="50"/>
  <c r="B46" i="50"/>
  <c r="B49" i="50"/>
  <c r="M30" i="50"/>
  <c r="M19" i="50"/>
  <c r="M20" i="50"/>
  <c r="M21" i="50"/>
  <c r="M22" i="50"/>
  <c r="M23" i="50"/>
  <c r="M24" i="50"/>
  <c r="M25" i="50"/>
  <c r="M26" i="50"/>
  <c r="M27" i="50"/>
  <c r="M28" i="50"/>
  <c r="M29" i="50"/>
  <c r="M31" i="50"/>
  <c r="M32" i="50"/>
  <c r="M33" i="50"/>
  <c r="M34" i="50"/>
  <c r="M35" i="50"/>
  <c r="M36" i="50"/>
  <c r="M37" i="50"/>
  <c r="M38" i="50"/>
  <c r="M39" i="50"/>
  <c r="M40" i="50"/>
  <c r="M41" i="50"/>
  <c r="M42" i="50"/>
  <c r="M44" i="50"/>
  <c r="M45" i="50"/>
  <c r="C15" i="50"/>
  <c r="D15" i="50"/>
  <c r="E15" i="50"/>
  <c r="F15" i="50"/>
  <c r="G15" i="50"/>
  <c r="B15" i="50"/>
  <c r="C14" i="50"/>
  <c r="D14" i="50"/>
  <c r="E14" i="50"/>
  <c r="F14" i="50"/>
  <c r="B14" i="50"/>
  <c r="N19" i="28"/>
  <c r="G12" i="28"/>
  <c r="H12" i="28" s="1"/>
  <c r="N42" i="28"/>
  <c r="G11" i="28"/>
  <c r="C11" i="28"/>
  <c r="H75" i="28"/>
  <c r="G75" i="28"/>
  <c r="F75" i="28"/>
  <c r="N28" i="28"/>
  <c r="N24" i="28"/>
  <c r="N40" i="28"/>
  <c r="N34" i="28"/>
  <c r="N33" i="28"/>
  <c r="N32" i="28"/>
  <c r="N30" i="28"/>
  <c r="N18" i="28"/>
  <c r="N20" i="28"/>
  <c r="N21" i="28"/>
  <c r="N22" i="28"/>
  <c r="N23" i="28"/>
  <c r="N25" i="28"/>
  <c r="N26" i="28"/>
  <c r="N27" i="28"/>
  <c r="N29" i="28"/>
  <c r="N31" i="28"/>
  <c r="N36" i="28"/>
  <c r="N37" i="28"/>
  <c r="N38" i="28"/>
  <c r="N39" i="28"/>
  <c r="N41" i="28"/>
  <c r="N43" i="28"/>
  <c r="N44" i="28"/>
  <c r="M47" i="50" l="1"/>
  <c r="M48" i="50" s="1"/>
  <c r="M46" i="50"/>
  <c r="G49" i="50"/>
  <c r="J48" i="50"/>
  <c r="F49" i="50"/>
  <c r="M49" i="50"/>
  <c r="E49" i="50"/>
  <c r="B48" i="50"/>
  <c r="R18" i="28" l="1"/>
  <c r="R19" i="28"/>
  <c r="R20" i="28"/>
  <c r="R21" i="28"/>
  <c r="R22" i="28"/>
  <c r="R23" i="28"/>
  <c r="R24" i="28"/>
  <c r="R25" i="28"/>
  <c r="R26" i="28"/>
  <c r="R27" i="28"/>
  <c r="R28" i="28"/>
  <c r="R29" i="28"/>
  <c r="R30" i="28"/>
  <c r="R31" i="28"/>
  <c r="R32" i="28"/>
  <c r="R33" i="28"/>
  <c r="R34" i="28"/>
  <c r="R36" i="28"/>
  <c r="R37" i="28"/>
  <c r="R38" i="28"/>
  <c r="R39" i="28"/>
  <c r="R40" i="28"/>
  <c r="R41" i="28"/>
  <c r="R42" i="28"/>
  <c r="R43" i="28"/>
  <c r="R44" i="28"/>
  <c r="R17" i="28"/>
  <c r="R15" i="50" l="1"/>
  <c r="H14" i="24" l="1"/>
  <c r="G14" i="24"/>
  <c r="F14" i="24"/>
  <c r="K18" i="24"/>
  <c r="J32" i="24"/>
  <c r="I14" i="21"/>
  <c r="W17" i="21"/>
  <c r="I71" i="45"/>
  <c r="I11" i="45"/>
  <c r="H11" i="45"/>
  <c r="G11" i="45"/>
  <c r="R15" i="8"/>
  <c r="I15" i="8"/>
  <c r="J15" i="8"/>
  <c r="K15" i="8" s="1"/>
  <c r="L15" i="8" s="1"/>
  <c r="M15" i="8" s="1"/>
  <c r="N15" i="8" s="1"/>
  <c r="O15" i="8" s="1"/>
  <c r="P15" i="8" s="1"/>
  <c r="Q15" i="8" s="1"/>
  <c r="H15" i="8"/>
  <c r="N14" i="37"/>
  <c r="S7" i="37"/>
  <c r="T7" i="37" s="1"/>
  <c r="U7" i="37" s="1"/>
  <c r="V7" i="37" s="1"/>
  <c r="W7" i="37" s="1"/>
  <c r="X7" i="37" s="1"/>
  <c r="Y7" i="37" s="1"/>
  <c r="Z7" i="37" s="1"/>
  <c r="R7" i="37"/>
  <c r="N8" i="40"/>
  <c r="M8" i="40"/>
  <c r="I5" i="40"/>
  <c r="H5" i="40"/>
  <c r="J4" i="40"/>
  <c r="K4" i="40" s="1"/>
  <c r="L4" i="40" s="1"/>
  <c r="M4" i="40" s="1"/>
  <c r="N4" i="40" s="1"/>
  <c r="O4" i="40" s="1"/>
  <c r="P4" i="40" s="1"/>
  <c r="Q4" i="40" s="1"/>
  <c r="I4" i="40"/>
  <c r="C49" i="33" l="1"/>
  <c r="D49" i="33"/>
  <c r="E49" i="33"/>
  <c r="F49" i="33"/>
  <c r="G49" i="33"/>
  <c r="H49" i="33"/>
  <c r="I49" i="33"/>
  <c r="J49" i="33"/>
  <c r="K49" i="33"/>
  <c r="L49" i="33"/>
  <c r="B49" i="33"/>
  <c r="C45" i="33"/>
  <c r="D45" i="33"/>
  <c r="E45" i="33"/>
  <c r="F45" i="33"/>
  <c r="G45" i="33"/>
  <c r="H45" i="33"/>
  <c r="I45" i="33"/>
  <c r="I48" i="33" s="1"/>
  <c r="J45" i="33"/>
  <c r="K45" i="33"/>
  <c r="L45" i="33"/>
  <c r="C46" i="33"/>
  <c r="D46" i="33"/>
  <c r="D47" i="33" s="1"/>
  <c r="E46" i="33"/>
  <c r="F46" i="33"/>
  <c r="G46" i="33"/>
  <c r="G47" i="33" s="1"/>
  <c r="H46" i="33"/>
  <c r="H47" i="33" s="1"/>
  <c r="I46" i="33"/>
  <c r="J46" i="33"/>
  <c r="K46" i="33"/>
  <c r="L46" i="33"/>
  <c r="L47" i="33" s="1"/>
  <c r="E47" i="33"/>
  <c r="E48" i="33"/>
  <c r="B45" i="33"/>
  <c r="B46" i="33"/>
  <c r="O18" i="30"/>
  <c r="O19" i="30"/>
  <c r="O20" i="30"/>
  <c r="O21" i="30"/>
  <c r="O22" i="30"/>
  <c r="O23" i="30"/>
  <c r="O24" i="30"/>
  <c r="O25" i="30"/>
  <c r="O26" i="30"/>
  <c r="O27" i="30"/>
  <c r="O28" i="30"/>
  <c r="O29" i="30"/>
  <c r="O30" i="30"/>
  <c r="O31" i="30"/>
  <c r="O32" i="30"/>
  <c r="O33" i="30"/>
  <c r="O34" i="30"/>
  <c r="O35" i="30"/>
  <c r="O36" i="30"/>
  <c r="O37" i="30"/>
  <c r="O38" i="30"/>
  <c r="O39" i="30"/>
  <c r="O40" i="30"/>
  <c r="O41" i="30"/>
  <c r="O42" i="30"/>
  <c r="O43" i="30"/>
  <c r="O17" i="30"/>
  <c r="C44" i="30"/>
  <c r="D44" i="30"/>
  <c r="E44" i="30"/>
  <c r="F44" i="30"/>
  <c r="G44" i="30"/>
  <c r="H44" i="30"/>
  <c r="I44" i="30"/>
  <c r="J44" i="30"/>
  <c r="K44" i="30"/>
  <c r="C45" i="30"/>
  <c r="D45" i="30"/>
  <c r="D46" i="30" s="1"/>
  <c r="E45" i="30"/>
  <c r="F45" i="30"/>
  <c r="G45" i="30"/>
  <c r="H45" i="30"/>
  <c r="I45" i="30"/>
  <c r="I46" i="30" s="1"/>
  <c r="J45" i="30"/>
  <c r="K45" i="30"/>
  <c r="K47" i="30" s="1"/>
  <c r="L45" i="30"/>
  <c r="C46" i="30"/>
  <c r="E46" i="30"/>
  <c r="H46" i="30"/>
  <c r="C47" i="30"/>
  <c r="E47" i="30"/>
  <c r="H47" i="30"/>
  <c r="C48" i="30"/>
  <c r="D48" i="30"/>
  <c r="E48" i="30"/>
  <c r="F48" i="30"/>
  <c r="G48" i="30"/>
  <c r="H48" i="30"/>
  <c r="I48" i="30"/>
  <c r="J48" i="30"/>
  <c r="K48" i="30"/>
  <c r="L48" i="30"/>
  <c r="B44" i="30"/>
  <c r="B48" i="30"/>
  <c r="B45" i="30"/>
  <c r="G76" i="44"/>
  <c r="F76" i="44"/>
  <c r="B44" i="44"/>
  <c r="B46" i="44" s="1"/>
  <c r="C44" i="44"/>
  <c r="D44" i="44"/>
  <c r="E44" i="44"/>
  <c r="F44" i="44"/>
  <c r="G44" i="44"/>
  <c r="H44" i="44"/>
  <c r="I44" i="44"/>
  <c r="J44" i="44"/>
  <c r="K44" i="44"/>
  <c r="L44" i="44"/>
  <c r="B45" i="44"/>
  <c r="C45" i="44"/>
  <c r="C47" i="44" s="1"/>
  <c r="D45" i="44"/>
  <c r="E45" i="44"/>
  <c r="F45" i="44"/>
  <c r="G45" i="44"/>
  <c r="H45" i="44"/>
  <c r="I45" i="44"/>
  <c r="J45" i="44"/>
  <c r="K45" i="44"/>
  <c r="K47" i="44" s="1"/>
  <c r="L45" i="44"/>
  <c r="E47" i="44"/>
  <c r="B48" i="44"/>
  <c r="C48" i="44"/>
  <c r="D48" i="44"/>
  <c r="E48" i="44"/>
  <c r="F48" i="44"/>
  <c r="G48" i="44"/>
  <c r="H48" i="44"/>
  <c r="I48" i="44"/>
  <c r="J48" i="44"/>
  <c r="K48" i="44"/>
  <c r="L48" i="44"/>
  <c r="C45" i="28"/>
  <c r="D45" i="28"/>
  <c r="E45" i="28"/>
  <c r="F45" i="28"/>
  <c r="G45" i="28"/>
  <c r="H45" i="28"/>
  <c r="I45" i="28"/>
  <c r="J45" i="28"/>
  <c r="K45" i="28"/>
  <c r="L45" i="28"/>
  <c r="M45" i="28"/>
  <c r="C46" i="28"/>
  <c r="D46" i="28"/>
  <c r="E46" i="28"/>
  <c r="F46" i="28"/>
  <c r="G46" i="28"/>
  <c r="G48" i="28" s="1"/>
  <c r="H46" i="28"/>
  <c r="I46" i="28"/>
  <c r="J46" i="28"/>
  <c r="K46" i="28"/>
  <c r="L46" i="28"/>
  <c r="M46" i="28"/>
  <c r="F48" i="28"/>
  <c r="C49" i="28"/>
  <c r="D49" i="28"/>
  <c r="E49" i="28"/>
  <c r="F49" i="28"/>
  <c r="G49" i="28"/>
  <c r="H49" i="28"/>
  <c r="I49" i="28"/>
  <c r="J49" i="28"/>
  <c r="K49" i="28"/>
  <c r="L49" i="28"/>
  <c r="M49" i="28"/>
  <c r="B49" i="28"/>
  <c r="B45" i="28"/>
  <c r="B46" i="28"/>
  <c r="F63" i="41"/>
  <c r="K36" i="41"/>
  <c r="F48" i="33" l="1"/>
  <c r="J47" i="33"/>
  <c r="G48" i="33"/>
  <c r="I47" i="33"/>
  <c r="K48" i="33"/>
  <c r="C48" i="33"/>
  <c r="F47" i="33"/>
  <c r="K47" i="33"/>
  <c r="C47" i="33"/>
  <c r="B47" i="30"/>
  <c r="F46" i="30"/>
  <c r="G46" i="30"/>
  <c r="F47" i="30"/>
  <c r="J46" i="44"/>
  <c r="I46" i="44"/>
  <c r="D46" i="44"/>
  <c r="H47" i="44"/>
  <c r="D47" i="44"/>
  <c r="L47" i="44"/>
  <c r="F47" i="44"/>
  <c r="G47" i="44"/>
  <c r="L46" i="44"/>
  <c r="H48" i="33"/>
  <c r="L48" i="33"/>
  <c r="B48" i="33"/>
  <c r="D48" i="33"/>
  <c r="J48" i="33"/>
  <c r="B47" i="33"/>
  <c r="K46" i="30"/>
  <c r="L47" i="30"/>
  <c r="D47" i="30"/>
  <c r="J47" i="30"/>
  <c r="I47" i="30"/>
  <c r="L46" i="30"/>
  <c r="G47" i="30"/>
  <c r="J46" i="30"/>
  <c r="B46" i="30"/>
  <c r="F46" i="44"/>
  <c r="K46" i="44"/>
  <c r="E46" i="44"/>
  <c r="C46" i="44"/>
  <c r="J47" i="44"/>
  <c r="B47" i="44"/>
  <c r="I47" i="44"/>
  <c r="H46" i="44"/>
  <c r="G46" i="44"/>
  <c r="N45" i="28"/>
  <c r="I47" i="28"/>
  <c r="J47" i="28"/>
  <c r="M48" i="28"/>
  <c r="E48" i="28"/>
  <c r="B47" i="28"/>
  <c r="L48" i="28"/>
  <c r="D48" i="28"/>
  <c r="I48" i="28"/>
  <c r="K47" i="28"/>
  <c r="C47" i="28"/>
  <c r="B48" i="28"/>
  <c r="H47" i="28"/>
  <c r="N46" i="28"/>
  <c r="N47" i="28" s="1"/>
  <c r="G47" i="28"/>
  <c r="K48" i="28"/>
  <c r="C48" i="28"/>
  <c r="F47" i="28"/>
  <c r="J48" i="28"/>
  <c r="M47" i="28"/>
  <c r="E47" i="28"/>
  <c r="L47" i="28"/>
  <c r="D47" i="28"/>
  <c r="H48" i="28"/>
  <c r="N48" i="28" l="1"/>
  <c r="I14" i="24" l="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18" i="21"/>
  <c r="H76" i="21"/>
  <c r="G14" i="21"/>
  <c r="H13" i="21"/>
  <c r="G13" i="21"/>
  <c r="K13" i="21"/>
  <c r="L13" i="21" s="1"/>
  <c r="M13" i="21" s="1"/>
  <c r="N13" i="21" s="1"/>
  <c r="O13" i="21" s="1"/>
  <c r="P13" i="21" s="1"/>
  <c r="Q13" i="21" s="1"/>
  <c r="K14" i="21"/>
  <c r="L14" i="21" s="1"/>
  <c r="M14" i="21" s="1"/>
  <c r="N14" i="21" s="1"/>
  <c r="O14" i="21" s="1"/>
  <c r="P14" i="21" s="1"/>
  <c r="Q14" i="21" s="1"/>
  <c r="J14" i="21"/>
  <c r="J13" i="21"/>
  <c r="I13" i="21"/>
  <c r="K15" i="41" l="1"/>
  <c r="K32" i="41"/>
  <c r="C39" i="41"/>
  <c r="D39" i="41"/>
  <c r="E39" i="41"/>
  <c r="F39" i="41"/>
  <c r="G39" i="41"/>
  <c r="H39" i="41"/>
  <c r="I39" i="41"/>
  <c r="B39" i="41"/>
  <c r="L9" i="41" l="1"/>
  <c r="K39" i="41"/>
  <c r="K38" i="41"/>
  <c r="K37" i="41"/>
  <c r="K10" i="41"/>
  <c r="K11" i="41"/>
  <c r="K12" i="41"/>
  <c r="K13" i="41"/>
  <c r="K14" i="41"/>
  <c r="K16" i="41"/>
  <c r="K17" i="41"/>
  <c r="K18" i="41"/>
  <c r="K19" i="41"/>
  <c r="K20" i="41"/>
  <c r="K21" i="41"/>
  <c r="K22" i="41"/>
  <c r="K23" i="41"/>
  <c r="K24" i="41"/>
  <c r="K25" i="41"/>
  <c r="K26" i="41"/>
  <c r="K27" i="41"/>
  <c r="K28" i="41"/>
  <c r="K29" i="41"/>
  <c r="K30" i="41"/>
  <c r="K31" i="41"/>
  <c r="K33" i="41"/>
  <c r="K34" i="41"/>
  <c r="K35" i="41"/>
  <c r="K9" i="41"/>
  <c r="K6" i="41"/>
  <c r="L6" i="41" s="1"/>
  <c r="M6" i="41" s="1"/>
  <c r="N6" i="41" s="1"/>
  <c r="O6" i="41" s="1"/>
  <c r="P6" i="41" s="1"/>
  <c r="Q6" i="41" s="1"/>
  <c r="R6" i="41" s="1"/>
  <c r="J6" i="41"/>
  <c r="I6" i="41"/>
  <c r="C6" i="41"/>
  <c r="D6" i="41"/>
  <c r="E6" i="41"/>
  <c r="F6" i="41"/>
  <c r="G6" i="41"/>
  <c r="H6" i="41"/>
  <c r="B6" i="41"/>
  <c r="R13" i="11"/>
  <c r="R12" i="45"/>
  <c r="R11" i="45" s="1"/>
  <c r="G12" i="45"/>
  <c r="H12" i="45" s="1"/>
  <c r="I12" i="45" s="1"/>
  <c r="J12" i="45" s="1"/>
  <c r="K12" i="45" s="1"/>
  <c r="L12" i="45" s="1"/>
  <c r="M12" i="45" s="1"/>
  <c r="N12" i="45" s="1"/>
  <c r="J11" i="45"/>
  <c r="K11" i="45" s="1"/>
  <c r="L11" i="45" s="1"/>
  <c r="M11" i="45" s="1"/>
  <c r="R14" i="11"/>
  <c r="H14" i="11"/>
  <c r="I13" i="11"/>
  <c r="H13" i="11"/>
  <c r="R14" i="8"/>
  <c r="J14" i="8"/>
  <c r="K14" i="8"/>
  <c r="L14" i="8" s="1"/>
  <c r="M14" i="8" s="1"/>
  <c r="N14" i="8" s="1"/>
  <c r="O14" i="8" s="1"/>
  <c r="P14" i="8" s="1"/>
  <c r="Q14" i="8" s="1"/>
  <c r="I14" i="8"/>
  <c r="H14" i="8"/>
  <c r="S5" i="49"/>
  <c r="I6" i="49"/>
  <c r="J6" i="49" s="1"/>
  <c r="K6" i="49" s="1"/>
  <c r="L6" i="49" s="1"/>
  <c r="M6" i="49" s="1"/>
  <c r="N6" i="49" s="1"/>
  <c r="O6" i="49" s="1"/>
  <c r="P6" i="49" s="1"/>
  <c r="Q6" i="49" s="1"/>
  <c r="H6" i="49"/>
  <c r="G6" i="49"/>
  <c r="H7" i="49"/>
  <c r="G7" i="49"/>
  <c r="O12" i="45" l="1"/>
  <c r="N11" i="45"/>
  <c r="P12" i="45" l="1"/>
  <c r="O11" i="45"/>
  <c r="S28" i="39"/>
  <c r="S29" i="39"/>
  <c r="L16" i="39"/>
  <c r="H76" i="23"/>
  <c r="H78" i="24"/>
  <c r="G76" i="23"/>
  <c r="F76" i="23"/>
  <c r="L20" i="23"/>
  <c r="L21" i="23"/>
  <c r="L22" i="23"/>
  <c r="L23" i="23"/>
  <c r="L24" i="23"/>
  <c r="L25" i="23"/>
  <c r="L26" i="23"/>
  <c r="L27" i="23"/>
  <c r="L29" i="23"/>
  <c r="L30" i="23"/>
  <c r="L31" i="23"/>
  <c r="L32" i="23"/>
  <c r="L33" i="23"/>
  <c r="L34" i="23"/>
  <c r="L35" i="23"/>
  <c r="L36" i="23"/>
  <c r="L37" i="23"/>
  <c r="L38" i="23"/>
  <c r="L39" i="23"/>
  <c r="L40" i="23"/>
  <c r="L41" i="23"/>
  <c r="L42" i="23"/>
  <c r="L43" i="23"/>
  <c r="L44" i="23"/>
  <c r="L45" i="23"/>
  <c r="L19" i="23"/>
  <c r="J28" i="23"/>
  <c r="J19" i="23"/>
  <c r="J18" i="23"/>
  <c r="C46" i="23"/>
  <c r="D46" i="23"/>
  <c r="E46" i="23"/>
  <c r="F46" i="23"/>
  <c r="F49" i="23" s="1"/>
  <c r="G46" i="23"/>
  <c r="H46" i="23"/>
  <c r="I46" i="23"/>
  <c r="C47" i="23"/>
  <c r="C48" i="23" s="1"/>
  <c r="D47" i="23"/>
  <c r="D49" i="23" s="1"/>
  <c r="E47" i="23"/>
  <c r="F47" i="23"/>
  <c r="G47" i="23"/>
  <c r="G48" i="23" s="1"/>
  <c r="H47" i="23"/>
  <c r="H48" i="23" s="1"/>
  <c r="I47" i="23"/>
  <c r="E48" i="23"/>
  <c r="I48" i="23"/>
  <c r="E49" i="23"/>
  <c r="I49" i="23"/>
  <c r="C50" i="23"/>
  <c r="D50" i="23"/>
  <c r="E50" i="23"/>
  <c r="F50" i="23"/>
  <c r="G50" i="23"/>
  <c r="H50" i="23"/>
  <c r="I50" i="23"/>
  <c r="B46" i="23"/>
  <c r="B50" i="23"/>
  <c r="B47" i="23"/>
  <c r="B49" i="23"/>
  <c r="G78" i="24"/>
  <c r="F78" i="24"/>
  <c r="C50" i="24"/>
  <c r="D50" i="24"/>
  <c r="E50" i="24"/>
  <c r="F50" i="24"/>
  <c r="G50" i="24"/>
  <c r="H50" i="24"/>
  <c r="I50" i="24"/>
  <c r="B50" i="24"/>
  <c r="L20" i="24"/>
  <c r="L21" i="24"/>
  <c r="L22" i="24"/>
  <c r="L23" i="24"/>
  <c r="L24" i="24"/>
  <c r="L25" i="24"/>
  <c r="L26" i="24"/>
  <c r="L27" i="24"/>
  <c r="L29" i="24"/>
  <c r="L30" i="24"/>
  <c r="L31" i="24"/>
  <c r="L32" i="24"/>
  <c r="L33" i="24"/>
  <c r="L34" i="24"/>
  <c r="L35" i="24"/>
  <c r="L36" i="24"/>
  <c r="L37" i="24"/>
  <c r="L38" i="24"/>
  <c r="L39" i="24"/>
  <c r="L40" i="24"/>
  <c r="L41" i="24"/>
  <c r="L42" i="24"/>
  <c r="L43" i="24"/>
  <c r="L44" i="24"/>
  <c r="L45" i="24"/>
  <c r="L19" i="24"/>
  <c r="C46" i="24"/>
  <c r="D46" i="24"/>
  <c r="D48" i="24" s="1"/>
  <c r="E46" i="24"/>
  <c r="F46" i="24"/>
  <c r="G46" i="24"/>
  <c r="H46" i="24"/>
  <c r="I46" i="24"/>
  <c r="C47" i="24"/>
  <c r="C49" i="24" s="1"/>
  <c r="D47" i="24"/>
  <c r="E47" i="24"/>
  <c r="F47" i="24"/>
  <c r="G47" i="24"/>
  <c r="H47" i="24"/>
  <c r="I47" i="24"/>
  <c r="C48" i="24"/>
  <c r="E48" i="24"/>
  <c r="F48" i="24"/>
  <c r="G48" i="24"/>
  <c r="H48" i="24"/>
  <c r="I48" i="24"/>
  <c r="E49" i="24"/>
  <c r="F49" i="24"/>
  <c r="G49" i="24"/>
  <c r="H49" i="24"/>
  <c r="I49" i="24"/>
  <c r="B47" i="24"/>
  <c r="B46" i="24"/>
  <c r="B48" i="24" s="1"/>
  <c r="B49" i="24"/>
  <c r="J21" i="24"/>
  <c r="J22" i="24"/>
  <c r="J23" i="24"/>
  <c r="J24" i="24"/>
  <c r="J25" i="24"/>
  <c r="J26" i="24"/>
  <c r="J27" i="24"/>
  <c r="J28" i="24"/>
  <c r="J29" i="24"/>
  <c r="J30" i="24"/>
  <c r="J31" i="24"/>
  <c r="J33" i="24"/>
  <c r="J34" i="24"/>
  <c r="J35" i="24"/>
  <c r="J36" i="24"/>
  <c r="J37" i="24"/>
  <c r="J38" i="24"/>
  <c r="J39" i="24"/>
  <c r="J40" i="24"/>
  <c r="J41" i="24"/>
  <c r="J42" i="24"/>
  <c r="J43" i="24"/>
  <c r="J44" i="24"/>
  <c r="J45" i="24"/>
  <c r="J19" i="24"/>
  <c r="J18" i="24"/>
  <c r="R13" i="21"/>
  <c r="R14" i="21"/>
  <c r="S30" i="39" l="1"/>
  <c r="P11" i="45"/>
  <c r="Q12" i="45"/>
  <c r="Q11" i="45" s="1"/>
  <c r="S31" i="39"/>
  <c r="F48" i="23"/>
  <c r="D48" i="23"/>
  <c r="C49" i="23"/>
  <c r="G49" i="23"/>
  <c r="H49" i="23"/>
  <c r="D49" i="24"/>
  <c r="J47" i="24"/>
  <c r="J46" i="24"/>
  <c r="B48" i="23"/>
  <c r="J48" i="24"/>
  <c r="F14" i="21"/>
  <c r="W18" i="21"/>
  <c r="W19" i="21"/>
  <c r="W20" i="21"/>
  <c r="W21" i="21"/>
  <c r="W22" i="21"/>
  <c r="W23" i="21"/>
  <c r="W24" i="21"/>
  <c r="W25" i="21"/>
  <c r="W26" i="21"/>
  <c r="W27" i="21"/>
  <c r="W28" i="21"/>
  <c r="W29" i="21"/>
  <c r="W30" i="21"/>
  <c r="W31" i="21"/>
  <c r="W32" i="21"/>
  <c r="W33" i="21"/>
  <c r="W34" i="21"/>
  <c r="W35" i="21"/>
  <c r="W36" i="21"/>
  <c r="W37" i="21"/>
  <c r="W38" i="21"/>
  <c r="W39" i="21"/>
  <c r="W40" i="21"/>
  <c r="W41" i="21"/>
  <c r="W42" i="21"/>
  <c r="W43" i="21"/>
  <c r="W44" i="21"/>
  <c r="X17" i="21"/>
  <c r="AC47" i="21"/>
  <c r="AA19" i="21"/>
  <c r="AA20" i="21"/>
  <c r="AA21" i="21"/>
  <c r="AA22" i="21"/>
  <c r="AA23" i="21"/>
  <c r="AA25" i="21"/>
  <c r="AA26" i="21"/>
  <c r="AA27" i="21"/>
  <c r="AA28" i="21"/>
  <c r="AA29" i="21"/>
  <c r="AA30" i="21"/>
  <c r="AA31" i="21"/>
  <c r="AA32" i="21"/>
  <c r="AA33" i="21"/>
  <c r="AA34" i="21"/>
  <c r="AA35" i="21"/>
  <c r="AA36" i="21"/>
  <c r="AA37" i="21"/>
  <c r="AA38" i="21"/>
  <c r="AA39" i="21"/>
  <c r="AA40" i="21"/>
  <c r="AA41" i="21"/>
  <c r="AA42" i="21"/>
  <c r="AA43" i="21"/>
  <c r="AA44" i="21"/>
  <c r="AA18" i="21"/>
  <c r="J49" i="24" l="1"/>
  <c r="I76" i="21"/>
  <c r="G76" i="21"/>
  <c r="C45" i="21" l="1"/>
  <c r="D45" i="21"/>
  <c r="E45" i="21"/>
  <c r="F45" i="21"/>
  <c r="G45" i="21"/>
  <c r="H45" i="21"/>
  <c r="I45" i="21"/>
  <c r="J45" i="21"/>
  <c r="K45" i="21"/>
  <c r="L45" i="21"/>
  <c r="M45" i="21"/>
  <c r="N45" i="21"/>
  <c r="O45" i="21"/>
  <c r="P45" i="21"/>
  <c r="Q45" i="21"/>
  <c r="R45" i="21"/>
  <c r="S45" i="21"/>
  <c r="T45" i="21"/>
  <c r="U45" i="21"/>
  <c r="V45" i="21"/>
  <c r="C46" i="21"/>
  <c r="C47" i="21" s="1"/>
  <c r="D46" i="21"/>
  <c r="D47" i="21" s="1"/>
  <c r="E46" i="21"/>
  <c r="F46" i="21"/>
  <c r="G46" i="21"/>
  <c r="H46" i="21"/>
  <c r="H48" i="21" s="1"/>
  <c r="I46" i="21"/>
  <c r="I47" i="21" s="1"/>
  <c r="J46" i="21"/>
  <c r="J47" i="21" s="1"/>
  <c r="K46" i="21"/>
  <c r="K47" i="21" s="1"/>
  <c r="L46" i="21"/>
  <c r="L47" i="21" s="1"/>
  <c r="M46" i="21"/>
  <c r="N46" i="21"/>
  <c r="N48" i="21" s="1"/>
  <c r="O46" i="21"/>
  <c r="P46" i="21"/>
  <c r="Q46" i="21"/>
  <c r="Q48" i="21" s="1"/>
  <c r="R46" i="21"/>
  <c r="R47" i="21" s="1"/>
  <c r="S46" i="21"/>
  <c r="S48" i="21" s="1"/>
  <c r="T46" i="21"/>
  <c r="T47" i="21" s="1"/>
  <c r="U46" i="21"/>
  <c r="U47" i="21" s="1"/>
  <c r="V46" i="21"/>
  <c r="V47" i="21" s="1"/>
  <c r="E47" i="21"/>
  <c r="F47" i="21"/>
  <c r="G47" i="21"/>
  <c r="H47" i="21"/>
  <c r="M47" i="21"/>
  <c r="N47" i="21"/>
  <c r="O47" i="21"/>
  <c r="P47" i="21"/>
  <c r="C48" i="21"/>
  <c r="D48" i="21"/>
  <c r="F48" i="21"/>
  <c r="I48" i="21"/>
  <c r="K48" i="21"/>
  <c r="L48" i="21"/>
  <c r="P48" i="21"/>
  <c r="V48" i="21"/>
  <c r="C49" i="21"/>
  <c r="D49" i="21"/>
  <c r="E49" i="21"/>
  <c r="F49" i="21"/>
  <c r="G49" i="21"/>
  <c r="H49" i="21"/>
  <c r="I49" i="21"/>
  <c r="J49" i="21"/>
  <c r="K49" i="21"/>
  <c r="L49" i="21"/>
  <c r="M49" i="21"/>
  <c r="N49" i="21"/>
  <c r="O49" i="21"/>
  <c r="P49" i="21"/>
  <c r="Q49" i="21"/>
  <c r="R49" i="21"/>
  <c r="S49" i="21"/>
  <c r="T49" i="21"/>
  <c r="U49" i="21"/>
  <c r="V49" i="21"/>
  <c r="B46" i="21"/>
  <c r="B45" i="21"/>
  <c r="B48" i="21" s="1"/>
  <c r="B49" i="21"/>
  <c r="G72" i="37"/>
  <c r="F72" i="37"/>
  <c r="B46" i="37"/>
  <c r="S6" i="37"/>
  <c r="T6" i="37" s="1"/>
  <c r="U6" i="37" s="1"/>
  <c r="V6" i="37" s="1"/>
  <c r="W6" i="37" s="1"/>
  <c r="X6" i="37" s="1"/>
  <c r="Y6" i="37" s="1"/>
  <c r="Z6" i="37" s="1"/>
  <c r="R6" i="37"/>
  <c r="R5" i="40"/>
  <c r="R4" i="40"/>
  <c r="J5" i="40"/>
  <c r="K5" i="40" s="1"/>
  <c r="L5" i="40" s="1"/>
  <c r="M5" i="40" s="1"/>
  <c r="N5" i="40" s="1"/>
  <c r="O5" i="40" s="1"/>
  <c r="P5" i="40" s="1"/>
  <c r="Q5" i="40" s="1"/>
  <c r="C36" i="40"/>
  <c r="D36" i="40"/>
  <c r="E36" i="40"/>
  <c r="F36" i="40"/>
  <c r="G36" i="40"/>
  <c r="G38" i="40" s="1"/>
  <c r="H36" i="40"/>
  <c r="H38" i="40" s="1"/>
  <c r="I36" i="40"/>
  <c r="J36" i="40"/>
  <c r="J38" i="40" s="1"/>
  <c r="K36" i="40"/>
  <c r="L36" i="40"/>
  <c r="C37" i="40"/>
  <c r="D37" i="40"/>
  <c r="E37" i="40"/>
  <c r="E39" i="40" s="1"/>
  <c r="F37" i="40"/>
  <c r="F39" i="40" s="1"/>
  <c r="G37" i="40"/>
  <c r="H37" i="40"/>
  <c r="I37" i="40"/>
  <c r="J37" i="40"/>
  <c r="K37" i="40"/>
  <c r="L37" i="40"/>
  <c r="C38" i="40"/>
  <c r="D38" i="40"/>
  <c r="F38" i="40"/>
  <c r="I38" i="40"/>
  <c r="K38" i="40"/>
  <c r="L38" i="40"/>
  <c r="C39" i="40"/>
  <c r="D39" i="40"/>
  <c r="I39" i="40"/>
  <c r="K39" i="40"/>
  <c r="L39" i="40"/>
  <c r="C40" i="40"/>
  <c r="D40" i="40"/>
  <c r="E40" i="40"/>
  <c r="F40" i="40"/>
  <c r="G40" i="40"/>
  <c r="H40" i="40"/>
  <c r="I40" i="40"/>
  <c r="J40" i="40"/>
  <c r="K40" i="40"/>
  <c r="L40" i="40"/>
  <c r="M40" i="40"/>
  <c r="C52" i="49"/>
  <c r="D52" i="49"/>
  <c r="E52" i="49"/>
  <c r="F52" i="49"/>
  <c r="F55" i="49" s="1"/>
  <c r="G52" i="49"/>
  <c r="G55" i="49" s="1"/>
  <c r="C53" i="49"/>
  <c r="C54" i="49" s="1"/>
  <c r="D53" i="49"/>
  <c r="D55" i="49" s="1"/>
  <c r="E53" i="49"/>
  <c r="E54" i="49" s="1"/>
  <c r="F53" i="49"/>
  <c r="G53" i="49"/>
  <c r="F54" i="49"/>
  <c r="G54" i="49"/>
  <c r="E55" i="49"/>
  <c r="C56" i="49"/>
  <c r="D56" i="49"/>
  <c r="E56" i="49"/>
  <c r="F56" i="49"/>
  <c r="G56" i="49"/>
  <c r="M48" i="8"/>
  <c r="C47" i="11"/>
  <c r="D47" i="11"/>
  <c r="E47" i="11"/>
  <c r="F47" i="11"/>
  <c r="G47" i="11"/>
  <c r="H47" i="11"/>
  <c r="I47" i="11"/>
  <c r="J47" i="11"/>
  <c r="K47" i="11"/>
  <c r="L47" i="11"/>
  <c r="C48" i="11"/>
  <c r="D48" i="11"/>
  <c r="E48" i="11"/>
  <c r="F48" i="11"/>
  <c r="G48" i="11"/>
  <c r="H48" i="11"/>
  <c r="I48" i="11"/>
  <c r="J48" i="11"/>
  <c r="K48" i="11"/>
  <c r="L48" i="11"/>
  <c r="C49" i="11"/>
  <c r="D49" i="11"/>
  <c r="E49" i="11"/>
  <c r="F49" i="11"/>
  <c r="G49" i="11"/>
  <c r="H49" i="11"/>
  <c r="I49" i="11"/>
  <c r="J49" i="11"/>
  <c r="K49" i="11"/>
  <c r="L49" i="11"/>
  <c r="B49" i="11"/>
  <c r="B48" i="11"/>
  <c r="B47" i="11"/>
  <c r="C50" i="8"/>
  <c r="D50" i="8"/>
  <c r="E50" i="8"/>
  <c r="F50" i="8"/>
  <c r="G50" i="8"/>
  <c r="H50" i="8"/>
  <c r="I50" i="8"/>
  <c r="J50" i="8"/>
  <c r="K50" i="8"/>
  <c r="L50" i="8"/>
  <c r="M50" i="8"/>
  <c r="B50" i="8"/>
  <c r="H71" i="45"/>
  <c r="G71" i="45"/>
  <c r="G73" i="7"/>
  <c r="H73" i="7" s="1"/>
  <c r="F73" i="7"/>
  <c r="B47" i="21" l="1"/>
  <c r="R48" i="21"/>
  <c r="J48" i="21"/>
  <c r="W49" i="21"/>
  <c r="O48" i="21"/>
  <c r="G48" i="21"/>
  <c r="W45" i="21"/>
  <c r="W47" i="21" s="1"/>
  <c r="U48" i="21"/>
  <c r="M48" i="21"/>
  <c r="E48" i="21"/>
  <c r="W46" i="21"/>
  <c r="S47" i="21"/>
  <c r="Q47" i="21"/>
  <c r="T48" i="21"/>
  <c r="E38" i="40"/>
  <c r="J39" i="40"/>
  <c r="H39" i="40"/>
  <c r="G39" i="40"/>
  <c r="C55" i="49"/>
  <c r="D54" i="49"/>
  <c r="B45" i="7"/>
  <c r="C49" i="7"/>
  <c r="D49" i="7"/>
  <c r="E49" i="7"/>
  <c r="F49" i="7"/>
  <c r="G49" i="7"/>
  <c r="H49" i="7"/>
  <c r="B49" i="7"/>
  <c r="C48" i="45"/>
  <c r="D48" i="45"/>
  <c r="E48" i="45"/>
  <c r="F48" i="45"/>
  <c r="G48" i="45"/>
  <c r="H48" i="45"/>
  <c r="B48" i="45"/>
  <c r="AA7" i="37"/>
  <c r="AA6" i="37"/>
  <c r="C46" i="37"/>
  <c r="D46" i="37"/>
  <c r="E46" i="37"/>
  <c r="F46" i="37"/>
  <c r="G46" i="37"/>
  <c r="H46" i="37"/>
  <c r="I46" i="37"/>
  <c r="J46" i="37"/>
  <c r="K46" i="37"/>
  <c r="L46" i="37"/>
  <c r="B40" i="40"/>
  <c r="G82" i="49"/>
  <c r="F82" i="49"/>
  <c r="W48" i="21" l="1"/>
  <c r="B52" i="49"/>
  <c r="B56" i="49"/>
  <c r="C50" i="16"/>
  <c r="D50" i="16"/>
  <c r="E50" i="16"/>
  <c r="F50" i="16"/>
  <c r="G50" i="16"/>
  <c r="H50" i="16"/>
  <c r="I50" i="16"/>
  <c r="J50" i="16"/>
  <c r="K50" i="16"/>
  <c r="L50" i="16"/>
  <c r="B50" i="16"/>
  <c r="B53" i="49" l="1"/>
  <c r="B54" i="49" s="1"/>
  <c r="B55" i="49" l="1"/>
  <c r="K43" i="45"/>
  <c r="O16" i="37" l="1"/>
  <c r="O17" i="37"/>
  <c r="O18" i="37"/>
  <c r="O19" i="37"/>
  <c r="O20" i="37"/>
  <c r="O21" i="37"/>
  <c r="O22" i="37"/>
  <c r="O23" i="37"/>
  <c r="O24" i="37"/>
  <c r="O25" i="37"/>
  <c r="O26" i="37"/>
  <c r="O27" i="37"/>
  <c r="O28" i="37"/>
  <c r="O29" i="37"/>
  <c r="O30" i="37"/>
  <c r="O31" i="37"/>
  <c r="O32" i="37"/>
  <c r="O33" i="37"/>
  <c r="O34" i="37"/>
  <c r="O35" i="37"/>
  <c r="O36" i="37"/>
  <c r="O37" i="37"/>
  <c r="O38" i="37"/>
  <c r="O39" i="37"/>
  <c r="O40" i="37"/>
  <c r="O41" i="37"/>
  <c r="O15" i="37"/>
  <c r="M44" i="37"/>
  <c r="M42" i="37"/>
  <c r="M14" i="37"/>
  <c r="C42" i="37"/>
  <c r="C44" i="37" s="1"/>
  <c r="D42" i="37"/>
  <c r="D45" i="37" s="1"/>
  <c r="E42" i="37"/>
  <c r="F42" i="37"/>
  <c r="G42" i="37"/>
  <c r="G44" i="37" s="1"/>
  <c r="H42" i="37"/>
  <c r="H44" i="37" s="1"/>
  <c r="I42" i="37"/>
  <c r="J42" i="37"/>
  <c r="K42" i="37"/>
  <c r="K44" i="37" s="1"/>
  <c r="L42" i="37"/>
  <c r="L45" i="37" s="1"/>
  <c r="C43" i="37"/>
  <c r="D43" i="37"/>
  <c r="E43" i="37"/>
  <c r="E45" i="37" s="1"/>
  <c r="F43" i="37"/>
  <c r="G43" i="37"/>
  <c r="H43" i="37"/>
  <c r="I43" i="37"/>
  <c r="I44" i="37" s="1"/>
  <c r="J43" i="37"/>
  <c r="K43" i="37"/>
  <c r="L43" i="37"/>
  <c r="M43" i="37"/>
  <c r="M45" i="37" s="1"/>
  <c r="E44" i="37"/>
  <c r="F44" i="37"/>
  <c r="J44" i="37"/>
  <c r="C45" i="37"/>
  <c r="F45" i="37"/>
  <c r="G45" i="37"/>
  <c r="J45" i="37"/>
  <c r="K45" i="37"/>
  <c r="B45" i="37"/>
  <c r="B44" i="37"/>
  <c r="B43" i="37"/>
  <c r="B42" i="37"/>
  <c r="O10" i="40"/>
  <c r="O11" i="40"/>
  <c r="O12" i="40"/>
  <c r="O13" i="40"/>
  <c r="O14" i="40"/>
  <c r="O15" i="40"/>
  <c r="O16" i="40"/>
  <c r="O17" i="40"/>
  <c r="O18" i="40"/>
  <c r="O19" i="40"/>
  <c r="O20" i="40"/>
  <c r="O21" i="40"/>
  <c r="O22" i="40"/>
  <c r="O23" i="40"/>
  <c r="O24" i="40"/>
  <c r="O25" i="40"/>
  <c r="O26" i="40"/>
  <c r="O27" i="40"/>
  <c r="O28" i="40"/>
  <c r="O29" i="40"/>
  <c r="O30" i="40"/>
  <c r="O31" i="40"/>
  <c r="O32" i="40"/>
  <c r="O33" i="40"/>
  <c r="O34" i="40"/>
  <c r="O35" i="40"/>
  <c r="O9" i="40"/>
  <c r="I45" i="37" l="1"/>
  <c r="L44" i="37"/>
  <c r="D44" i="37"/>
  <c r="H45" i="37"/>
  <c r="B39" i="40" l="1"/>
  <c r="B38" i="40"/>
  <c r="K33" i="40"/>
  <c r="O20" i="16" l="1"/>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19" i="16"/>
  <c r="G73" i="16"/>
  <c r="H73" i="16" s="1"/>
  <c r="F73" i="16"/>
  <c r="C46" i="16"/>
  <c r="D46" i="16"/>
  <c r="E46" i="16"/>
  <c r="F46" i="16"/>
  <c r="G46" i="16"/>
  <c r="H46" i="16"/>
  <c r="I46" i="16"/>
  <c r="J46" i="16"/>
  <c r="K46" i="16"/>
  <c r="L46" i="16"/>
  <c r="B46" i="16"/>
  <c r="B47" i="16"/>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18" i="11"/>
  <c r="C45" i="11"/>
  <c r="D45" i="11"/>
  <c r="E45" i="11"/>
  <c r="F45" i="11"/>
  <c r="G45" i="11"/>
  <c r="H45" i="11"/>
  <c r="I45" i="11"/>
  <c r="J45" i="11"/>
  <c r="K45" i="11"/>
  <c r="L45" i="11"/>
  <c r="C46" i="11"/>
  <c r="D46" i="11"/>
  <c r="E46" i="11"/>
  <c r="F46" i="11"/>
  <c r="G46" i="11"/>
  <c r="H46" i="11"/>
  <c r="I46" i="11"/>
  <c r="J46" i="11"/>
  <c r="K46" i="11"/>
  <c r="L46" i="11"/>
  <c r="B46" i="11"/>
  <c r="B45" i="11"/>
  <c r="G14" i="11"/>
  <c r="G73" i="8"/>
  <c r="H73" i="8" s="1"/>
  <c r="F73" i="8"/>
  <c r="K18" i="45"/>
  <c r="K19" i="45"/>
  <c r="K20" i="45"/>
  <c r="K21" i="45"/>
  <c r="K22" i="45"/>
  <c r="K23" i="45"/>
  <c r="K24" i="45"/>
  <c r="K25" i="45"/>
  <c r="K26" i="45"/>
  <c r="K27" i="45"/>
  <c r="K28" i="45"/>
  <c r="K29" i="45"/>
  <c r="K30" i="45"/>
  <c r="K31" i="45"/>
  <c r="K32" i="45"/>
  <c r="K33" i="45"/>
  <c r="K34" i="45"/>
  <c r="K35" i="45"/>
  <c r="K36" i="45"/>
  <c r="K37" i="45"/>
  <c r="K38" i="45"/>
  <c r="K39" i="45"/>
  <c r="K40" i="45"/>
  <c r="K41" i="45"/>
  <c r="K42" i="45"/>
  <c r="K17" i="45"/>
  <c r="C46" i="8"/>
  <c r="D46" i="8"/>
  <c r="E46" i="8"/>
  <c r="F46" i="8"/>
  <c r="G46" i="8"/>
  <c r="H46" i="8"/>
  <c r="I46" i="8"/>
  <c r="J46" i="8"/>
  <c r="K46" i="8"/>
  <c r="L46" i="8"/>
  <c r="M46" i="8"/>
  <c r="C47" i="8"/>
  <c r="D47" i="8"/>
  <c r="E47" i="8"/>
  <c r="F47" i="8"/>
  <c r="G47" i="8"/>
  <c r="H47" i="8"/>
  <c r="I47" i="8"/>
  <c r="J47" i="8"/>
  <c r="K47" i="8"/>
  <c r="L47" i="8"/>
  <c r="M47" i="8"/>
  <c r="B47" i="8"/>
  <c r="B46" i="8"/>
  <c r="C45" i="7"/>
  <c r="D45" i="7"/>
  <c r="E45" i="7"/>
  <c r="F45" i="7"/>
  <c r="G45" i="7"/>
  <c r="H45" i="7"/>
  <c r="C46" i="7"/>
  <c r="D46" i="7"/>
  <c r="E46" i="7"/>
  <c r="F46" i="7"/>
  <c r="G46" i="7"/>
  <c r="H46" i="7"/>
  <c r="B46" i="7"/>
  <c r="E47" i="7" l="1"/>
  <c r="E48" i="7"/>
  <c r="D47" i="7"/>
  <c r="D48" i="7"/>
  <c r="F47" i="7"/>
  <c r="F48" i="7"/>
  <c r="C47" i="7"/>
  <c r="C48" i="7"/>
  <c r="B48" i="7"/>
  <c r="B47" i="7"/>
  <c r="H48" i="7"/>
  <c r="H47" i="7"/>
  <c r="G47" i="7"/>
  <c r="G48" i="7"/>
  <c r="B49" i="16"/>
  <c r="B48" i="16"/>
  <c r="J49" i="8"/>
  <c r="J48" i="8"/>
  <c r="I49" i="8"/>
  <c r="I48" i="8"/>
  <c r="H49" i="8"/>
  <c r="H48" i="8"/>
  <c r="G49" i="8"/>
  <c r="G48" i="8"/>
  <c r="F48" i="8"/>
  <c r="F49" i="8"/>
  <c r="B49" i="8"/>
  <c r="B48" i="8"/>
  <c r="M49" i="8"/>
  <c r="E48" i="8"/>
  <c r="E49" i="8"/>
  <c r="L48" i="8"/>
  <c r="L49" i="8"/>
  <c r="D48" i="8"/>
  <c r="D49" i="8"/>
  <c r="K48" i="8"/>
  <c r="K49" i="8"/>
  <c r="C48" i="8"/>
  <c r="C49" i="8"/>
  <c r="C45" i="45" l="1"/>
  <c r="D45" i="45"/>
  <c r="E45" i="45"/>
  <c r="F45" i="45"/>
  <c r="G45" i="45"/>
  <c r="H45" i="45"/>
  <c r="B45" i="45"/>
  <c r="B44" i="45"/>
  <c r="B46" i="45" l="1"/>
  <c r="B47" i="45"/>
  <c r="C44" i="45"/>
  <c r="D44" i="45"/>
  <c r="E44" i="45"/>
  <c r="F44" i="45"/>
  <c r="G44" i="45"/>
  <c r="H44" i="45"/>
  <c r="C47" i="45" l="1"/>
  <c r="C46" i="45"/>
  <c r="G46" i="45"/>
  <c r="G47" i="45"/>
  <c r="F47" i="45"/>
  <c r="F46" i="45"/>
  <c r="E47" i="45"/>
  <c r="E46" i="45"/>
  <c r="H46" i="45"/>
  <c r="H47" i="45"/>
  <c r="D47" i="45"/>
  <c r="D46" i="45"/>
  <c r="I17" i="45" l="1"/>
  <c r="G12" i="47" l="1"/>
  <c r="R12" i="47" s="1"/>
  <c r="L25" i="39"/>
  <c r="C14" i="23"/>
  <c r="D14" i="23"/>
  <c r="E14" i="23"/>
  <c r="C15" i="24"/>
  <c r="D15" i="24" s="1"/>
  <c r="E15" i="24" s="1"/>
  <c r="F15" i="24" s="1"/>
  <c r="G15" i="24" s="1"/>
  <c r="H15" i="24" s="1"/>
  <c r="I15" i="24" s="1"/>
  <c r="J15" i="24" s="1"/>
  <c r="K15" i="24" s="1"/>
  <c r="L15" i="24" s="1"/>
  <c r="M15" i="24" s="1"/>
  <c r="N15" i="24" s="1"/>
  <c r="O15" i="24" s="1"/>
  <c r="P15" i="24" s="1"/>
  <c r="Q15" i="24" s="1"/>
  <c r="S15" i="24" s="1"/>
  <c r="C14" i="24"/>
  <c r="D14" i="24"/>
  <c r="E14" i="24"/>
  <c r="J14" i="24" s="1"/>
  <c r="K14" i="24" s="1"/>
  <c r="L14" i="24" s="1"/>
  <c r="M14" i="24" s="1"/>
  <c r="N14" i="24" s="1"/>
  <c r="O14" i="24" s="1"/>
  <c r="P14" i="24" s="1"/>
  <c r="Q14" i="24" s="1"/>
  <c r="B14" i="24"/>
  <c r="H14" i="21"/>
  <c r="P6" i="37"/>
  <c r="I28" i="40"/>
  <c r="H8" i="16"/>
  <c r="C8" i="16"/>
  <c r="D8" i="16"/>
  <c r="E8" i="16"/>
  <c r="F8" i="16"/>
  <c r="G8" i="16"/>
  <c r="B8" i="16"/>
  <c r="C7" i="16"/>
  <c r="D7" i="16"/>
  <c r="E7" i="16"/>
  <c r="F7" i="16"/>
  <c r="G7" i="16"/>
  <c r="H7" i="16" s="1"/>
  <c r="I7" i="16" s="1"/>
  <c r="J7" i="16" s="1"/>
  <c r="K7" i="16" s="1"/>
  <c r="L7" i="16" s="1"/>
  <c r="M7" i="16" s="1"/>
  <c r="N7" i="16" s="1"/>
  <c r="O7" i="16" s="1"/>
  <c r="P7" i="16" s="1"/>
  <c r="Q7" i="16" s="1"/>
  <c r="B7" i="16"/>
  <c r="P81" i="39" l="1"/>
  <c r="I8" i="16"/>
  <c r="J8" i="16" s="1"/>
  <c r="K8" i="16" s="1"/>
  <c r="L8" i="16" s="1"/>
  <c r="M8" i="16" s="1"/>
  <c r="N8" i="16" s="1"/>
  <c r="O8" i="16" s="1"/>
  <c r="P8" i="16" s="1"/>
  <c r="Q8" i="16" s="1"/>
  <c r="R8" i="16"/>
  <c r="R15" i="24"/>
  <c r="C14" i="11" l="1"/>
  <c r="D14" i="11"/>
  <c r="E14" i="11"/>
  <c r="F14" i="11"/>
  <c r="B14" i="11"/>
  <c r="C13" i="11"/>
  <c r="D13" i="11"/>
  <c r="E13" i="11"/>
  <c r="F13" i="11"/>
  <c r="G13" i="11"/>
  <c r="B13"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17" i="11"/>
  <c r="C5" i="41"/>
  <c r="D5" i="41"/>
  <c r="E5" i="41"/>
  <c r="F5" i="41"/>
  <c r="G5" i="41"/>
  <c r="H5" i="41"/>
  <c r="B5" i="41"/>
  <c r="B36" i="41"/>
  <c r="N19" i="8"/>
  <c r="N20" i="8"/>
  <c r="N21" i="8"/>
  <c r="N22" i="8"/>
  <c r="N23" i="8"/>
  <c r="N24" i="8"/>
  <c r="N25" i="8"/>
  <c r="N26" i="8"/>
  <c r="N27" i="8"/>
  <c r="N28" i="8"/>
  <c r="N29" i="8"/>
  <c r="N30" i="8"/>
  <c r="N31" i="8"/>
  <c r="N32" i="8"/>
  <c r="N33" i="8"/>
  <c r="N34" i="8"/>
  <c r="N35" i="8"/>
  <c r="N36" i="8"/>
  <c r="N37" i="8"/>
  <c r="N38" i="8"/>
  <c r="N39" i="8"/>
  <c r="N40" i="8"/>
  <c r="N41" i="8"/>
  <c r="N42" i="8"/>
  <c r="N43" i="8"/>
  <c r="N44" i="8"/>
  <c r="N45" i="8"/>
  <c r="N18" i="8"/>
  <c r="C15" i="8"/>
  <c r="D15" i="8"/>
  <c r="E15" i="8"/>
  <c r="F15" i="8"/>
  <c r="G15" i="8"/>
  <c r="B15" i="8"/>
  <c r="C14" i="8"/>
  <c r="D14" i="8"/>
  <c r="E14" i="8"/>
  <c r="F14" i="8"/>
  <c r="G14" i="8"/>
  <c r="I17" i="7"/>
  <c r="I14" i="11" l="1"/>
  <c r="J14" i="11" s="1"/>
  <c r="K14" i="11" s="1"/>
  <c r="L14" i="11" s="1"/>
  <c r="M14" i="11" s="1"/>
  <c r="N14" i="11" s="1"/>
  <c r="O14" i="11" s="1"/>
  <c r="P14" i="11" s="1"/>
  <c r="Q14" i="11" s="1"/>
  <c r="N17" i="11"/>
  <c r="M45" i="11"/>
  <c r="M46" i="11"/>
  <c r="O18" i="8"/>
  <c r="N46" i="8"/>
  <c r="N47" i="8"/>
  <c r="C12" i="45"/>
  <c r="D12" i="45"/>
  <c r="E12" i="45"/>
  <c r="F12" i="45"/>
  <c r="B12" i="45"/>
  <c r="C11" i="45"/>
  <c r="D11" i="45"/>
  <c r="E11" i="45"/>
  <c r="F11" i="45"/>
  <c r="B11" i="45"/>
  <c r="I16" i="45"/>
  <c r="J13" i="11" l="1"/>
  <c r="K13" i="11" s="1"/>
  <c r="L13" i="11" s="1"/>
  <c r="M13" i="11" s="1"/>
  <c r="N13" i="11" s="1"/>
  <c r="O13" i="11" s="1"/>
  <c r="P13" i="11" s="1"/>
  <c r="Q13" i="11" s="1"/>
  <c r="N48" i="8"/>
  <c r="N49" i="8"/>
  <c r="M48" i="11"/>
  <c r="M47" i="11"/>
  <c r="I38" i="7"/>
  <c r="B9" i="7"/>
  <c r="I18" i="7"/>
  <c r="C7" i="49" l="1"/>
  <c r="D7" i="49"/>
  <c r="E7" i="49"/>
  <c r="F7" i="49"/>
  <c r="B7" i="49"/>
  <c r="B6" i="49"/>
  <c r="C6" i="49"/>
  <c r="D6" i="49"/>
  <c r="E6" i="49"/>
  <c r="F6" i="49"/>
  <c r="C4" i="49"/>
  <c r="D4" i="49"/>
  <c r="E4" i="49"/>
  <c r="F4" i="49"/>
  <c r="B4" i="49"/>
  <c r="C5" i="49"/>
  <c r="D5" i="49"/>
  <c r="E5" i="49"/>
  <c r="F5" i="49"/>
  <c r="B5" i="49"/>
  <c r="R5" i="49" l="1"/>
  <c r="R7" i="49" s="1"/>
  <c r="I7" i="49" s="1"/>
  <c r="J7" i="49" s="1"/>
  <c r="K7" i="49" s="1"/>
  <c r="L7" i="49" s="1"/>
  <c r="M7" i="49" s="1"/>
  <c r="N7" i="49" s="1"/>
  <c r="O7" i="49" s="1"/>
  <c r="P7" i="49" s="1"/>
  <c r="Q7" i="49" s="1"/>
  <c r="G4" i="49"/>
  <c r="H4" i="49" s="1"/>
  <c r="I4" i="49" s="1"/>
  <c r="J4" i="49" s="1"/>
  <c r="K4" i="49" s="1"/>
  <c r="L4" i="49" s="1"/>
  <c r="M4" i="49" s="1"/>
  <c r="N4" i="49" s="1"/>
  <c r="O4" i="49" s="1"/>
  <c r="P4" i="49" s="1"/>
  <c r="Q4" i="49" s="1"/>
  <c r="I42" i="7"/>
  <c r="G5" i="49" l="1"/>
  <c r="H5" i="49" s="1"/>
  <c r="I5" i="49" s="1"/>
  <c r="J5" i="49" s="1"/>
  <c r="K5" i="49" s="1"/>
  <c r="L5" i="49" s="1"/>
  <c r="M5" i="49" s="1"/>
  <c r="N5" i="49" s="1"/>
  <c r="O5" i="49" s="1"/>
  <c r="P5" i="49" s="1"/>
  <c r="Q5" i="49" s="1"/>
  <c r="AZ8" i="20"/>
  <c r="AU8" i="20"/>
  <c r="I18" i="45" l="1"/>
  <c r="I19" i="45"/>
  <c r="I20" i="45"/>
  <c r="I21" i="45"/>
  <c r="I22" i="45"/>
  <c r="I23" i="45"/>
  <c r="I24" i="45"/>
  <c r="I25" i="45"/>
  <c r="I26" i="45"/>
  <c r="I27" i="45"/>
  <c r="I28" i="45"/>
  <c r="I29" i="45"/>
  <c r="I30" i="45"/>
  <c r="I31" i="45"/>
  <c r="I32" i="45"/>
  <c r="I33" i="45"/>
  <c r="I34" i="45"/>
  <c r="I35" i="45"/>
  <c r="I36" i="45"/>
  <c r="I37" i="45"/>
  <c r="I38" i="45"/>
  <c r="I39" i="45"/>
  <c r="I40" i="45"/>
  <c r="I41" i="45"/>
  <c r="I42" i="45"/>
  <c r="I43" i="45"/>
  <c r="I45" i="45" l="1"/>
  <c r="I44" i="45"/>
  <c r="I46" i="45" l="1"/>
  <c r="I47" i="45"/>
  <c r="C47" i="16" l="1"/>
  <c r="D47" i="16"/>
  <c r="E47" i="16"/>
  <c r="F47" i="16"/>
  <c r="G47" i="16"/>
  <c r="H47" i="16"/>
  <c r="I47" i="16"/>
  <c r="J47" i="16"/>
  <c r="K47" i="16"/>
  <c r="L47" i="16"/>
  <c r="H49" i="16" l="1"/>
  <c r="H48" i="16"/>
  <c r="G48" i="16"/>
  <c r="G49" i="16"/>
  <c r="F49" i="16"/>
  <c r="F48" i="16"/>
  <c r="I49" i="16"/>
  <c r="I48" i="16"/>
  <c r="E48" i="16"/>
  <c r="E49" i="16"/>
  <c r="J48" i="16"/>
  <c r="J49" i="16"/>
  <c r="L49" i="16"/>
  <c r="L48" i="16"/>
  <c r="D49" i="16"/>
  <c r="D48" i="16"/>
  <c r="K49" i="16"/>
  <c r="K48" i="16"/>
  <c r="C49" i="16"/>
  <c r="C48" i="16"/>
  <c r="C13" i="47" l="1"/>
  <c r="D13" i="47"/>
  <c r="E13" i="47"/>
  <c r="F13" i="47"/>
  <c r="B13" i="47"/>
  <c r="C12" i="47"/>
  <c r="D12" i="47"/>
  <c r="E12" i="47"/>
  <c r="F12" i="47"/>
  <c r="B12" i="47"/>
  <c r="S12" i="47" l="1"/>
  <c r="S13" i="47"/>
  <c r="R13" i="47"/>
  <c r="C12" i="44" l="1"/>
  <c r="D12" i="44"/>
  <c r="E12" i="44"/>
  <c r="F12" i="44"/>
  <c r="I12" i="44" s="1"/>
  <c r="J12" i="44" s="1"/>
  <c r="K12" i="44" s="1"/>
  <c r="L12" i="44" s="1"/>
  <c r="M12" i="44" s="1"/>
  <c r="N12" i="44" s="1"/>
  <c r="O12" i="44" s="1"/>
  <c r="P12" i="44" s="1"/>
  <c r="Q12" i="44" s="1"/>
  <c r="B12" i="44"/>
  <c r="C11" i="44"/>
  <c r="D11" i="44"/>
  <c r="E11" i="44"/>
  <c r="F11" i="44"/>
  <c r="B11" i="44"/>
  <c r="AE76" i="43"/>
  <c r="AD76" i="43"/>
  <c r="AC76" i="43"/>
  <c r="AB76" i="43"/>
  <c r="AA76" i="43"/>
  <c r="Z76" i="43"/>
  <c r="Y76" i="43"/>
  <c r="X76" i="43"/>
  <c r="W76" i="43"/>
  <c r="V76" i="43"/>
  <c r="U76" i="43"/>
  <c r="T76" i="43"/>
  <c r="S76" i="43"/>
  <c r="R76" i="43"/>
  <c r="Q76" i="43"/>
  <c r="P76" i="43"/>
  <c r="O76" i="43"/>
  <c r="N76" i="43"/>
  <c r="M76" i="43"/>
  <c r="L76" i="43"/>
  <c r="K76" i="43"/>
  <c r="J76" i="43"/>
  <c r="I76" i="43"/>
  <c r="H76" i="43"/>
  <c r="G76" i="43"/>
  <c r="F76" i="43"/>
  <c r="E76" i="43"/>
  <c r="D76" i="43"/>
  <c r="C76" i="43"/>
  <c r="B76" i="43"/>
  <c r="AE75" i="43"/>
  <c r="AD75" i="43"/>
  <c r="AC75" i="43"/>
  <c r="AB75" i="43"/>
  <c r="AA75" i="43"/>
  <c r="Z75" i="43"/>
  <c r="Y75" i="43"/>
  <c r="X75" i="43"/>
  <c r="W75" i="43"/>
  <c r="V75" i="43"/>
  <c r="U75" i="43"/>
  <c r="T75" i="43"/>
  <c r="S75" i="43"/>
  <c r="R75" i="43"/>
  <c r="Q75" i="43"/>
  <c r="P75" i="43"/>
  <c r="O75" i="43"/>
  <c r="N75" i="43"/>
  <c r="M75" i="43"/>
  <c r="L75" i="43"/>
  <c r="K75" i="43"/>
  <c r="J75" i="43"/>
  <c r="I75" i="43"/>
  <c r="H75" i="43"/>
  <c r="G75" i="43"/>
  <c r="F75" i="43"/>
  <c r="E75" i="43"/>
  <c r="D75" i="43"/>
  <c r="C75" i="43"/>
  <c r="B75" i="43"/>
  <c r="AE74" i="43"/>
  <c r="AD74" i="43"/>
  <c r="E45" i="43" s="1"/>
  <c r="AC74" i="43"/>
  <c r="D45" i="43" s="1"/>
  <c r="AB74" i="43"/>
  <c r="C45" i="43" s="1"/>
  <c r="AA74" i="43"/>
  <c r="B45" i="43" s="1"/>
  <c r="Z74" i="43"/>
  <c r="Y74" i="43"/>
  <c r="X74" i="43"/>
  <c r="W74" i="43"/>
  <c r="V74" i="43"/>
  <c r="U74" i="43"/>
  <c r="T74" i="43"/>
  <c r="S74" i="43"/>
  <c r="R74" i="43"/>
  <c r="Q74" i="43"/>
  <c r="P74" i="43"/>
  <c r="O74" i="43"/>
  <c r="N74" i="43"/>
  <c r="M74" i="43"/>
  <c r="L74" i="43"/>
  <c r="K74" i="43"/>
  <c r="J74" i="43"/>
  <c r="I74" i="43"/>
  <c r="H74" i="43"/>
  <c r="G74" i="43"/>
  <c r="F74" i="43"/>
  <c r="E74" i="43"/>
  <c r="D74" i="43"/>
  <c r="C74" i="43"/>
  <c r="B74" i="43"/>
  <c r="AE73" i="43"/>
  <c r="AD73" i="43"/>
  <c r="AC73" i="43"/>
  <c r="AB73" i="43"/>
  <c r="AA73" i="43"/>
  <c r="Z73" i="43"/>
  <c r="Y73" i="43"/>
  <c r="X73" i="43"/>
  <c r="W73" i="43"/>
  <c r="V73" i="43"/>
  <c r="U73" i="43"/>
  <c r="T73" i="43"/>
  <c r="S73" i="43"/>
  <c r="R73" i="43"/>
  <c r="Q73" i="43"/>
  <c r="P73" i="43"/>
  <c r="O73" i="43"/>
  <c r="N73" i="43"/>
  <c r="M73" i="43"/>
  <c r="L73" i="43"/>
  <c r="K73" i="43"/>
  <c r="J73" i="43"/>
  <c r="I73" i="43"/>
  <c r="H73" i="43"/>
  <c r="G73" i="43"/>
  <c r="F73" i="43"/>
  <c r="E73" i="43"/>
  <c r="D73" i="43"/>
  <c r="C73" i="43"/>
  <c r="B73" i="43"/>
  <c r="AE72" i="43"/>
  <c r="AD72" i="43"/>
  <c r="AC72" i="43"/>
  <c r="AB72" i="43"/>
  <c r="AA72" i="43"/>
  <c r="Z72" i="43"/>
  <c r="Y72" i="43"/>
  <c r="X72" i="43"/>
  <c r="W72" i="43"/>
  <c r="V72" i="43"/>
  <c r="U72" i="43"/>
  <c r="T72" i="43"/>
  <c r="S72" i="43"/>
  <c r="R72" i="43"/>
  <c r="Q72" i="43"/>
  <c r="P72" i="43"/>
  <c r="O72" i="43"/>
  <c r="N72" i="43"/>
  <c r="M72" i="43"/>
  <c r="L72" i="43"/>
  <c r="K72" i="43"/>
  <c r="J72" i="43"/>
  <c r="I72" i="43"/>
  <c r="H72" i="43"/>
  <c r="G72" i="43"/>
  <c r="F72" i="43"/>
  <c r="E72" i="43"/>
  <c r="D72" i="43"/>
  <c r="C72" i="43"/>
  <c r="B72" i="43"/>
  <c r="AE71" i="43"/>
  <c r="AD71" i="43"/>
  <c r="AC71" i="43"/>
  <c r="AB71" i="43"/>
  <c r="AA71" i="43"/>
  <c r="Z71" i="43"/>
  <c r="Y71" i="43"/>
  <c r="X71" i="43"/>
  <c r="W71" i="43"/>
  <c r="V71" i="43"/>
  <c r="U71" i="43"/>
  <c r="T71" i="43"/>
  <c r="S71" i="43"/>
  <c r="R71" i="43"/>
  <c r="Q71" i="43"/>
  <c r="P71" i="43"/>
  <c r="O71" i="43"/>
  <c r="N71" i="43"/>
  <c r="M71" i="43"/>
  <c r="L71" i="43"/>
  <c r="K71" i="43"/>
  <c r="J71" i="43"/>
  <c r="I71" i="43"/>
  <c r="H71" i="43"/>
  <c r="G71" i="43"/>
  <c r="F71" i="43"/>
  <c r="E71" i="43"/>
  <c r="D71" i="43"/>
  <c r="C71" i="43"/>
  <c r="B71" i="43"/>
  <c r="AE70" i="43"/>
  <c r="AD70" i="43"/>
  <c r="AC70" i="43"/>
  <c r="AB70" i="43"/>
  <c r="AA70" i="43"/>
  <c r="Z70" i="43"/>
  <c r="Y70" i="43"/>
  <c r="X70" i="43"/>
  <c r="W70" i="43"/>
  <c r="V70" i="43"/>
  <c r="U70" i="43"/>
  <c r="T70" i="43"/>
  <c r="S70" i="43"/>
  <c r="R70" i="43"/>
  <c r="Q70" i="43"/>
  <c r="P70" i="43"/>
  <c r="O70" i="43"/>
  <c r="N70" i="43"/>
  <c r="M70" i="43"/>
  <c r="L70" i="43"/>
  <c r="K70" i="43"/>
  <c r="J70" i="43"/>
  <c r="I70" i="43"/>
  <c r="H70" i="43"/>
  <c r="G70" i="43"/>
  <c r="F70" i="43"/>
  <c r="E70" i="43"/>
  <c r="D70" i="43"/>
  <c r="C70" i="43"/>
  <c r="B70" i="43"/>
  <c r="AE69" i="43"/>
  <c r="AD69" i="43"/>
  <c r="AC69" i="43"/>
  <c r="AB69" i="43"/>
  <c r="AA69" i="43"/>
  <c r="Z69" i="43"/>
  <c r="Y69" i="43"/>
  <c r="X69" i="43"/>
  <c r="W69" i="43"/>
  <c r="V69" i="43"/>
  <c r="U69" i="43"/>
  <c r="T69" i="43"/>
  <c r="S69" i="43"/>
  <c r="R69" i="43"/>
  <c r="Q69" i="43"/>
  <c r="P69" i="43"/>
  <c r="O69" i="43"/>
  <c r="N69" i="43"/>
  <c r="M69" i="43"/>
  <c r="L69" i="43"/>
  <c r="K69" i="43"/>
  <c r="J69" i="43"/>
  <c r="I69" i="43"/>
  <c r="H69" i="43"/>
  <c r="G69" i="43"/>
  <c r="F69" i="43"/>
  <c r="E69" i="43"/>
  <c r="D69" i="43"/>
  <c r="C69" i="43"/>
  <c r="B69" i="43"/>
  <c r="AE68" i="43"/>
  <c r="AD68" i="43"/>
  <c r="AC68" i="43"/>
  <c r="AB68" i="43"/>
  <c r="AA68" i="43"/>
  <c r="Z68" i="43"/>
  <c r="Y68" i="43"/>
  <c r="X68" i="43"/>
  <c r="W68" i="43"/>
  <c r="V68" i="43"/>
  <c r="U68" i="43"/>
  <c r="T68" i="43"/>
  <c r="S68" i="43"/>
  <c r="R68" i="43"/>
  <c r="Q68" i="43"/>
  <c r="P68" i="43"/>
  <c r="O68" i="43"/>
  <c r="N68" i="43"/>
  <c r="M68" i="43"/>
  <c r="L68" i="43"/>
  <c r="K68" i="43"/>
  <c r="J68" i="43"/>
  <c r="I68" i="43"/>
  <c r="H68" i="43"/>
  <c r="G68" i="43"/>
  <c r="F68" i="43"/>
  <c r="E68" i="43"/>
  <c r="D68" i="43"/>
  <c r="C68" i="43"/>
  <c r="B68" i="43"/>
  <c r="AE67" i="43"/>
  <c r="AD67" i="43"/>
  <c r="AC67" i="43"/>
  <c r="AB67" i="43"/>
  <c r="AA67" i="43"/>
  <c r="Z67" i="43"/>
  <c r="Y67" i="43"/>
  <c r="X67" i="43"/>
  <c r="W67" i="43"/>
  <c r="V67" i="43"/>
  <c r="U67" i="43"/>
  <c r="T67" i="43"/>
  <c r="S67" i="43"/>
  <c r="R67" i="43"/>
  <c r="Q67" i="43"/>
  <c r="P67" i="43"/>
  <c r="O67" i="43"/>
  <c r="N67" i="43"/>
  <c r="M67" i="43"/>
  <c r="L67" i="43"/>
  <c r="K67" i="43"/>
  <c r="J67" i="43"/>
  <c r="I67" i="43"/>
  <c r="H67" i="43"/>
  <c r="G67" i="43"/>
  <c r="F67" i="43"/>
  <c r="E67" i="43"/>
  <c r="D67" i="43"/>
  <c r="C67" i="43"/>
  <c r="B67" i="43"/>
  <c r="AE66" i="43"/>
  <c r="AD66" i="43"/>
  <c r="AC66" i="43"/>
  <c r="AB66" i="43"/>
  <c r="AA66" i="43"/>
  <c r="Z66" i="43"/>
  <c r="Y66" i="43"/>
  <c r="X66" i="43"/>
  <c r="W66" i="43"/>
  <c r="V66" i="43"/>
  <c r="U66" i="43"/>
  <c r="T66" i="43"/>
  <c r="S66" i="43"/>
  <c r="R66" i="43"/>
  <c r="Q66" i="43"/>
  <c r="P66" i="43"/>
  <c r="O66" i="43"/>
  <c r="N66" i="43"/>
  <c r="M66" i="43"/>
  <c r="L66" i="43"/>
  <c r="K66" i="43"/>
  <c r="J66" i="43"/>
  <c r="I66" i="43"/>
  <c r="H66" i="43"/>
  <c r="G66" i="43"/>
  <c r="F66" i="43"/>
  <c r="E66" i="43"/>
  <c r="D66" i="43"/>
  <c r="C66" i="43"/>
  <c r="B66" i="43"/>
  <c r="AE65" i="43"/>
  <c r="AD65" i="43"/>
  <c r="AC65" i="43"/>
  <c r="AB65" i="43"/>
  <c r="AA65" i="43"/>
  <c r="Z65" i="43"/>
  <c r="Y65" i="43"/>
  <c r="X65" i="43"/>
  <c r="W65" i="43"/>
  <c r="V65" i="43"/>
  <c r="U65" i="43"/>
  <c r="T65" i="43"/>
  <c r="S65" i="43"/>
  <c r="R65" i="43"/>
  <c r="Q65" i="43"/>
  <c r="P65" i="43"/>
  <c r="O65" i="43"/>
  <c r="N65" i="43"/>
  <c r="M65" i="43"/>
  <c r="L65" i="43"/>
  <c r="K65" i="43"/>
  <c r="J65" i="43"/>
  <c r="I65" i="43"/>
  <c r="H65" i="43"/>
  <c r="G65" i="43"/>
  <c r="F65" i="43"/>
  <c r="E65" i="43"/>
  <c r="C65" i="43"/>
  <c r="B65" i="43"/>
  <c r="AE64" i="43"/>
  <c r="AD64" i="43"/>
  <c r="AC64" i="43"/>
  <c r="AB64" i="43"/>
  <c r="AA64" i="43"/>
  <c r="Z64" i="43"/>
  <c r="Y64" i="43"/>
  <c r="X64" i="43"/>
  <c r="W64" i="43"/>
  <c r="V64" i="43"/>
  <c r="U64" i="43"/>
  <c r="T64" i="43"/>
  <c r="S64" i="43"/>
  <c r="R64" i="43"/>
  <c r="Q64" i="43"/>
  <c r="P64" i="43"/>
  <c r="O64" i="43"/>
  <c r="N64" i="43"/>
  <c r="M64" i="43"/>
  <c r="L64" i="43"/>
  <c r="K64" i="43"/>
  <c r="J64" i="43"/>
  <c r="I64" i="43"/>
  <c r="H64" i="43"/>
  <c r="G64" i="43"/>
  <c r="F64" i="43"/>
  <c r="E64" i="43"/>
  <c r="D64" i="43"/>
  <c r="C64" i="43"/>
  <c r="B64" i="43"/>
  <c r="AE63" i="43"/>
  <c r="AD63" i="43"/>
  <c r="AC63" i="43"/>
  <c r="AB63" i="43"/>
  <c r="AA63" i="43"/>
  <c r="Z63" i="43"/>
  <c r="Y63" i="43"/>
  <c r="X63" i="43"/>
  <c r="W63" i="43"/>
  <c r="V63" i="43"/>
  <c r="U63" i="43"/>
  <c r="T63" i="43"/>
  <c r="S63" i="43"/>
  <c r="R63" i="43"/>
  <c r="Q63" i="43"/>
  <c r="P63" i="43"/>
  <c r="O63" i="43"/>
  <c r="N63" i="43"/>
  <c r="M63" i="43"/>
  <c r="L63" i="43"/>
  <c r="K63" i="43"/>
  <c r="J63" i="43"/>
  <c r="I63" i="43"/>
  <c r="H63" i="43"/>
  <c r="G63" i="43"/>
  <c r="F63" i="43"/>
  <c r="E63" i="43"/>
  <c r="D63" i="43"/>
  <c r="C63" i="43"/>
  <c r="B63" i="43"/>
  <c r="AE62" i="43"/>
  <c r="AD62" i="43"/>
  <c r="AC62" i="43"/>
  <c r="AB62" i="43"/>
  <c r="AA62" i="43"/>
  <c r="Z62" i="43"/>
  <c r="Y62" i="43"/>
  <c r="X62" i="43"/>
  <c r="W62" i="43"/>
  <c r="V62" i="43"/>
  <c r="U62" i="43"/>
  <c r="T62" i="43"/>
  <c r="S62" i="43"/>
  <c r="R62" i="43"/>
  <c r="Q62" i="43"/>
  <c r="P62" i="43"/>
  <c r="O62" i="43"/>
  <c r="N62" i="43"/>
  <c r="M62" i="43"/>
  <c r="L62" i="43"/>
  <c r="K62" i="43"/>
  <c r="J62" i="43"/>
  <c r="I62" i="43"/>
  <c r="H62" i="43"/>
  <c r="G62" i="43"/>
  <c r="F62" i="43"/>
  <c r="E62" i="43"/>
  <c r="D62" i="43"/>
  <c r="C62" i="43"/>
  <c r="B62" i="43"/>
  <c r="AE61" i="43"/>
  <c r="AD61" i="43"/>
  <c r="AC61" i="43"/>
  <c r="AB61" i="43"/>
  <c r="AA61" i="43"/>
  <c r="Z61" i="43"/>
  <c r="Y61" i="43"/>
  <c r="X61" i="43"/>
  <c r="W61" i="43"/>
  <c r="V61" i="43"/>
  <c r="U61" i="43"/>
  <c r="T61" i="43"/>
  <c r="S61" i="43"/>
  <c r="R61" i="43"/>
  <c r="Q61" i="43"/>
  <c r="P61" i="43"/>
  <c r="O61" i="43"/>
  <c r="N61" i="43"/>
  <c r="M61" i="43"/>
  <c r="L61" i="43"/>
  <c r="K61" i="43"/>
  <c r="J61" i="43"/>
  <c r="I61" i="43"/>
  <c r="H61" i="43"/>
  <c r="G61" i="43"/>
  <c r="F61" i="43"/>
  <c r="E61" i="43"/>
  <c r="D61" i="43"/>
  <c r="C61" i="43"/>
  <c r="B61" i="43"/>
  <c r="AE60" i="43"/>
  <c r="AD60" i="43"/>
  <c r="AC60" i="43"/>
  <c r="AB60" i="43"/>
  <c r="AA60" i="43"/>
  <c r="Z60" i="43"/>
  <c r="Y60" i="43"/>
  <c r="X60" i="43"/>
  <c r="W60" i="43"/>
  <c r="V60" i="43"/>
  <c r="U60" i="43"/>
  <c r="T60" i="43"/>
  <c r="S60" i="43"/>
  <c r="R60" i="43"/>
  <c r="Q60" i="43"/>
  <c r="P60" i="43"/>
  <c r="O60" i="43"/>
  <c r="N60" i="43"/>
  <c r="M60" i="43"/>
  <c r="L60" i="43"/>
  <c r="K60" i="43"/>
  <c r="J60" i="43"/>
  <c r="I60" i="43"/>
  <c r="H60" i="43"/>
  <c r="G60" i="43"/>
  <c r="F60" i="43"/>
  <c r="E60" i="43"/>
  <c r="D60" i="43"/>
  <c r="C60" i="43"/>
  <c r="B60" i="43"/>
  <c r="AE59" i="43"/>
  <c r="AD59" i="43"/>
  <c r="AC59" i="43"/>
  <c r="AB59" i="43"/>
  <c r="AA59" i="43"/>
  <c r="Z59" i="43"/>
  <c r="Y59" i="43"/>
  <c r="X59" i="43"/>
  <c r="W59" i="43"/>
  <c r="V59" i="43"/>
  <c r="U59" i="43"/>
  <c r="T59" i="43"/>
  <c r="S59" i="43"/>
  <c r="R59" i="43"/>
  <c r="Q59" i="43"/>
  <c r="P59" i="43"/>
  <c r="O59" i="43"/>
  <c r="N59" i="43"/>
  <c r="M59" i="43"/>
  <c r="L59" i="43"/>
  <c r="K59" i="43"/>
  <c r="J59" i="43"/>
  <c r="I59" i="43"/>
  <c r="H59" i="43"/>
  <c r="G59" i="43"/>
  <c r="F59" i="43"/>
  <c r="E59" i="43"/>
  <c r="D59" i="43"/>
  <c r="C59" i="43"/>
  <c r="B59" i="43"/>
  <c r="AE58" i="43"/>
  <c r="AD58" i="43"/>
  <c r="AC58" i="43"/>
  <c r="AB58" i="43"/>
  <c r="AA58" i="43"/>
  <c r="Z58" i="43"/>
  <c r="Y58" i="43"/>
  <c r="X58" i="43"/>
  <c r="W58" i="43"/>
  <c r="V58" i="43"/>
  <c r="U58" i="43"/>
  <c r="T58" i="43"/>
  <c r="S58" i="43"/>
  <c r="R58" i="43"/>
  <c r="Q58" i="43"/>
  <c r="P58" i="43"/>
  <c r="O58" i="43"/>
  <c r="N58" i="43"/>
  <c r="M58" i="43"/>
  <c r="L58" i="43"/>
  <c r="K58" i="43"/>
  <c r="J58" i="43"/>
  <c r="I58" i="43"/>
  <c r="H58" i="43"/>
  <c r="G58" i="43"/>
  <c r="F58" i="43"/>
  <c r="E58" i="43"/>
  <c r="D58" i="43"/>
  <c r="C58" i="43"/>
  <c r="B58" i="43"/>
  <c r="AE57" i="43"/>
  <c r="AD57" i="43"/>
  <c r="AC57" i="43"/>
  <c r="AB57" i="43"/>
  <c r="AA57" i="43"/>
  <c r="Z57" i="43"/>
  <c r="Y57" i="43"/>
  <c r="X57" i="43"/>
  <c r="W57" i="43"/>
  <c r="V57" i="43"/>
  <c r="U57" i="43"/>
  <c r="T57" i="43"/>
  <c r="S57" i="43"/>
  <c r="R57" i="43"/>
  <c r="Q57" i="43"/>
  <c r="P57" i="43"/>
  <c r="O57" i="43"/>
  <c r="N57" i="43"/>
  <c r="M57" i="43"/>
  <c r="L57" i="43"/>
  <c r="K57" i="43"/>
  <c r="J57" i="43"/>
  <c r="I57" i="43"/>
  <c r="H57" i="43"/>
  <c r="G57" i="43"/>
  <c r="F57" i="43"/>
  <c r="E57" i="43"/>
  <c r="D57" i="43"/>
  <c r="C57" i="43"/>
  <c r="B57" i="43"/>
  <c r="AE56" i="43"/>
  <c r="AD56" i="43"/>
  <c r="AC56" i="43"/>
  <c r="AB56" i="43"/>
  <c r="AA56" i="43"/>
  <c r="Z56" i="43"/>
  <c r="Y56" i="43"/>
  <c r="X56" i="43"/>
  <c r="W56" i="43"/>
  <c r="V56" i="43"/>
  <c r="U56" i="43"/>
  <c r="T56" i="43"/>
  <c r="S56" i="43"/>
  <c r="R56" i="43"/>
  <c r="Q56" i="43"/>
  <c r="P56" i="43"/>
  <c r="O56" i="43"/>
  <c r="N56" i="43"/>
  <c r="M56" i="43"/>
  <c r="L56" i="43"/>
  <c r="K56" i="43"/>
  <c r="J56" i="43"/>
  <c r="I56" i="43"/>
  <c r="H56" i="43"/>
  <c r="G56" i="43"/>
  <c r="F56" i="43"/>
  <c r="E56" i="43"/>
  <c r="D56" i="43"/>
  <c r="C56" i="43"/>
  <c r="B56" i="43"/>
  <c r="AE55" i="43"/>
  <c r="AD55" i="43"/>
  <c r="AC55" i="43"/>
  <c r="AB55" i="43"/>
  <c r="AA55" i="43"/>
  <c r="Z55" i="43"/>
  <c r="Y55" i="43"/>
  <c r="X55" i="43"/>
  <c r="W55" i="43"/>
  <c r="V55" i="43"/>
  <c r="U55" i="43"/>
  <c r="T55" i="43"/>
  <c r="S55" i="43"/>
  <c r="R55" i="43"/>
  <c r="Q55" i="43"/>
  <c r="P55" i="43"/>
  <c r="O55" i="43"/>
  <c r="N55" i="43"/>
  <c r="M55" i="43"/>
  <c r="L55" i="43"/>
  <c r="K55" i="43"/>
  <c r="J55" i="43"/>
  <c r="I55" i="43"/>
  <c r="H55" i="43"/>
  <c r="G55" i="43"/>
  <c r="F55" i="43"/>
  <c r="E55" i="43"/>
  <c r="D55" i="43"/>
  <c r="C55" i="43"/>
  <c r="B55" i="43"/>
  <c r="AE54" i="43"/>
  <c r="AD54" i="43"/>
  <c r="AC54" i="43"/>
  <c r="AB54" i="43"/>
  <c r="AA54" i="43"/>
  <c r="Z54" i="43"/>
  <c r="Y54" i="43"/>
  <c r="X54" i="43"/>
  <c r="W54" i="43"/>
  <c r="V54" i="43"/>
  <c r="U54" i="43"/>
  <c r="T54" i="43"/>
  <c r="S54" i="43"/>
  <c r="R54" i="43"/>
  <c r="Q54" i="43"/>
  <c r="P54" i="43"/>
  <c r="O54" i="43"/>
  <c r="N54" i="43"/>
  <c r="M54" i="43"/>
  <c r="L54" i="43"/>
  <c r="K54" i="43"/>
  <c r="J54" i="43"/>
  <c r="I54" i="43"/>
  <c r="H54" i="43"/>
  <c r="G54" i="43"/>
  <c r="F54" i="43"/>
  <c r="E54" i="43"/>
  <c r="D54" i="43"/>
  <c r="C54" i="43"/>
  <c r="B54" i="43"/>
  <c r="AE53" i="43"/>
  <c r="AD53" i="43"/>
  <c r="AC53" i="43"/>
  <c r="AB53" i="43"/>
  <c r="AA53" i="43"/>
  <c r="Z53" i="43"/>
  <c r="Y53" i="43"/>
  <c r="X53" i="43"/>
  <c r="W53" i="43"/>
  <c r="V53" i="43"/>
  <c r="U53" i="43"/>
  <c r="T53" i="43"/>
  <c r="S53" i="43"/>
  <c r="R53" i="43"/>
  <c r="Q53" i="43"/>
  <c r="P53" i="43"/>
  <c r="O53" i="43"/>
  <c r="N53" i="43"/>
  <c r="M53" i="43"/>
  <c r="L53" i="43"/>
  <c r="K53" i="43"/>
  <c r="J53" i="43"/>
  <c r="I53" i="43"/>
  <c r="H53" i="43"/>
  <c r="G53" i="43"/>
  <c r="F53" i="43"/>
  <c r="E53" i="43"/>
  <c r="D53" i="43"/>
  <c r="C53" i="43"/>
  <c r="B53" i="43"/>
  <c r="AE52" i="43"/>
  <c r="AD52" i="43"/>
  <c r="AC52" i="43"/>
  <c r="AB52" i="43"/>
  <c r="AA52" i="43"/>
  <c r="Z52" i="43"/>
  <c r="Y52" i="43"/>
  <c r="X52" i="43"/>
  <c r="W52" i="43"/>
  <c r="V52" i="43"/>
  <c r="U52" i="43"/>
  <c r="T52" i="43"/>
  <c r="S52" i="43"/>
  <c r="R52" i="43"/>
  <c r="Q52" i="43"/>
  <c r="P52" i="43"/>
  <c r="O52" i="43"/>
  <c r="N52" i="43"/>
  <c r="M52" i="43"/>
  <c r="L52" i="43"/>
  <c r="K52" i="43"/>
  <c r="J52" i="43"/>
  <c r="I52" i="43"/>
  <c r="H52" i="43"/>
  <c r="G52" i="43"/>
  <c r="F52" i="43"/>
  <c r="E52" i="43"/>
  <c r="D52" i="43"/>
  <c r="C52" i="43"/>
  <c r="B52" i="43"/>
  <c r="AE51" i="43"/>
  <c r="AD51" i="43"/>
  <c r="AC51" i="43"/>
  <c r="AB51" i="43"/>
  <c r="AA51" i="43"/>
  <c r="Y51" i="43"/>
  <c r="X51" i="43"/>
  <c r="W51" i="43"/>
  <c r="V51" i="43"/>
  <c r="U51" i="43"/>
  <c r="T51" i="43"/>
  <c r="S51" i="43"/>
  <c r="R51" i="43"/>
  <c r="Q51" i="43"/>
  <c r="P51" i="43"/>
  <c r="O51" i="43"/>
  <c r="N51" i="43"/>
  <c r="M51" i="43"/>
  <c r="L51" i="43"/>
  <c r="K51" i="43"/>
  <c r="J51" i="43"/>
  <c r="I51" i="43"/>
  <c r="H51" i="43"/>
  <c r="G51" i="43"/>
  <c r="F51" i="43"/>
  <c r="E51" i="43"/>
  <c r="D51" i="43"/>
  <c r="C51" i="43"/>
  <c r="B51" i="43"/>
  <c r="AE50" i="43"/>
  <c r="AD50" i="43"/>
  <c r="AC50" i="43"/>
  <c r="AB50" i="43"/>
  <c r="AA50" i="43"/>
  <c r="Z50" i="43"/>
  <c r="Y50" i="43"/>
  <c r="X50" i="43"/>
  <c r="W50" i="43"/>
  <c r="V50" i="43"/>
  <c r="U50" i="43"/>
  <c r="T50" i="43"/>
  <c r="S50" i="43"/>
  <c r="R50" i="43"/>
  <c r="Q50" i="43"/>
  <c r="P50" i="43"/>
  <c r="O50" i="43"/>
  <c r="N50" i="43"/>
  <c r="M50" i="43"/>
  <c r="L50" i="43"/>
  <c r="K50" i="43"/>
  <c r="J50" i="43"/>
  <c r="I50" i="43"/>
  <c r="H50" i="43"/>
  <c r="G50" i="43"/>
  <c r="F50" i="43"/>
  <c r="E50" i="43"/>
  <c r="D50" i="43"/>
  <c r="C50" i="43"/>
  <c r="B50" i="43"/>
  <c r="AE49" i="43"/>
  <c r="AD49" i="43"/>
  <c r="E46" i="43" s="1"/>
  <c r="AC49" i="43"/>
  <c r="D46" i="43" s="1"/>
  <c r="AB49" i="43"/>
  <c r="C46" i="43" s="1"/>
  <c r="AA49" i="43"/>
  <c r="B46" i="43" s="1"/>
  <c r="Z49" i="43"/>
  <c r="Y49" i="43"/>
  <c r="X49" i="43"/>
  <c r="W49" i="43"/>
  <c r="V49" i="43"/>
  <c r="U49" i="43"/>
  <c r="T49" i="43"/>
  <c r="S49" i="43"/>
  <c r="R49" i="43"/>
  <c r="Q49" i="43"/>
  <c r="P49" i="43"/>
  <c r="O49" i="43"/>
  <c r="N49" i="43"/>
  <c r="M49" i="43"/>
  <c r="L49" i="43"/>
  <c r="K49" i="43"/>
  <c r="J49" i="43"/>
  <c r="I49" i="43"/>
  <c r="H49" i="43"/>
  <c r="G49" i="43"/>
  <c r="F49" i="43"/>
  <c r="E49" i="43"/>
  <c r="D49" i="43"/>
  <c r="C49" i="43"/>
  <c r="B49" i="43"/>
  <c r="I5" i="41"/>
  <c r="C37" i="41"/>
  <c r="D37" i="41"/>
  <c r="E37" i="41"/>
  <c r="F37" i="41"/>
  <c r="G37" i="41"/>
  <c r="H37" i="41"/>
  <c r="I37" i="41"/>
  <c r="B37" i="41"/>
  <c r="C36" i="41"/>
  <c r="D36" i="41"/>
  <c r="E36" i="41"/>
  <c r="F36" i="41"/>
  <c r="G36" i="41"/>
  <c r="H36" i="41"/>
  <c r="I36" i="41"/>
  <c r="J5" i="41" l="1"/>
  <c r="K5" i="41" s="1"/>
  <c r="L5" i="41" s="1"/>
  <c r="M5" i="41" s="1"/>
  <c r="N5" i="41" s="1"/>
  <c r="O5" i="41" s="1"/>
  <c r="P5" i="41" s="1"/>
  <c r="Q5" i="41" s="1"/>
  <c r="S5" i="41" s="1"/>
  <c r="R5" i="41"/>
  <c r="H11" i="44"/>
  <c r="I11" i="44" s="1"/>
  <c r="J11" i="44" s="1"/>
  <c r="K11" i="44" s="1"/>
  <c r="L11" i="44" s="1"/>
  <c r="M11" i="44" s="1"/>
  <c r="N11" i="44" s="1"/>
  <c r="O11" i="44" s="1"/>
  <c r="P11" i="44" s="1"/>
  <c r="Q11" i="44" s="1"/>
  <c r="E81" i="43"/>
  <c r="E78" i="43"/>
  <c r="E77" i="43"/>
  <c r="AF51" i="43"/>
  <c r="AF55" i="43"/>
  <c r="AF59" i="43"/>
  <c r="F81" i="43"/>
  <c r="F78" i="43"/>
  <c r="F77" i="43"/>
  <c r="N81" i="43"/>
  <c r="N78" i="43"/>
  <c r="N77" i="43"/>
  <c r="V81" i="43"/>
  <c r="V78" i="43"/>
  <c r="V77" i="43"/>
  <c r="AD81" i="43"/>
  <c r="AD78" i="43"/>
  <c r="AD77" i="43"/>
  <c r="AF66" i="43"/>
  <c r="AF70" i="43"/>
  <c r="F45" i="43"/>
  <c r="AF74" i="43"/>
  <c r="AC81" i="43"/>
  <c r="AC78" i="43"/>
  <c r="AC77" i="43"/>
  <c r="G77" i="43"/>
  <c r="G81" i="43"/>
  <c r="G78" i="43"/>
  <c r="O77" i="43"/>
  <c r="O81" i="43"/>
  <c r="O78" i="43"/>
  <c r="W77" i="43"/>
  <c r="W78" i="43"/>
  <c r="W81" i="43"/>
  <c r="AE77" i="43"/>
  <c r="AE78" i="43"/>
  <c r="AE81" i="43"/>
  <c r="AF50" i="43"/>
  <c r="AF54" i="43"/>
  <c r="AF58" i="43"/>
  <c r="AF62" i="43"/>
  <c r="U81" i="43"/>
  <c r="U77" i="43"/>
  <c r="U78" i="43"/>
  <c r="H77" i="43"/>
  <c r="H81" i="43"/>
  <c r="H78" i="43"/>
  <c r="P77" i="43"/>
  <c r="P81" i="43"/>
  <c r="P78" i="43"/>
  <c r="X77" i="43"/>
  <c r="X81" i="43"/>
  <c r="X78" i="43"/>
  <c r="AF65" i="43"/>
  <c r="AF69" i="43"/>
  <c r="AF73" i="43"/>
  <c r="F46" i="43"/>
  <c r="H46" i="43" s="1"/>
  <c r="I46" i="43" s="1"/>
  <c r="J46" i="43" s="1"/>
  <c r="K46" i="43" s="1"/>
  <c r="L46" i="43" s="1"/>
  <c r="M46" i="43" s="1"/>
  <c r="N46" i="43" s="1"/>
  <c r="O46" i="43" s="1"/>
  <c r="P46" i="43" s="1"/>
  <c r="Q46" i="43" s="1"/>
  <c r="AF49" i="43"/>
  <c r="I78" i="43"/>
  <c r="I77" i="43"/>
  <c r="I81" i="43"/>
  <c r="Q78" i="43"/>
  <c r="Q77" i="43"/>
  <c r="Q81" i="43"/>
  <c r="Y78" i="43"/>
  <c r="Y77" i="43"/>
  <c r="Y81" i="43"/>
  <c r="AF53" i="43"/>
  <c r="AF57" i="43"/>
  <c r="AF61" i="43"/>
  <c r="M81" i="43"/>
  <c r="M78" i="43"/>
  <c r="M77" i="43"/>
  <c r="AF63" i="43"/>
  <c r="B77" i="43"/>
  <c r="B78" i="43"/>
  <c r="B81" i="43"/>
  <c r="J78" i="43"/>
  <c r="J77" i="43"/>
  <c r="J81" i="43"/>
  <c r="R78" i="43"/>
  <c r="R77" i="43"/>
  <c r="R81" i="43"/>
  <c r="Z78" i="43"/>
  <c r="Z77" i="43"/>
  <c r="Z81" i="43"/>
  <c r="AF68" i="43"/>
  <c r="AF72" i="43"/>
  <c r="AF76" i="43"/>
  <c r="C81" i="43"/>
  <c r="C78" i="43"/>
  <c r="C77" i="43"/>
  <c r="K81" i="43"/>
  <c r="K78" i="43"/>
  <c r="K77" i="43"/>
  <c r="S78" i="43"/>
  <c r="S81" i="43"/>
  <c r="S77" i="43"/>
  <c r="AA78" i="43"/>
  <c r="AA77" i="43"/>
  <c r="AA81" i="43"/>
  <c r="AF52" i="43"/>
  <c r="AF56" i="43"/>
  <c r="AF60" i="43"/>
  <c r="AF64" i="43"/>
  <c r="D78" i="43"/>
  <c r="D77" i="43"/>
  <c r="D79" i="43" s="1"/>
  <c r="D81" i="43"/>
  <c r="L78" i="43"/>
  <c r="L77" i="43"/>
  <c r="L79" i="43" s="1"/>
  <c r="L81" i="43"/>
  <c r="T78" i="43"/>
  <c r="T80" i="43" s="1"/>
  <c r="T77" i="43"/>
  <c r="T81" i="43"/>
  <c r="AB78" i="43"/>
  <c r="AB77" i="43"/>
  <c r="AB79" i="43" s="1"/>
  <c r="AB81" i="43"/>
  <c r="AF67" i="43"/>
  <c r="AF71" i="43"/>
  <c r="AF75" i="43"/>
  <c r="G83" i="43"/>
  <c r="O83" i="43"/>
  <c r="W83" i="43"/>
  <c r="AE83" i="43"/>
  <c r="X83" i="43"/>
  <c r="I83" i="43"/>
  <c r="Q83" i="43"/>
  <c r="Y83" i="43"/>
  <c r="P83" i="43"/>
  <c r="R83" i="43"/>
  <c r="C83" i="43"/>
  <c r="K83" i="43"/>
  <c r="S83" i="43"/>
  <c r="AA83" i="43"/>
  <c r="Z83" i="43"/>
  <c r="D83" i="43"/>
  <c r="L83" i="43"/>
  <c r="T83" i="43"/>
  <c r="AB83" i="43"/>
  <c r="H83" i="43"/>
  <c r="E83" i="43"/>
  <c r="M83" i="43"/>
  <c r="U83" i="43"/>
  <c r="AC83" i="43"/>
  <c r="J83" i="43"/>
  <c r="F83" i="43"/>
  <c r="N83" i="43"/>
  <c r="V83" i="43"/>
  <c r="AD83" i="43"/>
  <c r="G4" i="40"/>
  <c r="H4" i="40" s="1"/>
  <c r="L35" i="40"/>
  <c r="K35" i="40"/>
  <c r="J35" i="40"/>
  <c r="I35" i="40"/>
  <c r="H35" i="40"/>
  <c r="G35" i="40"/>
  <c r="F35" i="40"/>
  <c r="E35" i="40"/>
  <c r="D35" i="40"/>
  <c r="C35" i="40"/>
  <c r="B35" i="40"/>
  <c r="L34" i="40"/>
  <c r="K34" i="40"/>
  <c r="J34" i="40"/>
  <c r="I34" i="40"/>
  <c r="H34" i="40"/>
  <c r="G34" i="40"/>
  <c r="F34" i="40"/>
  <c r="E34" i="40"/>
  <c r="D34" i="40"/>
  <c r="C34" i="40"/>
  <c r="B34" i="40"/>
  <c r="F4" i="40"/>
  <c r="J33" i="40"/>
  <c r="E4" i="40" s="1"/>
  <c r="I33" i="40"/>
  <c r="D4" i="40" s="1"/>
  <c r="H33" i="40"/>
  <c r="C4" i="40" s="1"/>
  <c r="G33" i="40"/>
  <c r="B4" i="40" s="1"/>
  <c r="F33" i="40"/>
  <c r="E33" i="40"/>
  <c r="D33" i="40"/>
  <c r="C33" i="40"/>
  <c r="B33" i="40"/>
  <c r="M33" i="40" s="1"/>
  <c r="L32" i="40"/>
  <c r="K32" i="40"/>
  <c r="J32" i="40"/>
  <c r="I32" i="40"/>
  <c r="H32" i="40"/>
  <c r="G32" i="40"/>
  <c r="F32" i="40"/>
  <c r="E32" i="40"/>
  <c r="D32" i="40"/>
  <c r="C32" i="40"/>
  <c r="B32" i="40"/>
  <c r="L31" i="40"/>
  <c r="K31" i="40"/>
  <c r="J31" i="40"/>
  <c r="I31" i="40"/>
  <c r="H31" i="40"/>
  <c r="G31" i="40"/>
  <c r="F31" i="40"/>
  <c r="E31" i="40"/>
  <c r="D31" i="40"/>
  <c r="C31" i="40"/>
  <c r="B31" i="40"/>
  <c r="L30" i="40"/>
  <c r="K30" i="40"/>
  <c r="J30" i="40"/>
  <c r="I30" i="40"/>
  <c r="H30" i="40"/>
  <c r="G30" i="40"/>
  <c r="F30" i="40"/>
  <c r="E30" i="40"/>
  <c r="D30" i="40"/>
  <c r="C30" i="40"/>
  <c r="B30" i="40"/>
  <c r="L29" i="40"/>
  <c r="K29" i="40"/>
  <c r="J29" i="40"/>
  <c r="I29" i="40"/>
  <c r="H29" i="40"/>
  <c r="G29" i="40"/>
  <c r="F29" i="40"/>
  <c r="E29" i="40"/>
  <c r="D29" i="40"/>
  <c r="C29" i="40"/>
  <c r="B29" i="40"/>
  <c r="L28" i="40"/>
  <c r="K28" i="40"/>
  <c r="J28" i="40"/>
  <c r="H28" i="40"/>
  <c r="G28" i="40"/>
  <c r="F28" i="40"/>
  <c r="E28" i="40"/>
  <c r="D28" i="40"/>
  <c r="C28" i="40"/>
  <c r="B28" i="40"/>
  <c r="L27" i="40"/>
  <c r="K27" i="40"/>
  <c r="J27" i="40"/>
  <c r="I27" i="40"/>
  <c r="H27" i="40"/>
  <c r="G27" i="40"/>
  <c r="F27" i="40"/>
  <c r="E27" i="40"/>
  <c r="D27" i="40"/>
  <c r="C27" i="40"/>
  <c r="B27" i="40"/>
  <c r="L26" i="40"/>
  <c r="K26" i="40"/>
  <c r="J26" i="40"/>
  <c r="I26" i="40"/>
  <c r="H26" i="40"/>
  <c r="G26" i="40"/>
  <c r="F26" i="40"/>
  <c r="E26" i="40"/>
  <c r="D26" i="40"/>
  <c r="C26" i="40"/>
  <c r="B26" i="40"/>
  <c r="L25" i="40"/>
  <c r="K25" i="40"/>
  <c r="J25" i="40"/>
  <c r="I25" i="40"/>
  <c r="H25" i="40"/>
  <c r="G25" i="40"/>
  <c r="F25" i="40"/>
  <c r="E25" i="40"/>
  <c r="D25" i="40"/>
  <c r="C25" i="40"/>
  <c r="B25" i="40"/>
  <c r="L24" i="40"/>
  <c r="K24" i="40"/>
  <c r="J24" i="40"/>
  <c r="I24" i="40"/>
  <c r="H24" i="40"/>
  <c r="G24" i="40"/>
  <c r="F24" i="40"/>
  <c r="E24" i="40"/>
  <c r="D24" i="40"/>
  <c r="C24" i="40"/>
  <c r="B24" i="40"/>
  <c r="L23" i="40"/>
  <c r="K23" i="40"/>
  <c r="J23" i="40"/>
  <c r="I23" i="40"/>
  <c r="H23" i="40"/>
  <c r="G23" i="40"/>
  <c r="F23" i="40"/>
  <c r="E23" i="40"/>
  <c r="D23" i="40"/>
  <c r="C23" i="40"/>
  <c r="B23" i="40"/>
  <c r="L22" i="40"/>
  <c r="K22" i="40"/>
  <c r="J22" i="40"/>
  <c r="I22" i="40"/>
  <c r="H22" i="40"/>
  <c r="G22" i="40"/>
  <c r="F22" i="40"/>
  <c r="E22" i="40"/>
  <c r="D22" i="40"/>
  <c r="C22" i="40"/>
  <c r="B22" i="40"/>
  <c r="L21" i="40"/>
  <c r="K21" i="40"/>
  <c r="J21" i="40"/>
  <c r="I21" i="40"/>
  <c r="H21" i="40"/>
  <c r="G21" i="40"/>
  <c r="F21" i="40"/>
  <c r="E21" i="40"/>
  <c r="D21" i="40"/>
  <c r="C21" i="40"/>
  <c r="B21" i="40"/>
  <c r="L20" i="40"/>
  <c r="K20" i="40"/>
  <c r="J20" i="40"/>
  <c r="I20" i="40"/>
  <c r="H20" i="40"/>
  <c r="G20" i="40"/>
  <c r="F20" i="40"/>
  <c r="E20" i="40"/>
  <c r="D20" i="40"/>
  <c r="C20" i="40"/>
  <c r="B20" i="40"/>
  <c r="L19" i="40"/>
  <c r="K19" i="40"/>
  <c r="J19" i="40"/>
  <c r="I19" i="40"/>
  <c r="H19" i="40"/>
  <c r="G19" i="40"/>
  <c r="F19" i="40"/>
  <c r="E19" i="40"/>
  <c r="D19" i="40"/>
  <c r="C19" i="40"/>
  <c r="B19" i="40"/>
  <c r="L18" i="40"/>
  <c r="K18" i="40"/>
  <c r="J18" i="40"/>
  <c r="I18" i="40"/>
  <c r="H18" i="40"/>
  <c r="G18" i="40"/>
  <c r="F18" i="40"/>
  <c r="E18" i="40"/>
  <c r="D18" i="40"/>
  <c r="C18" i="40"/>
  <c r="B18" i="40"/>
  <c r="L17" i="40"/>
  <c r="K17" i="40"/>
  <c r="J17" i="40"/>
  <c r="I17" i="40"/>
  <c r="H17" i="40"/>
  <c r="G17" i="40"/>
  <c r="F17" i="40"/>
  <c r="E17" i="40"/>
  <c r="D17" i="40"/>
  <c r="C17" i="40"/>
  <c r="B17" i="40"/>
  <c r="L16" i="40"/>
  <c r="K16" i="40"/>
  <c r="J16" i="40"/>
  <c r="I16" i="40"/>
  <c r="H16" i="40"/>
  <c r="G16" i="40"/>
  <c r="F16" i="40"/>
  <c r="E16" i="40"/>
  <c r="D16" i="40"/>
  <c r="C16" i="40"/>
  <c r="B16" i="40"/>
  <c r="L15" i="40"/>
  <c r="K15" i="40"/>
  <c r="J15" i="40"/>
  <c r="I15" i="40"/>
  <c r="H15" i="40"/>
  <c r="G15" i="40"/>
  <c r="F15" i="40"/>
  <c r="E15" i="40"/>
  <c r="D15" i="40"/>
  <c r="C15" i="40"/>
  <c r="B15" i="40"/>
  <c r="L14" i="40"/>
  <c r="K14" i="40"/>
  <c r="J14" i="40"/>
  <c r="I14" i="40"/>
  <c r="H14" i="40"/>
  <c r="G14" i="40"/>
  <c r="F14" i="40"/>
  <c r="E14" i="40"/>
  <c r="D14" i="40"/>
  <c r="C14" i="40"/>
  <c r="B14" i="40"/>
  <c r="L13" i="40"/>
  <c r="K13" i="40"/>
  <c r="J13" i="40"/>
  <c r="I13" i="40"/>
  <c r="H13" i="40"/>
  <c r="G13" i="40"/>
  <c r="F13" i="40"/>
  <c r="E13" i="40"/>
  <c r="D13" i="40"/>
  <c r="C13" i="40"/>
  <c r="B13" i="40"/>
  <c r="L12" i="40"/>
  <c r="K12" i="40"/>
  <c r="J12" i="40"/>
  <c r="I12" i="40"/>
  <c r="H12" i="40"/>
  <c r="G12" i="40"/>
  <c r="F12" i="40"/>
  <c r="E12" i="40"/>
  <c r="D12" i="40"/>
  <c r="C12" i="40"/>
  <c r="B12" i="40"/>
  <c r="L11" i="40"/>
  <c r="K11" i="40"/>
  <c r="J11" i="40"/>
  <c r="I11" i="40"/>
  <c r="H11" i="40"/>
  <c r="G11" i="40"/>
  <c r="F11" i="40"/>
  <c r="E11" i="40"/>
  <c r="D11" i="40"/>
  <c r="C11" i="40"/>
  <c r="B11" i="40"/>
  <c r="L10" i="40"/>
  <c r="K10" i="40"/>
  <c r="J10" i="40"/>
  <c r="I10" i="40"/>
  <c r="H10" i="40"/>
  <c r="G10" i="40"/>
  <c r="F10" i="40"/>
  <c r="E10" i="40"/>
  <c r="D10" i="40"/>
  <c r="C10" i="40"/>
  <c r="B10" i="40"/>
  <c r="L9" i="40"/>
  <c r="K9" i="40"/>
  <c r="J9" i="40"/>
  <c r="I9" i="40"/>
  <c r="H9" i="40"/>
  <c r="G9" i="40"/>
  <c r="F9" i="40"/>
  <c r="E9" i="40"/>
  <c r="D9" i="40"/>
  <c r="C9" i="40"/>
  <c r="B9" i="40"/>
  <c r="L8" i="40"/>
  <c r="K8" i="40"/>
  <c r="F5" i="40" s="1"/>
  <c r="J8" i="40"/>
  <c r="E5" i="40" s="1"/>
  <c r="I8" i="40"/>
  <c r="D5" i="40" s="1"/>
  <c r="H8" i="40"/>
  <c r="C5" i="40" s="1"/>
  <c r="G8" i="40"/>
  <c r="B5" i="40" s="1"/>
  <c r="F8" i="40"/>
  <c r="E8" i="40"/>
  <c r="D8" i="40"/>
  <c r="C8" i="40"/>
  <c r="B8" i="40"/>
  <c r="G80" i="43" l="1"/>
  <c r="G79" i="43"/>
  <c r="Y80" i="43"/>
  <c r="Y79" i="43"/>
  <c r="H80" i="43"/>
  <c r="H79" i="43"/>
  <c r="AC80" i="43"/>
  <c r="AC79" i="43"/>
  <c r="N79" i="43"/>
  <c r="N80" i="43"/>
  <c r="AA80" i="43"/>
  <c r="AA79" i="43"/>
  <c r="S80" i="43"/>
  <c r="S79" i="43"/>
  <c r="Z80" i="43"/>
  <c r="Z79" i="43"/>
  <c r="W80" i="43"/>
  <c r="W79" i="43"/>
  <c r="L80" i="43"/>
  <c r="X79" i="43"/>
  <c r="X80" i="43"/>
  <c r="U80" i="43"/>
  <c r="U79" i="43"/>
  <c r="AF77" i="43"/>
  <c r="AF78" i="43"/>
  <c r="AD80" i="43"/>
  <c r="AD79" i="43"/>
  <c r="J80" i="43"/>
  <c r="J79" i="43"/>
  <c r="B80" i="43"/>
  <c r="B79" i="43"/>
  <c r="Q80" i="43"/>
  <c r="Q79" i="43"/>
  <c r="F80" i="43"/>
  <c r="F79" i="43"/>
  <c r="AB80" i="43"/>
  <c r="K80" i="43"/>
  <c r="K79" i="43"/>
  <c r="R80" i="43"/>
  <c r="R79" i="43"/>
  <c r="O80" i="43"/>
  <c r="O79" i="43"/>
  <c r="E80" i="43"/>
  <c r="E79" i="43"/>
  <c r="C79" i="43"/>
  <c r="C80" i="43"/>
  <c r="D80" i="43"/>
  <c r="P80" i="43"/>
  <c r="P79" i="43"/>
  <c r="H45" i="43"/>
  <c r="I45" i="43" s="1"/>
  <c r="J45" i="43" s="1"/>
  <c r="K45" i="43" s="1"/>
  <c r="L45" i="43" s="1"/>
  <c r="M45" i="43" s="1"/>
  <c r="N45" i="43" s="1"/>
  <c r="O45" i="43" s="1"/>
  <c r="P45" i="43" s="1"/>
  <c r="Q45" i="43" s="1"/>
  <c r="V79" i="43"/>
  <c r="V80" i="43"/>
  <c r="T79" i="43"/>
  <c r="M80" i="43"/>
  <c r="M79" i="43"/>
  <c r="I80" i="43"/>
  <c r="I79" i="43"/>
  <c r="AE80" i="43"/>
  <c r="AE79" i="43"/>
  <c r="M20" i="40"/>
  <c r="G5" i="40"/>
  <c r="B37" i="40"/>
  <c r="B36" i="40"/>
  <c r="M9" i="40"/>
  <c r="M25" i="40"/>
  <c r="M28" i="40"/>
  <c r="M11" i="40"/>
  <c r="M24" i="40"/>
  <c r="M19" i="40"/>
  <c r="M18" i="40"/>
  <c r="M10" i="40"/>
  <c r="M13" i="40"/>
  <c r="M32" i="40"/>
  <c r="M14" i="40"/>
  <c r="M16" i="40"/>
  <c r="M21" i="40"/>
  <c r="M26" i="40"/>
  <c r="M29" i="40"/>
  <c r="M34" i="40"/>
  <c r="M17" i="40"/>
  <c r="M22" i="40"/>
  <c r="M27" i="40"/>
  <c r="M30" i="40"/>
  <c r="M35" i="40"/>
  <c r="M12" i="40"/>
  <c r="M15" i="40"/>
  <c r="M23" i="40"/>
  <c r="M31" i="40"/>
  <c r="AF80" i="43" l="1"/>
  <c r="AF79" i="43"/>
  <c r="S5" i="40"/>
  <c r="S4" i="40"/>
  <c r="M36" i="40"/>
  <c r="M37" i="40"/>
  <c r="M39" i="40" l="1"/>
  <c r="M38" i="40"/>
  <c r="D8" i="39"/>
  <c r="B14" i="39"/>
  <c r="C14" i="39"/>
  <c r="D14" i="39"/>
  <c r="E14" i="39"/>
  <c r="F14" i="39"/>
  <c r="G14" i="39"/>
  <c r="H14" i="39"/>
  <c r="I14" i="39"/>
  <c r="J14" i="39"/>
  <c r="K14" i="39"/>
  <c r="B15" i="39"/>
  <c r="C15" i="39"/>
  <c r="D15" i="39"/>
  <c r="E15" i="39"/>
  <c r="F15" i="39"/>
  <c r="G15" i="39"/>
  <c r="H15" i="39"/>
  <c r="I15" i="39"/>
  <c r="J15" i="39"/>
  <c r="K15" i="39"/>
  <c r="H16" i="39"/>
  <c r="I16" i="39"/>
  <c r="J16" i="39"/>
  <c r="K16" i="39"/>
  <c r="B17" i="39"/>
  <c r="C17" i="39"/>
  <c r="D17" i="39"/>
  <c r="E17" i="39"/>
  <c r="F17" i="39"/>
  <c r="G17" i="39"/>
  <c r="H17" i="39"/>
  <c r="I17" i="39"/>
  <c r="J17" i="39"/>
  <c r="K17" i="39"/>
  <c r="L17" i="39"/>
  <c r="M17" i="39" s="1"/>
  <c r="B18" i="39"/>
  <c r="C18" i="39"/>
  <c r="D18" i="39"/>
  <c r="E18" i="39"/>
  <c r="F18" i="39"/>
  <c r="G18" i="39"/>
  <c r="H18" i="39"/>
  <c r="I18" i="39"/>
  <c r="J18" i="39"/>
  <c r="K18" i="39"/>
  <c r="L18" i="39"/>
  <c r="B19" i="39"/>
  <c r="C19" i="39"/>
  <c r="D19" i="39"/>
  <c r="E19" i="39"/>
  <c r="F19" i="39"/>
  <c r="G19" i="39"/>
  <c r="H19" i="39"/>
  <c r="I19" i="39"/>
  <c r="J19" i="39"/>
  <c r="K19" i="39"/>
  <c r="L19" i="39"/>
  <c r="M19" i="39" s="1"/>
  <c r="B20" i="39"/>
  <c r="C20" i="39"/>
  <c r="D20" i="39"/>
  <c r="E20" i="39"/>
  <c r="F20" i="39"/>
  <c r="C21" i="39"/>
  <c r="R21" i="39" s="1"/>
  <c r="D21" i="39"/>
  <c r="E21" i="39"/>
  <c r="F21" i="39"/>
  <c r="G21" i="39"/>
  <c r="H21" i="39"/>
  <c r="I21" i="39"/>
  <c r="J21" i="39"/>
  <c r="K21" i="39"/>
  <c r="L21" i="39"/>
  <c r="M21" i="39" s="1"/>
  <c r="E22" i="39"/>
  <c r="F22" i="39"/>
  <c r="G22" i="39"/>
  <c r="H22" i="39"/>
  <c r="I22" i="39"/>
  <c r="J22" i="39"/>
  <c r="K22" i="39"/>
  <c r="L22" i="39"/>
  <c r="M22" i="39" s="1"/>
  <c r="B23" i="39"/>
  <c r="C23" i="39"/>
  <c r="D23" i="39"/>
  <c r="E23" i="39"/>
  <c r="G23" i="39"/>
  <c r="H23" i="39"/>
  <c r="I23" i="39"/>
  <c r="J23" i="39"/>
  <c r="K23" i="39"/>
  <c r="L23" i="39"/>
  <c r="M23" i="39" s="1"/>
  <c r="B24" i="39"/>
  <c r="C24" i="39"/>
  <c r="D24" i="39"/>
  <c r="E24" i="39"/>
  <c r="F24" i="39"/>
  <c r="G24" i="39"/>
  <c r="H24" i="39"/>
  <c r="I24" i="39"/>
  <c r="J24" i="39"/>
  <c r="K24" i="39"/>
  <c r="L24" i="39"/>
  <c r="F25" i="39"/>
  <c r="G25" i="39"/>
  <c r="H25" i="39"/>
  <c r="I25" i="39"/>
  <c r="J25" i="39"/>
  <c r="B8" i="39" s="1"/>
  <c r="K25" i="39"/>
  <c r="B26" i="39"/>
  <c r="C26" i="39"/>
  <c r="D26" i="39"/>
  <c r="E26" i="39"/>
  <c r="F26" i="39"/>
  <c r="G26" i="39"/>
  <c r="H26" i="39"/>
  <c r="I26" i="39"/>
  <c r="J26" i="39"/>
  <c r="K26" i="39"/>
  <c r="L26" i="39"/>
  <c r="B27" i="39"/>
  <c r="C27" i="39"/>
  <c r="D27" i="39"/>
  <c r="E27" i="39"/>
  <c r="F27" i="39"/>
  <c r="G27" i="39"/>
  <c r="H27" i="39"/>
  <c r="I27" i="39"/>
  <c r="J27" i="39"/>
  <c r="K27" i="39"/>
  <c r="L27" i="39"/>
  <c r="M27" i="39" s="1"/>
  <c r="C13" i="39"/>
  <c r="D13" i="39"/>
  <c r="E13" i="39"/>
  <c r="F13" i="39"/>
  <c r="G13" i="39"/>
  <c r="H13" i="39"/>
  <c r="I13" i="39"/>
  <c r="J13" i="39"/>
  <c r="K13" i="39"/>
  <c r="L13" i="39"/>
  <c r="B13" i="39"/>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L7" i="37"/>
  <c r="M7" i="37"/>
  <c r="N7" i="37"/>
  <c r="O7" i="37"/>
  <c r="P7" i="37"/>
  <c r="K7" i="37"/>
  <c r="L6" i="37"/>
  <c r="M6" i="37"/>
  <c r="N6" i="37"/>
  <c r="O6" i="37"/>
  <c r="Q6" i="37"/>
  <c r="K6" i="37"/>
  <c r="M13" i="39" l="1"/>
  <c r="L31" i="39"/>
  <c r="L28" i="39"/>
  <c r="C8" i="39"/>
  <c r="C31" i="39"/>
  <c r="C28" i="39"/>
  <c r="M14" i="39"/>
  <c r="R16" i="39"/>
  <c r="M16" i="39"/>
  <c r="B28" i="39"/>
  <c r="B31" i="39"/>
  <c r="M15" i="39"/>
  <c r="D28" i="39"/>
  <c r="D31" i="39"/>
  <c r="K28" i="39"/>
  <c r="K31" i="39"/>
  <c r="J31" i="39"/>
  <c r="J28" i="39"/>
  <c r="F28" i="39"/>
  <c r="F31" i="39"/>
  <c r="E28" i="39"/>
  <c r="E31" i="39"/>
  <c r="H31" i="39"/>
  <c r="H28" i="39"/>
  <c r="I31" i="39"/>
  <c r="I28" i="39"/>
  <c r="G31" i="39"/>
  <c r="G28" i="39"/>
  <c r="M26" i="39"/>
  <c r="R25" i="39"/>
  <c r="O81" i="39" s="1"/>
  <c r="M25" i="39"/>
  <c r="E8" i="39" s="1"/>
  <c r="F8" i="39" s="1"/>
  <c r="G8" i="39" s="1"/>
  <c r="M20" i="39"/>
  <c r="M18" i="39"/>
  <c r="B12" i="39"/>
  <c r="M24" i="39"/>
  <c r="I12" i="39"/>
  <c r="Q7" i="37"/>
  <c r="AB7" i="37" s="1"/>
  <c r="H12" i="39"/>
  <c r="H30" i="39" s="1"/>
  <c r="J12" i="39"/>
  <c r="G12" i="39"/>
  <c r="G30" i="39" s="1"/>
  <c r="F12" i="39"/>
  <c r="F30" i="39" s="1"/>
  <c r="E12" i="39"/>
  <c r="E29" i="39" s="1"/>
  <c r="D12" i="39"/>
  <c r="D29" i="39" s="1"/>
  <c r="K12" i="39"/>
  <c r="C12" i="39"/>
  <c r="C29" i="39" s="1"/>
  <c r="L12" i="39"/>
  <c r="B30" i="39" l="1"/>
  <c r="B29" i="39"/>
  <c r="E30" i="39"/>
  <c r="C30" i="39"/>
  <c r="B9" i="39"/>
  <c r="J30" i="39"/>
  <c r="J29" i="39"/>
  <c r="F29" i="39"/>
  <c r="H29" i="39"/>
  <c r="K30" i="39"/>
  <c r="R29" i="39"/>
  <c r="R28" i="39"/>
  <c r="L30" i="39"/>
  <c r="D9" i="39"/>
  <c r="L29" i="39"/>
  <c r="I30" i="39"/>
  <c r="I29" i="39"/>
  <c r="G29" i="39"/>
  <c r="D30" i="39"/>
  <c r="N12" i="39"/>
  <c r="J8" i="39" s="1"/>
  <c r="K8" i="39" s="1"/>
  <c r="L8" i="39" s="1"/>
  <c r="M8" i="39" s="1"/>
  <c r="N8" i="39" s="1"/>
  <c r="O8" i="39" s="1"/>
  <c r="P8" i="39" s="1"/>
  <c r="Q8" i="39" s="1"/>
  <c r="M28" i="39"/>
  <c r="M30" i="39" s="1"/>
  <c r="M12" i="39"/>
  <c r="C9" i="39"/>
  <c r="K29" i="39"/>
  <c r="R9" i="39"/>
  <c r="R8" i="39" l="1"/>
  <c r="S8" i="39"/>
  <c r="E9" i="39"/>
  <c r="F9" i="39" s="1"/>
  <c r="G9" i="39" s="1"/>
  <c r="H9" i="39" s="1"/>
  <c r="M29" i="39"/>
  <c r="R31" i="39"/>
  <c r="R30" i="39"/>
  <c r="J9" i="39"/>
  <c r="K9" i="39" s="1"/>
  <c r="L9" i="39" s="1"/>
  <c r="M9" i="39" s="1"/>
  <c r="N9" i="39" s="1"/>
  <c r="AB6" i="37"/>
  <c r="C12" i="31" l="1"/>
  <c r="D12" i="31"/>
  <c r="E12" i="31"/>
  <c r="F12" i="31"/>
  <c r="J12" i="31" s="1"/>
  <c r="K12" i="31" s="1"/>
  <c r="L12" i="31" s="1"/>
  <c r="M12" i="31" s="1"/>
  <c r="N12" i="31" s="1"/>
  <c r="O12" i="31" s="1"/>
  <c r="P12" i="31" s="1"/>
  <c r="Q12" i="31" s="1"/>
  <c r="C13" i="31"/>
  <c r="D13" i="31"/>
  <c r="E13" i="31"/>
  <c r="F13" i="31"/>
  <c r="G13" i="31" s="1"/>
  <c r="H13" i="31" s="1"/>
  <c r="I13" i="31" s="1"/>
  <c r="J13" i="31" s="1"/>
  <c r="K13" i="31" s="1"/>
  <c r="L13" i="31" s="1"/>
  <c r="M13" i="31" s="1"/>
  <c r="N13" i="31" s="1"/>
  <c r="O13" i="31" s="1"/>
  <c r="P13" i="31" s="1"/>
  <c r="Q13" i="31" s="1"/>
  <c r="B13" i="31"/>
  <c r="B12" i="31"/>
  <c r="C12" i="30"/>
  <c r="D12" i="30"/>
  <c r="E12" i="30"/>
  <c r="F12" i="30"/>
  <c r="M17" i="30"/>
  <c r="M18" i="30"/>
  <c r="M19" i="30"/>
  <c r="M21" i="30"/>
  <c r="M22" i="30"/>
  <c r="M23" i="30"/>
  <c r="M24" i="30"/>
  <c r="M25" i="30"/>
  <c r="M26" i="30"/>
  <c r="M27" i="30"/>
  <c r="M28" i="30"/>
  <c r="M29" i="30"/>
  <c r="M30" i="30"/>
  <c r="M31" i="30"/>
  <c r="M33" i="30"/>
  <c r="M34" i="30"/>
  <c r="M35" i="30"/>
  <c r="M36" i="30"/>
  <c r="M37" i="30"/>
  <c r="M38" i="30"/>
  <c r="M39" i="30"/>
  <c r="M40" i="30"/>
  <c r="M41" i="30"/>
  <c r="H12" i="30" s="1"/>
  <c r="I12" i="30" s="1"/>
  <c r="M42" i="30"/>
  <c r="M43" i="30"/>
  <c r="C12" i="28"/>
  <c r="D12" i="28"/>
  <c r="E12" i="28"/>
  <c r="F12" i="28"/>
  <c r="B12" i="28"/>
  <c r="D11" i="28"/>
  <c r="E11" i="28"/>
  <c r="F11" i="28"/>
  <c r="B11" i="28"/>
  <c r="M44" i="30" l="1"/>
  <c r="H11" i="28"/>
  <c r="M45" i="30"/>
  <c r="M47" i="30" s="1"/>
  <c r="J12" i="30"/>
  <c r="K12" i="30" s="1"/>
  <c r="L12" i="30" s="1"/>
  <c r="M12" i="30" s="1"/>
  <c r="N12" i="30" s="1"/>
  <c r="O12" i="30" s="1"/>
  <c r="P12" i="30" s="1"/>
  <c r="Q12" i="30" s="1"/>
  <c r="I13" i="30"/>
  <c r="J13" i="30" s="1"/>
  <c r="K13" i="30" s="1"/>
  <c r="L13" i="30" s="1"/>
  <c r="M13" i="30" s="1"/>
  <c r="N13" i="30" s="1"/>
  <c r="O13" i="30" s="1"/>
  <c r="P13" i="30" s="1"/>
  <c r="Q13" i="30" s="1"/>
  <c r="S13" i="31"/>
  <c r="S12" i="31" l="1"/>
  <c r="I12" i="28"/>
  <c r="M46" i="30"/>
  <c r="C12" i="27"/>
  <c r="D12" i="27"/>
  <c r="E12" i="27"/>
  <c r="F12" i="27"/>
  <c r="C13" i="27"/>
  <c r="D13" i="27"/>
  <c r="E13" i="27"/>
  <c r="F13" i="27"/>
  <c r="B13" i="27"/>
  <c r="B12" i="27"/>
  <c r="S13" i="27" l="1"/>
  <c r="J12" i="28"/>
  <c r="K12" i="28" s="1"/>
  <c r="L12" i="28" s="1"/>
  <c r="M12" i="28" s="1"/>
  <c r="N12" i="28" s="1"/>
  <c r="O12" i="28" s="1"/>
  <c r="P12" i="28" s="1"/>
  <c r="Q12" i="28" s="1"/>
  <c r="I11" i="28"/>
  <c r="J11" i="28"/>
  <c r="S12" i="27" l="1"/>
  <c r="K11" i="28"/>
  <c r="L11" i="28" l="1"/>
  <c r="J20" i="23"/>
  <c r="J21" i="23"/>
  <c r="J22" i="23"/>
  <c r="J23" i="23"/>
  <c r="J24" i="23"/>
  <c r="K18" i="23" s="1"/>
  <c r="J25" i="23"/>
  <c r="J26" i="23"/>
  <c r="J27" i="23"/>
  <c r="J29" i="23"/>
  <c r="J30" i="23"/>
  <c r="J31" i="23"/>
  <c r="J32" i="23"/>
  <c r="J33" i="23"/>
  <c r="J34" i="23"/>
  <c r="J35" i="23"/>
  <c r="J36" i="23"/>
  <c r="J37" i="23"/>
  <c r="J38" i="23"/>
  <c r="J39" i="23"/>
  <c r="J40" i="23"/>
  <c r="J41" i="23"/>
  <c r="J42" i="23"/>
  <c r="J43" i="23"/>
  <c r="F14" i="23" s="1"/>
  <c r="J44" i="23"/>
  <c r="J45" i="23"/>
  <c r="B15" i="24"/>
  <c r="C15" i="23"/>
  <c r="B15" i="23"/>
  <c r="B14" i="23"/>
  <c r="C13" i="21"/>
  <c r="D13" i="21"/>
  <c r="E13" i="21"/>
  <c r="F13" i="21"/>
  <c r="C14" i="21"/>
  <c r="D14" i="21"/>
  <c r="E14" i="21"/>
  <c r="B14" i="21"/>
  <c r="B13" i="21"/>
  <c r="M11" i="28" l="1"/>
  <c r="D15" i="23"/>
  <c r="E15" i="23" s="1"/>
  <c r="F15" i="23" s="1"/>
  <c r="G15" i="23" s="1"/>
  <c r="H15" i="23" s="1"/>
  <c r="I15" i="23" s="1"/>
  <c r="J15" i="23" s="1"/>
  <c r="K15" i="23" s="1"/>
  <c r="L15" i="23" s="1"/>
  <c r="M15" i="23" s="1"/>
  <c r="N15" i="23" s="1"/>
  <c r="O15" i="23" s="1"/>
  <c r="P15" i="23" s="1"/>
  <c r="Q15" i="23" s="1"/>
  <c r="R15" i="23"/>
  <c r="J46" i="23"/>
  <c r="J47" i="23"/>
  <c r="G14" i="23"/>
  <c r="H14" i="23" s="1"/>
  <c r="S15" i="23"/>
  <c r="S13" i="21"/>
  <c r="S14" i="21"/>
  <c r="N11" i="28" l="1"/>
  <c r="I14" i="23"/>
  <c r="J14" i="23" s="1"/>
  <c r="K14" i="23" s="1"/>
  <c r="L14" i="23" s="1"/>
  <c r="M14" i="23" s="1"/>
  <c r="N14" i="23" s="1"/>
  <c r="O14" i="23" s="1"/>
  <c r="P14" i="23" s="1"/>
  <c r="Q14" i="23" s="1"/>
  <c r="S14" i="23" s="1"/>
  <c r="J49" i="23"/>
  <c r="J48" i="23"/>
  <c r="S14" i="24"/>
  <c r="R14" i="24"/>
  <c r="O11" i="28" l="1"/>
  <c r="R14" i="23"/>
  <c r="BD34" i="20"/>
  <c r="BC34" i="20"/>
  <c r="BB34" i="20"/>
  <c r="BA34" i="20"/>
  <c r="AZ34" i="20"/>
  <c r="AY34" i="20"/>
  <c r="AX34" i="20"/>
  <c r="AW34" i="20"/>
  <c r="AV34" i="20"/>
  <c r="AU34" i="20"/>
  <c r="AT34" i="20"/>
  <c r="AS34" i="20"/>
  <c r="BH34" i="20" s="1"/>
  <c r="AR34" i="20"/>
  <c r="AQ34" i="20"/>
  <c r="AP34" i="20"/>
  <c r="BD33" i="20"/>
  <c r="BC33" i="20"/>
  <c r="BB33" i="20"/>
  <c r="BA33" i="20"/>
  <c r="AZ33" i="20"/>
  <c r="AY33" i="20"/>
  <c r="AX33" i="20"/>
  <c r="AW33" i="20"/>
  <c r="AV33" i="20"/>
  <c r="AU33" i="20"/>
  <c r="AT33" i="20"/>
  <c r="BI33" i="20" s="1"/>
  <c r="AS33" i="20"/>
  <c r="AR33" i="20"/>
  <c r="AQ33" i="20"/>
  <c r="AP33" i="20"/>
  <c r="BD32" i="20"/>
  <c r="BC32" i="20"/>
  <c r="BB32" i="20"/>
  <c r="BA32" i="20"/>
  <c r="AZ32" i="20"/>
  <c r="AY32" i="20"/>
  <c r="AX32" i="20"/>
  <c r="AW32" i="20"/>
  <c r="AV32" i="20"/>
  <c r="AU32" i="20"/>
  <c r="AT32" i="20"/>
  <c r="AS32" i="20"/>
  <c r="BH32" i="20" s="1"/>
  <c r="AQ4" i="20" s="1"/>
  <c r="AR32" i="20"/>
  <c r="AQ32" i="20"/>
  <c r="AP32" i="20"/>
  <c r="BD31" i="20"/>
  <c r="BI31" i="20" s="1"/>
  <c r="BC31" i="20"/>
  <c r="BB31" i="20"/>
  <c r="BA31" i="20"/>
  <c r="AZ31" i="20"/>
  <c r="AY31" i="20"/>
  <c r="AX31" i="20"/>
  <c r="AW31" i="20"/>
  <c r="AV31" i="20"/>
  <c r="AU31" i="20"/>
  <c r="AT31" i="20"/>
  <c r="AS31" i="20"/>
  <c r="BH31" i="20" s="1"/>
  <c r="AR31" i="20"/>
  <c r="AQ31" i="20"/>
  <c r="AP31" i="20"/>
  <c r="BD30" i="20"/>
  <c r="BC30" i="20"/>
  <c r="BB30" i="20"/>
  <c r="BA30" i="20"/>
  <c r="AZ30" i="20"/>
  <c r="AY30" i="20"/>
  <c r="AX30" i="20"/>
  <c r="AW30" i="20"/>
  <c r="AV30" i="20"/>
  <c r="AU30" i="20"/>
  <c r="AT30" i="20"/>
  <c r="AS30" i="20"/>
  <c r="AR30" i="20"/>
  <c r="AQ30" i="20"/>
  <c r="AP30" i="20"/>
  <c r="BD29" i="20"/>
  <c r="BC29" i="20"/>
  <c r="BB29" i="20"/>
  <c r="BA29" i="20"/>
  <c r="AZ29" i="20"/>
  <c r="AY29" i="20"/>
  <c r="AX29" i="20"/>
  <c r="AW29" i="20"/>
  <c r="AV29" i="20"/>
  <c r="AU29" i="20"/>
  <c r="AT29" i="20"/>
  <c r="BI29" i="20" s="1"/>
  <c r="AS29" i="20"/>
  <c r="AR29" i="20"/>
  <c r="AQ29" i="20"/>
  <c r="AP29" i="20"/>
  <c r="BD28" i="20"/>
  <c r="BC28" i="20"/>
  <c r="BB28" i="20"/>
  <c r="BA28" i="20"/>
  <c r="AZ28" i="20"/>
  <c r="AY28" i="20"/>
  <c r="AX28" i="20"/>
  <c r="AW28" i="20"/>
  <c r="AV28" i="20"/>
  <c r="AU28" i="20"/>
  <c r="AT28" i="20"/>
  <c r="BI28" i="20" s="1"/>
  <c r="AS28" i="20"/>
  <c r="AR28" i="20"/>
  <c r="AQ28" i="20"/>
  <c r="AP28" i="20"/>
  <c r="BD27" i="20"/>
  <c r="BC27" i="20"/>
  <c r="BB27" i="20"/>
  <c r="AZ27" i="20"/>
  <c r="AY27" i="20"/>
  <c r="AX27" i="20"/>
  <c r="AW27" i="20"/>
  <c r="AU27" i="20"/>
  <c r="AT27" i="20"/>
  <c r="AS27" i="20"/>
  <c r="AR27" i="20"/>
  <c r="AP27" i="20"/>
  <c r="BE27" i="20" s="1"/>
  <c r="BF26" i="20"/>
  <c r="BD26" i="20"/>
  <c r="BC26" i="20"/>
  <c r="BB26" i="20"/>
  <c r="BA26" i="20"/>
  <c r="AZ26" i="20"/>
  <c r="AY26" i="20"/>
  <c r="AX26" i="20"/>
  <c r="AW26" i="20"/>
  <c r="AV26" i="20"/>
  <c r="AU26" i="20"/>
  <c r="AT26" i="20"/>
  <c r="AS26" i="20"/>
  <c r="AR26" i="20"/>
  <c r="AQ26" i="20"/>
  <c r="AP26" i="20"/>
  <c r="BE26" i="20" s="1"/>
  <c r="BD25" i="20"/>
  <c r="BC25" i="20"/>
  <c r="BB25" i="20"/>
  <c r="BA25" i="20"/>
  <c r="AZ25" i="20"/>
  <c r="AY25" i="20"/>
  <c r="AX25" i="20"/>
  <c r="AV25" i="20"/>
  <c r="AU25" i="20"/>
  <c r="AT25" i="20"/>
  <c r="AS25" i="20"/>
  <c r="AQ25" i="20"/>
  <c r="AP25" i="20"/>
  <c r="BD24" i="20"/>
  <c r="BC24" i="20"/>
  <c r="BB24" i="20"/>
  <c r="BA24" i="20"/>
  <c r="AZ24" i="20"/>
  <c r="AY24" i="20"/>
  <c r="AX24" i="20"/>
  <c r="AW24" i="20"/>
  <c r="AV24" i="20"/>
  <c r="AU24" i="20"/>
  <c r="AT24" i="20"/>
  <c r="AS24" i="20"/>
  <c r="AR24" i="20"/>
  <c r="AQ24" i="20"/>
  <c r="AP24" i="20"/>
  <c r="BD23" i="20"/>
  <c r="BC23" i="20"/>
  <c r="BB23" i="20"/>
  <c r="BA23" i="20"/>
  <c r="AZ23" i="20"/>
  <c r="AY23" i="20"/>
  <c r="AX23" i="20"/>
  <c r="AW23" i="20"/>
  <c r="AV23" i="20"/>
  <c r="AU23" i="20"/>
  <c r="AT23" i="20"/>
  <c r="AS23" i="20"/>
  <c r="AR23" i="20"/>
  <c r="AQ23" i="20"/>
  <c r="AP23" i="20"/>
  <c r="BD22" i="20"/>
  <c r="BC22" i="20"/>
  <c r="BB22" i="20"/>
  <c r="BA22" i="20"/>
  <c r="AZ22" i="20"/>
  <c r="AY22" i="20"/>
  <c r="AX22" i="20"/>
  <c r="AW22" i="20"/>
  <c r="AV22" i="20"/>
  <c r="AU22" i="20"/>
  <c r="AT22" i="20"/>
  <c r="AS22" i="20"/>
  <c r="AR22" i="20"/>
  <c r="AQ22" i="20"/>
  <c r="AP22" i="20"/>
  <c r="BD21" i="20"/>
  <c r="BC21" i="20"/>
  <c r="BB21" i="20"/>
  <c r="BA21" i="20"/>
  <c r="AZ21" i="20"/>
  <c r="AY21" i="20"/>
  <c r="AX21" i="20"/>
  <c r="AW21" i="20"/>
  <c r="AV21" i="20"/>
  <c r="AU21" i="20"/>
  <c r="AT21" i="20"/>
  <c r="AS21" i="20"/>
  <c r="AR21" i="20"/>
  <c r="AQ21" i="20"/>
  <c r="AP21" i="20"/>
  <c r="BE21" i="20" s="1"/>
  <c r="BD20" i="20"/>
  <c r="BC20" i="20"/>
  <c r="BB20" i="20"/>
  <c r="AZ20" i="20"/>
  <c r="AY20" i="20"/>
  <c r="AX20" i="20"/>
  <c r="AW20" i="20"/>
  <c r="AU20" i="20"/>
  <c r="AT20" i="20"/>
  <c r="AS20" i="20"/>
  <c r="AR20" i="20"/>
  <c r="BG20" i="20" s="1"/>
  <c r="AP20" i="20"/>
  <c r="BD19" i="20"/>
  <c r="BC19" i="20"/>
  <c r="BB19" i="20"/>
  <c r="BA19" i="20"/>
  <c r="BF19" i="20" s="1"/>
  <c r="AZ19" i="20"/>
  <c r="AY19" i="20"/>
  <c r="AX19" i="20"/>
  <c r="AW19" i="20"/>
  <c r="AV19" i="20"/>
  <c r="AU19" i="20"/>
  <c r="AT19" i="20"/>
  <c r="AS19" i="20"/>
  <c r="AR19" i="20"/>
  <c r="AQ19" i="20"/>
  <c r="AP19" i="20"/>
  <c r="BD18" i="20"/>
  <c r="BC18" i="20"/>
  <c r="BB18" i="20"/>
  <c r="BA18" i="20"/>
  <c r="AZ18" i="20"/>
  <c r="AY18" i="20"/>
  <c r="AX18" i="20"/>
  <c r="AW18" i="20"/>
  <c r="AV18" i="20"/>
  <c r="AU18" i="20"/>
  <c r="AT18" i="20"/>
  <c r="AS18" i="20"/>
  <c r="AR18" i="20"/>
  <c r="AQ18" i="20"/>
  <c r="AP18" i="20"/>
  <c r="BD17" i="20"/>
  <c r="BC17" i="20"/>
  <c r="BB17" i="20"/>
  <c r="BA17" i="20"/>
  <c r="AZ17" i="20"/>
  <c r="AY17" i="20"/>
  <c r="AX17" i="20"/>
  <c r="AW17" i="20"/>
  <c r="AV17" i="20"/>
  <c r="AU17" i="20"/>
  <c r="AT17" i="20"/>
  <c r="AS17" i="20"/>
  <c r="AR17" i="20"/>
  <c r="AQ17" i="20"/>
  <c r="AP17" i="20"/>
  <c r="BC16" i="20"/>
  <c r="BB16" i="20"/>
  <c r="BA16" i="20"/>
  <c r="AZ16" i="20"/>
  <c r="AY16" i="20"/>
  <c r="AX16" i="20"/>
  <c r="AW16" i="20"/>
  <c r="AV16" i="20"/>
  <c r="AU16" i="20"/>
  <c r="AT16" i="20"/>
  <c r="BI16" i="20" s="1"/>
  <c r="AS16" i="20"/>
  <c r="AR16" i="20"/>
  <c r="AQ16" i="20"/>
  <c r="AP16" i="20"/>
  <c r="BI15" i="20"/>
  <c r="BD15" i="20"/>
  <c r="BC15" i="20"/>
  <c r="BB15" i="20"/>
  <c r="BA15" i="20"/>
  <c r="AZ15" i="20"/>
  <c r="AY15" i="20"/>
  <c r="AX15" i="20"/>
  <c r="AW15" i="20"/>
  <c r="AV15" i="20"/>
  <c r="AU15" i="20"/>
  <c r="AT15" i="20"/>
  <c r="AS15" i="20"/>
  <c r="AR15" i="20"/>
  <c r="AQ15" i="20"/>
  <c r="AP15" i="20"/>
  <c r="BD14" i="20"/>
  <c r="BI14" i="20" s="1"/>
  <c r="BC14" i="20"/>
  <c r="BB14" i="20"/>
  <c r="BA14" i="20"/>
  <c r="AZ14" i="20"/>
  <c r="AY14" i="20"/>
  <c r="AX14" i="20"/>
  <c r="AW14" i="20"/>
  <c r="AV14" i="20"/>
  <c r="AU14" i="20"/>
  <c r="AT14" i="20"/>
  <c r="AS14" i="20"/>
  <c r="AR14" i="20"/>
  <c r="BG14" i="20" s="1"/>
  <c r="AQ14" i="20"/>
  <c r="AP14" i="20"/>
  <c r="BD13" i="20"/>
  <c r="BC13" i="20"/>
  <c r="BB13" i="20"/>
  <c r="BA13" i="20"/>
  <c r="AZ13" i="20"/>
  <c r="AY13" i="20"/>
  <c r="AX13" i="20"/>
  <c r="AW13" i="20"/>
  <c r="AV13" i="20"/>
  <c r="AU13" i="20"/>
  <c r="AT13" i="20"/>
  <c r="AS13" i="20"/>
  <c r="AR13" i="20"/>
  <c r="BG13" i="20" s="1"/>
  <c r="AQ13" i="20"/>
  <c r="BF13" i="20" s="1"/>
  <c r="AP13" i="20"/>
  <c r="BD12" i="20"/>
  <c r="BC12" i="20"/>
  <c r="BB12" i="20"/>
  <c r="BA12" i="20"/>
  <c r="AZ12" i="20"/>
  <c r="AY12" i="20"/>
  <c r="AX12" i="20"/>
  <c r="AW12" i="20"/>
  <c r="AV12" i="20"/>
  <c r="AU12" i="20"/>
  <c r="AT12" i="20"/>
  <c r="AS12" i="20"/>
  <c r="AR12" i="20"/>
  <c r="AQ12" i="20"/>
  <c r="AP12" i="20"/>
  <c r="BD11" i="20"/>
  <c r="BC11" i="20"/>
  <c r="BB11" i="20"/>
  <c r="BA11" i="20"/>
  <c r="AZ11" i="20"/>
  <c r="AY11" i="20"/>
  <c r="AX11" i="20"/>
  <c r="AW11" i="20"/>
  <c r="AV11" i="20"/>
  <c r="AU11" i="20"/>
  <c r="AT11" i="20"/>
  <c r="AS11" i="20"/>
  <c r="AR11" i="20"/>
  <c r="AQ11" i="20"/>
  <c r="AP11" i="20"/>
  <c r="BE11" i="20" s="1"/>
  <c r="BD10" i="20"/>
  <c r="BC10" i="20"/>
  <c r="BB10" i="20"/>
  <c r="BA10" i="20"/>
  <c r="AZ10" i="20"/>
  <c r="AY10" i="20"/>
  <c r="AX10" i="20"/>
  <c r="AW10" i="20"/>
  <c r="AV10" i="20"/>
  <c r="AU10" i="20"/>
  <c r="AT10" i="20"/>
  <c r="AS10" i="20"/>
  <c r="AR10" i="20"/>
  <c r="AQ10" i="20"/>
  <c r="AP10" i="20"/>
  <c r="BE10" i="20" s="1"/>
  <c r="BD9" i="20"/>
  <c r="BC9" i="20"/>
  <c r="BB9" i="20"/>
  <c r="BA9" i="20"/>
  <c r="AZ9" i="20"/>
  <c r="AY9" i="20"/>
  <c r="AX9" i="20"/>
  <c r="AW9" i="20"/>
  <c r="AV9" i="20"/>
  <c r="AU9" i="20"/>
  <c r="AT9" i="20"/>
  <c r="AS9" i="20"/>
  <c r="BH9" i="20" s="1"/>
  <c r="AR9" i="20"/>
  <c r="AQ9" i="20"/>
  <c r="AP9" i="20"/>
  <c r="BD8" i="20"/>
  <c r="BC8" i="20"/>
  <c r="BB8" i="20"/>
  <c r="BA8" i="20"/>
  <c r="AY8" i="20"/>
  <c r="AX8" i="20"/>
  <c r="AW8" i="20"/>
  <c r="AV8" i="20"/>
  <c r="AT8" i="20"/>
  <c r="AS8" i="20"/>
  <c r="AR8" i="20"/>
  <c r="AQ8" i="20"/>
  <c r="AP8" i="20"/>
  <c r="BE16" i="20" l="1"/>
  <c r="BJ16" i="20" s="1"/>
  <c r="BG17" i="20"/>
  <c r="BI19" i="20"/>
  <c r="BF21" i="20"/>
  <c r="BG22" i="20"/>
  <c r="BH23" i="20"/>
  <c r="BH17" i="20"/>
  <c r="BH22" i="20"/>
  <c r="BG27" i="20"/>
  <c r="BH28" i="20"/>
  <c r="BE13" i="20"/>
  <c r="BF14" i="20"/>
  <c r="BH21" i="20"/>
  <c r="BH33" i="20"/>
  <c r="BI34" i="20"/>
  <c r="BI27" i="20"/>
  <c r="BF31" i="20"/>
  <c r="BL14" i="20"/>
  <c r="BH30" i="20"/>
  <c r="BF30" i="20"/>
  <c r="BF23" i="20"/>
  <c r="BI23" i="20"/>
  <c r="BI25" i="20"/>
  <c r="BE28" i="20"/>
  <c r="BJ28" i="20" s="1"/>
  <c r="BF29" i="20"/>
  <c r="BI30" i="20"/>
  <c r="BL30" i="20" s="1"/>
  <c r="P11" i="28"/>
  <c r="BG8" i="20"/>
  <c r="BG33" i="20"/>
  <c r="BI8" i="20"/>
  <c r="BL33" i="20" s="1"/>
  <c r="BG9" i="20"/>
  <c r="BF10" i="20"/>
  <c r="BI21" i="20"/>
  <c r="BE22" i="20"/>
  <c r="BG32" i="20"/>
  <c r="BF34" i="20"/>
  <c r="BF9" i="20"/>
  <c r="BG12" i="20"/>
  <c r="BE18" i="20"/>
  <c r="BE24" i="20"/>
  <c r="BI26" i="20"/>
  <c r="BE30" i="20"/>
  <c r="BH10" i="20"/>
  <c r="BH11" i="20"/>
  <c r="BH12" i="20"/>
  <c r="BF24" i="20"/>
  <c r="BH25" i="20"/>
  <c r="BF28" i="20"/>
  <c r="BE14" i="20"/>
  <c r="BJ14" i="20" s="1"/>
  <c r="BF16" i="20"/>
  <c r="BE9" i="20"/>
  <c r="BE19" i="20"/>
  <c r="BJ19" i="20" s="1"/>
  <c r="BG23" i="20"/>
  <c r="BE23" i="20"/>
  <c r="BJ23" i="20" s="1"/>
  <c r="BG24" i="20"/>
  <c r="BE29" i="20"/>
  <c r="BJ29" i="20" s="1"/>
  <c r="BE31" i="20"/>
  <c r="BJ31" i="20" s="1"/>
  <c r="BE32" i="20"/>
  <c r="AU66" i="20" s="1"/>
  <c r="BE33" i="20"/>
  <c r="BJ33" i="20" s="1"/>
  <c r="BE34" i="20"/>
  <c r="BJ34" i="20" s="1"/>
  <c r="BG21" i="20"/>
  <c r="BI22" i="20"/>
  <c r="BF32" i="20"/>
  <c r="BF33" i="20"/>
  <c r="BI12" i="20"/>
  <c r="BE15" i="20"/>
  <c r="BJ15" i="20" s="1"/>
  <c r="BF17" i="20"/>
  <c r="BI17" i="20"/>
  <c r="BF18" i="20"/>
  <c r="BG19" i="20"/>
  <c r="BI24" i="20"/>
  <c r="BG28" i="20"/>
  <c r="BG29" i="20"/>
  <c r="BG30" i="20"/>
  <c r="BG31" i="20"/>
  <c r="BG34" i="20"/>
  <c r="BE8" i="20"/>
  <c r="BF12" i="20"/>
  <c r="BF8" i="20"/>
  <c r="BE12" i="20"/>
  <c r="BE17" i="20"/>
  <c r="BG18" i="20"/>
  <c r="BH19" i="20"/>
  <c r="BH20" i="20"/>
  <c r="BF22" i="20"/>
  <c r="BH24" i="20"/>
  <c r="BF25" i="20"/>
  <c r="BI9" i="20"/>
  <c r="BI10" i="20"/>
  <c r="BG10" i="20"/>
  <c r="BI11" i="20"/>
  <c r="BH14" i="20"/>
  <c r="BG15" i="20"/>
  <c r="BG16" i="20"/>
  <c r="BI20" i="20"/>
  <c r="BL20" i="20" s="1"/>
  <c r="BG11" i="20"/>
  <c r="BH8" i="20"/>
  <c r="BI13" i="20"/>
  <c r="BH15" i="20"/>
  <c r="BF15" i="20"/>
  <c r="BH16" i="20"/>
  <c r="BI18" i="20"/>
  <c r="BG26" i="20"/>
  <c r="BH29" i="20"/>
  <c r="BF11" i="20"/>
  <c r="BH13" i="20"/>
  <c r="BH18" i="20"/>
  <c r="BH26" i="20"/>
  <c r="BH27" i="20"/>
  <c r="BI32" i="20"/>
  <c r="BJ18" i="20" l="1"/>
  <c r="BL18" i="20"/>
  <c r="BJ22" i="20"/>
  <c r="BL22" i="20"/>
  <c r="BJ21" i="20"/>
  <c r="BL21" i="20"/>
  <c r="AV66" i="20"/>
  <c r="AW66" i="20" s="1"/>
  <c r="BL32" i="20"/>
  <c r="BE36" i="20"/>
  <c r="BE35" i="20"/>
  <c r="BE39" i="20"/>
  <c r="BL16" i="20"/>
  <c r="BJ24" i="20"/>
  <c r="BL24" i="20"/>
  <c r="BJ17" i="20"/>
  <c r="BL17" i="20"/>
  <c r="BL25" i="20"/>
  <c r="BL19" i="20"/>
  <c r="BF39" i="20"/>
  <c r="BF35" i="20"/>
  <c r="BF36" i="20"/>
  <c r="BJ26" i="20"/>
  <c r="BL26" i="20"/>
  <c r="BI35" i="20"/>
  <c r="BI39" i="20"/>
  <c r="BI36" i="20"/>
  <c r="BI37" i="20" s="1"/>
  <c r="BL8" i="20"/>
  <c r="BL23" i="20"/>
  <c r="BL27" i="20"/>
  <c r="BJ30" i="20"/>
  <c r="BL34" i="20"/>
  <c r="BJ11" i="20"/>
  <c r="BL11" i="20"/>
  <c r="BH35" i="20"/>
  <c r="BH39" i="20"/>
  <c r="BH36" i="20"/>
  <c r="BH37" i="20" s="1"/>
  <c r="BJ10" i="20"/>
  <c r="BL10" i="20"/>
  <c r="BL12" i="20"/>
  <c r="BG35" i="20"/>
  <c r="BG39" i="20"/>
  <c r="BG36" i="20"/>
  <c r="BL15" i="20"/>
  <c r="BL31" i="20"/>
  <c r="BJ13" i="20"/>
  <c r="BL13" i="20"/>
  <c r="BL9" i="20"/>
  <c r="BJ9" i="20"/>
  <c r="BJ27" i="20"/>
  <c r="BL28" i="20"/>
  <c r="BL29" i="20"/>
  <c r="Q11" i="28"/>
  <c r="R11" i="28" s="1"/>
  <c r="R12" i="28"/>
  <c r="AT4" i="20"/>
  <c r="BJ32" i="20"/>
  <c r="BJ8" i="20"/>
  <c r="AT5" i="20"/>
  <c r="BJ12" i="20"/>
  <c r="AQ5" i="20"/>
  <c r="BH38" i="20" l="1"/>
  <c r="AW4" i="20"/>
  <c r="BF38" i="20"/>
  <c r="BF37" i="20"/>
  <c r="BE38" i="20"/>
  <c r="BE37" i="20"/>
  <c r="BJ39" i="20"/>
  <c r="BJ36" i="20"/>
  <c r="BJ35" i="20"/>
  <c r="BK8" i="20"/>
  <c r="BG37" i="20"/>
  <c r="BG38" i="20"/>
  <c r="BI38" i="20"/>
  <c r="I19" i="7"/>
  <c r="I20" i="7"/>
  <c r="I21" i="7"/>
  <c r="I22" i="7"/>
  <c r="I23" i="7"/>
  <c r="I24" i="7"/>
  <c r="I25" i="7"/>
  <c r="I27" i="7"/>
  <c r="I28" i="7"/>
  <c r="I29" i="7"/>
  <c r="I31" i="7"/>
  <c r="I32" i="7"/>
  <c r="I33" i="7"/>
  <c r="I34" i="7"/>
  <c r="I36" i="7"/>
  <c r="I37" i="7"/>
  <c r="I39" i="7"/>
  <c r="I40" i="7"/>
  <c r="I41" i="7"/>
  <c r="I43" i="7"/>
  <c r="I44" i="7"/>
  <c r="J17" i="7" l="1"/>
  <c r="I46" i="7"/>
  <c r="I45" i="7"/>
  <c r="BJ37" i="20"/>
  <c r="BJ38" i="20"/>
  <c r="AW5" i="20"/>
  <c r="AZ5" i="20" s="1"/>
  <c r="BC5" i="20" s="1"/>
  <c r="BF5" i="20" s="1"/>
  <c r="AZ4" i="20"/>
  <c r="BC4" i="20" s="1"/>
  <c r="BF4" i="20" s="1"/>
  <c r="BG4" i="20"/>
  <c r="BG5" i="20"/>
  <c r="L109" i="18"/>
  <c r="K109" i="18"/>
  <c r="J109" i="18"/>
  <c r="I109" i="18"/>
  <c r="H109" i="18"/>
  <c r="G109" i="18"/>
  <c r="F109" i="18"/>
  <c r="E109" i="18"/>
  <c r="D109" i="18"/>
  <c r="C109" i="18"/>
  <c r="B109" i="18"/>
  <c r="L108" i="18"/>
  <c r="K108" i="18"/>
  <c r="J108" i="18"/>
  <c r="I108" i="18"/>
  <c r="H108" i="18"/>
  <c r="G108" i="18"/>
  <c r="F108" i="18"/>
  <c r="E108" i="18"/>
  <c r="D108" i="18"/>
  <c r="C108" i="18"/>
  <c r="B108" i="18"/>
  <c r="L107" i="18"/>
  <c r="G138" i="18" s="1"/>
  <c r="K107" i="18"/>
  <c r="H78" i="18" s="1"/>
  <c r="J107" i="18"/>
  <c r="G78" i="18" s="1"/>
  <c r="I107" i="18"/>
  <c r="F78" i="18" s="1"/>
  <c r="H107" i="18"/>
  <c r="E78" i="18" s="1"/>
  <c r="G107" i="18"/>
  <c r="D78" i="18" s="1"/>
  <c r="F107" i="18"/>
  <c r="E107" i="18"/>
  <c r="D107" i="18"/>
  <c r="C107" i="18"/>
  <c r="B107" i="18"/>
  <c r="F138" i="18" s="1"/>
  <c r="L106" i="18"/>
  <c r="K106" i="18"/>
  <c r="J106" i="18"/>
  <c r="I106" i="18"/>
  <c r="H106" i="18"/>
  <c r="G106" i="18"/>
  <c r="F106" i="18"/>
  <c r="E106" i="18"/>
  <c r="D106" i="18"/>
  <c r="C106" i="18"/>
  <c r="B106" i="18"/>
  <c r="L105" i="18"/>
  <c r="K105" i="18"/>
  <c r="J105" i="18"/>
  <c r="I105" i="18"/>
  <c r="H105" i="18"/>
  <c r="G105" i="18"/>
  <c r="F105" i="18"/>
  <c r="E105" i="18"/>
  <c r="D105" i="18"/>
  <c r="C105" i="18"/>
  <c r="B105" i="18"/>
  <c r="L104" i="18"/>
  <c r="K104" i="18"/>
  <c r="J104" i="18"/>
  <c r="I104" i="18"/>
  <c r="H104" i="18"/>
  <c r="G104" i="18"/>
  <c r="F104" i="18"/>
  <c r="E104" i="18"/>
  <c r="D104" i="18"/>
  <c r="C104" i="18"/>
  <c r="B104" i="18"/>
  <c r="L103" i="18"/>
  <c r="K103" i="18"/>
  <c r="J103" i="18"/>
  <c r="I103" i="18"/>
  <c r="H103" i="18"/>
  <c r="G103" i="18"/>
  <c r="F103" i="18"/>
  <c r="E103" i="18"/>
  <c r="D103" i="18"/>
  <c r="C103" i="18"/>
  <c r="B103" i="18"/>
  <c r="L102" i="18"/>
  <c r="K102" i="18"/>
  <c r="J102" i="18"/>
  <c r="I102" i="18"/>
  <c r="H102" i="18"/>
  <c r="G102" i="18"/>
  <c r="F102" i="18"/>
  <c r="E102" i="18"/>
  <c r="D102" i="18"/>
  <c r="C102" i="18"/>
  <c r="B102" i="18"/>
  <c r="L101" i="18"/>
  <c r="K101" i="18"/>
  <c r="J101" i="18"/>
  <c r="I101" i="18"/>
  <c r="H101" i="18"/>
  <c r="G101" i="18"/>
  <c r="F101" i="18"/>
  <c r="E101" i="18"/>
  <c r="D101" i="18"/>
  <c r="C101" i="18"/>
  <c r="B101" i="18"/>
  <c r="L100" i="18"/>
  <c r="K100" i="18"/>
  <c r="J100" i="18"/>
  <c r="I100" i="18"/>
  <c r="H100" i="18"/>
  <c r="G100" i="18"/>
  <c r="F100" i="18"/>
  <c r="E100" i="18"/>
  <c r="D100" i="18"/>
  <c r="C100" i="18"/>
  <c r="B100" i="18"/>
  <c r="L99" i="18"/>
  <c r="K99" i="18"/>
  <c r="J99" i="18"/>
  <c r="I99" i="18"/>
  <c r="H99" i="18"/>
  <c r="G99" i="18"/>
  <c r="F99" i="18"/>
  <c r="E99" i="18"/>
  <c r="D99" i="18"/>
  <c r="C99" i="18"/>
  <c r="B99" i="18"/>
  <c r="L98" i="18"/>
  <c r="K98" i="18"/>
  <c r="J98" i="18"/>
  <c r="I98" i="18"/>
  <c r="H98" i="18"/>
  <c r="G98" i="18"/>
  <c r="F98" i="18"/>
  <c r="E98" i="18"/>
  <c r="D98" i="18"/>
  <c r="C98" i="18"/>
  <c r="B98" i="18"/>
  <c r="L97" i="18"/>
  <c r="K97" i="18"/>
  <c r="J97" i="18"/>
  <c r="I97" i="18"/>
  <c r="H97" i="18"/>
  <c r="G97" i="18"/>
  <c r="F97" i="18"/>
  <c r="E97" i="18"/>
  <c r="D97" i="18"/>
  <c r="C97" i="18"/>
  <c r="B97" i="18"/>
  <c r="L96" i="18"/>
  <c r="K96" i="18"/>
  <c r="J96" i="18"/>
  <c r="I96" i="18"/>
  <c r="H96" i="18"/>
  <c r="G96" i="18"/>
  <c r="F96" i="18"/>
  <c r="E96" i="18"/>
  <c r="D96" i="18"/>
  <c r="C96" i="18"/>
  <c r="B96" i="18"/>
  <c r="K95" i="18"/>
  <c r="J95" i="18"/>
  <c r="I95" i="18"/>
  <c r="H95" i="18"/>
  <c r="G95" i="18"/>
  <c r="F95" i="18"/>
  <c r="E95" i="18"/>
  <c r="D95" i="18"/>
  <c r="C95" i="18"/>
  <c r="B95" i="18"/>
  <c r="L94" i="18"/>
  <c r="K94" i="18"/>
  <c r="J94" i="18"/>
  <c r="I94" i="18"/>
  <c r="H94" i="18"/>
  <c r="G94" i="18"/>
  <c r="F94" i="18"/>
  <c r="E94" i="18"/>
  <c r="D94" i="18"/>
  <c r="C94" i="18"/>
  <c r="B94" i="18"/>
  <c r="L93" i="18"/>
  <c r="K93" i="18"/>
  <c r="J93" i="18"/>
  <c r="I93" i="18"/>
  <c r="H93" i="18"/>
  <c r="G93" i="18"/>
  <c r="F93" i="18"/>
  <c r="E93" i="18"/>
  <c r="D93" i="18"/>
  <c r="C93" i="18"/>
  <c r="B93" i="18"/>
  <c r="L92" i="18"/>
  <c r="K92" i="18"/>
  <c r="J92" i="18"/>
  <c r="I92" i="18"/>
  <c r="H92" i="18"/>
  <c r="G92" i="18"/>
  <c r="F92" i="18"/>
  <c r="E92" i="18"/>
  <c r="D92" i="18"/>
  <c r="C92" i="18"/>
  <c r="B92" i="18"/>
  <c r="L91" i="18"/>
  <c r="K91" i="18"/>
  <c r="J91" i="18"/>
  <c r="I91" i="18"/>
  <c r="H91" i="18"/>
  <c r="G91" i="18"/>
  <c r="F91" i="18"/>
  <c r="E91" i="18"/>
  <c r="D91" i="18"/>
  <c r="C91" i="18"/>
  <c r="B91" i="18"/>
  <c r="L90" i="18"/>
  <c r="K90" i="18"/>
  <c r="J90" i="18"/>
  <c r="I90" i="18"/>
  <c r="H90" i="18"/>
  <c r="G90" i="18"/>
  <c r="F90" i="18"/>
  <c r="E90" i="18"/>
  <c r="D90" i="18"/>
  <c r="C90" i="18"/>
  <c r="B90" i="18"/>
  <c r="L89" i="18"/>
  <c r="K89" i="18"/>
  <c r="J89" i="18"/>
  <c r="I89" i="18"/>
  <c r="H89" i="18"/>
  <c r="G89" i="18"/>
  <c r="F89" i="18"/>
  <c r="E89" i="18"/>
  <c r="D89" i="18"/>
  <c r="C89" i="18"/>
  <c r="B89" i="18"/>
  <c r="L88" i="18"/>
  <c r="K88" i="18"/>
  <c r="J88" i="18"/>
  <c r="I88" i="18"/>
  <c r="H88" i="18"/>
  <c r="G88" i="18"/>
  <c r="F88" i="18"/>
  <c r="E88" i="18"/>
  <c r="D88" i="18"/>
  <c r="C88" i="18"/>
  <c r="B88" i="18"/>
  <c r="L87" i="18"/>
  <c r="K87" i="18"/>
  <c r="J87" i="18"/>
  <c r="I87" i="18"/>
  <c r="H87" i="18"/>
  <c r="G87" i="18"/>
  <c r="F87" i="18"/>
  <c r="E87" i="18"/>
  <c r="D87" i="18"/>
  <c r="C87" i="18"/>
  <c r="B87" i="18"/>
  <c r="L86" i="18"/>
  <c r="K86" i="18"/>
  <c r="J86" i="18"/>
  <c r="I86" i="18"/>
  <c r="H86" i="18"/>
  <c r="G86" i="18"/>
  <c r="F86" i="18"/>
  <c r="E86" i="18"/>
  <c r="D86" i="18"/>
  <c r="C86" i="18"/>
  <c r="B86" i="18"/>
  <c r="L85" i="18"/>
  <c r="K85" i="18"/>
  <c r="J85" i="18"/>
  <c r="I85" i="18"/>
  <c r="H85" i="18"/>
  <c r="G85" i="18"/>
  <c r="F85" i="18"/>
  <c r="E85" i="18"/>
  <c r="D85" i="18"/>
  <c r="C85" i="18"/>
  <c r="B85" i="18"/>
  <c r="L84" i="18"/>
  <c r="K84" i="18"/>
  <c r="J84" i="18"/>
  <c r="I84" i="18"/>
  <c r="H84" i="18"/>
  <c r="G84" i="18"/>
  <c r="F84" i="18"/>
  <c r="E84" i="18"/>
  <c r="D84" i="18"/>
  <c r="C84" i="18"/>
  <c r="B84" i="18"/>
  <c r="L83" i="18"/>
  <c r="K83" i="18"/>
  <c r="J83" i="18"/>
  <c r="I83" i="18"/>
  <c r="H83" i="18"/>
  <c r="G83" i="18"/>
  <c r="F83" i="18"/>
  <c r="E83" i="18"/>
  <c r="D83" i="18"/>
  <c r="C83" i="18"/>
  <c r="B83" i="18"/>
  <c r="L82" i="18"/>
  <c r="K82" i="18"/>
  <c r="H79" i="18" s="1"/>
  <c r="J82" i="18"/>
  <c r="G79" i="18" s="1"/>
  <c r="I82" i="18"/>
  <c r="F79" i="18" s="1"/>
  <c r="H82" i="18"/>
  <c r="E79" i="18" s="1"/>
  <c r="G82" i="18"/>
  <c r="D79" i="18" s="1"/>
  <c r="F82" i="18"/>
  <c r="E82" i="18"/>
  <c r="D82" i="18"/>
  <c r="C82" i="18"/>
  <c r="B82" i="18"/>
  <c r="I48" i="7" l="1"/>
  <c r="I47" i="7"/>
  <c r="B114" i="18"/>
  <c r="C114" i="18"/>
  <c r="C111" i="18"/>
  <c r="K114" i="18"/>
  <c r="K111" i="18"/>
  <c r="D114" i="18"/>
  <c r="D111" i="18"/>
  <c r="L111" i="18"/>
  <c r="L114" i="18"/>
  <c r="E111" i="18"/>
  <c r="E114" i="18"/>
  <c r="F111" i="18"/>
  <c r="F114" i="18"/>
  <c r="G111" i="18"/>
  <c r="G114" i="18"/>
  <c r="H114" i="18"/>
  <c r="H111" i="18"/>
  <c r="I114" i="18"/>
  <c r="I111" i="18"/>
  <c r="J114" i="18"/>
  <c r="J111" i="18"/>
  <c r="O85" i="18"/>
  <c r="C110" i="18"/>
  <c r="K110" i="18"/>
  <c r="O88" i="18"/>
  <c r="O96" i="18"/>
  <c r="O104" i="18"/>
  <c r="O101" i="18"/>
  <c r="D110" i="18"/>
  <c r="D113" i="18" s="1"/>
  <c r="L110" i="18"/>
  <c r="O83" i="18"/>
  <c r="O91" i="18"/>
  <c r="O99" i="18"/>
  <c r="I78" i="18"/>
  <c r="J78" i="18" s="1"/>
  <c r="O107" i="18"/>
  <c r="B111" i="18"/>
  <c r="B110" i="18"/>
  <c r="E110" i="18"/>
  <c r="O86" i="18"/>
  <c r="O94" i="18"/>
  <c r="O102" i="18"/>
  <c r="F110" i="18"/>
  <c r="O89" i="18"/>
  <c r="O97" i="18"/>
  <c r="O105" i="18"/>
  <c r="G110" i="18"/>
  <c r="O84" i="18"/>
  <c r="O92" i="18"/>
  <c r="O100" i="18"/>
  <c r="O108" i="18"/>
  <c r="O93" i="18"/>
  <c r="H110" i="18"/>
  <c r="O87" i="18"/>
  <c r="O95" i="18"/>
  <c r="M103" i="18"/>
  <c r="O103" i="18"/>
  <c r="J110" i="18"/>
  <c r="I110" i="18"/>
  <c r="O90" i="18"/>
  <c r="O98" i="18"/>
  <c r="O106" i="18"/>
  <c r="O109" i="18"/>
  <c r="M96" i="18"/>
  <c r="M104" i="18"/>
  <c r="M82" i="18"/>
  <c r="I79" i="18"/>
  <c r="J79" i="18" s="1"/>
  <c r="M87" i="18"/>
  <c r="M95" i="18"/>
  <c r="M83" i="18"/>
  <c r="M91" i="18"/>
  <c r="M99" i="18"/>
  <c r="M107" i="18"/>
  <c r="M92" i="18"/>
  <c r="M100" i="18"/>
  <c r="M108" i="18"/>
  <c r="M88" i="18"/>
  <c r="M89" i="18"/>
  <c r="M97" i="18"/>
  <c r="M105" i="18"/>
  <c r="M84" i="18"/>
  <c r="M90" i="18"/>
  <c r="M98" i="18"/>
  <c r="M106" i="18"/>
  <c r="M85" i="18"/>
  <c r="M93" i="18"/>
  <c r="M101" i="18"/>
  <c r="M109" i="18"/>
  <c r="M86" i="18"/>
  <c r="M94" i="18"/>
  <c r="M102" i="18"/>
  <c r="C113" i="18" l="1"/>
  <c r="K79" i="18"/>
  <c r="J112" i="18"/>
  <c r="K113" i="18"/>
  <c r="L113" i="18"/>
  <c r="L112" i="18"/>
  <c r="G113" i="18"/>
  <c r="G112" i="18"/>
  <c r="E112" i="18"/>
  <c r="E113" i="18"/>
  <c r="D112" i="18"/>
  <c r="B113" i="18"/>
  <c r="B112" i="18"/>
  <c r="H113" i="18"/>
  <c r="H112" i="18"/>
  <c r="J113" i="18"/>
  <c r="K112" i="18"/>
  <c r="I113" i="18"/>
  <c r="I112" i="18"/>
  <c r="F112" i="18"/>
  <c r="F113" i="18"/>
  <c r="C112" i="18"/>
  <c r="M110" i="18"/>
  <c r="M111" i="18"/>
  <c r="N82" i="18"/>
  <c r="K78" i="18" s="1"/>
  <c r="L78" i="18" s="1"/>
  <c r="M78" i="18" s="1"/>
  <c r="T79" i="18"/>
  <c r="L79" i="18"/>
  <c r="M79" i="18" s="1"/>
  <c r="N79" i="18" s="1"/>
  <c r="N78" i="18" s="1"/>
  <c r="B14" i="8"/>
  <c r="U79" i="18" l="1"/>
  <c r="U78" i="18" s="1"/>
  <c r="T78" i="18"/>
  <c r="M113" i="18"/>
  <c r="M112" i="18"/>
  <c r="O79" i="18"/>
  <c r="O78" i="18" s="1"/>
  <c r="E10" i="7"/>
  <c r="B10" i="7"/>
  <c r="E9" i="7"/>
  <c r="H9" i="7" s="1"/>
  <c r="R9" i="7" l="1"/>
  <c r="K9" i="7"/>
  <c r="N9" i="7" s="1"/>
  <c r="Q9" i="7" s="1"/>
  <c r="R10" i="7"/>
  <c r="H10" i="7"/>
  <c r="K10" i="7" s="1"/>
  <c r="N10" i="7" s="1"/>
  <c r="Q10" i="7" s="1"/>
  <c r="P79" i="18"/>
  <c r="P78" i="18" s="1"/>
  <c r="Q79" i="18" l="1"/>
  <c r="Q78" i="18" s="1"/>
  <c r="R79" i="18" l="1"/>
  <c r="S79" i="18" l="1"/>
  <c r="S78" i="18" s="1"/>
  <c r="R78" i="18"/>
  <c r="R14" i="50"/>
  <c r="S14" i="50"/>
  <c r="G39" i="48" l="1"/>
  <c r="G38" i="48"/>
  <c r="G42" i="48"/>
  <c r="G40" i="48" l="1"/>
  <c r="G41" i="48"/>
  <c r="G8" i="48"/>
</calcChain>
</file>

<file path=xl/comments1.xml><?xml version="1.0" encoding="utf-8"?>
<comments xmlns="http://schemas.openxmlformats.org/spreadsheetml/2006/main">
  <authors>
    <author>Habrman Michal</author>
  </authors>
  <commentList>
    <comment ref="I42" authorId="0" shapeId="0">
      <text>
        <r>
          <rPr>
            <b/>
            <sz val="9"/>
            <color indexed="81"/>
            <rFont val="Segoe UI"/>
            <family val="2"/>
            <charset val="238"/>
          </rPr>
          <t>Habrman Michal:</t>
        </r>
        <r>
          <rPr>
            <sz val="9"/>
            <color indexed="81"/>
            <rFont val="Segoe UI"/>
            <family val="2"/>
            <charset val="238"/>
          </rPr>
          <t xml:space="preserve">
Zmena kvôli tomu, že rok 2009 vyskakuje veľmi divne</t>
        </r>
      </text>
    </comment>
    <comment ref="C73" authorId="0" shapeId="0">
      <text>
        <r>
          <rPr>
            <b/>
            <sz val="9"/>
            <color indexed="81"/>
            <rFont val="Segoe UI"/>
            <family val="2"/>
            <charset val="238"/>
          </rPr>
          <t>Habrman Michal:</t>
        </r>
        <r>
          <rPr>
            <sz val="9"/>
            <color indexed="81"/>
            <rFont val="Segoe UI"/>
            <family val="2"/>
            <charset val="238"/>
          </rPr>
          <t xml:space="preserve">
Zmena kvôli tomu, že rok 2009 vyskakuje veľmi divne</t>
        </r>
      </text>
    </comment>
  </commentList>
</comments>
</file>

<file path=xl/comments2.xml><?xml version="1.0" encoding="utf-8"?>
<comments xmlns="http://schemas.openxmlformats.org/spreadsheetml/2006/main">
  <authors>
    <author>Habodaszova Luba</author>
  </authors>
  <commentList>
    <comment ref="R23" authorId="0" shapeId="0">
      <text>
        <r>
          <rPr>
            <b/>
            <sz val="9"/>
            <color indexed="81"/>
            <rFont val="Segoe UI"/>
            <family val="2"/>
            <charset val="238"/>
          </rPr>
          <t>Habodaszova Luba:</t>
        </r>
        <r>
          <rPr>
            <sz val="9"/>
            <color indexed="81"/>
            <rFont val="Segoe UI"/>
            <family val="2"/>
            <charset val="238"/>
          </rPr>
          <t xml:space="preserve">
populácia sa upraví, tak aby sa odhadom vylúčili  inštitucionalizované osoby. Dôvodom je targetovaná populácia v priekume, ide len o domácnosti</t>
        </r>
      </text>
    </comment>
  </commentList>
</comments>
</file>

<file path=xl/comments3.xml><?xml version="1.0" encoding="utf-8"?>
<comments xmlns="http://schemas.openxmlformats.org/spreadsheetml/2006/main">
  <authors>
    <author>Habodaszova Luba</author>
  </authors>
  <commentList>
    <comment ref="G14" authorId="0" shapeId="0">
      <text>
        <r>
          <rPr>
            <b/>
            <sz val="9"/>
            <color indexed="81"/>
            <rFont val="Segoe UI"/>
            <family val="2"/>
            <charset val="238"/>
          </rPr>
          <t>Habodaszova Luba:</t>
        </r>
        <r>
          <rPr>
            <sz val="9"/>
            <color indexed="81"/>
            <rFont val="Segoe UI"/>
            <family val="2"/>
            <charset val="238"/>
          </rPr>
          <t xml:space="preserve">
odhad pre vážený priemer cez zmenu 2020-2019 pre IT, FR, DE ako najväčšie krajiny</t>
        </r>
      </text>
    </comment>
  </commentList>
</comments>
</file>

<file path=xl/comments4.xml><?xml version="1.0" encoding="utf-8"?>
<comments xmlns="http://schemas.openxmlformats.org/spreadsheetml/2006/main">
  <authors>
    <author>Habrman Michal</author>
  </authors>
  <commentList>
    <comment ref="R11" authorId="0" shapeId="0">
      <text>
        <r>
          <rPr>
            <b/>
            <sz val="9"/>
            <color indexed="81"/>
            <rFont val="Segoe UI"/>
            <family val="2"/>
            <charset val="238"/>
          </rPr>
          <t>Habrman Michal:</t>
        </r>
        <r>
          <rPr>
            <sz val="9"/>
            <color indexed="81"/>
            <rFont val="Segoe UI"/>
            <family val="2"/>
            <charset val="238"/>
          </rPr>
          <t xml:space="preserve">
Smernica</t>
        </r>
      </text>
    </comment>
  </commentList>
</comments>
</file>

<file path=xl/comments5.xml><?xml version="1.0" encoding="utf-8"?>
<comments xmlns="http://schemas.openxmlformats.org/spreadsheetml/2006/main">
  <authors>
    <author>Habrman Michal</author>
  </authors>
  <commentList>
    <comment ref="G7" authorId="0" shapeId="0">
      <text>
        <r>
          <rPr>
            <b/>
            <sz val="9"/>
            <color indexed="81"/>
            <rFont val="Segoe UI"/>
            <family val="2"/>
            <charset val="238"/>
          </rPr>
          <t>Habrman Michal:</t>
        </r>
        <r>
          <rPr>
            <sz val="9"/>
            <color indexed="81"/>
            <rFont val="Segoe UI"/>
            <family val="2"/>
            <charset val="238"/>
          </rPr>
          <t xml:space="preserve">
použitá stagnácia, lebo tá bola prítomná aj v období 2014-2018, tesne pred break in series</t>
        </r>
      </text>
    </comment>
  </commentList>
</comments>
</file>

<file path=xl/comments6.xml><?xml version="1.0" encoding="utf-8"?>
<comments xmlns="http://schemas.openxmlformats.org/spreadsheetml/2006/main">
  <authors>
    <author>Habrman Michal</author>
  </authors>
  <commentList>
    <comment ref="H13" authorId="0" shapeId="0">
      <text>
        <r>
          <rPr>
            <b/>
            <sz val="9"/>
            <color indexed="81"/>
            <rFont val="Segoe UI"/>
            <family val="2"/>
            <charset val="238"/>
          </rPr>
          <t>Habrman Michal:</t>
        </r>
        <r>
          <rPr>
            <sz val="9"/>
            <color indexed="81"/>
            <rFont val="Segoe UI"/>
            <family val="2"/>
            <charset val="238"/>
          </rPr>
          <t xml:space="preserve">
podľa ameco odhad na 2021 k 11.3.</t>
        </r>
      </text>
    </comment>
  </commentList>
</comments>
</file>

<file path=xl/sharedStrings.xml><?xml version="1.0" encoding="utf-8"?>
<sst xmlns="http://schemas.openxmlformats.org/spreadsheetml/2006/main" count="8933" uniqueCount="1045">
  <si>
    <t>Total</t>
  </si>
  <si>
    <t>Year</t>
  </si>
  <si>
    <t/>
  </si>
  <si>
    <t>Australia</t>
  </si>
  <si>
    <t>2016</t>
  </si>
  <si>
    <t>2019</t>
  </si>
  <si>
    <t>Austria</t>
  </si>
  <si>
    <t>2017</t>
  </si>
  <si>
    <t>Belgium</t>
  </si>
  <si>
    <t>2015</t>
  </si>
  <si>
    <t>Canada</t>
  </si>
  <si>
    <t>Chile</t>
  </si>
  <si>
    <t>2018</t>
  </si>
  <si>
    <t>Colombia</t>
  </si>
  <si>
    <t>Costa Rica</t>
  </si>
  <si>
    <t>Czech Republic</t>
  </si>
  <si>
    <t>Denmark</t>
  </si>
  <si>
    <t>Estonia</t>
  </si>
  <si>
    <t>Finland</t>
  </si>
  <si>
    <t>France</t>
  </si>
  <si>
    <t>2014</t>
  </si>
  <si>
    <t>Germany</t>
  </si>
  <si>
    <t>Greece</t>
  </si>
  <si>
    <t>Hungary</t>
  </si>
  <si>
    <t>Iceland</t>
  </si>
  <si>
    <t>Ireland</t>
  </si>
  <si>
    <t>Israel</t>
  </si>
  <si>
    <t>Italy</t>
  </si>
  <si>
    <t>Japan</t>
  </si>
  <si>
    <t>Korea</t>
  </si>
  <si>
    <t>Latvia</t>
  </si>
  <si>
    <t>Lithuania</t>
  </si>
  <si>
    <t>Luxembourg</t>
  </si>
  <si>
    <t>Mexico</t>
  </si>
  <si>
    <t>Netherlands</t>
  </si>
  <si>
    <t>New Zealand</t>
  </si>
  <si>
    <t>Norway</t>
  </si>
  <si>
    <t>Poland</t>
  </si>
  <si>
    <t>Portugal</t>
  </si>
  <si>
    <t>Slovak Republic</t>
  </si>
  <si>
    <t>Slovenia</t>
  </si>
  <si>
    <t>Spain</t>
  </si>
  <si>
    <t>Sweden</t>
  </si>
  <si>
    <t>Switzerland</t>
  </si>
  <si>
    <t>Turkey</t>
  </si>
  <si>
    <t>United Kingdom</t>
  </si>
  <si>
    <t>Last update</t>
  </si>
  <si>
    <t>Extracted on</t>
  </si>
  <si>
    <t>Source of data</t>
  </si>
  <si>
    <t>Eurostat</t>
  </si>
  <si>
    <t>SEX</t>
  </si>
  <si>
    <t>AGE</t>
  </si>
  <si>
    <t>From 25 to 64 years</t>
  </si>
  <si>
    <t>UNIT</t>
  </si>
  <si>
    <t>Percentage</t>
  </si>
  <si>
    <t>GEO/TIME</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</si>
  <si>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</si>
  <si>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</si>
  <si>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</si>
  <si>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</si>
  <si>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</si>
  <si>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</si>
  <si>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</si>
  <si>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</si>
  <si>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</si>
  <si>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</si>
  <si>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</si>
  <si>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</si>
  <si>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</si>
  <si>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</si>
  <si>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</si>
  <si>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</si>
  <si>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</si>
  <si>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</si>
  <si>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</si>
  <si>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</si>
  <si>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</si>
  <si>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</si>
  <si>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2020</t>
  </si>
  <si>
    <t>European Union - 27 countries (from 2020)</t>
  </si>
  <si>
    <t>:</t>
  </si>
  <si>
    <t>European Union - 28 countries (2013-2020)</t>
  </si>
  <si>
    <t>Bulgaria</t>
  </si>
  <si>
    <t>Czechia</t>
  </si>
  <si>
    <t>Germany (until 1990 former territory of the FRG)</t>
  </si>
  <si>
    <t>Croatia</t>
  </si>
  <si>
    <t>Cyprus</t>
  </si>
  <si>
    <t>Malta</t>
  </si>
  <si>
    <t>Romania</t>
  </si>
  <si>
    <t>Slovakia</t>
  </si>
  <si>
    <t>Montenegro</t>
  </si>
  <si>
    <t>North Macedonia</t>
  </si>
  <si>
    <t>Serbia</t>
  </si>
  <si>
    <t>Special value:</t>
  </si>
  <si>
    <t>not available</t>
  </si>
  <si>
    <t>Underachieving 15-year-old students by sex and field - PISA survey (source: OECD) [educ_outc_pisa]</t>
  </si>
  <si>
    <t>FIELD</t>
  </si>
  <si>
    <t>Reading</t>
  </si>
  <si>
    <t>Albania</t>
  </si>
  <si>
    <t>Russia</t>
  </si>
  <si>
    <t>Early leavers from education and training by sex and labour status [edat_lfse_14]</t>
  </si>
  <si>
    <t>WSTATUS</t>
  </si>
  <si>
    <t>Population</t>
  </si>
  <si>
    <t>From 18 to 24 years</t>
  </si>
  <si>
    <t>Males</t>
  </si>
  <si>
    <t>Females</t>
  </si>
  <si>
    <t>Participation rate in education and training (last 4 weeks) by sex and age [trng_lfs_01]</t>
  </si>
  <si>
    <t>PISA 2009</t>
  </si>
  <si>
    <t>PISA 2012</t>
  </si>
  <si>
    <t>PISA 2015</t>
  </si>
  <si>
    <t>PISA 2018</t>
  </si>
  <si>
    <t>S.E.</t>
  </si>
  <si>
    <t>OECD</t>
  </si>
  <si>
    <t>m</t>
  </si>
  <si>
    <t>Netherlands*</t>
  </si>
  <si>
    <t>Portugal*</t>
  </si>
  <si>
    <t>United States*</t>
  </si>
  <si>
    <t>OECD average-35a</t>
  </si>
  <si>
    <t>OECD average-36a</t>
  </si>
  <si>
    <t>Partners</t>
  </si>
  <si>
    <t>Argentina</t>
  </si>
  <si>
    <t>Baku (Azerbaijan)</t>
  </si>
  <si>
    <t>Belarus</t>
  </si>
  <si>
    <t>Bosnia and Herzegovina</t>
  </si>
  <si>
    <t>Brazil</t>
  </si>
  <si>
    <t>Brunei Darussalam</t>
  </si>
  <si>
    <t>B-S-J-Z (China)</t>
  </si>
  <si>
    <t>Dominican Republic</t>
  </si>
  <si>
    <t>Georgia</t>
  </si>
  <si>
    <t>Hong Kong (China)*</t>
  </si>
  <si>
    <t>Indonesia</t>
  </si>
  <si>
    <t>Jordan</t>
  </si>
  <si>
    <t>Kazakhstan</t>
  </si>
  <si>
    <t>Kosovo</t>
  </si>
  <si>
    <t>Lebanon</t>
  </si>
  <si>
    <t>Macao (China)</t>
  </si>
  <si>
    <t>Malaysia</t>
  </si>
  <si>
    <t>Moldova</t>
  </si>
  <si>
    <t>Morocco</t>
  </si>
  <si>
    <t>Panama</t>
  </si>
  <si>
    <t>Peru</t>
  </si>
  <si>
    <t>Philippines</t>
  </si>
  <si>
    <t>Qatar</t>
  </si>
  <si>
    <t>Saudi Arabia</t>
  </si>
  <si>
    <t>Singapore</t>
  </si>
  <si>
    <t>Chinese Taipei</t>
  </si>
  <si>
    <t>Thailand</t>
  </si>
  <si>
    <t>Ukraine</t>
  </si>
  <si>
    <t>United Arab Emirates</t>
  </si>
  <si>
    <t>Uruguay</t>
  </si>
  <si>
    <t>Viet Nam</t>
  </si>
  <si>
    <t>Mean score</t>
  </si>
  <si>
    <t>SK</t>
  </si>
  <si>
    <t>EU</t>
  </si>
  <si>
    <t>Cieľ 2030</t>
  </si>
  <si>
    <t>Cieľ 2030 výpočet</t>
  </si>
  <si>
    <t>2021</t>
  </si>
  <si>
    <t>2022</t>
  </si>
  <si>
    <t>2023</t>
  </si>
  <si>
    <t>2024</t>
  </si>
  <si>
    <t>2025</t>
  </si>
  <si>
    <t>2026</t>
  </si>
  <si>
    <t>2027</t>
  </si>
  <si>
    <t>2028</t>
  </si>
  <si>
    <t>2029</t>
  </si>
  <si>
    <t>2030</t>
  </si>
  <si>
    <t>Analytický nápočet trajektórie k dosiahnutiu cieľa</t>
  </si>
  <si>
    <t>-</t>
  </si>
  <si>
    <t>EÚ</t>
  </si>
  <si>
    <t xml:space="preserve">Podiel detí v predprimárnom vzdelávaní </t>
  </si>
  <si>
    <t>TOP5</t>
  </si>
  <si>
    <t>Podiel ľudí zúčastňujúcich sa vzdelávania dospelých</t>
  </si>
  <si>
    <t>(vek 25-64; za posledné 4 týždne)</t>
  </si>
  <si>
    <t>Výsledkové indikátory pre vzdelávanie</t>
  </si>
  <si>
    <t>(PISA)</t>
  </si>
  <si>
    <t>(% vo vekovej skupine 18-24 rokov)</t>
  </si>
  <si>
    <t>From 20 to 64 years</t>
  </si>
  <si>
    <t>Data extracted on 24/06/2021 14:19:39 from [ESTAT]</t>
  </si>
  <si>
    <t xml:space="preserve">Dataset: </t>
  </si>
  <si>
    <t xml:space="preserve">Last updated: </t>
  </si>
  <si>
    <t>02/06/2021 23:00</t>
  </si>
  <si>
    <t>Time frequency</t>
  </si>
  <si>
    <t>Annual</t>
  </si>
  <si>
    <t>Unit of measure</t>
  </si>
  <si>
    <t>Sex</t>
  </si>
  <si>
    <t>Age class</t>
  </si>
  <si>
    <t>Country of citizenship</t>
  </si>
  <si>
    <t>TIME</t>
  </si>
  <si>
    <t>GEO (Labels)</t>
  </si>
  <si>
    <t>(LFS, 20-64 rokov)</t>
  </si>
  <si>
    <t>Population and employment [nama_10_pe]</t>
  </si>
  <si>
    <t>Thousand persons</t>
  </si>
  <si>
    <t>NA_ITEM</t>
  </si>
  <si>
    <t>Total population national concept</t>
  </si>
  <si>
    <t>Total employment domestic concept</t>
  </si>
  <si>
    <t>Employment rate (ESA employment/population)</t>
  </si>
  <si>
    <t>LU</t>
  </si>
  <si>
    <t>NL</t>
  </si>
  <si>
    <t>DE</t>
  </si>
  <si>
    <t>DK</t>
  </si>
  <si>
    <t>MT</t>
  </si>
  <si>
    <t>AT</t>
  </si>
  <si>
    <t>CZ</t>
  </si>
  <si>
    <t>BG</t>
  </si>
  <si>
    <t>CY</t>
  </si>
  <si>
    <t>SI</t>
  </si>
  <si>
    <t>SE</t>
  </si>
  <si>
    <t>LT</t>
  </si>
  <si>
    <t>EE</t>
  </si>
  <si>
    <t>FI</t>
  </si>
  <si>
    <t>HU</t>
  </si>
  <si>
    <t>PT</t>
  </si>
  <si>
    <t>LV</t>
  </si>
  <si>
    <t>EU27</t>
  </si>
  <si>
    <t>IE</t>
  </si>
  <si>
    <t>RO</t>
  </si>
  <si>
    <t>PL</t>
  </si>
  <si>
    <t>BE</t>
  </si>
  <si>
    <t>EL</t>
  </si>
  <si>
    <t>IT</t>
  </si>
  <si>
    <t>FR</t>
  </si>
  <si>
    <t>HR</t>
  </si>
  <si>
    <t>ES</t>
  </si>
  <si>
    <t>Miera zamestnanosti ESA</t>
  </si>
  <si>
    <t>Miera zamestnanosti LFS</t>
  </si>
  <si>
    <t>(ESA, celá populácia)</t>
  </si>
  <si>
    <t>Podiel ľudí v riziku chudoby alebo sociálneho vylúčenia</t>
  </si>
  <si>
    <t>Percentage of gross domestic product (GDP)</t>
  </si>
  <si>
    <t>Science performance, by PISA cycle</t>
  </si>
  <si>
    <t>Mathematics performance, by PISA cycle</t>
  </si>
  <si>
    <t>Reading performance, by PISA cycle</t>
  </si>
  <si>
    <t>PISA 2006</t>
  </si>
  <si>
    <t>PISA 2003</t>
  </si>
  <si>
    <t>PISA 2000</t>
  </si>
  <si>
    <t>sc6</t>
  </si>
  <si>
    <t>sc9</t>
  </si>
  <si>
    <t>sc12</t>
  </si>
  <si>
    <t>sc15</t>
  </si>
  <si>
    <t>sc18</t>
  </si>
  <si>
    <t>m9</t>
  </si>
  <si>
    <t>m12</t>
  </si>
  <si>
    <t>m15</t>
  </si>
  <si>
    <t>m18</t>
  </si>
  <si>
    <t>r9</t>
  </si>
  <si>
    <t>r12</t>
  </si>
  <si>
    <t>r15</t>
  </si>
  <si>
    <t>r18</t>
  </si>
  <si>
    <t>OECD average-36b</t>
  </si>
  <si>
    <t>OECD average-29a</t>
  </si>
  <si>
    <t>OECD average-23</t>
  </si>
  <si>
    <t>OECD average-37</t>
  </si>
  <si>
    <t>OECD average-30</t>
  </si>
  <si>
    <t>OECD average-27</t>
  </si>
  <si>
    <t>OECD average-29b</t>
  </si>
  <si>
    <t>OECD average-35b</t>
  </si>
  <si>
    <t xml:space="preserve">PISA </t>
  </si>
  <si>
    <t>(bodový priemer v čitateľskej gramotnosti, matematike a vede)</t>
  </si>
  <si>
    <t>Priemerné umiestnenie najlepšej univerzity v TOP rankingoch</t>
  </si>
  <si>
    <t>(po transferoch, % populácie)</t>
  </si>
  <si>
    <t>Výsledkové indikátory pre zdravie</t>
  </si>
  <si>
    <t>Life expectancy by age and sex [demo_mlexpec]</t>
  </si>
  <si>
    <t>Less than 1 year</t>
  </si>
  <si>
    <t>Očakávaná dĺžka života pri narodení</t>
  </si>
  <si>
    <t xml:space="preserve">(Počet rokov) </t>
  </si>
  <si>
    <t>Úmrtnosť odvrátiteľná zdravotnou starostlivosťou</t>
  </si>
  <si>
    <t>(Počet úmrtí na 100-tisíc obyvateľov)</t>
  </si>
  <si>
    <t>Úmrtnosť odvrátiteľná prevenciou</t>
  </si>
  <si>
    <t>ICD10</t>
  </si>
  <si>
    <t>Treatable and preventable mortality of residents by cause and sex [hlth_cd_apr]</t>
  </si>
  <si>
    <t>MORTALIT</t>
  </si>
  <si>
    <t>Preventable mortality</t>
  </si>
  <si>
    <t>Rate</t>
  </si>
  <si>
    <t>Treatable mortality</t>
  </si>
  <si>
    <t xml:space="preserve">Dopočet do cieľa. </t>
  </si>
  <si>
    <t>Výsledkové indikátory pre bývanie</t>
  </si>
  <si>
    <t>Data extracted on 25/08/2021 15:52:52 from [ESTAT]</t>
  </si>
  <si>
    <t>01/07/2021 23:00</t>
  </si>
  <si>
    <t>Income situation in relation to the risk of poverty threshold</t>
  </si>
  <si>
    <t>Type of household</t>
  </si>
  <si>
    <t>Tenure status</t>
  </si>
  <si>
    <t>Tenant, rent at reduced price or free</t>
  </si>
  <si>
    <t>Podiel populácie žijúcej v nájme s regulovaným nájomným alebo zdarma</t>
  </si>
  <si>
    <t>(% populácie)</t>
  </si>
  <si>
    <t>Exposure to air pollution by particulate matter (source: EEA) [sdg_11_50]</t>
  </si>
  <si>
    <t>European Environment Agency (EEA)</t>
  </si>
  <si>
    <t>AIRPOL</t>
  </si>
  <si>
    <t>Particulates &lt; 2.5µm</t>
  </si>
  <si>
    <t xml:space="preserve">Priemerná koncentrácia PM2,5 v ovzduší </t>
  </si>
  <si>
    <t>(μg/m3)</t>
  </si>
  <si>
    <t>Greenhouse gas emissions by source sector (source: EEA) [env_air_gge]</t>
  </si>
  <si>
    <t>Million tonnes</t>
  </si>
  <si>
    <t>Greenhouse gases (CO2, N2O in CO2 equivalent, CH4 in CO2 equivalent, HFC in CO2 equivalent, PFC in CO2 equivalent, SF6 in CO2 equivalent, NF3 in CO2 equivalent)</t>
  </si>
  <si>
    <t>SRC_CRF</t>
  </si>
  <si>
    <t>Total (excluding memo items)</t>
  </si>
  <si>
    <t>European Union - 28 countries (2013-2020) and Iceland under the Kyoto Protocol</t>
  </si>
  <si>
    <t>Emisie skleníkových plynov</t>
  </si>
  <si>
    <t>Podiel recyklovaného odpadu</t>
  </si>
  <si>
    <t>Podiel OZE</t>
  </si>
  <si>
    <t>Share of energy from renewable sources [nrg_ind_ren]</t>
  </si>
  <si>
    <t>NRG_BAL</t>
  </si>
  <si>
    <t>Renewable energy sources</t>
  </si>
  <si>
    <t>DESI index</t>
  </si>
  <si>
    <t>Podnikové výdavky na výskum a vývoj</t>
  </si>
  <si>
    <t>(% HDP)</t>
  </si>
  <si>
    <t>BERD by NACE Rev. 2 activity [rd_e_berdindr2]</t>
  </si>
  <si>
    <t>NACE_R2</t>
  </si>
  <si>
    <t>Total - all NACE activities</t>
  </si>
  <si>
    <t>Rule of Law</t>
  </si>
  <si>
    <t>Reflects perceptions of the extent to which agents have confidence in and abide by the rules of society, and in particular the quality of contract enforcement, property rights, the police, and the courts, as well as the likelihood of crime and violence.</t>
  </si>
  <si>
    <t>Legend</t>
  </si>
  <si>
    <t>Estimate</t>
  </si>
  <si>
    <t>Estimate of governance (ranges from approximately -2.5 (weak) to 2.5 (strong) governance performance)</t>
  </si>
  <si>
    <t>StdErr</t>
  </si>
  <si>
    <t>Standard error reflects variability around the point estimate of governance.</t>
  </si>
  <si>
    <t>NumSrc</t>
  </si>
  <si>
    <t>Number of data sources on which estimate is based</t>
  </si>
  <si>
    <t>Rank</t>
  </si>
  <si>
    <t>Percentile rank among all countries (ranges from 0 (lowest) to 100 (highest) rank)</t>
  </si>
  <si>
    <t>Lower</t>
  </si>
  <si>
    <t>Lower bound of 90% confidence interval for governance, in percentile rank terms</t>
  </si>
  <si>
    <t>Upper</t>
  </si>
  <si>
    <t>Upper bound of 90% confidence interval for governance, in percentile rank terms</t>
  </si>
  <si>
    <t>EU average</t>
  </si>
  <si>
    <t>(Hodnota indikátora)</t>
  </si>
  <si>
    <t>WGI Efektivita vlády</t>
  </si>
  <si>
    <t>Government deficit/surplus, debt and associated data [gov_10dd_edpt1]</t>
  </si>
  <si>
    <t>SECTOR</t>
  </si>
  <si>
    <t>General government</t>
  </si>
  <si>
    <t>Government consolidated gross debt</t>
  </si>
  <si>
    <t>Hrubý dlh verejnej správy</t>
  </si>
  <si>
    <t>S2 - indikátor dlhodobej udržateľnosti</t>
  </si>
  <si>
    <t>(hodnota)</t>
  </si>
  <si>
    <t>Podiel žiakov nedosahujúcich minimálnu úroveň v čítaní</t>
  </si>
  <si>
    <t xml:space="preserve">Miera zamestnanosti žien </t>
  </si>
  <si>
    <t>Miera zamestnanosti ľudí s nízkym vzdelaním</t>
  </si>
  <si>
    <t>(LFS, ISCED 0- 2)</t>
  </si>
  <si>
    <t>Rozdiel v očakávanej dĺžke života podľa vzdelania</t>
  </si>
  <si>
    <t>Náklady spojené s bývaním</t>
  </si>
  <si>
    <t>(Podiel z celkovej konečnej spotreby domácností)</t>
  </si>
  <si>
    <t>2030 cieľ</t>
  </si>
  <si>
    <t>Výsledkové indikátory pre trh práce a sociálne veci</t>
  </si>
  <si>
    <t>Výsledkové indikátory pre dlhodobú udržateľnosť</t>
  </si>
  <si>
    <t xml:space="preserve">Vláda zákona </t>
  </si>
  <si>
    <t>Kontrola korupcie</t>
  </si>
  <si>
    <t>Control of Corruption</t>
  </si>
  <si>
    <t>Reflects perceptions of the extent to which public power is exercised for private gain, including both petty and grand forms of corruption, as well as "capture" of the state by elites and private interests.</t>
  </si>
  <si>
    <t>EU median</t>
  </si>
  <si>
    <t>Poradie 2020</t>
  </si>
  <si>
    <t>(poradie v rebríčku z 27 EU krajín)</t>
  </si>
  <si>
    <t>Employment rates by sex, age, educational attainment level and citizenship [lfsa_ergaedn]</t>
  </si>
  <si>
    <t>CITIZEN</t>
  </si>
  <si>
    <t>ISCED11</t>
  </si>
  <si>
    <t>Less than primary, primary and lower secondary education (levels 0-2)</t>
  </si>
  <si>
    <t>Life expectancy by age, sex and educational attainment level [demo_mlexpecedu]</t>
  </si>
  <si>
    <t>25 years</t>
  </si>
  <si>
    <t>Tertiary education (levels 5-8)</t>
  </si>
  <si>
    <t>30 years</t>
  </si>
  <si>
    <t>EU countries average</t>
  </si>
  <si>
    <t>Population by sex, age, citizenship and labour status (1 000) [lfsa_pganws]</t>
  </si>
  <si>
    <t>From 20 to 24 years</t>
  </si>
  <si>
    <t>Thousand</t>
  </si>
  <si>
    <t>Employment by sex, age and citizenship (1 000) [lfsa_egan]</t>
  </si>
  <si>
    <t>From 25 to 29 years</t>
  </si>
  <si>
    <t>From 30 to 34 years</t>
  </si>
  <si>
    <t>From 35 to 39 years</t>
  </si>
  <si>
    <t>(LFS, 20-40 rokov)</t>
  </si>
  <si>
    <t>Country</t>
  </si>
  <si>
    <t>Total (excluding LULUCF and memo items)</t>
  </si>
  <si>
    <t>Land use, land use change, and forestry (LULUCF)</t>
  </si>
  <si>
    <t>1990</t>
  </si>
  <si>
    <t>1991</t>
  </si>
  <si>
    <t>Waste management operations</t>
  </si>
  <si>
    <t>Recycling</t>
  </si>
  <si>
    <t>Standard deviation</t>
  </si>
  <si>
    <t>(od 3 rokov po začiatok povinného primárneho vzdelávania)</t>
  </si>
  <si>
    <t>(% komunálneho odpadu)</t>
  </si>
  <si>
    <t>(% na hrubej konečnej energetickej spotrebe)</t>
  </si>
  <si>
    <t>PMR index</t>
  </si>
  <si>
    <t>.</t>
  </si>
  <si>
    <t>rank</t>
  </si>
  <si>
    <t>(Hodnota indexu)</t>
  </si>
  <si>
    <t>(poradie)</t>
  </si>
  <si>
    <t>(Počet rokov, muži vo veku 25 rokov, rozdiel medzi ISCED 5-8 a ISCED 0-2)</t>
  </si>
  <si>
    <t>(Celkové emisie bez LULUCF, Pokles oproti roku 1990, v %)</t>
  </si>
  <si>
    <t>2021/2016</t>
  </si>
  <si>
    <t>Final consumption expenditure of households by consumption purpose (COICOP 3 digit) [nama_10_co3_p3]</t>
  </si>
  <si>
    <t>Percentage of total</t>
  </si>
  <si>
    <t>COICOP</t>
  </si>
  <si>
    <t>Housing, water, electricity, gas and other fuels</t>
  </si>
  <si>
    <t>Pupils from age 3 to the starting age of compulsory education at primary level by sex - % of the population of the corresponding age [educ_uoe_enra21]</t>
  </si>
  <si>
    <t>m6</t>
  </si>
  <si>
    <t>r6</t>
  </si>
  <si>
    <t>People at risk of poverty or social exclusion by age and sex - new definition [ilc_peps01n]</t>
  </si>
  <si>
    <t>Population on 1st January by age, sex and type of projection [proj_19np]</t>
  </si>
  <si>
    <t>PROJECTION</t>
  </si>
  <si>
    <t>Baseline projections</t>
  </si>
  <si>
    <t>Person</t>
  </si>
  <si>
    <t>SK v tis</t>
  </si>
  <si>
    <t>EU v tis</t>
  </si>
  <si>
    <t>EU podiel</t>
  </si>
  <si>
    <t>AVERAGE SCORE ALL</t>
  </si>
  <si>
    <t>TOP5 2021/2016</t>
  </si>
  <si>
    <t>rast</t>
  </si>
  <si>
    <r>
      <t xml:space="preserve">People at risk of poverty or social exclusion by age and sex - </t>
    </r>
    <r>
      <rPr>
        <sz val="8"/>
        <color rgb="FFFF0000"/>
        <rFont val="Arial"/>
        <family val="2"/>
        <charset val="238"/>
      </rPr>
      <t>new definition [ilc_peps01n]</t>
    </r>
  </si>
  <si>
    <t>SUMMARY OUTPUT</t>
  </si>
  <si>
    <t>Regression Statistics</t>
  </si>
  <si>
    <t>Multiple R</t>
  </si>
  <si>
    <t>R Square</t>
  </si>
  <si>
    <t>Adjusted R Square</t>
  </si>
  <si>
    <t>Standard Error</t>
  </si>
  <si>
    <t>Observations</t>
  </si>
  <si>
    <t>ANOVA</t>
  </si>
  <si>
    <t>Regression</t>
  </si>
  <si>
    <t>Residual</t>
  </si>
  <si>
    <t>Intercept</t>
  </si>
  <si>
    <t>df</t>
  </si>
  <si>
    <t>SS</t>
  </si>
  <si>
    <t>MS</t>
  </si>
  <si>
    <t>F</t>
  </si>
  <si>
    <t>Significance F</t>
  </si>
  <si>
    <t>Coefficients</t>
  </si>
  <si>
    <t>t Stat</t>
  </si>
  <si>
    <t>P-value</t>
  </si>
  <si>
    <t>Lower 95%</t>
  </si>
  <si>
    <t>Upper 95%</t>
  </si>
  <si>
    <t>Lower 95,0%</t>
  </si>
  <si>
    <t>Upper 95,0%</t>
  </si>
  <si>
    <t>rok 2010</t>
  </si>
  <si>
    <t>do 2020</t>
  </si>
  <si>
    <t>do 2030</t>
  </si>
  <si>
    <t>pre SK</t>
  </si>
  <si>
    <t>priem ročný rast</t>
  </si>
  <si>
    <t>rast TOP5</t>
  </si>
  <si>
    <t>priemer</t>
  </si>
  <si>
    <t>cieľ</t>
  </si>
  <si>
    <t>št. odchýlka</t>
  </si>
  <si>
    <t>spodná hranica</t>
  </si>
  <si>
    <t>horná hranica</t>
  </si>
  <si>
    <t>Do roku 2021 podľa trendu. Od roku 2022 zlepšenie podľa TOP5. Pri dosiahnutí priemeru EU stropujeme.</t>
  </si>
  <si>
    <t>outlier</t>
  </si>
  <si>
    <t>priem. ročný rast</t>
  </si>
  <si>
    <t>NOT SIGNIFICANT</t>
  </si>
  <si>
    <t>cieľ 2030</t>
  </si>
  <si>
    <t>dve krajiny na druhej pozícii</t>
  </si>
  <si>
    <t>V 2021 bez zmeny. Od 2022 podľa TOP5. V 2025 dosiahneme priemer EU, ďalej trend EU.</t>
  </si>
  <si>
    <t>v porovnani s rokom 2019 kvôli EPSR</t>
  </si>
  <si>
    <t>stanovenie cieľa pre EÚ: o 15 mil menej</t>
  </si>
  <si>
    <t>pre SK:</t>
  </si>
  <si>
    <t>do 2019</t>
  </si>
  <si>
    <t>Rok 2021 bez zmeny. Od 2022 rast podľa TOP5.</t>
  </si>
  <si>
    <t>V roku 2021 ešte extrapolujeme trend, od ďalšieho testovania nárast podľa TOP5 pre SK, trend pre EÚ zachovaný.</t>
  </si>
  <si>
    <t>najhorší výkon</t>
  </si>
  <si>
    <t>rank 2018</t>
  </si>
  <si>
    <t>V roku 2021 ešte extrapolujeme trend, od ďalšieho testovania nárast podľa TOP5 pre SK.</t>
  </si>
  <si>
    <t>Priem ročný rast</t>
  </si>
  <si>
    <t xml:space="preserve">SK podiel </t>
  </si>
  <si>
    <t>zmena v 2020</t>
  </si>
  <si>
    <t>priemer IT, DE, FR</t>
  </si>
  <si>
    <t>s použitím o zmeny pre najľudnatejšie krajiny (DE, IT, FR).</t>
  </si>
  <si>
    <t>Používame trend do roku 2019. Pre EÚ hodnotu v roku 2020 odhadujeme priemer EÚ</t>
  </si>
  <si>
    <t>Pri extrapolácii vychádzame z 2019.</t>
  </si>
  <si>
    <t>Do 2021 dopočet podľa trendu. Od 2022 podľa TOP5.</t>
  </si>
  <si>
    <t>do 2018</t>
  </si>
  <si>
    <t xml:space="preserve">Do 2021 podľa trendu. Od 2022 podľa TOP5. </t>
  </si>
  <si>
    <t>východisková hodnota</t>
  </si>
  <si>
    <t>do 2017</t>
  </si>
  <si>
    <t>rank (2019)</t>
  </si>
  <si>
    <t>Do roku 2021 podľa trendu. Od roku 2022 dobehnutie do cieľa, následne podľa priemeru EÚ.</t>
  </si>
  <si>
    <t>Overcrowding rate by age, sex and poverty status - total population - EU-SILC survey [ilc_lvho05a]</t>
  </si>
  <si>
    <t>INCGRP</t>
  </si>
  <si>
    <t>2008 alebo prvá dostupná</t>
  </si>
  <si>
    <t>zmena v roku 2020 pre SK identifikovaná ako outlier</t>
  </si>
  <si>
    <t>population</t>
  </si>
  <si>
    <t>2010 per c</t>
  </si>
  <si>
    <t>estimate</t>
  </si>
  <si>
    <t>https://ec.europa.eu/info/sites/default/files/economy-finance/ip143_en.pdf</t>
  </si>
  <si>
    <t>Debt Sustainability Monitor</t>
  </si>
  <si>
    <t xml:space="preserve">Germany </t>
  </si>
  <si>
    <t>priemer TOP 3 v roku 2019</t>
  </si>
  <si>
    <t xml:space="preserve">Cyprus </t>
  </si>
  <si>
    <t>https://www.oecd.org/economy/reform/indicators-of-product-market-regulation/</t>
  </si>
  <si>
    <t>Eurostat; Organisation for Economic Cooperation and Development (OECD)</t>
  </si>
  <si>
    <t>https://ec.europa.eu/info/research-and-innovation/statistics/performance-indicators/european-innovation-scoreboard_sk</t>
  </si>
  <si>
    <t>Normalised scores</t>
  </si>
  <si>
    <t>European Union</t>
  </si>
  <si>
    <t>top5</t>
  </si>
  <si>
    <t>European Innovation scoreboard</t>
  </si>
  <si>
    <t>medián</t>
  </si>
  <si>
    <t xml:space="preserve">The Worldwide Governance Indicators (WGI) </t>
  </si>
  <si>
    <t>https://info.worldbank.org/governance/wgi/</t>
  </si>
  <si>
    <t>median</t>
  </si>
  <si>
    <t>SK rank</t>
  </si>
  <si>
    <t>tie isté krajiny odstránené</t>
  </si>
  <si>
    <t>EU median rank</t>
  </si>
  <si>
    <t>rank 2030</t>
  </si>
  <si>
    <t>Extrapolovaná hodnota pre SK v roku 2030 v súčasnosti nie je dosiahnutá žiadnou krajinou.</t>
  </si>
  <si>
    <t xml:space="preserve">V roku 2021-2022 bez zmeny. Zlepšovanie do cieľa od rolku 2023. </t>
  </si>
  <si>
    <t>Zlepšenie od roku 2022. Pre rok 2021 sa použil forecast.</t>
  </si>
  <si>
    <t>pre 2021: https://ec.europa.eu/info/sites/default/files/economy-finance/swd-2021-501_en_v2.pdf</t>
  </si>
  <si>
    <t>Do 2021 podľa trendu. Od 2022 rast do cieľovej hodnoty, schválený národný cieľ.</t>
  </si>
  <si>
    <t xml:space="preserve">V roku 2021 podľa trendu. Od 2022 podľa TOP5. </t>
  </si>
  <si>
    <t>V roku 2021 žiadna zmena. Od 2022 dopočet do národného cieľa.</t>
  </si>
  <si>
    <t>Employment rates by sex, age and citizenship (%) [LFSA_ERGAN]</t>
  </si>
  <si>
    <t>Počiatočný rok 2019 kvôli EPSR. Cieľ podľa národného cieľa v EPSP.</t>
  </si>
  <si>
    <t>upravená a extrapolovaná populácia v roku 2019</t>
  </si>
  <si>
    <t>70 tis</t>
  </si>
  <si>
    <t xml:space="preserve">Eurostat uvádza hodnoty pre 2020 ako estimated, provisional. </t>
  </si>
  <si>
    <t>Do 2022 podľa trendu. Od 2023 podľa TOP5.</t>
  </si>
  <si>
    <t>V roku 2021 bez zmeny. Extrapolujeme od 2019. Od 2022 podľa TOP5.</t>
  </si>
  <si>
    <t>zmena v roku 2019 je identifikovaná ako zlom, rast počítaný len do roku 2018</t>
  </si>
  <si>
    <t>Do roku 2022 podľa trendu. Od 2023 podľa TOP5.</t>
  </si>
  <si>
    <t>Dopočet do východiskového roku potiahnutím existujúceho trendu. Od 2023 trajektória do schváleného cieľa.</t>
  </si>
  <si>
    <t>Data extracted on 03/02/2022 10:23:58 from [ESTAT]</t>
  </si>
  <si>
    <t>Recycling rate of municipal waste [CEI_WM011]</t>
  </si>
  <si>
    <t>10/01/2022 23:00</t>
  </si>
  <si>
    <t>neidentifikujeme ako zlom</t>
  </si>
  <si>
    <t>Od roku 2023 dopočet do národného cieľa.</t>
  </si>
  <si>
    <t>Cieľ 2028</t>
  </si>
  <si>
    <t>Cieľ 2028 výpočet</t>
  </si>
  <si>
    <t>V roku 2021 ešte podľa trendu. V roku 2023 podľa TOP5.V roklu 2023 už EÚ priemer dosiahnutý.</t>
  </si>
  <si>
    <t>Do roku 2021 podľa trendu. Od roku 2022 podľa TOP5.</t>
  </si>
  <si>
    <t>Rok 2021 podľa trendu. Od rolku 2022 podľa TOP5.</t>
  </si>
  <si>
    <t>Medián EÚ je za poslednú dekádu stabilný, čiže krajiny len vymieňajú poradie (EU sa neposúva ako celok v celosvetovom rebríčku).</t>
  </si>
  <si>
    <t>EÚ rank</t>
  </si>
  <si>
    <t>The Worldwide Governance Indicators (WGI) are a research dataset summarizing the views on the quality of governance provided by a large number of enterprise, citizen and expert survey respondents in industrial and developing countries. These data are gathered from a number of survey institutes, think tanks, non-governmental organizations, international organizations, and private sector firms. The WGI do not reflect the official views of the World Bank, its Executive Directors, or the countries they represent. The WGI are not used by the World Bank Group to allocate resources.</t>
  </si>
  <si>
    <t>Country/Territory</t>
  </si>
  <si>
    <t>Code</t>
  </si>
  <si>
    <t>Aruba</t>
  </si>
  <si>
    <t>ABW</t>
  </si>
  <si>
    <t>Andorra</t>
  </si>
  <si>
    <t>ADO</t>
  </si>
  <si>
    <t>Afghanistan</t>
  </si>
  <si>
    <t>AFG</t>
  </si>
  <si>
    <t>Angola</t>
  </si>
  <si>
    <t>AGO</t>
  </si>
  <si>
    <t>Anguilla</t>
  </si>
  <si>
    <t>AIA</t>
  </si>
  <si>
    <t>ALB</t>
  </si>
  <si>
    <t>ARE</t>
  </si>
  <si>
    <t>ARG</t>
  </si>
  <si>
    <t>Armenia</t>
  </si>
  <si>
    <t>ARM</t>
  </si>
  <si>
    <t>American Samoa</t>
  </si>
  <si>
    <t>ASM</t>
  </si>
  <si>
    <t>Antigua and Barbuda</t>
  </si>
  <si>
    <t>ATG</t>
  </si>
  <si>
    <t>AUS</t>
  </si>
  <si>
    <t>AUT</t>
  </si>
  <si>
    <t>Azerbaijan</t>
  </si>
  <si>
    <t>AZE</t>
  </si>
  <si>
    <t>Burundi</t>
  </si>
  <si>
    <t>BDI</t>
  </si>
  <si>
    <t>BEL</t>
  </si>
  <si>
    <t>Benin</t>
  </si>
  <si>
    <t>BEN</t>
  </si>
  <si>
    <t>Burkina Faso</t>
  </si>
  <si>
    <t>BFA</t>
  </si>
  <si>
    <t>Bangladesh</t>
  </si>
  <si>
    <t>BGD</t>
  </si>
  <si>
    <t>BGR</t>
  </si>
  <si>
    <t>Bahrain</t>
  </si>
  <si>
    <t>BHR</t>
  </si>
  <si>
    <t>Bahamas, The</t>
  </si>
  <si>
    <t>BHS</t>
  </si>
  <si>
    <t>BIH</t>
  </si>
  <si>
    <t>BLR</t>
  </si>
  <si>
    <t>Belize</t>
  </si>
  <si>
    <t>BLZ</t>
  </si>
  <si>
    <t>Bermuda</t>
  </si>
  <si>
    <t>BMU</t>
  </si>
  <si>
    <t>Bolivia</t>
  </si>
  <si>
    <t>BOL</t>
  </si>
  <si>
    <t>BRA</t>
  </si>
  <si>
    <t>Barbados</t>
  </si>
  <si>
    <t>BRB</t>
  </si>
  <si>
    <t>BRN</t>
  </si>
  <si>
    <t>Bhutan</t>
  </si>
  <si>
    <t>BTN</t>
  </si>
  <si>
    <t>South Sudan</t>
  </si>
  <si>
    <t>SSD</t>
  </si>
  <si>
    <t>#N/A</t>
  </si>
  <si>
    <t>Botswana</t>
  </si>
  <si>
    <t>BWA</t>
  </si>
  <si>
    <t>Central African Republic</t>
  </si>
  <si>
    <t>CAF</t>
  </si>
  <si>
    <t>CAN</t>
  </si>
  <si>
    <t>CHE</t>
  </si>
  <si>
    <t>CHL</t>
  </si>
  <si>
    <t>China</t>
  </si>
  <si>
    <t>CHN</t>
  </si>
  <si>
    <t>Côte d'Ivoire</t>
  </si>
  <si>
    <t>CIV</t>
  </si>
  <si>
    <t>Cameroon</t>
  </si>
  <si>
    <t>CMR</t>
  </si>
  <si>
    <t>Congo, Rep.</t>
  </si>
  <si>
    <t>COG</t>
  </si>
  <si>
    <t>COL</t>
  </si>
  <si>
    <t>Comoros</t>
  </si>
  <si>
    <t>COM</t>
  </si>
  <si>
    <t>Cape Verde</t>
  </si>
  <si>
    <t>CPV</t>
  </si>
  <si>
    <t>CRI</t>
  </si>
  <si>
    <t>Cuba</t>
  </si>
  <si>
    <t>CUB</t>
  </si>
  <si>
    <t>Cayman Islands</t>
  </si>
  <si>
    <t>CYM</t>
  </si>
  <si>
    <t>CYP</t>
  </si>
  <si>
    <t>CZE</t>
  </si>
  <si>
    <t>DEU</t>
  </si>
  <si>
    <t>Djibouti</t>
  </si>
  <si>
    <t>DJI</t>
  </si>
  <si>
    <t>Dominica</t>
  </si>
  <si>
    <t>DMA</t>
  </si>
  <si>
    <t>DNK</t>
  </si>
  <si>
    <t>DOM</t>
  </si>
  <si>
    <t>Algeria</t>
  </si>
  <si>
    <t>DZA</t>
  </si>
  <si>
    <t>Ecuador</t>
  </si>
  <si>
    <t>ECU</t>
  </si>
  <si>
    <t>Egypt, Arab Rep.</t>
  </si>
  <si>
    <t>EGY</t>
  </si>
  <si>
    <t>Eritrea</t>
  </si>
  <si>
    <t>ERI</t>
  </si>
  <si>
    <t>ESP</t>
  </si>
  <si>
    <t>EST</t>
  </si>
  <si>
    <t>Ethiopia</t>
  </si>
  <si>
    <t>ETH</t>
  </si>
  <si>
    <t>FIN</t>
  </si>
  <si>
    <t>Fiji</t>
  </si>
  <si>
    <t>FJI</t>
  </si>
  <si>
    <t>FRA</t>
  </si>
  <si>
    <t>Micronesia, Fed. Sts.</t>
  </si>
  <si>
    <t>FSM</t>
  </si>
  <si>
    <t>Gabon</t>
  </si>
  <si>
    <t>GAB</t>
  </si>
  <si>
    <t>GBR</t>
  </si>
  <si>
    <t>GEO</t>
  </si>
  <si>
    <t>Ghana</t>
  </si>
  <si>
    <t>GHA</t>
  </si>
  <si>
    <t>Guinea</t>
  </si>
  <si>
    <t>GIN</t>
  </si>
  <si>
    <t>Gambia, The</t>
  </si>
  <si>
    <t>GMB</t>
  </si>
  <si>
    <t>Guinea-Bissau</t>
  </si>
  <si>
    <t>GNB</t>
  </si>
  <si>
    <t>Equatorial Guinea</t>
  </si>
  <si>
    <t>GNQ</t>
  </si>
  <si>
    <t>GRC</t>
  </si>
  <si>
    <t>Grenada</t>
  </si>
  <si>
    <t>GRD</t>
  </si>
  <si>
    <t>Greenland</t>
  </si>
  <si>
    <t>GRL</t>
  </si>
  <si>
    <t>Guatemala</t>
  </si>
  <si>
    <t>GTM</t>
  </si>
  <si>
    <t>French Guiana</t>
  </si>
  <si>
    <t>GUF</t>
  </si>
  <si>
    <t>Guam</t>
  </si>
  <si>
    <t>GUM</t>
  </si>
  <si>
    <t>Guyana</t>
  </si>
  <si>
    <t>GUY</t>
  </si>
  <si>
    <t>Hong Kong SAR, China</t>
  </si>
  <si>
    <t>HKG</t>
  </si>
  <si>
    <t>Honduras</t>
  </si>
  <si>
    <t>HND</t>
  </si>
  <si>
    <t>HRV</t>
  </si>
  <si>
    <t>Haiti</t>
  </si>
  <si>
    <t>HTI</t>
  </si>
  <si>
    <t>HUN</t>
  </si>
  <si>
    <t>IDN</t>
  </si>
  <si>
    <t>India</t>
  </si>
  <si>
    <t>IND</t>
  </si>
  <si>
    <t>IRL</t>
  </si>
  <si>
    <t>Iran, Islamic Rep.</t>
  </si>
  <si>
    <t>IRN</t>
  </si>
  <si>
    <t>Iraq</t>
  </si>
  <si>
    <t>IRQ</t>
  </si>
  <si>
    <t>ISL</t>
  </si>
  <si>
    <t>ISR</t>
  </si>
  <si>
    <t>ITA</t>
  </si>
  <si>
    <t>Jamaica</t>
  </si>
  <si>
    <t>JAM</t>
  </si>
  <si>
    <t>JOR</t>
  </si>
  <si>
    <t>JPN</t>
  </si>
  <si>
    <t>KAZ</t>
  </si>
  <si>
    <t>Kenya</t>
  </si>
  <si>
    <t>KEN</t>
  </si>
  <si>
    <t>Kyrgyz Republic</t>
  </si>
  <si>
    <t>KGZ</t>
  </si>
  <si>
    <t>Cambodia</t>
  </si>
  <si>
    <t>KHM</t>
  </si>
  <si>
    <t>Kiribati</t>
  </si>
  <si>
    <t>KIR</t>
  </si>
  <si>
    <t>St. Kitts and Nevis</t>
  </si>
  <si>
    <t>KNA</t>
  </si>
  <si>
    <t>Korea, Rep.</t>
  </si>
  <si>
    <t>KOR</t>
  </si>
  <si>
    <t>Kuwait</t>
  </si>
  <si>
    <t>KWT</t>
  </si>
  <si>
    <t>Lao PDR</t>
  </si>
  <si>
    <t>LAO</t>
  </si>
  <si>
    <t>LBN</t>
  </si>
  <si>
    <t>Liberia</t>
  </si>
  <si>
    <t>LBR</t>
  </si>
  <si>
    <t>Libya</t>
  </si>
  <si>
    <t>LBY</t>
  </si>
  <si>
    <t>St. Lucia</t>
  </si>
  <si>
    <t>LCA</t>
  </si>
  <si>
    <t>Liechtenstein</t>
  </si>
  <si>
    <t>LIE</t>
  </si>
  <si>
    <t>Sri Lanka</t>
  </si>
  <si>
    <t>LKA</t>
  </si>
  <si>
    <t>Lesotho</t>
  </si>
  <si>
    <t>LSO</t>
  </si>
  <si>
    <t>LTU</t>
  </si>
  <si>
    <t>LUX</t>
  </si>
  <si>
    <t>LVA</t>
  </si>
  <si>
    <t>KSV</t>
  </si>
  <si>
    <t>Macao SAR, China</t>
  </si>
  <si>
    <t>MAC</t>
  </si>
  <si>
    <t>MAR</t>
  </si>
  <si>
    <t>MDA</t>
  </si>
  <si>
    <t>Madagascar</t>
  </si>
  <si>
    <t>MDG</t>
  </si>
  <si>
    <t>Maldives</t>
  </si>
  <si>
    <t>MDV</t>
  </si>
  <si>
    <t>MEX</t>
  </si>
  <si>
    <t>Marshall Islands</t>
  </si>
  <si>
    <t>MHL</t>
  </si>
  <si>
    <t>MKD</t>
  </si>
  <si>
    <t>Mali</t>
  </si>
  <si>
    <t>MLI</t>
  </si>
  <si>
    <t>MLT</t>
  </si>
  <si>
    <t>Myanmar</t>
  </si>
  <si>
    <t>MMR</t>
  </si>
  <si>
    <t>Mongolia</t>
  </si>
  <si>
    <t>MNG</t>
  </si>
  <si>
    <t>MNE</t>
  </si>
  <si>
    <t>Mozambique</t>
  </si>
  <si>
    <t>MOZ</t>
  </si>
  <si>
    <t>Mauritania</t>
  </si>
  <si>
    <t>MRT</t>
  </si>
  <si>
    <t>Martinique</t>
  </si>
  <si>
    <t>MTQ</t>
  </si>
  <si>
    <t>Mauritius</t>
  </si>
  <si>
    <t>MUS</t>
  </si>
  <si>
    <t>Malawi</t>
  </si>
  <si>
    <t>MWI</t>
  </si>
  <si>
    <t>MYS</t>
  </si>
  <si>
    <t>Namibia</t>
  </si>
  <si>
    <t>NAM</t>
  </si>
  <si>
    <t>Niger</t>
  </si>
  <si>
    <t>NER</t>
  </si>
  <si>
    <t>Nigeria</t>
  </si>
  <si>
    <t>NGA</t>
  </si>
  <si>
    <t>Nicaragua</t>
  </si>
  <si>
    <t>NIC</t>
  </si>
  <si>
    <t>NLD</t>
  </si>
  <si>
    <t>NOR</t>
  </si>
  <si>
    <t>Nepal</t>
  </si>
  <si>
    <t>NPL</t>
  </si>
  <si>
    <t>Nauru</t>
  </si>
  <si>
    <t>NRU</t>
  </si>
  <si>
    <t>NZL</t>
  </si>
  <si>
    <t>Oman</t>
  </si>
  <si>
    <t>OMN</t>
  </si>
  <si>
    <t>Pakistan</t>
  </si>
  <si>
    <t>PAK</t>
  </si>
  <si>
    <t>PAN</t>
  </si>
  <si>
    <t>Palau</t>
  </si>
  <si>
    <t>PLW</t>
  </si>
  <si>
    <t>PER</t>
  </si>
  <si>
    <t>PHL</t>
  </si>
  <si>
    <t>Papua New Guinea</t>
  </si>
  <si>
    <t>PNG</t>
  </si>
  <si>
    <t>POL</t>
  </si>
  <si>
    <t>Puerto Rico</t>
  </si>
  <si>
    <t>PRI</t>
  </si>
  <si>
    <t>Korea, Dem. Rep.</t>
  </si>
  <si>
    <t>PRK</t>
  </si>
  <si>
    <t>PRT</t>
  </si>
  <si>
    <t>Paraguay</t>
  </si>
  <si>
    <t>PRY</t>
  </si>
  <si>
    <t>QAT</t>
  </si>
  <si>
    <t>Réunion</t>
  </si>
  <si>
    <t>REU</t>
  </si>
  <si>
    <t>ROM</t>
  </si>
  <si>
    <t>Russian Federation</t>
  </si>
  <si>
    <t>RUS</t>
  </si>
  <si>
    <t>Rwanda</t>
  </si>
  <si>
    <t>RWA</t>
  </si>
  <si>
    <t>Samoa</t>
  </si>
  <si>
    <t>WSM</t>
  </si>
  <si>
    <t>SAU</t>
  </si>
  <si>
    <t>Sudan</t>
  </si>
  <si>
    <t>SDN</t>
  </si>
  <si>
    <t>Senegal</t>
  </si>
  <si>
    <t>SEN</t>
  </si>
  <si>
    <t>SGP</t>
  </si>
  <si>
    <t>Solomon Islands</t>
  </si>
  <si>
    <t>SLB</t>
  </si>
  <si>
    <t>Sierra Leone</t>
  </si>
  <si>
    <t>SLE</t>
  </si>
  <si>
    <t>El Salvador</t>
  </si>
  <si>
    <t>SLV</t>
  </si>
  <si>
    <t>Somalia</t>
  </si>
  <si>
    <t>SOM</t>
  </si>
  <si>
    <t>São Tomé and Principe</t>
  </si>
  <si>
    <t>STP</t>
  </si>
  <si>
    <t>Suriname</t>
  </si>
  <si>
    <t>SUR</t>
  </si>
  <si>
    <t>SVK</t>
  </si>
  <si>
    <t>SVN</t>
  </si>
  <si>
    <t>SWE</t>
  </si>
  <si>
    <t>Eswatini</t>
  </si>
  <si>
    <t>SWZ</t>
  </si>
  <si>
    <t>Seychelles</t>
  </si>
  <si>
    <t>SYC</t>
  </si>
  <si>
    <t>Syrian Arab Republic</t>
  </si>
  <si>
    <t>SYR</t>
  </si>
  <si>
    <t>Chad</t>
  </si>
  <si>
    <t>TCD</t>
  </si>
  <si>
    <t>Togo</t>
  </si>
  <si>
    <t>TGO</t>
  </si>
  <si>
    <t>THA</t>
  </si>
  <si>
    <t>Tajikistan</t>
  </si>
  <si>
    <t>TJK</t>
  </si>
  <si>
    <t>Turkmenistan</t>
  </si>
  <si>
    <t>TKM</t>
  </si>
  <si>
    <t>Timor-Leste</t>
  </si>
  <si>
    <t>TMP</t>
  </si>
  <si>
    <t>Tonga</t>
  </si>
  <si>
    <t>TON</t>
  </si>
  <si>
    <t>Trinidad and Tobago</t>
  </si>
  <si>
    <t>TTO</t>
  </si>
  <si>
    <t>Tunisia</t>
  </si>
  <si>
    <t>TUN</t>
  </si>
  <si>
    <t>TUR</t>
  </si>
  <si>
    <t>Tuvalu</t>
  </si>
  <si>
    <t>TUV</t>
  </si>
  <si>
    <t>Taiwan, China</t>
  </si>
  <si>
    <t>TWN</t>
  </si>
  <si>
    <t>Tanzania</t>
  </si>
  <si>
    <t>TZA</t>
  </si>
  <si>
    <t>Uganda</t>
  </si>
  <si>
    <t>UGA</t>
  </si>
  <si>
    <t>UKR</t>
  </si>
  <si>
    <t>URY</t>
  </si>
  <si>
    <t>United States</t>
  </si>
  <si>
    <t>USA</t>
  </si>
  <si>
    <t>Uzbekistan</t>
  </si>
  <si>
    <t>UZB</t>
  </si>
  <si>
    <t>St. Vincent and the Grenadines</t>
  </si>
  <si>
    <t>VCT</t>
  </si>
  <si>
    <t>Venezuela, RB</t>
  </si>
  <si>
    <t>VEN</t>
  </si>
  <si>
    <t>Virgin Islands (U.S.)</t>
  </si>
  <si>
    <t>VIR</t>
  </si>
  <si>
    <t>Vietnam</t>
  </si>
  <si>
    <t>VNM</t>
  </si>
  <si>
    <t>Vanuatu</t>
  </si>
  <si>
    <t>VUT</t>
  </si>
  <si>
    <t>West Bank and Gaza</t>
  </si>
  <si>
    <t>WBG</t>
  </si>
  <si>
    <t>Jersey, Channel Islands</t>
  </si>
  <si>
    <t>JEY</t>
  </si>
  <si>
    <t>Yemen, Rep.</t>
  </si>
  <si>
    <t>YEM</t>
  </si>
  <si>
    <t>SRB</t>
  </si>
  <si>
    <t>South Africa</t>
  </si>
  <si>
    <t>ZAF</t>
  </si>
  <si>
    <t>Congo, Dem. Rep.</t>
  </si>
  <si>
    <t>ZAR</t>
  </si>
  <si>
    <t>Zambia</t>
  </si>
  <si>
    <t>ZMB</t>
  </si>
  <si>
    <t>Zimbabwe</t>
  </si>
  <si>
    <t>ZWE</t>
  </si>
  <si>
    <t>Vyhodili sme 5 krajín lebo dlhodobo nereportujú (niektoré zanikli, spojili sa a pod.) Netherlands Anitlls, Cook Islands, Monaco, Niue, San Marino</t>
  </si>
  <si>
    <t>Od roku 2022 podľa TOP5.</t>
  </si>
  <si>
    <t>Ak si extrapolujeme všetky krajiny (celý svet) tempom ako doteraz, len SK tempom TOP5, SK skončí na 49 priečke v roku 2030 (výpočet na samostatnej záložke).</t>
  </si>
  <si>
    <t>Ak si extrapolujeme všetky krajiny (celý svet) tempom ako doteraz, len SK tempom TOP5, SK skončí na 48 priečke v roku 2030 (výpočet na samostatnej záložke).</t>
  </si>
  <si>
    <t>tie isté krajiny odstránené ako pri Rule of Law</t>
  </si>
  <si>
    <t>rok 2020 len provisional values pre väčšinu krajín</t>
  </si>
  <si>
    <t>Total employment national concept</t>
  </si>
  <si>
    <t>Employment and activity by sex and age - annual data [lfsi_emp_a]</t>
  </si>
  <si>
    <t>INDIC_EM</t>
  </si>
  <si>
    <t>Total employment (resident population concept - LFS)</t>
  </si>
  <si>
    <t>Percentage of total population</t>
  </si>
  <si>
    <t xml:space="preserve">to iste ako </t>
  </si>
  <si>
    <t>T2020_10</t>
  </si>
  <si>
    <t>(WGI, poradie), EÚ medián</t>
  </si>
  <si>
    <t>PMR index (cieľ pre 2028)</t>
  </si>
  <si>
    <t>Výsledkové indikátory pre produktivitu (výskum, vývoj, inovácie)</t>
  </si>
  <si>
    <t>European Innovantion Scoreboard (EIS)</t>
  </si>
  <si>
    <t>76,5*</t>
  </si>
  <si>
    <t>78*</t>
  </si>
  <si>
    <t>13,6*</t>
  </si>
  <si>
    <t>17,7*</t>
  </si>
  <si>
    <t>Podiel mladých predčasne ukončujúcich vzdelávanie</t>
  </si>
  <si>
    <t>6*</t>
  </si>
  <si>
    <t>(priemerné umiestnenie v Times, Šanghajský rebríček a QS), EÚ medián</t>
  </si>
  <si>
    <t>Preplnenosť domácnosti</t>
  </si>
  <si>
    <t>19,2*</t>
  </si>
  <si>
    <t>32*</t>
  </si>
  <si>
    <t xml:space="preserve">Kvalita inštitúcií </t>
  </si>
  <si>
    <t>Produktivita</t>
  </si>
  <si>
    <t>Trh práce a sociálne veci</t>
  </si>
  <si>
    <t>Vzdelávanie</t>
  </si>
  <si>
    <t>Bývanie</t>
  </si>
  <si>
    <t>Zdravie</t>
  </si>
  <si>
    <t>Verejné financie</t>
  </si>
  <si>
    <t>Číslo</t>
  </si>
  <si>
    <t>Výsledkové indikátory</t>
  </si>
  <si>
    <t>Posledný dostupný údaj</t>
  </si>
  <si>
    <t>metodika, 2030 cieľ</t>
  </si>
  <si>
    <t>benchmark, cieľ 2030</t>
  </si>
  <si>
    <t>tretí najlepší výkon</t>
  </si>
  <si>
    <t xml:space="preserve">poznámky </t>
  </si>
  <si>
    <t>súčasná hodnota</t>
  </si>
  <si>
    <t>metodika</t>
  </si>
  <si>
    <t>Kvalita inštitúcií a produktivita</t>
  </si>
  <si>
    <t>European innovation index</t>
  </si>
  <si>
    <t>best performance</t>
  </si>
  <si>
    <t>delta</t>
  </si>
  <si>
    <t>Zamestnanosť LFS</t>
  </si>
  <si>
    <t>Zamestnanosť ESA</t>
  </si>
  <si>
    <t>Riziko chudoby</t>
  </si>
  <si>
    <t>Zamestnanosť žien</t>
  </si>
  <si>
    <t>Zamestnanosť nízko vzdelaných</t>
  </si>
  <si>
    <t>Zelená transformácia</t>
  </si>
  <si>
    <t>Škôlky</t>
  </si>
  <si>
    <t>PISA čítanie</t>
  </si>
  <si>
    <t>Early leavers</t>
  </si>
  <si>
    <t>Vysoké školy</t>
  </si>
  <si>
    <t>Celoživotné vzdelávanie</t>
  </si>
  <si>
    <t>Preplnenosť</t>
  </si>
  <si>
    <t>Náklady</t>
  </si>
  <si>
    <t>Regulované nájomné</t>
  </si>
  <si>
    <t>Dĺžka života</t>
  </si>
  <si>
    <t>Úmrtia - zdrav. starostlivosť</t>
  </si>
  <si>
    <t>Úmrtia - prevencia</t>
  </si>
  <si>
    <t>Vzdelanie - zdravie muži</t>
  </si>
  <si>
    <t>Ovzdušie (PM2.5)</t>
  </si>
  <si>
    <t>Skleníkové plyny</t>
  </si>
  <si>
    <t>Recyklácia</t>
  </si>
  <si>
    <t>Dlhodobá udržateľnosť verejných financií</t>
  </si>
  <si>
    <t>Hrubý dlh</t>
  </si>
  <si>
    <t>benchmark</t>
  </si>
  <si>
    <t>Korupcia</t>
  </si>
  <si>
    <t>Inovácie</t>
  </si>
  <si>
    <t>Podnikové výdavky na VaV</t>
  </si>
  <si>
    <t>13,6 for best perf</t>
  </si>
  <si>
    <t>Preplnenosť obydlí</t>
  </si>
  <si>
    <t>Kvalita inštitúcií</t>
  </si>
  <si>
    <t>* európske ciele a národné ciele schválené vládou</t>
  </si>
  <si>
    <t>Podiel žiakov nedosahujúcich základnú úroveň v čítaní</t>
  </si>
  <si>
    <t>Zelená tranzícia</t>
  </si>
  <si>
    <t>Výsledkové indikátory pre zelenú tranzíciu</t>
  </si>
  <si>
    <t>SK poradie</t>
  </si>
  <si>
    <t>Popis výsledkových ukazovateľov</t>
  </si>
  <si>
    <t>Názov ukazovateľa</t>
  </si>
  <si>
    <t>Definícia a zdroj</t>
  </si>
  <si>
    <t>Vláda zákona</t>
  </si>
  <si>
    <t>Vláda zákona odráža vnímanie toho, do akej miery majú jednotliví aktéri dôveru v pravidlá spoločnosti a či ich dodržiavajú, predovšetkým sa sleduje kvalita vymáhania zmlúv, vlastnícke práva, polícia a súdy, ako aj pravdepodobnosť zločinu a násilia.</t>
  </si>
  <si>
    <t>Zdroj: http://info.worldbank.org/governance/wgi/</t>
  </si>
  <si>
    <t>Kontrola korupcie odráža vnímanie rozsahu, v akom sa verejná moc uplatňuje na súkromný prospech, vrátane drobných a veľkých foriem korupcie, ako aj „zajatia“ štátu elitami a súkromnými záujmami.</t>
  </si>
  <si>
    <t>Index regulácie trhu produktov (PMR)</t>
  </si>
  <si>
    <t>Hodnotenie krajiny v Indexe regulácie trhu produktov (Product Market Regulation Index). Meria reguláciu a bariéry v troch oblastiach: štátna kontrola, bariéry v podnikaní a bariéry pre obchod a investície (každá s tretinovou váhou). Index regulácie trhu produktov sa nezameriava len na podnikateľskú činnosť bežných podnikov, ale meria širšiu reguláciu (napr. regulácia sieťových odvetví).</t>
  </si>
  <si>
    <t>Zdroj: https://www.oecd.org/economy/reform/indicators-of-product-market-regulation/</t>
  </si>
  <si>
    <t>Index digitálnej ekonomiky a spoločnosti meria pokrok v piatich oblastiach – pripojenie na internet, ľudský kapitál, využívanie internetových služieb, integrácia digitálnych technológií a digitálne verejné služby.</t>
  </si>
  <si>
    <t>Zdroj: https://digital-strategy.ec.europa.eu/en/policies/desi</t>
  </si>
  <si>
    <t>Európsky porovnávací prehľad inovácií (European Innovation Scoreboard)</t>
  </si>
  <si>
    <t>Zdroj: https://ec.europa.eu/info/research-and-innovation/statistics/performance-indicators/european-innovation-scoreboard</t>
  </si>
  <si>
    <t>Miera zamestnanosti žien</t>
  </si>
  <si>
    <t>Miera zamestnanosti  nízkovzdelaných</t>
  </si>
  <si>
    <t>Podiel detí v predprimárnom vzdelávaní</t>
  </si>
  <si>
    <t>PISA</t>
  </si>
  <si>
    <t>Medzinárodné štandardizované hodnotenie vedomostí a zručností pätnásťročných žiakov. Hodnotí žiakov v troch oblastiach v matematike, čítaní a prírodných vedách. Index je aritmetickým priemerom hodnotení v jednotlivých oblastiach.</t>
  </si>
  <si>
    <t>Zdroj: https://pisadataexplorer.oecd.org/ide/idepisa/</t>
  </si>
  <si>
    <t>Zdroj: https://www.universityrankings.ch/</t>
  </si>
  <si>
    <t>Miera úmrtnosti odvrátiteľnej zdravotnou starostlivosťou alebo inými slovami miera liečiteľnej úmrtnosti zahŕňa úmrtia, ktoré je možné odvrátiť včasnou a efektívnou diagnostikou či adekvátnym zásahom zdravotnej starostlivosti a liečbou pre ľudí do 75 rokov. Určená ako počet úmrtí na 100 tisíc obyvateľov.</t>
  </si>
  <si>
    <t>Miera úmrtnosti, ktorej je možné predísť najmä účinnými zásahmi v oblasti verejného zdravia a primárnej prevencie (t. j. pred prepuknutím chorôb/úrazov, pre obmedzenie ich výskytu) pre ľudí do 75 rokov. Určená ako počet úmrtí na 100 tisíc obyvateľov.</t>
  </si>
  <si>
    <r>
      <t>Priemerná koncentrácia PM</t>
    </r>
    <r>
      <rPr>
        <b/>
        <vertAlign val="subscript"/>
        <sz val="9"/>
        <color rgb="FF000000"/>
        <rFont val="Arial Narrow"/>
        <family val="2"/>
        <charset val="238"/>
      </rPr>
      <t>2,5</t>
    </r>
    <r>
      <rPr>
        <b/>
        <sz val="9"/>
        <color rgb="FF000000"/>
        <rFont val="Arial Narrow"/>
        <family val="2"/>
        <charset val="238"/>
      </rPr>
      <t xml:space="preserve"> v ovzduší</t>
    </r>
  </si>
  <si>
    <t>Percentuálna zmena v množstve emisií skleníkových plynov mimo ETS (vyjadrené ako CO2 ekvivalent) v porovnaní s rokom 2005. Indikátor zachytáva trendy týkajúce sa agregovaných antropogénnych emisií CO2, NO2, CH4, HFC, PFC a SF6 súhrnne nazývaných skleníkové plyny (vyjadrené ako CO2 ekvivalent). Celkové množstvo nezahŕňa emisie sektorov obchodovania s emisnými kvótami a z využívania krajiny a lesov (LULUCF).</t>
  </si>
  <si>
    <t>Ukazovateľ meria podiel recyklovaného komunálneho odpadu na celkovej produkcii komunálneho odpadu. Recyklácia zahŕňa recykláciu materiálu, kompostovanie a anaeróbnu digesciu. Pomer je vyjadrený v percentách, keďže obe veličiny sa merajú v rovnakej jednotke, konkrétne v tonách.</t>
  </si>
  <si>
    <t>Zdroj: https://ec.europa.eu/eurostat/databrowser/view/t2020_rt120/default/table?lang=en [T2020_RT120]</t>
  </si>
  <si>
    <t>Podiel konečnej energetickej spotreby z obnoviteľných zdrojov energie a hrubej konečnej energetickej spotreby. Konečná energetická spotreba z obnoviteľných zdrojov sa vypočíta ako súčet hrubej konečnej spotreby elektriny z obnoviteľných zdrojov energie, hrubej konečnej energetickej spotreby z obnoviteľných zdrojov energie určenej na výrobu tepla a chladu a konečnej energetickej spotreby z obnoviteľných zdrojov energie v doprave.</t>
  </si>
  <si>
    <t>Zdroj: https://appsso.eurostat.ec.europa.eu/nui/show.do?dataset=nrg_ind_ren&amp;lang=en  [nrg_ind_ren]</t>
  </si>
  <si>
    <t>Dlh verejnej správy je definovaný ako celkový konsolidovaný hrubý dlh v nominálnej (nominálnej) hodnote ku koncu roka v nasledujúcich kategóriách záväzkov verejnej správy (ako sú definované v ESA 2010): obeživo a vklady, dlhové cenné papiere a pôžičky. Na národnej úrovni sú údaje za sektor verejnej správy konsolidované medzi subsektormi.</t>
  </si>
  <si>
    <t>Zdroj: https://appsso.eurostat.ec.europa.eu/nui/show.do?dataset=gov_10dd_edpt1&amp;lang=en   [gov_10dd_edpt1]</t>
  </si>
  <si>
    <t>Indikátor S2 vyjadruje, o koľko sa musí trvale zmeniť štrukturálne primárne saldo (v % HDP), aby súčasná hodnota budúcich štrukturálnych primárnych sáld pokryla dnešnú úroveň dlhu. Meria sa na nekonečnom horizonte, berúc do úvahy všetky dodatočné výdavky vyplývajúce zo starnutia obyvateľstva.</t>
  </si>
  <si>
    <t>Zdroj: https://ec.europa.eu/info/publications/debt-sustainability-monitor-2020_en</t>
  </si>
  <si>
    <t>Index hodnotiaci postavenie krajín vo viacerých oblastiach ovplyvňujúcich inovácie (ľudský kapitál, atraktívnosť vedeckého prostredia, digitalizácia, financovanie, firemné investície, IT, intelektuálne aktíva, a pod.)</t>
  </si>
  <si>
    <t>Podnikové výdavky na výskum a vývoj ako percento HDP</t>
  </si>
  <si>
    <t>Zamestnanosť vo vekovej skupine 20-64</t>
  </si>
  <si>
    <t>Zdroj: Eurostat [ilc_peps01n]</t>
  </si>
  <si>
    <t>Zdroj: Eurostat: [rd_e_berdindr2]</t>
  </si>
  <si>
    <t>Zdroj: Eurostat  [lfsa_ergan]</t>
  </si>
  <si>
    <t>Eurostat: [lfsa_egan], [lfsa_pganws]</t>
  </si>
  <si>
    <t>Zdroj: Eurostat  [lfsa_ergaedn]</t>
  </si>
  <si>
    <t>Podiel detí v predprimárnom vzdelávaní od 3 rokov do nástupu na povinnú školskú dochádzku</t>
  </si>
  <si>
    <t>Zdroj: Eurostat [educ_uoe_enra21]</t>
  </si>
  <si>
    <t>Zdroj: Eurostat [edat_lfse_14]</t>
  </si>
  <si>
    <t>Podiel žiakov nedosahujúcich základnú úroveň (úroveň 2) v čitateľskej gramotnosti testovania PISA</t>
  </si>
  <si>
    <t>Podiel populácie v riziku chudoby (po sociálnych transferoch) a/alebo žijúcej v materiálnej deprivácií a/alebo v domácnostiach s veľmi nízkou intenzitou práce</t>
  </si>
  <si>
    <t>Miera zamestnanosti žien vo veku 20-39 rokov</t>
  </si>
  <si>
    <t>Miera zamestnanosti ľudí so základným a nižším vzdelaním vo veku 20-64 (ISCED 0-2)</t>
  </si>
  <si>
    <t>Podiel populácie vo veku 18-24 rokov s nízkym vzdelaním (ISCED 0, 1, 2, 3C), ktorá nepokračuje v ďalšom vzdelávaní alebo odbornej príprave</t>
  </si>
  <si>
    <t>Priemer umiestnenia najlepšej univerzity v krajine naprieč rebríčkami Times, ARWU a QS</t>
  </si>
  <si>
    <t>Podiel ľudí zúčastňujúcich sa vzdelávania a odbornej prípravy za posledné štyri týždne</t>
  </si>
  <si>
    <t>Zdroj: Eurostat [trng_lfs_01]</t>
  </si>
  <si>
    <t>Percento populácie žijúcej v preplnenej domácnosti</t>
  </si>
  <si>
    <t>Zdroj: Eurostat [ilc_lvho05a]</t>
  </si>
  <si>
    <t>Podiel nákladov na bývanie na konečnej spotrebe domácností podľa národných účtov</t>
  </si>
  <si>
    <t xml:space="preserve">Priemerný počet rokov, ktoré sa dožije práve narodené dieťa za predpokladu, že súčasné hodnoty miery úmrtnosti v každom populačnom ročníku zostanú zachované. </t>
  </si>
  <si>
    <t>Rozdiel v rokoch dožitia medzi mužmi dosahujúcimi najviac základné vzdelanie a mužmi dosahujúcimi vysokoškolské vzdelanie vo veku 25 rokov</t>
  </si>
  <si>
    <r>
      <t>Ukazovateľ meria populačne váženú priemernú ročnú koncentráciu tuhých častíc v mestských aglomeráciách. Meria sa v μg/m3 vzduchu ako priemerná hodnota za rok. Jemné častice (PM</t>
    </r>
    <r>
      <rPr>
        <vertAlign val="subscript"/>
        <sz val="9"/>
        <color rgb="FF000000"/>
        <rFont val="Arial Narrow"/>
        <family val="2"/>
        <charset val="238"/>
      </rPr>
      <t>2,5</t>
    </r>
    <r>
      <rPr>
        <sz val="9"/>
        <color rgb="FF000000"/>
        <rFont val="Arial Narrow"/>
        <family val="2"/>
        <charset val="238"/>
      </rPr>
      <t>) sú tie, ktorých priemer je menší ako 2,5 mikrometra.</t>
    </r>
  </si>
  <si>
    <t xml:space="preserve"> Zdroj: Eurostat [nama_10_co3_p3]</t>
  </si>
  <si>
    <t>Distribution of population by tenure status, type of household and income group - EU-SILC survey [ILC_LVHO02]</t>
  </si>
  <si>
    <t>Zdroj: Eurostat [ilc_lvho02]</t>
  </si>
  <si>
    <t>Zdroj: Eurostat [demo_mlexpecedu]</t>
  </si>
  <si>
    <t>Zdroj: Eurostat [hlth_cd_apr]</t>
  </si>
  <si>
    <t>Zdroj: Eurostat [sdg_11_50]</t>
  </si>
  <si>
    <t>Zdroj: Eurostat [env_air_gge]</t>
  </si>
  <si>
    <t>Zdroj: Eurostat [nama_10_pe]</t>
  </si>
  <si>
    <t xml:space="preserve">Podiel konečnej energetickej spotreby z obnoviteľných zdrojov energie a hrubej konečnej energetickej spotreby. Konečná energetická spotreba z obnoviteľných zdrojov sa vypočíta ako súčet hrubej konečnej spotreby elektriny z obnoviteľných zdrojov energie, hrubej konečnej energetickej spotreby z obnoviteľných zdrojov energie určenej na výrobu tepla a chladu a konečnej energetickej spotreby z obnoviteľných zdrojov energie v doprave. </t>
  </si>
  <si>
    <t>Zdroj: Eurostat [nrg_ind_ren]</t>
  </si>
  <si>
    <t>Zdroj: Eurostat [gov_10dd_edpt1]</t>
  </si>
  <si>
    <t xml:space="preserve">S2 </t>
  </si>
  <si>
    <t xml:space="preserve">Indikátor S2 vyjadruje, o koľko sa musí trvale zmeniť štrukturálne primárne saldo (v % HDP), aby súčasná hodnota budúcich štrukturálnych primárnych sáld pokryla dnešnú úroveň dlhu. </t>
  </si>
  <si>
    <t>Zdroj: https://ec.europa.eu/info/sites/default/files/economy-finance/swd-2021-501_en_v2.pdf</t>
  </si>
  <si>
    <t>Hrubý dlh verejného sektora ako podiel HDP</t>
  </si>
  <si>
    <t>Zdroj: Eurostat [CEI_WM011]</t>
  </si>
  <si>
    <t>Podiel recyklovaného komunálneho odpadu</t>
  </si>
  <si>
    <t>Celková zamestnanosť (domáci koncept) bez vekového ohraničenia</t>
  </si>
  <si>
    <t xml:space="preserve">Extrapolujeme hodnotu indexu pre každú krajinu zvlášť. </t>
  </si>
  <si>
    <t>V prípade DESI indexu je extrapolovaný priemer EÚ pre rok 2030 zhruba na úrovni mediánovej hodnoty.</t>
  </si>
  <si>
    <t>Toto je indikátor, ktorý vykazuje exponenciálny rast (čiže žiadna konkavita).</t>
  </si>
  <si>
    <t>Cieľ pre SK je stanovený ako priemer EÚ a zároveň ako mediánová pozícia (14 pozícia) podľa textácie schválenej stratégie (dali priemer a medián na tú istú úroveň).</t>
  </si>
  <si>
    <t>Cieľ pre SK preto stanovujeme ako hodnota DESI na úrovni 81 čo zodpovedá priemeru/mediánovej pozícii.</t>
  </si>
  <si>
    <t>Cieľ podľa metodiky by bol 79 bodov, čo zodpovedá zhruba 15 pozícii.</t>
  </si>
  <si>
    <t>DN</t>
  </si>
  <si>
    <t>EÚ27 medián</t>
  </si>
  <si>
    <t xml:space="preserve">Výsledkové indikátory pre kvalitu inštitúcií </t>
  </si>
  <si>
    <t>(poradie EÚ 27)</t>
  </si>
  <si>
    <t>Zelená transzícia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</si>
</sst>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0.00_-;\-* #,##0.00_-;_-* &quot;-&quot;??_-;_-@_-"/>
    <numFmt numFmtId="164" formatCode="dd\.mm\.yy"/>
    <numFmt numFmtId="165" formatCode="#,##0.0"/>
    <numFmt numFmtId="166" formatCode="0.0"/>
    <numFmt numFmtId="167" formatCode="\(0.0\)"/>
    <numFmt numFmtId="168" formatCode="#,##0.##########"/>
    <numFmt numFmtId="169" formatCode="#,##0.#########"/>
    <numFmt numFmtId="170" formatCode="#,##0.##"/>
    <numFmt numFmtId="171" formatCode="#,##0.#"/>
    <numFmt numFmtId="172" formatCode="#,##0.000"/>
    <numFmt numFmtId="173" formatCode="0.000"/>
    <numFmt numFmtId="174" formatCode="#,##0.00000"/>
    <numFmt numFmtId="175" formatCode="#,##0.0000"/>
    <numFmt numFmtId="176" formatCode="#,##0.###########"/>
    <numFmt numFmtId="177" formatCode="0.0000"/>
    <numFmt numFmtId="178" formatCode="_-* #,##0.00\ _€_-;\-* #,##0.00\ _€_-;_-* &quot;-&quot;??\ _€_-;_-@_-"/>
    <numFmt numFmtId="179" formatCode="_-* #,##0.000\ _€_-;\-* #,##0.000\ _€_-;_-* &quot;-&quot;??\ _€_-;_-@_-"/>
    <numFmt numFmtId="180" formatCode="_-* #,##0_-;\-* #,##0_-;_-* &quot;-&quot;??_-;_-@_-"/>
    <numFmt numFmtId="181" formatCode="0.00000"/>
  </numFmts>
  <fonts count="65" x14ac:knownFonts="1">
    <font>
      <sz val="11"/>
      <color theme="1"/>
      <name val="Calibri"/>
      <family val="2"/>
      <charset val="238"/>
      <scheme val="minor"/>
    </font>
    <font>
      <sz val="8"/>
      <color theme="1"/>
      <name val="Calibri"/>
      <family val="2"/>
      <charset val="238"/>
      <scheme val="minor"/>
    </font>
    <font>
      <sz val="10"/>
      <name val="Arial"/>
      <family val="2"/>
    </font>
    <font>
      <b/>
      <sz val="10"/>
      <color rgb="FF2C9ADC"/>
      <name val="Arial Narrow"/>
      <family val="2"/>
      <charset val="238"/>
    </font>
    <font>
      <b/>
      <sz val="10"/>
      <color theme="1"/>
      <name val="Arial Narrow"/>
      <family val="2"/>
      <charset val="238"/>
    </font>
    <font>
      <b/>
      <sz val="10"/>
      <color rgb="FF000000"/>
      <name val="Arial Narrow"/>
      <family val="2"/>
      <charset val="238"/>
    </font>
    <font>
      <sz val="10"/>
      <color theme="1"/>
      <name val="Arial Narrow"/>
      <family val="2"/>
      <charset val="238"/>
    </font>
    <font>
      <sz val="10"/>
      <color rgb="FF000000"/>
      <name val="Arial Narrow"/>
      <family val="2"/>
      <charset val="238"/>
    </font>
    <font>
      <sz val="9"/>
      <color indexed="81"/>
      <name val="Segoe UI"/>
      <family val="2"/>
      <charset val="238"/>
    </font>
    <font>
      <b/>
      <sz val="9"/>
      <color indexed="81"/>
      <name val="Segoe UI"/>
      <family val="2"/>
      <charset val="238"/>
    </font>
    <font>
      <sz val="11"/>
      <name val="Arial"/>
      <family val="2"/>
      <charset val="238"/>
    </font>
    <font>
      <b/>
      <sz val="10"/>
      <name val="Arial Narrow"/>
      <family val="2"/>
      <charset val="238"/>
    </font>
    <font>
      <sz val="11"/>
      <name val="Arial"/>
      <family val="2"/>
      <charset val="238"/>
    </font>
    <font>
      <sz val="10"/>
      <color theme="1"/>
      <name val="Arial"/>
      <family val="2"/>
    </font>
    <font>
      <u/>
      <sz val="10"/>
      <color theme="10"/>
      <name val="Arial"/>
      <family val="2"/>
    </font>
    <font>
      <sz val="11"/>
      <color indexed="8"/>
      <name val="Calibri"/>
      <family val="2"/>
      <scheme val="minor"/>
    </font>
    <font>
      <sz val="11"/>
      <color theme="1"/>
      <name val="Calibri"/>
      <family val="2"/>
      <scheme val="minor"/>
    </font>
    <font>
      <sz val="11"/>
      <color theme="1"/>
      <name val="Calibri"/>
      <family val="2"/>
      <charset val="238"/>
      <scheme val="minor"/>
    </font>
    <font>
      <b/>
      <sz val="10"/>
      <color theme="0" tint="-0.499984740745262"/>
      <name val="Arial Narrow"/>
      <family val="2"/>
      <charset val="238"/>
    </font>
    <font>
      <sz val="10"/>
      <name val="Arial Narrow"/>
      <family val="2"/>
      <charset val="238"/>
    </font>
    <font>
      <strike/>
      <sz val="10"/>
      <color rgb="FF000000"/>
      <name val="Arial Narrow"/>
      <family val="2"/>
      <charset val="238"/>
    </font>
    <font>
      <u/>
      <sz val="11"/>
      <color theme="10"/>
      <name val="Calibri"/>
      <family val="2"/>
      <charset val="238"/>
      <scheme val="minor"/>
    </font>
    <font>
      <sz val="10"/>
      <color theme="0" tint="-0.499984740745262"/>
      <name val="Arial Narrow"/>
      <family val="2"/>
      <charset val="238"/>
    </font>
    <font>
      <strike/>
      <sz val="10"/>
      <color theme="1"/>
      <name val="Arial Narrow"/>
      <family val="2"/>
      <charset val="238"/>
    </font>
    <font>
      <u/>
      <sz val="11"/>
      <name val="Calibri"/>
      <family val="2"/>
      <charset val="238"/>
      <scheme val="minor"/>
    </font>
    <font>
      <u/>
      <sz val="11"/>
      <color theme="10"/>
      <name val="Calibri"/>
      <family val="2"/>
    </font>
    <font>
      <sz val="8"/>
      <name val="Arial"/>
      <family val="2"/>
      <charset val="238"/>
    </font>
    <font>
      <sz val="8"/>
      <color theme="0" tint="-0.499984740745262"/>
      <name val="Arial"/>
      <family val="2"/>
      <charset val="238"/>
    </font>
    <font>
      <sz val="8"/>
      <color theme="1"/>
      <name val="Arial"/>
      <family val="2"/>
      <charset val="238"/>
    </font>
    <font>
      <b/>
      <sz val="8"/>
      <name val="Arial"/>
      <family val="2"/>
      <charset val="238"/>
    </font>
    <font>
      <b/>
      <sz val="8"/>
      <color indexed="9"/>
      <name val="Arial"/>
      <family val="2"/>
      <charset val="238"/>
    </font>
    <font>
      <b/>
      <sz val="8"/>
      <color theme="1"/>
      <name val="Arial"/>
      <family val="2"/>
      <charset val="238"/>
    </font>
    <font>
      <sz val="8"/>
      <color rgb="FFFF0000"/>
      <name val="Arial"/>
      <family val="2"/>
      <charset val="238"/>
    </font>
    <font>
      <sz val="8"/>
      <color theme="1" tint="0.499984740745262"/>
      <name val="Arial"/>
      <family val="2"/>
      <charset val="238"/>
    </font>
    <font>
      <i/>
      <sz val="8"/>
      <color theme="1"/>
      <name val="Arial"/>
      <family val="2"/>
      <charset val="238"/>
    </font>
    <font>
      <sz val="8"/>
      <color indexed="8"/>
      <name val="Arial"/>
      <family val="2"/>
      <charset val="238"/>
    </font>
    <font>
      <b/>
      <sz val="8"/>
      <color indexed="8"/>
      <name val="Arial"/>
      <family val="2"/>
      <charset val="238"/>
    </font>
    <font>
      <i/>
      <sz val="8"/>
      <color rgb="FF000000"/>
      <name val="Arial"/>
      <family val="2"/>
      <charset val="238"/>
    </font>
    <font>
      <b/>
      <u/>
      <sz val="8"/>
      <color theme="1"/>
      <name val="Arial"/>
      <family val="2"/>
      <charset val="238"/>
    </font>
    <font>
      <u/>
      <sz val="8"/>
      <name val="Arial"/>
      <family val="2"/>
      <charset val="238"/>
    </font>
    <font>
      <b/>
      <i/>
      <sz val="8"/>
      <name val="Arial"/>
      <family val="2"/>
      <charset val="238"/>
    </font>
    <font>
      <b/>
      <sz val="9"/>
      <color indexed="9"/>
      <name val="Arial"/>
      <family val="2"/>
      <charset val="238"/>
    </font>
    <font>
      <b/>
      <sz val="16"/>
      <color theme="1"/>
      <name val="Calibri"/>
      <family val="2"/>
      <scheme val="minor"/>
    </font>
    <font>
      <i/>
      <sz val="11"/>
      <color rgb="FF000000"/>
      <name val="Calibri"/>
      <family val="2"/>
      <scheme val="minor"/>
    </font>
    <font>
      <b/>
      <u/>
      <sz val="11"/>
      <color theme="1"/>
      <name val="Calibri"/>
      <family val="2"/>
      <scheme val="minor"/>
    </font>
    <font>
      <b/>
      <sz val="11"/>
      <color theme="1"/>
      <name val="Calibri"/>
      <family val="2"/>
      <scheme val="minor"/>
    </font>
    <font>
      <b/>
      <i/>
      <sz val="10"/>
      <color rgb="FFFF0000"/>
      <name val="Arial"/>
      <family val="2"/>
    </font>
    <font>
      <b/>
      <i/>
      <sz val="8"/>
      <color rgb="FFFF0000"/>
      <name val="Arial"/>
      <family val="2"/>
      <charset val="238"/>
    </font>
    <font>
      <sz val="8"/>
      <color theme="1"/>
      <name val="Arial Narrow"/>
      <family val="2"/>
      <charset val="238"/>
    </font>
    <font>
      <i/>
      <sz val="8"/>
      <color theme="1"/>
      <name val="Arial Narrow"/>
      <family val="2"/>
      <charset val="238"/>
    </font>
    <font>
      <sz val="9"/>
      <color theme="1"/>
      <name val="Arial Narrow"/>
      <family val="2"/>
      <charset val="238"/>
    </font>
    <font>
      <b/>
      <sz val="9"/>
      <color rgb="FF2C9ADC"/>
      <name val="Arial Narrow"/>
      <family val="2"/>
      <charset val="238"/>
    </font>
    <font>
      <b/>
      <sz val="9"/>
      <color theme="1"/>
      <name val="Arial Narrow"/>
      <family val="2"/>
      <charset val="238"/>
    </font>
    <font>
      <b/>
      <sz val="9"/>
      <color rgb="FF000000"/>
      <name val="Arial Narrow"/>
      <family val="2"/>
      <charset val="238"/>
    </font>
    <font>
      <sz val="9"/>
      <name val="Arial Narrow"/>
      <family val="2"/>
      <charset val="238"/>
    </font>
    <font>
      <sz val="9"/>
      <color rgb="FF000000"/>
      <name val="Arial Narrow"/>
      <family val="2"/>
      <charset val="238"/>
    </font>
    <font>
      <b/>
      <sz val="9"/>
      <name val="Arial Narrow"/>
      <family val="2"/>
      <charset val="238"/>
    </font>
    <font>
      <b/>
      <strike/>
      <sz val="9"/>
      <color rgb="FF000000"/>
      <name val="Arial Narrow"/>
      <family val="2"/>
      <charset val="238"/>
    </font>
    <font>
      <strike/>
      <sz val="9"/>
      <color rgb="FF000000"/>
      <name val="Arial Narrow"/>
      <family val="2"/>
      <charset val="238"/>
    </font>
    <font>
      <strike/>
      <sz val="9"/>
      <color theme="1"/>
      <name val="Arial Narrow"/>
      <family val="2"/>
      <charset val="238"/>
    </font>
    <font>
      <sz val="8"/>
      <color rgb="FF000000"/>
      <name val="Arial Narrow"/>
      <family val="2"/>
      <charset val="238"/>
    </font>
    <font>
      <i/>
      <sz val="9"/>
      <color rgb="FF000000"/>
      <name val="Arial Narrow"/>
      <family val="2"/>
      <charset val="238"/>
    </font>
    <font>
      <b/>
      <vertAlign val="subscript"/>
      <sz val="9"/>
      <color rgb="FF000000"/>
      <name val="Arial Narrow"/>
      <family val="2"/>
      <charset val="238"/>
    </font>
    <font>
      <vertAlign val="subscript"/>
      <sz val="9"/>
      <color rgb="FF000000"/>
      <name val="Arial Narrow"/>
      <family val="2"/>
      <charset val="238"/>
    </font>
    <font>
      <u/>
      <sz val="9"/>
      <color theme="10"/>
      <name val="Arial Narrow"/>
      <family val="2"/>
      <charset val="238"/>
    </font>
  </fonts>
  <fills count="14">
    <fill>
      <patternFill patternType="none"/>
    </fill>
    <fill>
      <patternFill patternType="gray125"/>
    </fill>
    <fill>
      <patternFill patternType="solid">
        <fgColor indexed="44"/>
        <bgColor indexed="64"/>
      </patternFill>
    </fill>
    <fill>
      <patternFill patternType="solid">
        <fgColor indexed="9"/>
        <bgColor indexed="64"/>
      </patternFill>
    </fill>
    <fill>
      <patternFill patternType="solid">
        <fgColor rgb="FFFFFF00"/>
        <bgColor indexed="64"/>
      </patternFill>
    </fill>
    <fill>
      <patternFill patternType="solid">
        <fgColor theme="7" tint="0.79998168889431442"/>
        <bgColor indexed="64"/>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theme="8" tint="0.79998168889431442"/>
        <bgColor indexed="64"/>
      </patternFill>
    </fill>
    <fill>
      <patternFill patternType="solid">
        <fgColor theme="9" tint="0.79998168889431442"/>
        <bgColor indexed="64"/>
      </patternFill>
    </fill>
    <fill>
      <patternFill patternType="solid">
        <fgColor theme="8" tint="0.59999389629810485"/>
        <bgColor indexed="64"/>
      </patternFill>
    </fill>
  </fills>
  <borders count="96">
    <border>
      <left/>
      <right/>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8"/>
      </left>
      <right style="thin">
        <color indexed="8"/>
      </right>
      <top/>
      <bottom/>
      <diagonal/>
    </border>
    <border>
      <left style="thin">
        <color indexed="8"/>
      </left>
      <right/>
      <top/>
      <bottom/>
      <diagonal/>
    </border>
    <border>
      <left/>
      <right/>
      <top/>
      <bottom style="thin">
        <color indexed="8"/>
      </bottom>
      <diagonal/>
    </border>
    <border>
      <left/>
      <right/>
      <top/>
      <bottom style="thin">
        <color indexed="64"/>
      </bottom>
      <diagonal/>
    </border>
    <border>
      <left/>
      <right/>
      <top style="medium">
        <color indexed="64"/>
      </top>
      <bottom/>
      <diagonal/>
    </border>
    <border>
      <left style="thin">
        <color rgb="FFB0B0B0"/>
      </left>
      <right style="thin">
        <color rgb="FFB0B0B0"/>
      </right>
      <top style="thin">
        <color rgb="FFB0B0B0"/>
      </top>
      <bottom style="thin">
        <color rgb="FFB0B0B0"/>
      </bottom>
      <diagonal/>
    </border>
    <border>
      <left style="medium">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22"/>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style="thin">
        <color indexed="8"/>
      </top>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rgb="FFB0B0B0"/>
      </left>
      <right style="thin">
        <color rgb="FFB0B0B0"/>
      </right>
      <top style="thin">
        <color rgb="FFB0B0B0"/>
      </top>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bottom style="thin">
        <color indexed="8"/>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rgb="FFB0B0B0"/>
      </left>
      <right/>
      <top style="thin">
        <color rgb="FFB0B0B0"/>
      </top>
      <bottom style="thin">
        <color rgb="FFB0B0B0"/>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style="thin">
        <color indexed="8"/>
      </bottom>
      <diagonal/>
    </border>
    <border>
      <left/>
      <right style="thin">
        <color rgb="FFB0B0B0"/>
      </right>
      <top/>
      <bottom/>
      <diagonal/>
    </border>
    <border>
      <left style="thin">
        <color indexed="8"/>
      </left>
      <right/>
      <top style="thin">
        <color indexed="8"/>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right/>
      <top/>
      <bottom style="dotted">
        <color indexed="64"/>
      </bottom>
      <diagonal/>
    </border>
  </borders>
  <cellStyleXfs count="20">
    <xf numFmtId="0" fontId="0" fillId="0" borderId="0"/>
    <xf numFmtId="0" fontId="2" fillId="0" borderId="0"/>
    <xf numFmtId="0" fontId="2" fillId="0" borderId="0"/>
    <xf numFmtId="0" fontId="2" fillId="0" borderId="0"/>
    <xf numFmtId="0" fontId="10" fillId="0" borderId="0"/>
    <xf numFmtId="0" fontId="2" fillId="3" borderId="0"/>
    <xf numFmtId="0" fontId="2" fillId="0" borderId="0"/>
    <xf numFmtId="0" fontId="12" fillId="0" borderId="0"/>
    <xf numFmtId="0" fontId="13" fillId="0" borderId="0"/>
    <xf numFmtId="9" fontId="13" fillId="0" borderId="0" applyFont="0" applyFill="0" applyBorder="0" applyAlignment="0" applyProtection="0"/>
    <xf numFmtId="0" fontId="14" fillId="0" borderId="0" applyNumberFormat="0" applyFill="0" applyBorder="0" applyAlignment="0" applyProtection="0"/>
    <xf numFmtId="0" fontId="15" fillId="0" borderId="0"/>
    <xf numFmtId="0" fontId="16" fillId="0" borderId="0"/>
    <xf numFmtId="9" fontId="17" fillId="0" borderId="0" applyFont="0" applyFill="0" applyBorder="0" applyAlignment="0" applyProtection="0"/>
    <xf numFmtId="0" fontId="21" fillId="0" borderId="0" applyNumberFormat="0" applyFill="0" applyBorder="0" applyAlignment="0" applyProtection="0"/>
    <xf numFmtId="0" fontId="2" fillId="0" borderId="0"/>
    <xf numFmtId="0" fontId="2" fillId="0" borderId="0"/>
    <xf numFmtId="0" fontId="25" fillId="0" borderId="0" applyNumberFormat="0" applyFill="0" applyBorder="0" applyAlignment="0" applyProtection="0">
      <alignment vertical="top"/>
      <protection locked="0"/>
    </xf>
    <xf numFmtId="43" fontId="17" fillId="0" borderId="0" applyFont="0" applyFill="0" applyBorder="0" applyAlignment="0" applyProtection="0"/>
    <xf numFmtId="0" fontId="2" fillId="0" borderId="0">
      <alignment horizontal="left" wrapText="1"/>
    </xf>
  </cellStyleXfs>
  <cellXfs count="934">
    <xf numFmtId="0" fontId="0" fillId="0" borderId="0" xfId="0"/>
    <xf numFmtId="0" fontId="7" fillId="0" borderId="18" xfId="0" applyFont="1" applyFill="1" applyBorder="1" applyAlignment="1">
      <alignment horizontal="justify" vertical="center"/>
    </xf>
    <xf numFmtId="0" fontId="5" fillId="0" borderId="0" xfId="0" applyFont="1" applyFill="1" applyBorder="1" applyAlignment="1">
      <alignment horizontal="justify" vertical="center"/>
    </xf>
    <xf numFmtId="0" fontId="7" fillId="0" borderId="0" xfId="0" applyFont="1" applyFill="1" applyBorder="1" applyAlignment="1">
      <alignment horizontal="center" vertical="center" wrapText="1"/>
    </xf>
    <xf numFmtId="0" fontId="4" fillId="0" borderId="0" xfId="0" applyFont="1" applyBorder="1" applyAlignment="1">
      <alignment horizontal="center" vertical="center"/>
    </xf>
    <xf numFmtId="0" fontId="7" fillId="0" borderId="0" xfId="0" applyFont="1" applyFill="1" applyBorder="1" applyAlignment="1">
      <alignment horizontal="justify" vertical="center"/>
    </xf>
    <xf numFmtId="0" fontId="5" fillId="0" borderId="0" xfId="0" applyFont="1" applyBorder="1" applyAlignment="1">
      <alignment horizontal="center" vertical="center"/>
    </xf>
    <xf numFmtId="166" fontId="7" fillId="0" borderId="0" xfId="0" applyNumberFormat="1" applyFont="1" applyFill="1" applyAlignment="1">
      <alignment horizontal="center" vertical="center" wrapText="1"/>
    </xf>
    <xf numFmtId="2" fontId="7" fillId="0" borderId="0" xfId="0" applyNumberFormat="1" applyFont="1" applyFill="1" applyAlignment="1">
      <alignment horizontal="center" vertical="center" wrapText="1"/>
    </xf>
    <xf numFmtId="2" fontId="7" fillId="0" borderId="0" xfId="0" applyNumberFormat="1" applyFont="1" applyFill="1" applyBorder="1" applyAlignment="1">
      <alignment horizontal="center" vertical="center" wrapText="1"/>
    </xf>
    <xf numFmtId="0" fontId="18" fillId="0" borderId="0" xfId="0" applyFont="1" applyBorder="1" applyAlignment="1">
      <alignment horizontal="center" vertical="center" wrapText="1"/>
    </xf>
    <xf numFmtId="0" fontId="20" fillId="4" borderId="0" xfId="0" applyFont="1" applyFill="1" applyBorder="1" applyAlignment="1">
      <alignment horizontal="center" vertical="center" wrapText="1"/>
    </xf>
    <xf numFmtId="166" fontId="7" fillId="0" borderId="18" xfId="0" applyNumberFormat="1" applyFont="1" applyFill="1" applyBorder="1" applyAlignment="1">
      <alignment horizontal="center" vertical="center" wrapText="1"/>
    </xf>
    <xf numFmtId="1" fontId="7" fillId="0" borderId="18" xfId="0" applyNumberFormat="1" applyFont="1" applyFill="1" applyBorder="1" applyAlignment="1">
      <alignment horizontal="center" vertical="center" wrapText="1"/>
    </xf>
    <xf numFmtId="0" fontId="6" fillId="0" borderId="0" xfId="0" applyFont="1" applyAlignment="1">
      <alignment horizontal="center" vertical="center"/>
    </xf>
    <xf numFmtId="0" fontId="6" fillId="0" borderId="0" xfId="0" applyFont="1"/>
    <xf numFmtId="0" fontId="22" fillId="0" borderId="0" xfId="0" applyFont="1" applyAlignment="1">
      <alignment horizontal="center" vertical="center"/>
    </xf>
    <xf numFmtId="0" fontId="22" fillId="0" borderId="0" xfId="0" applyFont="1"/>
    <xf numFmtId="0" fontId="6" fillId="0" borderId="0" xfId="0" applyFont="1" applyBorder="1" applyAlignment="1">
      <alignment horizontal="center" vertical="center"/>
    </xf>
    <xf numFmtId="166" fontId="6" fillId="0" borderId="0" xfId="0" applyNumberFormat="1" applyFont="1" applyBorder="1" applyAlignment="1">
      <alignment horizontal="center" vertical="center"/>
    </xf>
    <xf numFmtId="0" fontId="6" fillId="0" borderId="0" xfId="0" applyFont="1" applyFill="1" applyAlignment="1">
      <alignment horizontal="center" vertical="center"/>
    </xf>
    <xf numFmtId="0" fontId="6" fillId="0" borderId="0" xfId="0" applyFont="1" applyFill="1"/>
    <xf numFmtId="0" fontId="6" fillId="0" borderId="18" xfId="0" applyFont="1" applyFill="1" applyBorder="1" applyAlignment="1">
      <alignment horizontal="center" vertical="center"/>
    </xf>
    <xf numFmtId="165" fontId="6" fillId="0" borderId="0" xfId="0" applyNumberFormat="1" applyFont="1" applyFill="1" applyAlignment="1">
      <alignment horizontal="center" vertical="center"/>
    </xf>
    <xf numFmtId="0" fontId="19" fillId="0" borderId="0" xfId="0" applyFont="1" applyBorder="1" applyAlignment="1">
      <alignment horizontal="center" vertical="center"/>
    </xf>
    <xf numFmtId="0" fontId="19" fillId="0" borderId="0" xfId="0" applyFont="1"/>
    <xf numFmtId="0" fontId="19" fillId="0" borderId="23" xfId="0" applyFont="1" applyBorder="1"/>
    <xf numFmtId="0" fontId="19" fillId="0" borderId="23" xfId="0" applyFont="1" applyFill="1" applyBorder="1"/>
    <xf numFmtId="2" fontId="6" fillId="0" borderId="0" xfId="0" applyNumberFormat="1" applyFont="1" applyFill="1" applyAlignment="1">
      <alignment horizontal="center" vertical="center"/>
    </xf>
    <xf numFmtId="0" fontId="23" fillId="4" borderId="0" xfId="0" applyFont="1" applyFill="1"/>
    <xf numFmtId="2" fontId="6" fillId="0" borderId="0" xfId="0" applyNumberFormat="1" applyFont="1" applyFill="1" applyBorder="1" applyAlignment="1">
      <alignment horizontal="center" vertical="center"/>
    </xf>
    <xf numFmtId="166" fontId="19" fillId="0" borderId="0" xfId="0" applyNumberFormat="1" applyFont="1" applyBorder="1" applyAlignment="1">
      <alignment horizontal="center" vertical="center"/>
    </xf>
    <xf numFmtId="166" fontId="19" fillId="0" borderId="18" xfId="0" applyNumberFormat="1" applyFont="1" applyBorder="1" applyAlignment="1">
      <alignment horizontal="center" vertical="center" wrapText="1"/>
    </xf>
    <xf numFmtId="0" fontId="19" fillId="0" borderId="18" xfId="0" applyFont="1" applyBorder="1" applyAlignment="1">
      <alignment horizontal="center" vertical="center" wrapText="1"/>
    </xf>
    <xf numFmtId="0" fontId="19" fillId="0" borderId="0" xfId="0" applyFont="1" applyBorder="1" applyAlignment="1">
      <alignment horizontal="left" vertical="center"/>
    </xf>
    <xf numFmtId="0" fontId="11" fillId="0" borderId="0" xfId="0" applyFont="1" applyFill="1" applyBorder="1" applyAlignment="1">
      <alignment horizontal="justify" vertical="center"/>
    </xf>
    <xf numFmtId="166" fontId="19" fillId="0" borderId="0" xfId="0" applyNumberFormat="1" applyFont="1" applyFill="1" applyAlignment="1">
      <alignment horizontal="center" vertical="center" wrapText="1"/>
    </xf>
    <xf numFmtId="166" fontId="19" fillId="0" borderId="0" xfId="0" applyNumberFormat="1" applyFont="1" applyFill="1" applyBorder="1" applyAlignment="1">
      <alignment horizontal="center" vertical="center"/>
    </xf>
    <xf numFmtId="0" fontId="19" fillId="0" borderId="0" xfId="0" applyFont="1" applyFill="1"/>
    <xf numFmtId="0" fontId="19" fillId="0" borderId="18" xfId="0" applyFont="1" applyFill="1" applyBorder="1" applyAlignment="1">
      <alignment horizontal="justify" vertical="center"/>
    </xf>
    <xf numFmtId="0" fontId="19" fillId="0" borderId="18" xfId="0" applyFont="1" applyFill="1" applyBorder="1" applyAlignment="1">
      <alignment horizontal="center" vertical="center"/>
    </xf>
    <xf numFmtId="1" fontId="19" fillId="0" borderId="0" xfId="0" applyNumberFormat="1" applyFont="1" applyFill="1" applyAlignment="1">
      <alignment horizontal="center" vertical="center" wrapText="1"/>
    </xf>
    <xf numFmtId="1" fontId="19" fillId="0" borderId="0" xfId="0" applyNumberFormat="1" applyFont="1" applyFill="1" applyBorder="1" applyAlignment="1">
      <alignment horizontal="center" vertical="center" wrapText="1"/>
    </xf>
    <xf numFmtId="1" fontId="19" fillId="0" borderId="18" xfId="0" applyNumberFormat="1" applyFont="1" applyFill="1" applyBorder="1" applyAlignment="1">
      <alignment horizontal="center" vertical="center"/>
    </xf>
    <xf numFmtId="166" fontId="19" fillId="0" borderId="0" xfId="0" applyNumberFormat="1" applyFont="1" applyBorder="1" applyAlignment="1">
      <alignment horizontal="left" vertical="center"/>
    </xf>
    <xf numFmtId="0" fontId="19" fillId="0" borderId="18" xfId="0" applyFont="1" applyBorder="1" applyAlignment="1">
      <alignment horizontal="center" vertical="center"/>
    </xf>
    <xf numFmtId="165" fontId="19" fillId="0" borderId="0" xfId="0" applyNumberFormat="1" applyFont="1" applyFill="1" applyAlignment="1">
      <alignment horizontal="center" vertical="center"/>
    </xf>
    <xf numFmtId="166" fontId="19" fillId="0" borderId="0" xfId="0" applyNumberFormat="1" applyFont="1" applyFill="1" applyAlignment="1">
      <alignment horizontal="center" vertical="center"/>
    </xf>
    <xf numFmtId="166" fontId="19" fillId="0" borderId="18" xfId="0" applyNumberFormat="1" applyFont="1" applyFill="1" applyBorder="1" applyAlignment="1">
      <alignment horizontal="center" vertical="center"/>
    </xf>
    <xf numFmtId="0" fontId="11" fillId="0" borderId="0" xfId="0" applyFont="1" applyBorder="1" applyAlignment="1">
      <alignment horizontal="center" vertical="center"/>
    </xf>
    <xf numFmtId="2" fontId="19" fillId="0" borderId="0" xfId="0" applyNumberFormat="1" applyFont="1" applyFill="1" applyAlignment="1">
      <alignment horizontal="center" vertical="center" wrapText="1"/>
    </xf>
    <xf numFmtId="2" fontId="19" fillId="0" borderId="0" xfId="0" applyNumberFormat="1" applyFont="1" applyFill="1" applyAlignment="1">
      <alignment horizontal="center" vertical="center"/>
    </xf>
    <xf numFmtId="0" fontId="19" fillId="0" borderId="0" xfId="0" applyFont="1" applyFill="1" applyAlignment="1">
      <alignment horizontal="center" vertical="center" wrapText="1"/>
    </xf>
    <xf numFmtId="2" fontId="19" fillId="0" borderId="0" xfId="0" applyNumberFormat="1" applyFont="1" applyFill="1" applyBorder="1" applyAlignment="1">
      <alignment horizontal="center" vertical="center"/>
    </xf>
    <xf numFmtId="3" fontId="19" fillId="0" borderId="0" xfId="0" applyNumberFormat="1" applyFont="1" applyFill="1" applyAlignment="1">
      <alignment horizontal="center" vertical="center"/>
    </xf>
    <xf numFmtId="166" fontId="7" fillId="0" borderId="0" xfId="0" applyNumberFormat="1" applyFont="1" applyFill="1" applyBorder="1" applyAlignment="1">
      <alignment horizontal="center" vertical="center" wrapText="1"/>
    </xf>
    <xf numFmtId="1" fontId="7" fillId="0" borderId="0" xfId="0" applyNumberFormat="1" applyFont="1" applyFill="1" applyBorder="1" applyAlignment="1">
      <alignment horizontal="center" vertical="center" wrapText="1"/>
    </xf>
    <xf numFmtId="0" fontId="26" fillId="5" borderId="46" xfId="0" applyFont="1" applyFill="1" applyBorder="1"/>
    <xf numFmtId="165" fontId="26" fillId="5" borderId="46" xfId="0" applyNumberFormat="1" applyFont="1" applyFill="1" applyBorder="1"/>
    <xf numFmtId="0" fontId="1" fillId="5" borderId="46" xfId="0" applyFont="1" applyFill="1" applyBorder="1"/>
    <xf numFmtId="3" fontId="26" fillId="5" borderId="46" xfId="0" applyNumberFormat="1" applyFont="1" applyFill="1" applyBorder="1"/>
    <xf numFmtId="3" fontId="28" fillId="5" borderId="46" xfId="0" applyNumberFormat="1" applyFont="1" applyFill="1" applyBorder="1"/>
    <xf numFmtId="0" fontId="26" fillId="0" borderId="0" xfId="0" applyFont="1"/>
    <xf numFmtId="164" fontId="26" fillId="0" borderId="0" xfId="0" applyNumberFormat="1" applyFont="1"/>
    <xf numFmtId="0" fontId="26" fillId="5" borderId="0" xfId="0" applyFont="1" applyFill="1"/>
    <xf numFmtId="0" fontId="26" fillId="2" borderId="1" xfId="0" applyFont="1" applyFill="1" applyBorder="1"/>
    <xf numFmtId="0" fontId="26" fillId="0" borderId="1" xfId="0" applyFont="1" applyBorder="1"/>
    <xf numFmtId="165" fontId="26" fillId="0" borderId="1" xfId="0" applyNumberFormat="1" applyFont="1" applyBorder="1"/>
    <xf numFmtId="4" fontId="26" fillId="0" borderId="1" xfId="0" applyNumberFormat="1" applyFont="1" applyBorder="1"/>
    <xf numFmtId="0" fontId="26" fillId="4" borderId="1" xfId="0" applyFont="1" applyFill="1" applyBorder="1"/>
    <xf numFmtId="165" fontId="26" fillId="4" borderId="1" xfId="0" applyNumberFormat="1" applyFont="1" applyFill="1" applyBorder="1"/>
    <xf numFmtId="4" fontId="26" fillId="4" borderId="1" xfId="0" applyNumberFormat="1" applyFont="1" applyFill="1" applyBorder="1"/>
    <xf numFmtId="0" fontId="1" fillId="0" borderId="0" xfId="0" applyFont="1" applyFill="1"/>
    <xf numFmtId="165" fontId="26" fillId="0" borderId="1" xfId="0" applyNumberFormat="1" applyFont="1" applyFill="1" applyBorder="1"/>
    <xf numFmtId="0" fontId="26" fillId="0" borderId="0" xfId="0" applyFont="1" applyFill="1" applyBorder="1"/>
    <xf numFmtId="165" fontId="26" fillId="0" borderId="0" xfId="0" applyNumberFormat="1" applyFont="1" applyFill="1" applyBorder="1"/>
    <xf numFmtId="0" fontId="26" fillId="2" borderId="54" xfId="0" applyFont="1" applyFill="1" applyBorder="1"/>
    <xf numFmtId="165" fontId="26" fillId="0" borderId="54" xfId="0" applyNumberFormat="1" applyFont="1" applyBorder="1"/>
    <xf numFmtId="4" fontId="26" fillId="0" borderId="54" xfId="0" applyNumberFormat="1" applyFont="1" applyBorder="1"/>
    <xf numFmtId="4" fontId="26" fillId="0" borderId="0" xfId="0" applyNumberFormat="1" applyFont="1" applyFill="1" applyBorder="1"/>
    <xf numFmtId="0" fontId="26" fillId="2" borderId="46" xfId="0" applyFont="1" applyFill="1" applyBorder="1"/>
    <xf numFmtId="165" fontId="26" fillId="0" borderId="46" xfId="0" applyNumberFormat="1" applyFont="1" applyBorder="1"/>
    <xf numFmtId="4" fontId="26" fillId="0" borderId="46" xfId="0" applyNumberFormat="1" applyFont="1" applyBorder="1"/>
    <xf numFmtId="0" fontId="26" fillId="0" borderId="0" xfId="4" applyNumberFormat="1" applyFont="1" applyFill="1" applyBorder="1" applyAlignment="1"/>
    <xf numFmtId="0" fontId="26" fillId="0" borderId="0" xfId="4" applyFont="1"/>
    <xf numFmtId="164" fontId="26" fillId="0" borderId="0" xfId="4" applyNumberFormat="1" applyFont="1" applyFill="1" applyBorder="1" applyAlignment="1"/>
    <xf numFmtId="0" fontId="26" fillId="5" borderId="1" xfId="0" applyFont="1" applyFill="1" applyBorder="1"/>
    <xf numFmtId="165" fontId="26" fillId="5" borderId="1" xfId="0" applyNumberFormat="1" applyFont="1" applyFill="1" applyBorder="1"/>
    <xf numFmtId="165" fontId="26" fillId="0" borderId="1" xfId="7" applyNumberFormat="1" applyFont="1" applyFill="1" applyBorder="1" applyAlignment="1"/>
    <xf numFmtId="165" fontId="26" fillId="4" borderId="1" xfId="7" applyNumberFormat="1" applyFont="1" applyFill="1" applyBorder="1" applyAlignment="1"/>
    <xf numFmtId="0" fontId="28" fillId="5" borderId="0" xfId="0" applyFont="1" applyFill="1"/>
    <xf numFmtId="3" fontId="28" fillId="12" borderId="46" xfId="0" applyNumberFormat="1" applyFont="1" applyFill="1" applyBorder="1"/>
    <xf numFmtId="165" fontId="26" fillId="12" borderId="46" xfId="0" applyNumberFormat="1" applyFont="1" applyFill="1" applyBorder="1"/>
    <xf numFmtId="0" fontId="28" fillId="0" borderId="0" xfId="0" applyFont="1" applyFill="1" applyBorder="1"/>
    <xf numFmtId="0" fontId="31" fillId="0" borderId="53" xfId="0" applyFont="1" applyFill="1" applyBorder="1" applyAlignment="1"/>
    <xf numFmtId="0" fontId="28" fillId="0" borderId="46" xfId="0" applyFont="1" applyFill="1" applyBorder="1"/>
    <xf numFmtId="0" fontId="31" fillId="11" borderId="46" xfId="0" applyFont="1" applyFill="1" applyBorder="1"/>
    <xf numFmtId="1" fontId="28" fillId="0" borderId="46" xfId="0" applyNumberFormat="1" applyFont="1" applyFill="1" applyBorder="1"/>
    <xf numFmtId="1" fontId="28" fillId="11" borderId="46" xfId="0" applyNumberFormat="1" applyFont="1" applyFill="1" applyBorder="1"/>
    <xf numFmtId="2" fontId="28" fillId="0" borderId="46" xfId="0" applyNumberFormat="1" applyFont="1" applyFill="1" applyBorder="1"/>
    <xf numFmtId="1" fontId="28" fillId="0" borderId="0" xfId="0" applyNumberFormat="1" applyFont="1" applyFill="1" applyBorder="1"/>
    <xf numFmtId="0" fontId="32" fillId="0" borderId="0" xfId="0" applyFont="1" applyFill="1" applyBorder="1"/>
    <xf numFmtId="1" fontId="32" fillId="0" borderId="0" xfId="0" applyNumberFormat="1" applyFont="1" applyFill="1" applyBorder="1"/>
    <xf numFmtId="2" fontId="28" fillId="0" borderId="0" xfId="0" applyNumberFormat="1" applyFont="1" applyFill="1" applyBorder="1"/>
    <xf numFmtId="0" fontId="26" fillId="0" borderId="30" xfId="1" applyFont="1" applyFill="1" applyBorder="1" applyAlignment="1">
      <alignment horizontal="center"/>
    </xf>
    <xf numFmtId="1" fontId="26" fillId="0" borderId="8" xfId="5" applyNumberFormat="1" applyFont="1" applyFill="1" applyBorder="1" applyAlignment="1">
      <alignment horizontal="center" wrapText="1"/>
    </xf>
    <xf numFmtId="167" fontId="26" fillId="0" borderId="31" xfId="1" applyNumberFormat="1" applyFont="1" applyFill="1" applyBorder="1" applyAlignment="1">
      <alignment horizontal="center" wrapText="1"/>
    </xf>
    <xf numFmtId="167" fontId="26" fillId="0" borderId="9" xfId="1" applyNumberFormat="1" applyFont="1" applyFill="1" applyBorder="1" applyAlignment="1">
      <alignment horizontal="center" wrapText="1"/>
    </xf>
    <xf numFmtId="167" fontId="26" fillId="0" borderId="10" xfId="1" applyNumberFormat="1" applyFont="1" applyFill="1" applyBorder="1" applyAlignment="1">
      <alignment horizontal="center" wrapText="1"/>
    </xf>
    <xf numFmtId="167" fontId="26" fillId="0" borderId="0" xfId="1" applyNumberFormat="1" applyFont="1" applyFill="1" applyBorder="1" applyAlignment="1">
      <alignment horizontal="center" wrapText="1"/>
    </xf>
    <xf numFmtId="0" fontId="29" fillId="0" borderId="7" xfId="1" applyFont="1" applyFill="1" applyBorder="1" applyAlignment="1">
      <alignment horizontal="left"/>
    </xf>
    <xf numFmtId="1" fontId="26" fillId="0" borderId="2" xfId="1" applyNumberFormat="1" applyFont="1" applyFill="1" applyBorder="1" applyAlignment="1">
      <alignment horizontal="right"/>
    </xf>
    <xf numFmtId="167" fontId="26" fillId="0" borderId="32" xfId="1" applyNumberFormat="1" applyFont="1" applyFill="1" applyBorder="1" applyAlignment="1">
      <alignment horizontal="right"/>
    </xf>
    <xf numFmtId="167" fontId="26" fillId="0" borderId="7" xfId="1" applyNumberFormat="1" applyFont="1" applyFill="1" applyBorder="1" applyAlignment="1">
      <alignment horizontal="right"/>
    </xf>
    <xf numFmtId="167" fontId="26" fillId="0" borderId="12" xfId="1" applyNumberFormat="1" applyFont="1" applyFill="1" applyBorder="1" applyAlignment="1">
      <alignment horizontal="right"/>
    </xf>
    <xf numFmtId="0" fontId="29" fillId="0" borderId="11" xfId="1" applyFont="1" applyFill="1" applyBorder="1" applyAlignment="1">
      <alignment horizontal="left"/>
    </xf>
    <xf numFmtId="167" fontId="26" fillId="0" borderId="0" xfId="1" applyNumberFormat="1" applyFont="1" applyFill="1" applyBorder="1" applyAlignment="1">
      <alignment horizontal="right"/>
    </xf>
    <xf numFmtId="1" fontId="26" fillId="0" borderId="14" xfId="1" applyNumberFormat="1" applyFont="1" applyFill="1" applyBorder="1" applyAlignment="1">
      <alignment horizontal="right"/>
    </xf>
    <xf numFmtId="167" fontId="26" fillId="0" borderId="33" xfId="1" applyNumberFormat="1" applyFont="1" applyFill="1" applyBorder="1" applyAlignment="1">
      <alignment horizontal="right"/>
    </xf>
    <xf numFmtId="167" fontId="26" fillId="0" borderId="15" xfId="1" applyNumberFormat="1" applyFont="1" applyFill="1" applyBorder="1" applyAlignment="1">
      <alignment horizontal="right"/>
    </xf>
    <xf numFmtId="0" fontId="26" fillId="0" borderId="13" xfId="0" applyFont="1" applyBorder="1"/>
    <xf numFmtId="0" fontId="26" fillId="0" borderId="13" xfId="1" applyFont="1" applyFill="1" applyBorder="1" applyAlignment="1"/>
    <xf numFmtId="0" fontId="26" fillId="0" borderId="13" xfId="1" applyFont="1" applyFill="1" applyBorder="1" applyAlignment="1">
      <alignment horizontal="left"/>
    </xf>
    <xf numFmtId="0" fontId="26" fillId="11" borderId="46" xfId="1" applyFont="1" applyFill="1" applyBorder="1" applyAlignment="1">
      <alignment horizontal="left"/>
    </xf>
    <xf numFmtId="0" fontId="26" fillId="11" borderId="46" xfId="1" applyFont="1" applyFill="1" applyBorder="1" applyAlignment="1"/>
    <xf numFmtId="0" fontId="26" fillId="0" borderId="26" xfId="1" applyFont="1" applyFill="1" applyBorder="1" applyAlignment="1"/>
    <xf numFmtId="0" fontId="26" fillId="0" borderId="26" xfId="0" applyFont="1" applyFill="1" applyBorder="1"/>
    <xf numFmtId="0" fontId="26" fillId="0" borderId="26" xfId="1" applyFont="1" applyFill="1" applyBorder="1" applyAlignment="1">
      <alignment horizontal="left"/>
    </xf>
    <xf numFmtId="0" fontId="26" fillId="0" borderId="26" xfId="1" applyFont="1" applyFill="1" applyBorder="1" applyAlignment="1">
      <alignment horizontal="left" vertical="top"/>
    </xf>
    <xf numFmtId="0" fontId="26" fillId="0" borderId="26" xfId="6" applyFont="1" applyFill="1" applyBorder="1" applyAlignment="1"/>
    <xf numFmtId="0" fontId="32" fillId="0" borderId="0" xfId="0" applyFont="1"/>
    <xf numFmtId="1" fontId="32" fillId="0" borderId="14" xfId="1" applyNumberFormat="1" applyFont="1" applyFill="1" applyBorder="1" applyAlignment="1">
      <alignment horizontal="right"/>
    </xf>
    <xf numFmtId="167" fontId="32" fillId="0" borderId="33" xfId="1" applyNumberFormat="1" applyFont="1" applyFill="1" applyBorder="1" applyAlignment="1">
      <alignment horizontal="right"/>
    </xf>
    <xf numFmtId="167" fontId="32" fillId="0" borderId="15" xfId="1" applyNumberFormat="1" applyFont="1" applyFill="1" applyBorder="1" applyAlignment="1">
      <alignment horizontal="right"/>
    </xf>
    <xf numFmtId="0" fontId="32" fillId="0" borderId="13" xfId="0" applyFont="1" applyBorder="1"/>
    <xf numFmtId="0" fontId="32" fillId="0" borderId="26" xfId="1" applyFont="1" applyFill="1" applyBorder="1" applyAlignment="1">
      <alignment horizontal="left"/>
    </xf>
    <xf numFmtId="167" fontId="32" fillId="0" borderId="0" xfId="1" applyNumberFormat="1" applyFont="1" applyFill="1" applyBorder="1" applyAlignment="1">
      <alignment horizontal="right"/>
    </xf>
    <xf numFmtId="0" fontId="29" fillId="9" borderId="25" xfId="0" applyFont="1" applyFill="1" applyBorder="1" applyAlignment="1">
      <alignment horizontal="left" vertical="center"/>
    </xf>
    <xf numFmtId="0" fontId="29" fillId="0" borderId="0" xfId="0" applyFont="1"/>
    <xf numFmtId="0" fontId="29" fillId="0" borderId="13" xfId="0" applyFont="1" applyBorder="1"/>
    <xf numFmtId="0" fontId="29" fillId="0" borderId="13" xfId="1" applyFont="1" applyFill="1" applyBorder="1" applyAlignment="1">
      <alignment horizontal="left"/>
    </xf>
    <xf numFmtId="0" fontId="26" fillId="0" borderId="13" xfId="1" applyFont="1" applyFill="1" applyBorder="1" applyAlignment="1">
      <alignment horizontal="left" vertical="top"/>
    </xf>
    <xf numFmtId="0" fontId="26" fillId="0" borderId="13" xfId="6" applyFont="1" applyFill="1" applyBorder="1" applyAlignment="1"/>
    <xf numFmtId="0" fontId="26" fillId="0" borderId="16" xfId="1" applyFont="1" applyFill="1" applyBorder="1" applyAlignment="1">
      <alignment horizontal="left"/>
    </xf>
    <xf numFmtId="1" fontId="26" fillId="0" borderId="17" xfId="1" applyNumberFormat="1" applyFont="1" applyFill="1" applyBorder="1" applyAlignment="1">
      <alignment horizontal="right"/>
    </xf>
    <xf numFmtId="167" fontId="26" fillId="0" borderId="34" xfId="1" applyNumberFormat="1" applyFont="1" applyFill="1" applyBorder="1" applyAlignment="1">
      <alignment horizontal="right"/>
    </xf>
    <xf numFmtId="167" fontId="26" fillId="0" borderId="19" xfId="1" applyNumberFormat="1" applyFont="1" applyFill="1" applyBorder="1" applyAlignment="1">
      <alignment horizontal="right"/>
    </xf>
    <xf numFmtId="0" fontId="26" fillId="0" borderId="16" xfId="0" applyFont="1" applyBorder="1"/>
    <xf numFmtId="0" fontId="26" fillId="0" borderId="16" xfId="1" applyFont="1" applyFill="1" applyBorder="1" applyAlignment="1"/>
    <xf numFmtId="0" fontId="28" fillId="0" borderId="0" xfId="0" applyFont="1"/>
    <xf numFmtId="165" fontId="28" fillId="12" borderId="46" xfId="0" applyNumberFormat="1" applyFont="1" applyFill="1" applyBorder="1"/>
    <xf numFmtId="0" fontId="28" fillId="12" borderId="46" xfId="0" applyFont="1" applyFill="1" applyBorder="1"/>
    <xf numFmtId="0" fontId="28" fillId="0" borderId="0" xfId="0" applyFont="1" applyFill="1"/>
    <xf numFmtId="165" fontId="26" fillId="0" borderId="0" xfId="0" applyNumberFormat="1" applyFont="1" applyBorder="1"/>
    <xf numFmtId="0" fontId="26" fillId="2" borderId="20" xfId="0" applyFont="1" applyFill="1" applyBorder="1"/>
    <xf numFmtId="0" fontId="28" fillId="5" borderId="46" xfId="0" applyFont="1" applyFill="1" applyBorder="1"/>
    <xf numFmtId="165" fontId="28" fillId="0" borderId="0" xfId="0" applyNumberFormat="1" applyFont="1"/>
    <xf numFmtId="0" fontId="28" fillId="4" borderId="0" xfId="0" applyFont="1" applyFill="1"/>
    <xf numFmtId="0" fontId="26" fillId="12" borderId="46" xfId="0" applyFont="1" applyFill="1" applyBorder="1"/>
    <xf numFmtId="2" fontId="28" fillId="0" borderId="0" xfId="0" applyNumberFormat="1" applyFont="1"/>
    <xf numFmtId="166" fontId="28" fillId="0" borderId="0" xfId="0" applyNumberFormat="1" applyFont="1"/>
    <xf numFmtId="0" fontId="26" fillId="4" borderId="46" xfId="1" applyFont="1" applyFill="1" applyBorder="1" applyAlignment="1">
      <alignment horizontal="left"/>
    </xf>
    <xf numFmtId="1" fontId="28" fillId="4" borderId="46" xfId="0" applyNumberFormat="1" applyFont="1" applyFill="1" applyBorder="1"/>
    <xf numFmtId="2" fontId="28" fillId="4" borderId="46" xfId="0" applyNumberFormat="1" applyFont="1" applyFill="1" applyBorder="1"/>
    <xf numFmtId="0" fontId="26" fillId="2" borderId="21" xfId="0" applyFont="1" applyFill="1" applyBorder="1"/>
    <xf numFmtId="0" fontId="28" fillId="0" borderId="38" xfId="0" applyFont="1" applyBorder="1"/>
    <xf numFmtId="0" fontId="28" fillId="0" borderId="39" xfId="0" applyFont="1" applyBorder="1"/>
    <xf numFmtId="0" fontId="28" fillId="0" borderId="40" xfId="0" applyFont="1" applyBorder="1"/>
    <xf numFmtId="0" fontId="28" fillId="0" borderId="41" xfId="0" applyFont="1" applyBorder="1"/>
    <xf numFmtId="0" fontId="28" fillId="0" borderId="28" xfId="0" applyFont="1" applyBorder="1" applyAlignment="1">
      <alignment horizontal="center" vertical="center"/>
    </xf>
    <xf numFmtId="0" fontId="28" fillId="0" borderId="42" xfId="0" applyFont="1" applyBorder="1" applyAlignment="1">
      <alignment horizontal="center" vertical="center"/>
    </xf>
    <xf numFmtId="0" fontId="28" fillId="0" borderId="43" xfId="0" applyFont="1" applyBorder="1" applyAlignment="1">
      <alignment horizontal="center" vertical="center"/>
    </xf>
    <xf numFmtId="0" fontId="28" fillId="0" borderId="44" xfId="0" applyFont="1" applyBorder="1"/>
    <xf numFmtId="0" fontId="28" fillId="0" borderId="45" xfId="0" applyFont="1" applyBorder="1" applyAlignment="1">
      <alignment horizontal="center" vertical="center"/>
    </xf>
    <xf numFmtId="0" fontId="28" fillId="0" borderId="46" xfId="0" applyFont="1" applyBorder="1" applyAlignment="1">
      <alignment horizontal="center" vertical="center"/>
    </xf>
    <xf numFmtId="0" fontId="28" fillId="0" borderId="47" xfId="0" applyFont="1" applyBorder="1" applyAlignment="1">
      <alignment horizontal="center" vertical="center"/>
    </xf>
    <xf numFmtId="0" fontId="32" fillId="0" borderId="45" xfId="0" applyFont="1" applyBorder="1" applyAlignment="1">
      <alignment horizontal="center" vertical="center"/>
    </xf>
    <xf numFmtId="0" fontId="32" fillId="0" borderId="46" xfId="0" applyFont="1" applyBorder="1" applyAlignment="1">
      <alignment horizontal="center" vertical="center"/>
    </xf>
    <xf numFmtId="0" fontId="28" fillId="0" borderId="0" xfId="0" applyFont="1" applyBorder="1"/>
    <xf numFmtId="0" fontId="28" fillId="0" borderId="0" xfId="0" applyFont="1" applyBorder="1" applyAlignment="1">
      <alignment horizontal="center" vertical="center"/>
    </xf>
    <xf numFmtId="0" fontId="28" fillId="0" borderId="0" xfId="0" applyFont="1" applyFill="1" applyBorder="1" applyAlignment="1">
      <alignment horizontal="center" vertical="center"/>
    </xf>
    <xf numFmtId="0" fontId="28" fillId="0" borderId="48" xfId="0" applyFont="1" applyBorder="1"/>
    <xf numFmtId="0" fontId="28" fillId="0" borderId="49" xfId="0" applyFont="1" applyBorder="1" applyAlignment="1">
      <alignment horizontal="center" vertical="center"/>
    </xf>
    <xf numFmtId="0" fontId="28" fillId="0" borderId="50" xfId="0" applyFont="1" applyBorder="1" applyAlignment="1">
      <alignment horizontal="center" vertical="center"/>
    </xf>
    <xf numFmtId="0" fontId="28" fillId="0" borderId="51" xfId="0" applyFont="1" applyBorder="1" applyAlignment="1">
      <alignment horizontal="center" vertical="center"/>
    </xf>
    <xf numFmtId="0" fontId="28" fillId="0" borderId="52" xfId="0" applyFont="1" applyFill="1" applyBorder="1"/>
    <xf numFmtId="1" fontId="28" fillId="0" borderId="0" xfId="0" applyNumberFormat="1" applyFont="1"/>
    <xf numFmtId="0" fontId="26" fillId="5" borderId="55" xfId="0" applyFont="1" applyFill="1" applyBorder="1"/>
    <xf numFmtId="165" fontId="26" fillId="5" borderId="55" xfId="0" applyNumberFormat="1" applyFont="1" applyFill="1" applyBorder="1"/>
    <xf numFmtId="3" fontId="26" fillId="5" borderId="46" xfId="0" applyNumberFormat="1" applyFont="1" applyFill="1" applyBorder="1" applyAlignment="1"/>
    <xf numFmtId="0" fontId="28" fillId="4" borderId="44" xfId="0" applyFont="1" applyFill="1" applyBorder="1"/>
    <xf numFmtId="0" fontId="32" fillId="4" borderId="45" xfId="0" applyFont="1" applyFill="1" applyBorder="1" applyAlignment="1">
      <alignment horizontal="center" vertical="center"/>
    </xf>
    <xf numFmtId="0" fontId="32" fillId="4" borderId="46" xfId="0" applyFont="1" applyFill="1" applyBorder="1" applyAlignment="1">
      <alignment horizontal="center" vertical="center"/>
    </xf>
    <xf numFmtId="0" fontId="28" fillId="4" borderId="46" xfId="0" applyFont="1" applyFill="1" applyBorder="1" applyAlignment="1">
      <alignment horizontal="center" vertical="center"/>
    </xf>
    <xf numFmtId="0" fontId="28" fillId="4" borderId="47" xfId="0" applyFont="1" applyFill="1" applyBorder="1" applyAlignment="1">
      <alignment horizontal="center" vertical="center"/>
    </xf>
    <xf numFmtId="3" fontId="26" fillId="12" borderId="46" xfId="0" applyNumberFormat="1" applyFont="1" applyFill="1" applyBorder="1" applyAlignment="1"/>
    <xf numFmtId="173" fontId="27" fillId="0" borderId="0" xfId="0" applyNumberFormat="1" applyFont="1"/>
    <xf numFmtId="173" fontId="32" fillId="0" borderId="0" xfId="0" applyNumberFormat="1" applyFont="1"/>
    <xf numFmtId="3" fontId="26" fillId="12" borderId="46" xfId="0" applyNumberFormat="1" applyFont="1" applyFill="1" applyBorder="1"/>
    <xf numFmtId="0" fontId="26" fillId="0" borderId="0" xfId="0" applyFont="1" applyAlignment="1">
      <alignment horizontal="left" vertical="center"/>
    </xf>
    <xf numFmtId="0" fontId="29" fillId="0" borderId="0" xfId="0" applyFont="1" applyAlignment="1">
      <alignment horizontal="left" vertical="center"/>
    </xf>
    <xf numFmtId="165" fontId="26" fillId="0" borderId="0" xfId="0" applyNumberFormat="1" applyFont="1" applyAlignment="1">
      <alignment horizontal="right" vertical="center" shrinkToFit="1"/>
    </xf>
    <xf numFmtId="0" fontId="30" fillId="6" borderId="25" xfId="0" applyFont="1" applyFill="1" applyBorder="1" applyAlignment="1">
      <alignment horizontal="right" vertical="center"/>
    </xf>
    <xf numFmtId="0" fontId="30" fillId="6" borderId="25" xfId="0" applyFont="1" applyFill="1" applyBorder="1" applyAlignment="1">
      <alignment horizontal="left" vertical="center"/>
    </xf>
    <xf numFmtId="168" fontId="26" fillId="5" borderId="46" xfId="0" applyNumberFormat="1" applyFont="1" applyFill="1" applyBorder="1" applyAlignment="1">
      <alignment horizontal="right" vertical="center" shrinkToFit="1"/>
    </xf>
    <xf numFmtId="165" fontId="26" fillId="5" borderId="46" xfId="0" applyNumberFormat="1" applyFont="1" applyFill="1" applyBorder="1" applyAlignment="1">
      <alignment horizontal="right" vertical="center" shrinkToFit="1"/>
    </xf>
    <xf numFmtId="170" fontId="26" fillId="0" borderId="0" xfId="0" applyNumberFormat="1" applyFont="1" applyAlignment="1">
      <alignment horizontal="right" vertical="center" shrinkToFit="1"/>
    </xf>
    <xf numFmtId="0" fontId="26" fillId="2" borderId="1" xfId="4" applyNumberFormat="1" applyFont="1" applyFill="1" applyBorder="1" applyAlignment="1"/>
    <xf numFmtId="4" fontId="26" fillId="0" borderId="1" xfId="4" applyNumberFormat="1" applyFont="1" applyFill="1" applyBorder="1" applyAlignment="1"/>
    <xf numFmtId="165" fontId="26" fillId="0" borderId="1" xfId="4" applyNumberFormat="1" applyFont="1" applyFill="1" applyBorder="1" applyAlignment="1"/>
    <xf numFmtId="165" fontId="26" fillId="0" borderId="0" xfId="4" applyNumberFormat="1" applyFont="1"/>
    <xf numFmtId="0" fontId="26" fillId="2" borderId="0" xfId="4" applyNumberFormat="1" applyFont="1" applyFill="1" applyBorder="1" applyAlignment="1"/>
    <xf numFmtId="171" fontId="26" fillId="5" borderId="46" xfId="0" applyNumberFormat="1" applyFont="1" applyFill="1" applyBorder="1" applyAlignment="1">
      <alignment horizontal="right" vertical="center" shrinkToFit="1"/>
    </xf>
    <xf numFmtId="165" fontId="28" fillId="5" borderId="46" xfId="0" applyNumberFormat="1" applyFont="1" applyFill="1" applyBorder="1"/>
    <xf numFmtId="168" fontId="28" fillId="0" borderId="0" xfId="0" applyNumberFormat="1" applyFont="1"/>
    <xf numFmtId="0" fontId="28" fillId="8" borderId="0" xfId="0" applyFont="1" applyFill="1"/>
    <xf numFmtId="166" fontId="28" fillId="0" borderId="0" xfId="0" applyNumberFormat="1" applyFont="1" applyFill="1"/>
    <xf numFmtId="171" fontId="28" fillId="0" borderId="0" xfId="0" applyNumberFormat="1" applyFont="1"/>
    <xf numFmtId="0" fontId="26" fillId="0" borderId="1" xfId="0" applyFont="1" applyFill="1" applyBorder="1"/>
    <xf numFmtId="165" fontId="28" fillId="0" borderId="0" xfId="0" applyNumberFormat="1" applyFont="1" applyFill="1"/>
    <xf numFmtId="166" fontId="27" fillId="0" borderId="0" xfId="0" applyNumberFormat="1" applyFont="1" applyFill="1"/>
    <xf numFmtId="165" fontId="26" fillId="0" borderId="21" xfId="0" applyNumberFormat="1" applyFont="1" applyFill="1" applyBorder="1"/>
    <xf numFmtId="173" fontId="28" fillId="0" borderId="0" xfId="0" applyNumberFormat="1" applyFont="1"/>
    <xf numFmtId="166" fontId="26" fillId="0" borderId="0" xfId="0" applyNumberFormat="1" applyFont="1" applyFill="1"/>
    <xf numFmtId="43" fontId="28" fillId="0" borderId="0" xfId="0" applyNumberFormat="1" applyFont="1" applyFill="1"/>
    <xf numFmtId="0" fontId="26" fillId="0" borderId="0" xfId="0" applyNumberFormat="1" applyFont="1" applyFill="1" applyBorder="1" applyAlignment="1"/>
    <xf numFmtId="164" fontId="26" fillId="0" borderId="0" xfId="0" applyNumberFormat="1" applyFont="1" applyFill="1" applyBorder="1" applyAlignment="1"/>
    <xf numFmtId="43" fontId="28" fillId="0" borderId="0" xfId="0" applyNumberFormat="1" applyFont="1"/>
    <xf numFmtId="0" fontId="26" fillId="2" borderId="1" xfId="0" applyNumberFormat="1" applyFont="1" applyFill="1" applyBorder="1" applyAlignment="1"/>
    <xf numFmtId="0" fontId="32" fillId="0" borderId="0" xfId="0" applyNumberFormat="1" applyFont="1" applyFill="1" applyBorder="1" applyAlignment="1"/>
    <xf numFmtId="165" fontId="26" fillId="0" borderId="1" xfId="0" applyNumberFormat="1" applyFont="1" applyFill="1" applyBorder="1" applyAlignment="1"/>
    <xf numFmtId="0" fontId="26" fillId="0" borderId="1" xfId="0" applyNumberFormat="1" applyFont="1" applyFill="1" applyBorder="1" applyAlignment="1"/>
    <xf numFmtId="3" fontId="26" fillId="0" borderId="1" xfId="0" applyNumberFormat="1" applyFont="1" applyFill="1" applyBorder="1" applyAlignment="1"/>
    <xf numFmtId="43" fontId="32" fillId="0" borderId="0" xfId="18" applyFont="1"/>
    <xf numFmtId="43" fontId="28" fillId="0" borderId="0" xfId="18" applyFont="1"/>
    <xf numFmtId="179" fontId="28" fillId="0" borderId="0" xfId="0" applyNumberFormat="1" applyFont="1"/>
    <xf numFmtId="165" fontId="26" fillId="4" borderId="1" xfId="0" applyNumberFormat="1" applyFont="1" applyFill="1" applyBorder="1" applyAlignment="1"/>
    <xf numFmtId="0" fontId="26" fillId="4" borderId="1" xfId="0" applyNumberFormat="1" applyFont="1" applyFill="1" applyBorder="1" applyAlignment="1"/>
    <xf numFmtId="3" fontId="26" fillId="4" borderId="1" xfId="0" applyNumberFormat="1" applyFont="1" applyFill="1" applyBorder="1" applyAlignment="1"/>
    <xf numFmtId="3" fontId="32" fillId="0" borderId="0" xfId="0" applyNumberFormat="1" applyFont="1"/>
    <xf numFmtId="178" fontId="28" fillId="0" borderId="0" xfId="0" applyNumberFormat="1" applyFont="1"/>
    <xf numFmtId="165" fontId="26" fillId="0" borderId="0" xfId="4" applyNumberFormat="1" applyFont="1" applyFill="1" applyBorder="1" applyAlignment="1"/>
    <xf numFmtId="165" fontId="27" fillId="0" borderId="0" xfId="4" applyNumberFormat="1" applyFont="1" applyFill="1" applyBorder="1" applyAlignment="1"/>
    <xf numFmtId="165" fontId="32" fillId="0" borderId="0" xfId="4" applyNumberFormat="1" applyFont="1" applyFill="1" applyBorder="1" applyAlignment="1"/>
    <xf numFmtId="0" fontId="26" fillId="4" borderId="1" xfId="4" applyNumberFormat="1" applyFont="1" applyFill="1" applyBorder="1" applyAlignment="1"/>
    <xf numFmtId="165" fontId="26" fillId="4" borderId="1" xfId="4" applyNumberFormat="1" applyFont="1" applyFill="1" applyBorder="1" applyAlignment="1"/>
    <xf numFmtId="165" fontId="26" fillId="0" borderId="57" xfId="0" applyNumberFormat="1" applyFont="1" applyFill="1" applyBorder="1"/>
    <xf numFmtId="2" fontId="26" fillId="0" borderId="0" xfId="4" applyNumberFormat="1" applyFont="1"/>
    <xf numFmtId="0" fontId="26" fillId="0" borderId="0" xfId="7" applyNumberFormat="1" applyFont="1" applyFill="1" applyBorder="1" applyAlignment="1"/>
    <xf numFmtId="0" fontId="26" fillId="0" borderId="0" xfId="7" applyFont="1"/>
    <xf numFmtId="164" fontId="26" fillId="0" borderId="0" xfId="7" applyNumberFormat="1" applyFont="1" applyFill="1" applyBorder="1" applyAlignment="1"/>
    <xf numFmtId="0" fontId="26" fillId="2" borderId="1" xfId="7" applyNumberFormat="1" applyFont="1" applyFill="1" applyBorder="1" applyAlignment="1"/>
    <xf numFmtId="0" fontId="26" fillId="0" borderId="1" xfId="7" applyNumberFormat="1" applyFont="1" applyFill="1" applyBorder="1" applyAlignment="1"/>
    <xf numFmtId="165" fontId="26" fillId="0" borderId="0" xfId="7" applyNumberFormat="1" applyFont="1"/>
    <xf numFmtId="166" fontId="26" fillId="0" borderId="0" xfId="7" applyNumberFormat="1" applyFont="1"/>
    <xf numFmtId="0" fontId="28" fillId="0" borderId="35" xfId="0" applyFont="1" applyBorder="1" applyAlignment="1">
      <alignment horizontal="center" vertical="center"/>
    </xf>
    <xf numFmtId="3" fontId="26" fillId="0" borderId="1" xfId="0" applyNumberFormat="1" applyFont="1" applyBorder="1"/>
    <xf numFmtId="173" fontId="26" fillId="0" borderId="0" xfId="0" applyNumberFormat="1" applyFont="1"/>
    <xf numFmtId="166" fontId="27" fillId="0" borderId="0" xfId="0" applyNumberFormat="1" applyFont="1"/>
    <xf numFmtId="165" fontId="26" fillId="12" borderId="46" xfId="0" applyNumberFormat="1" applyFont="1" applyFill="1" applyBorder="1" applyAlignment="1">
      <alignment horizontal="right" vertical="center" shrinkToFit="1"/>
    </xf>
    <xf numFmtId="171" fontId="28" fillId="12" borderId="46" xfId="0" applyNumberFormat="1" applyFont="1" applyFill="1" applyBorder="1" applyAlignment="1">
      <alignment horizontal="right" vertical="center" shrinkToFit="1"/>
    </xf>
    <xf numFmtId="166" fontId="32" fillId="0" borderId="0" xfId="0" applyNumberFormat="1" applyFont="1"/>
    <xf numFmtId="171" fontId="28" fillId="5" borderId="46" xfId="0" applyNumberFormat="1" applyFont="1" applyFill="1" applyBorder="1" applyAlignment="1">
      <alignment horizontal="right" vertical="center" shrinkToFit="1"/>
    </xf>
    <xf numFmtId="165" fontId="28" fillId="5" borderId="46" xfId="0" applyNumberFormat="1" applyFont="1" applyFill="1" applyBorder="1" applyAlignment="1">
      <alignment horizontal="right" vertical="center" shrinkToFit="1"/>
    </xf>
    <xf numFmtId="165" fontId="32" fillId="0" borderId="0" xfId="7" applyNumberFormat="1" applyFont="1"/>
    <xf numFmtId="166" fontId="32" fillId="0" borderId="0" xfId="7" applyNumberFormat="1" applyFont="1"/>
    <xf numFmtId="0" fontId="32" fillId="0" borderId="0" xfId="7" applyFont="1"/>
    <xf numFmtId="0" fontId="26" fillId="4" borderId="1" xfId="7" applyNumberFormat="1" applyFont="1" applyFill="1" applyBorder="1" applyAlignment="1"/>
    <xf numFmtId="0" fontId="26" fillId="2" borderId="60" xfId="7" applyNumberFormat="1" applyFont="1" applyFill="1" applyBorder="1" applyAlignment="1"/>
    <xf numFmtId="0" fontId="26" fillId="2" borderId="61" xfId="7" applyNumberFormat="1" applyFont="1" applyFill="1" applyBorder="1" applyAlignment="1"/>
    <xf numFmtId="165" fontId="26" fillId="0" borderId="57" xfId="7" applyNumberFormat="1" applyFont="1" applyFill="1" applyBorder="1" applyAlignment="1"/>
    <xf numFmtId="165" fontId="32" fillId="0" borderId="46" xfId="7" applyNumberFormat="1" applyFont="1" applyBorder="1"/>
    <xf numFmtId="166" fontId="33" fillId="0" borderId="0" xfId="7" applyNumberFormat="1" applyFont="1"/>
    <xf numFmtId="0" fontId="26" fillId="0" borderId="0" xfId="4" applyFont="1" applyFill="1"/>
    <xf numFmtId="177" fontId="28" fillId="0" borderId="0" xfId="0" applyNumberFormat="1" applyFont="1"/>
    <xf numFmtId="0" fontId="6" fillId="0" borderId="0" xfId="0" applyFont="1" applyBorder="1"/>
    <xf numFmtId="0" fontId="22" fillId="0" borderId="0" xfId="0" applyFont="1" applyBorder="1" applyAlignment="1">
      <alignment horizontal="center" vertical="center"/>
    </xf>
    <xf numFmtId="0" fontId="22" fillId="0" borderId="0" xfId="0" applyFont="1" applyBorder="1"/>
    <xf numFmtId="0" fontId="6" fillId="0" borderId="0" xfId="0" applyFont="1" applyFill="1" applyBorder="1" applyAlignment="1">
      <alignment horizontal="center" vertical="center"/>
    </xf>
    <xf numFmtId="165" fontId="0" fillId="0" borderId="0" xfId="0" applyNumberFormat="1" applyFill="1" applyBorder="1"/>
    <xf numFmtId="0" fontId="6" fillId="0" borderId="0" xfId="0" applyFont="1" applyFill="1" applyBorder="1"/>
    <xf numFmtId="0" fontId="19" fillId="0" borderId="0" xfId="0" applyFont="1" applyBorder="1"/>
    <xf numFmtId="0" fontId="19" fillId="0" borderId="0" xfId="0" applyFont="1" applyBorder="1" applyAlignment="1">
      <alignment horizontal="center" vertical="center" wrapText="1"/>
    </xf>
    <xf numFmtId="165" fontId="19" fillId="0"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0" fontId="19" fillId="0" borderId="0" xfId="0" applyFont="1" applyFill="1" applyBorder="1"/>
    <xf numFmtId="166" fontId="19" fillId="0" borderId="0" xfId="0" applyNumberFormat="1" applyFont="1" applyBorder="1" applyAlignment="1">
      <alignment horizontal="center" vertical="center" wrapText="1"/>
    </xf>
    <xf numFmtId="0" fontId="19" fillId="0" borderId="0" xfId="0" applyFont="1" applyFill="1" applyBorder="1" applyAlignment="1">
      <alignment horizontal="center" vertical="center" wrapText="1"/>
    </xf>
    <xf numFmtId="165" fontId="6" fillId="0" borderId="0" xfId="0" applyNumberFormat="1" applyFont="1" applyFill="1" applyBorder="1" applyAlignment="1">
      <alignment horizontal="center" vertical="center"/>
    </xf>
    <xf numFmtId="0" fontId="23" fillId="4" borderId="0" xfId="0" applyFont="1" applyFill="1" applyBorder="1" applyAlignment="1">
      <alignment horizontal="center" vertical="center"/>
    </xf>
    <xf numFmtId="0" fontId="23" fillId="4" borderId="0" xfId="0" applyFont="1" applyFill="1" applyBorder="1"/>
    <xf numFmtId="1" fontId="19" fillId="0" borderId="0" xfId="0" applyNumberFormat="1" applyFont="1" applyFill="1" applyBorder="1" applyAlignment="1">
      <alignment horizontal="center" vertical="center"/>
    </xf>
    <xf numFmtId="0" fontId="28" fillId="13" borderId="0" xfId="0" applyFont="1" applyFill="1" applyBorder="1"/>
    <xf numFmtId="1" fontId="28" fillId="13" borderId="0" xfId="0" applyNumberFormat="1" applyFont="1" applyFill="1" applyBorder="1"/>
    <xf numFmtId="2" fontId="28" fillId="13" borderId="0" xfId="0" applyNumberFormat="1" applyFont="1" applyFill="1" applyBorder="1"/>
    <xf numFmtId="1" fontId="31" fillId="0" borderId="46" xfId="0" applyNumberFormat="1" applyFont="1" applyFill="1" applyBorder="1"/>
    <xf numFmtId="0" fontId="26" fillId="0" borderId="0" xfId="1" applyFont="1" applyFill="1" applyBorder="1" applyAlignment="1"/>
    <xf numFmtId="0" fontId="26" fillId="0" borderId="0" xfId="1" applyFont="1" applyFill="1" applyBorder="1" applyAlignment="1">
      <alignment horizontal="left"/>
    </xf>
    <xf numFmtId="1" fontId="28" fillId="0" borderId="46" xfId="13" applyNumberFormat="1" applyFont="1" applyFill="1" applyBorder="1"/>
    <xf numFmtId="1" fontId="28" fillId="4" borderId="46" xfId="13" applyNumberFormat="1" applyFont="1" applyFill="1" applyBorder="1"/>
    <xf numFmtId="0" fontId="32" fillId="0" borderId="46" xfId="0" applyFont="1" applyFill="1" applyBorder="1"/>
    <xf numFmtId="0" fontId="31" fillId="0" borderId="46" xfId="0" applyFont="1" applyFill="1" applyBorder="1"/>
    <xf numFmtId="0" fontId="26" fillId="0" borderId="0" xfId="0" applyFont="1" applyBorder="1"/>
    <xf numFmtId="173" fontId="28" fillId="13" borderId="0" xfId="0" applyNumberFormat="1" applyFont="1" applyFill="1" applyBorder="1"/>
    <xf numFmtId="0" fontId="26" fillId="0" borderId="46" xfId="0" applyFont="1" applyFill="1" applyBorder="1"/>
    <xf numFmtId="165" fontId="26" fillId="0" borderId="46" xfId="0" applyNumberFormat="1" applyFont="1" applyFill="1" applyBorder="1"/>
    <xf numFmtId="4" fontId="26" fillId="0" borderId="46" xfId="0" applyNumberFormat="1" applyFont="1" applyFill="1" applyBorder="1"/>
    <xf numFmtId="166" fontId="26" fillId="0" borderId="46" xfId="0" applyNumberFormat="1" applyFont="1" applyFill="1" applyBorder="1"/>
    <xf numFmtId="165" fontId="32" fillId="0" borderId="0" xfId="0" applyNumberFormat="1" applyFont="1" applyFill="1" applyBorder="1"/>
    <xf numFmtId="3" fontId="26" fillId="0" borderId="0" xfId="0" applyNumberFormat="1" applyFont="1" applyFill="1" applyBorder="1"/>
    <xf numFmtId="3" fontId="26" fillId="4" borderId="0" xfId="0" applyNumberFormat="1" applyFont="1" applyFill="1" applyBorder="1"/>
    <xf numFmtId="2" fontId="27" fillId="0" borderId="0" xfId="0" applyNumberFormat="1" applyFont="1"/>
    <xf numFmtId="171" fontId="28" fillId="0" borderId="0" xfId="0" applyNumberFormat="1" applyFont="1" applyFill="1"/>
    <xf numFmtId="168" fontId="28" fillId="0" borderId="0" xfId="0" applyNumberFormat="1" applyFont="1" applyFill="1" applyBorder="1"/>
    <xf numFmtId="177" fontId="28" fillId="0" borderId="0" xfId="0" applyNumberFormat="1" applyFont="1" applyFill="1" applyBorder="1"/>
    <xf numFmtId="166" fontId="28" fillId="0" borderId="0" xfId="0" applyNumberFormat="1" applyFont="1" applyFill="1" applyBorder="1"/>
    <xf numFmtId="171" fontId="28" fillId="0" borderId="0" xfId="0" applyNumberFormat="1" applyFont="1" applyFill="1" applyBorder="1"/>
    <xf numFmtId="4" fontId="26" fillId="0" borderId="0" xfId="4" applyNumberFormat="1" applyFont="1"/>
    <xf numFmtId="165" fontId="32" fillId="0" borderId="1" xfId="4" applyNumberFormat="1" applyFont="1" applyFill="1" applyBorder="1" applyAlignment="1"/>
    <xf numFmtId="0" fontId="26" fillId="4" borderId="0" xfId="4" applyFont="1" applyFill="1"/>
    <xf numFmtId="4" fontId="26" fillId="0" borderId="0" xfId="4" applyNumberFormat="1" applyFont="1" applyFill="1" applyBorder="1" applyAlignment="1"/>
    <xf numFmtId="4" fontId="26" fillId="4" borderId="0" xfId="4" applyNumberFormat="1" applyFont="1" applyFill="1" applyBorder="1" applyAlignment="1"/>
    <xf numFmtId="165" fontId="26" fillId="0" borderId="46" xfId="4" applyNumberFormat="1" applyFont="1" applyFill="1" applyBorder="1" applyAlignment="1"/>
    <xf numFmtId="0" fontId="26" fillId="0" borderId="46" xfId="4" applyNumberFormat="1" applyFont="1" applyFill="1" applyBorder="1" applyAlignment="1"/>
    <xf numFmtId="2" fontId="26" fillId="0" borderId="46" xfId="4" applyNumberFormat="1" applyFont="1" applyFill="1" applyBorder="1"/>
    <xf numFmtId="0" fontId="32" fillId="0" borderId="0" xfId="0" applyFont="1" applyFill="1"/>
    <xf numFmtId="0" fontId="26" fillId="4" borderId="0" xfId="7" applyFont="1" applyFill="1"/>
    <xf numFmtId="0" fontId="29" fillId="0" borderId="46" xfId="0" applyFont="1" applyFill="1" applyBorder="1"/>
    <xf numFmtId="1" fontId="29" fillId="0" borderId="0" xfId="1" applyNumberFormat="1" applyFont="1" applyFill="1" applyBorder="1" applyAlignment="1">
      <alignment horizontal="center" vertical="center" wrapText="1"/>
    </xf>
    <xf numFmtId="0" fontId="26" fillId="0" borderId="20" xfId="0" applyNumberFormat="1" applyFont="1" applyFill="1" applyBorder="1" applyAlignment="1"/>
    <xf numFmtId="3" fontId="26" fillId="0" borderId="0" xfId="0" applyNumberFormat="1" applyFont="1" applyFill="1" applyBorder="1" applyAlignment="1"/>
    <xf numFmtId="178" fontId="32" fillId="0" borderId="0" xfId="0" applyNumberFormat="1" applyFont="1" applyFill="1"/>
    <xf numFmtId="0" fontId="26" fillId="2" borderId="64" xfId="0" applyNumberFormat="1" applyFont="1" applyFill="1" applyBorder="1" applyAlignment="1"/>
    <xf numFmtId="166" fontId="28" fillId="0" borderId="0" xfId="0" applyNumberFormat="1" applyFont="1" applyBorder="1"/>
    <xf numFmtId="43" fontId="32" fillId="0" borderId="0" xfId="18" applyFont="1" applyBorder="1"/>
    <xf numFmtId="165" fontId="26" fillId="0" borderId="65" xfId="0" applyNumberFormat="1" applyFont="1" applyFill="1" applyBorder="1" applyAlignment="1"/>
    <xf numFmtId="165" fontId="26" fillId="0" borderId="0" xfId="0" applyNumberFormat="1" applyFont="1" applyFill="1" applyBorder="1" applyAlignment="1"/>
    <xf numFmtId="0" fontId="26" fillId="0" borderId="21" xfId="0" applyNumberFormat="1" applyFont="1" applyFill="1" applyBorder="1" applyAlignment="1"/>
    <xf numFmtId="0" fontId="26" fillId="2" borderId="66" xfId="0" applyNumberFormat="1" applyFont="1" applyFill="1" applyBorder="1" applyAlignment="1"/>
    <xf numFmtId="165" fontId="26" fillId="0" borderId="46" xfId="0" applyNumberFormat="1" applyFont="1" applyFill="1" applyBorder="1" applyAlignment="1"/>
    <xf numFmtId="4" fontId="28" fillId="0" borderId="0" xfId="0" applyNumberFormat="1" applyFont="1" applyFill="1"/>
    <xf numFmtId="166" fontId="28" fillId="0" borderId="46" xfId="0" applyNumberFormat="1" applyFont="1" applyFill="1" applyBorder="1"/>
    <xf numFmtId="0" fontId="26" fillId="0" borderId="46" xfId="1" applyFont="1" applyFill="1" applyBorder="1" applyAlignment="1">
      <alignment horizontal="left"/>
    </xf>
    <xf numFmtId="0" fontId="26" fillId="0" borderId="46" xfId="1" applyFont="1" applyFill="1" applyBorder="1" applyAlignment="1"/>
    <xf numFmtId="1" fontId="26" fillId="5" borderId="46" xfId="0" applyNumberFormat="1" applyFont="1" applyFill="1" applyBorder="1"/>
    <xf numFmtId="2" fontId="26" fillId="5" borderId="46" xfId="0" applyNumberFormat="1" applyFont="1" applyFill="1" applyBorder="1"/>
    <xf numFmtId="166" fontId="26" fillId="5" borderId="46" xfId="0" applyNumberFormat="1" applyFont="1" applyFill="1" applyBorder="1"/>
    <xf numFmtId="0" fontId="26" fillId="0" borderId="54" xfId="0" applyFont="1" applyFill="1" applyBorder="1"/>
    <xf numFmtId="4" fontId="26" fillId="0" borderId="1" xfId="0" applyNumberFormat="1" applyFont="1" applyFill="1" applyBorder="1"/>
    <xf numFmtId="166" fontId="28" fillId="5" borderId="46" xfId="0" applyNumberFormat="1" applyFont="1" applyFill="1" applyBorder="1"/>
    <xf numFmtId="0" fontId="29" fillId="0" borderId="46" xfId="11" applyFont="1" applyFill="1" applyBorder="1" applyAlignment="1">
      <alignment horizontal="left" vertical="center"/>
    </xf>
    <xf numFmtId="0" fontId="35" fillId="0" borderId="0" xfId="11" applyFont="1" applyFill="1"/>
    <xf numFmtId="0" fontId="34" fillId="0" borderId="4" xfId="0" applyFont="1" applyFill="1" applyBorder="1" applyAlignment="1">
      <alignment horizontal="centerContinuous"/>
    </xf>
    <xf numFmtId="0" fontId="28" fillId="0" borderId="0" xfId="0" applyFont="1" applyFill="1" applyBorder="1" applyAlignment="1"/>
    <xf numFmtId="0" fontId="28" fillId="0" borderId="18" xfId="0" applyFont="1" applyFill="1" applyBorder="1" applyAlignment="1"/>
    <xf numFmtId="0" fontId="34" fillId="0" borderId="4" xfId="0" applyFont="1" applyFill="1" applyBorder="1" applyAlignment="1">
      <alignment horizontal="center"/>
    </xf>
    <xf numFmtId="0" fontId="28" fillId="13" borderId="0" xfId="0" applyFont="1" applyFill="1"/>
    <xf numFmtId="0" fontId="35" fillId="0" borderId="0" xfId="11" applyFont="1"/>
    <xf numFmtId="0" fontId="26" fillId="0" borderId="0" xfId="11" applyFont="1" applyAlignment="1">
      <alignment horizontal="left" vertical="center"/>
    </xf>
    <xf numFmtId="0" fontId="29" fillId="0" borderId="0" xfId="11" applyFont="1" applyAlignment="1">
      <alignment horizontal="left" vertical="center"/>
    </xf>
    <xf numFmtId="165" fontId="26" fillId="12" borderId="1" xfId="0" applyNumberFormat="1" applyFont="1" applyFill="1" applyBorder="1"/>
    <xf numFmtId="165" fontId="26" fillId="12" borderId="55" xfId="0" applyNumberFormat="1" applyFont="1" applyFill="1" applyBorder="1"/>
    <xf numFmtId="165" fontId="26" fillId="12" borderId="59" xfId="0" applyNumberFormat="1" applyFont="1" applyFill="1" applyBorder="1"/>
    <xf numFmtId="0" fontId="30" fillId="6" borderId="25" xfId="11" applyFont="1" applyFill="1" applyBorder="1" applyAlignment="1">
      <alignment horizontal="right" vertical="center"/>
    </xf>
    <xf numFmtId="0" fontId="30" fillId="6" borderId="25" xfId="11" applyFont="1" applyFill="1" applyBorder="1" applyAlignment="1">
      <alignment horizontal="left" vertical="center"/>
    </xf>
    <xf numFmtId="0" fontId="29" fillId="7" borderId="25" xfId="11" applyFont="1" applyFill="1" applyBorder="1" applyAlignment="1">
      <alignment horizontal="left" vertical="center"/>
    </xf>
    <xf numFmtId="0" fontId="35" fillId="8" borderId="0" xfId="11" applyFont="1" applyFill="1"/>
    <xf numFmtId="0" fontId="35" fillId="0" borderId="0" xfId="11" applyFont="1" applyFill="1" applyBorder="1"/>
    <xf numFmtId="0" fontId="29" fillId="9" borderId="25" xfId="11" applyFont="1" applyFill="1" applyBorder="1" applyAlignment="1">
      <alignment horizontal="left" vertical="center"/>
    </xf>
    <xf numFmtId="2" fontId="35" fillId="0" borderId="0" xfId="11" applyNumberFormat="1" applyFont="1"/>
    <xf numFmtId="0" fontId="29" fillId="0" borderId="0" xfId="11" applyFont="1" applyFill="1" applyBorder="1" applyAlignment="1">
      <alignment horizontal="left" vertical="center"/>
    </xf>
    <xf numFmtId="4" fontId="26" fillId="0" borderId="0" xfId="7" applyNumberFormat="1" applyFont="1" applyFill="1" applyBorder="1" applyAlignment="1"/>
    <xf numFmtId="2" fontId="35" fillId="0" borderId="0" xfId="11" applyNumberFormat="1" applyFont="1" applyFill="1" applyBorder="1"/>
    <xf numFmtId="166" fontId="27" fillId="0" borderId="0" xfId="11" applyNumberFormat="1" applyFont="1"/>
    <xf numFmtId="0" fontId="35" fillId="4" borderId="0" xfId="11" applyFont="1" applyFill="1"/>
    <xf numFmtId="165" fontId="26" fillId="0" borderId="0" xfId="7" applyNumberFormat="1" applyFont="1" applyFill="1" applyBorder="1" applyAlignment="1"/>
    <xf numFmtId="0" fontId="29" fillId="4" borderId="25" xfId="11" applyFont="1" applyFill="1" applyBorder="1" applyAlignment="1">
      <alignment horizontal="left" vertical="center"/>
    </xf>
    <xf numFmtId="2" fontId="35" fillId="0" borderId="0" xfId="11" applyNumberFormat="1" applyFont="1" applyFill="1"/>
    <xf numFmtId="166" fontId="27" fillId="0" borderId="0" xfId="11" applyNumberFormat="1" applyFont="1" applyFill="1"/>
    <xf numFmtId="0" fontId="29" fillId="9" borderId="62" xfId="11" applyFont="1" applyFill="1" applyBorder="1" applyAlignment="1">
      <alignment horizontal="left" vertical="center"/>
    </xf>
    <xf numFmtId="165" fontId="26" fillId="0" borderId="63" xfId="7" applyNumberFormat="1" applyFont="1" applyFill="1" applyBorder="1" applyAlignment="1"/>
    <xf numFmtId="4" fontId="35" fillId="0" borderId="0" xfId="11" applyNumberFormat="1" applyFont="1" applyFill="1" applyBorder="1"/>
    <xf numFmtId="165" fontId="26" fillId="0" borderId="46" xfId="11" applyNumberFormat="1" applyFont="1" applyBorder="1" applyAlignment="1">
      <alignment horizontal="right" vertical="center" shrinkToFit="1"/>
    </xf>
    <xf numFmtId="4" fontId="26" fillId="0" borderId="0" xfId="11" applyNumberFormat="1" applyFont="1" applyAlignment="1">
      <alignment horizontal="right" vertical="center" shrinkToFit="1"/>
    </xf>
    <xf numFmtId="165" fontId="26" fillId="0" borderId="0" xfId="11" applyNumberFormat="1" applyFont="1" applyBorder="1" applyAlignment="1">
      <alignment horizontal="right" vertical="center" shrinkToFit="1"/>
    </xf>
    <xf numFmtId="165" fontId="26" fillId="0" borderId="46" xfId="7" applyNumberFormat="1" applyFont="1" applyFill="1" applyBorder="1" applyAlignment="1"/>
    <xf numFmtId="166" fontId="35" fillId="0" borderId="0" xfId="11" applyNumberFormat="1" applyFont="1"/>
    <xf numFmtId="0" fontId="36" fillId="0" borderId="46" xfId="11" applyFont="1" applyFill="1" applyBorder="1"/>
    <xf numFmtId="165" fontId="35" fillId="0" borderId="46" xfId="11" applyNumberFormat="1" applyFont="1" applyFill="1" applyBorder="1"/>
    <xf numFmtId="0" fontId="35" fillId="0" borderId="0" xfId="11" applyFont="1" applyBorder="1"/>
    <xf numFmtId="0" fontId="34" fillId="0" borderId="0" xfId="0" applyFont="1" applyFill="1" applyBorder="1" applyAlignment="1">
      <alignment horizontal="center"/>
    </xf>
    <xf numFmtId="166" fontId="28" fillId="13" borderId="0" xfId="0" applyNumberFormat="1" applyFont="1" applyFill="1"/>
    <xf numFmtId="165" fontId="35" fillId="0" borderId="0" xfId="11" applyNumberFormat="1" applyFont="1"/>
    <xf numFmtId="4" fontId="35" fillId="0" borderId="0" xfId="11" applyNumberFormat="1" applyFont="1"/>
    <xf numFmtId="0" fontId="26" fillId="5" borderId="56" xfId="0" applyFont="1" applyFill="1" applyBorder="1"/>
    <xf numFmtId="0" fontId="26" fillId="5" borderId="58" xfId="0" applyFont="1" applyFill="1" applyBorder="1"/>
    <xf numFmtId="165" fontId="26" fillId="0" borderId="57" xfId="0" applyNumberFormat="1" applyFont="1" applyBorder="1"/>
    <xf numFmtId="4" fontId="26" fillId="0" borderId="57" xfId="0" applyNumberFormat="1" applyFont="1" applyBorder="1"/>
    <xf numFmtId="0" fontId="26" fillId="0" borderId="46" xfId="11" applyFont="1" applyFill="1" applyBorder="1" applyAlignment="1">
      <alignment horizontal="left" vertical="center"/>
    </xf>
    <xf numFmtId="2" fontId="35" fillId="0" borderId="46" xfId="11" applyNumberFormat="1" applyFont="1" applyFill="1" applyBorder="1"/>
    <xf numFmtId="0" fontId="26" fillId="0" borderId="59" xfId="11" applyFont="1" applyFill="1" applyBorder="1" applyAlignment="1">
      <alignment horizontal="left" vertical="center"/>
    </xf>
    <xf numFmtId="0" fontId="35" fillId="0" borderId="46" xfId="11" applyFont="1" applyFill="1" applyBorder="1"/>
    <xf numFmtId="165" fontId="26" fillId="0" borderId="67" xfId="0" applyNumberFormat="1" applyFont="1" applyBorder="1"/>
    <xf numFmtId="165" fontId="26" fillId="0" borderId="67" xfId="0" applyNumberFormat="1" applyFont="1" applyFill="1" applyBorder="1"/>
    <xf numFmtId="0" fontId="28" fillId="0" borderId="46" xfId="0" applyFont="1" applyBorder="1"/>
    <xf numFmtId="165" fontId="26" fillId="0" borderId="68" xfId="0" applyNumberFormat="1" applyFont="1" applyBorder="1"/>
    <xf numFmtId="166" fontId="28" fillId="0" borderId="46" xfId="0" applyNumberFormat="1" applyFont="1" applyBorder="1"/>
    <xf numFmtId="165" fontId="28" fillId="0" borderId="46" xfId="0" applyNumberFormat="1" applyFont="1" applyBorder="1"/>
    <xf numFmtId="165" fontId="26" fillId="0" borderId="69" xfId="0" applyNumberFormat="1" applyFont="1" applyBorder="1"/>
    <xf numFmtId="0" fontId="28" fillId="0" borderId="42" xfId="0" applyFont="1" applyBorder="1"/>
    <xf numFmtId="173" fontId="28" fillId="0" borderId="46" xfId="0" applyNumberFormat="1" applyFont="1" applyBorder="1"/>
    <xf numFmtId="0" fontId="26" fillId="2" borderId="68" xfId="0" applyFont="1" applyFill="1" applyBorder="1"/>
    <xf numFmtId="0" fontId="31" fillId="0" borderId="46" xfId="0" applyFont="1" applyBorder="1"/>
    <xf numFmtId="2" fontId="28" fillId="0" borderId="46" xfId="0" applyNumberFormat="1" applyFont="1" applyBorder="1"/>
    <xf numFmtId="0" fontId="29" fillId="7" borderId="62" xfId="0" applyFont="1" applyFill="1" applyBorder="1" applyAlignment="1">
      <alignment horizontal="left" vertical="center"/>
    </xf>
    <xf numFmtId="0" fontId="29" fillId="9" borderId="46" xfId="0" applyFont="1" applyFill="1" applyBorder="1" applyAlignment="1">
      <alignment horizontal="left" vertical="center"/>
    </xf>
    <xf numFmtId="168" fontId="26" fillId="0" borderId="46" xfId="0" applyNumberFormat="1" applyFont="1" applyBorder="1" applyAlignment="1">
      <alignment horizontal="right" vertical="center" shrinkToFit="1"/>
    </xf>
    <xf numFmtId="165" fontId="26" fillId="0" borderId="46" xfId="0" applyNumberFormat="1" applyFont="1" applyBorder="1" applyAlignment="1">
      <alignment horizontal="right" vertical="center" shrinkToFit="1"/>
    </xf>
    <xf numFmtId="168" fontId="26" fillId="10" borderId="46" xfId="0" applyNumberFormat="1" applyFont="1" applyFill="1" applyBorder="1" applyAlignment="1">
      <alignment horizontal="right" vertical="center" shrinkToFit="1"/>
    </xf>
    <xf numFmtId="165" fontId="26" fillId="10" borderId="46" xfId="0" applyNumberFormat="1" applyFont="1" applyFill="1" applyBorder="1" applyAlignment="1">
      <alignment horizontal="right" vertical="center" shrinkToFit="1"/>
    </xf>
    <xf numFmtId="0" fontId="29" fillId="4" borderId="46" xfId="0" applyFont="1" applyFill="1" applyBorder="1" applyAlignment="1">
      <alignment horizontal="left" vertical="center"/>
    </xf>
    <xf numFmtId="168" fontId="26" fillId="4" borderId="46" xfId="0" applyNumberFormat="1" applyFont="1" applyFill="1" applyBorder="1" applyAlignment="1">
      <alignment horizontal="right" vertical="center" shrinkToFit="1"/>
    </xf>
    <xf numFmtId="165" fontId="26" fillId="4" borderId="46" xfId="0" applyNumberFormat="1" applyFont="1" applyFill="1" applyBorder="1" applyAlignment="1">
      <alignment horizontal="right" vertical="center" shrinkToFit="1"/>
    </xf>
    <xf numFmtId="170" fontId="26" fillId="0" borderId="46" xfId="0" applyNumberFormat="1" applyFont="1" applyBorder="1" applyAlignment="1">
      <alignment horizontal="right" vertical="center" shrinkToFit="1"/>
    </xf>
    <xf numFmtId="0" fontId="29" fillId="0" borderId="46" xfId="0" applyFont="1" applyFill="1" applyBorder="1" applyAlignment="1">
      <alignment horizontal="left" vertical="center"/>
    </xf>
    <xf numFmtId="168" fontId="26" fillId="0" borderId="46" xfId="0" applyNumberFormat="1" applyFont="1" applyFill="1" applyBorder="1" applyAlignment="1">
      <alignment horizontal="right" vertical="center" shrinkToFit="1"/>
    </xf>
    <xf numFmtId="0" fontId="34" fillId="0" borderId="0" xfId="0" applyFont="1" applyFill="1" applyBorder="1" applyAlignment="1">
      <alignment horizontal="centerContinuous"/>
    </xf>
    <xf numFmtId="0" fontId="32" fillId="0" borderId="0" xfId="4" applyFont="1"/>
    <xf numFmtId="165" fontId="26" fillId="0" borderId="68" xfId="4" applyNumberFormat="1" applyFont="1" applyFill="1" applyBorder="1" applyAlignment="1"/>
    <xf numFmtId="165" fontId="26" fillId="0" borderId="46" xfId="4" applyNumberFormat="1" applyFont="1" applyBorder="1"/>
    <xf numFmtId="2" fontId="26" fillId="0" borderId="46" xfId="4" applyNumberFormat="1" applyFont="1" applyBorder="1"/>
    <xf numFmtId="0" fontId="26" fillId="0" borderId="46" xfId="4" applyFont="1" applyBorder="1"/>
    <xf numFmtId="166" fontId="26" fillId="0" borderId="46" xfId="4" applyNumberFormat="1" applyFont="1" applyBorder="1"/>
    <xf numFmtId="2" fontId="28" fillId="13" borderId="0" xfId="0" applyNumberFormat="1" applyFont="1" applyFill="1"/>
    <xf numFmtId="0" fontId="26" fillId="0" borderId="67" xfId="4" applyNumberFormat="1" applyFont="1" applyFill="1" applyBorder="1" applyAlignment="1"/>
    <xf numFmtId="2" fontId="26" fillId="0" borderId="0" xfId="4" applyNumberFormat="1" applyFont="1" applyBorder="1"/>
    <xf numFmtId="166" fontId="26" fillId="0" borderId="0" xfId="4" applyNumberFormat="1" applyFont="1" applyBorder="1"/>
    <xf numFmtId="180" fontId="26" fillId="5" borderId="46" xfId="18" applyNumberFormat="1" applyFont="1" applyFill="1" applyBorder="1"/>
    <xf numFmtId="0" fontId="26" fillId="0" borderId="67" xfId="0" applyNumberFormat="1" applyFont="1" applyFill="1" applyBorder="1" applyAlignment="1"/>
    <xf numFmtId="0" fontId="26" fillId="0" borderId="70" xfId="0" applyNumberFormat="1" applyFont="1" applyFill="1" applyBorder="1" applyAlignment="1"/>
    <xf numFmtId="3" fontId="26" fillId="0" borderId="46" xfId="0" applyNumberFormat="1" applyFont="1" applyFill="1" applyBorder="1" applyAlignment="1"/>
    <xf numFmtId="0" fontId="26" fillId="0" borderId="46" xfId="0" applyNumberFormat="1" applyFont="1" applyFill="1" applyBorder="1" applyAlignment="1"/>
    <xf numFmtId="165" fontId="28" fillId="0" borderId="0" xfId="0" applyNumberFormat="1" applyFont="1" applyBorder="1"/>
    <xf numFmtId="49" fontId="26" fillId="0" borderId="46" xfId="18" applyNumberFormat="1" applyFont="1" applyFill="1" applyBorder="1" applyAlignment="1"/>
    <xf numFmtId="0" fontId="26" fillId="2" borderId="68" xfId="0" applyNumberFormat="1" applyFont="1" applyFill="1" applyBorder="1" applyAlignment="1"/>
    <xf numFmtId="3" fontId="26" fillId="0" borderId="68" xfId="0" applyNumberFormat="1" applyFont="1" applyFill="1" applyBorder="1" applyAlignment="1"/>
    <xf numFmtId="0" fontId="26" fillId="2" borderId="46" xfId="0" applyNumberFormat="1" applyFont="1" applyFill="1" applyBorder="1" applyAlignment="1"/>
    <xf numFmtId="0" fontId="26" fillId="2" borderId="68" xfId="4" applyNumberFormat="1" applyFont="1" applyFill="1" applyBorder="1" applyAlignment="1"/>
    <xf numFmtId="0" fontId="26" fillId="0" borderId="46" xfId="7" applyFont="1" applyBorder="1"/>
    <xf numFmtId="0" fontId="26" fillId="0" borderId="46" xfId="7" applyNumberFormat="1" applyFont="1" applyFill="1" applyBorder="1" applyAlignment="1"/>
    <xf numFmtId="0" fontId="26" fillId="0" borderId="46" xfId="7" applyFont="1" applyFill="1" applyBorder="1"/>
    <xf numFmtId="165" fontId="26" fillId="0" borderId="68" xfId="7" applyNumberFormat="1" applyFont="1" applyFill="1" applyBorder="1" applyAlignment="1"/>
    <xf numFmtId="165" fontId="26" fillId="0" borderId="46" xfId="7" applyNumberFormat="1" applyFont="1" applyBorder="1"/>
    <xf numFmtId="166" fontId="26" fillId="0" borderId="46" xfId="7" applyNumberFormat="1" applyFont="1" applyBorder="1"/>
    <xf numFmtId="165" fontId="26" fillId="0" borderId="0" xfId="7" applyNumberFormat="1" applyFont="1" applyBorder="1"/>
    <xf numFmtId="165" fontId="26" fillId="0" borderId="68" xfId="0" applyNumberFormat="1" applyFont="1" applyFill="1" applyBorder="1"/>
    <xf numFmtId="4" fontId="26" fillId="0" borderId="0" xfId="7" applyNumberFormat="1" applyFont="1" applyBorder="1"/>
    <xf numFmtId="0" fontId="26" fillId="0" borderId="0" xfId="0" applyFont="1" applyFill="1" applyBorder="1" applyAlignment="1">
      <alignment horizontal="center" vertical="center" wrapText="1"/>
    </xf>
    <xf numFmtId="165" fontId="28" fillId="0" borderId="0" xfId="0" applyNumberFormat="1" applyFont="1" applyFill="1" applyBorder="1"/>
    <xf numFmtId="172" fontId="28" fillId="0" borderId="0" xfId="0" applyNumberFormat="1" applyFont="1" applyFill="1" applyBorder="1"/>
    <xf numFmtId="4" fontId="28" fillId="0" borderId="0" xfId="0" applyNumberFormat="1" applyFont="1" applyFill="1" applyBorder="1"/>
    <xf numFmtId="0" fontId="26" fillId="0" borderId="71" xfId="0" applyFont="1" applyFill="1" applyBorder="1"/>
    <xf numFmtId="166" fontId="26" fillId="0" borderId="0" xfId="7" applyNumberFormat="1" applyFont="1" applyBorder="1"/>
    <xf numFmtId="4" fontId="26" fillId="0" borderId="72" xfId="0" applyNumberFormat="1" applyFont="1" applyBorder="1"/>
    <xf numFmtId="0" fontId="28" fillId="0" borderId="73" xfId="0" applyFont="1" applyFill="1" applyBorder="1" applyAlignment="1">
      <alignment horizontal="center" vertical="center"/>
    </xf>
    <xf numFmtId="2" fontId="32" fillId="0" borderId="0" xfId="0" applyNumberFormat="1" applyFont="1"/>
    <xf numFmtId="4" fontId="28" fillId="0" borderId="46" xfId="0" applyNumberFormat="1" applyFont="1" applyBorder="1"/>
    <xf numFmtId="0" fontId="26" fillId="5" borderId="71" xfId="0" applyFont="1" applyFill="1" applyBorder="1"/>
    <xf numFmtId="165" fontId="26" fillId="5" borderId="71" xfId="0" applyNumberFormat="1" applyFont="1" applyFill="1" applyBorder="1"/>
    <xf numFmtId="165" fontId="26" fillId="0" borderId="72" xfId="7" applyNumberFormat="1" applyFont="1" applyFill="1" applyBorder="1" applyAlignment="1"/>
    <xf numFmtId="166" fontId="26" fillId="0" borderId="0" xfId="7" applyNumberFormat="1" applyFont="1" applyFill="1"/>
    <xf numFmtId="171" fontId="26" fillId="12" borderId="46" xfId="0" applyNumberFormat="1" applyFont="1" applyFill="1" applyBorder="1" applyAlignment="1">
      <alignment horizontal="right" vertical="center" shrinkToFit="1"/>
    </xf>
    <xf numFmtId="0" fontId="26" fillId="0" borderId="0" xfId="7" applyFont="1" applyFill="1"/>
    <xf numFmtId="0" fontId="26" fillId="0" borderId="71" xfId="7" applyNumberFormat="1" applyFont="1" applyFill="1" applyBorder="1" applyAlignment="1"/>
    <xf numFmtId="166" fontId="26" fillId="0" borderId="46" xfId="7" applyNumberFormat="1" applyFont="1" applyFill="1" applyBorder="1"/>
    <xf numFmtId="165" fontId="35" fillId="0" borderId="0" xfId="11" applyNumberFormat="1" applyFont="1" applyFill="1" applyBorder="1"/>
    <xf numFmtId="0" fontId="26" fillId="0" borderId="0" xfId="0" applyFont="1" applyFill="1"/>
    <xf numFmtId="0" fontId="26" fillId="2" borderId="36" xfId="0" applyFont="1" applyFill="1" applyBorder="1"/>
    <xf numFmtId="165" fontId="26" fillId="0" borderId="36" xfId="0" applyNumberFormat="1" applyFont="1" applyBorder="1"/>
    <xf numFmtId="3" fontId="26" fillId="0" borderId="36" xfId="0" applyNumberFormat="1" applyFont="1" applyBorder="1"/>
    <xf numFmtId="0" fontId="26" fillId="0" borderId="36" xfId="0" applyFont="1" applyBorder="1"/>
    <xf numFmtId="0" fontId="26" fillId="4" borderId="36" xfId="0" applyFont="1" applyFill="1" applyBorder="1"/>
    <xf numFmtId="165" fontId="26" fillId="4" borderId="36" xfId="0" applyNumberFormat="1" applyFont="1" applyFill="1" applyBorder="1"/>
    <xf numFmtId="3" fontId="26" fillId="4" borderId="36" xfId="0" applyNumberFormat="1" applyFont="1" applyFill="1" applyBorder="1"/>
    <xf numFmtId="165" fontId="26" fillId="0" borderId="0" xfId="0" applyNumberFormat="1" applyFont="1" applyFill="1" applyBorder="1" applyAlignment="1">
      <alignment horizontal="right" vertical="center" shrinkToFit="1"/>
    </xf>
    <xf numFmtId="171" fontId="26" fillId="0" borderId="0" xfId="0" applyNumberFormat="1" applyFont="1" applyFill="1" applyBorder="1" applyAlignment="1">
      <alignment horizontal="right" vertical="center" shrinkToFit="1"/>
    </xf>
    <xf numFmtId="166" fontId="26" fillId="0" borderId="0" xfId="0" applyNumberFormat="1" applyFont="1" applyFill="1" applyBorder="1"/>
    <xf numFmtId="165" fontId="26" fillId="0" borderId="74" xfId="0" applyNumberFormat="1" applyFont="1" applyBorder="1"/>
    <xf numFmtId="0" fontId="26" fillId="0" borderId="75" xfId="0" applyFont="1" applyFill="1" applyBorder="1"/>
    <xf numFmtId="0" fontId="30" fillId="6" borderId="25" xfId="11" applyFont="1" applyFill="1" applyBorder="1" applyAlignment="1">
      <alignment vertical="center"/>
    </xf>
    <xf numFmtId="0" fontId="29" fillId="0" borderId="25" xfId="11" applyFont="1" applyFill="1" applyBorder="1" applyAlignment="1">
      <alignment horizontal="left" vertical="center"/>
    </xf>
    <xf numFmtId="3" fontId="26" fillId="0" borderId="0" xfId="11" applyNumberFormat="1" applyFont="1" applyFill="1" applyAlignment="1">
      <alignment horizontal="right" vertical="center" shrinkToFit="1"/>
    </xf>
    <xf numFmtId="168" fontId="26" fillId="0" borderId="0" xfId="11" applyNumberFormat="1" applyFont="1" applyFill="1" applyAlignment="1">
      <alignment horizontal="right" vertical="center" shrinkToFit="1"/>
    </xf>
    <xf numFmtId="165" fontId="26" fillId="0" borderId="0" xfId="11" applyNumberFormat="1" applyFont="1" applyFill="1" applyAlignment="1">
      <alignment horizontal="right" vertical="center" shrinkToFit="1"/>
    </xf>
    <xf numFmtId="0" fontId="29" fillId="7" borderId="62" xfId="11" applyFont="1" applyFill="1" applyBorder="1" applyAlignment="1">
      <alignment horizontal="left" vertical="center"/>
    </xf>
    <xf numFmtId="0" fontId="29" fillId="9" borderId="46" xfId="11" applyFont="1" applyFill="1" applyBorder="1" applyAlignment="1">
      <alignment horizontal="left" vertical="center"/>
    </xf>
    <xf numFmtId="168" fontId="26" fillId="0" borderId="46" xfId="11" applyNumberFormat="1" applyFont="1" applyBorder="1" applyAlignment="1">
      <alignment horizontal="right" vertical="center" shrinkToFit="1"/>
    </xf>
    <xf numFmtId="165" fontId="26" fillId="10" borderId="46" xfId="11" applyNumberFormat="1" applyFont="1" applyFill="1" applyBorder="1" applyAlignment="1">
      <alignment horizontal="right" vertical="center" shrinkToFit="1"/>
    </xf>
    <xf numFmtId="168" fontId="26" fillId="10" borderId="46" xfId="11" applyNumberFormat="1" applyFont="1" applyFill="1" applyBorder="1" applyAlignment="1">
      <alignment horizontal="right" vertical="center" shrinkToFit="1"/>
    </xf>
    <xf numFmtId="3" fontId="26" fillId="10" borderId="46" xfId="11" applyNumberFormat="1" applyFont="1" applyFill="1" applyBorder="1" applyAlignment="1">
      <alignment horizontal="right" vertical="center" shrinkToFit="1"/>
    </xf>
    <xf numFmtId="3" fontId="26" fillId="0" borderId="46" xfId="11" applyNumberFormat="1" applyFont="1" applyBorder="1" applyAlignment="1">
      <alignment horizontal="right" vertical="center" shrinkToFit="1"/>
    </xf>
    <xf numFmtId="168" fontId="26" fillId="4" borderId="46" xfId="11" applyNumberFormat="1" applyFont="1" applyFill="1" applyBorder="1" applyAlignment="1">
      <alignment horizontal="right" vertical="center" shrinkToFit="1"/>
    </xf>
    <xf numFmtId="0" fontId="29" fillId="4" borderId="46" xfId="11" applyFont="1" applyFill="1" applyBorder="1" applyAlignment="1">
      <alignment horizontal="left" vertical="center"/>
    </xf>
    <xf numFmtId="165" fontId="26" fillId="4" borderId="46" xfId="11" applyNumberFormat="1" applyFont="1" applyFill="1" applyBorder="1" applyAlignment="1">
      <alignment horizontal="right" vertical="center" shrinkToFit="1"/>
    </xf>
    <xf numFmtId="0" fontId="29" fillId="0" borderId="76" xfId="11" applyFont="1" applyFill="1" applyBorder="1" applyAlignment="1">
      <alignment horizontal="left" vertical="center"/>
    </xf>
    <xf numFmtId="0" fontId="29" fillId="0" borderId="59" xfId="11" applyFont="1" applyFill="1" applyBorder="1" applyAlignment="1">
      <alignment horizontal="left" vertical="center"/>
    </xf>
    <xf numFmtId="3" fontId="26" fillId="0" borderId="46" xfId="11" applyNumberFormat="1" applyFont="1" applyFill="1" applyBorder="1" applyAlignment="1">
      <alignment horizontal="right" vertical="center" shrinkToFit="1"/>
    </xf>
    <xf numFmtId="4" fontId="26" fillId="0" borderId="46" xfId="11" applyNumberFormat="1" applyFont="1" applyFill="1" applyBorder="1" applyAlignment="1">
      <alignment horizontal="right" vertical="center" shrinkToFit="1"/>
    </xf>
    <xf numFmtId="4" fontId="35" fillId="0" borderId="46" xfId="11" applyNumberFormat="1" applyFont="1" applyFill="1" applyBorder="1"/>
    <xf numFmtId="166" fontId="26" fillId="5" borderId="46" xfId="0" applyNumberFormat="1" applyFont="1" applyFill="1" applyBorder="1" applyAlignment="1">
      <alignment horizontal="right" vertical="center" shrinkToFit="1"/>
    </xf>
    <xf numFmtId="2" fontId="26" fillId="5" borderId="46" xfId="0" applyNumberFormat="1" applyFont="1" applyFill="1" applyBorder="1" applyAlignment="1">
      <alignment horizontal="right" vertical="center" shrinkToFit="1"/>
    </xf>
    <xf numFmtId="4" fontId="26" fillId="5" borderId="46" xfId="0" applyNumberFormat="1" applyFont="1" applyFill="1" applyBorder="1"/>
    <xf numFmtId="170" fontId="26" fillId="5" borderId="46" xfId="0" applyNumberFormat="1" applyFont="1" applyFill="1" applyBorder="1" applyAlignment="1">
      <alignment horizontal="right" vertical="center" shrinkToFit="1"/>
    </xf>
    <xf numFmtId="0" fontId="26" fillId="2" borderId="36" xfId="4" applyNumberFormat="1" applyFont="1" applyFill="1" applyBorder="1" applyAlignment="1"/>
    <xf numFmtId="165" fontId="26" fillId="0" borderId="36" xfId="4" applyNumberFormat="1" applyFont="1" applyFill="1" applyBorder="1" applyAlignment="1"/>
    <xf numFmtId="165" fontId="26" fillId="0" borderId="74" xfId="4" applyNumberFormat="1" applyFont="1" applyFill="1" applyBorder="1" applyAlignment="1"/>
    <xf numFmtId="0" fontId="26" fillId="0" borderId="46" xfId="4" applyFont="1" applyFill="1" applyBorder="1"/>
    <xf numFmtId="4" fontId="26" fillId="0" borderId="46" xfId="0" applyNumberFormat="1" applyFont="1" applyFill="1" applyBorder="1" applyAlignment="1"/>
    <xf numFmtId="0" fontId="26" fillId="0" borderId="77" xfId="0" applyFont="1" applyFill="1" applyBorder="1"/>
    <xf numFmtId="2" fontId="28" fillId="0" borderId="37" xfId="0" applyNumberFormat="1" applyFont="1" applyFill="1" applyBorder="1"/>
    <xf numFmtId="3" fontId="26" fillId="0" borderId="78" xfId="0" applyNumberFormat="1" applyFont="1" applyBorder="1"/>
    <xf numFmtId="3" fontId="26" fillId="0" borderId="46" xfId="0" applyNumberFormat="1" applyFont="1" applyBorder="1"/>
    <xf numFmtId="176" fontId="26" fillId="5" borderId="46" xfId="0" applyNumberFormat="1" applyFont="1" applyFill="1" applyBorder="1" applyAlignment="1">
      <alignment horizontal="right" vertical="center" shrinkToFit="1"/>
    </xf>
    <xf numFmtId="0" fontId="26" fillId="0" borderId="1" xfId="4" applyNumberFormat="1" applyFont="1" applyFill="1" applyBorder="1" applyAlignment="1"/>
    <xf numFmtId="165" fontId="26" fillId="0" borderId="78" xfId="4" applyNumberFormat="1" applyFont="1" applyFill="1" applyBorder="1" applyAlignment="1"/>
    <xf numFmtId="0" fontId="26" fillId="0" borderId="79" xfId="4" applyNumberFormat="1" applyFont="1" applyFill="1" applyBorder="1" applyAlignment="1"/>
    <xf numFmtId="166" fontId="26" fillId="0" borderId="46" xfId="4" applyNumberFormat="1" applyFont="1" applyFill="1" applyBorder="1" applyAlignment="1"/>
    <xf numFmtId="0" fontId="26" fillId="0" borderId="78" xfId="7" applyNumberFormat="1" applyFont="1" applyFill="1" applyBorder="1" applyAlignment="1"/>
    <xf numFmtId="0" fontId="26" fillId="0" borderId="59" xfId="7" applyFont="1" applyBorder="1"/>
    <xf numFmtId="173" fontId="35" fillId="0" borderId="0" xfId="11" applyNumberFormat="1" applyFont="1"/>
    <xf numFmtId="171" fontId="26" fillId="5" borderId="46" xfId="0" applyNumberFormat="1" applyFont="1" applyFill="1" applyBorder="1"/>
    <xf numFmtId="0" fontId="35" fillId="0" borderId="46" xfId="11" applyFont="1" applyBorder="1"/>
    <xf numFmtId="2" fontId="35" fillId="0" borderId="46" xfId="11" applyNumberFormat="1" applyFont="1" applyBorder="1"/>
    <xf numFmtId="3" fontId="26" fillId="4" borderId="46" xfId="11" applyNumberFormat="1" applyFont="1" applyFill="1" applyBorder="1" applyAlignment="1">
      <alignment horizontal="right" vertical="center" shrinkToFit="1"/>
    </xf>
    <xf numFmtId="174" fontId="26" fillId="0" borderId="1" xfId="4" applyNumberFormat="1" applyFont="1" applyFill="1" applyBorder="1" applyAlignment="1"/>
    <xf numFmtId="175" fontId="26" fillId="0" borderId="1" xfId="4" applyNumberFormat="1" applyFont="1" applyFill="1" applyBorder="1" applyAlignment="1"/>
    <xf numFmtId="172" fontId="26" fillId="0" borderId="1" xfId="4" applyNumberFormat="1" applyFont="1" applyFill="1" applyBorder="1" applyAlignment="1"/>
    <xf numFmtId="0" fontId="26" fillId="2" borderId="81" xfId="4" applyNumberFormat="1" applyFont="1" applyFill="1" applyBorder="1" applyAlignment="1"/>
    <xf numFmtId="165" fontId="26" fillId="0" borderId="81" xfId="4" applyNumberFormat="1" applyFont="1" applyFill="1" applyBorder="1" applyAlignment="1"/>
    <xf numFmtId="165" fontId="26" fillId="4" borderId="81" xfId="4" applyNumberFormat="1" applyFont="1" applyFill="1" applyBorder="1" applyAlignment="1"/>
    <xf numFmtId="165" fontId="26" fillId="0" borderId="82" xfId="4" applyNumberFormat="1" applyFont="1" applyFill="1" applyBorder="1" applyAlignment="1"/>
    <xf numFmtId="174" fontId="26" fillId="0" borderId="46" xfId="4" applyNumberFormat="1" applyFont="1" applyFill="1" applyBorder="1" applyAlignment="1"/>
    <xf numFmtId="0" fontId="26" fillId="0" borderId="80" xfId="4" applyNumberFormat="1" applyFont="1" applyFill="1" applyBorder="1" applyAlignment="1"/>
    <xf numFmtId="166" fontId="26" fillId="0" borderId="0" xfId="4" applyNumberFormat="1" applyFont="1"/>
    <xf numFmtId="165" fontId="32" fillId="0" borderId="0" xfId="4" applyNumberFormat="1" applyFont="1"/>
    <xf numFmtId="165" fontId="28" fillId="13" borderId="0" xfId="0" applyNumberFormat="1" applyFont="1" applyFill="1"/>
    <xf numFmtId="165" fontId="26" fillId="4" borderId="36" xfId="4" applyNumberFormat="1" applyFont="1" applyFill="1" applyBorder="1" applyAlignment="1"/>
    <xf numFmtId="0" fontId="31" fillId="0" borderId="0" xfId="0" applyFont="1"/>
    <xf numFmtId="0" fontId="37" fillId="0" borderId="0" xfId="0" applyFont="1"/>
    <xf numFmtId="0" fontId="38" fillId="0" borderId="0" xfId="0" applyFont="1"/>
    <xf numFmtId="0" fontId="26" fillId="5" borderId="46" xfId="0" applyFont="1" applyFill="1" applyBorder="1" applyAlignment="1">
      <alignment horizontal="left" vertical="center"/>
    </xf>
    <xf numFmtId="0" fontId="28" fillId="5" borderId="46" xfId="0" applyFont="1" applyFill="1" applyBorder="1" applyAlignment="1">
      <alignment horizontal="left" vertical="center"/>
    </xf>
    <xf numFmtId="0" fontId="26" fillId="2" borderId="83" xfId="0" applyFont="1" applyFill="1" applyBorder="1"/>
    <xf numFmtId="0" fontId="26" fillId="4" borderId="83" xfId="0" applyFont="1" applyFill="1" applyBorder="1"/>
    <xf numFmtId="0" fontId="28" fillId="4" borderId="46" xfId="0" applyFont="1" applyFill="1" applyBorder="1"/>
    <xf numFmtId="0" fontId="26" fillId="0" borderId="0" xfId="15" applyFont="1" applyFill="1"/>
    <xf numFmtId="1" fontId="26" fillId="0" borderId="0" xfId="15" applyNumberFormat="1" applyFont="1" applyFill="1"/>
    <xf numFmtId="0" fontId="28" fillId="0" borderId="0" xfId="8" applyFont="1"/>
    <xf numFmtId="166" fontId="27" fillId="5" borderId="46" xfId="0" applyNumberFormat="1" applyFont="1" applyFill="1" applyBorder="1"/>
    <xf numFmtId="0" fontId="26" fillId="0" borderId="46" xfId="15" applyFont="1" applyFill="1" applyBorder="1"/>
    <xf numFmtId="1" fontId="26" fillId="0" borderId="46" xfId="15" applyNumberFormat="1" applyFont="1" applyFill="1" applyBorder="1"/>
    <xf numFmtId="0" fontId="26" fillId="0" borderId="46" xfId="15" applyFont="1" applyFill="1" applyBorder="1" applyAlignment="1">
      <alignment vertical="center"/>
    </xf>
    <xf numFmtId="0" fontId="26" fillId="0" borderId="46" xfId="15" applyFont="1" applyFill="1" applyBorder="1" applyAlignment="1">
      <alignment horizontal="center" vertical="center"/>
    </xf>
    <xf numFmtId="2" fontId="26" fillId="0" borderId="46" xfId="15" applyNumberFormat="1" applyFont="1" applyFill="1" applyBorder="1"/>
    <xf numFmtId="2" fontId="26" fillId="0" borderId="46" xfId="15" applyNumberFormat="1" applyFont="1" applyFill="1" applyBorder="1" applyAlignment="1">
      <alignment horizontal="center"/>
    </xf>
    <xf numFmtId="0" fontId="26" fillId="0" borderId="0" xfId="15" applyFont="1" applyFill="1" applyBorder="1"/>
    <xf numFmtId="1" fontId="26" fillId="0" borderId="0" xfId="15" applyNumberFormat="1" applyFont="1" applyFill="1" applyBorder="1"/>
    <xf numFmtId="0" fontId="26" fillId="0" borderId="0" xfId="15" applyFont="1" applyFill="1" applyBorder="1" applyAlignment="1">
      <alignment horizontal="center" vertical="center"/>
    </xf>
    <xf numFmtId="2" fontId="26" fillId="0" borderId="0" xfId="15" applyNumberFormat="1" applyFont="1" applyFill="1" applyBorder="1"/>
    <xf numFmtId="166" fontId="27" fillId="0" borderId="0" xfId="15" applyNumberFormat="1" applyFont="1" applyFill="1" applyBorder="1"/>
    <xf numFmtId="0" fontId="26" fillId="0" borderId="46" xfId="15" applyFont="1" applyFill="1" applyBorder="1" applyAlignment="1">
      <alignment horizontal="left"/>
    </xf>
    <xf numFmtId="0" fontId="26" fillId="0" borderId="46" xfId="15" applyFont="1" applyFill="1" applyBorder="1" applyAlignment="1">
      <alignment horizontal="left" vertical="center" wrapText="1"/>
    </xf>
    <xf numFmtId="2" fontId="26" fillId="0" borderId="46" xfId="15" applyNumberFormat="1" applyFont="1" applyFill="1" applyBorder="1" applyAlignment="1">
      <alignment horizontal="center" vertical="center"/>
    </xf>
    <xf numFmtId="0" fontId="26" fillId="4" borderId="46" xfId="15" applyFont="1" applyFill="1" applyBorder="1" applyAlignment="1">
      <alignment horizontal="left" vertical="center" wrapText="1"/>
    </xf>
    <xf numFmtId="2" fontId="26" fillId="4" borderId="46" xfId="15" applyNumberFormat="1" applyFont="1" applyFill="1" applyBorder="1" applyAlignment="1">
      <alignment horizontal="center"/>
    </xf>
    <xf numFmtId="4" fontId="28" fillId="12" borderId="46" xfId="0" applyNumberFormat="1" applyFont="1" applyFill="1" applyBorder="1"/>
    <xf numFmtId="173" fontId="26" fillId="0" borderId="0" xfId="15" applyNumberFormat="1" applyFont="1" applyFill="1" applyBorder="1"/>
    <xf numFmtId="1" fontId="26" fillId="4" borderId="0" xfId="15" applyNumberFormat="1" applyFont="1" applyFill="1" applyBorder="1"/>
    <xf numFmtId="0" fontId="26" fillId="0" borderId="59" xfId="15" applyFont="1" applyFill="1" applyBorder="1" applyAlignment="1">
      <alignment horizontal="left" vertical="center" wrapText="1"/>
    </xf>
    <xf numFmtId="166" fontId="27" fillId="5" borderId="46" xfId="0" applyNumberFormat="1" applyFont="1" applyFill="1" applyBorder="1" applyAlignment="1">
      <alignment horizontal="right" vertical="center" shrinkToFit="1"/>
    </xf>
    <xf numFmtId="2" fontId="32" fillId="0" borderId="0" xfId="0" applyNumberFormat="1" applyFont="1" applyFill="1" applyAlignment="1">
      <alignment horizontal="right" vertical="center" shrinkToFit="1"/>
    </xf>
    <xf numFmtId="0" fontId="26" fillId="2" borderId="36" xfId="7" applyNumberFormat="1" applyFont="1" applyFill="1" applyBorder="1" applyAlignment="1"/>
    <xf numFmtId="4" fontId="26" fillId="0" borderId="36" xfId="7" applyNumberFormat="1" applyFont="1" applyFill="1" applyBorder="1" applyAlignment="1"/>
    <xf numFmtId="177" fontId="26" fillId="0" borderId="0" xfId="7" applyNumberFormat="1" applyFont="1"/>
    <xf numFmtId="165" fontId="26" fillId="0" borderId="36" xfId="7" applyNumberFormat="1" applyFont="1" applyFill="1" applyBorder="1" applyAlignment="1"/>
    <xf numFmtId="0" fontId="26" fillId="0" borderId="0" xfId="7" applyFont="1" applyBorder="1"/>
    <xf numFmtId="3" fontId="26" fillId="0" borderId="36" xfId="7" applyNumberFormat="1" applyFont="1" applyFill="1" applyBorder="1" applyAlignment="1"/>
    <xf numFmtId="4" fontId="26" fillId="5" borderId="46" xfId="0" applyNumberFormat="1" applyFont="1" applyFill="1" applyBorder="1" applyAlignment="1">
      <alignment horizontal="right" vertical="center" shrinkToFit="1"/>
    </xf>
    <xf numFmtId="2" fontId="26" fillId="12" borderId="46" xfId="0" applyNumberFormat="1" applyFont="1" applyFill="1" applyBorder="1" applyAlignment="1">
      <alignment horizontal="right" vertical="center" shrinkToFit="1"/>
    </xf>
    <xf numFmtId="4" fontId="26" fillId="12" borderId="46" xfId="0" applyNumberFormat="1" applyFont="1" applyFill="1" applyBorder="1"/>
    <xf numFmtId="170" fontId="26" fillId="12" borderId="46" xfId="0" applyNumberFormat="1" applyFont="1" applyFill="1" applyBorder="1" applyAlignment="1">
      <alignment horizontal="right" vertical="center" shrinkToFit="1"/>
    </xf>
    <xf numFmtId="0" fontId="28" fillId="5" borderId="46" xfId="0" applyFont="1" applyFill="1" applyBorder="1" applyAlignment="1"/>
    <xf numFmtId="4" fontId="26" fillId="0" borderId="84" xfId="7" applyNumberFormat="1" applyFont="1" applyFill="1" applyBorder="1" applyAlignment="1"/>
    <xf numFmtId="1" fontId="29" fillId="0" borderId="46" xfId="0" applyNumberFormat="1" applyFont="1" applyFill="1" applyBorder="1"/>
    <xf numFmtId="0" fontId="29" fillId="0" borderId="46" xfId="0" applyFont="1" applyBorder="1"/>
    <xf numFmtId="0" fontId="26" fillId="0" borderId="37" xfId="7" applyFont="1" applyBorder="1"/>
    <xf numFmtId="0" fontId="26" fillId="4" borderId="36" xfId="7" applyNumberFormat="1" applyFont="1" applyFill="1" applyBorder="1" applyAlignment="1"/>
    <xf numFmtId="4" fontId="26" fillId="4" borderId="36" xfId="7" applyNumberFormat="1" applyFont="1" applyFill="1" applyBorder="1" applyAlignment="1"/>
    <xf numFmtId="165" fontId="26" fillId="4" borderId="36" xfId="7" applyNumberFormat="1" applyFont="1" applyFill="1" applyBorder="1" applyAlignment="1"/>
    <xf numFmtId="0" fontId="39" fillId="0" borderId="0" xfId="0" applyFont="1"/>
    <xf numFmtId="0" fontId="26" fillId="0" borderId="0" xfId="19" applyFont="1" applyFill="1">
      <alignment horizontal="left" wrapText="1"/>
    </xf>
    <xf numFmtId="166" fontId="26" fillId="0" borderId="0" xfId="0" applyNumberFormat="1" applyFont="1" applyAlignment="1">
      <alignment horizontal="right"/>
    </xf>
    <xf numFmtId="165" fontId="26" fillId="0" borderId="42" xfId="7" applyNumberFormat="1" applyFont="1" applyBorder="1"/>
    <xf numFmtId="173" fontId="26" fillId="0" borderId="46" xfId="0" applyNumberFormat="1" applyFont="1" applyBorder="1" applyAlignment="1">
      <alignment horizontal="right"/>
    </xf>
    <xf numFmtId="0" fontId="26" fillId="0" borderId="46" xfId="0" applyFont="1" applyBorder="1"/>
    <xf numFmtId="4" fontId="26" fillId="0" borderId="46" xfId="7" applyNumberFormat="1" applyFont="1" applyBorder="1"/>
    <xf numFmtId="172" fontId="26" fillId="0" borderId="0" xfId="7" applyNumberFormat="1" applyFont="1" applyBorder="1"/>
    <xf numFmtId="0" fontId="26" fillId="4" borderId="0" xfId="0" applyFont="1" applyFill="1"/>
    <xf numFmtId="0" fontId="26" fillId="0" borderId="59" xfId="0" applyFont="1" applyBorder="1"/>
    <xf numFmtId="0" fontId="26" fillId="4" borderId="46" xfId="0" applyFont="1" applyFill="1" applyBorder="1"/>
    <xf numFmtId="173" fontId="26" fillId="4" borderId="46" xfId="0" applyNumberFormat="1" applyFont="1" applyFill="1" applyBorder="1" applyAlignment="1">
      <alignment horizontal="right"/>
    </xf>
    <xf numFmtId="1" fontId="29" fillId="0" borderId="42" xfId="0" applyNumberFormat="1" applyFont="1" applyFill="1" applyBorder="1"/>
    <xf numFmtId="0" fontId="31" fillId="0" borderId="46" xfId="0" applyFont="1" applyBorder="1" applyAlignment="1">
      <alignment horizontal="center"/>
    </xf>
    <xf numFmtId="0" fontId="28" fillId="12" borderId="46" xfId="0" applyFont="1" applyFill="1" applyBorder="1" applyAlignment="1">
      <alignment horizontal="left" vertical="center"/>
    </xf>
    <xf numFmtId="181" fontId="28" fillId="0" borderId="0" xfId="0" applyNumberFormat="1" applyFont="1"/>
    <xf numFmtId="177" fontId="28" fillId="0" borderId="46" xfId="0" applyNumberFormat="1" applyFont="1" applyFill="1" applyBorder="1"/>
    <xf numFmtId="4" fontId="26" fillId="0" borderId="42" xfId="7" applyNumberFormat="1" applyFont="1" applyBorder="1"/>
    <xf numFmtId="2" fontId="28" fillId="5" borderId="46" xfId="0" applyNumberFormat="1" applyFont="1" applyFill="1" applyBorder="1" applyAlignment="1">
      <alignment horizontal="center" vertical="center"/>
    </xf>
    <xf numFmtId="0" fontId="40" fillId="0" borderId="0" xfId="0" applyFont="1" applyAlignment="1">
      <alignment readingOrder="1"/>
    </xf>
    <xf numFmtId="1" fontId="26" fillId="0" borderId="0" xfId="0" applyNumberFormat="1" applyFont="1" applyAlignment="1">
      <alignment horizontal="right"/>
    </xf>
    <xf numFmtId="1" fontId="26" fillId="4" borderId="0" xfId="0" applyNumberFormat="1" applyFont="1" applyFill="1" applyAlignment="1">
      <alignment horizontal="right"/>
    </xf>
    <xf numFmtId="3" fontId="26" fillId="5" borderId="46" xfId="0" applyNumberFormat="1" applyFont="1" applyFill="1" applyBorder="1" applyAlignment="1">
      <alignment horizontal="right" vertical="center" shrinkToFit="1"/>
    </xf>
    <xf numFmtId="2" fontId="28" fillId="12" borderId="46" xfId="0" applyNumberFormat="1" applyFont="1" applyFill="1" applyBorder="1" applyAlignment="1">
      <alignment horizontal="center" vertical="center"/>
    </xf>
    <xf numFmtId="166" fontId="28" fillId="5" borderId="46" xfId="0" applyNumberFormat="1" applyFont="1" applyFill="1" applyBorder="1" applyAlignment="1">
      <alignment horizontal="center" vertical="center"/>
    </xf>
    <xf numFmtId="1" fontId="28" fillId="5" borderId="46" xfId="0" applyNumberFormat="1" applyFont="1" applyFill="1" applyBorder="1" applyAlignment="1">
      <alignment horizontal="center" vertical="center"/>
    </xf>
    <xf numFmtId="1" fontId="28" fillId="0" borderId="46" xfId="0" applyNumberFormat="1" applyFont="1" applyBorder="1"/>
    <xf numFmtId="181" fontId="28" fillId="4" borderId="0" xfId="0" applyNumberFormat="1" applyFont="1" applyFill="1"/>
    <xf numFmtId="0" fontId="28" fillId="0" borderId="59" xfId="0" applyFont="1" applyBorder="1"/>
    <xf numFmtId="0" fontId="28" fillId="4" borderId="59" xfId="0" applyFont="1" applyFill="1" applyBorder="1"/>
    <xf numFmtId="0" fontId="28" fillId="0" borderId="0" xfId="0" applyFont="1" applyAlignment="1">
      <alignment horizontal="left"/>
    </xf>
    <xf numFmtId="0" fontId="28" fillId="0" borderId="0" xfId="0" applyNumberFormat="1" applyFont="1"/>
    <xf numFmtId="1" fontId="26" fillId="5" borderId="46" xfId="0" applyNumberFormat="1" applyFont="1" applyFill="1" applyBorder="1" applyAlignment="1">
      <alignment horizontal="right" vertical="center" shrinkToFit="1"/>
    </xf>
    <xf numFmtId="1" fontId="26" fillId="12" borderId="46" xfId="0" applyNumberFormat="1" applyFont="1" applyFill="1" applyBorder="1" applyAlignment="1">
      <alignment horizontal="right" vertical="center" shrinkToFit="1"/>
    </xf>
    <xf numFmtId="1" fontId="26" fillId="12" borderId="46" xfId="0" applyNumberFormat="1" applyFont="1" applyFill="1" applyBorder="1"/>
    <xf numFmtId="3" fontId="26" fillId="0" borderId="0" xfId="0" applyNumberFormat="1" applyFont="1" applyFill="1" applyBorder="1" applyAlignment="1">
      <alignment horizontal="right" vertical="center" shrinkToFit="1"/>
    </xf>
    <xf numFmtId="1" fontId="32" fillId="0" borderId="0" xfId="0" applyNumberFormat="1" applyFont="1" applyFill="1" applyBorder="1" applyAlignment="1">
      <alignment horizontal="right" vertical="center" shrinkToFit="1"/>
    </xf>
    <xf numFmtId="166" fontId="27" fillId="0" borderId="0" xfId="0" applyNumberFormat="1" applyFont="1" applyFill="1" applyBorder="1"/>
    <xf numFmtId="0" fontId="28" fillId="0" borderId="46" xfId="0" applyFont="1" applyFill="1" applyBorder="1" applyAlignment="1">
      <alignment horizontal="left"/>
    </xf>
    <xf numFmtId="3" fontId="26" fillId="0" borderId="0" xfId="4" applyNumberFormat="1" applyFont="1"/>
    <xf numFmtId="3" fontId="26" fillId="4" borderId="0" xfId="4" applyNumberFormat="1" applyFont="1" applyFill="1"/>
    <xf numFmtId="0" fontId="0" fillId="0" borderId="0" xfId="0" applyFill="1" applyBorder="1"/>
    <xf numFmtId="166" fontId="0" fillId="0" borderId="0" xfId="0" applyNumberFormat="1" applyFill="1" applyBorder="1"/>
    <xf numFmtId="3" fontId="28" fillId="0" borderId="0" xfId="0" applyNumberFormat="1" applyFont="1"/>
    <xf numFmtId="3" fontId="28" fillId="4" borderId="0" xfId="0" applyNumberFormat="1" applyFont="1" applyFill="1"/>
    <xf numFmtId="173" fontId="28" fillId="13" borderId="0" xfId="0" applyNumberFormat="1" applyFont="1" applyFill="1"/>
    <xf numFmtId="4" fontId="26" fillId="0" borderId="85" xfId="7" applyNumberFormat="1" applyFont="1" applyFill="1" applyBorder="1" applyAlignment="1"/>
    <xf numFmtId="165" fontId="26" fillId="0" borderId="85" xfId="7" applyNumberFormat="1" applyFont="1" applyFill="1" applyBorder="1" applyAlignment="1"/>
    <xf numFmtId="4" fontId="26" fillId="0" borderId="86" xfId="7" applyNumberFormat="1" applyFont="1" applyFill="1" applyBorder="1" applyAlignment="1"/>
    <xf numFmtId="4" fontId="26" fillId="0" borderId="45" xfId="7" applyNumberFormat="1" applyFont="1" applyFill="1" applyBorder="1" applyAlignment="1"/>
    <xf numFmtId="0" fontId="28" fillId="0" borderId="46" xfId="0" applyFont="1" applyFill="1" applyBorder="1" applyAlignment="1">
      <alignment horizontal="center" vertical="center"/>
    </xf>
    <xf numFmtId="0" fontId="32" fillId="0" borderId="46" xfId="0" applyFont="1" applyFill="1" applyBorder="1" applyAlignment="1">
      <alignment horizontal="center" vertical="center"/>
    </xf>
    <xf numFmtId="1" fontId="28" fillId="13" borderId="0" xfId="0" applyNumberFormat="1" applyFont="1" applyFill="1"/>
    <xf numFmtId="0" fontId="26" fillId="2" borderId="87" xfId="0" applyFont="1" applyFill="1" applyBorder="1"/>
    <xf numFmtId="0" fontId="30" fillId="6" borderId="76" xfId="0" applyFont="1" applyFill="1" applyBorder="1" applyAlignment="1">
      <alignment horizontal="left" vertical="center"/>
    </xf>
    <xf numFmtId="168" fontId="26" fillId="0" borderId="59" xfId="0" applyNumberFormat="1" applyFont="1" applyBorder="1" applyAlignment="1">
      <alignment horizontal="right" vertical="center" shrinkToFit="1"/>
    </xf>
    <xf numFmtId="165" fontId="26" fillId="0" borderId="59" xfId="0" applyNumberFormat="1" applyFont="1" applyBorder="1" applyAlignment="1">
      <alignment horizontal="right" vertical="center" shrinkToFit="1"/>
    </xf>
    <xf numFmtId="168" fontId="26" fillId="10" borderId="59" xfId="0" applyNumberFormat="1" applyFont="1" applyFill="1" applyBorder="1" applyAlignment="1">
      <alignment horizontal="right" vertical="center" shrinkToFit="1"/>
    </xf>
    <xf numFmtId="165" fontId="26" fillId="10" borderId="59" xfId="0" applyNumberFormat="1" applyFont="1" applyFill="1" applyBorder="1" applyAlignment="1">
      <alignment horizontal="right" vertical="center" shrinkToFit="1"/>
    </xf>
    <xf numFmtId="168" fontId="26" fillId="4" borderId="59" xfId="0" applyNumberFormat="1" applyFont="1" applyFill="1" applyBorder="1" applyAlignment="1">
      <alignment horizontal="right" vertical="center" shrinkToFit="1"/>
    </xf>
    <xf numFmtId="170" fontId="26" fillId="0" borderId="59" xfId="0" applyNumberFormat="1" applyFont="1" applyBorder="1" applyAlignment="1">
      <alignment horizontal="right" vertical="center" shrinkToFit="1"/>
    </xf>
    <xf numFmtId="166" fontId="28" fillId="0" borderId="59" xfId="0" applyNumberFormat="1" applyFont="1" applyBorder="1"/>
    <xf numFmtId="165" fontId="28" fillId="0" borderId="59" xfId="0" applyNumberFormat="1" applyFont="1" applyBorder="1"/>
    <xf numFmtId="0" fontId="29" fillId="0" borderId="88" xfId="0" applyFont="1" applyFill="1" applyBorder="1" applyAlignment="1">
      <alignment horizontal="left" vertical="center"/>
    </xf>
    <xf numFmtId="169" fontId="28" fillId="0" borderId="0" xfId="0" applyNumberFormat="1" applyFont="1" applyFill="1" applyBorder="1"/>
    <xf numFmtId="170" fontId="26" fillId="0" borderId="0" xfId="0" applyNumberFormat="1" applyFont="1" applyFill="1" applyBorder="1" applyAlignment="1">
      <alignment horizontal="right" vertical="center" shrinkToFit="1"/>
    </xf>
    <xf numFmtId="0" fontId="30" fillId="6" borderId="46" xfId="0" applyFont="1" applyFill="1" applyBorder="1" applyAlignment="1">
      <alignment horizontal="left" vertical="center"/>
    </xf>
    <xf numFmtId="0" fontId="28" fillId="8" borderId="46" xfId="0" applyFont="1" applyFill="1" applyBorder="1"/>
    <xf numFmtId="166" fontId="26" fillId="0" borderId="59" xfId="0" applyNumberFormat="1" applyFont="1" applyFill="1" applyBorder="1"/>
    <xf numFmtId="165" fontId="26" fillId="0" borderId="87" xfId="0" applyNumberFormat="1" applyFont="1" applyBorder="1"/>
    <xf numFmtId="165" fontId="26" fillId="4" borderId="87" xfId="0" applyNumberFormat="1" applyFont="1" applyFill="1" applyBorder="1"/>
    <xf numFmtId="165" fontId="26" fillId="0" borderId="89" xfId="0" applyNumberFormat="1" applyFont="1" applyBorder="1"/>
    <xf numFmtId="165" fontId="26" fillId="0" borderId="59" xfId="0" applyNumberFormat="1" applyFont="1" applyBorder="1"/>
    <xf numFmtId="165" fontId="26" fillId="0" borderId="59" xfId="0" applyNumberFormat="1" applyFont="1" applyFill="1" applyBorder="1"/>
    <xf numFmtId="165" fontId="26" fillId="4" borderId="46" xfId="0" applyNumberFormat="1" applyFont="1" applyFill="1" applyBorder="1"/>
    <xf numFmtId="4" fontId="28" fillId="0" borderId="0" xfId="0" applyNumberFormat="1" applyFont="1"/>
    <xf numFmtId="3" fontId="26" fillId="0" borderId="0" xfId="7" applyNumberFormat="1" applyFont="1"/>
    <xf numFmtId="3" fontId="26" fillId="4" borderId="0" xfId="7" applyNumberFormat="1" applyFont="1" applyFill="1"/>
    <xf numFmtId="0" fontId="41" fillId="6" borderId="25" xfId="0" applyFont="1" applyFill="1" applyBorder="1" applyAlignment="1">
      <alignment vertical="center"/>
    </xf>
    <xf numFmtId="3" fontId="26" fillId="10" borderId="46" xfId="0" applyNumberFormat="1" applyFont="1" applyFill="1" applyBorder="1" applyAlignment="1">
      <alignment horizontal="right" vertical="center" shrinkToFit="1"/>
    </xf>
    <xf numFmtId="3" fontId="26" fillId="0" borderId="46" xfId="0" applyNumberFormat="1" applyFont="1" applyBorder="1" applyAlignment="1">
      <alignment horizontal="right" vertical="center" shrinkToFit="1"/>
    </xf>
    <xf numFmtId="3" fontId="35" fillId="0" borderId="0" xfId="11" applyNumberFormat="1" applyFont="1"/>
    <xf numFmtId="3" fontId="35" fillId="4" borderId="0" xfId="11" applyNumberFormat="1" applyFont="1" applyFill="1"/>
    <xf numFmtId="0" fontId="1" fillId="0" borderId="0" xfId="0" applyFont="1"/>
    <xf numFmtId="0" fontId="26" fillId="0" borderId="36" xfId="0" applyFont="1" applyFill="1" applyBorder="1"/>
    <xf numFmtId="165" fontId="26" fillId="0" borderId="87" xfId="0" applyNumberFormat="1" applyFont="1" applyFill="1" applyBorder="1" applyAlignment="1"/>
    <xf numFmtId="166" fontId="26" fillId="12" borderId="46" xfId="0" applyNumberFormat="1" applyFont="1" applyFill="1" applyBorder="1" applyAlignment="1">
      <alignment horizontal="right" vertical="center" shrinkToFit="1"/>
    </xf>
    <xf numFmtId="0" fontId="21" fillId="0" borderId="0" xfId="14" applyFill="1"/>
    <xf numFmtId="0" fontId="28" fillId="0" borderId="0" xfId="0" applyNumberFormat="1" applyFont="1" applyFill="1"/>
    <xf numFmtId="2" fontId="28" fillId="0" borderId="0" xfId="0" applyNumberFormat="1" applyFont="1" applyFill="1"/>
    <xf numFmtId="0" fontId="26" fillId="0" borderId="0" xfId="0" applyNumberFormat="1" applyFont="1" applyFill="1"/>
    <xf numFmtId="0" fontId="28" fillId="4" borderId="0" xfId="0" applyNumberFormat="1" applyFont="1" applyFill="1"/>
    <xf numFmtId="0" fontId="42" fillId="0" borderId="0" xfId="0" applyFont="1"/>
    <xf numFmtId="0" fontId="43" fillId="0" borderId="0" xfId="0" applyFont="1"/>
    <xf numFmtId="0" fontId="44" fillId="0" borderId="0" xfId="0" applyFont="1"/>
    <xf numFmtId="0" fontId="45" fillId="0" borderId="0" xfId="0" applyFont="1"/>
    <xf numFmtId="0" fontId="0" fillId="0" borderId="90" xfId="0" applyBorder="1"/>
    <xf numFmtId="0" fontId="0" fillId="0" borderId="91" xfId="0" applyBorder="1"/>
    <xf numFmtId="0" fontId="45" fillId="0" borderId="90" xfId="0" applyFont="1" applyBorder="1" applyAlignment="1">
      <alignment horizontal="center"/>
    </xf>
    <xf numFmtId="0" fontId="45" fillId="0" borderId="27" xfId="0" applyFont="1" applyBorder="1"/>
    <xf numFmtId="0" fontId="45" fillId="0" borderId="23" xfId="0" applyFont="1" applyBorder="1"/>
    <xf numFmtId="0" fontId="45" fillId="0" borderId="14" xfId="0" applyFont="1" applyBorder="1" applyAlignment="1">
      <alignment horizontal="center"/>
    </xf>
    <xf numFmtId="2" fontId="0" fillId="0" borderId="0" xfId="0" applyNumberFormat="1" applyFill="1" applyBorder="1"/>
    <xf numFmtId="0" fontId="0" fillId="4" borderId="0" xfId="0" applyFill="1"/>
    <xf numFmtId="2" fontId="0" fillId="4" borderId="0" xfId="0" applyNumberFormat="1" applyFill="1" applyBorder="1"/>
    <xf numFmtId="0" fontId="0" fillId="0" borderId="23" xfId="0" applyBorder="1"/>
    <xf numFmtId="0" fontId="0" fillId="0" borderId="28" xfId="0" applyBorder="1"/>
    <xf numFmtId="2" fontId="0" fillId="0" borderId="23" xfId="0" applyNumberFormat="1" applyFill="1" applyBorder="1"/>
    <xf numFmtId="2" fontId="0" fillId="0" borderId="0" xfId="0" applyNumberFormat="1"/>
    <xf numFmtId="2" fontId="0" fillId="4" borderId="0" xfId="0" applyNumberFormat="1" applyFill="1"/>
    <xf numFmtId="0" fontId="28" fillId="0" borderId="90" xfId="0" applyFont="1" applyBorder="1"/>
    <xf numFmtId="0" fontId="28" fillId="0" borderId="91" xfId="0" applyFont="1" applyBorder="1"/>
    <xf numFmtId="0" fontId="31" fillId="0" borderId="90" xfId="0" applyFont="1" applyBorder="1" applyAlignment="1">
      <alignment horizontal="center"/>
    </xf>
    <xf numFmtId="0" fontId="31" fillId="0" borderId="27" xfId="0" applyFont="1" applyBorder="1"/>
    <xf numFmtId="0" fontId="31" fillId="0" borderId="23" xfId="0" applyFont="1" applyBorder="1"/>
    <xf numFmtId="0" fontId="31" fillId="0" borderId="14" xfId="0" applyFont="1" applyBorder="1" applyAlignment="1">
      <alignment horizontal="center"/>
    </xf>
    <xf numFmtId="2" fontId="28" fillId="4" borderId="0" xfId="0" applyNumberFormat="1" applyFont="1" applyFill="1" applyBorder="1"/>
    <xf numFmtId="173" fontId="28" fillId="4" borderId="0" xfId="0" applyNumberFormat="1" applyFont="1" applyFill="1"/>
    <xf numFmtId="2" fontId="28" fillId="4" borderId="0" xfId="0" applyNumberFormat="1" applyFont="1" applyFill="1"/>
    <xf numFmtId="0" fontId="28" fillId="0" borderId="23" xfId="0" applyFont="1" applyBorder="1"/>
    <xf numFmtId="0" fontId="28" fillId="0" borderId="28" xfId="0" applyFont="1" applyBorder="1"/>
    <xf numFmtId="2" fontId="28" fillId="0" borderId="23" xfId="0" applyNumberFormat="1" applyFont="1" applyFill="1" applyBorder="1"/>
    <xf numFmtId="0" fontId="16" fillId="0" borderId="0" xfId="12"/>
    <xf numFmtId="0" fontId="16" fillId="4" borderId="0" xfId="12" applyFill="1"/>
    <xf numFmtId="4" fontId="26" fillId="12" borderId="46" xfId="0" applyNumberFormat="1" applyFont="1" applyFill="1" applyBorder="1" applyAlignment="1">
      <alignment horizontal="right" vertical="center" shrinkToFit="1"/>
    </xf>
    <xf numFmtId="173" fontId="26" fillId="0" borderId="46" xfId="7" applyNumberFormat="1" applyFont="1" applyBorder="1"/>
    <xf numFmtId="166" fontId="28" fillId="13" borderId="0" xfId="0" applyNumberFormat="1" applyFont="1" applyFill="1" applyBorder="1"/>
    <xf numFmtId="0" fontId="26" fillId="2" borderId="36" xfId="0" applyNumberFormat="1" applyFont="1" applyFill="1" applyBorder="1" applyAlignment="1"/>
    <xf numFmtId="4" fontId="26" fillId="0" borderId="36" xfId="0" applyNumberFormat="1" applyFont="1" applyFill="1" applyBorder="1" applyAlignment="1"/>
    <xf numFmtId="165" fontId="26" fillId="0" borderId="36" xfId="0" applyNumberFormat="1" applyFont="1" applyFill="1" applyBorder="1" applyAlignment="1"/>
    <xf numFmtId="170" fontId="26" fillId="0" borderId="0" xfId="0" applyNumberFormat="1" applyFont="1" applyBorder="1" applyAlignment="1">
      <alignment horizontal="right" vertical="center" shrinkToFit="1"/>
    </xf>
    <xf numFmtId="0" fontId="26" fillId="2" borderId="84" xfId="0" applyNumberFormat="1" applyFont="1" applyFill="1" applyBorder="1" applyAlignment="1"/>
    <xf numFmtId="165" fontId="26" fillId="0" borderId="84" xfId="0" applyNumberFormat="1" applyFont="1" applyFill="1" applyBorder="1" applyAlignment="1"/>
    <xf numFmtId="165" fontId="26" fillId="0" borderId="89" xfId="0" applyNumberFormat="1" applyFont="1" applyFill="1" applyBorder="1" applyAlignment="1"/>
    <xf numFmtId="0" fontId="48" fillId="0" borderId="0" xfId="0" applyFont="1"/>
    <xf numFmtId="0" fontId="48" fillId="0" borderId="0" xfId="0" applyFont="1" applyFill="1" applyBorder="1" applyAlignment="1"/>
    <xf numFmtId="0" fontId="48" fillId="0" borderId="18" xfId="0" applyFont="1" applyFill="1" applyBorder="1" applyAlignment="1"/>
    <xf numFmtId="0" fontId="49" fillId="0" borderId="4" xfId="0" applyFont="1" applyFill="1" applyBorder="1" applyAlignment="1">
      <alignment horizontal="center"/>
    </xf>
    <xf numFmtId="165" fontId="26" fillId="4" borderId="36" xfId="0" applyNumberFormat="1" applyFont="1" applyFill="1" applyBorder="1" applyAlignment="1"/>
    <xf numFmtId="4" fontId="0" fillId="0" borderId="0" xfId="0" applyNumberFormat="1" applyFill="1" applyBorder="1"/>
    <xf numFmtId="1" fontId="6" fillId="0" borderId="0" xfId="0" applyNumberFormat="1" applyFont="1" applyFill="1" applyBorder="1" applyAlignment="1">
      <alignment horizontal="center" vertical="center"/>
    </xf>
    <xf numFmtId="0" fontId="19" fillId="0" borderId="0" xfId="0" applyFont="1" applyBorder="1" applyAlignment="1">
      <alignment horizontal="left" vertical="center" wrapText="1"/>
    </xf>
    <xf numFmtId="1" fontId="19" fillId="0" borderId="0" xfId="0" applyNumberFormat="1" applyFont="1" applyBorder="1" applyAlignment="1">
      <alignment horizontal="center" vertical="center" wrapText="1"/>
    </xf>
    <xf numFmtId="166" fontId="19" fillId="0" borderId="0" xfId="0" applyNumberFormat="1" applyFont="1" applyFill="1" applyBorder="1" applyAlignment="1">
      <alignment horizontal="center" vertical="center" wrapText="1"/>
    </xf>
    <xf numFmtId="0" fontId="19" fillId="0" borderId="0" xfId="0" applyFont="1" applyFill="1" applyBorder="1" applyAlignment="1">
      <alignment horizontal="left" vertical="center"/>
    </xf>
    <xf numFmtId="165" fontId="19" fillId="0" borderId="0" xfId="0" applyNumberFormat="1" applyFont="1" applyFill="1" applyBorder="1" applyAlignment="1">
      <alignment horizontal="left" vertical="center"/>
    </xf>
    <xf numFmtId="3" fontId="19" fillId="0" borderId="0" xfId="0" applyNumberFormat="1" applyFont="1" applyFill="1" applyBorder="1" applyAlignment="1">
      <alignment horizontal="center" vertical="center"/>
    </xf>
    <xf numFmtId="165" fontId="24" fillId="0" borderId="0" xfId="14" applyNumberFormat="1" applyFont="1" applyFill="1" applyBorder="1" applyAlignment="1">
      <alignment horizontal="left" vertical="center"/>
    </xf>
    <xf numFmtId="2" fontId="6" fillId="0" borderId="0" xfId="0" applyNumberFormat="1" applyFont="1" applyFill="1" applyBorder="1" applyAlignment="1">
      <alignment horizontal="left" vertical="center"/>
    </xf>
    <xf numFmtId="0" fontId="11" fillId="0" borderId="0" xfId="0" applyFont="1" applyFill="1" applyBorder="1" applyAlignment="1">
      <alignment vertical="center"/>
    </xf>
    <xf numFmtId="0" fontId="50" fillId="0" borderId="18" xfId="0" applyFont="1" applyBorder="1"/>
    <xf numFmtId="0" fontId="50" fillId="0" borderId="18" xfId="0" applyFont="1" applyBorder="1" applyAlignment="1">
      <alignment horizontal="center" vertical="center"/>
    </xf>
    <xf numFmtId="0" fontId="3" fillId="0" borderId="0" xfId="0" applyFont="1" applyBorder="1" applyAlignment="1">
      <alignment horizontal="left" vertical="center" wrapText="1"/>
    </xf>
    <xf numFmtId="0" fontId="52" fillId="0" borderId="18" xfId="0" applyFont="1" applyBorder="1" applyAlignment="1">
      <alignment vertical="center"/>
    </xf>
    <xf numFmtId="0" fontId="52" fillId="0" borderId="18" xfId="0" applyFont="1" applyBorder="1" applyAlignment="1">
      <alignment horizontal="center" vertical="center"/>
    </xf>
    <xf numFmtId="0" fontId="53" fillId="0" borderId="0" xfId="0" applyFont="1" applyFill="1" applyBorder="1" applyAlignment="1">
      <alignment horizontal="justify" vertical="center"/>
    </xf>
    <xf numFmtId="0" fontId="53" fillId="0" borderId="0" xfId="0" applyFont="1" applyFill="1" applyAlignment="1">
      <alignment horizontal="center" vertical="center"/>
    </xf>
    <xf numFmtId="1" fontId="54" fillId="0" borderId="0" xfId="0" applyNumberFormat="1" applyFont="1" applyFill="1" applyAlignment="1">
      <alignment horizontal="center" vertical="center" wrapText="1"/>
    </xf>
    <xf numFmtId="166" fontId="55" fillId="0" borderId="0" xfId="0" applyNumberFormat="1" applyFont="1" applyFill="1" applyAlignment="1">
      <alignment horizontal="center" vertical="center" wrapText="1"/>
    </xf>
    <xf numFmtId="0" fontId="55" fillId="0" borderId="18" xfId="0" applyFont="1" applyFill="1" applyBorder="1" applyAlignment="1">
      <alignment horizontal="justify" vertical="center"/>
    </xf>
    <xf numFmtId="0" fontId="53" fillId="0" borderId="18" xfId="0" applyFont="1" applyFill="1" applyBorder="1" applyAlignment="1">
      <alignment horizontal="center" vertical="center"/>
    </xf>
    <xf numFmtId="1" fontId="54" fillId="0" borderId="18" xfId="0" applyNumberFormat="1" applyFont="1" applyFill="1" applyBorder="1" applyAlignment="1">
      <alignment horizontal="center" vertical="center"/>
    </xf>
    <xf numFmtId="1" fontId="54" fillId="0" borderId="18" xfId="0" applyNumberFormat="1" applyFont="1" applyFill="1" applyBorder="1" applyAlignment="1">
      <alignment horizontal="center" vertical="center" wrapText="1"/>
    </xf>
    <xf numFmtId="166" fontId="55" fillId="0" borderId="18" xfId="0" applyNumberFormat="1" applyFont="1" applyFill="1" applyBorder="1" applyAlignment="1">
      <alignment horizontal="center" vertical="center" wrapText="1"/>
    </xf>
    <xf numFmtId="1" fontId="55" fillId="0" borderId="0" xfId="0" applyNumberFormat="1" applyFont="1" applyFill="1" applyAlignment="1">
      <alignment horizontal="center" vertical="center" wrapText="1"/>
    </xf>
    <xf numFmtId="1" fontId="55" fillId="0" borderId="18" xfId="0" applyNumberFormat="1" applyFont="1" applyFill="1" applyBorder="1" applyAlignment="1">
      <alignment horizontal="center" vertical="center" wrapText="1"/>
    </xf>
    <xf numFmtId="0" fontId="56" fillId="0" borderId="0" xfId="0" applyFont="1" applyFill="1" applyBorder="1" applyAlignment="1">
      <alignment horizontal="justify" vertical="center"/>
    </xf>
    <xf numFmtId="2" fontId="55" fillId="0" borderId="0" xfId="0" applyNumberFormat="1" applyFont="1" applyFill="1" applyAlignment="1">
      <alignment horizontal="center" vertical="center" wrapText="1"/>
    </xf>
    <xf numFmtId="2" fontId="54" fillId="0" borderId="0" xfId="0" applyNumberFormat="1" applyFont="1" applyFill="1" applyAlignment="1">
      <alignment horizontal="center" vertical="center"/>
    </xf>
    <xf numFmtId="0" fontId="54" fillId="0" borderId="18" xfId="0" applyFont="1" applyFill="1" applyBorder="1" applyAlignment="1">
      <alignment horizontal="justify" vertical="center"/>
    </xf>
    <xf numFmtId="2" fontId="50" fillId="0" borderId="18" xfId="0" applyNumberFormat="1" applyFont="1" applyFill="1" applyBorder="1" applyAlignment="1">
      <alignment horizontal="center" vertical="center"/>
    </xf>
    <xf numFmtId="2" fontId="54" fillId="0" borderId="18" xfId="0" applyNumberFormat="1" applyFont="1" applyFill="1" applyBorder="1" applyAlignment="1">
      <alignment horizontal="center" vertical="center"/>
    </xf>
    <xf numFmtId="1" fontId="50" fillId="0" borderId="0" xfId="0" applyNumberFormat="1" applyFont="1" applyFill="1" applyAlignment="1">
      <alignment horizontal="center" vertical="center"/>
    </xf>
    <xf numFmtId="0" fontId="55" fillId="0" borderId="0" xfId="0" applyFont="1" applyFill="1" applyBorder="1" applyAlignment="1">
      <alignment horizontal="center" vertical="center" wrapText="1"/>
    </xf>
    <xf numFmtId="1" fontId="50" fillId="0" borderId="18" xfId="0" applyNumberFormat="1" applyFont="1" applyFill="1" applyBorder="1" applyAlignment="1">
      <alignment horizontal="center" vertical="center"/>
    </xf>
    <xf numFmtId="0" fontId="50" fillId="0" borderId="18" xfId="0" applyFont="1" applyFill="1" applyBorder="1" applyAlignment="1">
      <alignment horizontal="center" vertical="center"/>
    </xf>
    <xf numFmtId="0" fontId="55" fillId="0" borderId="0" xfId="0" applyFont="1" applyFill="1" applyAlignment="1">
      <alignment horizontal="center" vertical="center" wrapText="1"/>
    </xf>
    <xf numFmtId="0" fontId="55" fillId="0" borderId="18" xfId="0" applyFont="1" applyFill="1" applyBorder="1" applyAlignment="1">
      <alignment horizontal="center" vertical="center" wrapText="1"/>
    </xf>
    <xf numFmtId="2" fontId="55" fillId="0" borderId="18" xfId="0" applyNumberFormat="1" applyFont="1" applyFill="1" applyBorder="1" applyAlignment="1">
      <alignment horizontal="center" vertical="center" wrapText="1"/>
    </xf>
    <xf numFmtId="0" fontId="56" fillId="0" borderId="0" xfId="0" applyFont="1" applyAlignment="1">
      <alignment horizontal="center" vertical="center"/>
    </xf>
    <xf numFmtId="166" fontId="54" fillId="0" borderId="0" xfId="0" applyNumberFormat="1" applyFont="1" applyAlignment="1">
      <alignment horizontal="center" vertical="center" wrapText="1"/>
    </xf>
    <xf numFmtId="166" fontId="54" fillId="0" borderId="0" xfId="0" applyNumberFormat="1" applyFont="1" applyBorder="1" applyAlignment="1">
      <alignment horizontal="center" vertical="center"/>
    </xf>
    <xf numFmtId="166" fontId="56" fillId="0" borderId="0" xfId="0" applyNumberFormat="1" applyFont="1" applyBorder="1" applyAlignment="1">
      <alignment horizontal="center" vertical="center"/>
    </xf>
    <xf numFmtId="166" fontId="11" fillId="0" borderId="0" xfId="0" applyNumberFormat="1" applyFont="1" applyBorder="1" applyAlignment="1">
      <alignment horizontal="center" vertical="center"/>
    </xf>
    <xf numFmtId="0" fontId="56" fillId="0" borderId="18" xfId="0" applyFont="1" applyBorder="1" applyAlignment="1">
      <alignment horizontal="center" vertical="center"/>
    </xf>
    <xf numFmtId="0" fontId="54" fillId="0" borderId="18" xfId="0" applyFont="1" applyBorder="1" applyAlignment="1">
      <alignment horizontal="center" vertical="center"/>
    </xf>
    <xf numFmtId="0" fontId="54" fillId="0" borderId="18" xfId="0" applyFont="1" applyBorder="1" applyAlignment="1">
      <alignment horizontal="center" vertical="center" wrapText="1"/>
    </xf>
    <xf numFmtId="166" fontId="56" fillId="0" borderId="18" xfId="0" applyNumberFormat="1" applyFont="1" applyBorder="1" applyAlignment="1">
      <alignment horizontal="center" vertical="center" wrapText="1"/>
    </xf>
    <xf numFmtId="166" fontId="11" fillId="0" borderId="0" xfId="0" applyNumberFormat="1" applyFont="1" applyBorder="1" applyAlignment="1">
      <alignment horizontal="center" vertical="center" wrapText="1"/>
    </xf>
    <xf numFmtId="166" fontId="54" fillId="0" borderId="18" xfId="0" applyNumberFormat="1" applyFont="1" applyBorder="1" applyAlignment="1">
      <alignment horizontal="center" vertical="center"/>
    </xf>
    <xf numFmtId="166" fontId="54" fillId="0" borderId="18" xfId="0" applyNumberFormat="1" applyFont="1" applyBorder="1" applyAlignment="1">
      <alignment horizontal="center" vertical="center" wrapText="1"/>
    </xf>
    <xf numFmtId="165" fontId="54" fillId="0" borderId="0" xfId="0" applyNumberFormat="1" applyFont="1" applyFill="1" applyAlignment="1">
      <alignment horizontal="center" vertical="center"/>
    </xf>
    <xf numFmtId="165" fontId="56" fillId="0" borderId="0" xfId="0" applyNumberFormat="1" applyFont="1" applyFill="1" applyAlignment="1">
      <alignment horizontal="center" vertical="center"/>
    </xf>
    <xf numFmtId="165" fontId="11" fillId="0" borderId="0" xfId="0" applyNumberFormat="1" applyFont="1" applyFill="1" applyBorder="1" applyAlignment="1">
      <alignment horizontal="center" vertical="center"/>
    </xf>
    <xf numFmtId="0" fontId="54" fillId="0" borderId="24" xfId="0" applyFont="1" applyBorder="1" applyAlignment="1">
      <alignment horizontal="center" vertical="center"/>
    </xf>
    <xf numFmtId="0" fontId="54" fillId="0" borderId="0" xfId="0" applyFont="1" applyBorder="1" applyAlignment="1">
      <alignment horizontal="center" vertical="center"/>
    </xf>
    <xf numFmtId="0" fontId="54" fillId="0" borderId="18" xfId="0" applyFont="1" applyFill="1" applyBorder="1" applyAlignment="1">
      <alignment horizontal="center" vertical="center"/>
    </xf>
    <xf numFmtId="166" fontId="54" fillId="0" borderId="18" xfId="0" applyNumberFormat="1" applyFont="1" applyFill="1" applyBorder="1" applyAlignment="1">
      <alignment horizontal="center" vertical="center"/>
    </xf>
    <xf numFmtId="0" fontId="56" fillId="0" borderId="0" xfId="0" applyFont="1" applyFill="1" applyAlignment="1">
      <alignment vertical="center"/>
    </xf>
    <xf numFmtId="1" fontId="54" fillId="0" borderId="0" xfId="0" applyNumberFormat="1" applyFont="1" applyAlignment="1">
      <alignment horizontal="center" vertical="center" wrapText="1"/>
    </xf>
    <xf numFmtId="1" fontId="54" fillId="0" borderId="18" xfId="0" applyNumberFormat="1" applyFont="1" applyBorder="1" applyAlignment="1">
      <alignment horizontal="center" vertical="center" wrapText="1"/>
    </xf>
    <xf numFmtId="0" fontId="56" fillId="0" borderId="0" xfId="0" applyFont="1" applyFill="1" applyAlignment="1">
      <alignment horizontal="justify" vertical="center"/>
    </xf>
    <xf numFmtId="0" fontId="54" fillId="0" borderId="0" xfId="0" applyFont="1" applyAlignment="1">
      <alignment horizontal="center" vertical="center" wrapText="1"/>
    </xf>
    <xf numFmtId="0" fontId="56" fillId="0" borderId="0" xfId="0" applyFont="1" applyFill="1" applyAlignment="1">
      <alignment horizontal="center" vertical="center"/>
    </xf>
    <xf numFmtId="166" fontId="54" fillId="0" borderId="0" xfId="0" applyNumberFormat="1" applyFont="1" applyFill="1" applyAlignment="1">
      <alignment horizontal="center" vertical="center" wrapText="1"/>
    </xf>
    <xf numFmtId="166" fontId="54" fillId="0" borderId="0" xfId="0" applyNumberFormat="1" applyFont="1" applyFill="1" applyBorder="1" applyAlignment="1">
      <alignment horizontal="center" vertical="center"/>
    </xf>
    <xf numFmtId="166" fontId="56" fillId="0" borderId="0" xfId="0" applyNumberFormat="1" applyFont="1" applyFill="1" applyBorder="1" applyAlignment="1">
      <alignment horizontal="center" vertical="center"/>
    </xf>
    <xf numFmtId="166" fontId="11" fillId="0" borderId="0" xfId="0" applyNumberFormat="1" applyFont="1" applyFill="1" applyBorder="1" applyAlignment="1">
      <alignment horizontal="center" vertical="center"/>
    </xf>
    <xf numFmtId="0" fontId="56" fillId="0" borderId="18" xfId="0" applyFont="1" applyFill="1" applyBorder="1" applyAlignment="1">
      <alignment horizontal="center" vertical="center"/>
    </xf>
    <xf numFmtId="0" fontId="54" fillId="0" borderId="18" xfId="0" applyFont="1" applyFill="1" applyBorder="1" applyAlignment="1">
      <alignment horizontal="center" vertical="center" wrapText="1"/>
    </xf>
    <xf numFmtId="166" fontId="54" fillId="0" borderId="18" xfId="0" applyNumberFormat="1" applyFont="1" applyFill="1" applyBorder="1" applyAlignment="1">
      <alignment horizontal="center" vertical="center" wrapText="1"/>
    </xf>
    <xf numFmtId="1" fontId="54" fillId="0" borderId="0" xfId="0" applyNumberFormat="1" applyFont="1" applyFill="1" applyBorder="1" applyAlignment="1">
      <alignment horizontal="center" vertical="center" wrapText="1"/>
    </xf>
    <xf numFmtId="166" fontId="54" fillId="0" borderId="24" xfId="0" applyNumberFormat="1" applyFont="1" applyBorder="1" applyAlignment="1">
      <alignment horizontal="center" vertical="center"/>
    </xf>
    <xf numFmtId="0" fontId="53" fillId="0" borderId="0" xfId="0" applyFont="1" applyAlignment="1">
      <alignment horizontal="center" vertical="center"/>
    </xf>
    <xf numFmtId="166" fontId="54" fillId="0" borderId="0" xfId="0" applyNumberFormat="1" applyFont="1" applyFill="1" applyAlignment="1">
      <alignment horizontal="center" vertical="center"/>
    </xf>
    <xf numFmtId="166" fontId="50" fillId="0" borderId="0" xfId="0" applyNumberFormat="1" applyFont="1" applyFill="1" applyAlignment="1">
      <alignment horizontal="center" vertical="center"/>
    </xf>
    <xf numFmtId="0" fontId="53" fillId="0" borderId="18" xfId="0" applyFont="1" applyBorder="1" applyAlignment="1">
      <alignment horizontal="center" vertical="center"/>
    </xf>
    <xf numFmtId="166" fontId="50" fillId="0" borderId="18" xfId="0" applyNumberFormat="1" applyFont="1" applyBorder="1" applyAlignment="1">
      <alignment horizontal="center" vertical="center"/>
    </xf>
    <xf numFmtId="165" fontId="50" fillId="0" borderId="0" xfId="0" applyNumberFormat="1" applyFont="1" applyFill="1" applyAlignment="1">
      <alignment horizontal="center" vertical="center"/>
    </xf>
    <xf numFmtId="166" fontId="55" fillId="0" borderId="0" xfId="0" applyNumberFormat="1" applyFont="1" applyAlignment="1">
      <alignment horizontal="center" vertical="center" wrapText="1"/>
    </xf>
    <xf numFmtId="3" fontId="54" fillId="0" borderId="0" xfId="0" applyNumberFormat="1" applyFont="1" applyFill="1" applyAlignment="1">
      <alignment horizontal="center" vertical="center"/>
    </xf>
    <xf numFmtId="3" fontId="54" fillId="0" borderId="18" xfId="0" applyNumberFormat="1" applyFont="1" applyFill="1" applyBorder="1" applyAlignment="1">
      <alignment horizontal="center" vertical="center"/>
    </xf>
    <xf numFmtId="1" fontId="56" fillId="0" borderId="18" xfId="0" applyNumberFormat="1" applyFont="1" applyFill="1" applyBorder="1" applyAlignment="1">
      <alignment horizontal="center" vertical="center"/>
    </xf>
    <xf numFmtId="1" fontId="11" fillId="0" borderId="0" xfId="0" applyNumberFormat="1" applyFont="1" applyFill="1" applyBorder="1" applyAlignment="1">
      <alignment horizontal="center" vertical="center"/>
    </xf>
    <xf numFmtId="0" fontId="57" fillId="4" borderId="0" xfId="0" applyFont="1" applyFill="1" applyBorder="1" applyAlignment="1">
      <alignment horizontal="justify" vertical="center"/>
    </xf>
    <xf numFmtId="0" fontId="57" fillId="4" borderId="0" xfId="0" applyFont="1" applyFill="1" applyAlignment="1">
      <alignment horizontal="center" vertical="center"/>
    </xf>
    <xf numFmtId="166" fontId="58" fillId="4" borderId="0" xfId="0" applyNumberFormat="1" applyFont="1" applyFill="1" applyAlignment="1">
      <alignment horizontal="center" vertical="center" wrapText="1"/>
    </xf>
    <xf numFmtId="165" fontId="59" fillId="4" borderId="0" xfId="0" applyNumberFormat="1" applyFont="1" applyFill="1" applyAlignment="1">
      <alignment horizontal="center" vertical="center"/>
    </xf>
    <xf numFmtId="0" fontId="58" fillId="4" borderId="0" xfId="0" applyFont="1" applyFill="1" applyBorder="1" applyAlignment="1">
      <alignment horizontal="center" vertical="center" wrapText="1"/>
    </xf>
    <xf numFmtId="0" fontId="58" fillId="4" borderId="18" xfId="0" applyFont="1" applyFill="1" applyBorder="1" applyAlignment="1">
      <alignment horizontal="justify" vertical="center"/>
    </xf>
    <xf numFmtId="0" fontId="57" fillId="4" borderId="18" xfId="0" applyFont="1" applyFill="1" applyBorder="1" applyAlignment="1">
      <alignment horizontal="center" vertical="center"/>
    </xf>
    <xf numFmtId="0" fontId="59" fillId="4" borderId="18" xfId="0" applyFont="1" applyFill="1" applyBorder="1" applyAlignment="1">
      <alignment horizontal="center" vertical="center"/>
    </xf>
    <xf numFmtId="166" fontId="59" fillId="4" borderId="18" xfId="0" applyNumberFormat="1" applyFont="1" applyFill="1" applyBorder="1" applyAlignment="1">
      <alignment horizontal="center" vertical="center"/>
    </xf>
    <xf numFmtId="0" fontId="53" fillId="0" borderId="0" xfId="0" applyFont="1" applyFill="1" applyBorder="1" applyAlignment="1">
      <alignment horizontal="center" vertical="center"/>
    </xf>
    <xf numFmtId="166" fontId="50" fillId="0" borderId="0" xfId="0" applyNumberFormat="1" applyFont="1" applyFill="1" applyBorder="1" applyAlignment="1">
      <alignment horizontal="center" vertical="center"/>
    </xf>
    <xf numFmtId="166" fontId="55" fillId="0" borderId="0" xfId="0" applyNumberFormat="1" applyFont="1" applyFill="1" applyBorder="1" applyAlignment="1">
      <alignment horizontal="center" vertical="center" wrapText="1"/>
    </xf>
    <xf numFmtId="1" fontId="55" fillId="0" borderId="0" xfId="0" applyNumberFormat="1" applyFont="1" applyFill="1" applyBorder="1" applyAlignment="1">
      <alignment horizontal="center" vertical="center" wrapText="1"/>
    </xf>
    <xf numFmtId="166" fontId="50" fillId="0" borderId="18" xfId="0" applyNumberFormat="1" applyFont="1" applyFill="1" applyBorder="1" applyAlignment="1">
      <alignment horizontal="center" vertical="center"/>
    </xf>
    <xf numFmtId="0" fontId="50" fillId="0" borderId="0" xfId="0" applyFont="1" applyAlignment="1">
      <alignment horizontal="center" vertical="center" wrapText="1"/>
    </xf>
    <xf numFmtId="0" fontId="53" fillId="0" borderId="0" xfId="0" applyFont="1" applyBorder="1" applyAlignment="1">
      <alignment horizontal="center" vertical="center"/>
    </xf>
    <xf numFmtId="0" fontId="50" fillId="0" borderId="0" xfId="0" applyFont="1" applyBorder="1" applyAlignment="1">
      <alignment horizontal="center" vertical="center"/>
    </xf>
    <xf numFmtId="166" fontId="50" fillId="0" borderId="0" xfId="0" applyNumberFormat="1" applyFont="1" applyBorder="1" applyAlignment="1">
      <alignment horizontal="center" vertical="center"/>
    </xf>
    <xf numFmtId="0" fontId="50" fillId="0" borderId="0" xfId="0" applyFont="1"/>
    <xf numFmtId="0" fontId="50" fillId="0" borderId="0" xfId="0" applyFont="1" applyAlignment="1">
      <alignment horizontal="center" vertical="center"/>
    </xf>
    <xf numFmtId="0" fontId="11" fillId="0" borderId="0" xfId="0" applyFont="1" applyFill="1" applyAlignment="1">
      <alignment vertical="center"/>
    </xf>
    <xf numFmtId="0" fontId="11" fillId="0" borderId="0" xfId="0" applyFont="1" applyFill="1" applyAlignment="1">
      <alignment horizontal="justify" vertical="center"/>
    </xf>
    <xf numFmtId="166" fontId="6" fillId="0" borderId="0" xfId="0" applyNumberFormat="1" applyFont="1" applyFill="1" applyAlignment="1">
      <alignment horizontal="center" vertical="center"/>
    </xf>
    <xf numFmtId="166" fontId="6" fillId="0" borderId="18" xfId="0" applyNumberFormat="1" applyFont="1" applyFill="1" applyBorder="1" applyAlignment="1">
      <alignment horizontal="center" vertical="center"/>
    </xf>
    <xf numFmtId="0" fontId="3" fillId="0" borderId="18" xfId="0" applyFont="1" applyBorder="1" applyAlignment="1">
      <alignment vertical="center" wrapText="1"/>
    </xf>
    <xf numFmtId="0" fontId="4" fillId="0" borderId="18" xfId="0" applyFont="1" applyBorder="1" applyAlignment="1">
      <alignment horizontal="center" vertical="center" wrapText="1"/>
    </xf>
    <xf numFmtId="0" fontId="4" fillId="0" borderId="0" xfId="0" applyFont="1" applyAlignment="1">
      <alignment horizontal="center" vertical="center"/>
    </xf>
    <xf numFmtId="0" fontId="4" fillId="0" borderId="0" xfId="0" applyFont="1" applyFill="1" applyBorder="1" applyAlignment="1">
      <alignment horizontal="center" vertical="center" wrapText="1"/>
    </xf>
    <xf numFmtId="0" fontId="3" fillId="0" borderId="0" xfId="0" applyFont="1" applyBorder="1" applyAlignment="1">
      <alignment vertical="center" wrapText="1"/>
    </xf>
    <xf numFmtId="0" fontId="11" fillId="0" borderId="0" xfId="0" applyFont="1" applyFill="1" applyBorder="1" applyAlignment="1">
      <alignment horizontal="left" vertical="center" wrapText="1"/>
    </xf>
    <xf numFmtId="0" fontId="11" fillId="0" borderId="0" xfId="0" applyFont="1" applyFill="1" applyAlignment="1">
      <alignment vertical="center" wrapText="1"/>
    </xf>
    <xf numFmtId="0" fontId="3" fillId="0" borderId="0" xfId="0" applyFont="1" applyFill="1" applyBorder="1" applyAlignment="1">
      <alignment vertical="center" wrapText="1"/>
    </xf>
    <xf numFmtId="0" fontId="3" fillId="0" borderId="91" xfId="0" applyFont="1" applyBorder="1" applyAlignment="1">
      <alignment vertical="center" wrapText="1"/>
    </xf>
    <xf numFmtId="0" fontId="11" fillId="0" borderId="18" xfId="0" applyFont="1" applyFill="1" applyBorder="1" applyAlignment="1">
      <alignment vertical="center"/>
    </xf>
    <xf numFmtId="166" fontId="48" fillId="0" borderId="0" xfId="0" applyNumberFormat="1" applyFont="1" applyFill="1" applyBorder="1" applyAlignment="1">
      <alignment horizontal="center" vertical="center"/>
    </xf>
    <xf numFmtId="166" fontId="60" fillId="0" borderId="0" xfId="0" applyNumberFormat="1" applyFont="1" applyFill="1" applyBorder="1" applyAlignment="1">
      <alignment horizontal="center" vertical="center" wrapText="1"/>
    </xf>
    <xf numFmtId="166" fontId="48" fillId="0" borderId="18" xfId="0" applyNumberFormat="1" applyFont="1" applyFill="1" applyBorder="1" applyAlignment="1">
      <alignment horizontal="center" vertical="center"/>
    </xf>
    <xf numFmtId="166" fontId="60" fillId="0" borderId="18" xfId="0" applyNumberFormat="1" applyFont="1" applyFill="1" applyBorder="1" applyAlignment="1">
      <alignment horizontal="center" vertical="center" wrapText="1"/>
    </xf>
    <xf numFmtId="0" fontId="61" fillId="0" borderId="0" xfId="0" applyFont="1" applyFill="1" applyBorder="1" applyAlignment="1">
      <alignment horizontal="justify" vertical="center"/>
    </xf>
    <xf numFmtId="1" fontId="26" fillId="0" borderId="0" xfId="0" applyNumberFormat="1" applyFont="1" applyFill="1" applyBorder="1" applyAlignment="1">
      <alignment horizontal="right" vertical="center" shrinkToFit="1"/>
    </xf>
    <xf numFmtId="0" fontId="51" fillId="0" borderId="18" xfId="0" applyFont="1" applyBorder="1" applyAlignment="1">
      <alignment vertical="center" textRotation="90" wrapText="1"/>
    </xf>
    <xf numFmtId="0" fontId="59" fillId="4" borderId="0" xfId="0" applyFont="1" applyFill="1"/>
    <xf numFmtId="0" fontId="53" fillId="0" borderId="18" xfId="0" applyFont="1" applyBorder="1" applyAlignment="1">
      <alignment vertical="center" wrapText="1"/>
    </xf>
    <xf numFmtId="0" fontId="53" fillId="0" borderId="18" xfId="0" applyFont="1" applyBorder="1" applyAlignment="1">
      <alignment horizontal="justify" vertical="center" wrapText="1"/>
    </xf>
    <xf numFmtId="0" fontId="55" fillId="0" borderId="0" xfId="0" applyFont="1" applyAlignment="1">
      <alignment horizontal="justify" vertical="center" wrapText="1"/>
    </xf>
    <xf numFmtId="0" fontId="55" fillId="0" borderId="94" xfId="0" applyFont="1" applyBorder="1" applyAlignment="1">
      <alignment horizontal="justify" vertical="center" wrapText="1"/>
    </xf>
    <xf numFmtId="0" fontId="50" fillId="0" borderId="94" xfId="0" applyFont="1" applyBorder="1" applyAlignment="1">
      <alignment horizontal="justify" vertical="center" wrapText="1"/>
    </xf>
    <xf numFmtId="0" fontId="64" fillId="0" borderId="95" xfId="14" applyFont="1" applyBorder="1" applyAlignment="1">
      <alignment horizontal="justify" vertical="center" wrapText="1"/>
    </xf>
    <xf numFmtId="0" fontId="54" fillId="0" borderId="0" xfId="14" applyFont="1" applyAlignment="1">
      <alignment horizontal="justify" vertical="center" wrapText="1"/>
    </xf>
    <xf numFmtId="1" fontId="54" fillId="0" borderId="0" xfId="0" applyNumberFormat="1" applyFont="1" applyFill="1" applyBorder="1" applyAlignment="1">
      <alignment horizontal="center" vertical="center" shrinkToFit="1"/>
    </xf>
    <xf numFmtId="0" fontId="50" fillId="0" borderId="0" xfId="0" applyFont="1" applyAlignment="1">
      <alignment vertical="center"/>
    </xf>
    <xf numFmtId="0" fontId="50" fillId="0" borderId="0" xfId="0" applyFont="1" applyBorder="1" applyAlignment="1">
      <alignment vertical="center"/>
    </xf>
    <xf numFmtId="0" fontId="50" fillId="0" borderId="95" xfId="0" applyFont="1" applyBorder="1" applyAlignment="1">
      <alignment vertical="center"/>
    </xf>
    <xf numFmtId="0" fontId="55" fillId="0" borderId="95" xfId="0" applyFont="1" applyBorder="1" applyAlignment="1">
      <alignment vertical="center"/>
    </xf>
    <xf numFmtId="0" fontId="50" fillId="0" borderId="0" xfId="0" applyFont="1" applyAlignment="1">
      <alignment wrapText="1"/>
    </xf>
    <xf numFmtId="0" fontId="50" fillId="0" borderId="95" xfId="0" applyFont="1" applyBorder="1"/>
    <xf numFmtId="0" fontId="55" fillId="0" borderId="0" xfId="0" applyFont="1" applyAlignment="1">
      <alignment wrapText="1"/>
    </xf>
    <xf numFmtId="0" fontId="21" fillId="0" borderId="0" xfId="14"/>
    <xf numFmtId="3" fontId="54" fillId="0" borderId="0" xfId="0" applyNumberFormat="1" applyFont="1" applyFill="1" applyBorder="1" applyAlignment="1">
      <alignment horizontal="center" vertical="center" shrinkToFit="1"/>
    </xf>
    <xf numFmtId="0" fontId="6" fillId="12" borderId="46" xfId="0" applyFont="1" applyFill="1" applyBorder="1"/>
    <xf numFmtId="166" fontId="6" fillId="12" borderId="46" xfId="0" applyNumberFormat="1" applyFont="1" applyFill="1" applyBorder="1"/>
    <xf numFmtId="1" fontId="6" fillId="12" borderId="46" xfId="0" applyNumberFormat="1" applyFont="1" applyFill="1" applyBorder="1"/>
    <xf numFmtId="0" fontId="51" fillId="0" borderId="24" xfId="0" applyFont="1" applyBorder="1" applyAlignment="1">
      <alignment horizontal="center" vertical="center" textRotation="90" wrapText="1"/>
    </xf>
    <xf numFmtId="0" fontId="51" fillId="0" borderId="0" xfId="0" applyFont="1" applyBorder="1" applyAlignment="1">
      <alignment horizontal="center" vertical="center" textRotation="90" wrapText="1"/>
    </xf>
    <xf numFmtId="0" fontId="51" fillId="0" borderId="18" xfId="0" applyFont="1" applyBorder="1" applyAlignment="1">
      <alignment horizontal="center" vertical="center" textRotation="90" wrapText="1"/>
    </xf>
    <xf numFmtId="0" fontId="53" fillId="0" borderId="94" xfId="0" applyFont="1" applyBorder="1" applyAlignment="1">
      <alignment vertical="center" wrapText="1"/>
    </xf>
    <xf numFmtId="0" fontId="53" fillId="0" borderId="95" xfId="0" applyFont="1" applyBorder="1" applyAlignment="1">
      <alignment vertical="center" wrapText="1"/>
    </xf>
    <xf numFmtId="0" fontId="53" fillId="0" borderId="18" xfId="0" applyFont="1" applyBorder="1" applyAlignment="1">
      <alignment vertical="center" wrapText="1"/>
    </xf>
    <xf numFmtId="0" fontId="51" fillId="0" borderId="18" xfId="0" applyFont="1" applyBorder="1" applyAlignment="1">
      <alignment vertical="center" wrapText="1"/>
    </xf>
    <xf numFmtId="0" fontId="53" fillId="0" borderId="24" xfId="0" applyFont="1" applyBorder="1" applyAlignment="1">
      <alignment vertical="center" wrapText="1"/>
    </xf>
    <xf numFmtId="0" fontId="53" fillId="0" borderId="0" xfId="0" applyFont="1" applyBorder="1" applyAlignment="1">
      <alignment vertical="center" wrapText="1"/>
    </xf>
    <xf numFmtId="0" fontId="53" fillId="0" borderId="0" xfId="0" applyFont="1" applyAlignment="1">
      <alignment vertical="center" wrapText="1"/>
    </xf>
    <xf numFmtId="0" fontId="51" fillId="0" borderId="18" xfId="0" applyFont="1" applyBorder="1" applyAlignment="1">
      <alignment horizontal="left" vertical="center" wrapText="1"/>
    </xf>
    <xf numFmtId="0" fontId="31" fillId="0" borderId="23" xfId="0" applyFont="1" applyFill="1" applyBorder="1" applyAlignment="1">
      <alignment horizontal="center"/>
    </xf>
    <xf numFmtId="1" fontId="29" fillId="0" borderId="27" xfId="1" applyNumberFormat="1" applyFont="1" applyFill="1" applyBorder="1" applyAlignment="1">
      <alignment horizontal="center" vertical="center" wrapText="1"/>
    </xf>
    <xf numFmtId="1" fontId="29" fillId="0" borderId="28" xfId="1" applyNumberFormat="1" applyFont="1" applyFill="1" applyBorder="1" applyAlignment="1">
      <alignment horizontal="center" vertical="center" wrapText="1"/>
    </xf>
    <xf numFmtId="1" fontId="29" fillId="0" borderId="29" xfId="1" applyNumberFormat="1" applyFont="1" applyFill="1" applyBorder="1" applyAlignment="1">
      <alignment horizontal="center" vertical="center" wrapText="1"/>
    </xf>
    <xf numFmtId="0" fontId="29" fillId="0" borderId="3" xfId="1" applyFont="1" applyFill="1" applyBorder="1" applyAlignment="1">
      <alignment horizontal="center" vertical="center"/>
    </xf>
    <xf numFmtId="0" fontId="29" fillId="0" borderId="26" xfId="1" applyFont="1" applyFill="1" applyBorder="1" applyAlignment="1">
      <alignment horizontal="center" vertical="center"/>
    </xf>
    <xf numFmtId="1" fontId="29" fillId="0" borderId="5" xfId="1" applyNumberFormat="1" applyFont="1" applyFill="1" applyBorder="1" applyAlignment="1">
      <alignment horizontal="center" vertical="center" wrapText="1"/>
    </xf>
    <xf numFmtId="1" fontId="29" fillId="0" borderId="4" xfId="1" applyNumberFormat="1" applyFont="1" applyFill="1" applyBorder="1" applyAlignment="1">
      <alignment horizontal="center" vertical="center" wrapText="1"/>
    </xf>
    <xf numFmtId="1" fontId="29" fillId="0" borderId="6" xfId="1" applyNumberFormat="1" applyFont="1" applyFill="1" applyBorder="1" applyAlignment="1">
      <alignment horizontal="center" vertical="center" wrapText="1"/>
    </xf>
    <xf numFmtId="0" fontId="28" fillId="5" borderId="0" xfId="0" applyFont="1" applyFill="1" applyAlignment="1">
      <alignment horizontal="center" wrapText="1"/>
    </xf>
    <xf numFmtId="1" fontId="29" fillId="0" borderId="0" xfId="1" applyNumberFormat="1" applyFont="1" applyFill="1" applyBorder="1" applyAlignment="1">
      <alignment horizontal="center" vertical="center" wrapText="1"/>
    </xf>
    <xf numFmtId="0" fontId="28" fillId="5" borderId="0" xfId="0" applyFont="1" applyFill="1" applyAlignment="1">
      <alignment horizontal="center"/>
    </xf>
    <xf numFmtId="0" fontId="29" fillId="0" borderId="0" xfId="1" applyFont="1" applyFill="1" applyBorder="1" applyAlignment="1">
      <alignment horizontal="center" vertical="center"/>
    </xf>
    <xf numFmtId="0" fontId="28" fillId="5" borderId="0" xfId="0" applyFont="1" applyFill="1" applyBorder="1" applyAlignment="1">
      <alignment horizontal="center"/>
    </xf>
    <xf numFmtId="0" fontId="28" fillId="5" borderId="22" xfId="0" applyFont="1" applyFill="1" applyBorder="1" applyAlignment="1">
      <alignment horizontal="center" vertical="center"/>
    </xf>
    <xf numFmtId="0" fontId="28" fillId="5" borderId="23" xfId="0" applyFont="1" applyFill="1" applyBorder="1" applyAlignment="1">
      <alignment horizontal="center"/>
    </xf>
    <xf numFmtId="0" fontId="28" fillId="5" borderId="46" xfId="0" applyFont="1" applyFill="1" applyBorder="1" applyAlignment="1">
      <alignment horizontal="center" wrapText="1"/>
    </xf>
    <xf numFmtId="0" fontId="28" fillId="5" borderId="59" xfId="0" applyFont="1" applyFill="1" applyBorder="1" applyAlignment="1">
      <alignment horizontal="center"/>
    </xf>
    <xf numFmtId="0" fontId="28" fillId="5" borderId="53" xfId="0" applyFont="1" applyFill="1" applyBorder="1" applyAlignment="1">
      <alignment horizontal="center"/>
    </xf>
    <xf numFmtId="0" fontId="28" fillId="5" borderId="45" xfId="0" applyFont="1" applyFill="1" applyBorder="1" applyAlignment="1">
      <alignment horizontal="center"/>
    </xf>
    <xf numFmtId="0" fontId="1" fillId="5" borderId="46" xfId="0" applyFont="1" applyFill="1" applyBorder="1" applyAlignment="1">
      <alignment horizontal="center" wrapText="1"/>
    </xf>
    <xf numFmtId="0" fontId="1" fillId="5" borderId="59" xfId="0" applyFont="1" applyFill="1" applyBorder="1" applyAlignment="1">
      <alignment horizontal="center"/>
    </xf>
    <xf numFmtId="0" fontId="1" fillId="5" borderId="53" xfId="0" applyFont="1" applyFill="1" applyBorder="1" applyAlignment="1">
      <alignment horizontal="center"/>
    </xf>
    <xf numFmtId="0" fontId="1" fillId="5" borderId="45" xfId="0" applyFont="1" applyFill="1" applyBorder="1" applyAlignment="1">
      <alignment horizontal="center"/>
    </xf>
    <xf numFmtId="0" fontId="26" fillId="5" borderId="46" xfId="0" applyFont="1" applyFill="1" applyBorder="1" applyAlignment="1">
      <alignment horizontal="center" wrapText="1"/>
    </xf>
    <xf numFmtId="0" fontId="26" fillId="5" borderId="46" xfId="0" applyFont="1" applyFill="1" applyBorder="1" applyAlignment="1">
      <alignment horizontal="center"/>
    </xf>
    <xf numFmtId="0" fontId="28" fillId="5" borderId="73" xfId="0" applyFont="1" applyFill="1" applyBorder="1" applyAlignment="1">
      <alignment horizontal="center"/>
    </xf>
    <xf numFmtId="0" fontId="28" fillId="5" borderId="92" xfId="0" applyFont="1" applyFill="1" applyBorder="1" applyAlignment="1">
      <alignment horizontal="center"/>
    </xf>
    <xf numFmtId="0" fontId="28" fillId="5" borderId="93" xfId="0" applyFont="1" applyFill="1" applyBorder="1" applyAlignment="1">
      <alignment horizontal="center"/>
    </xf>
    <xf numFmtId="0" fontId="28" fillId="5" borderId="46" xfId="0" applyFont="1" applyFill="1" applyBorder="1" applyAlignment="1">
      <alignment horizontal="center" vertical="center" wrapText="1"/>
    </xf>
    <xf numFmtId="0" fontId="28" fillId="5" borderId="59" xfId="0" applyFont="1" applyFill="1" applyBorder="1" applyAlignment="1">
      <alignment horizontal="center" vertical="center"/>
    </xf>
    <xf numFmtId="0" fontId="28" fillId="5" borderId="53" xfId="0" applyFont="1" applyFill="1" applyBorder="1" applyAlignment="1">
      <alignment horizontal="center" vertical="center"/>
    </xf>
    <xf numFmtId="0" fontId="28" fillId="5" borderId="45" xfId="0" applyFont="1" applyFill="1" applyBorder="1" applyAlignment="1">
      <alignment horizontal="center" vertical="center"/>
    </xf>
    <xf numFmtId="0" fontId="47" fillId="0" borderId="0" xfId="0" applyFont="1" applyAlignment="1">
      <alignment horizontal="left" wrapText="1" readingOrder="1"/>
    </xf>
    <xf numFmtId="0" fontId="46" fillId="0" borderId="0" xfId="0" applyFont="1" applyAlignment="1">
      <alignment horizontal="left" wrapText="1" readingOrder="1"/>
    </xf>
    <xf numFmtId="0" fontId="26" fillId="5" borderId="59" xfId="0" applyFont="1" applyFill="1" applyBorder="1" applyAlignment="1">
      <alignment horizontal="center" wrapText="1"/>
    </xf>
    <xf numFmtId="0" fontId="26" fillId="5" borderId="53" xfId="0" applyFont="1" applyFill="1" applyBorder="1" applyAlignment="1">
      <alignment horizontal="center" wrapText="1"/>
    </xf>
    <xf numFmtId="0" fontId="26" fillId="5" borderId="45" xfId="0" applyFont="1" applyFill="1" applyBorder="1" applyAlignment="1">
      <alignment horizontal="center" wrapText="1"/>
    </xf>
  </cellXfs>
  <cellStyles count="20">
    <cellStyle name="_x000d__x000a_JournalTemplate=C:\COMFO\CTALK\JOURSTD.TPL_x000d__x000a_LbStateAddress=3 3 0 251 1 89 2 311_x000d__x000a_LbStateJou" xfId="16"/>
    <cellStyle name="Čiarka" xfId="18" builtinId="3"/>
    <cellStyle name="Hypertextové prepojenie" xfId="14" builtinId="8"/>
    <cellStyle name="Hypertextové prepojenie 2" xfId="10"/>
    <cellStyle name="Hypertextové prepojenie 3" xfId="17"/>
    <cellStyle name="Normal 14" xfId="1"/>
    <cellStyle name="Normal 14 2 10" xfId="2"/>
    <cellStyle name="Normal 14 2 4 2" xfId="6"/>
    <cellStyle name="Normal 2" xfId="3"/>
    <cellStyle name="Normal 3" xfId="15"/>
    <cellStyle name="Normal_PISAPartIIStudents_Filled 2 2" xfId="5"/>
    <cellStyle name="Normálna" xfId="0" builtinId="0"/>
    <cellStyle name="Normálna 2" xfId="4"/>
    <cellStyle name="Normálna 2 2" xfId="7"/>
    <cellStyle name="Normálna 3" xfId="8"/>
    <cellStyle name="Normálna 4" xfId="11"/>
    <cellStyle name="Normálna 5" xfId="12"/>
    <cellStyle name="Percentá" xfId="13" builtinId="5"/>
    <cellStyle name="Percentá 2" xfId="9"/>
    <cellStyle name="Style 1 2" xfId="19"/>
  </cellStyles>
  <dxfs count="0"/>
  <tableStyles count="0" defaultTableStyle="TableStyleMedium2" defaultPivotStyle="PivotStyleLight16"/>
  <colors>
    <mruColors>
      <color rgb="FF2C9ADC"/>
      <color rgb="FF909A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76" Type="http://schemas.openxmlformats.org/officeDocument/2006/relationships/externalLink" Target="externalLinks/externalLink38.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66" Type="http://schemas.openxmlformats.org/officeDocument/2006/relationships/externalLink" Target="externalLinks/externalLink28.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5" Type="http://schemas.openxmlformats.org/officeDocument/2006/relationships/worksheet" Target="worksheets/sheet5.xml"/><Relationship Id="rId61" Type="http://schemas.openxmlformats.org/officeDocument/2006/relationships/externalLink" Target="externalLinks/externalLink23.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6499920015641387"/>
          <c:y val="0.12285326905694487"/>
          <c:w val="0.51504618356114062"/>
          <c:h val="0.72433455006972458"/>
        </c:manualLayout>
      </c:layout>
      <c:radarChart>
        <c:radarStyle val="marker"/>
        <c:varyColors val="0"/>
        <c:ser>
          <c:idx val="0"/>
          <c:order val="0"/>
          <c:tx>
            <c:strRef>
              <c:f>kompas!$Q$8</c:f>
              <c:strCache>
                <c:ptCount val="1"/>
                <c:pt idx="0">
                  <c:v>súčasná hodnota</c:v>
                </c:pt>
              </c:strCache>
            </c:strRef>
          </c:tx>
          <c:spPr>
            <a:ln w="28575" cap="rnd">
              <a:solidFill>
                <a:schemeClr val="accent1"/>
              </a:solidFill>
              <a:round/>
            </a:ln>
            <a:effectLst/>
          </c:spPr>
          <c:marker>
            <c:symbol val="none"/>
          </c:marker>
          <c:cat>
            <c:strRef>
              <c:f>kompas!$P$9:$P$16</c:f>
              <c:strCache>
                <c:ptCount val="8"/>
                <c:pt idx="0">
                  <c:v>Trh práce a sociálne veci</c:v>
                </c:pt>
                <c:pt idx="1">
                  <c:v>Vzdelávanie</c:v>
                </c:pt>
                <c:pt idx="2">
                  <c:v>Bývanie</c:v>
                </c:pt>
                <c:pt idx="3">
                  <c:v>Zdravie</c:v>
                </c:pt>
                <c:pt idx="4">
                  <c:v>Zelená tranzícia</c:v>
                </c:pt>
                <c:pt idx="5">
                  <c:v>Verejné financie</c:v>
                </c:pt>
                <c:pt idx="6">
                  <c:v>Kvalita inštitúcií</c:v>
                </c:pt>
                <c:pt idx="7">
                  <c:v>Produktivita</c:v>
                </c:pt>
              </c:strCache>
            </c:strRef>
          </c:cat>
          <c:val>
            <c:numRef>
              <c:f>kompas!$Q$9:$Q$16</c:f>
              <c:numCache>
                <c:formatCode>0.0</c:formatCode>
                <c:ptCount val="8"/>
                <c:pt idx="0">
                  <c:v>43.516189587201119</c:v>
                </c:pt>
                <c:pt idx="1">
                  <c:v>35.011292369432631</c:v>
                </c:pt>
                <c:pt idx="2">
                  <c:v>15.235230719101686</c:v>
                </c:pt>
                <c:pt idx="3">
                  <c:v>23.115593306932425</c:v>
                </c:pt>
                <c:pt idx="4">
                  <c:v>58.729109357415737</c:v>
                </c:pt>
                <c:pt idx="5">
                  <c:v>39.789706696181518</c:v>
                </c:pt>
                <c:pt idx="6">
                  <c:v>39.210611548944009</c:v>
                </c:pt>
                <c:pt idx="7">
                  <c:v>23.450409618467887</c:v>
                </c:pt>
              </c:numCache>
            </c:numRef>
          </c:val>
          <c:extLst>
            <c:ext xmlns:c16="http://schemas.microsoft.com/office/drawing/2014/chart" uri="{C3380CC4-5D6E-409C-BE32-E72D297353CC}">
              <c16:uniqueId val="{00000000-9F64-416B-82AC-03D1F626752B}"/>
            </c:ext>
          </c:extLst>
        </c:ser>
        <c:ser>
          <c:idx val="1"/>
          <c:order val="1"/>
          <c:tx>
            <c:strRef>
              <c:f>kompas!$R$8</c:f>
              <c:strCache>
                <c:ptCount val="1"/>
                <c:pt idx="0">
                  <c:v>cieľ</c:v>
                </c:pt>
              </c:strCache>
            </c:strRef>
          </c:tx>
          <c:spPr>
            <a:ln w="28575" cap="rnd">
              <a:solidFill>
                <a:srgbClr val="002060"/>
              </a:solidFill>
              <a:round/>
            </a:ln>
            <a:effectLst/>
          </c:spPr>
          <c:marker>
            <c:symbol val="none"/>
          </c:marker>
          <c:cat>
            <c:strRef>
              <c:f>kompas!$P$9:$P$16</c:f>
              <c:strCache>
                <c:ptCount val="8"/>
                <c:pt idx="0">
                  <c:v>Trh práce a sociálne veci</c:v>
                </c:pt>
                <c:pt idx="1">
                  <c:v>Vzdelávanie</c:v>
                </c:pt>
                <c:pt idx="2">
                  <c:v>Bývanie</c:v>
                </c:pt>
                <c:pt idx="3">
                  <c:v>Zdravie</c:v>
                </c:pt>
                <c:pt idx="4">
                  <c:v>Zelená tranzícia</c:v>
                </c:pt>
                <c:pt idx="5">
                  <c:v>Verejné financie</c:v>
                </c:pt>
                <c:pt idx="6">
                  <c:v>Kvalita inštitúcií</c:v>
                </c:pt>
                <c:pt idx="7">
                  <c:v>Produktivita</c:v>
                </c:pt>
              </c:strCache>
            </c:strRef>
          </c:cat>
          <c:val>
            <c:numRef>
              <c:f>kompas!$R$9:$R$16</c:f>
              <c:numCache>
                <c:formatCode>0.0</c:formatCode>
                <c:ptCount val="8"/>
                <c:pt idx="0">
                  <c:v>70.129024825204127</c:v>
                </c:pt>
                <c:pt idx="1">
                  <c:v>56.019568139787815</c:v>
                </c:pt>
                <c:pt idx="2">
                  <c:v>38.140762463343108</c:v>
                </c:pt>
                <c:pt idx="3">
                  <c:v>63.645151576253035</c:v>
                </c:pt>
                <c:pt idx="4">
                  <c:v>78.712117206523757</c:v>
                </c:pt>
                <c:pt idx="5">
                  <c:v>80.266248539629814</c:v>
                </c:pt>
                <c:pt idx="6">
                  <c:v>57.131070825930294</c:v>
                </c:pt>
                <c:pt idx="7">
                  <c:v>67.467177155619368</c:v>
                </c:pt>
              </c:numCache>
            </c:numRef>
          </c:val>
          <c:extLst>
            <c:ext xmlns:c16="http://schemas.microsoft.com/office/drawing/2014/chart" uri="{C3380CC4-5D6E-409C-BE32-E72D297353CC}">
              <c16:uniqueId val="{00000001-9F64-416B-82AC-03D1F626752B}"/>
            </c:ext>
          </c:extLst>
        </c:ser>
        <c:dLbls>
          <c:showLegendKey val="0"/>
          <c:showVal val="0"/>
          <c:showCatName val="0"/>
          <c:showSerName val="0"/>
          <c:showPercent val="0"/>
          <c:showBubbleSize val="0"/>
        </c:dLbls>
        <c:axId val="621870128"/>
        <c:axId val="621868488"/>
      </c:radarChart>
      <c:catAx>
        <c:axId val="62187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868488"/>
        <c:crosses val="autoZero"/>
        <c:auto val="1"/>
        <c:lblAlgn val="ctr"/>
        <c:lblOffset val="100"/>
        <c:noMultiLvlLbl val="0"/>
      </c:catAx>
      <c:valAx>
        <c:axId val="621868488"/>
        <c:scaling>
          <c:orientation val="minMax"/>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621870128"/>
        <c:crosses val="autoZero"/>
        <c:crossBetween val="between"/>
      </c:valAx>
      <c:spPr>
        <a:noFill/>
        <a:ln>
          <a:noFill/>
        </a:ln>
        <a:effectLst/>
      </c:spPr>
    </c:plotArea>
    <c:legend>
      <c:legendPos val="b"/>
      <c:layout>
        <c:manualLayout>
          <c:xMode val="edge"/>
          <c:yMode val="edge"/>
          <c:x val="6.3679352580927384E-2"/>
          <c:y val="0.92939705453485"/>
          <c:w val="0.91708573928258974"/>
          <c:h val="4.28251676873723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8351021339723834E-2"/>
          <c:y val="0.18097222222222226"/>
          <c:w val="0.85299285217806275"/>
          <c:h val="0.77736111111111106"/>
        </c:manualLayout>
      </c:layout>
      <c:scatterChart>
        <c:scatterStyle val="lineMarker"/>
        <c:varyColors val="0"/>
        <c:ser>
          <c:idx val="0"/>
          <c:order val="0"/>
          <c:tx>
            <c:strRef>
              <c:f>'Preprimary3+'!$C$50</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4"/>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C420-46D9-A0E3-B452C8FC5574}"/>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5.2274715660542432E-5"/>
                  <c:y val="-0.3353149606299212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'Preprimary3+'!$B$51:$B$77</c:f>
              <c:numCache>
                <c:formatCode>#\ ##0.0</c:formatCode>
                <c:ptCount val="27"/>
                <c:pt idx="0">
                  <c:v>98.3</c:v>
                </c:pt>
                <c:pt idx="1">
                  <c:v>83.8</c:v>
                </c:pt>
                <c:pt idx="2">
                  <c:v>76.8</c:v>
                </c:pt>
                <c:pt idx="3">
                  <c:v>97.6</c:v>
                </c:pt>
                <c:pt idx="4">
                  <c:v>95.8</c:v>
                </c:pt>
                <c:pt idx="5">
                  <c:v>89.6</c:v>
                </c:pt>
                <c:pt idx="6">
                  <c:v>82.4</c:v>
                </c:pt>
                <c:pt idx="7">
                  <c:v>85.3</c:v>
                </c:pt>
                <c:pt idx="8">
                  <c:v>96.6</c:v>
                </c:pt>
                <c:pt idx="9">
                  <c:v>100</c:v>
                </c:pt>
                <c:pt idx="10">
                  <c:v>67.599999999999994</c:v>
                </c:pt>
                <c:pt idx="11">
                  <c:v>97.3</c:v>
                </c:pt>
                <c:pt idx="12">
                  <c:v>69.400000000000006</c:v>
                </c:pt>
                <c:pt idx="13">
                  <c:v>91.3</c:v>
                </c:pt>
                <c:pt idx="14">
                  <c:v>83.4</c:v>
                </c:pt>
                <c:pt idx="15">
                  <c:v>89.9</c:v>
                </c:pt>
                <c:pt idx="16">
                  <c:v>88.3</c:v>
                </c:pt>
                <c:pt idx="17">
                  <c:v>99.4</c:v>
                </c:pt>
                <c:pt idx="18">
                  <c:v>94.1</c:v>
                </c:pt>
                <c:pt idx="19">
                  <c:v>86.5</c:v>
                </c:pt>
                <c:pt idx="20">
                  <c:v>76.400000000000006</c:v>
                </c:pt>
                <c:pt idx="21">
                  <c:v>88.7</c:v>
                </c:pt>
                <c:pt idx="22">
                  <c:v>84.1</c:v>
                </c:pt>
                <c:pt idx="23">
                  <c:v>87.9</c:v>
                </c:pt>
                <c:pt idx="24">
                  <c:v>72.3</c:v>
                </c:pt>
                <c:pt idx="25">
                  <c:v>80</c:v>
                </c:pt>
                <c:pt idx="26">
                  <c:v>95</c:v>
                </c:pt>
              </c:numCache>
            </c:numRef>
          </c:xVal>
          <c:yVal>
            <c:numRef>
              <c:f>'Preprimary3+'!$C$51:$C$77</c:f>
              <c:numCache>
                <c:formatCode>0.00</c:formatCode>
                <c:ptCount val="27"/>
                <c:pt idx="0">
                  <c:v>0</c:v>
                </c:pt>
                <c:pt idx="1">
                  <c:v>-0.64999999999999858</c:v>
                </c:pt>
                <c:pt idx="2">
                  <c:v>1.5833333333333333</c:v>
                </c:pt>
                <c:pt idx="3">
                  <c:v>1.6666666666668089E-2</c:v>
                </c:pt>
                <c:pt idx="4">
                  <c:v>-0.29999999999999954</c:v>
                </c:pt>
                <c:pt idx="5">
                  <c:v>0.35000000000000142</c:v>
                </c:pt>
                <c:pt idx="6">
                  <c:v>2.9333333333333322</c:v>
                </c:pt>
                <c:pt idx="7">
                  <c:v>-2.75</c:v>
                </c:pt>
                <c:pt idx="8">
                  <c:v>0.11666666666666714</c:v>
                </c:pt>
                <c:pt idx="9">
                  <c:v>0</c:v>
                </c:pt>
                <c:pt idx="10">
                  <c:v>1.9666666666666686</c:v>
                </c:pt>
                <c:pt idx="11">
                  <c:v>-0.61666666666666714</c:v>
                </c:pt>
                <c:pt idx="12">
                  <c:v>3.449999999999998</c:v>
                </c:pt>
                <c:pt idx="13">
                  <c:v>0.46666666666666617</c:v>
                </c:pt>
                <c:pt idx="14">
                  <c:v>1.0333333333333314</c:v>
                </c:pt>
                <c:pt idx="15">
                  <c:v>-0.25</c:v>
                </c:pt>
                <c:pt idx="16">
                  <c:v>0.76666666666666805</c:v>
                </c:pt>
                <c:pt idx="17">
                  <c:v>-1.25</c:v>
                </c:pt>
                <c:pt idx="18">
                  <c:v>-0.59999999999999909</c:v>
                </c:pt>
                <c:pt idx="19">
                  <c:v>0.56666666666666765</c:v>
                </c:pt>
                <c:pt idx="20">
                  <c:v>2.3166666666666651</c:v>
                </c:pt>
                <c:pt idx="21">
                  <c:v>0.58333333333333337</c:v>
                </c:pt>
                <c:pt idx="22">
                  <c:v>-0.91666666666666663</c:v>
                </c:pt>
                <c:pt idx="23">
                  <c:v>0.69999999999999807</c:v>
                </c:pt>
                <c:pt idx="24">
                  <c:v>0.91666666666666663</c:v>
                </c:pt>
                <c:pt idx="25">
                  <c:v>1.4666666666666661</c:v>
                </c:pt>
                <c:pt idx="26">
                  <c:v>9.9999999999999048E-2</c:v>
                </c:pt>
              </c:numCache>
            </c:numRef>
          </c:yVal>
          <c:smooth val="0"/>
          <c:extLst>
            <c:ext xmlns:c16="http://schemas.microsoft.com/office/drawing/2014/chart" uri="{C3380CC4-5D6E-409C-BE32-E72D297353CC}">
              <c16:uniqueId val="{00000000-C420-46D9-A0E3-B452C8FC5574}"/>
            </c:ext>
          </c:extLst>
        </c:ser>
        <c:dLbls>
          <c:showLegendKey val="0"/>
          <c:showVal val="0"/>
          <c:showCatName val="0"/>
          <c:showSerName val="0"/>
          <c:showPercent val="0"/>
          <c:showBubbleSize val="0"/>
        </c:dLbls>
        <c:axId val="602620960"/>
        <c:axId val="602628504"/>
      </c:scatterChart>
      <c:valAx>
        <c:axId val="602620960"/>
        <c:scaling>
          <c:orientation val="minMax"/>
          <c:min val="60"/>
        </c:scaling>
        <c:delete val="0"/>
        <c:axPos val="b"/>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628504"/>
        <c:crosses val="autoZero"/>
        <c:crossBetween val="midCat"/>
      </c:valAx>
      <c:valAx>
        <c:axId val="6026285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6209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'early leavers'!$C$52</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3"/>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F88D-464D-AA5F-FBF0763AD138}"/>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3.4897419072615926E-2"/>
                  <c:y val="-0.5491681248177311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'early leavers'!$B$53:$B$78</c:f>
              <c:numCache>
                <c:formatCode>#\ ##0.0</c:formatCode>
                <c:ptCount val="26"/>
                <c:pt idx="0">
                  <c:v>11.9</c:v>
                </c:pt>
                <c:pt idx="1">
                  <c:v>12.6</c:v>
                </c:pt>
                <c:pt idx="2">
                  <c:v>4.9000000000000004</c:v>
                </c:pt>
                <c:pt idx="3">
                  <c:v>11.5</c:v>
                </c:pt>
                <c:pt idx="4">
                  <c:v>11.8</c:v>
                </c:pt>
                <c:pt idx="5">
                  <c:v>11</c:v>
                </c:pt>
                <c:pt idx="6">
                  <c:v>11.9</c:v>
                </c:pt>
                <c:pt idx="7">
                  <c:v>13.5</c:v>
                </c:pt>
                <c:pt idx="8">
                  <c:v>28.2</c:v>
                </c:pt>
                <c:pt idx="9">
                  <c:v>12.7</c:v>
                </c:pt>
                <c:pt idx="10">
                  <c:v>5.2</c:v>
                </c:pt>
                <c:pt idx="11">
                  <c:v>18.600000000000001</c:v>
                </c:pt>
                <c:pt idx="12">
                  <c:v>12.7</c:v>
                </c:pt>
                <c:pt idx="13">
                  <c:v>12.9</c:v>
                </c:pt>
                <c:pt idx="14">
                  <c:v>7.9</c:v>
                </c:pt>
                <c:pt idx="15">
                  <c:v>7.1</c:v>
                </c:pt>
                <c:pt idx="16">
                  <c:v>10.8</c:v>
                </c:pt>
                <c:pt idx="17">
                  <c:v>23.8</c:v>
                </c:pt>
                <c:pt idx="18">
                  <c:v>10.1</c:v>
                </c:pt>
                <c:pt idx="19">
                  <c:v>8.3000000000000007</c:v>
                </c:pt>
                <c:pt idx="20">
                  <c:v>5.4</c:v>
                </c:pt>
                <c:pt idx="21">
                  <c:v>19.3</c:v>
                </c:pt>
                <c:pt idx="22">
                  <c:v>5</c:v>
                </c:pt>
                <c:pt idx="23">
                  <c:v>4.7</c:v>
                </c:pt>
                <c:pt idx="24">
                  <c:v>10.3</c:v>
                </c:pt>
                <c:pt idx="25">
                  <c:v>6.5</c:v>
                </c:pt>
              </c:numCache>
            </c:numRef>
          </c:xVal>
          <c:yVal>
            <c:numRef>
              <c:f>'early leavers'!$C$53:$C$78</c:f>
              <c:numCache>
                <c:formatCode>General</c:formatCode>
                <c:ptCount val="26"/>
                <c:pt idx="0">
                  <c:v>-0.38000000000000006</c:v>
                </c:pt>
                <c:pt idx="1">
                  <c:v>2.0000000000000108E-2</c:v>
                </c:pt>
                <c:pt idx="2">
                  <c:v>0.26999999999999991</c:v>
                </c:pt>
                <c:pt idx="3">
                  <c:v>-0.21999999999999992</c:v>
                </c:pt>
                <c:pt idx="4">
                  <c:v>-0.1700000000000001</c:v>
                </c:pt>
                <c:pt idx="5">
                  <c:v>-0.35</c:v>
                </c:pt>
                <c:pt idx="6">
                  <c:v>-0.69000000000000006</c:v>
                </c:pt>
                <c:pt idx="7">
                  <c:v>-0.97</c:v>
                </c:pt>
                <c:pt idx="8">
                  <c:v>-1.22</c:v>
                </c:pt>
                <c:pt idx="9">
                  <c:v>-0.46999999999999992</c:v>
                </c:pt>
                <c:pt idx="10">
                  <c:v>-0.3</c:v>
                </c:pt>
                <c:pt idx="11">
                  <c:v>-0.55000000000000016</c:v>
                </c:pt>
                <c:pt idx="12">
                  <c:v>-0.11999999999999993</c:v>
                </c:pt>
                <c:pt idx="13">
                  <c:v>-0.57000000000000006</c:v>
                </c:pt>
                <c:pt idx="14">
                  <c:v>-0.23000000000000007</c:v>
                </c:pt>
                <c:pt idx="15">
                  <c:v>0.10999999999999996</c:v>
                </c:pt>
                <c:pt idx="16">
                  <c:v>0.12999999999999989</c:v>
                </c:pt>
                <c:pt idx="17">
                  <c:v>-0.71000000000000019</c:v>
                </c:pt>
                <c:pt idx="18">
                  <c:v>-0.30999999999999994</c:v>
                </c:pt>
                <c:pt idx="19">
                  <c:v>-2.0000000000000108E-2</c:v>
                </c:pt>
                <c:pt idx="20">
                  <c:v>0</c:v>
                </c:pt>
                <c:pt idx="21">
                  <c:v>-0.37000000000000011</c:v>
                </c:pt>
                <c:pt idx="22">
                  <c:v>-9.0000000000000038E-2</c:v>
                </c:pt>
                <c:pt idx="23">
                  <c:v>0.28999999999999992</c:v>
                </c:pt>
                <c:pt idx="24">
                  <c:v>-0.21000000000000013</c:v>
                </c:pt>
                <c:pt idx="25">
                  <c:v>0.12000000000000002</c:v>
                </c:pt>
              </c:numCache>
            </c:numRef>
          </c:yVal>
          <c:smooth val="0"/>
          <c:extLst>
            <c:ext xmlns:c16="http://schemas.microsoft.com/office/drawing/2014/chart" uri="{C3380CC4-5D6E-409C-BE32-E72D297353CC}">
              <c16:uniqueId val="{00000000-F88D-464D-AA5F-FBF0763AD138}"/>
            </c:ext>
          </c:extLst>
        </c:ser>
        <c:dLbls>
          <c:showLegendKey val="0"/>
          <c:showVal val="0"/>
          <c:showCatName val="0"/>
          <c:showSerName val="0"/>
          <c:showPercent val="0"/>
          <c:showBubbleSize val="0"/>
        </c:dLbls>
        <c:axId val="478828760"/>
        <c:axId val="478825480"/>
      </c:scatterChart>
      <c:valAx>
        <c:axId val="478828760"/>
        <c:scaling>
          <c:orientation val="minMax"/>
        </c:scaling>
        <c:delete val="0"/>
        <c:axPos val="b"/>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825480"/>
        <c:crosses val="autoZero"/>
        <c:crossBetween val="midCat"/>
      </c:valAx>
      <c:valAx>
        <c:axId val="478825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82876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ranking!$C$42</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3"/>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E7FA-412B-8D04-4CC729A44997}"/>
              </c:ext>
            </c:extLst>
          </c:dPt>
          <c:trendline>
            <c:spPr>
              <a:ln w="19050" cap="rnd">
                <a:solidFill>
                  <a:schemeClr val="accent1"/>
                </a:solidFill>
                <a:prstDash val="sysDot"/>
              </a:ln>
              <a:effectLst/>
            </c:spPr>
            <c:trendlineType val="linear"/>
            <c:dispRSqr val="0"/>
            <c:dispEq val="0"/>
          </c:trendline>
          <c:xVal>
            <c:numRef>
              <c:f>ranking!$B$43:$B$69</c:f>
              <c:numCache>
                <c:formatCode>General</c:formatCode>
                <c:ptCount val="27"/>
                <c:pt idx="0">
                  <c:v>163</c:v>
                </c:pt>
                <c:pt idx="1">
                  <c:v>76</c:v>
                </c:pt>
                <c:pt idx="2">
                  <c:v>818</c:v>
                </c:pt>
                <c:pt idx="3">
                  <c:v>634</c:v>
                </c:pt>
                <c:pt idx="4">
                  <c:v>740</c:v>
                </c:pt>
                <c:pt idx="5">
                  <c:v>249</c:v>
                </c:pt>
                <c:pt idx="6">
                  <c:v>80</c:v>
                </c:pt>
                <c:pt idx="7">
                  <c:v>460</c:v>
                </c:pt>
                <c:pt idx="8">
                  <c:v>79</c:v>
                </c:pt>
                <c:pt idx="9">
                  <c:v>58</c:v>
                </c:pt>
                <c:pt idx="10">
                  <c:v>44</c:v>
                </c:pt>
                <c:pt idx="11">
                  <c:v>418</c:v>
                </c:pt>
                <c:pt idx="12">
                  <c:v>518</c:v>
                </c:pt>
                <c:pt idx="13">
                  <c:v>222</c:v>
                </c:pt>
                <c:pt idx="14">
                  <c:v>218</c:v>
                </c:pt>
                <c:pt idx="15">
                  <c:v>768</c:v>
                </c:pt>
                <c:pt idx="16">
                  <c:v>551</c:v>
                </c:pt>
                <c:pt idx="17">
                  <c:v>673</c:v>
                </c:pt>
                <c:pt idx="18">
                  <c:v>1001</c:v>
                </c:pt>
                <c:pt idx="19">
                  <c:v>72</c:v>
                </c:pt>
                <c:pt idx="20">
                  <c:v>312</c:v>
                </c:pt>
                <c:pt idx="21">
                  <c:v>351</c:v>
                </c:pt>
                <c:pt idx="22">
                  <c:v>618</c:v>
                </c:pt>
                <c:pt idx="23">
                  <c:v>668</c:v>
                </c:pt>
                <c:pt idx="24">
                  <c:v>501</c:v>
                </c:pt>
                <c:pt idx="25">
                  <c:v>173</c:v>
                </c:pt>
                <c:pt idx="26">
                  <c:v>80</c:v>
                </c:pt>
              </c:numCache>
            </c:numRef>
          </c:xVal>
          <c:yVal>
            <c:numRef>
              <c:f>ranking!$C$43:$C$69</c:f>
              <c:numCache>
                <c:formatCode>General</c:formatCode>
                <c:ptCount val="27"/>
                <c:pt idx="0">
                  <c:v>1.2</c:v>
                </c:pt>
                <c:pt idx="1">
                  <c:v>0.4</c:v>
                </c:pt>
                <c:pt idx="2">
                  <c:v>6.6</c:v>
                </c:pt>
                <c:pt idx="3">
                  <c:v>33.4</c:v>
                </c:pt>
                <c:pt idx="4">
                  <c:v>-32.799999999999997</c:v>
                </c:pt>
                <c:pt idx="5">
                  <c:v>-1.4</c:v>
                </c:pt>
                <c:pt idx="6">
                  <c:v>0.6</c:v>
                </c:pt>
                <c:pt idx="7">
                  <c:v>-14.4</c:v>
                </c:pt>
                <c:pt idx="8">
                  <c:v>3.8</c:v>
                </c:pt>
                <c:pt idx="9">
                  <c:v>-10.199999999999999</c:v>
                </c:pt>
                <c:pt idx="10">
                  <c:v>-0.4</c:v>
                </c:pt>
                <c:pt idx="11">
                  <c:v>3.4</c:v>
                </c:pt>
                <c:pt idx="12">
                  <c:v>13.4</c:v>
                </c:pt>
                <c:pt idx="13">
                  <c:v>1.2</c:v>
                </c:pt>
                <c:pt idx="14">
                  <c:v>-2.8</c:v>
                </c:pt>
                <c:pt idx="15">
                  <c:v>-20</c:v>
                </c:pt>
                <c:pt idx="16">
                  <c:v>8.1999999999999993</c:v>
                </c:pt>
                <c:pt idx="17">
                  <c:v>6.2</c:v>
                </c:pt>
                <c:pt idx="18">
                  <c:v>-66.599999999999994</c:v>
                </c:pt>
                <c:pt idx="19">
                  <c:v>1.6</c:v>
                </c:pt>
                <c:pt idx="20">
                  <c:v>-1.2</c:v>
                </c:pt>
                <c:pt idx="21">
                  <c:v>3.2</c:v>
                </c:pt>
                <c:pt idx="22">
                  <c:v>56.8</c:v>
                </c:pt>
                <c:pt idx="23">
                  <c:v>36.6</c:v>
                </c:pt>
                <c:pt idx="24">
                  <c:v>23.2</c:v>
                </c:pt>
                <c:pt idx="25">
                  <c:v>2.6</c:v>
                </c:pt>
                <c:pt idx="26">
                  <c:v>4.5999999999999996</c:v>
                </c:pt>
              </c:numCache>
            </c:numRef>
          </c:yVal>
          <c:smooth val="0"/>
          <c:extLst>
            <c:ext xmlns:c16="http://schemas.microsoft.com/office/drawing/2014/chart" uri="{C3380CC4-5D6E-409C-BE32-E72D297353CC}">
              <c16:uniqueId val="{00000000-E7FA-412B-8D04-4CC729A44997}"/>
            </c:ext>
          </c:extLst>
        </c:ser>
        <c:dLbls>
          <c:showLegendKey val="0"/>
          <c:showVal val="0"/>
          <c:showCatName val="0"/>
          <c:showSerName val="0"/>
          <c:showPercent val="0"/>
          <c:showBubbleSize val="0"/>
        </c:dLbls>
        <c:axId val="620359216"/>
        <c:axId val="620359872"/>
      </c:scatterChart>
      <c:valAx>
        <c:axId val="6203592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0359872"/>
        <c:crosses val="autoZero"/>
        <c:crossBetween val="midCat"/>
      </c:valAx>
      <c:valAx>
        <c:axId val="620359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035921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adult!$C$52</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4.4714785651793529E-2"/>
                  <c:y val="-0.2718435134928522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adult!$B$53:$B$78</c:f>
              <c:numCache>
                <c:formatCode>#\ ##0.0</c:formatCode>
                <c:ptCount val="26"/>
                <c:pt idx="0">
                  <c:v>7.4</c:v>
                </c:pt>
                <c:pt idx="1">
                  <c:v>1.6</c:v>
                </c:pt>
                <c:pt idx="2">
                  <c:v>7.8</c:v>
                </c:pt>
                <c:pt idx="3">
                  <c:v>7.8</c:v>
                </c:pt>
                <c:pt idx="4">
                  <c:v>11</c:v>
                </c:pt>
                <c:pt idx="5">
                  <c:v>7.1</c:v>
                </c:pt>
                <c:pt idx="6">
                  <c:v>3.3</c:v>
                </c:pt>
                <c:pt idx="7">
                  <c:v>11.2</c:v>
                </c:pt>
                <c:pt idx="8">
                  <c:v>5</c:v>
                </c:pt>
                <c:pt idx="9">
                  <c:v>3</c:v>
                </c:pt>
                <c:pt idx="10">
                  <c:v>6.2</c:v>
                </c:pt>
                <c:pt idx="11">
                  <c:v>8.1</c:v>
                </c:pt>
                <c:pt idx="12">
                  <c:v>5.4</c:v>
                </c:pt>
                <c:pt idx="13">
                  <c:v>4.4000000000000004</c:v>
                </c:pt>
                <c:pt idx="14">
                  <c:v>13.5</c:v>
                </c:pt>
                <c:pt idx="15">
                  <c:v>3</c:v>
                </c:pt>
                <c:pt idx="16">
                  <c:v>6.2</c:v>
                </c:pt>
                <c:pt idx="17">
                  <c:v>17</c:v>
                </c:pt>
                <c:pt idx="18">
                  <c:v>13.8</c:v>
                </c:pt>
                <c:pt idx="19">
                  <c:v>5.2</c:v>
                </c:pt>
                <c:pt idx="20">
                  <c:v>5.7</c:v>
                </c:pt>
                <c:pt idx="21">
                  <c:v>1.4</c:v>
                </c:pt>
                <c:pt idx="22">
                  <c:v>16.399999999999999</c:v>
                </c:pt>
                <c:pt idx="23">
                  <c:v>3.1</c:v>
                </c:pt>
                <c:pt idx="24">
                  <c:v>23</c:v>
                </c:pt>
                <c:pt idx="25">
                  <c:v>24.7</c:v>
                </c:pt>
              </c:numCache>
            </c:numRef>
          </c:xVal>
          <c:yVal>
            <c:numRef>
              <c:f>adult!$C$53:$C$78</c:f>
              <c:numCache>
                <c:formatCode>General</c:formatCode>
                <c:ptCount val="26"/>
                <c:pt idx="0">
                  <c:v>0</c:v>
                </c:pt>
                <c:pt idx="1">
                  <c:v>0</c:v>
                </c:pt>
                <c:pt idx="2">
                  <c:v>-0.22999999999999998</c:v>
                </c:pt>
                <c:pt idx="3">
                  <c:v>-9.9999999999999638E-3</c:v>
                </c:pt>
                <c:pt idx="4">
                  <c:v>0.6100000000000001</c:v>
                </c:pt>
                <c:pt idx="5" formatCode="0.000">
                  <c:v>0.39</c:v>
                </c:pt>
                <c:pt idx="6">
                  <c:v>7.9999999999999988E-2</c:v>
                </c:pt>
                <c:pt idx="7">
                  <c:v>-1.9999999999999928E-2</c:v>
                </c:pt>
                <c:pt idx="8">
                  <c:v>0.8</c:v>
                </c:pt>
                <c:pt idx="9">
                  <c:v>2.0000000000000018E-2</c:v>
                </c:pt>
                <c:pt idx="10">
                  <c:v>0.1</c:v>
                </c:pt>
                <c:pt idx="11">
                  <c:v>-0.33999999999999997</c:v>
                </c:pt>
                <c:pt idx="12">
                  <c:v>0.11999999999999993</c:v>
                </c:pt>
                <c:pt idx="13">
                  <c:v>0.27999999999999997</c:v>
                </c:pt>
                <c:pt idx="14">
                  <c:v>0.28000000000000008</c:v>
                </c:pt>
                <c:pt idx="15">
                  <c:v>0.20999999999999996</c:v>
                </c:pt>
                <c:pt idx="16">
                  <c:v>0.48</c:v>
                </c:pt>
                <c:pt idx="17">
                  <c:v>0.18000000000000008</c:v>
                </c:pt>
                <c:pt idx="18">
                  <c:v>-0.21000000000000013</c:v>
                </c:pt>
                <c:pt idx="19">
                  <c:v>-0.15</c:v>
                </c:pt>
                <c:pt idx="20">
                  <c:v>0.43</c:v>
                </c:pt>
                <c:pt idx="21">
                  <c:v>-3.9999999999999994E-2</c:v>
                </c:pt>
                <c:pt idx="22">
                  <c:v>-0.79999999999999982</c:v>
                </c:pt>
                <c:pt idx="23">
                  <c:v>-3.0000000000000027E-2</c:v>
                </c:pt>
                <c:pt idx="24">
                  <c:v>0.43000000000000005</c:v>
                </c:pt>
                <c:pt idx="25" formatCode="0.000">
                  <c:v>0.39000000000000024</c:v>
                </c:pt>
              </c:numCache>
            </c:numRef>
          </c:yVal>
          <c:smooth val="0"/>
          <c:extLst>
            <c:ext xmlns:c16="http://schemas.microsoft.com/office/drawing/2014/chart" uri="{C3380CC4-5D6E-409C-BE32-E72D297353CC}">
              <c16:uniqueId val="{00000000-B7AA-4934-9608-C7FD833C27BC}"/>
            </c:ext>
          </c:extLst>
        </c:ser>
        <c:dLbls>
          <c:showLegendKey val="0"/>
          <c:showVal val="0"/>
          <c:showCatName val="0"/>
          <c:showSerName val="0"/>
          <c:showPercent val="0"/>
          <c:showBubbleSize val="0"/>
        </c:dLbls>
        <c:axId val="477830920"/>
        <c:axId val="477827312"/>
      </c:scatterChart>
      <c:valAx>
        <c:axId val="477830920"/>
        <c:scaling>
          <c:orientation val="minMax"/>
        </c:scaling>
        <c:delete val="0"/>
        <c:axPos val="b"/>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827312"/>
        <c:crosses val="autoZero"/>
        <c:crossBetween val="midCat"/>
      </c:valAx>
      <c:valAx>
        <c:axId val="477827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83092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429775339808233E-2"/>
          <c:y val="0.15491576547885358"/>
          <c:w val="0.87036329833770776"/>
          <c:h val="0.77736111111111106"/>
        </c:manualLayout>
      </c:layout>
      <c:scatterChart>
        <c:scatterStyle val="lineMarker"/>
        <c:varyColors val="0"/>
        <c:ser>
          <c:idx val="0"/>
          <c:order val="0"/>
          <c:tx>
            <c:strRef>
              <c:f>Emp_LFS_20_64!$C$52</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4"/>
            <c:marker>
              <c:symbol val="circle"/>
              <c:size val="5"/>
              <c:spPr>
                <a:solidFill>
                  <a:srgbClr val="FFC000"/>
                </a:solidFill>
                <a:ln w="9525">
                  <a:solidFill>
                    <a:srgbClr val="FFC000"/>
                  </a:solidFill>
                </a:ln>
                <a:effectLst/>
              </c:spPr>
            </c:marker>
            <c:bubble3D val="0"/>
            <c:extLst>
              <c:ext xmlns:c16="http://schemas.microsoft.com/office/drawing/2014/chart" uri="{C3380CC4-5D6E-409C-BE32-E72D297353CC}">
                <c16:uniqueId val="{00000001-150B-4364-A71D-70F34FB19F3E}"/>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forward val="2"/>
            <c:dispRSqr val="1"/>
            <c:dispEq val="1"/>
            <c:trendlineLbl>
              <c:layout>
                <c:manualLayout>
                  <c:x val="4.5795275590551181E-2"/>
                  <c:y val="-0.4686537620297462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Emp_LFS_20_64!$B$53:$B$79</c:f>
              <c:numCache>
                <c:formatCode>#\ ##0.##########</c:formatCode>
                <c:ptCount val="27"/>
                <c:pt idx="0">
                  <c:v>67.599999999999994</c:v>
                </c:pt>
                <c:pt idx="1">
                  <c:v>64.7</c:v>
                </c:pt>
                <c:pt idx="2">
                  <c:v>70.400000000000006</c:v>
                </c:pt>
                <c:pt idx="3">
                  <c:v>74.900000000000006</c:v>
                </c:pt>
                <c:pt idx="4" formatCode="#\ ##0.0">
                  <c:v>75</c:v>
                </c:pt>
                <c:pt idx="5">
                  <c:v>66.8</c:v>
                </c:pt>
                <c:pt idx="6">
                  <c:v>65.5</c:v>
                </c:pt>
                <c:pt idx="7">
                  <c:v>63.8</c:v>
                </c:pt>
                <c:pt idx="8">
                  <c:v>62.8</c:v>
                </c:pt>
                <c:pt idx="9">
                  <c:v>69.3</c:v>
                </c:pt>
                <c:pt idx="10">
                  <c:v>62.1</c:v>
                </c:pt>
                <c:pt idx="11" formatCode="#\ ##0.0">
                  <c:v>61</c:v>
                </c:pt>
                <c:pt idx="12" formatCode="#\ ##0.0">
                  <c:v>75</c:v>
                </c:pt>
                <c:pt idx="13">
                  <c:v>64.3</c:v>
                </c:pt>
                <c:pt idx="14">
                  <c:v>64.3</c:v>
                </c:pt>
                <c:pt idx="15">
                  <c:v>70.7</c:v>
                </c:pt>
                <c:pt idx="16">
                  <c:v>59.9</c:v>
                </c:pt>
                <c:pt idx="17">
                  <c:v>60.1</c:v>
                </c:pt>
                <c:pt idx="18">
                  <c:v>76.2</c:v>
                </c:pt>
                <c:pt idx="19">
                  <c:v>73.900000000000006</c:v>
                </c:pt>
                <c:pt idx="20">
                  <c:v>64.3</c:v>
                </c:pt>
                <c:pt idx="21">
                  <c:v>70.3</c:v>
                </c:pt>
                <c:pt idx="22">
                  <c:v>64.8</c:v>
                </c:pt>
                <c:pt idx="23">
                  <c:v>70.3</c:v>
                </c:pt>
                <c:pt idx="24">
                  <c:v>64.599999999999994</c:v>
                </c:pt>
                <c:pt idx="25" formatCode="#\ ##0.0">
                  <c:v>73</c:v>
                </c:pt>
                <c:pt idx="26">
                  <c:v>78.099999999999994</c:v>
                </c:pt>
              </c:numCache>
            </c:numRef>
          </c:xVal>
          <c:yVal>
            <c:numRef>
              <c:f>Emp_LFS_20_64!$C$53:$C$79</c:f>
              <c:numCache>
                <c:formatCode>General</c:formatCode>
                <c:ptCount val="27"/>
                <c:pt idx="0">
                  <c:v>0.24000000000000057</c:v>
                </c:pt>
                <c:pt idx="1">
                  <c:v>0.87000000000000033</c:v>
                </c:pt>
                <c:pt idx="2">
                  <c:v>0.92999999999999972</c:v>
                </c:pt>
                <c:pt idx="3">
                  <c:v>0.28999999999999915</c:v>
                </c:pt>
                <c:pt idx="4">
                  <c:v>0.5</c:v>
                </c:pt>
                <c:pt idx="5">
                  <c:v>1.2</c:v>
                </c:pt>
                <c:pt idx="6">
                  <c:v>0.79000000000000059</c:v>
                </c:pt>
                <c:pt idx="7">
                  <c:v>-0.26999999999999957</c:v>
                </c:pt>
                <c:pt idx="8">
                  <c:v>0.29000000000000059</c:v>
                </c:pt>
                <c:pt idx="9">
                  <c:v>0.21000000000000085</c:v>
                </c:pt>
                <c:pt idx="10">
                  <c:v>0.48000000000000043</c:v>
                </c:pt>
                <c:pt idx="11">
                  <c:v>0.16000000000000014</c:v>
                </c:pt>
                <c:pt idx="12">
                  <c:v>-9.9999999999994312E-3</c:v>
                </c:pt>
                <c:pt idx="13" formatCode="0.0">
                  <c:v>1.2700000000000002</c:v>
                </c:pt>
                <c:pt idx="14">
                  <c:v>1.2400000000000007</c:v>
                </c:pt>
                <c:pt idx="15">
                  <c:v>0.13999999999999915</c:v>
                </c:pt>
                <c:pt idx="16">
                  <c:v>1.5100000000000002</c:v>
                </c:pt>
                <c:pt idx="17">
                  <c:v>1.7300000000000004</c:v>
                </c:pt>
                <c:pt idx="18">
                  <c:v>0.37999999999999973</c:v>
                </c:pt>
                <c:pt idx="19">
                  <c:v>0.15999999999999942</c:v>
                </c:pt>
                <c:pt idx="20">
                  <c:v>0.92999999999999972</c:v>
                </c:pt>
                <c:pt idx="21">
                  <c:v>0.44000000000000056</c:v>
                </c:pt>
                <c:pt idx="22">
                  <c:v>0.6</c:v>
                </c:pt>
                <c:pt idx="23">
                  <c:v>0.52999999999999969</c:v>
                </c:pt>
                <c:pt idx="24">
                  <c:v>0.79000000000000059</c:v>
                </c:pt>
                <c:pt idx="25">
                  <c:v>0.35</c:v>
                </c:pt>
                <c:pt idx="26">
                  <c:v>0.2700000000000003</c:v>
                </c:pt>
              </c:numCache>
            </c:numRef>
          </c:yVal>
          <c:smooth val="0"/>
          <c:extLst>
            <c:ext xmlns:c16="http://schemas.microsoft.com/office/drawing/2014/chart" uri="{C3380CC4-5D6E-409C-BE32-E72D297353CC}">
              <c16:uniqueId val="{00000000-150B-4364-A71D-70F34FB19F3E}"/>
            </c:ext>
          </c:extLst>
        </c:ser>
        <c:dLbls>
          <c:showLegendKey val="0"/>
          <c:showVal val="0"/>
          <c:showCatName val="0"/>
          <c:showSerName val="0"/>
          <c:showPercent val="0"/>
          <c:showBubbleSize val="0"/>
        </c:dLbls>
        <c:axId val="654996184"/>
        <c:axId val="655001104"/>
      </c:scatterChart>
      <c:valAx>
        <c:axId val="654996184"/>
        <c:scaling>
          <c:orientation val="minMax"/>
          <c:min val="50"/>
        </c:scaling>
        <c:delete val="0"/>
        <c:axPos val="b"/>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5001104"/>
        <c:crosses val="autoZero"/>
        <c:crossBetween val="midCat"/>
      </c:valAx>
      <c:valAx>
        <c:axId val="655001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996184"/>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emp_new!$C$54</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4"/>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69F7-4718-BEF8-1B9BEB7A032A}"/>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1.8333114610673665E-2"/>
                  <c:y val="-0.3344251239428404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emp_new!$B$55:$B$81</c:f>
              <c:numCache>
                <c:formatCode>#\ ##0.0</c:formatCode>
                <c:ptCount val="27"/>
                <c:pt idx="0">
                  <c:v>67.599999999999994</c:v>
                </c:pt>
                <c:pt idx="1">
                  <c:v>64.099999999999994</c:v>
                </c:pt>
                <c:pt idx="2">
                  <c:v>70.400000000000006</c:v>
                </c:pt>
                <c:pt idx="3">
                  <c:v>74.900000000000006</c:v>
                </c:pt>
                <c:pt idx="4">
                  <c:v>74</c:v>
                </c:pt>
                <c:pt idx="5">
                  <c:v>67.599999999999994</c:v>
                </c:pt>
                <c:pt idx="6">
                  <c:v>65.5</c:v>
                </c:pt>
                <c:pt idx="7">
                  <c:v>63.5</c:v>
                </c:pt>
                <c:pt idx="8">
                  <c:v>62.8</c:v>
                </c:pt>
                <c:pt idx="9">
                  <c:v>69.599999999999994</c:v>
                </c:pt>
                <c:pt idx="10">
                  <c:v>62.1</c:v>
                </c:pt>
                <c:pt idx="11">
                  <c:v>60.5</c:v>
                </c:pt>
                <c:pt idx="12">
                  <c:v>75</c:v>
                </c:pt>
                <c:pt idx="13">
                  <c:v>63.9</c:v>
                </c:pt>
                <c:pt idx="14">
                  <c:v>64.3</c:v>
                </c:pt>
                <c:pt idx="15">
                  <c:v>70.7</c:v>
                </c:pt>
                <c:pt idx="16">
                  <c:v>62.2</c:v>
                </c:pt>
                <c:pt idx="17">
                  <c:v>60.1</c:v>
                </c:pt>
                <c:pt idx="18">
                  <c:v>76.2</c:v>
                </c:pt>
                <c:pt idx="19">
                  <c:v>73.900000000000006</c:v>
                </c:pt>
                <c:pt idx="20">
                  <c:v>62.2</c:v>
                </c:pt>
                <c:pt idx="21">
                  <c:v>66.900000000000006</c:v>
                </c:pt>
                <c:pt idx="22">
                  <c:v>56.3</c:v>
                </c:pt>
                <c:pt idx="23">
                  <c:v>69.7</c:v>
                </c:pt>
                <c:pt idx="24">
                  <c:v>66.5</c:v>
                </c:pt>
                <c:pt idx="25">
                  <c:v>71.900000000000006</c:v>
                </c:pt>
                <c:pt idx="26">
                  <c:v>78.099999999999994</c:v>
                </c:pt>
              </c:numCache>
            </c:numRef>
          </c:xVal>
          <c:yVal>
            <c:numRef>
              <c:f>emp_new!$C$55:$C$81</c:f>
              <c:numCache>
                <c:formatCode>General</c:formatCode>
                <c:ptCount val="27"/>
                <c:pt idx="0">
                  <c:v>0.21000000000000085</c:v>
                </c:pt>
                <c:pt idx="1">
                  <c:v>0.86000000000000087</c:v>
                </c:pt>
                <c:pt idx="2">
                  <c:v>0.92999999999999972</c:v>
                </c:pt>
                <c:pt idx="3">
                  <c:v>0.28999999999999915</c:v>
                </c:pt>
                <c:pt idx="4">
                  <c:v>0.42999999999999972</c:v>
                </c:pt>
                <c:pt idx="5">
                  <c:v>1.1499999999999999</c:v>
                </c:pt>
                <c:pt idx="6">
                  <c:v>0.65999999999999948</c:v>
                </c:pt>
                <c:pt idx="7">
                  <c:v>-0.52000000000000024</c:v>
                </c:pt>
                <c:pt idx="8">
                  <c:v>0.29000000000000059</c:v>
                </c:pt>
                <c:pt idx="9">
                  <c:v>0.25</c:v>
                </c:pt>
                <c:pt idx="10">
                  <c:v>0.48000000000000043</c:v>
                </c:pt>
                <c:pt idx="11">
                  <c:v>0.13999999999999985</c:v>
                </c:pt>
                <c:pt idx="12" formatCode="0.0">
                  <c:v>-9.9999999999994312E-3</c:v>
                </c:pt>
                <c:pt idx="13">
                  <c:v>1.3000000000000007</c:v>
                </c:pt>
                <c:pt idx="14">
                  <c:v>1.2400000000000007</c:v>
                </c:pt>
                <c:pt idx="15">
                  <c:v>0.13999999999999915</c:v>
                </c:pt>
                <c:pt idx="16">
                  <c:v>1.5299999999999998</c:v>
                </c:pt>
                <c:pt idx="17">
                  <c:v>1.7199999999999995</c:v>
                </c:pt>
                <c:pt idx="18">
                  <c:v>0.37999999999999973</c:v>
                </c:pt>
                <c:pt idx="19">
                  <c:v>8.999999999999915E-2</c:v>
                </c:pt>
                <c:pt idx="20">
                  <c:v>1.05</c:v>
                </c:pt>
                <c:pt idx="21">
                  <c:v>0.72999999999999976</c:v>
                </c:pt>
                <c:pt idx="22">
                  <c:v>0.89000000000000057</c:v>
                </c:pt>
                <c:pt idx="23">
                  <c:v>0.50999999999999945</c:v>
                </c:pt>
                <c:pt idx="24">
                  <c:v>0.80999999999999939</c:v>
                </c:pt>
                <c:pt idx="25">
                  <c:v>0.35999999999999943</c:v>
                </c:pt>
                <c:pt idx="26" formatCode="0.00">
                  <c:v>0.27</c:v>
                </c:pt>
              </c:numCache>
            </c:numRef>
          </c:yVal>
          <c:smooth val="0"/>
          <c:extLst>
            <c:ext xmlns:c16="http://schemas.microsoft.com/office/drawing/2014/chart" uri="{C3380CC4-5D6E-409C-BE32-E72D297353CC}">
              <c16:uniqueId val="{00000000-69F7-4718-BEF8-1B9BEB7A032A}"/>
            </c:ext>
          </c:extLst>
        </c:ser>
        <c:dLbls>
          <c:showLegendKey val="0"/>
          <c:showVal val="0"/>
          <c:showCatName val="0"/>
          <c:showSerName val="0"/>
          <c:showPercent val="0"/>
          <c:showBubbleSize val="0"/>
        </c:dLbls>
        <c:axId val="593578192"/>
        <c:axId val="593578520"/>
      </c:scatterChart>
      <c:valAx>
        <c:axId val="593578192"/>
        <c:scaling>
          <c:orientation val="minMax"/>
          <c:min val="50"/>
        </c:scaling>
        <c:delete val="0"/>
        <c:axPos val="b"/>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578520"/>
        <c:crosses val="autoZero"/>
        <c:crossBetween val="midCat"/>
      </c:valAx>
      <c:valAx>
        <c:axId val="593578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578192"/>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136701662292209E-2"/>
          <c:y val="0.12251202337906142"/>
          <c:w val="0.85136329833770774"/>
          <c:h val="0.84015210522679162"/>
        </c:manualLayout>
      </c:layout>
      <c:scatterChart>
        <c:scatterStyle val="lineMarker"/>
        <c:varyColors val="0"/>
        <c:ser>
          <c:idx val="0"/>
          <c:order val="0"/>
          <c:tx>
            <c:strRef>
              <c:f>emp_ESA!$C$116</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3"/>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C520-4869-AB36-24B8A7973611}"/>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8.2368766404199469E-3"/>
                  <c:y val="-0.5387506007657545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emp_ESA!$B$117:$B$142</c:f>
              <c:numCache>
                <c:formatCode>#\ ##0.0</c:formatCode>
                <c:ptCount val="26"/>
                <c:pt idx="0">
                  <c:v>41.234397944199699</c:v>
                </c:pt>
                <c:pt idx="1">
                  <c:v>47.833173397891507</c:v>
                </c:pt>
                <c:pt idx="2">
                  <c:v>48.085193372792318</c:v>
                </c:pt>
                <c:pt idx="3">
                  <c:v>50.258878673156659</c:v>
                </c:pt>
                <c:pt idx="4">
                  <c:v>51.128493846843703</c:v>
                </c:pt>
                <c:pt idx="5">
                  <c:v>41.108527713192835</c:v>
                </c:pt>
                <c:pt idx="6">
                  <c:v>41.284757783835587</c:v>
                </c:pt>
                <c:pt idx="7">
                  <c:v>42.318759002929497</c:v>
                </c:pt>
                <c:pt idx="8">
                  <c:v>41.891883765641346</c:v>
                </c:pt>
                <c:pt idx="9">
                  <c:v>41.294550153051027</c:v>
                </c:pt>
                <c:pt idx="10">
                  <c:v>38.877419204673728</c:v>
                </c:pt>
                <c:pt idx="11">
                  <c:v>41.429369067560017</c:v>
                </c:pt>
                <c:pt idx="12">
                  <c:v>48.96497679185002</c:v>
                </c:pt>
                <c:pt idx="13">
                  <c:v>40.219044576572628</c:v>
                </c:pt>
                <c:pt idx="14">
                  <c:v>40.299876020250025</c:v>
                </c:pt>
                <c:pt idx="15">
                  <c:v>39.491221017557962</c:v>
                </c:pt>
                <c:pt idx="16">
                  <c:v>39.517938572152381</c:v>
                </c:pt>
                <c:pt idx="17">
                  <c:v>52.837797171230818</c:v>
                </c:pt>
                <c:pt idx="18">
                  <c:v>49.015377218466064</c:v>
                </c:pt>
                <c:pt idx="19">
                  <c:v>39.905236648752492</c:v>
                </c:pt>
                <c:pt idx="20">
                  <c:v>46.072864155261932</c:v>
                </c:pt>
                <c:pt idx="21">
                  <c:v>43.093723452594979</c:v>
                </c:pt>
                <c:pt idx="22">
                  <c:v>47.023164553255036</c:v>
                </c:pt>
                <c:pt idx="23">
                  <c:v>39.960073444236343</c:v>
                </c:pt>
                <c:pt idx="24">
                  <c:v>46.513405675504345</c:v>
                </c:pt>
                <c:pt idx="25">
                  <c:v>47.87003764088675</c:v>
                </c:pt>
              </c:numCache>
            </c:numRef>
          </c:xVal>
          <c:yVal>
            <c:numRef>
              <c:f>emp_ESA!$C$117:$C$142</c:f>
              <c:numCache>
                <c:formatCode>0.00</c:formatCode>
                <c:ptCount val="26"/>
                <c:pt idx="0">
                  <c:v>0.11843276734856048</c:v>
                </c:pt>
                <c:pt idx="1">
                  <c:v>0.19589590833917542</c:v>
                </c:pt>
                <c:pt idx="2">
                  <c:v>0.19292940978822415</c:v>
                </c:pt>
                <c:pt idx="3">
                  <c:v>8.764558036872501E-2</c:v>
                </c:pt>
                <c:pt idx="4">
                  <c:v>0.27671493341272252</c:v>
                </c:pt>
                <c:pt idx="5">
                  <c:v>0.70329320309757082</c:v>
                </c:pt>
                <c:pt idx="6">
                  <c:v>0.37289260483602649</c:v>
                </c:pt>
                <c:pt idx="7">
                  <c:v>-2.4911846897452961E-2</c:v>
                </c:pt>
                <c:pt idx="8">
                  <c:v>-8.7486996863313488E-2</c:v>
                </c:pt>
                <c:pt idx="9">
                  <c:v>3.6263071767113075E-2</c:v>
                </c:pt>
                <c:pt idx="10">
                  <c:v>0.2502172168373093</c:v>
                </c:pt>
                <c:pt idx="11">
                  <c:v>5.8662770280810864E-2</c:v>
                </c:pt>
                <c:pt idx="12">
                  <c:v>3.8444785030547025E-2</c:v>
                </c:pt>
                <c:pt idx="13">
                  <c:v>0.5918049525045973</c:v>
                </c:pt>
                <c:pt idx="14">
                  <c:v>0.85823098002556431</c:v>
                </c:pt>
                <c:pt idx="15">
                  <c:v>0.77857804994071245</c:v>
                </c:pt>
                <c:pt idx="16">
                  <c:v>1.0615886098134659</c:v>
                </c:pt>
                <c:pt idx="17">
                  <c:v>0.17404953578672888</c:v>
                </c:pt>
                <c:pt idx="18">
                  <c:v>0.1028012906972883</c:v>
                </c:pt>
                <c:pt idx="19">
                  <c:v>0.27938299414336643</c:v>
                </c:pt>
                <c:pt idx="20">
                  <c:v>0.11209554973117478</c:v>
                </c:pt>
                <c:pt idx="21">
                  <c:v>7.806114790408572E-2</c:v>
                </c:pt>
                <c:pt idx="22">
                  <c:v>0.22676476249001709</c:v>
                </c:pt>
                <c:pt idx="23">
                  <c:v>0.3974109612570601</c:v>
                </c:pt>
                <c:pt idx="24">
                  <c:v>0.11096029500177948</c:v>
                </c:pt>
                <c:pt idx="25">
                  <c:v>0.10180613870691815</c:v>
                </c:pt>
              </c:numCache>
            </c:numRef>
          </c:yVal>
          <c:smooth val="0"/>
          <c:extLst>
            <c:ext xmlns:c16="http://schemas.microsoft.com/office/drawing/2014/chart" uri="{C3380CC4-5D6E-409C-BE32-E72D297353CC}">
              <c16:uniqueId val="{00000000-C520-4869-AB36-24B8A7973611}"/>
            </c:ext>
          </c:extLst>
        </c:ser>
        <c:dLbls>
          <c:showLegendKey val="0"/>
          <c:showVal val="0"/>
          <c:showCatName val="0"/>
          <c:showSerName val="0"/>
          <c:showPercent val="0"/>
          <c:showBubbleSize val="0"/>
        </c:dLbls>
        <c:axId val="562923896"/>
        <c:axId val="562922584"/>
      </c:scatterChart>
      <c:valAx>
        <c:axId val="562923896"/>
        <c:scaling>
          <c:orientation val="minMax"/>
          <c:min val="35"/>
        </c:scaling>
        <c:delete val="0"/>
        <c:axPos val="b"/>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922584"/>
        <c:crosses val="autoZero"/>
        <c:crossBetween val="midCat"/>
      </c:valAx>
      <c:valAx>
        <c:axId val="5629225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92389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195319335083127E-2"/>
          <c:y val="1.8693241019291738E-2"/>
          <c:w val="0.93616132135261021"/>
          <c:h val="0.925724697418849"/>
        </c:manualLayout>
      </c:layout>
      <c:barChart>
        <c:barDir val="col"/>
        <c:grouping val="clustered"/>
        <c:varyColors val="0"/>
        <c:ser>
          <c:idx val="0"/>
          <c:order val="0"/>
          <c:spPr>
            <a:solidFill>
              <a:srgbClr val="2C9ADC"/>
            </a:solidFill>
          </c:spPr>
          <c:invertIfNegative val="0"/>
          <c:dPt>
            <c:idx val="13"/>
            <c:invertIfNegative val="0"/>
            <c:bubble3D val="0"/>
            <c:spPr>
              <a:solidFill>
                <a:srgbClr val="A5A5A5"/>
              </a:solidFill>
            </c:spPr>
            <c:extLst>
              <c:ext xmlns:c16="http://schemas.microsoft.com/office/drawing/2014/chart" uri="{C3380CC4-5D6E-409C-BE32-E72D297353CC}">
                <c16:uniqueId val="{00000012-D6A1-4158-8769-68E39E783758}"/>
              </c:ext>
            </c:extLst>
          </c:dPt>
          <c:dPt>
            <c:idx val="16"/>
            <c:invertIfNegative val="0"/>
            <c:bubble3D val="0"/>
            <c:spPr>
              <a:solidFill>
                <a:srgbClr val="1F497D"/>
              </a:solidFill>
            </c:spPr>
            <c:extLst>
              <c:ext xmlns:c16="http://schemas.microsoft.com/office/drawing/2014/chart" uri="{C3380CC4-5D6E-409C-BE32-E72D297353CC}">
                <c16:uniqueId val="{00000014-D6A1-4158-8769-68E39E783758}"/>
              </c:ext>
            </c:extLst>
          </c:dPt>
          <c:dPt>
            <c:idx val="27"/>
            <c:invertIfNegative val="0"/>
            <c:bubble3D val="0"/>
            <c:spPr>
              <a:solidFill>
                <a:srgbClr val="FF0000"/>
              </a:solidFill>
            </c:spPr>
            <c:extLst>
              <c:ext xmlns:c16="http://schemas.microsoft.com/office/drawing/2014/chart" uri="{C3380CC4-5D6E-409C-BE32-E72D297353CC}">
                <c16:uniqueId val="{0000000B-1155-442E-924F-15E1175A1175}"/>
              </c:ext>
            </c:extLst>
          </c:dPt>
          <c:dLbls>
            <c:dLbl>
              <c:idx val="0"/>
              <c:delete val="1"/>
              <c:extLst>
                <c:ext xmlns:c15="http://schemas.microsoft.com/office/drawing/2012/chart" uri="{CE6537A1-D6FC-4f65-9D91-7224C49458BB}"/>
                <c:ext xmlns:c16="http://schemas.microsoft.com/office/drawing/2014/chart" uri="{C3380CC4-5D6E-409C-BE32-E72D297353CC}">
                  <c16:uniqueId val="{00000005-D6A1-4158-8769-68E39E783758}"/>
                </c:ext>
              </c:extLst>
            </c:dLbl>
            <c:dLbl>
              <c:idx val="1"/>
              <c:delete val="1"/>
              <c:extLst>
                <c:ext xmlns:c15="http://schemas.microsoft.com/office/drawing/2012/chart" uri="{CE6537A1-D6FC-4f65-9D91-7224C49458BB}"/>
                <c:ext xmlns:c16="http://schemas.microsoft.com/office/drawing/2014/chart" uri="{C3380CC4-5D6E-409C-BE32-E72D297353CC}">
                  <c16:uniqueId val="{00000006-D6A1-4158-8769-68E39E783758}"/>
                </c:ext>
              </c:extLst>
            </c:dLbl>
            <c:dLbl>
              <c:idx val="2"/>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6A1-4158-8769-68E39E783758}"/>
                </c:ext>
              </c:extLst>
            </c:dLbl>
            <c:dLbl>
              <c:idx val="3"/>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6A1-4158-8769-68E39E783758}"/>
                </c:ext>
              </c:extLst>
            </c:dLbl>
            <c:dLbl>
              <c:idx val="4"/>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6A1-4158-8769-68E39E783758}"/>
                </c:ext>
              </c:extLst>
            </c:dLbl>
            <c:dLbl>
              <c:idx val="5"/>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6A1-4158-8769-68E39E783758}"/>
                </c:ext>
              </c:extLst>
            </c:dLbl>
            <c:dLbl>
              <c:idx val="6"/>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6A1-4158-8769-68E39E783758}"/>
                </c:ext>
              </c:extLst>
            </c:dLbl>
            <c:dLbl>
              <c:idx val="7"/>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6A1-4158-8769-68E39E783758}"/>
                </c:ext>
              </c:extLst>
            </c:dLbl>
            <c:dLbl>
              <c:idx val="8"/>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6A1-4158-8769-68E39E783758}"/>
                </c:ext>
              </c:extLst>
            </c:dLbl>
            <c:dLbl>
              <c:idx val="9"/>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6A1-4158-8769-68E39E783758}"/>
                </c:ext>
              </c:extLst>
            </c:dLbl>
            <c:dLbl>
              <c:idx val="10"/>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6A1-4158-8769-68E39E783758}"/>
                </c:ext>
              </c:extLst>
            </c:dLbl>
            <c:dLbl>
              <c:idx val="11"/>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6A1-4158-8769-68E39E783758}"/>
                </c:ext>
              </c:extLst>
            </c:dLbl>
            <c:dLbl>
              <c:idx val="12"/>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6A1-4158-8769-68E39E783758}"/>
                </c:ext>
              </c:extLst>
            </c:dLbl>
            <c:dLbl>
              <c:idx val="13"/>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6A1-4158-8769-68E39E783758}"/>
                </c:ext>
              </c:extLst>
            </c:dLbl>
            <c:dLbl>
              <c:idx val="14"/>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6A1-4158-8769-68E39E783758}"/>
                </c:ext>
              </c:extLst>
            </c:dLbl>
            <c:dLbl>
              <c:idx val="15"/>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155-442E-924F-15E1175A1175}"/>
                </c:ext>
              </c:extLst>
            </c:dLbl>
            <c:dLbl>
              <c:idx val="16"/>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6A1-4158-8769-68E39E783758}"/>
                </c:ext>
              </c:extLst>
            </c:dLbl>
            <c:dLbl>
              <c:idx val="17"/>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6A1-4158-8769-68E39E783758}"/>
                </c:ext>
              </c:extLst>
            </c:dLbl>
            <c:dLbl>
              <c:idx val="18"/>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6A1-4158-8769-68E39E783758}"/>
                </c:ext>
              </c:extLst>
            </c:dLbl>
            <c:dLbl>
              <c:idx val="19"/>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6A1-4158-8769-68E39E783758}"/>
                </c:ext>
              </c:extLst>
            </c:dLbl>
            <c:dLbl>
              <c:idx val="20"/>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6A1-4158-8769-68E39E783758}"/>
                </c:ext>
              </c:extLst>
            </c:dLbl>
            <c:dLbl>
              <c:idx val="21"/>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6A1-4158-8769-68E39E783758}"/>
                </c:ext>
              </c:extLst>
            </c:dLbl>
            <c:dLbl>
              <c:idx val="22"/>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6A1-4158-8769-68E39E783758}"/>
                </c:ext>
              </c:extLst>
            </c:dLbl>
            <c:dLbl>
              <c:idx val="23"/>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6A1-4158-8769-68E39E783758}"/>
                </c:ext>
              </c:extLst>
            </c:dLbl>
            <c:dLbl>
              <c:idx val="24"/>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6A1-4158-8769-68E39E783758}"/>
                </c:ext>
              </c:extLst>
            </c:dLbl>
            <c:dLbl>
              <c:idx val="25"/>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6A1-4158-8769-68E39E783758}"/>
                </c:ext>
              </c:extLst>
            </c:dLbl>
            <c:dLbl>
              <c:idx val="26"/>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6A1-4158-8769-68E39E783758}"/>
                </c:ext>
              </c:extLst>
            </c:dLbl>
            <c:dLbl>
              <c:idx val="27"/>
              <c:tx>
                <c:rich>
                  <a:bodyPr/>
                  <a:lstStyle/>
                  <a:p>
                    <a:endParaRPr lang="sk-SK"/>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55-442E-924F-15E1175A1175}"/>
                </c:ext>
              </c:extLst>
            </c:dLbl>
            <c:spPr>
              <a:solidFill>
                <a:sysClr val="window" lastClr="FFFFFF"/>
              </a:solidFill>
              <a:ln>
                <a:solidFill>
                  <a:sysClr val="windowText" lastClr="000000">
                    <a:lumMod val="65000"/>
                    <a:lumOff val="35000"/>
                  </a:sysClr>
                </a:solidFill>
              </a:ln>
              <a:effectLst/>
            </c:sp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emp_ESA!$AA$45:$AA$72</c:f>
              <c:strCache>
                <c:ptCount val="28"/>
                <c:pt idx="0">
                  <c:v>LU</c:v>
                </c:pt>
                <c:pt idx="1">
                  <c:v>AT</c:v>
                </c:pt>
                <c:pt idx="2">
                  <c:v>IT</c:v>
                </c:pt>
                <c:pt idx="3">
                  <c:v>NL</c:v>
                </c:pt>
                <c:pt idx="4">
                  <c:v>DN</c:v>
                </c:pt>
                <c:pt idx="5">
                  <c:v>CZ</c:v>
                </c:pt>
                <c:pt idx="6">
                  <c:v>FI</c:v>
                </c:pt>
                <c:pt idx="7">
                  <c:v>LT</c:v>
                </c:pt>
                <c:pt idx="8">
                  <c:v>HR</c:v>
                </c:pt>
                <c:pt idx="9">
                  <c:v>HU</c:v>
                </c:pt>
                <c:pt idx="10">
                  <c:v>DE</c:v>
                </c:pt>
                <c:pt idx="11">
                  <c:v>BG</c:v>
                </c:pt>
                <c:pt idx="12">
                  <c:v>SE</c:v>
                </c:pt>
                <c:pt idx="13">
                  <c:v>EÚ27 medián</c:v>
                </c:pt>
                <c:pt idx="14">
                  <c:v>IE</c:v>
                </c:pt>
                <c:pt idx="15">
                  <c:v>MT</c:v>
                </c:pt>
                <c:pt idx="16">
                  <c:v>ES</c:v>
                </c:pt>
                <c:pt idx="17">
                  <c:v>PL</c:v>
                </c:pt>
                <c:pt idx="18">
                  <c:v>PT</c:v>
                </c:pt>
                <c:pt idx="19">
                  <c:v>CY</c:v>
                </c:pt>
                <c:pt idx="20">
                  <c:v>SI</c:v>
                </c:pt>
                <c:pt idx="21">
                  <c:v>BG</c:v>
                </c:pt>
                <c:pt idx="22">
                  <c:v>FR</c:v>
                </c:pt>
                <c:pt idx="23">
                  <c:v>EL</c:v>
                </c:pt>
                <c:pt idx="24">
                  <c:v>RO</c:v>
                </c:pt>
                <c:pt idx="25">
                  <c:v>LV</c:v>
                </c:pt>
                <c:pt idx="26">
                  <c:v>EE</c:v>
                </c:pt>
                <c:pt idx="27">
                  <c:v>SK</c:v>
                </c:pt>
              </c:strCache>
            </c:strRef>
          </c:cat>
          <c:val>
            <c:numRef>
              <c:f>emp_ESA!$AB$45:$AB$72</c:f>
              <c:numCache>
                <c:formatCode>0.0</c:formatCode>
                <c:ptCount val="28"/>
                <c:pt idx="0">
                  <c:v>3</c:v>
                </c:pt>
                <c:pt idx="1">
                  <c:v>1.2029267592621657</c:v>
                </c:pt>
                <c:pt idx="2">
                  <c:v>0.95879696212751997</c:v>
                </c:pt>
                <c:pt idx="3">
                  <c:v>0.91737859067714012</c:v>
                </c:pt>
                <c:pt idx="4">
                  <c:v>0.62075471698113294</c:v>
                </c:pt>
                <c:pt idx="5">
                  <c:v>0.58763050407051098</c:v>
                </c:pt>
                <c:pt idx="6">
                  <c:v>0.30198368926420527</c:v>
                </c:pt>
                <c:pt idx="7">
                  <c:v>0.19357793569348428</c:v>
                </c:pt>
                <c:pt idx="8">
                  <c:v>0.17139314970722527</c:v>
                </c:pt>
                <c:pt idx="9">
                  <c:v>6.3078669870863552E-2</c:v>
                </c:pt>
                <c:pt idx="10">
                  <c:v>1.8038168765106964E-2</c:v>
                </c:pt>
                <c:pt idx="11">
                  <c:v>0</c:v>
                </c:pt>
                <c:pt idx="12">
                  <c:v>-2.6078288955166767E-2</c:v>
                </c:pt>
                <c:pt idx="13" formatCode="0.00">
                  <c:v>-6.3248820861270053E-2</c:v>
                </c:pt>
                <c:pt idx="14">
                  <c:v>-6.3248820861270053E-2</c:v>
                </c:pt>
                <c:pt idx="15">
                  <c:v>-0.11442979053529383</c:v>
                </c:pt>
                <c:pt idx="16">
                  <c:v>-0.12650055742607441</c:v>
                </c:pt>
                <c:pt idx="17">
                  <c:v>-0.16999530687803288</c:v>
                </c:pt>
                <c:pt idx="18">
                  <c:v>-0.23607918448899762</c:v>
                </c:pt>
                <c:pt idx="19">
                  <c:v>-0.34016278417064605</c:v>
                </c:pt>
                <c:pt idx="20">
                  <c:v>-0.3613695907489341</c:v>
                </c:pt>
                <c:pt idx="21">
                  <c:v>-0.73081924577373369</c:v>
                </c:pt>
                <c:pt idx="22">
                  <c:v>-0.78941533003178355</c:v>
                </c:pt>
                <c:pt idx="23">
                  <c:v>-0.87641387580587904</c:v>
                </c:pt>
                <c:pt idx="24">
                  <c:v>-0.91981722648643627</c:v>
                </c:pt>
                <c:pt idx="25">
                  <c:v>-1.1993498261468758</c:v>
                </c:pt>
                <c:pt idx="26">
                  <c:v>-1.2814145974416919</c:v>
                </c:pt>
                <c:pt idx="27">
                  <c:v>-2.4209793795553569</c:v>
                </c:pt>
              </c:numCache>
            </c:numRef>
          </c:val>
          <c:extLst>
            <c:ext xmlns:c16="http://schemas.microsoft.com/office/drawing/2014/chart" uri="{C3380CC4-5D6E-409C-BE32-E72D297353CC}">
              <c16:uniqueId val="{00000000-7D66-4A20-ADE3-E15B4D981426}"/>
            </c:ext>
          </c:extLst>
        </c:ser>
        <c:dLbls>
          <c:showLegendKey val="0"/>
          <c:showVal val="0"/>
          <c:showCatName val="0"/>
          <c:showSerName val="0"/>
          <c:showPercent val="0"/>
          <c:showBubbleSize val="0"/>
        </c:dLbls>
        <c:gapWidth val="150"/>
        <c:axId val="303703176"/>
        <c:axId val="303703568"/>
      </c:barChart>
      <c:catAx>
        <c:axId val="303703176"/>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303703568"/>
        <c:crosses val="autoZero"/>
        <c:auto val="1"/>
        <c:lblAlgn val="ctr"/>
        <c:lblOffset val="100"/>
        <c:noMultiLvlLbl val="0"/>
      </c:catAx>
      <c:valAx>
        <c:axId val="303703568"/>
        <c:scaling>
          <c:orientation val="minMax"/>
          <c:max val="3"/>
        </c:scaling>
        <c:delete val="0"/>
        <c:axPos val="l"/>
        <c:majorGridlines>
          <c:spPr>
            <a:ln>
              <a:solidFill>
                <a:schemeClr val="bg1">
                  <a:lumMod val="75000"/>
                </a:schemeClr>
              </a:solidFill>
              <a:prstDash val="sysDash"/>
            </a:ln>
          </c:spPr>
        </c:majorGridlines>
        <c:numFmt formatCode="0" sourceLinked="0"/>
        <c:majorTickMark val="out"/>
        <c:minorTickMark val="none"/>
        <c:tickLblPos val="nextTo"/>
        <c:crossAx val="303703176"/>
        <c:crosses val="autoZero"/>
        <c:crossBetween val="between"/>
      </c:valAx>
    </c:plotArea>
    <c:plotVisOnly val="1"/>
    <c:dispBlanksAs val="gap"/>
    <c:showDLblsOverMax val="0"/>
  </c:chart>
  <c:spPr>
    <a:ln>
      <a:noFill/>
    </a:ln>
  </c:spPr>
  <c:txPr>
    <a:bodyPr/>
    <a:lstStyle/>
    <a:p>
      <a:pPr>
        <a:defRPr sz="800">
          <a:latin typeface="Arial Narrow" panose="020B060602020203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chudoba!$C$60</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4"/>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F6D2-42D6-BD83-FF3B0F4CC236}"/>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chudoba!$B$61:$B$87</c:f>
              <c:numCache>
                <c:formatCode>#\ ##0.0</c:formatCode>
                <c:ptCount val="27"/>
                <c:pt idx="0">
                  <c:v>21.6</c:v>
                </c:pt>
                <c:pt idx="1">
                  <c:v>43.4</c:v>
                </c:pt>
                <c:pt idx="2">
                  <c:v>13</c:v>
                </c:pt>
                <c:pt idx="3">
                  <c:v>18.600000000000001</c:v>
                </c:pt>
                <c:pt idx="4">
                  <c:v>20</c:v>
                </c:pt>
                <c:pt idx="5">
                  <c:v>23.6</c:v>
                </c:pt>
                <c:pt idx="6">
                  <c:v>25.4</c:v>
                </c:pt>
                <c:pt idx="7">
                  <c:v>32.4</c:v>
                </c:pt>
                <c:pt idx="8">
                  <c:v>28.7</c:v>
                </c:pt>
                <c:pt idx="9">
                  <c:v>18.399999999999999</c:v>
                </c:pt>
                <c:pt idx="10">
                  <c:v>24.4</c:v>
                </c:pt>
                <c:pt idx="11">
                  <c:v>28.4</c:v>
                </c:pt>
                <c:pt idx="12">
                  <c:v>22.8</c:v>
                </c:pt>
                <c:pt idx="13">
                  <c:v>30</c:v>
                </c:pt>
                <c:pt idx="14">
                  <c:v>29.4</c:v>
                </c:pt>
                <c:pt idx="15">
                  <c:v>18.399999999999999</c:v>
                </c:pt>
                <c:pt idx="16">
                  <c:v>30.7</c:v>
                </c:pt>
                <c:pt idx="17">
                  <c:v>22.3</c:v>
                </c:pt>
                <c:pt idx="18">
                  <c:v>16.399999999999999</c:v>
                </c:pt>
                <c:pt idx="19">
                  <c:v>16.899999999999999</c:v>
                </c:pt>
                <c:pt idx="20">
                  <c:v>22.5</c:v>
                </c:pt>
                <c:pt idx="21">
                  <c:v>26.4</c:v>
                </c:pt>
                <c:pt idx="22">
                  <c:v>44.6</c:v>
                </c:pt>
                <c:pt idx="23">
                  <c:v>17.7</c:v>
                </c:pt>
                <c:pt idx="24">
                  <c:v>17.3</c:v>
                </c:pt>
                <c:pt idx="25">
                  <c:v>16.899999999999999</c:v>
                </c:pt>
                <c:pt idx="26">
                  <c:v>18.2</c:v>
                </c:pt>
              </c:numCache>
            </c:numRef>
          </c:xVal>
          <c:yVal>
            <c:numRef>
              <c:f>chudoba!$C$61:$C$87</c:f>
              <c:numCache>
                <c:formatCode>#,##0.00</c:formatCode>
                <c:ptCount val="27"/>
                <c:pt idx="0">
                  <c:v>-0.40000000000000036</c:v>
                </c:pt>
                <c:pt idx="1">
                  <c:v>-2.5499999999999989</c:v>
                </c:pt>
                <c:pt idx="2">
                  <c:v>-0.22500000000000009</c:v>
                </c:pt>
                <c:pt idx="3">
                  <c:v>-0.32500000000000018</c:v>
                </c:pt>
                <c:pt idx="4">
                  <c:v>-0.67499999999999982</c:v>
                </c:pt>
                <c:pt idx="5">
                  <c:v>2.4999999999999467E-2</c:v>
                </c:pt>
                <c:pt idx="6">
                  <c:v>-1.1999999999999993</c:v>
                </c:pt>
                <c:pt idx="7">
                  <c:v>-0.84999999999999964</c:v>
                </c:pt>
                <c:pt idx="8">
                  <c:v>-0.625</c:v>
                </c:pt>
                <c:pt idx="9">
                  <c:v>0.125</c:v>
                </c:pt>
                <c:pt idx="10">
                  <c:v>-0.89999999999999947</c:v>
                </c:pt>
                <c:pt idx="11">
                  <c:v>-0.94999999999999929</c:v>
                </c:pt>
                <c:pt idx="12">
                  <c:v>-1.0499999999999998</c:v>
                </c:pt>
                <c:pt idx="13">
                  <c:v>-0.82500000000000018</c:v>
                </c:pt>
                <c:pt idx="14">
                  <c:v>-0.97499999999999964</c:v>
                </c:pt>
                <c:pt idx="15">
                  <c:v>0.42500000000000071</c:v>
                </c:pt>
                <c:pt idx="16">
                  <c:v>-2.6749999999999998</c:v>
                </c:pt>
                <c:pt idx="17">
                  <c:v>-0.375</c:v>
                </c:pt>
                <c:pt idx="18">
                  <c:v>2.5000000000000355E-2</c:v>
                </c:pt>
                <c:pt idx="19">
                  <c:v>-9.9999999999999645E-2</c:v>
                </c:pt>
                <c:pt idx="20">
                  <c:v>-1.1500000000000004</c:v>
                </c:pt>
                <c:pt idx="21">
                  <c:v>-1.3249999999999993</c:v>
                </c:pt>
                <c:pt idx="22">
                  <c:v>-2.0750000000000011</c:v>
                </c:pt>
                <c:pt idx="23">
                  <c:v>-1</c:v>
                </c:pt>
                <c:pt idx="24">
                  <c:v>-0.60000000000000009</c:v>
                </c:pt>
                <c:pt idx="25">
                  <c:v>-0.37499999999999956</c:v>
                </c:pt>
                <c:pt idx="26">
                  <c:v>4.9999999999999822E-2</c:v>
                </c:pt>
              </c:numCache>
            </c:numRef>
          </c:yVal>
          <c:smooth val="0"/>
          <c:extLst>
            <c:ext xmlns:c16="http://schemas.microsoft.com/office/drawing/2014/chart" uri="{C3380CC4-5D6E-409C-BE32-E72D297353CC}">
              <c16:uniqueId val="{00000000-F6D2-42D6-BD83-FF3B0F4CC236}"/>
            </c:ext>
          </c:extLst>
        </c:ser>
        <c:dLbls>
          <c:showLegendKey val="0"/>
          <c:showVal val="0"/>
          <c:showCatName val="0"/>
          <c:showSerName val="0"/>
          <c:showPercent val="0"/>
          <c:showBubbleSize val="0"/>
        </c:dLbls>
        <c:axId val="491443992"/>
        <c:axId val="491441040"/>
      </c:scatterChart>
      <c:valAx>
        <c:axId val="491443992"/>
        <c:scaling>
          <c:orientation val="minMax"/>
          <c:min val="10"/>
        </c:scaling>
        <c:delete val="0"/>
        <c:axPos val="b"/>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1441040"/>
        <c:crosses val="autoZero"/>
        <c:crossBetween val="midCat"/>
      </c:valAx>
      <c:valAx>
        <c:axId val="491441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1443992"/>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Empl_fe_20_40!$R$8</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4"/>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228D-4251-8498-9DAA88667EE2}"/>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3.1559492563429572E-3"/>
                  <c:y val="-0.402824438611840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Empl_fe_20_40!$Q$9:$Q$35</c:f>
              <c:numCache>
                <c:formatCode>#\ ##0.0</c:formatCode>
                <c:ptCount val="27"/>
                <c:pt idx="0">
                  <c:v>68.079318490944246</c:v>
                </c:pt>
                <c:pt idx="1">
                  <c:v>60.923994038748141</c:v>
                </c:pt>
                <c:pt idx="2">
                  <c:v>58.246039856923858</c:v>
                </c:pt>
                <c:pt idx="3">
                  <c:v>74.589683470105513</c:v>
                </c:pt>
                <c:pt idx="4">
                  <c:v>70.471175688548783</c:v>
                </c:pt>
                <c:pt idx="5">
                  <c:v>61.105150214592271</c:v>
                </c:pt>
                <c:pt idx="6">
                  <c:v>66.094950603732158</c:v>
                </c:pt>
                <c:pt idx="7">
                  <c:v>55.414309484193012</c:v>
                </c:pt>
                <c:pt idx="8">
                  <c:v>61.475783559588763</c:v>
                </c:pt>
                <c:pt idx="9">
                  <c:v>67.84077384720571</c:v>
                </c:pt>
                <c:pt idx="10">
                  <c:v>61.678045274883218</c:v>
                </c:pt>
                <c:pt idx="11">
                  <c:v>52.33553758200069</c:v>
                </c:pt>
                <c:pt idx="12">
                  <c:v>75.748273215656155</c:v>
                </c:pt>
                <c:pt idx="13">
                  <c:v>63.291567897053845</c:v>
                </c:pt>
                <c:pt idx="14">
                  <c:v>64.733286745865357</c:v>
                </c:pt>
                <c:pt idx="15">
                  <c:v>67.681159420289859</c:v>
                </c:pt>
                <c:pt idx="16">
                  <c:v>54.713998275366485</c:v>
                </c:pt>
                <c:pt idx="17">
                  <c:v>61.23893805309735</c:v>
                </c:pt>
                <c:pt idx="18">
                  <c:v>78.160194174757279</c:v>
                </c:pt>
                <c:pt idx="19">
                  <c:v>74.889543446244474</c:v>
                </c:pt>
                <c:pt idx="20">
                  <c:v>63.108715519331547</c:v>
                </c:pt>
                <c:pt idx="21">
                  <c:v>69.934056875944506</c:v>
                </c:pt>
                <c:pt idx="22">
                  <c:v>60.549091940976162</c:v>
                </c:pt>
                <c:pt idx="23">
                  <c:v>73.744619799139173</c:v>
                </c:pt>
                <c:pt idx="24">
                  <c:v>56.223126089482854</c:v>
                </c:pt>
                <c:pt idx="25">
                  <c:v>70.149022042843839</c:v>
                </c:pt>
                <c:pt idx="26">
                  <c:v>72.840030583637756</c:v>
                </c:pt>
              </c:numCache>
            </c:numRef>
          </c:xVal>
          <c:yVal>
            <c:numRef>
              <c:f>Empl_fe_20_40!$R$9:$R$35</c:f>
              <c:numCache>
                <c:formatCode>0.00</c:formatCode>
                <c:ptCount val="27"/>
                <c:pt idx="0">
                  <c:v>-0.13061777368299374</c:v>
                </c:pt>
                <c:pt idx="1">
                  <c:v>0.194467245986543</c:v>
                </c:pt>
                <c:pt idx="2">
                  <c:v>0.18096040222494381</c:v>
                </c:pt>
                <c:pt idx="3">
                  <c:v>-0.32644157743747543</c:v>
                </c:pt>
                <c:pt idx="4">
                  <c:v>0.69750971651570381</c:v>
                </c:pt>
                <c:pt idx="5">
                  <c:v>0.6806668523925794</c:v>
                </c:pt>
                <c:pt idx="6">
                  <c:v>0.29310627054027377</c:v>
                </c:pt>
                <c:pt idx="7">
                  <c:v>-0.27360516689489034</c:v>
                </c:pt>
                <c:pt idx="8">
                  <c:v>-0.28854507983906003</c:v>
                </c:pt>
                <c:pt idx="9">
                  <c:v>-5.1681589694004514E-2</c:v>
                </c:pt>
                <c:pt idx="10">
                  <c:v>0.33509141818773147</c:v>
                </c:pt>
                <c:pt idx="11">
                  <c:v>-0.42903472576054186</c:v>
                </c:pt>
                <c:pt idx="12">
                  <c:v>-0.2148273215656161</c:v>
                </c:pt>
                <c:pt idx="13">
                  <c:v>0.96607273324691145</c:v>
                </c:pt>
                <c:pt idx="14">
                  <c:v>0.9920536252328489</c:v>
                </c:pt>
                <c:pt idx="15">
                  <c:v>0.43011218643170113</c:v>
                </c:pt>
                <c:pt idx="16">
                  <c:v>0.67713808327159764</c:v>
                </c:pt>
                <c:pt idx="17">
                  <c:v>1.5704408455466556</c:v>
                </c:pt>
                <c:pt idx="18">
                  <c:v>0.13170880649301892</c:v>
                </c:pt>
                <c:pt idx="19">
                  <c:v>0.10146036932019911</c:v>
                </c:pt>
                <c:pt idx="20">
                  <c:v>0.4560457412999277</c:v>
                </c:pt>
                <c:pt idx="21">
                  <c:v>0.20513988994656102</c:v>
                </c:pt>
                <c:pt idx="22">
                  <c:v>0.11005009142904498</c:v>
                </c:pt>
                <c:pt idx="23">
                  <c:v>9.0446569639465221E-2</c:v>
                </c:pt>
                <c:pt idx="24">
                  <c:v>0.17260103174258959</c:v>
                </c:pt>
                <c:pt idx="25">
                  <c:v>-1.1570889929446082E-2</c:v>
                </c:pt>
                <c:pt idx="26">
                  <c:v>0.10445848009776312</c:v>
                </c:pt>
              </c:numCache>
            </c:numRef>
          </c:yVal>
          <c:smooth val="0"/>
          <c:extLst>
            <c:ext xmlns:c16="http://schemas.microsoft.com/office/drawing/2014/chart" uri="{C3380CC4-5D6E-409C-BE32-E72D297353CC}">
              <c16:uniqueId val="{00000000-228D-4251-8498-9DAA88667EE2}"/>
            </c:ext>
          </c:extLst>
        </c:ser>
        <c:dLbls>
          <c:showLegendKey val="0"/>
          <c:showVal val="0"/>
          <c:showCatName val="0"/>
          <c:showSerName val="0"/>
          <c:showPercent val="0"/>
          <c:showBubbleSize val="0"/>
        </c:dLbls>
        <c:axId val="538546456"/>
        <c:axId val="538554656"/>
      </c:scatterChart>
      <c:valAx>
        <c:axId val="538546456"/>
        <c:scaling>
          <c:orientation val="minMax"/>
          <c:min val="50"/>
        </c:scaling>
        <c:delete val="0"/>
        <c:axPos val="b"/>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554656"/>
        <c:crosses val="autoZero"/>
        <c:crossBetween val="midCat"/>
      </c:valAx>
      <c:valAx>
        <c:axId val="5385546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54645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radarChart>
        <c:radarStyle val="marker"/>
        <c:varyColors val="0"/>
        <c:ser>
          <c:idx val="0"/>
          <c:order val="0"/>
          <c:tx>
            <c:v>súčasná hodnota</c:v>
          </c:tx>
          <c:spPr>
            <a:ln w="28575" cap="rnd">
              <a:solidFill>
                <a:schemeClr val="accent1"/>
              </a:solidFill>
              <a:round/>
            </a:ln>
            <a:effectLst/>
          </c:spPr>
          <c:marker>
            <c:symbol val="none"/>
          </c:marker>
          <c:cat>
            <c:strLit>
              <c:ptCount val="5"/>
              <c:pt idx="0">
                <c:v>Zamestnanosť LFS</c:v>
              </c:pt>
              <c:pt idx="1">
                <c:v>Zamestnanosť ESA</c:v>
              </c:pt>
              <c:pt idx="2">
                <c:v>Riziko chudoby</c:v>
              </c:pt>
              <c:pt idx="3">
                <c:v>Zamestnanosť žien</c:v>
              </c:pt>
              <c:pt idx="4">
                <c:v>Zamestnanosť nízko vzdelaných</c:v>
              </c:pt>
            </c:strLit>
          </c:cat>
          <c:val>
            <c:numLit>
              <c:formatCode>General</c:formatCode>
              <c:ptCount val="5"/>
              <c:pt idx="0">
                <c:v>61.290322580645153</c:v>
              </c:pt>
              <c:pt idx="1">
                <c:v>22.745605091526699</c:v>
              </c:pt>
              <c:pt idx="2">
                <c:v>99.118942731277542</c:v>
              </c:pt>
              <c:pt idx="3">
                <c:v>34.426077532556221</c:v>
              </c:pt>
              <c:pt idx="4">
                <c:v>0</c:v>
              </c:pt>
            </c:numLit>
          </c:val>
          <c:extLst>
            <c:ext xmlns:c16="http://schemas.microsoft.com/office/drawing/2014/chart" uri="{C3380CC4-5D6E-409C-BE32-E72D297353CC}">
              <c16:uniqueId val="{00000000-5318-474F-84F1-943C6245B7EF}"/>
            </c:ext>
          </c:extLst>
        </c:ser>
        <c:ser>
          <c:idx val="1"/>
          <c:order val="1"/>
          <c:tx>
            <c:v>tretí najlepší výkon</c:v>
          </c:tx>
          <c:spPr>
            <a:ln w="28575" cap="rnd">
              <a:solidFill>
                <a:srgbClr val="002060"/>
              </a:solidFill>
              <a:round/>
            </a:ln>
            <a:effectLst/>
          </c:spPr>
          <c:marker>
            <c:symbol val="none"/>
          </c:marker>
          <c:cat>
            <c:strLit>
              <c:ptCount val="5"/>
              <c:pt idx="0">
                <c:v>Zamestnanosť LFS</c:v>
              </c:pt>
              <c:pt idx="1">
                <c:v>Zamestnanosť ESA</c:v>
              </c:pt>
              <c:pt idx="2">
                <c:v>Riziko chudoby</c:v>
              </c:pt>
              <c:pt idx="3">
                <c:v>Zamestnanosť žien</c:v>
              </c:pt>
              <c:pt idx="4">
                <c:v>Zamestnanosť nízko vzdelaných</c:v>
              </c:pt>
            </c:strLit>
          </c:cat>
          <c:val>
            <c:numLit>
              <c:formatCode>General</c:formatCode>
              <c:ptCount val="5"/>
              <c:pt idx="0">
                <c:v>100</c:v>
              </c:pt>
              <c:pt idx="1">
                <c:v>100</c:v>
              </c:pt>
              <c:pt idx="2">
                <c:v>100</c:v>
              </c:pt>
              <c:pt idx="3">
                <c:v>100</c:v>
              </c:pt>
              <c:pt idx="4">
                <c:v>100</c:v>
              </c:pt>
            </c:numLit>
          </c:val>
          <c:extLst>
            <c:ext xmlns:c16="http://schemas.microsoft.com/office/drawing/2014/chart" uri="{C3380CC4-5D6E-409C-BE32-E72D297353CC}">
              <c16:uniqueId val="{00000001-5318-474F-84F1-943C6245B7EF}"/>
            </c:ext>
          </c:extLst>
        </c:ser>
        <c:ser>
          <c:idx val="2"/>
          <c:order val="2"/>
          <c:tx>
            <c:v>metodika</c:v>
          </c:tx>
          <c:spPr>
            <a:ln w="28575" cap="rnd">
              <a:solidFill>
                <a:srgbClr val="FFC000"/>
              </a:solidFill>
              <a:round/>
            </a:ln>
            <a:effectLst/>
          </c:spPr>
          <c:marker>
            <c:symbol val="none"/>
          </c:marker>
          <c:cat>
            <c:strLit>
              <c:ptCount val="5"/>
              <c:pt idx="0">
                <c:v>Zamestnanosť LFS</c:v>
              </c:pt>
              <c:pt idx="1">
                <c:v>Zamestnanosť ESA</c:v>
              </c:pt>
              <c:pt idx="2">
                <c:v>Riziko chudoby</c:v>
              </c:pt>
              <c:pt idx="3">
                <c:v>Zamestnanosť žien</c:v>
              </c:pt>
              <c:pt idx="4">
                <c:v>Zamestnanosť nízko vzdelaných</c:v>
              </c:pt>
            </c:strLit>
          </c:cat>
          <c:val>
            <c:numLit>
              <c:formatCode>General</c:formatCode>
              <c:ptCount val="5"/>
              <c:pt idx="0">
                <c:v>82.79569892473117</c:v>
              </c:pt>
              <c:pt idx="1">
                <c:v>49.609718633153747</c:v>
              </c:pt>
              <c:pt idx="2">
                <c:v>100</c:v>
              </c:pt>
              <c:pt idx="3">
                <c:v>64.987111412426373</c:v>
              </c:pt>
              <c:pt idx="4">
                <c:v>53.252595155709372</c:v>
              </c:pt>
            </c:numLit>
          </c:val>
          <c:extLst>
            <c:ext xmlns:c16="http://schemas.microsoft.com/office/drawing/2014/chart" uri="{C3380CC4-5D6E-409C-BE32-E72D297353CC}">
              <c16:uniqueId val="{00000002-5318-474F-84F1-943C6245B7EF}"/>
            </c:ext>
          </c:extLst>
        </c:ser>
        <c:ser>
          <c:idx val="3"/>
          <c:order val="3"/>
          <c:tx>
            <c:v>benchmark</c:v>
          </c:tx>
          <c:spPr>
            <a:ln w="28575" cap="rnd">
              <a:solidFill>
                <a:schemeClr val="bg2">
                  <a:lumMod val="75000"/>
                </a:schemeClr>
              </a:solidFill>
              <a:round/>
            </a:ln>
            <a:effectLst/>
          </c:spPr>
          <c:marker>
            <c:symbol val="none"/>
          </c:marker>
          <c:cat>
            <c:strLit>
              <c:ptCount val="5"/>
              <c:pt idx="0">
                <c:v>Zamestnanosť LFS</c:v>
              </c:pt>
              <c:pt idx="1">
                <c:v>Zamestnanosť ESA</c:v>
              </c:pt>
              <c:pt idx="2">
                <c:v>Riziko chudoby</c:v>
              </c:pt>
              <c:pt idx="3">
                <c:v>Zamestnanosť žien</c:v>
              </c:pt>
              <c:pt idx="4">
                <c:v>Zamestnanosť nízko vzdelaných</c:v>
              </c:pt>
            </c:strLit>
          </c:cat>
          <c:val>
            <c:numLit>
              <c:formatCode>General</c:formatCode>
              <c:ptCount val="5"/>
              <c:pt idx="0">
                <c:v>82.258064516129053</c:v>
              </c:pt>
              <c:pt idx="1">
                <c:v>44.186046511627936</c:v>
              </c:pt>
              <c:pt idx="2">
                <c:v>97.797356828193841</c:v>
              </c:pt>
              <c:pt idx="3">
                <c:v>41.176470588235283</c:v>
              </c:pt>
              <c:pt idx="4">
                <c:v>40.830449826989614</c:v>
              </c:pt>
            </c:numLit>
          </c:val>
          <c:extLst>
            <c:ext xmlns:c16="http://schemas.microsoft.com/office/drawing/2014/chart" uri="{C3380CC4-5D6E-409C-BE32-E72D297353CC}">
              <c16:uniqueId val="{00000003-5318-474F-84F1-943C6245B7EF}"/>
            </c:ext>
          </c:extLst>
        </c:ser>
        <c:dLbls>
          <c:showLegendKey val="0"/>
          <c:showVal val="0"/>
          <c:showCatName val="0"/>
          <c:showSerName val="0"/>
          <c:showPercent val="0"/>
          <c:showBubbleSize val="0"/>
        </c:dLbls>
        <c:axId val="621870128"/>
        <c:axId val="621868488"/>
      </c:radarChart>
      <c:catAx>
        <c:axId val="62187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868488"/>
        <c:crosses val="autoZero"/>
        <c:auto val="1"/>
        <c:lblAlgn val="ctr"/>
        <c:lblOffset val="100"/>
        <c:noMultiLvlLbl val="0"/>
      </c:catAx>
      <c:valAx>
        <c:axId val="621868488"/>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21870128"/>
        <c:crosses val="autoZero"/>
        <c:crossBetween val="between"/>
      </c:valAx>
      <c:spPr>
        <a:noFill/>
        <a:ln>
          <a:noFill/>
        </a:ln>
        <a:effectLst/>
      </c:spPr>
    </c:plotArea>
    <c:legend>
      <c:legendPos val="b"/>
      <c:layout>
        <c:manualLayout>
          <c:xMode val="edge"/>
          <c:yMode val="edge"/>
          <c:x val="6.3679352580927384E-2"/>
          <c:y val="0.82291557305336838"/>
          <c:w val="0.91708573928258974"/>
          <c:h val="0.149306649168853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Empl0_2!$C$48</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4"/>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F8AA-446E-B5D7-FFF73D745814}"/>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4.3973534558180226E-2"/>
                  <c:y val="-0.5961967774861475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Empl0_2!$B$49:$B$75</c:f>
              <c:numCache>
                <c:formatCode>#\ ##0.0</c:formatCode>
                <c:ptCount val="27"/>
                <c:pt idx="0">
                  <c:v>48.4</c:v>
                </c:pt>
                <c:pt idx="1">
                  <c:v>39.799999999999997</c:v>
                </c:pt>
                <c:pt idx="2">
                  <c:v>41.6</c:v>
                </c:pt>
                <c:pt idx="3">
                  <c:v>61.1</c:v>
                </c:pt>
                <c:pt idx="4">
                  <c:v>56.1</c:v>
                </c:pt>
                <c:pt idx="5">
                  <c:v>44.2</c:v>
                </c:pt>
                <c:pt idx="6">
                  <c:v>46.8</c:v>
                </c:pt>
                <c:pt idx="7">
                  <c:v>57.8</c:v>
                </c:pt>
                <c:pt idx="8">
                  <c:v>52.5</c:v>
                </c:pt>
                <c:pt idx="9">
                  <c:v>55</c:v>
                </c:pt>
                <c:pt idx="10">
                  <c:v>46.2</c:v>
                </c:pt>
                <c:pt idx="11">
                  <c:v>49.9</c:v>
                </c:pt>
                <c:pt idx="12">
                  <c:v>66.8</c:v>
                </c:pt>
                <c:pt idx="13">
                  <c:v>45.1</c:v>
                </c:pt>
                <c:pt idx="14">
                  <c:v>29.6</c:v>
                </c:pt>
                <c:pt idx="15">
                  <c:v>58.5</c:v>
                </c:pt>
                <c:pt idx="16">
                  <c:v>36.1</c:v>
                </c:pt>
                <c:pt idx="17">
                  <c:v>48.9</c:v>
                </c:pt>
                <c:pt idx="18">
                  <c:v>61.1</c:v>
                </c:pt>
                <c:pt idx="19">
                  <c:v>54.9</c:v>
                </c:pt>
                <c:pt idx="20">
                  <c:v>39.200000000000003</c:v>
                </c:pt>
                <c:pt idx="21">
                  <c:v>67.599999999999994</c:v>
                </c:pt>
                <c:pt idx="22">
                  <c:v>55.3</c:v>
                </c:pt>
                <c:pt idx="23">
                  <c:v>50.5</c:v>
                </c:pt>
                <c:pt idx="24">
                  <c:v>28.6</c:v>
                </c:pt>
                <c:pt idx="25">
                  <c:v>53.9</c:v>
                </c:pt>
                <c:pt idx="26">
                  <c:v>62.8</c:v>
                </c:pt>
              </c:numCache>
            </c:numRef>
          </c:xVal>
          <c:yVal>
            <c:numRef>
              <c:f>Empl0_2!$C$49:$C$75</c:f>
              <c:numCache>
                <c:formatCode>General</c:formatCode>
                <c:ptCount val="27"/>
                <c:pt idx="0">
                  <c:v>-0.27999999999999969</c:v>
                </c:pt>
                <c:pt idx="1">
                  <c:v>0.8300000000000004</c:v>
                </c:pt>
                <c:pt idx="2">
                  <c:v>1.31</c:v>
                </c:pt>
                <c:pt idx="3">
                  <c:v>-0.22000000000000028</c:v>
                </c:pt>
                <c:pt idx="4">
                  <c:v>0.56999999999999962</c:v>
                </c:pt>
                <c:pt idx="5">
                  <c:v>1.7099999999999995</c:v>
                </c:pt>
                <c:pt idx="6">
                  <c:v>0.45</c:v>
                </c:pt>
                <c:pt idx="7">
                  <c:v>-0.78999999999999981</c:v>
                </c:pt>
                <c:pt idx="8">
                  <c:v>0.28999999999999987</c:v>
                </c:pt>
                <c:pt idx="9">
                  <c:v>-0.25</c:v>
                </c:pt>
                <c:pt idx="10">
                  <c:v>-0.77000000000000024</c:v>
                </c:pt>
                <c:pt idx="11">
                  <c:v>0.1</c:v>
                </c:pt>
                <c:pt idx="12">
                  <c:v>-0.27999999999999969</c:v>
                </c:pt>
                <c:pt idx="13">
                  <c:v>1.6199999999999997</c:v>
                </c:pt>
                <c:pt idx="14">
                  <c:v>1.86</c:v>
                </c:pt>
                <c:pt idx="15">
                  <c:v>-0.16000000000000014</c:v>
                </c:pt>
                <c:pt idx="16">
                  <c:v>1.85</c:v>
                </c:pt>
                <c:pt idx="17">
                  <c:v>1.5100000000000002</c:v>
                </c:pt>
                <c:pt idx="18">
                  <c:v>0.17999999999999972</c:v>
                </c:pt>
                <c:pt idx="19">
                  <c:v>-6.9999999999999576E-2</c:v>
                </c:pt>
                <c:pt idx="20">
                  <c:v>0.6</c:v>
                </c:pt>
                <c:pt idx="21">
                  <c:v>0.15</c:v>
                </c:pt>
                <c:pt idx="22">
                  <c:v>4.000000000000057E-2</c:v>
                </c:pt>
                <c:pt idx="23">
                  <c:v>-0.31000000000000016</c:v>
                </c:pt>
                <c:pt idx="24">
                  <c:v>0.53999999999999981</c:v>
                </c:pt>
                <c:pt idx="25">
                  <c:v>-0.23999999999999985</c:v>
                </c:pt>
                <c:pt idx="26">
                  <c:v>-0.53999999999999981</c:v>
                </c:pt>
              </c:numCache>
            </c:numRef>
          </c:yVal>
          <c:smooth val="0"/>
          <c:extLst>
            <c:ext xmlns:c16="http://schemas.microsoft.com/office/drawing/2014/chart" uri="{C3380CC4-5D6E-409C-BE32-E72D297353CC}">
              <c16:uniqueId val="{00000000-F8AA-446E-B5D7-FFF73D745814}"/>
            </c:ext>
          </c:extLst>
        </c:ser>
        <c:dLbls>
          <c:showLegendKey val="0"/>
          <c:showVal val="0"/>
          <c:showCatName val="0"/>
          <c:showSerName val="0"/>
          <c:showPercent val="0"/>
          <c:showBubbleSize val="0"/>
        </c:dLbls>
        <c:axId val="437752456"/>
        <c:axId val="437745896"/>
      </c:scatterChart>
      <c:valAx>
        <c:axId val="437752456"/>
        <c:scaling>
          <c:orientation val="minMax"/>
          <c:min val="20"/>
        </c:scaling>
        <c:delete val="0"/>
        <c:axPos val="b"/>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7745896"/>
        <c:crosses val="autoZero"/>
        <c:crossBetween val="midCat"/>
      </c:valAx>
      <c:valAx>
        <c:axId val="4377458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775245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'life exp'!$C$52</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4"/>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34EF-4BB2-96D5-470F7F1ACD0F}"/>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0.11393897637795275"/>
                  <c:y val="-0.3310484106153397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'life exp'!$B$53:$B$79</c:f>
              <c:numCache>
                <c:formatCode>#\ ##0.0</c:formatCode>
                <c:ptCount val="27"/>
                <c:pt idx="0">
                  <c:v>80.2</c:v>
                </c:pt>
                <c:pt idx="1">
                  <c:v>73.7</c:v>
                </c:pt>
                <c:pt idx="2">
                  <c:v>77.400000000000006</c:v>
                </c:pt>
                <c:pt idx="3">
                  <c:v>79</c:v>
                </c:pt>
                <c:pt idx="4">
                  <c:v>80.3</c:v>
                </c:pt>
                <c:pt idx="5">
                  <c:v>75.3</c:v>
                </c:pt>
                <c:pt idx="6">
                  <c:v>80.2</c:v>
                </c:pt>
                <c:pt idx="7">
                  <c:v>80.400000000000006</c:v>
                </c:pt>
                <c:pt idx="8">
                  <c:v>81.900000000000006</c:v>
                </c:pt>
                <c:pt idx="9">
                  <c:v>81.5</c:v>
                </c:pt>
                <c:pt idx="10">
                  <c:v>76.3</c:v>
                </c:pt>
                <c:pt idx="11">
                  <c:v>81.8</c:v>
                </c:pt>
                <c:pt idx="12">
                  <c:v>81</c:v>
                </c:pt>
                <c:pt idx="13">
                  <c:v>72.8</c:v>
                </c:pt>
                <c:pt idx="14">
                  <c:v>72.900000000000006</c:v>
                </c:pt>
                <c:pt idx="15">
                  <c:v>80.8</c:v>
                </c:pt>
                <c:pt idx="16">
                  <c:v>74.400000000000006</c:v>
                </c:pt>
                <c:pt idx="17">
                  <c:v>80.400000000000006</c:v>
                </c:pt>
                <c:pt idx="18">
                  <c:v>80.900000000000006</c:v>
                </c:pt>
                <c:pt idx="19">
                  <c:v>80.5</c:v>
                </c:pt>
                <c:pt idx="20">
                  <c:v>75.900000000000006</c:v>
                </c:pt>
                <c:pt idx="21">
                  <c:v>79.7</c:v>
                </c:pt>
                <c:pt idx="22">
                  <c:v>73.7</c:v>
                </c:pt>
                <c:pt idx="23">
                  <c:v>79.400000000000006</c:v>
                </c:pt>
                <c:pt idx="24">
                  <c:v>75.3</c:v>
                </c:pt>
                <c:pt idx="25">
                  <c:v>80.099999999999994</c:v>
                </c:pt>
                <c:pt idx="26">
                  <c:v>81.5</c:v>
                </c:pt>
              </c:numCache>
            </c:numRef>
          </c:xVal>
          <c:yVal>
            <c:numRef>
              <c:f>'life exp'!$C$53:$C$79</c:f>
              <c:numCache>
                <c:formatCode>General</c:formatCode>
                <c:ptCount val="27"/>
                <c:pt idx="0">
                  <c:v>0.18999999999999914</c:v>
                </c:pt>
                <c:pt idx="1">
                  <c:v>0.13999999999999915</c:v>
                </c:pt>
                <c:pt idx="2">
                  <c:v>0.18999999999999914</c:v>
                </c:pt>
                <c:pt idx="3">
                  <c:v>0.25</c:v>
                </c:pt>
                <c:pt idx="4">
                  <c:v>0.1</c:v>
                </c:pt>
                <c:pt idx="5">
                  <c:v>0.37000000000000027</c:v>
                </c:pt>
                <c:pt idx="6">
                  <c:v>0.25999999999999945</c:v>
                </c:pt>
                <c:pt idx="7">
                  <c:v>0.12999999999999973</c:v>
                </c:pt>
                <c:pt idx="8">
                  <c:v>0.20999999999999944</c:v>
                </c:pt>
                <c:pt idx="9" formatCode="#\ ##0.0">
                  <c:v>0.15</c:v>
                </c:pt>
                <c:pt idx="10" formatCode="#\ ##0.0">
                  <c:v>0.2299999999999997</c:v>
                </c:pt>
                <c:pt idx="11" formatCode="#\ ##0.0">
                  <c:v>0.17999999999999972</c:v>
                </c:pt>
                <c:pt idx="12" formatCode="#\ ##0.0">
                  <c:v>0.12999999999999973</c:v>
                </c:pt>
                <c:pt idx="13" formatCode="#\ ##0.0">
                  <c:v>0.29000000000000059</c:v>
                </c:pt>
                <c:pt idx="14" formatCode="#\ ##0.0">
                  <c:v>0.35999999999999943</c:v>
                </c:pt>
                <c:pt idx="15" formatCode="#\ ##0.0">
                  <c:v>0.19000000000000056</c:v>
                </c:pt>
                <c:pt idx="16" formatCode="#\ ##0.0">
                  <c:v>0.20999999999999944</c:v>
                </c:pt>
                <c:pt idx="17" formatCode="#\ ##0.0">
                  <c:v>0.25</c:v>
                </c:pt>
                <c:pt idx="18" formatCode="#\ ##0.0">
                  <c:v>0.12999999999999973</c:v>
                </c:pt>
                <c:pt idx="19" formatCode="#\ ##0.0">
                  <c:v>0.15</c:v>
                </c:pt>
                <c:pt idx="20" formatCode="#\ ##0.0">
                  <c:v>0.20999999999999944</c:v>
                </c:pt>
                <c:pt idx="21" formatCode="#\ ##0.0">
                  <c:v>0.22000000000000028</c:v>
                </c:pt>
                <c:pt idx="22" formatCode="#\ ##0.0">
                  <c:v>0.18999999999999914</c:v>
                </c:pt>
                <c:pt idx="23" formatCode="#\ ##0.0">
                  <c:v>0.21999999999999886</c:v>
                </c:pt>
                <c:pt idx="24">
                  <c:v>0.25</c:v>
                </c:pt>
                <c:pt idx="25" formatCode="#\ ##0.0">
                  <c:v>0.2</c:v>
                </c:pt>
                <c:pt idx="26" formatCode="#\ ##0.0">
                  <c:v>0.17000000000000029</c:v>
                </c:pt>
              </c:numCache>
            </c:numRef>
          </c:yVal>
          <c:smooth val="0"/>
          <c:extLst>
            <c:ext xmlns:c16="http://schemas.microsoft.com/office/drawing/2014/chart" uri="{C3380CC4-5D6E-409C-BE32-E72D297353CC}">
              <c16:uniqueId val="{00000000-34EF-4BB2-96D5-470F7F1ACD0F}"/>
            </c:ext>
          </c:extLst>
        </c:ser>
        <c:dLbls>
          <c:showLegendKey val="0"/>
          <c:showVal val="0"/>
          <c:showCatName val="0"/>
          <c:showSerName val="0"/>
          <c:showPercent val="0"/>
          <c:showBubbleSize val="0"/>
        </c:dLbls>
        <c:axId val="442392944"/>
        <c:axId val="442384088"/>
      </c:scatterChart>
      <c:valAx>
        <c:axId val="442392944"/>
        <c:scaling>
          <c:orientation val="minMax"/>
        </c:scaling>
        <c:delete val="0"/>
        <c:axPos val="b"/>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384088"/>
        <c:crosses val="autoZero"/>
        <c:crossBetween val="midCat"/>
      </c:valAx>
      <c:valAx>
        <c:axId val="442384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392944"/>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Treatmort!$C$53</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4"/>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3F35-4222-B93C-CD03DC65C262}"/>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0.30700940507436569"/>
                  <c:y val="0.1795862496354622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Treatmort!$B$54:$B$80</c:f>
              <c:numCache>
                <c:formatCode>#,##0.00</c:formatCode>
                <c:ptCount val="27"/>
                <c:pt idx="0">
                  <c:v>82.31</c:v>
                </c:pt>
                <c:pt idx="1">
                  <c:v>195.09</c:v>
                </c:pt>
                <c:pt idx="2">
                  <c:v>147.74</c:v>
                </c:pt>
                <c:pt idx="3">
                  <c:v>91.23</c:v>
                </c:pt>
                <c:pt idx="4">
                  <c:v>94.48</c:v>
                </c:pt>
                <c:pt idx="5">
                  <c:v>160.97</c:v>
                </c:pt>
                <c:pt idx="6">
                  <c:v>93.99</c:v>
                </c:pt>
                <c:pt idx="7">
                  <c:v>94.15</c:v>
                </c:pt>
                <c:pt idx="8">
                  <c:v>74.239999999999995</c:v>
                </c:pt>
                <c:pt idx="9">
                  <c:v>67.64</c:v>
                </c:pt>
                <c:pt idx="10">
                  <c:v>154.72</c:v>
                </c:pt>
                <c:pt idx="11">
                  <c:v>75.430000000000007</c:v>
                </c:pt>
                <c:pt idx="12">
                  <c:v>79.150000000000006</c:v>
                </c:pt>
                <c:pt idx="13">
                  <c:v>236.17</c:v>
                </c:pt>
                <c:pt idx="14">
                  <c:v>221.45</c:v>
                </c:pt>
                <c:pt idx="15">
                  <c:v>83.01</c:v>
                </c:pt>
                <c:pt idx="16">
                  <c:v>197.53</c:v>
                </c:pt>
                <c:pt idx="17">
                  <c:v>107.44</c:v>
                </c:pt>
                <c:pt idx="18">
                  <c:v>79.08</c:v>
                </c:pt>
                <c:pt idx="19">
                  <c:v>81.28</c:v>
                </c:pt>
                <c:pt idx="20" formatCode="#\ ##0.0">
                  <c:v>149.1</c:v>
                </c:pt>
                <c:pt idx="21">
                  <c:v>94.78</c:v>
                </c:pt>
                <c:pt idx="22" formatCode="#\ ##0.0">
                  <c:v>224.5</c:v>
                </c:pt>
                <c:pt idx="23">
                  <c:v>100.58</c:v>
                </c:pt>
                <c:pt idx="24">
                  <c:v>181.97</c:v>
                </c:pt>
                <c:pt idx="25">
                  <c:v>86.49</c:v>
                </c:pt>
                <c:pt idx="26">
                  <c:v>77.459999999999994</c:v>
                </c:pt>
              </c:numCache>
            </c:numRef>
          </c:xVal>
          <c:yVal>
            <c:numRef>
              <c:f>Treatmort!$C$54:$C$80</c:f>
              <c:numCache>
                <c:formatCode>0.00</c:formatCode>
                <c:ptCount val="27"/>
                <c:pt idx="0">
                  <c:v>-1.6871428571428575</c:v>
                </c:pt>
                <c:pt idx="1">
                  <c:v>-0.98000000000000198</c:v>
                </c:pt>
                <c:pt idx="2">
                  <c:v>-3.3685714285714305</c:v>
                </c:pt>
                <c:pt idx="3">
                  <c:v>-2.6100000000000017</c:v>
                </c:pt>
                <c:pt idx="4">
                  <c:v>-1.3071428571428581</c:v>
                </c:pt>
                <c:pt idx="5">
                  <c:v>-3.9285714285714284</c:v>
                </c:pt>
                <c:pt idx="6">
                  <c:v>-2.5842857142857127</c:v>
                </c:pt>
                <c:pt idx="7">
                  <c:v>-0.59000000000000141</c:v>
                </c:pt>
                <c:pt idx="8">
                  <c:v>-1.3771428571428572</c:v>
                </c:pt>
                <c:pt idx="9">
                  <c:v>-1.0200000000000002</c:v>
                </c:pt>
                <c:pt idx="10">
                  <c:v>-3.084285714285715</c:v>
                </c:pt>
                <c:pt idx="11">
                  <c:v>-1.4985714285714298</c:v>
                </c:pt>
                <c:pt idx="12">
                  <c:v>-3.1428571428571264E-2</c:v>
                </c:pt>
                <c:pt idx="13">
                  <c:v>-5.6885714285714277</c:v>
                </c:pt>
                <c:pt idx="14">
                  <c:v>-5.1199999999999966</c:v>
                </c:pt>
                <c:pt idx="15">
                  <c:v>-2.1814285714285728</c:v>
                </c:pt>
                <c:pt idx="16">
                  <c:v>-3.084285714285715</c:v>
                </c:pt>
                <c:pt idx="17">
                  <c:v>-2.2385714285714289</c:v>
                </c:pt>
                <c:pt idx="18">
                  <c:v>-2.0742857142857138</c:v>
                </c:pt>
                <c:pt idx="19">
                  <c:v>-0.86714285714285821</c:v>
                </c:pt>
                <c:pt idx="20">
                  <c:v>-2.2857142857142856</c:v>
                </c:pt>
                <c:pt idx="21">
                  <c:v>-1.7014285714285708</c:v>
                </c:pt>
                <c:pt idx="22">
                  <c:v>-2.0128571428571433</c:v>
                </c:pt>
                <c:pt idx="23">
                  <c:v>-3.3171428571428572</c:v>
                </c:pt>
                <c:pt idx="24">
                  <c:v>-2.3785714285714294</c:v>
                </c:pt>
                <c:pt idx="25">
                  <c:v>-2.1971428571428566</c:v>
                </c:pt>
                <c:pt idx="26">
                  <c:v>-1.6914285714285699</c:v>
                </c:pt>
              </c:numCache>
            </c:numRef>
          </c:yVal>
          <c:smooth val="0"/>
          <c:extLst>
            <c:ext xmlns:c16="http://schemas.microsoft.com/office/drawing/2014/chart" uri="{C3380CC4-5D6E-409C-BE32-E72D297353CC}">
              <c16:uniqueId val="{00000000-3F35-4222-B93C-CD03DC65C262}"/>
            </c:ext>
          </c:extLst>
        </c:ser>
        <c:dLbls>
          <c:showLegendKey val="0"/>
          <c:showVal val="0"/>
          <c:showCatName val="0"/>
          <c:showSerName val="0"/>
          <c:showPercent val="0"/>
          <c:showBubbleSize val="0"/>
        </c:dLbls>
        <c:axId val="584436776"/>
        <c:axId val="584433168"/>
      </c:scatterChart>
      <c:valAx>
        <c:axId val="584436776"/>
        <c:scaling>
          <c:orientation val="minMax"/>
          <c:min val="5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4433168"/>
        <c:crosses val="autoZero"/>
        <c:crossBetween val="midCat"/>
      </c:valAx>
      <c:valAx>
        <c:axId val="5844331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443677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Prevmort!$C$53</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3"/>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DE22-4341-8CDB-5BDC11283E5B}"/>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0.43677121609798775"/>
                  <c:y val="7.5439475567946349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Prevmort!$B$54:$B$79</c:f>
              <c:numCache>
                <c:formatCode>#,##0.00</c:formatCode>
                <c:ptCount val="26"/>
                <c:pt idx="0">
                  <c:v>172.38</c:v>
                </c:pt>
                <c:pt idx="1">
                  <c:v>222.86</c:v>
                </c:pt>
                <c:pt idx="2">
                  <c:v>225.72</c:v>
                </c:pt>
                <c:pt idx="3">
                  <c:v>183.37</c:v>
                </c:pt>
                <c:pt idx="4">
                  <c:v>163.44999999999999</c:v>
                </c:pt>
                <c:pt idx="5">
                  <c:v>301.67</c:v>
                </c:pt>
                <c:pt idx="6">
                  <c:v>157.72</c:v>
                </c:pt>
                <c:pt idx="7">
                  <c:v>148.68</c:v>
                </c:pt>
                <c:pt idx="8">
                  <c:v>128.19999999999999</c:v>
                </c:pt>
                <c:pt idx="9">
                  <c:v>147.19</c:v>
                </c:pt>
                <c:pt idx="10">
                  <c:v>260.04000000000002</c:v>
                </c:pt>
                <c:pt idx="11">
                  <c:v>124.8</c:v>
                </c:pt>
                <c:pt idx="12">
                  <c:v>108.76</c:v>
                </c:pt>
                <c:pt idx="13">
                  <c:v>369.91</c:v>
                </c:pt>
                <c:pt idx="14">
                  <c:v>150</c:v>
                </c:pt>
                <c:pt idx="15">
                  <c:v>358.54</c:v>
                </c:pt>
                <c:pt idx="16">
                  <c:v>133.54</c:v>
                </c:pt>
                <c:pt idx="17">
                  <c:v>141.37</c:v>
                </c:pt>
                <c:pt idx="18">
                  <c:v>168.77</c:v>
                </c:pt>
                <c:pt idx="19">
                  <c:v>246.29</c:v>
                </c:pt>
                <c:pt idx="20">
                  <c:v>149.25</c:v>
                </c:pt>
                <c:pt idx="21">
                  <c:v>338.76</c:v>
                </c:pt>
                <c:pt idx="22">
                  <c:v>208.67</c:v>
                </c:pt>
                <c:pt idx="23">
                  <c:v>280.04000000000002</c:v>
                </c:pt>
                <c:pt idx="24">
                  <c:v>188.04</c:v>
                </c:pt>
                <c:pt idx="25">
                  <c:v>127.65</c:v>
                </c:pt>
              </c:numCache>
            </c:numRef>
          </c:xVal>
          <c:yVal>
            <c:numRef>
              <c:f>Prevmort!$C$54:$C$79</c:f>
              <c:numCache>
                <c:formatCode>#,##0.00</c:formatCode>
                <c:ptCount val="26"/>
                <c:pt idx="0">
                  <c:v>-3.7342857142857122</c:v>
                </c:pt>
                <c:pt idx="1">
                  <c:v>0.48428571428571232</c:v>
                </c:pt>
                <c:pt idx="2">
                  <c:v>-4.3757142857142854</c:v>
                </c:pt>
                <c:pt idx="3">
                  <c:v>-4.4871428571428567</c:v>
                </c:pt>
                <c:pt idx="4">
                  <c:v>-1.1228571428571408</c:v>
                </c:pt>
                <c:pt idx="5">
                  <c:v>-6.9528571428571455</c:v>
                </c:pt>
                <c:pt idx="6">
                  <c:v>-3.665714285714285</c:v>
                </c:pt>
                <c:pt idx="7">
                  <c:v>-1.4457142857142864</c:v>
                </c:pt>
                <c:pt idx="8">
                  <c:v>-2.125714285714285</c:v>
                </c:pt>
                <c:pt idx="9">
                  <c:v>-2.7360000000000015</c:v>
                </c:pt>
                <c:pt idx="10">
                  <c:v>-3.0600000000000023</c:v>
                </c:pt>
                <c:pt idx="11">
                  <c:v>-2.9671428571428566</c:v>
                </c:pt>
                <c:pt idx="12">
                  <c:v>-0.70714285714285752</c:v>
                </c:pt>
                <c:pt idx="13">
                  <c:v>-6.3400000000000079</c:v>
                </c:pt>
                <c:pt idx="14">
                  <c:v>-2.8142857142857127</c:v>
                </c:pt>
                <c:pt idx="15">
                  <c:v>-4.7071428571428635</c:v>
                </c:pt>
                <c:pt idx="16">
                  <c:v>-3.2571428571428567</c:v>
                </c:pt>
                <c:pt idx="17">
                  <c:v>-1.8342857142857147</c:v>
                </c:pt>
                <c:pt idx="18">
                  <c:v>-1.6885714285714317</c:v>
                </c:pt>
                <c:pt idx="19">
                  <c:v>-3.4942857142857116</c:v>
                </c:pt>
                <c:pt idx="20">
                  <c:v>-1.5700000000000014</c:v>
                </c:pt>
                <c:pt idx="21">
                  <c:v>-4.6114285714285677</c:v>
                </c:pt>
                <c:pt idx="22">
                  <c:v>-4.7457142857142856</c:v>
                </c:pt>
                <c:pt idx="23">
                  <c:v>-5.53857142857143</c:v>
                </c:pt>
                <c:pt idx="24">
                  <c:v>-4.1328571428571399</c:v>
                </c:pt>
                <c:pt idx="25">
                  <c:v>-1.4257142857142864</c:v>
                </c:pt>
              </c:numCache>
            </c:numRef>
          </c:yVal>
          <c:smooth val="0"/>
          <c:extLst>
            <c:ext xmlns:c16="http://schemas.microsoft.com/office/drawing/2014/chart" uri="{C3380CC4-5D6E-409C-BE32-E72D297353CC}">
              <c16:uniqueId val="{00000000-DE22-4341-8CDB-5BDC11283E5B}"/>
            </c:ext>
          </c:extLst>
        </c:ser>
        <c:dLbls>
          <c:showLegendKey val="0"/>
          <c:showVal val="0"/>
          <c:showCatName val="0"/>
          <c:showSerName val="0"/>
          <c:showPercent val="0"/>
          <c:showBubbleSize val="0"/>
        </c:dLbls>
        <c:axId val="461408376"/>
        <c:axId val="461407064"/>
      </c:scatterChart>
      <c:valAx>
        <c:axId val="461408376"/>
        <c:scaling>
          <c:orientation val="minMax"/>
          <c:min val="5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1407064"/>
        <c:crosses val="autoZero"/>
        <c:crossBetween val="midCat"/>
      </c:valAx>
      <c:valAx>
        <c:axId val="4614070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140837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life_exp_educ!$S$12</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12"/>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0F3B-4968-B4BF-A44E5AD5B55B}"/>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life_exp_educ!$R$13:$R$27</c:f>
              <c:numCache>
                <c:formatCode>#\ ##0.0</c:formatCode>
                <c:ptCount val="15"/>
                <c:pt idx="0">
                  <c:v>13.900000000000006</c:v>
                </c:pt>
                <c:pt idx="1">
                  <c:v>6.1000000000000014</c:v>
                </c:pt>
                <c:pt idx="2">
                  <c:v>20.799999999999997</c:v>
                </c:pt>
                <c:pt idx="3">
                  <c:v>6.5</c:v>
                </c:pt>
                <c:pt idx="4">
                  <c:v>7.7000000000000028</c:v>
                </c:pt>
                <c:pt idx="5">
                  <c:v>5.3999999999999986</c:v>
                </c:pt>
                <c:pt idx="6">
                  <c:v>14.100000000000001</c:v>
                </c:pt>
                <c:pt idx="7">
                  <c:v>3.5</c:v>
                </c:pt>
                <c:pt idx="8">
                  <c:v>12.800000000000004</c:v>
                </c:pt>
                <c:pt idx="9">
                  <c:v>3</c:v>
                </c:pt>
                <c:pt idx="10">
                  <c:v>11.199999999999996</c:v>
                </c:pt>
                <c:pt idx="11">
                  <c:v>9.6000000000000014</c:v>
                </c:pt>
                <c:pt idx="12">
                  <c:v>14.800000000000004</c:v>
                </c:pt>
                <c:pt idx="13">
                  <c:v>6.7000000000000028</c:v>
                </c:pt>
                <c:pt idx="14">
                  <c:v>4.0999999999999943</c:v>
                </c:pt>
              </c:numCache>
            </c:numRef>
          </c:xVal>
          <c:yVal>
            <c:numRef>
              <c:f>life_exp_educ!$S$13:$S$27</c:f>
              <c:numCache>
                <c:formatCode>0.0</c:formatCode>
                <c:ptCount val="15"/>
                <c:pt idx="0">
                  <c:v>-0.89000000000000057</c:v>
                </c:pt>
                <c:pt idx="1">
                  <c:v>-2.2222222222222539E-2</c:v>
                </c:pt>
                <c:pt idx="2">
                  <c:v>-1.3111111111111109</c:v>
                </c:pt>
                <c:pt idx="3">
                  <c:v>-0.60000000000000142</c:v>
                </c:pt>
                <c:pt idx="4">
                  <c:v>-0.32000000000000028</c:v>
                </c:pt>
                <c:pt idx="5">
                  <c:v>-0.15</c:v>
                </c:pt>
                <c:pt idx="6">
                  <c:v>-0.3</c:v>
                </c:pt>
                <c:pt idx="7">
                  <c:v>0.17500000000000071</c:v>
                </c:pt>
                <c:pt idx="8">
                  <c:v>-8.8888888888889364E-2</c:v>
                </c:pt>
                <c:pt idx="9">
                  <c:v>0.19999999999999979</c:v>
                </c:pt>
                <c:pt idx="10">
                  <c:v>-0.44999999999999929</c:v>
                </c:pt>
                <c:pt idx="11">
                  <c:v>-0.38000000000000045</c:v>
                </c:pt>
                <c:pt idx="12">
                  <c:v>0.13333333333333286</c:v>
                </c:pt>
                <c:pt idx="13">
                  <c:v>-0.12000000000000029</c:v>
                </c:pt>
                <c:pt idx="14">
                  <c:v>4.000000000000057E-2</c:v>
                </c:pt>
              </c:numCache>
            </c:numRef>
          </c:yVal>
          <c:smooth val="0"/>
          <c:extLst>
            <c:ext xmlns:c16="http://schemas.microsoft.com/office/drawing/2014/chart" uri="{C3380CC4-5D6E-409C-BE32-E72D297353CC}">
              <c16:uniqueId val="{00000000-0F3B-4968-B4BF-A44E5AD5B55B}"/>
            </c:ext>
          </c:extLst>
        </c:ser>
        <c:dLbls>
          <c:showLegendKey val="0"/>
          <c:showVal val="0"/>
          <c:showCatName val="0"/>
          <c:showSerName val="0"/>
          <c:showPercent val="0"/>
          <c:showBubbleSize val="0"/>
        </c:dLbls>
        <c:axId val="588646408"/>
        <c:axId val="588645752"/>
      </c:scatterChart>
      <c:valAx>
        <c:axId val="588646408"/>
        <c:scaling>
          <c:orientation val="minMax"/>
        </c:scaling>
        <c:delete val="0"/>
        <c:axPos val="b"/>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645752"/>
        <c:crosses val="autoZero"/>
        <c:crossBetween val="midCat"/>
      </c:valAx>
      <c:valAx>
        <c:axId val="5886457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646408"/>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overcrowding!$C$52</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4"/>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689C-41C7-9860-B7EA6505913F}"/>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3.0335083114610674E-2"/>
                  <c:y val="-0.465048118985126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overcrowding!$B$53:$B$79</c:f>
              <c:numCache>
                <c:formatCode>0.0</c:formatCode>
                <c:ptCount val="27"/>
                <c:pt idx="0">
                  <c:v>4.2</c:v>
                </c:pt>
                <c:pt idx="1">
                  <c:v>47.4</c:v>
                </c:pt>
                <c:pt idx="2">
                  <c:v>22.5</c:v>
                </c:pt>
                <c:pt idx="3">
                  <c:v>7.3</c:v>
                </c:pt>
                <c:pt idx="4">
                  <c:v>7.1</c:v>
                </c:pt>
                <c:pt idx="5">
                  <c:v>39.700000000000003</c:v>
                </c:pt>
                <c:pt idx="6">
                  <c:v>3.4</c:v>
                </c:pt>
                <c:pt idx="7">
                  <c:v>25.5</c:v>
                </c:pt>
                <c:pt idx="8">
                  <c:v>5</c:v>
                </c:pt>
                <c:pt idx="9">
                  <c:v>9.1999999999999993</c:v>
                </c:pt>
                <c:pt idx="10">
                  <c:v>43.7</c:v>
                </c:pt>
                <c:pt idx="11">
                  <c:v>24.3</c:v>
                </c:pt>
                <c:pt idx="12">
                  <c:v>3.5</c:v>
                </c:pt>
                <c:pt idx="13">
                  <c:v>55.7</c:v>
                </c:pt>
                <c:pt idx="14">
                  <c:v>45.5</c:v>
                </c:pt>
                <c:pt idx="15">
                  <c:v>7.8</c:v>
                </c:pt>
                <c:pt idx="16">
                  <c:v>47.2</c:v>
                </c:pt>
                <c:pt idx="17">
                  <c:v>4</c:v>
                </c:pt>
                <c:pt idx="18">
                  <c:v>2</c:v>
                </c:pt>
                <c:pt idx="19">
                  <c:v>12</c:v>
                </c:pt>
                <c:pt idx="20">
                  <c:v>47.5</c:v>
                </c:pt>
                <c:pt idx="21">
                  <c:v>14.6</c:v>
                </c:pt>
                <c:pt idx="22">
                  <c:v>52</c:v>
                </c:pt>
                <c:pt idx="23">
                  <c:v>34.9</c:v>
                </c:pt>
                <c:pt idx="24">
                  <c:v>40.1</c:v>
                </c:pt>
                <c:pt idx="25">
                  <c:v>6.1</c:v>
                </c:pt>
                <c:pt idx="26">
                  <c:v>13.1</c:v>
                </c:pt>
              </c:numCache>
            </c:numRef>
          </c:xVal>
          <c:yVal>
            <c:numRef>
              <c:f>overcrowding!$C$53:$C$79</c:f>
              <c:numCache>
                <c:formatCode>0.00</c:formatCode>
                <c:ptCount val="27"/>
                <c:pt idx="0">
                  <c:v>0.15</c:v>
                </c:pt>
                <c:pt idx="1">
                  <c:v>-0.78999999999999981</c:v>
                </c:pt>
                <c:pt idx="2">
                  <c:v>-0.73000000000000009</c:v>
                </c:pt>
                <c:pt idx="3">
                  <c:v>0.22000000000000003</c:v>
                </c:pt>
                <c:pt idx="4">
                  <c:v>0.32000000000000012</c:v>
                </c:pt>
                <c:pt idx="5">
                  <c:v>-2.7</c:v>
                </c:pt>
                <c:pt idx="6">
                  <c:v>0.13999999999999999</c:v>
                </c:pt>
                <c:pt idx="7">
                  <c:v>0.36000000000000015</c:v>
                </c:pt>
                <c:pt idx="8">
                  <c:v>0.25999999999999995</c:v>
                </c:pt>
                <c:pt idx="9">
                  <c:v>6.0000000000000143E-2</c:v>
                </c:pt>
                <c:pt idx="10">
                  <c:v>-0.75</c:v>
                </c:pt>
                <c:pt idx="11">
                  <c:v>0.44444444444444442</c:v>
                </c:pt>
                <c:pt idx="12">
                  <c:v>-0.1</c:v>
                </c:pt>
                <c:pt idx="13">
                  <c:v>-1.3200000000000003</c:v>
                </c:pt>
                <c:pt idx="14">
                  <c:v>-2.44</c:v>
                </c:pt>
                <c:pt idx="15">
                  <c:v>7.0000000000000021E-2</c:v>
                </c:pt>
                <c:pt idx="16">
                  <c:v>-2.8200000000000003</c:v>
                </c:pt>
                <c:pt idx="17">
                  <c:v>2.0000000000000018E-2</c:v>
                </c:pt>
                <c:pt idx="18">
                  <c:v>0.27999999999999997</c:v>
                </c:pt>
                <c:pt idx="19">
                  <c:v>0.20999999999999996</c:v>
                </c:pt>
                <c:pt idx="20">
                  <c:v>-1.06</c:v>
                </c:pt>
                <c:pt idx="21">
                  <c:v>-0.55999999999999994</c:v>
                </c:pt>
                <c:pt idx="22">
                  <c:v>-0.68999999999999984</c:v>
                </c:pt>
                <c:pt idx="23">
                  <c:v>-2.4</c:v>
                </c:pt>
                <c:pt idx="24">
                  <c:v>-0.66666666666666663</c:v>
                </c:pt>
                <c:pt idx="25">
                  <c:v>0.15</c:v>
                </c:pt>
                <c:pt idx="26">
                  <c:v>0.25</c:v>
                </c:pt>
              </c:numCache>
            </c:numRef>
          </c:yVal>
          <c:smooth val="0"/>
          <c:extLst>
            <c:ext xmlns:c16="http://schemas.microsoft.com/office/drawing/2014/chart" uri="{C3380CC4-5D6E-409C-BE32-E72D297353CC}">
              <c16:uniqueId val="{00000000-689C-41C7-9860-B7EA6505913F}"/>
            </c:ext>
          </c:extLst>
        </c:ser>
        <c:dLbls>
          <c:showLegendKey val="0"/>
          <c:showVal val="0"/>
          <c:showCatName val="0"/>
          <c:showSerName val="0"/>
          <c:showPercent val="0"/>
          <c:showBubbleSize val="0"/>
        </c:dLbls>
        <c:axId val="663285624"/>
        <c:axId val="663290216"/>
      </c:scatterChart>
      <c:valAx>
        <c:axId val="66328562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290216"/>
        <c:crosses val="autoZero"/>
        <c:crossBetween val="midCat"/>
      </c:valAx>
      <c:valAx>
        <c:axId val="663290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285624"/>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housing_costs!$C$50</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4"/>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9953-4B0B-A63C-D9B8DD9C3D94}"/>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0.15149912510936134"/>
                  <c:y val="-0.1891083406240886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housing_costs!$B$51:$B$77</c:f>
              <c:numCache>
                <c:formatCode>General</c:formatCode>
                <c:ptCount val="27"/>
                <c:pt idx="0">
                  <c:v>22.5</c:v>
                </c:pt>
                <c:pt idx="1">
                  <c:v>19.2</c:v>
                </c:pt>
                <c:pt idx="2">
                  <c:v>27.4</c:v>
                </c:pt>
                <c:pt idx="3">
                  <c:v>27.9</c:v>
                </c:pt>
                <c:pt idx="4">
                  <c:v>25.3</c:v>
                </c:pt>
                <c:pt idx="5">
                  <c:v>20.2</c:v>
                </c:pt>
                <c:pt idx="6">
                  <c:v>22</c:v>
                </c:pt>
                <c:pt idx="7">
                  <c:v>19.7</c:v>
                </c:pt>
                <c:pt idx="8">
                  <c:v>21.8</c:v>
                </c:pt>
                <c:pt idx="9">
                  <c:v>25.3</c:v>
                </c:pt>
                <c:pt idx="10">
                  <c:v>17.8</c:v>
                </c:pt>
                <c:pt idx="11">
                  <c:v>22</c:v>
                </c:pt>
                <c:pt idx="12">
                  <c:v>18.100000000000001</c:v>
                </c:pt>
                <c:pt idx="13">
                  <c:v>23.1</c:v>
                </c:pt>
                <c:pt idx="14">
                  <c:v>16.2</c:v>
                </c:pt>
                <c:pt idx="15">
                  <c:v>22.8</c:v>
                </c:pt>
                <c:pt idx="16">
                  <c:v>22</c:v>
                </c:pt>
                <c:pt idx="17">
                  <c:v>13.7</c:v>
                </c:pt>
                <c:pt idx="18">
                  <c:v>22.2</c:v>
                </c:pt>
                <c:pt idx="19">
                  <c:v>21.2</c:v>
                </c:pt>
                <c:pt idx="20">
                  <c:v>22.7</c:v>
                </c:pt>
                <c:pt idx="21">
                  <c:v>16.2</c:v>
                </c:pt>
                <c:pt idx="22">
                  <c:v>25.2</c:v>
                </c:pt>
                <c:pt idx="23">
                  <c:v>19.899999999999999</c:v>
                </c:pt>
                <c:pt idx="24">
                  <c:v>30.5</c:v>
                </c:pt>
                <c:pt idx="25">
                  <c:v>25.4</c:v>
                </c:pt>
                <c:pt idx="26">
                  <c:v>26.8</c:v>
                </c:pt>
              </c:numCache>
            </c:numRef>
          </c:xVal>
          <c:yVal>
            <c:numRef>
              <c:f>housing_costs!$C$51:$C$77</c:f>
              <c:numCache>
                <c:formatCode>General</c:formatCode>
                <c:ptCount val="27"/>
                <c:pt idx="0">
                  <c:v>0.13999999999999985</c:v>
                </c:pt>
                <c:pt idx="1">
                  <c:v>8.0000000000000071E-2</c:v>
                </c:pt>
                <c:pt idx="2">
                  <c:v>-0.10999999999999979</c:v>
                </c:pt>
                <c:pt idx="3">
                  <c:v>2.0000000000000285E-2</c:v>
                </c:pt>
                <c:pt idx="4">
                  <c:v>-0.14000000000000021</c:v>
                </c:pt>
                <c:pt idx="5">
                  <c:v>-0.15999999999999978</c:v>
                </c:pt>
                <c:pt idx="6">
                  <c:v>0.33000000000000007</c:v>
                </c:pt>
                <c:pt idx="7">
                  <c:v>-5.999999999999979E-2</c:v>
                </c:pt>
                <c:pt idx="8">
                  <c:v>1.9999999999999928E-2</c:v>
                </c:pt>
                <c:pt idx="9">
                  <c:v>8.9999999999999858E-2</c:v>
                </c:pt>
                <c:pt idx="10">
                  <c:v>-0.16000000000000014</c:v>
                </c:pt>
                <c:pt idx="11">
                  <c:v>0.05</c:v>
                </c:pt>
                <c:pt idx="12">
                  <c:v>-0.25000000000000017</c:v>
                </c:pt>
                <c:pt idx="13">
                  <c:v>-0.22000000000000028</c:v>
                </c:pt>
                <c:pt idx="14">
                  <c:v>-0.12999999999999989</c:v>
                </c:pt>
                <c:pt idx="15">
                  <c:v>0.13999999999999985</c:v>
                </c:pt>
                <c:pt idx="16">
                  <c:v>-0.13000000000000006</c:v>
                </c:pt>
                <c:pt idx="17">
                  <c:v>-0.15</c:v>
                </c:pt>
                <c:pt idx="18">
                  <c:v>0.21000000000000013</c:v>
                </c:pt>
                <c:pt idx="19">
                  <c:v>0.11999999999999993</c:v>
                </c:pt>
                <c:pt idx="20">
                  <c:v>-0.25999999999999979</c:v>
                </c:pt>
                <c:pt idx="21">
                  <c:v>0.14000000000000021</c:v>
                </c:pt>
                <c:pt idx="22">
                  <c:v>-0.55999999999999983</c:v>
                </c:pt>
                <c:pt idx="23">
                  <c:v>-0.15</c:v>
                </c:pt>
                <c:pt idx="24">
                  <c:v>-0.18000000000000008</c:v>
                </c:pt>
                <c:pt idx="25">
                  <c:v>0.35</c:v>
                </c:pt>
                <c:pt idx="26">
                  <c:v>-0.1</c:v>
                </c:pt>
              </c:numCache>
            </c:numRef>
          </c:yVal>
          <c:smooth val="0"/>
          <c:extLst>
            <c:ext xmlns:c16="http://schemas.microsoft.com/office/drawing/2014/chart" uri="{C3380CC4-5D6E-409C-BE32-E72D297353CC}">
              <c16:uniqueId val="{00000000-9953-4B0B-A63C-D9B8DD9C3D94}"/>
            </c:ext>
          </c:extLst>
        </c:ser>
        <c:dLbls>
          <c:showLegendKey val="0"/>
          <c:showVal val="0"/>
          <c:showCatName val="0"/>
          <c:showSerName val="0"/>
          <c:showPercent val="0"/>
          <c:showBubbleSize val="0"/>
        </c:dLbls>
        <c:axId val="687406944"/>
        <c:axId val="687407600"/>
      </c:scatterChart>
      <c:valAx>
        <c:axId val="687406944"/>
        <c:scaling>
          <c:orientation val="minMax"/>
          <c:min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7407600"/>
        <c:crosses val="autoZero"/>
        <c:crossBetween val="midCat"/>
      </c:valAx>
      <c:valAx>
        <c:axId val="687407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7406944"/>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'regul najomne'!$C$51</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4"/>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7CE3-4E49-8B1D-D4E3F1E0F05F}"/>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0.11202055993000874"/>
                  <c:y val="-0.3386657917760280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'regul najomne'!$B$52:$B$78</c:f>
              <c:numCache>
                <c:formatCode>General</c:formatCode>
                <c:ptCount val="27"/>
                <c:pt idx="0">
                  <c:v>8.6999999999999993</c:v>
                </c:pt>
                <c:pt idx="1">
                  <c:v>10.9</c:v>
                </c:pt>
                <c:pt idx="2">
                  <c:v>16.2</c:v>
                </c:pt>
                <c:pt idx="3">
                  <c:v>0.1</c:v>
                </c:pt>
                <c:pt idx="4">
                  <c:v>7.1</c:v>
                </c:pt>
                <c:pt idx="5">
                  <c:v>11.9</c:v>
                </c:pt>
                <c:pt idx="6">
                  <c:v>14.8</c:v>
                </c:pt>
                <c:pt idx="7">
                  <c:v>4.5999999999999996</c:v>
                </c:pt>
                <c:pt idx="8">
                  <c:v>8.3000000000000007</c:v>
                </c:pt>
                <c:pt idx="9">
                  <c:v>22.6</c:v>
                </c:pt>
                <c:pt idx="10">
                  <c:v>8.9</c:v>
                </c:pt>
                <c:pt idx="11">
                  <c:v>13.9</c:v>
                </c:pt>
                <c:pt idx="12">
                  <c:v>16.100000000000001</c:v>
                </c:pt>
                <c:pt idx="13">
                  <c:v>9.3000000000000007</c:v>
                </c:pt>
                <c:pt idx="14">
                  <c:v>5.3</c:v>
                </c:pt>
                <c:pt idx="15">
                  <c:v>4.3</c:v>
                </c:pt>
                <c:pt idx="16">
                  <c:v>7.9</c:v>
                </c:pt>
                <c:pt idx="17">
                  <c:v>18.899999999999999</c:v>
                </c:pt>
                <c:pt idx="18">
                  <c:v>0.3</c:v>
                </c:pt>
                <c:pt idx="19">
                  <c:v>16</c:v>
                </c:pt>
                <c:pt idx="20">
                  <c:v>16.2</c:v>
                </c:pt>
                <c:pt idx="21">
                  <c:v>12.3</c:v>
                </c:pt>
                <c:pt idx="22">
                  <c:v>1.5</c:v>
                </c:pt>
                <c:pt idx="23">
                  <c:v>16.899999999999999</c:v>
                </c:pt>
                <c:pt idx="24">
                  <c:v>1.6</c:v>
                </c:pt>
                <c:pt idx="25">
                  <c:v>15.6</c:v>
                </c:pt>
                <c:pt idx="26">
                  <c:v>0.5</c:v>
                </c:pt>
              </c:numCache>
            </c:numRef>
          </c:xVal>
          <c:yVal>
            <c:numRef>
              <c:f>'regul najomne'!$C$52:$C$78</c:f>
              <c:numCache>
                <c:formatCode>0.00</c:formatCode>
                <c:ptCount val="27"/>
                <c:pt idx="0">
                  <c:v>-3.3333333333333215E-2</c:v>
                </c:pt>
                <c:pt idx="1">
                  <c:v>0.24444444444444435</c:v>
                </c:pt>
                <c:pt idx="2">
                  <c:v>-1.211111111111111</c:v>
                </c:pt>
                <c:pt idx="3">
                  <c:v>-1.1111111111111112E-2</c:v>
                </c:pt>
                <c:pt idx="4">
                  <c:v>7.7777777777777793E-2</c:v>
                </c:pt>
                <c:pt idx="5">
                  <c:v>0.21111111111111114</c:v>
                </c:pt>
                <c:pt idx="6">
                  <c:v>0.83333333333333337</c:v>
                </c:pt>
                <c:pt idx="7">
                  <c:v>0</c:v>
                </c:pt>
                <c:pt idx="8">
                  <c:v>-3.3333333333333409E-2</c:v>
                </c:pt>
                <c:pt idx="9">
                  <c:v>-0.68888888888888922</c:v>
                </c:pt>
                <c:pt idx="10">
                  <c:v>1.1111111111111072E-2</c:v>
                </c:pt>
                <c:pt idx="11">
                  <c:v>-0.57777777777777795</c:v>
                </c:pt>
                <c:pt idx="12">
                  <c:v>4.4444444444444287E-2</c:v>
                </c:pt>
                <c:pt idx="13">
                  <c:v>0.29999999999999993</c:v>
                </c:pt>
                <c:pt idx="14">
                  <c:v>0.36666666666666664</c:v>
                </c:pt>
                <c:pt idx="15">
                  <c:v>0.22222222222222221</c:v>
                </c:pt>
                <c:pt idx="16">
                  <c:v>-0.41111111111111115</c:v>
                </c:pt>
                <c:pt idx="17">
                  <c:v>-0.82222222222222208</c:v>
                </c:pt>
                <c:pt idx="18">
                  <c:v>5.5555555555555552E-2</c:v>
                </c:pt>
                <c:pt idx="19">
                  <c:v>-0.16666666666666666</c:v>
                </c:pt>
                <c:pt idx="20">
                  <c:v>-0.51111111111111107</c:v>
                </c:pt>
                <c:pt idx="21">
                  <c:v>6.6666666666666624E-2</c:v>
                </c:pt>
                <c:pt idx="22">
                  <c:v>0.15555555555555556</c:v>
                </c:pt>
                <c:pt idx="23">
                  <c:v>0.26666666666666689</c:v>
                </c:pt>
                <c:pt idx="24">
                  <c:v>-2.222222222222224E-2</c:v>
                </c:pt>
                <c:pt idx="25">
                  <c:v>-0.10000000000000003</c:v>
                </c:pt>
                <c:pt idx="26">
                  <c:v>4.4444444444444446E-2</c:v>
                </c:pt>
              </c:numCache>
            </c:numRef>
          </c:yVal>
          <c:smooth val="0"/>
          <c:extLst>
            <c:ext xmlns:c16="http://schemas.microsoft.com/office/drawing/2014/chart" uri="{C3380CC4-5D6E-409C-BE32-E72D297353CC}">
              <c16:uniqueId val="{00000000-7CE3-4E49-8B1D-D4E3F1E0F05F}"/>
            </c:ext>
          </c:extLst>
        </c:ser>
        <c:dLbls>
          <c:showLegendKey val="0"/>
          <c:showVal val="0"/>
          <c:showCatName val="0"/>
          <c:showSerName val="0"/>
          <c:showPercent val="0"/>
          <c:showBubbleSize val="0"/>
        </c:dLbls>
        <c:axId val="718075392"/>
        <c:axId val="718073424"/>
      </c:scatterChart>
      <c:valAx>
        <c:axId val="718075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073424"/>
        <c:crosses val="autoZero"/>
        <c:crossBetween val="midCat"/>
      </c:valAx>
      <c:valAx>
        <c:axId val="7180734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075392"/>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'air pollution eurostat'!$C$52</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2"/>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1E48-4740-A9AE-4DCCE887ABFF}"/>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7.5402012248468944E-2"/>
                  <c:y val="-0.6131219014289880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'air pollution eurostat'!$B$53:$B$77</c:f>
              <c:numCache>
                <c:formatCode>#\ ##0.0</c:formatCode>
                <c:ptCount val="25"/>
                <c:pt idx="0">
                  <c:v>18.600000000000001</c:v>
                </c:pt>
                <c:pt idx="1">
                  <c:v>19.3</c:v>
                </c:pt>
                <c:pt idx="2">
                  <c:v>10.8</c:v>
                </c:pt>
                <c:pt idx="3">
                  <c:v>16.100000000000001</c:v>
                </c:pt>
                <c:pt idx="4">
                  <c:v>5.4</c:v>
                </c:pt>
                <c:pt idx="5">
                  <c:v>11.1</c:v>
                </c:pt>
                <c:pt idx="6" formatCode="#,##0">
                  <c:v>24.3</c:v>
                </c:pt>
                <c:pt idx="7">
                  <c:v>14.2</c:v>
                </c:pt>
                <c:pt idx="8">
                  <c:v>15.5</c:v>
                </c:pt>
                <c:pt idx="9">
                  <c:v>21.9</c:v>
                </c:pt>
                <c:pt idx="10">
                  <c:v>25.1</c:v>
                </c:pt>
                <c:pt idx="11">
                  <c:v>21.5</c:v>
                </c:pt>
                <c:pt idx="12">
                  <c:v>19.399999999999999</c:v>
                </c:pt>
                <c:pt idx="13">
                  <c:v>12.1</c:v>
                </c:pt>
                <c:pt idx="14">
                  <c:v>18.899999999999999</c:v>
                </c:pt>
                <c:pt idx="15" formatCode="#,##0">
                  <c:v>16</c:v>
                </c:pt>
                <c:pt idx="16">
                  <c:v>16.3</c:v>
                </c:pt>
                <c:pt idx="17" formatCode="#,##0">
                  <c:v>19.899999999999999</c:v>
                </c:pt>
                <c:pt idx="18">
                  <c:v>33.5</c:v>
                </c:pt>
                <c:pt idx="19" formatCode="#,##0">
                  <c:v>10.7</c:v>
                </c:pt>
                <c:pt idx="20" formatCode="#,##0">
                  <c:v>19</c:v>
                </c:pt>
                <c:pt idx="21">
                  <c:v>23.9</c:v>
                </c:pt>
                <c:pt idx="22">
                  <c:v>25.1</c:v>
                </c:pt>
                <c:pt idx="23">
                  <c:v>8.4</c:v>
                </c:pt>
                <c:pt idx="24" formatCode="General">
                  <c:v>9.1999999999999993</c:v>
                </c:pt>
              </c:numCache>
            </c:numRef>
          </c:xVal>
          <c:yVal>
            <c:numRef>
              <c:f>'air pollution eurostat'!$C$53:$C$77</c:f>
              <c:numCache>
                <c:formatCode>0.00</c:formatCode>
                <c:ptCount val="25"/>
                <c:pt idx="0">
                  <c:v>-0.58000000000000007</c:v>
                </c:pt>
                <c:pt idx="1">
                  <c:v>1.9999999999999928E-2</c:v>
                </c:pt>
                <c:pt idx="2">
                  <c:v>0.11999999999999993</c:v>
                </c:pt>
                <c:pt idx="3">
                  <c:v>-0.30000000000000016</c:v>
                </c:pt>
                <c:pt idx="4">
                  <c:v>8.9999999999999941E-2</c:v>
                </c:pt>
                <c:pt idx="5">
                  <c:v>-0.25555555555555542</c:v>
                </c:pt>
                <c:pt idx="6">
                  <c:v>-1.0900000000000001</c:v>
                </c:pt>
                <c:pt idx="7">
                  <c:v>-0.25</c:v>
                </c:pt>
                <c:pt idx="8">
                  <c:v>-0.38000000000000006</c:v>
                </c:pt>
                <c:pt idx="9">
                  <c:v>-0.31999999999999956</c:v>
                </c:pt>
                <c:pt idx="10">
                  <c:v>-0.91000000000000014</c:v>
                </c:pt>
                <c:pt idx="11">
                  <c:v>-0.92222222222222228</c:v>
                </c:pt>
                <c:pt idx="12">
                  <c:v>-0.32999999999999974</c:v>
                </c:pt>
                <c:pt idx="13">
                  <c:v>-0.72</c:v>
                </c:pt>
                <c:pt idx="14">
                  <c:v>-0.86666666666666659</c:v>
                </c:pt>
                <c:pt idx="15">
                  <c:v>0.1888888888888888</c:v>
                </c:pt>
                <c:pt idx="16">
                  <c:v>-0.45</c:v>
                </c:pt>
                <c:pt idx="17">
                  <c:v>-0.43999999999999984</c:v>
                </c:pt>
                <c:pt idx="18">
                  <c:v>-0.91999999999999993</c:v>
                </c:pt>
                <c:pt idx="19">
                  <c:v>1.0000000000000142E-2</c:v>
                </c:pt>
                <c:pt idx="20">
                  <c:v>0.1</c:v>
                </c:pt>
                <c:pt idx="21">
                  <c:v>-0.55999999999999983</c:v>
                </c:pt>
                <c:pt idx="22">
                  <c:v>-0.82000000000000028</c:v>
                </c:pt>
                <c:pt idx="23">
                  <c:v>-0.2</c:v>
                </c:pt>
                <c:pt idx="24">
                  <c:v>-0.29999999999999993</c:v>
                </c:pt>
              </c:numCache>
            </c:numRef>
          </c:yVal>
          <c:smooth val="0"/>
          <c:extLst>
            <c:ext xmlns:c16="http://schemas.microsoft.com/office/drawing/2014/chart" uri="{C3380CC4-5D6E-409C-BE32-E72D297353CC}">
              <c16:uniqueId val="{00000000-1E48-4740-A9AE-4DCCE887ABFF}"/>
            </c:ext>
          </c:extLst>
        </c:ser>
        <c:dLbls>
          <c:showLegendKey val="0"/>
          <c:showVal val="0"/>
          <c:showCatName val="0"/>
          <c:showSerName val="0"/>
          <c:showPercent val="0"/>
          <c:showBubbleSize val="0"/>
        </c:dLbls>
        <c:axId val="768182904"/>
        <c:axId val="768183232"/>
      </c:scatterChart>
      <c:valAx>
        <c:axId val="768182904"/>
        <c:scaling>
          <c:orientation val="minMax"/>
        </c:scaling>
        <c:delete val="0"/>
        <c:axPos val="b"/>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8183232"/>
        <c:crosses val="autoZero"/>
        <c:crossBetween val="midCat"/>
      </c:valAx>
      <c:valAx>
        <c:axId val="7681832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8182904"/>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GGE_1990!$AK$82</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3"/>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52B6-453E-8BCC-5CF618F6E1C1}"/>
              </c:ext>
            </c:extLst>
          </c:dPt>
          <c:trendline>
            <c:spPr>
              <a:ln w="19050" cap="rnd">
                <a:solidFill>
                  <a:schemeClr val="accent1"/>
                </a:solidFill>
                <a:prstDash val="sysDot"/>
              </a:ln>
              <a:effectLst/>
            </c:spPr>
            <c:trendlineType val="linear"/>
            <c:dispRSqr val="0"/>
            <c:dispEq val="0"/>
          </c:trendline>
          <c:xVal>
            <c:numRef>
              <c:f>GGE_1990!$AJ$83:$AJ$108</c:f>
              <c:numCache>
                <c:formatCode>0.00</c:formatCode>
                <c:ptCount val="26"/>
                <c:pt idx="0">
                  <c:v>12.220572966275997</c:v>
                </c:pt>
                <c:pt idx="1">
                  <c:v>6.3499212990547003</c:v>
                </c:pt>
                <c:pt idx="2">
                  <c:v>12.73008122279224</c:v>
                </c:pt>
                <c:pt idx="3">
                  <c:v>11.846815513218511</c:v>
                </c:pt>
                <c:pt idx="4">
                  <c:v>11.39342683417647</c:v>
                </c:pt>
                <c:pt idx="5">
                  <c:v>12.581726406108197</c:v>
                </c:pt>
                <c:pt idx="6">
                  <c:v>14.989106322816848</c:v>
                </c:pt>
                <c:pt idx="7">
                  <c:v>10.383484051902958</c:v>
                </c:pt>
                <c:pt idx="8">
                  <c:v>6.8923807945680027</c:v>
                </c:pt>
                <c:pt idx="9">
                  <c:v>7.3044182841713123</c:v>
                </c:pt>
                <c:pt idx="10">
                  <c:v>4.8317172327995861</c:v>
                </c:pt>
                <c:pt idx="11">
                  <c:v>8.0174021542742349</c:v>
                </c:pt>
                <c:pt idx="12">
                  <c:v>11.056852308518691</c:v>
                </c:pt>
                <c:pt idx="13">
                  <c:v>4.6959732214605587</c:v>
                </c:pt>
                <c:pt idx="14">
                  <c:v>3.2861581374268929</c:v>
                </c:pt>
                <c:pt idx="15">
                  <c:v>6.1415558354213422</c:v>
                </c:pt>
                <c:pt idx="16">
                  <c:v>7.1775995285331637</c:v>
                </c:pt>
                <c:pt idx="17">
                  <c:v>13.101180338641553</c:v>
                </c:pt>
                <c:pt idx="18">
                  <c:v>9.4127969789896433</c:v>
                </c:pt>
                <c:pt idx="19">
                  <c:v>9.9842381699287355</c:v>
                </c:pt>
                <c:pt idx="20">
                  <c:v>5.6787978677595135</c:v>
                </c:pt>
                <c:pt idx="21">
                  <c:v>4.3995390319720693</c:v>
                </c:pt>
                <c:pt idx="22">
                  <c:v>5.9976814579164586</c:v>
                </c:pt>
                <c:pt idx="23">
                  <c:v>7.2842752221074099</c:v>
                </c:pt>
                <c:pt idx="24">
                  <c:v>10.255173059447507</c:v>
                </c:pt>
                <c:pt idx="25">
                  <c:v>2.7834209536305812</c:v>
                </c:pt>
              </c:numCache>
            </c:numRef>
          </c:xVal>
          <c:yVal>
            <c:numRef>
              <c:f>GGE_1990!$AK$83:$AK$108</c:f>
              <c:numCache>
                <c:formatCode>0.00</c:formatCode>
                <c:ptCount val="26"/>
                <c:pt idx="0">
                  <c:v>-0.63464077624605442</c:v>
                </c:pt>
                <c:pt idx="1">
                  <c:v>0.30813487651030441</c:v>
                </c:pt>
                <c:pt idx="2">
                  <c:v>0.37728041002455798</c:v>
                </c:pt>
                <c:pt idx="3">
                  <c:v>-2.5373960832215579</c:v>
                </c:pt>
                <c:pt idx="4">
                  <c:v>-0.77008630867907824</c:v>
                </c:pt>
                <c:pt idx="5">
                  <c:v>0.19066711302783829</c:v>
                </c:pt>
                <c:pt idx="6">
                  <c:v>-0.45466930057079225</c:v>
                </c:pt>
                <c:pt idx="7">
                  <c:v>-3.8971719646516592</c:v>
                </c:pt>
                <c:pt idx="8">
                  <c:v>-2.3666463953778476</c:v>
                </c:pt>
                <c:pt idx="9">
                  <c:v>-1.1729237010198745</c:v>
                </c:pt>
                <c:pt idx="10">
                  <c:v>-1.1867792586889934</c:v>
                </c:pt>
                <c:pt idx="11">
                  <c:v>-1.8050633179185156</c:v>
                </c:pt>
                <c:pt idx="12">
                  <c:v>-1.6577929312439466</c:v>
                </c:pt>
                <c:pt idx="13">
                  <c:v>2.1305496459764037</c:v>
                </c:pt>
                <c:pt idx="14">
                  <c:v>0.5931209056242992</c:v>
                </c:pt>
                <c:pt idx="15">
                  <c:v>-0.22999271098253332</c:v>
                </c:pt>
                <c:pt idx="16">
                  <c:v>-2.7692875089320692</c:v>
                </c:pt>
                <c:pt idx="17">
                  <c:v>-0.88096141117502069</c:v>
                </c:pt>
                <c:pt idx="18">
                  <c:v>-3.1252906790625444E-2</c:v>
                </c:pt>
                <c:pt idx="19">
                  <c:v>0.37199924120858585</c:v>
                </c:pt>
                <c:pt idx="20">
                  <c:v>-0.65584721994827366</c:v>
                </c:pt>
                <c:pt idx="21">
                  <c:v>-0.4908029204834804</c:v>
                </c:pt>
                <c:pt idx="22">
                  <c:v>3.513802320255047</c:v>
                </c:pt>
                <c:pt idx="23">
                  <c:v>-0.65787139008380824</c:v>
                </c:pt>
                <c:pt idx="24">
                  <c:v>0.51628527664837875</c:v>
                </c:pt>
                <c:pt idx="25">
                  <c:v>-1.9176481569185988</c:v>
                </c:pt>
              </c:numCache>
            </c:numRef>
          </c:yVal>
          <c:smooth val="0"/>
          <c:extLst>
            <c:ext xmlns:c16="http://schemas.microsoft.com/office/drawing/2014/chart" uri="{C3380CC4-5D6E-409C-BE32-E72D297353CC}">
              <c16:uniqueId val="{00000000-52B6-453E-8BCC-5CF618F6E1C1}"/>
            </c:ext>
          </c:extLst>
        </c:ser>
        <c:dLbls>
          <c:showLegendKey val="0"/>
          <c:showVal val="0"/>
          <c:showCatName val="0"/>
          <c:showSerName val="0"/>
          <c:showPercent val="0"/>
          <c:showBubbleSize val="0"/>
        </c:dLbls>
        <c:axId val="686804648"/>
        <c:axId val="686807600"/>
      </c:scatterChart>
      <c:valAx>
        <c:axId val="68680464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6807600"/>
        <c:crosses val="autoZero"/>
        <c:crossBetween val="midCat"/>
      </c:valAx>
      <c:valAx>
        <c:axId val="6868076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6804648"/>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8247681539807523"/>
          <c:y val="0.11804024496937883"/>
          <c:w val="0.37462992125984251"/>
          <c:h val="0.62438320209973752"/>
        </c:manualLayout>
      </c:layout>
      <c:radarChart>
        <c:radarStyle val="marker"/>
        <c:varyColors val="0"/>
        <c:ser>
          <c:idx val="0"/>
          <c:order val="0"/>
          <c:tx>
            <c:v>súčasná hodnota</c:v>
          </c:tx>
          <c:spPr>
            <a:ln w="28575" cap="rnd">
              <a:solidFill>
                <a:schemeClr val="accent1"/>
              </a:solidFill>
              <a:round/>
            </a:ln>
            <a:effectLst/>
          </c:spPr>
          <c:marker>
            <c:symbol val="none"/>
          </c:marker>
          <c:cat>
            <c:strLit>
              <c:ptCount val="6"/>
              <c:pt idx="0">
                <c:v>Škôlky</c:v>
              </c:pt>
              <c:pt idx="1">
                <c:v>PISA </c:v>
              </c:pt>
              <c:pt idx="2">
                <c:v>PISA čítanie</c:v>
              </c:pt>
              <c:pt idx="3">
                <c:v>Early leavers</c:v>
              </c:pt>
              <c:pt idx="4">
                <c:v>Vysoké školy</c:v>
              </c:pt>
              <c:pt idx="5">
                <c:v>Celoživotné vzdelávanie</c:v>
              </c:pt>
            </c:strLit>
          </c:cat>
          <c:val>
            <c:numLit>
              <c:formatCode>General</c:formatCode>
              <c:ptCount val="6"/>
              <c:pt idx="0">
                <c:v>30.508474576271187</c:v>
              </c:pt>
              <c:pt idx="1">
                <c:v>46.913580246913575</c:v>
              </c:pt>
              <c:pt idx="2">
                <c:v>46.726190476190482</c:v>
              </c:pt>
              <c:pt idx="3">
                <c:v>72.222222222222214</c:v>
              </c:pt>
              <c:pt idx="4">
                <c:v>4.2236024844720497</c:v>
              </c:pt>
              <c:pt idx="5">
                <c:v>9.473684210526315</c:v>
              </c:pt>
            </c:numLit>
          </c:val>
          <c:extLst>
            <c:ext xmlns:c16="http://schemas.microsoft.com/office/drawing/2014/chart" uri="{C3380CC4-5D6E-409C-BE32-E72D297353CC}">
              <c16:uniqueId val="{00000000-DFFD-417C-AF08-86994F35AB12}"/>
            </c:ext>
          </c:extLst>
        </c:ser>
        <c:ser>
          <c:idx val="1"/>
          <c:order val="1"/>
          <c:tx>
            <c:v>tretí najlepší výkon</c:v>
          </c:tx>
          <c:spPr>
            <a:ln w="28575" cap="rnd">
              <a:solidFill>
                <a:srgbClr val="002060"/>
              </a:solidFill>
              <a:round/>
            </a:ln>
            <a:effectLst/>
          </c:spPr>
          <c:marker>
            <c:symbol val="none"/>
          </c:marker>
          <c:cat>
            <c:strLit>
              <c:ptCount val="6"/>
              <c:pt idx="0">
                <c:v>Škôlky</c:v>
              </c:pt>
              <c:pt idx="1">
                <c:v>PISA </c:v>
              </c:pt>
              <c:pt idx="2">
                <c:v>PISA čítanie</c:v>
              </c:pt>
              <c:pt idx="3">
                <c:v>Early leavers</c:v>
              </c:pt>
              <c:pt idx="4">
                <c:v>Vysoké školy</c:v>
              </c:pt>
              <c:pt idx="5">
                <c:v>Celoživotné vzdelávanie</c:v>
              </c:pt>
            </c:strLit>
          </c:cat>
          <c:val>
            <c:numLit>
              <c:formatCode>General</c:formatCode>
              <c:ptCount val="6"/>
              <c:pt idx="0">
                <c:v>100</c:v>
              </c:pt>
              <c:pt idx="1">
                <c:v>100</c:v>
              </c:pt>
              <c:pt idx="2">
                <c:v>100</c:v>
              </c:pt>
              <c:pt idx="3">
                <c:v>100</c:v>
              </c:pt>
              <c:pt idx="4">
                <c:v>100</c:v>
              </c:pt>
              <c:pt idx="5">
                <c:v>100</c:v>
              </c:pt>
            </c:numLit>
          </c:val>
          <c:extLst>
            <c:ext xmlns:c16="http://schemas.microsoft.com/office/drawing/2014/chart" uri="{C3380CC4-5D6E-409C-BE32-E72D297353CC}">
              <c16:uniqueId val="{00000001-DFFD-417C-AF08-86994F35AB12}"/>
            </c:ext>
          </c:extLst>
        </c:ser>
        <c:ser>
          <c:idx val="2"/>
          <c:order val="2"/>
          <c:tx>
            <c:v>metodika</c:v>
          </c:tx>
          <c:spPr>
            <a:ln w="28575" cap="rnd">
              <a:solidFill>
                <a:srgbClr val="FFC000"/>
              </a:solidFill>
              <a:round/>
            </a:ln>
            <a:effectLst/>
          </c:spPr>
          <c:marker>
            <c:symbol val="none"/>
          </c:marker>
          <c:cat>
            <c:strLit>
              <c:ptCount val="6"/>
              <c:pt idx="0">
                <c:v>Škôlky</c:v>
              </c:pt>
              <c:pt idx="1">
                <c:v>PISA </c:v>
              </c:pt>
              <c:pt idx="2">
                <c:v>PISA čítanie</c:v>
              </c:pt>
              <c:pt idx="3">
                <c:v>Early leavers</c:v>
              </c:pt>
              <c:pt idx="4">
                <c:v>Vysoké školy</c:v>
              </c:pt>
              <c:pt idx="5">
                <c:v>Celoživotné vzdelávanie</c:v>
              </c:pt>
            </c:strLit>
          </c:cat>
          <c:val>
            <c:numLit>
              <c:formatCode>General</c:formatCode>
              <c:ptCount val="6"/>
              <c:pt idx="0">
                <c:v>87.457627118644055</c:v>
              </c:pt>
              <c:pt idx="1">
                <c:v>55.157341743329354</c:v>
              </c:pt>
              <c:pt idx="2">
                <c:v>56.815476190476197</c:v>
              </c:pt>
              <c:pt idx="3">
                <c:v>84.920634920634924</c:v>
              </c:pt>
              <c:pt idx="4">
                <c:v>20.124223602484474</c:v>
              </c:pt>
              <c:pt idx="5">
                <c:v>31.642105263157895</c:v>
              </c:pt>
            </c:numLit>
          </c:val>
          <c:extLst>
            <c:ext xmlns:c16="http://schemas.microsoft.com/office/drawing/2014/chart" uri="{C3380CC4-5D6E-409C-BE32-E72D297353CC}">
              <c16:uniqueId val="{00000002-DFFD-417C-AF08-86994F35AB12}"/>
            </c:ext>
          </c:extLst>
        </c:ser>
        <c:ser>
          <c:idx val="3"/>
          <c:order val="3"/>
          <c:tx>
            <c:v>benchmark</c:v>
          </c:tx>
          <c:spPr>
            <a:ln w="28575" cap="rnd">
              <a:solidFill>
                <a:schemeClr val="bg2">
                  <a:lumMod val="75000"/>
                </a:schemeClr>
              </a:solidFill>
              <a:round/>
            </a:ln>
            <a:effectLst/>
          </c:spPr>
          <c:marker>
            <c:symbol val="none"/>
          </c:marker>
          <c:cat>
            <c:strLit>
              <c:ptCount val="6"/>
              <c:pt idx="0">
                <c:v>Škôlky</c:v>
              </c:pt>
              <c:pt idx="1">
                <c:v>PISA </c:v>
              </c:pt>
              <c:pt idx="2">
                <c:v>PISA čítanie</c:v>
              </c:pt>
              <c:pt idx="3">
                <c:v>Early leavers</c:v>
              </c:pt>
              <c:pt idx="4">
                <c:v>Vysoké školy</c:v>
              </c:pt>
              <c:pt idx="5">
                <c:v>Celoživotné vzdelávanie</c:v>
              </c:pt>
            </c:strLit>
          </c:cat>
          <c:val>
            <c:numLit>
              <c:formatCode>General</c:formatCode>
              <c:ptCount val="6"/>
              <c:pt idx="0">
                <c:v>78.644067796610187</c:v>
              </c:pt>
              <c:pt idx="1">
                <c:v>51.851851851851848</c:v>
              </c:pt>
              <c:pt idx="2">
                <c:v>52.976190476190474</c:v>
              </c:pt>
              <c:pt idx="3">
                <c:v>78.571428571428555</c:v>
              </c:pt>
              <c:pt idx="4">
                <c:v>1.8509316770186308</c:v>
              </c:pt>
              <c:pt idx="5">
                <c:v>16.842105263157894</c:v>
              </c:pt>
            </c:numLit>
          </c:val>
          <c:extLst>
            <c:ext xmlns:c16="http://schemas.microsoft.com/office/drawing/2014/chart" uri="{C3380CC4-5D6E-409C-BE32-E72D297353CC}">
              <c16:uniqueId val="{00000003-DFFD-417C-AF08-86994F35AB12}"/>
            </c:ext>
          </c:extLst>
        </c:ser>
        <c:dLbls>
          <c:showLegendKey val="0"/>
          <c:showVal val="0"/>
          <c:showCatName val="0"/>
          <c:showSerName val="0"/>
          <c:showPercent val="0"/>
          <c:showBubbleSize val="0"/>
        </c:dLbls>
        <c:axId val="621870128"/>
        <c:axId val="621868488"/>
      </c:radarChart>
      <c:catAx>
        <c:axId val="62187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621868488"/>
        <c:crosses val="autoZero"/>
        <c:auto val="1"/>
        <c:lblAlgn val="ctr"/>
        <c:lblOffset val="100"/>
        <c:noMultiLvlLbl val="0"/>
      </c:catAx>
      <c:valAx>
        <c:axId val="621868488"/>
        <c:scaling>
          <c:orientation val="minMax"/>
          <c:max val="100"/>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621870128"/>
        <c:crosses val="autoZero"/>
        <c:crossBetween val="between"/>
      </c:valAx>
      <c:spPr>
        <a:noFill/>
        <a:ln>
          <a:noFill/>
        </a:ln>
        <a:effectLst/>
      </c:spPr>
    </c:plotArea>
    <c:legend>
      <c:legendPos val="b"/>
      <c:layout>
        <c:manualLayout>
          <c:xMode val="edge"/>
          <c:yMode val="edge"/>
          <c:x val="8.0346019247594047E-2"/>
          <c:y val="0.85799959375336066"/>
          <c:w val="0.91708573928258974"/>
          <c:h val="0.142000406246639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Pt>
            <c:idx val="24"/>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77E7-4183-8972-142B331F1299}"/>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2.2377734033245843E-2"/>
                  <c:y val="-0.5076961213181685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Recyklácia!$B$51:$B$77</c:f>
              <c:numCache>
                <c:formatCode>#\ ##0.##########</c:formatCode>
                <c:ptCount val="27"/>
                <c:pt idx="0">
                  <c:v>54.8</c:v>
                </c:pt>
                <c:pt idx="1">
                  <c:v>19.899999999999999</c:v>
                </c:pt>
                <c:pt idx="2">
                  <c:v>15.8</c:v>
                </c:pt>
                <c:pt idx="3">
                  <c:v>42.4</c:v>
                </c:pt>
                <c:pt idx="4">
                  <c:v>62.5</c:v>
                </c:pt>
                <c:pt idx="5" formatCode="#\ ##0.0">
                  <c:v>21</c:v>
                </c:pt>
                <c:pt idx="6">
                  <c:v>35.700000000000003</c:v>
                </c:pt>
                <c:pt idx="7">
                  <c:v>18.899999999999999</c:v>
                </c:pt>
                <c:pt idx="8">
                  <c:v>29.2</c:v>
                </c:pt>
                <c:pt idx="9" formatCode="#\ ##0.0">
                  <c:v>36</c:v>
                </c:pt>
                <c:pt idx="10" formatCode="#\ ##0.0">
                  <c:v>4</c:v>
                </c:pt>
                <c:pt idx="11">
                  <c:v>29.7</c:v>
                </c:pt>
                <c:pt idx="12">
                  <c:v>10.9</c:v>
                </c:pt>
                <c:pt idx="13">
                  <c:v>9.4</c:v>
                </c:pt>
                <c:pt idx="14">
                  <c:v>4.9000000000000004</c:v>
                </c:pt>
                <c:pt idx="15">
                  <c:v>46.5</c:v>
                </c:pt>
                <c:pt idx="16">
                  <c:v>19.600000000000001</c:v>
                </c:pt>
                <c:pt idx="17">
                  <c:v>8.9</c:v>
                </c:pt>
                <c:pt idx="18">
                  <c:v>49.2</c:v>
                </c:pt>
                <c:pt idx="19">
                  <c:v>61.9</c:v>
                </c:pt>
                <c:pt idx="20">
                  <c:v>16.3</c:v>
                </c:pt>
                <c:pt idx="21">
                  <c:v>18.7</c:v>
                </c:pt>
                <c:pt idx="22">
                  <c:v>12.8</c:v>
                </c:pt>
                <c:pt idx="23">
                  <c:v>22.4</c:v>
                </c:pt>
                <c:pt idx="24">
                  <c:v>9.1</c:v>
                </c:pt>
                <c:pt idx="25">
                  <c:v>32.799999999999997</c:v>
                </c:pt>
                <c:pt idx="26">
                  <c:v>47.8</c:v>
                </c:pt>
              </c:numCache>
            </c:numRef>
          </c:xVal>
          <c:yVal>
            <c:numRef>
              <c:f>Recyklácia!$C$51:$C$77</c:f>
              <c:numCache>
                <c:formatCode>#,##0.00</c:formatCode>
                <c:ptCount val="27"/>
                <c:pt idx="0">
                  <c:v>-5.9999999999999429E-2</c:v>
                </c:pt>
                <c:pt idx="1">
                  <c:v>1.288888888888889</c:v>
                </c:pt>
                <c:pt idx="2">
                  <c:v>1.7999999999999996</c:v>
                </c:pt>
                <c:pt idx="3">
                  <c:v>1.2777777777777777</c:v>
                </c:pt>
                <c:pt idx="4">
                  <c:v>0.45</c:v>
                </c:pt>
                <c:pt idx="5">
                  <c:v>0.98000000000000009</c:v>
                </c:pt>
                <c:pt idx="6">
                  <c:v>0.46999999999999958</c:v>
                </c:pt>
                <c:pt idx="7">
                  <c:v>0.21000000000000013</c:v>
                </c:pt>
                <c:pt idx="8">
                  <c:v>0.72</c:v>
                </c:pt>
                <c:pt idx="9">
                  <c:v>0.62000000000000033</c:v>
                </c:pt>
                <c:pt idx="10">
                  <c:v>3.03</c:v>
                </c:pt>
                <c:pt idx="11">
                  <c:v>2.17</c:v>
                </c:pt>
                <c:pt idx="12">
                  <c:v>0.54999999999999982</c:v>
                </c:pt>
                <c:pt idx="13">
                  <c:v>3.0200000000000005</c:v>
                </c:pt>
                <c:pt idx="14">
                  <c:v>4.0200000000000005</c:v>
                </c:pt>
                <c:pt idx="15">
                  <c:v>0.62999999999999967</c:v>
                </c:pt>
                <c:pt idx="16">
                  <c:v>1.3399999999999999</c:v>
                </c:pt>
                <c:pt idx="17">
                  <c:v>0.15999999999999998</c:v>
                </c:pt>
                <c:pt idx="18">
                  <c:v>0.75999999999999945</c:v>
                </c:pt>
                <c:pt idx="19">
                  <c:v>-0.36999999999999955</c:v>
                </c:pt>
                <c:pt idx="20">
                  <c:v>2.2400000000000002</c:v>
                </c:pt>
                <c:pt idx="21">
                  <c:v>0.78</c:v>
                </c:pt>
                <c:pt idx="22">
                  <c:v>8.9999999999999858E-2</c:v>
                </c:pt>
                <c:pt idx="23">
                  <c:v>3.69</c:v>
                </c:pt>
                <c:pt idx="24">
                  <c:v>3.31</c:v>
                </c:pt>
                <c:pt idx="25">
                  <c:v>0.88000000000000045</c:v>
                </c:pt>
                <c:pt idx="26">
                  <c:v>-0.95</c:v>
                </c:pt>
              </c:numCache>
            </c:numRef>
          </c:yVal>
          <c:smooth val="0"/>
          <c:extLst>
            <c:ext xmlns:c16="http://schemas.microsoft.com/office/drawing/2014/chart" uri="{C3380CC4-5D6E-409C-BE32-E72D297353CC}">
              <c16:uniqueId val="{00000000-77E7-4183-8972-142B331F1299}"/>
            </c:ext>
          </c:extLst>
        </c:ser>
        <c:dLbls>
          <c:showLegendKey val="0"/>
          <c:showVal val="0"/>
          <c:showCatName val="0"/>
          <c:showSerName val="0"/>
          <c:showPercent val="0"/>
          <c:showBubbleSize val="0"/>
        </c:dLbls>
        <c:axId val="672338032"/>
        <c:axId val="672338688"/>
      </c:scatterChart>
      <c:valAx>
        <c:axId val="672338032"/>
        <c:scaling>
          <c:orientation val="minMax"/>
        </c:scaling>
        <c:delete val="0"/>
        <c:axPos val="b"/>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2338688"/>
        <c:crosses val="autoZero"/>
        <c:crossBetween val="midCat"/>
      </c:valAx>
      <c:valAx>
        <c:axId val="6723386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2338032"/>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'Podiel OZE'!$C$50</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5"/>
            <c:marker>
              <c:symbol val="circle"/>
              <c:size val="5"/>
              <c:spPr>
                <a:solidFill>
                  <a:schemeClr val="accent1"/>
                </a:solidFill>
                <a:ln w="9525">
                  <a:solidFill>
                    <a:srgbClr val="2C9ADC"/>
                  </a:solidFill>
                </a:ln>
                <a:effectLst/>
              </c:spPr>
            </c:marker>
            <c:bubble3D val="0"/>
            <c:extLst>
              <c:ext xmlns:c16="http://schemas.microsoft.com/office/drawing/2014/chart" uri="{C3380CC4-5D6E-409C-BE32-E72D297353CC}">
                <c16:uniqueId val="{00000001-3E3D-44F6-A009-D92393B983FE}"/>
              </c:ext>
            </c:extLst>
          </c:dPt>
          <c:dPt>
            <c:idx val="23"/>
            <c:marker>
              <c:symbol val="circle"/>
              <c:size val="5"/>
              <c:spPr>
                <a:solidFill>
                  <a:srgbClr val="2C9ADC"/>
                </a:solidFill>
                <a:ln w="9525">
                  <a:solidFill>
                    <a:schemeClr val="accent1"/>
                  </a:solidFill>
                </a:ln>
                <a:effectLst/>
              </c:spPr>
            </c:marker>
            <c:bubble3D val="0"/>
            <c:extLst>
              <c:ext xmlns:c16="http://schemas.microsoft.com/office/drawing/2014/chart" uri="{C3380CC4-5D6E-409C-BE32-E72D297353CC}">
                <c16:uniqueId val="{00000001-E1A2-4887-BBEB-22029F212E79}"/>
              </c:ext>
            </c:extLst>
          </c:dPt>
          <c:dPt>
            <c:idx val="24"/>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2-3E3D-44F6-A009-D92393B983FE}"/>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1.6833114610673664E-2"/>
                  <c:y val="-0.3090863984467694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'Podiel OZE'!$B$51:$B$77</c:f>
              <c:numCache>
                <c:formatCode>#\ ##0.0</c:formatCode>
                <c:ptCount val="27"/>
                <c:pt idx="0">
                  <c:v>6.0039999999999996</c:v>
                </c:pt>
                <c:pt idx="1">
                  <c:v>13.928000000000001</c:v>
                </c:pt>
                <c:pt idx="2">
                  <c:v>10.513</c:v>
                </c:pt>
                <c:pt idx="3">
                  <c:v>21.888000000000002</c:v>
                </c:pt>
                <c:pt idx="4">
                  <c:v>11.667</c:v>
                </c:pt>
                <c:pt idx="5">
                  <c:v>24.574999999999999</c:v>
                </c:pt>
                <c:pt idx="6">
                  <c:v>5.7549999999999999</c:v>
                </c:pt>
                <c:pt idx="7">
                  <c:v>10.077</c:v>
                </c:pt>
                <c:pt idx="8">
                  <c:v>13.782</c:v>
                </c:pt>
                <c:pt idx="9">
                  <c:v>12.670999999999999</c:v>
                </c:pt>
                <c:pt idx="10">
                  <c:v>25.103000000000002</c:v>
                </c:pt>
                <c:pt idx="11">
                  <c:v>13.023</c:v>
                </c:pt>
                <c:pt idx="12">
                  <c:v>6.1609999999999996</c:v>
                </c:pt>
                <c:pt idx="13">
                  <c:v>30.375</c:v>
                </c:pt>
                <c:pt idx="14">
                  <c:v>19.64</c:v>
                </c:pt>
                <c:pt idx="15">
                  <c:v>2.8519999999999999</c:v>
                </c:pt>
                <c:pt idx="16">
                  <c:v>12.742000000000001</c:v>
                </c:pt>
                <c:pt idx="17">
                  <c:v>0.97899999999999998</c:v>
                </c:pt>
                <c:pt idx="18">
                  <c:v>3.9169999999999998</c:v>
                </c:pt>
                <c:pt idx="19">
                  <c:v>31.204999999999998</c:v>
                </c:pt>
                <c:pt idx="20">
                  <c:v>9.2810000000000006</c:v>
                </c:pt>
                <c:pt idx="21">
                  <c:v>24.15</c:v>
                </c:pt>
                <c:pt idx="22">
                  <c:v>22.834</c:v>
                </c:pt>
                <c:pt idx="23">
                  <c:v>21.081</c:v>
                </c:pt>
                <c:pt idx="24">
                  <c:v>9.0990000000000002</c:v>
                </c:pt>
                <c:pt idx="25">
                  <c:v>32.165999999999997</c:v>
                </c:pt>
                <c:pt idx="26">
                  <c:v>46.098999999999997</c:v>
                </c:pt>
              </c:numCache>
            </c:numRef>
          </c:xVal>
          <c:yVal>
            <c:numRef>
              <c:f>'Podiel OZE'!$C$51:$C$77</c:f>
              <c:numCache>
                <c:formatCode>0.00</c:formatCode>
                <c:ptCount val="27"/>
                <c:pt idx="0">
                  <c:v>0.6996</c:v>
                </c:pt>
                <c:pt idx="1">
                  <c:v>0.93909999999999982</c:v>
                </c:pt>
                <c:pt idx="2">
                  <c:v>0.67900000000000005</c:v>
                </c:pt>
                <c:pt idx="3">
                  <c:v>0.97599999999999976</c:v>
                </c:pt>
                <c:pt idx="4">
                  <c:v>0.76450000000000018</c:v>
                </c:pt>
                <c:pt idx="5">
                  <c:v>0.5494</c:v>
                </c:pt>
                <c:pt idx="6">
                  <c:v>1.0405000000000002</c:v>
                </c:pt>
                <c:pt idx="7">
                  <c:v>1.1671999999999998</c:v>
                </c:pt>
                <c:pt idx="8">
                  <c:v>0.74379999999999991</c:v>
                </c:pt>
                <c:pt idx="9">
                  <c:v>0.64380000000000026</c:v>
                </c:pt>
                <c:pt idx="10">
                  <c:v>0.59199999999999986</c:v>
                </c:pt>
                <c:pt idx="11">
                  <c:v>0.73360000000000025</c:v>
                </c:pt>
                <c:pt idx="12">
                  <c:v>1.0718000000000001</c:v>
                </c:pt>
                <c:pt idx="13">
                  <c:v>1.1756999999999997</c:v>
                </c:pt>
                <c:pt idx="14">
                  <c:v>0.71329999999999993</c:v>
                </c:pt>
                <c:pt idx="15">
                  <c:v>0.88469999999999993</c:v>
                </c:pt>
                <c:pt idx="16">
                  <c:v>0.11079999999999987</c:v>
                </c:pt>
                <c:pt idx="17">
                  <c:v>0.97350000000000014</c:v>
                </c:pt>
                <c:pt idx="18">
                  <c:v>1.0082</c:v>
                </c:pt>
                <c:pt idx="19">
                  <c:v>0.53400000000000036</c:v>
                </c:pt>
                <c:pt idx="20">
                  <c:v>0.68209999999999993</c:v>
                </c:pt>
                <c:pt idx="21">
                  <c:v>0.98320000000000007</c:v>
                </c:pt>
                <c:pt idx="22">
                  <c:v>0.16440000000000018</c:v>
                </c:pt>
                <c:pt idx="23">
                  <c:v>0.39190000000000003</c:v>
                </c:pt>
                <c:pt idx="24">
                  <c:v>0.82459999999999989</c:v>
                </c:pt>
                <c:pt idx="25">
                  <c:v>1.1636000000000002</c:v>
                </c:pt>
                <c:pt idx="26" formatCode="General">
                  <c:v>1.4025000000000005</c:v>
                </c:pt>
              </c:numCache>
            </c:numRef>
          </c:yVal>
          <c:smooth val="0"/>
          <c:extLst>
            <c:ext xmlns:c16="http://schemas.microsoft.com/office/drawing/2014/chart" uri="{C3380CC4-5D6E-409C-BE32-E72D297353CC}">
              <c16:uniqueId val="{00000000-E1A2-4887-BBEB-22029F212E79}"/>
            </c:ext>
          </c:extLst>
        </c:ser>
        <c:dLbls>
          <c:showLegendKey val="0"/>
          <c:showVal val="0"/>
          <c:showCatName val="0"/>
          <c:showSerName val="0"/>
          <c:showPercent val="0"/>
          <c:showBubbleSize val="0"/>
        </c:dLbls>
        <c:axId val="539344704"/>
        <c:axId val="539342408"/>
      </c:scatterChart>
      <c:valAx>
        <c:axId val="539344704"/>
        <c:scaling>
          <c:orientation val="minMax"/>
        </c:scaling>
        <c:delete val="0"/>
        <c:axPos val="b"/>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342408"/>
        <c:crosses val="autoZero"/>
        <c:crossBetween val="midCat"/>
      </c:valAx>
      <c:valAx>
        <c:axId val="5393424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344704"/>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PMR!$C$47</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17"/>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BD79-4925-97F1-0171EA16CDCF}"/>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0.11891776027996501"/>
                  <c:y val="-0.4778820355788859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PMR!$B$48:$B$74</c:f>
              <c:numCache>
                <c:formatCode>0.00</c:formatCode>
                <c:ptCount val="27"/>
                <c:pt idx="0">
                  <c:v>1.3725719999999999</c:v>
                </c:pt>
                <c:pt idx="1">
                  <c:v>1.520135</c:v>
                </c:pt>
                <c:pt idx="2">
                  <c:v>1.5084599999999999</c:v>
                </c:pt>
                <c:pt idx="3">
                  <c:v>1.3358410000000001</c:v>
                </c:pt>
                <c:pt idx="4">
                  <c:v>1.369775</c:v>
                </c:pt>
                <c:pt idx="5">
                  <c:v>1.3431120000000001</c:v>
                </c:pt>
                <c:pt idx="6">
                  <c:v>1.517369</c:v>
                </c:pt>
                <c:pt idx="7">
                  <c:v>1.4032709999999999</c:v>
                </c:pt>
                <c:pt idx="8">
                  <c:v>2.2142979999999999</c:v>
                </c:pt>
                <c:pt idx="9">
                  <c:v>1.5390539999999999</c:v>
                </c:pt>
                <c:pt idx="10">
                  <c:v>1.350473</c:v>
                </c:pt>
                <c:pt idx="11">
                  <c:v>1.513946</c:v>
                </c:pt>
                <c:pt idx="12">
                  <c:v>1.6076630000000001</c:v>
                </c:pt>
                <c:pt idx="13">
                  <c:v>1.436931</c:v>
                </c:pt>
                <c:pt idx="14">
                  <c:v>0.96197129999999997</c:v>
                </c:pt>
                <c:pt idx="15">
                  <c:v>2.0442529999999999</c:v>
                </c:pt>
                <c:pt idx="16">
                  <c:v>1.691578</c:v>
                </c:pt>
                <c:pt idx="17">
                  <c:v>1.6203209999999999</c:v>
                </c:pt>
                <c:pt idx="18">
                  <c:v>1.8889769999999999</c:v>
                </c:pt>
                <c:pt idx="19">
                  <c:v>1.5946070000000001</c:v>
                </c:pt>
                <c:pt idx="20">
                  <c:v>1.605691</c:v>
                </c:pt>
                <c:pt idx="21">
                  <c:v>1.5155050000000001</c:v>
                </c:pt>
                <c:pt idx="22">
                  <c:v>1.5675349999999999</c:v>
                </c:pt>
                <c:pt idx="23">
                  <c:v>1.6869419999999999</c:v>
                </c:pt>
                <c:pt idx="24">
                  <c:v>1.574854</c:v>
                </c:pt>
                <c:pt idx="25">
                  <c:v>2.0754350000000001</c:v>
                </c:pt>
                <c:pt idx="26">
                  <c:v>1.650093</c:v>
                </c:pt>
              </c:numCache>
            </c:numRef>
          </c:xVal>
          <c:yVal>
            <c:numRef>
              <c:f>PMR!$C$48:$C$74</c:f>
              <c:numCache>
                <c:formatCode>0.00</c:formatCode>
                <c:ptCount val="27"/>
                <c:pt idx="0">
                  <c:v>6.6783432987213235E-3</c:v>
                </c:pt>
                <c:pt idx="1">
                  <c:v>1.6904108261108396E-2</c:v>
                </c:pt>
                <c:pt idx="2">
                  <c:v>-2.1016593261718741E-2</c:v>
                </c:pt>
                <c:pt idx="3">
                  <c:v>-3.1267553559875497E-2</c:v>
                </c:pt>
                <c:pt idx="4">
                  <c:v>-8.2509878063201873E-3</c:v>
                </c:pt>
                <c:pt idx="5">
                  <c:v>2.5665155876159586E-3</c:v>
                </c:pt>
                <c:pt idx="6">
                  <c:v>5.6430252510070835E-3</c:v>
                </c:pt>
                <c:pt idx="7">
                  <c:v>-3.2162351450538626E-2</c:v>
                </c:pt>
                <c:pt idx="8">
                  <c:v>-6.582712432365416E-2</c:v>
                </c:pt>
                <c:pt idx="9">
                  <c:v>-2.2251769266510003E-2</c:v>
                </c:pt>
                <c:pt idx="10">
                  <c:v>3.4489916374206508E-3</c:v>
                </c:pt>
                <c:pt idx="11">
                  <c:v>-1.9696873750305176E-2</c:v>
                </c:pt>
                <c:pt idx="12">
                  <c:v>-6.547514684448244E-2</c:v>
                </c:pt>
                <c:pt idx="13">
                  <c:v>2.4152971720123297E-2</c:v>
                </c:pt>
                <c:pt idx="14">
                  <c:v>1.3564179623718264E-2</c:v>
                </c:pt>
                <c:pt idx="15">
                  <c:v>-5.9396237967300404E-2</c:v>
                </c:pt>
                <c:pt idx="16">
                  <c:v>-3.4676840822982793E-2</c:v>
                </c:pt>
                <c:pt idx="17">
                  <c:v>-9.7612047573089507E-3</c:v>
                </c:pt>
                <c:pt idx="18">
                  <c:v>-5.99131891014099E-2</c:v>
                </c:pt>
                <c:pt idx="19">
                  <c:v>-5.6428945506286632E-2</c:v>
                </c:pt>
                <c:pt idx="20">
                  <c:v>-4.9118979193305969E-2</c:v>
                </c:pt>
                <c:pt idx="21">
                  <c:v>-6.6036191392898583E-2</c:v>
                </c:pt>
                <c:pt idx="22">
                  <c:v>-5.9471760101318157E-3</c:v>
                </c:pt>
                <c:pt idx="23">
                  <c:v>3.4861858922576913E-2</c:v>
                </c:pt>
                <c:pt idx="24">
                  <c:v>7.0904150885772704E-2</c:v>
                </c:pt>
                <c:pt idx="25">
                  <c:v>-0.12843009577941897</c:v>
                </c:pt>
                <c:pt idx="26">
                  <c:v>3.0089763628387445E-2</c:v>
                </c:pt>
              </c:numCache>
            </c:numRef>
          </c:yVal>
          <c:smooth val="0"/>
          <c:extLst>
            <c:ext xmlns:c16="http://schemas.microsoft.com/office/drawing/2014/chart" uri="{C3380CC4-5D6E-409C-BE32-E72D297353CC}">
              <c16:uniqueId val="{00000000-BD79-4925-97F1-0171EA16CDCF}"/>
            </c:ext>
          </c:extLst>
        </c:ser>
        <c:dLbls>
          <c:showLegendKey val="0"/>
          <c:showVal val="0"/>
          <c:showCatName val="0"/>
          <c:showSerName val="0"/>
          <c:showPercent val="0"/>
          <c:showBubbleSize val="0"/>
        </c:dLbls>
        <c:axId val="225000184"/>
        <c:axId val="225000512"/>
      </c:scatterChart>
      <c:valAx>
        <c:axId val="225000184"/>
        <c:scaling>
          <c:orientation val="minMax"/>
          <c:min val="0.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000512"/>
        <c:crosses val="autoZero"/>
        <c:crossBetween val="midCat"/>
      </c:valAx>
      <c:valAx>
        <c:axId val="2250005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000184"/>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EIS!$C$49</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4"/>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9491-4AAC-89C5-D9E5D1BCE8DB}"/>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6.6155511811023623E-2"/>
                  <c:y val="-0.3350364537766112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EIS!$B$50:$B$76</c:f>
              <c:numCache>
                <c:formatCode>0.000</c:formatCode>
                <c:ptCount val="27"/>
                <c:pt idx="0">
                  <c:v>0.57415842936455519</c:v>
                </c:pt>
                <c:pt idx="1">
                  <c:v>0.20036056519291981</c:v>
                </c:pt>
                <c:pt idx="2">
                  <c:v>0.39105390330353135</c:v>
                </c:pt>
                <c:pt idx="3">
                  <c:v>0.67288125752853967</c:v>
                </c:pt>
                <c:pt idx="4">
                  <c:v>0.58499910259515076</c:v>
                </c:pt>
                <c:pt idx="5">
                  <c:v>0.43412226835887313</c:v>
                </c:pt>
                <c:pt idx="6">
                  <c:v>0.55695559485731139</c:v>
                </c:pt>
                <c:pt idx="7">
                  <c:v>0.2927235560173489</c:v>
                </c:pt>
                <c:pt idx="8">
                  <c:v>0.38590258225037699</c:v>
                </c:pt>
                <c:pt idx="9">
                  <c:v>0.5476296540023543</c:v>
                </c:pt>
                <c:pt idx="10">
                  <c:v>0.26520588310446186</c:v>
                </c:pt>
                <c:pt idx="11">
                  <c:v>0.38342830893989843</c:v>
                </c:pt>
                <c:pt idx="12">
                  <c:v>0.34326601818932734</c:v>
                </c:pt>
                <c:pt idx="13">
                  <c:v>0.21155437910985339</c:v>
                </c:pt>
                <c:pt idx="14">
                  <c:v>0.28618413727453734</c:v>
                </c:pt>
                <c:pt idx="15">
                  <c:v>0.60219331245235108</c:v>
                </c:pt>
                <c:pt idx="16">
                  <c:v>0.32950342821932038</c:v>
                </c:pt>
                <c:pt idx="17">
                  <c:v>0.40598255731972221</c:v>
                </c:pt>
                <c:pt idx="18">
                  <c:v>0.58588505335822438</c:v>
                </c:pt>
                <c:pt idx="19">
                  <c:v>0.57305377429471871</c:v>
                </c:pt>
                <c:pt idx="20">
                  <c:v>0.23966353582166802</c:v>
                </c:pt>
                <c:pt idx="21">
                  <c:v>0.38449322993118401</c:v>
                </c:pt>
                <c:pt idx="22">
                  <c:v>0.1449222320112224</c:v>
                </c:pt>
                <c:pt idx="23">
                  <c:v>0.45643954626942013</c:v>
                </c:pt>
                <c:pt idx="24">
                  <c:v>0.30441939886160907</c:v>
                </c:pt>
                <c:pt idx="25">
                  <c:v>0.60738160390129581</c:v>
                </c:pt>
                <c:pt idx="26">
                  <c:v>0.6569380560564626</c:v>
                </c:pt>
              </c:numCache>
            </c:numRef>
          </c:xVal>
          <c:yVal>
            <c:numRef>
              <c:f>EIS!$C$50:$C$76</c:f>
              <c:numCache>
                <c:formatCode>0.000</c:formatCode>
                <c:ptCount val="27"/>
                <c:pt idx="0">
                  <c:v>1.3815453962730715E-2</c:v>
                </c:pt>
                <c:pt idx="1">
                  <c:v>4.8045059906608656E-3</c:v>
                </c:pt>
                <c:pt idx="2">
                  <c:v>7.1769590328899036E-3</c:v>
                </c:pt>
                <c:pt idx="3">
                  <c:v>2.3726857929422846E-3</c:v>
                </c:pt>
                <c:pt idx="4">
                  <c:v>8.5263549036334995E-3</c:v>
                </c:pt>
                <c:pt idx="5">
                  <c:v>2.3649126629635617E-2</c:v>
                </c:pt>
                <c:pt idx="6">
                  <c:v>1.4133835919455701E-3</c:v>
                </c:pt>
                <c:pt idx="7">
                  <c:v>1.7271557095746935E-2</c:v>
                </c:pt>
                <c:pt idx="8">
                  <c:v>8.9653042290783035E-3</c:v>
                </c:pt>
                <c:pt idx="9">
                  <c:v>3.4301331436855337E-3</c:v>
                </c:pt>
                <c:pt idx="10">
                  <c:v>1.4345678893952956E-2</c:v>
                </c:pt>
                <c:pt idx="11">
                  <c:v>1.7395791968009128E-2</c:v>
                </c:pt>
                <c:pt idx="12">
                  <c:v>2.2063324839356382E-2</c:v>
                </c:pt>
                <c:pt idx="13">
                  <c:v>7.0822921059859444E-3</c:v>
                </c:pt>
                <c:pt idx="14">
                  <c:v>2.0600832758279872E-2</c:v>
                </c:pt>
                <c:pt idx="15">
                  <c:v>5.1421594802230231E-3</c:v>
                </c:pt>
                <c:pt idx="16">
                  <c:v>3.9590775355275521E-3</c:v>
                </c:pt>
                <c:pt idx="17">
                  <c:v>9.9524696052457617E-3</c:v>
                </c:pt>
                <c:pt idx="18">
                  <c:v>8.785617523621567E-3</c:v>
                </c:pt>
                <c:pt idx="19">
                  <c:v>7.3600153250488031E-3</c:v>
                </c:pt>
                <c:pt idx="20">
                  <c:v>9.7559802647011282E-3</c:v>
                </c:pt>
                <c:pt idx="21">
                  <c:v>5.3469678252912279E-3</c:v>
                </c:pt>
                <c:pt idx="22">
                  <c:v>2.7294299393452381E-3</c:v>
                </c:pt>
                <c:pt idx="23">
                  <c:v>1.8941026325547633E-3</c:v>
                </c:pt>
                <c:pt idx="24">
                  <c:v>3.9085681534737748E-3</c:v>
                </c:pt>
                <c:pt idx="25">
                  <c:v>1.4316803320003893E-2</c:v>
                </c:pt>
                <c:pt idx="26">
                  <c:v>1.0623920873603896E-2</c:v>
                </c:pt>
              </c:numCache>
            </c:numRef>
          </c:yVal>
          <c:smooth val="0"/>
          <c:extLst>
            <c:ext xmlns:c16="http://schemas.microsoft.com/office/drawing/2014/chart" uri="{C3380CC4-5D6E-409C-BE32-E72D297353CC}">
              <c16:uniqueId val="{00000000-9491-4AAC-89C5-D9E5D1BCE8DB}"/>
            </c:ext>
          </c:extLst>
        </c:ser>
        <c:dLbls>
          <c:showLegendKey val="0"/>
          <c:showVal val="0"/>
          <c:showCatName val="0"/>
          <c:showSerName val="0"/>
          <c:showPercent val="0"/>
          <c:showBubbleSize val="0"/>
        </c:dLbls>
        <c:axId val="1291134648"/>
        <c:axId val="1291134976"/>
      </c:scatterChart>
      <c:valAx>
        <c:axId val="1291134648"/>
        <c:scaling>
          <c:orientation val="minMax"/>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134976"/>
        <c:crosses val="autoZero"/>
        <c:crossBetween val="midCat"/>
      </c:valAx>
      <c:valAx>
        <c:axId val="1291134976"/>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134648"/>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BERD!$C$50</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4"/>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942B-42CD-B6D8-A8F454220E7D}"/>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7.9745625546806656E-2"/>
                  <c:y val="-0.3431467299464279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BERD!$B$51:$B$77</c:f>
              <c:numCache>
                <c:formatCode>#,##0.00</c:formatCode>
                <c:ptCount val="27"/>
                <c:pt idx="0">
                  <c:v>1.32</c:v>
                </c:pt>
                <c:pt idx="1">
                  <c:v>0.15</c:v>
                </c:pt>
                <c:pt idx="2">
                  <c:v>0.71</c:v>
                </c:pt>
                <c:pt idx="3">
                  <c:v>2.13</c:v>
                </c:pt>
                <c:pt idx="4">
                  <c:v>1.85</c:v>
                </c:pt>
                <c:pt idx="5">
                  <c:v>0.62</c:v>
                </c:pt>
                <c:pt idx="6" formatCode="#\ ##0.0">
                  <c:v>1.1000000000000001</c:v>
                </c:pt>
                <c:pt idx="7">
                  <c:v>0.23</c:v>
                </c:pt>
                <c:pt idx="8">
                  <c:v>0.71</c:v>
                </c:pt>
                <c:pt idx="9">
                  <c:v>1.36</c:v>
                </c:pt>
                <c:pt idx="10">
                  <c:v>0.34</c:v>
                </c:pt>
                <c:pt idx="11">
                  <c:v>0.65</c:v>
                </c:pt>
                <c:pt idx="12">
                  <c:v>0.09</c:v>
                </c:pt>
                <c:pt idx="13">
                  <c:v>0.16</c:v>
                </c:pt>
                <c:pt idx="14" formatCode="#\ ##0.0">
                  <c:v>0.2</c:v>
                </c:pt>
                <c:pt idx="15">
                  <c:v>1.27</c:v>
                </c:pt>
                <c:pt idx="16">
                  <c:v>0.65</c:v>
                </c:pt>
                <c:pt idx="17">
                  <c:v>0.32</c:v>
                </c:pt>
                <c:pt idx="18">
                  <c:v>0.78</c:v>
                </c:pt>
                <c:pt idx="19">
                  <c:v>1.77</c:v>
                </c:pt>
                <c:pt idx="20">
                  <c:v>0.19</c:v>
                </c:pt>
                <c:pt idx="21">
                  <c:v>0.75</c:v>
                </c:pt>
                <c:pt idx="22">
                  <c:v>0.18</c:v>
                </c:pt>
                <c:pt idx="23">
                  <c:v>1.17</c:v>
                </c:pt>
                <c:pt idx="24">
                  <c:v>0.19</c:v>
                </c:pt>
                <c:pt idx="25">
                  <c:v>2.67</c:v>
                </c:pt>
                <c:pt idx="26">
                  <c:v>2.41</c:v>
                </c:pt>
              </c:numCache>
            </c:numRef>
          </c:xVal>
          <c:yVal>
            <c:numRef>
              <c:f>BERD!$C$51:$C$77</c:f>
              <c:numCache>
                <c:formatCode>General</c:formatCode>
                <c:ptCount val="27"/>
                <c:pt idx="0">
                  <c:v>7.1999999999999995E-2</c:v>
                </c:pt>
                <c:pt idx="1">
                  <c:v>4.1000000000000002E-2</c:v>
                </c:pt>
                <c:pt idx="2">
                  <c:v>4.9000000000000002E-2</c:v>
                </c:pt>
                <c:pt idx="3">
                  <c:v>-3.0999999999999982E-2</c:v>
                </c:pt>
                <c:pt idx="4">
                  <c:v>3.3999999999999989E-2</c:v>
                </c:pt>
                <c:pt idx="5">
                  <c:v>2.4E-2</c:v>
                </c:pt>
                <c:pt idx="6">
                  <c:v>-5.9000000000000011E-2</c:v>
                </c:pt>
                <c:pt idx="7">
                  <c:v>3.5999999999999997E-2</c:v>
                </c:pt>
                <c:pt idx="8">
                  <c:v>-1.0000000000000009E-3</c:v>
                </c:pt>
                <c:pt idx="9">
                  <c:v>7.9999999999999846E-3</c:v>
                </c:pt>
                <c:pt idx="10">
                  <c:v>0.02</c:v>
                </c:pt>
                <c:pt idx="11">
                  <c:v>2.6000000000000002E-2</c:v>
                </c:pt>
                <c:pt idx="12">
                  <c:v>1.7000000000000001E-2</c:v>
                </c:pt>
                <c:pt idx="13">
                  <c:v>1.0000000000000009E-3</c:v>
                </c:pt>
                <c:pt idx="14">
                  <c:v>2.3E-2</c:v>
                </c:pt>
                <c:pt idx="15">
                  <c:v>-6.7000000000000004E-2</c:v>
                </c:pt>
                <c:pt idx="16">
                  <c:v>4.6000000000000006E-2</c:v>
                </c:pt>
                <c:pt idx="17">
                  <c:v>4.9999999999999992E-3</c:v>
                </c:pt>
                <c:pt idx="18">
                  <c:v>6.7999999999999991E-2</c:v>
                </c:pt>
                <c:pt idx="19">
                  <c:v>4.5999999999999999E-2</c:v>
                </c:pt>
                <c:pt idx="20">
                  <c:v>6.3999999999999987E-2</c:v>
                </c:pt>
                <c:pt idx="21">
                  <c:v>-1.0000000000000009E-3</c:v>
                </c:pt>
                <c:pt idx="22">
                  <c:v>1.0000000000000004E-2</c:v>
                </c:pt>
                <c:pt idx="23">
                  <c:v>3.4000000000000009E-2</c:v>
                </c:pt>
                <c:pt idx="24">
                  <c:v>2.6000000000000002E-2</c:v>
                </c:pt>
                <c:pt idx="25">
                  <c:v>-8.3999999999999991E-2</c:v>
                </c:pt>
                <c:pt idx="26">
                  <c:v>2.9999999999999805E-3</c:v>
                </c:pt>
              </c:numCache>
            </c:numRef>
          </c:yVal>
          <c:smooth val="0"/>
          <c:extLst>
            <c:ext xmlns:c16="http://schemas.microsoft.com/office/drawing/2014/chart" uri="{C3380CC4-5D6E-409C-BE32-E72D297353CC}">
              <c16:uniqueId val="{00000000-942B-42CD-B6D8-A8F454220E7D}"/>
            </c:ext>
          </c:extLst>
        </c:ser>
        <c:dLbls>
          <c:showLegendKey val="0"/>
          <c:showVal val="0"/>
          <c:showCatName val="0"/>
          <c:showSerName val="0"/>
          <c:showPercent val="0"/>
          <c:showBubbleSize val="0"/>
        </c:dLbls>
        <c:axId val="577038328"/>
        <c:axId val="577038656"/>
      </c:scatterChart>
      <c:valAx>
        <c:axId val="57703832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7038656"/>
        <c:crosses val="autoZero"/>
        <c:crossBetween val="midCat"/>
      </c:valAx>
      <c:valAx>
        <c:axId val="577038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7038328"/>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Pt>
            <c:idx val="20"/>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AD58-4762-ACE5-974CC0E4852C}"/>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xVal>
            <c:numRef>
              <c:f>DESI!$C$43:$C$69</c:f>
              <c:numCache>
                <c:formatCode>0.00</c:formatCode>
                <c:ptCount val="27"/>
                <c:pt idx="0">
                  <c:v>56.673275000000004</c:v>
                </c:pt>
                <c:pt idx="1">
                  <c:v>55.129714999999997</c:v>
                </c:pt>
                <c:pt idx="2">
                  <c:v>56.981404999999995</c:v>
                </c:pt>
                <c:pt idx="3">
                  <c:v>51.230025000000005</c:v>
                </c:pt>
                <c:pt idx="4">
                  <c:v>46.487630000000003</c:v>
                </c:pt>
                <c:pt idx="5">
                  <c:v>43.069824999999994</c:v>
                </c:pt>
                <c:pt idx="6">
                  <c:v>48.690695000000005</c:v>
                </c:pt>
                <c:pt idx="7">
                  <c:v>42.821665000000003</c:v>
                </c:pt>
                <c:pt idx="8">
                  <c:v>44.766674999999999</c:v>
                </c:pt>
                <c:pt idx="9">
                  <c:v>41.360675000000001</c:v>
                </c:pt>
                <c:pt idx="10">
                  <c:v>41.081250000000004</c:v>
                </c:pt>
                <c:pt idx="11">
                  <c:v>40.535600000000002</c:v>
                </c:pt>
                <c:pt idx="12">
                  <c:v>40.372720000000001</c:v>
                </c:pt>
                <c:pt idx="13">
                  <c:v>37.458680000000001</c:v>
                </c:pt>
                <c:pt idx="14">
                  <c:v>38.234205000000003</c:v>
                </c:pt>
                <c:pt idx="15">
                  <c:v>38.097169999999998</c:v>
                </c:pt>
                <c:pt idx="16">
                  <c:v>38.620550000000001</c:v>
                </c:pt>
                <c:pt idx="17">
                  <c:v>37.076480000000004</c:v>
                </c:pt>
                <c:pt idx="18">
                  <c:v>33.000379999999993</c:v>
                </c:pt>
                <c:pt idx="19">
                  <c:v>31.685520000000004</c:v>
                </c:pt>
                <c:pt idx="20">
                  <c:v>33.059975000000001</c:v>
                </c:pt>
                <c:pt idx="21">
                  <c:v>31.306240000000003</c:v>
                </c:pt>
                <c:pt idx="22">
                  <c:v>30.648644999999998</c:v>
                </c:pt>
                <c:pt idx="23">
                  <c:v>29.750824999999999</c:v>
                </c:pt>
                <c:pt idx="24">
                  <c:v>26.867979999999999</c:v>
                </c:pt>
                <c:pt idx="25">
                  <c:v>26.132864999999995</c:v>
                </c:pt>
                <c:pt idx="26">
                  <c:v>26.813319999999997</c:v>
                </c:pt>
              </c:numCache>
            </c:numRef>
          </c:xVal>
          <c:yVal>
            <c:numRef>
              <c:f>DESI!$D$43:$D$69</c:f>
              <c:numCache>
                <c:formatCode>0.00</c:formatCode>
                <c:ptCount val="27"/>
                <c:pt idx="0">
                  <c:v>3.1278850000000005</c:v>
                </c:pt>
                <c:pt idx="1">
                  <c:v>2.9229560000000006</c:v>
                </c:pt>
                <c:pt idx="2">
                  <c:v>2.4329740000000015</c:v>
                </c:pt>
                <c:pt idx="3">
                  <c:v>3.2929719999999989</c:v>
                </c:pt>
                <c:pt idx="4">
                  <c:v>3.2434199999999977</c:v>
                </c:pt>
                <c:pt idx="5">
                  <c:v>3.7448700000000015</c:v>
                </c:pt>
                <c:pt idx="6">
                  <c:v>2.4760469999999999</c:v>
                </c:pt>
                <c:pt idx="7">
                  <c:v>3.1779510000000002</c:v>
                </c:pt>
                <c:pt idx="8">
                  <c:v>2.631183</c:v>
                </c:pt>
                <c:pt idx="9">
                  <c:v>3.2356320000000012</c:v>
                </c:pt>
                <c:pt idx="10">
                  <c:v>2.9938460000000005</c:v>
                </c:pt>
                <c:pt idx="11">
                  <c:v>2.7557860000000005</c:v>
                </c:pt>
                <c:pt idx="12">
                  <c:v>2.7028879999999988</c:v>
                </c:pt>
                <c:pt idx="13">
                  <c:v>2.9469680000000009</c:v>
                </c:pt>
                <c:pt idx="14">
                  <c:v>2.5941329999999994</c:v>
                </c:pt>
                <c:pt idx="15">
                  <c:v>2.5362350000000022</c:v>
                </c:pt>
                <c:pt idx="16">
                  <c:v>2.4186380000000001</c:v>
                </c:pt>
                <c:pt idx="17">
                  <c:v>2.5001350000000002</c:v>
                </c:pt>
                <c:pt idx="18">
                  <c:v>2.9109480000000021</c:v>
                </c:pt>
                <c:pt idx="19">
                  <c:v>3.1662399999999993</c:v>
                </c:pt>
                <c:pt idx="20">
                  <c:v>2.4236469999999999</c:v>
                </c:pt>
                <c:pt idx="21">
                  <c:v>2.7306019999999989</c:v>
                </c:pt>
                <c:pt idx="22">
                  <c:v>2.6656569999999995</c:v>
                </c:pt>
                <c:pt idx="23">
                  <c:v>2.7797669999999997</c:v>
                </c:pt>
                <c:pt idx="24">
                  <c:v>2.6197119999999989</c:v>
                </c:pt>
                <c:pt idx="25">
                  <c:v>2.2369360000000014</c:v>
                </c:pt>
                <c:pt idx="26">
                  <c:v>1.9247500000000002</c:v>
                </c:pt>
              </c:numCache>
            </c:numRef>
          </c:yVal>
          <c:smooth val="0"/>
          <c:extLst>
            <c:ext xmlns:c16="http://schemas.microsoft.com/office/drawing/2014/chart" uri="{C3380CC4-5D6E-409C-BE32-E72D297353CC}">
              <c16:uniqueId val="{00000000-AD58-4762-ACE5-974CC0E4852C}"/>
            </c:ext>
          </c:extLst>
        </c:ser>
        <c:dLbls>
          <c:showLegendKey val="0"/>
          <c:showVal val="0"/>
          <c:showCatName val="0"/>
          <c:showSerName val="0"/>
          <c:showPercent val="0"/>
          <c:showBubbleSize val="0"/>
        </c:dLbls>
        <c:axId val="676173496"/>
        <c:axId val="676174152"/>
      </c:scatterChart>
      <c:valAx>
        <c:axId val="676173496"/>
        <c:scaling>
          <c:orientation val="minMax"/>
          <c:min val="2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174152"/>
        <c:crosses val="autoZero"/>
        <c:crossBetween val="midCat"/>
      </c:valAx>
      <c:valAx>
        <c:axId val="676174152"/>
        <c:scaling>
          <c:orientation val="minMax"/>
          <c:min val="1.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17349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RuleofLaw!$T$24</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4"/>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8657-4B2B-8A0C-3DE8E3FBCA4B}"/>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9.3536307961504805E-2"/>
                  <c:y val="-0.2850612423447069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RuleofLaw!$S$25:$S$51</c:f>
              <c:numCache>
                <c:formatCode>0.00</c:formatCode>
                <c:ptCount val="27"/>
                <c:pt idx="0">
                  <c:v>1.8085190057754517</c:v>
                </c:pt>
                <c:pt idx="1">
                  <c:v>1.4247438907623291</c:v>
                </c:pt>
                <c:pt idx="2">
                  <c:v>-8.8870234787464142E-2</c:v>
                </c:pt>
                <c:pt idx="3">
                  <c:v>1.2162677049636841</c:v>
                </c:pt>
                <c:pt idx="4">
                  <c:v>0.93722695112228394</c:v>
                </c:pt>
                <c:pt idx="5">
                  <c:v>1.6446396112442017</c:v>
                </c:pt>
                <c:pt idx="6">
                  <c:v>1.9058660268783569</c:v>
                </c:pt>
                <c:pt idx="7">
                  <c:v>1.163390040397644</c:v>
                </c:pt>
                <c:pt idx="8">
                  <c:v>1.1597278118133545</c:v>
                </c:pt>
                <c:pt idx="9">
                  <c:v>1.968746542930603</c:v>
                </c:pt>
                <c:pt idx="10">
                  <c:v>1.5067137479782104</c:v>
                </c:pt>
                <c:pt idx="11">
                  <c:v>0.5898624062538147</c:v>
                </c:pt>
                <c:pt idx="12">
                  <c:v>0.20196245610713959</c:v>
                </c:pt>
                <c:pt idx="13">
                  <c:v>0.77875411510467529</c:v>
                </c:pt>
                <c:pt idx="14">
                  <c:v>1.7680847644805908</c:v>
                </c:pt>
                <c:pt idx="15">
                  <c:v>0.46055001020431519</c:v>
                </c:pt>
                <c:pt idx="16">
                  <c:v>0.78238105773925781</c:v>
                </c:pt>
                <c:pt idx="17">
                  <c:v>1.8514643907546997</c:v>
                </c:pt>
                <c:pt idx="18">
                  <c:v>0.78782147169113159</c:v>
                </c:pt>
                <c:pt idx="19">
                  <c:v>1.4169950485229492</c:v>
                </c:pt>
                <c:pt idx="20">
                  <c:v>1.8190600872039795</c:v>
                </c:pt>
                <c:pt idx="21">
                  <c:v>0.68529915809631348</c:v>
                </c:pt>
                <c:pt idx="22">
                  <c:v>1.0322407484054565</c:v>
                </c:pt>
                <c:pt idx="23">
                  <c:v>9.0695120394229889E-2</c:v>
                </c:pt>
                <c:pt idx="24">
                  <c:v>0.56890630722045898</c:v>
                </c:pt>
                <c:pt idx="25">
                  <c:v>1.0084125995635986</c:v>
                </c:pt>
                <c:pt idx="26">
                  <c:v>1.9377684593200684</c:v>
                </c:pt>
              </c:numCache>
            </c:numRef>
          </c:xVal>
          <c:yVal>
            <c:numRef>
              <c:f>RuleofLaw!$T$25:$T$51</c:f>
              <c:numCache>
                <c:formatCode>0.0000</c:formatCode>
                <c:ptCount val="27"/>
                <c:pt idx="0">
                  <c:v>1.9216537475585938E-4</c:v>
                </c:pt>
                <c:pt idx="1">
                  <c:v>-5.5824279785156253E-3</c:v>
                </c:pt>
                <c:pt idx="2">
                  <c:v>1.7923042178153993E-4</c:v>
                </c:pt>
                <c:pt idx="3">
                  <c:v>-6.3541370630264285E-2</c:v>
                </c:pt>
                <c:pt idx="4">
                  <c:v>1.2265425920486451E-2</c:v>
                </c:pt>
                <c:pt idx="5">
                  <c:v>-8.6707711219787594E-3</c:v>
                </c:pt>
                <c:pt idx="6">
                  <c:v>-4.7014474868774412E-3</c:v>
                </c:pt>
                <c:pt idx="7">
                  <c:v>-2.6142883300781249E-2</c:v>
                </c:pt>
                <c:pt idx="8">
                  <c:v>2.2251772880554199E-2</c:v>
                </c:pt>
                <c:pt idx="9">
                  <c:v>1.1013638973236085E-2</c:v>
                </c:pt>
                <c:pt idx="10">
                  <c:v>-1.7930233478546144E-2</c:v>
                </c:pt>
                <c:pt idx="11">
                  <c:v>-2.6959252357482911E-2</c:v>
                </c:pt>
                <c:pt idx="12">
                  <c:v>9.2217519879341132E-3</c:v>
                </c:pt>
                <c:pt idx="13">
                  <c:v>-2.6587027311325073E-2</c:v>
                </c:pt>
                <c:pt idx="14">
                  <c:v>-2.6919937133789061E-2</c:v>
                </c:pt>
                <c:pt idx="15">
                  <c:v>-2.1955657005310058E-2</c:v>
                </c:pt>
                <c:pt idx="16">
                  <c:v>2.115183472633362E-2</c:v>
                </c:pt>
                <c:pt idx="17">
                  <c:v>-5.7001829147338865E-3</c:v>
                </c:pt>
                <c:pt idx="18">
                  <c:v>1.6891574859619139E-2</c:v>
                </c:pt>
                <c:pt idx="19">
                  <c:v>-5.00734806060791E-2</c:v>
                </c:pt>
                <c:pt idx="20">
                  <c:v>-5.9235334396362301E-3</c:v>
                </c:pt>
                <c:pt idx="21">
                  <c:v>-1.4541298151016235E-2</c:v>
                </c:pt>
                <c:pt idx="22">
                  <c:v>1.5119123458862304E-2</c:v>
                </c:pt>
                <c:pt idx="23">
                  <c:v>2.7817293256521224E-2</c:v>
                </c:pt>
                <c:pt idx="24">
                  <c:v>1.096128225326538E-2</c:v>
                </c:pt>
                <c:pt idx="25">
                  <c:v>5.8075904846191405E-3</c:v>
                </c:pt>
                <c:pt idx="26">
                  <c:v>-1.3138031959533692E-2</c:v>
                </c:pt>
              </c:numCache>
            </c:numRef>
          </c:yVal>
          <c:smooth val="0"/>
          <c:extLst>
            <c:ext xmlns:c16="http://schemas.microsoft.com/office/drawing/2014/chart" uri="{C3380CC4-5D6E-409C-BE32-E72D297353CC}">
              <c16:uniqueId val="{00000000-8657-4B2B-8A0C-3DE8E3FBCA4B}"/>
            </c:ext>
          </c:extLst>
        </c:ser>
        <c:dLbls>
          <c:showLegendKey val="0"/>
          <c:showVal val="0"/>
          <c:showCatName val="0"/>
          <c:showSerName val="0"/>
          <c:showPercent val="0"/>
          <c:showBubbleSize val="0"/>
        </c:dLbls>
        <c:axId val="1290965728"/>
        <c:axId val="1290971304"/>
      </c:scatterChart>
      <c:valAx>
        <c:axId val="129096572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0971304"/>
        <c:crosses val="autoZero"/>
        <c:crossBetween val="midCat"/>
      </c:valAx>
      <c:valAx>
        <c:axId val="1290971304"/>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0965728"/>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Corruption!$T$22</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4"/>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CC47-4E47-9705-E05DBC9E0E1F}"/>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1.5773184601924759E-2"/>
                  <c:y val="-0.3980828958880139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Corruption!$S$23:$S$49</c:f>
              <c:numCache>
                <c:formatCode>0.00</c:formatCode>
                <c:ptCount val="27"/>
                <c:pt idx="0">
                  <c:v>1.6035193204879761</c:v>
                </c:pt>
                <c:pt idx="1">
                  <c:v>1.4809306859970093</c:v>
                </c:pt>
                <c:pt idx="2">
                  <c:v>-0.22071386873722076</c:v>
                </c:pt>
                <c:pt idx="3">
                  <c:v>0.9751628041267395</c:v>
                </c:pt>
                <c:pt idx="4">
                  <c:v>0.38904884457588196</c:v>
                </c:pt>
                <c:pt idx="5">
                  <c:v>1.774239182472229</c:v>
                </c:pt>
                <c:pt idx="6">
                  <c:v>2.3615906238555908</c:v>
                </c:pt>
                <c:pt idx="7">
                  <c:v>1.1663765907287598</c:v>
                </c:pt>
                <c:pt idx="8">
                  <c:v>0.99546235799789429</c:v>
                </c:pt>
                <c:pt idx="9">
                  <c:v>2.160414457321167</c:v>
                </c:pt>
                <c:pt idx="10">
                  <c:v>1.494890570640564</c:v>
                </c:pt>
                <c:pt idx="11">
                  <c:v>-5.9137389063835144E-2</c:v>
                </c:pt>
                <c:pt idx="12">
                  <c:v>5.9297196567058563E-2</c:v>
                </c:pt>
                <c:pt idx="13">
                  <c:v>0.30821719765663147</c:v>
                </c:pt>
                <c:pt idx="14">
                  <c:v>1.6887612342834473</c:v>
                </c:pt>
                <c:pt idx="15">
                  <c:v>0.28765714168548584</c:v>
                </c:pt>
                <c:pt idx="16">
                  <c:v>0.37685102224349976</c:v>
                </c:pt>
                <c:pt idx="17">
                  <c:v>2.0470554828643799</c:v>
                </c:pt>
                <c:pt idx="18">
                  <c:v>0.22838398814201355</c:v>
                </c:pt>
                <c:pt idx="19">
                  <c:v>0.79025399684906006</c:v>
                </c:pt>
                <c:pt idx="20">
                  <c:v>2.0986559391021729</c:v>
                </c:pt>
                <c:pt idx="21">
                  <c:v>0.51927399635314941</c:v>
                </c:pt>
                <c:pt idx="22">
                  <c:v>1.0687669515609741</c:v>
                </c:pt>
                <c:pt idx="23">
                  <c:v>-0.30551186203956604</c:v>
                </c:pt>
                <c:pt idx="24">
                  <c:v>0.25229310989379883</c:v>
                </c:pt>
                <c:pt idx="25">
                  <c:v>0.92314237356185913</c:v>
                </c:pt>
                <c:pt idx="26">
                  <c:v>2.2286355495452881</c:v>
                </c:pt>
              </c:numCache>
            </c:numRef>
          </c:xVal>
          <c:yVal>
            <c:numRef>
              <c:f>Corruption!$T$23:$T$49</c:f>
              <c:numCache>
                <c:formatCode>0.000</c:formatCode>
                <c:ptCount val="27"/>
                <c:pt idx="0">
                  <c:v>-9.3845129013061523E-3</c:v>
                </c:pt>
                <c:pt idx="1">
                  <c:v>-2.8786659240722658E-4</c:v>
                </c:pt>
                <c:pt idx="2">
                  <c:v>-5.1608338952064516E-3</c:v>
                </c:pt>
                <c:pt idx="3">
                  <c:v>-5.9727030992507937E-2</c:v>
                </c:pt>
                <c:pt idx="4">
                  <c:v>1.9599834084510805E-2</c:v>
                </c:pt>
                <c:pt idx="5">
                  <c:v>8.4011673927307136E-3</c:v>
                </c:pt>
                <c:pt idx="6">
                  <c:v>-9.1128349304199219E-3</c:v>
                </c:pt>
                <c:pt idx="7">
                  <c:v>-4.2522406578063963E-2</c:v>
                </c:pt>
                <c:pt idx="8">
                  <c:v>6.1731761693954466E-2</c:v>
                </c:pt>
                <c:pt idx="9">
                  <c:v>4.375362396240234E-3</c:v>
                </c:pt>
                <c:pt idx="10">
                  <c:v>-3.4178149700164792E-2</c:v>
                </c:pt>
                <c:pt idx="11">
                  <c:v>1.1900444701313972E-2</c:v>
                </c:pt>
                <c:pt idx="12">
                  <c:v>1.4144403487443924E-2</c:v>
                </c:pt>
                <c:pt idx="13">
                  <c:v>-2.1079086512327195E-2</c:v>
                </c:pt>
                <c:pt idx="14">
                  <c:v>-1.2186348438262939E-2</c:v>
                </c:pt>
                <c:pt idx="15">
                  <c:v>2.5125825405120851E-2</c:v>
                </c:pt>
                <c:pt idx="16">
                  <c:v>4.3137347698211669E-2</c:v>
                </c:pt>
                <c:pt idx="17">
                  <c:v>1.0668277740478516E-3</c:v>
                </c:pt>
                <c:pt idx="18">
                  <c:v>4.9421671032905581E-2</c:v>
                </c:pt>
                <c:pt idx="19">
                  <c:v>-4.1901937127113341E-2</c:v>
                </c:pt>
                <c:pt idx="20">
                  <c:v>-6.5240383148193358E-3</c:v>
                </c:pt>
                <c:pt idx="21">
                  <c:v>1.3152045011520386E-2</c:v>
                </c:pt>
                <c:pt idx="22">
                  <c:v>-3.1767028570175174E-2</c:v>
                </c:pt>
                <c:pt idx="23">
                  <c:v>2.7698307670652865E-2</c:v>
                </c:pt>
                <c:pt idx="24">
                  <c:v>1.9249480962753297E-2</c:v>
                </c:pt>
                <c:pt idx="25">
                  <c:v>-1.1581403017044068E-2</c:v>
                </c:pt>
                <c:pt idx="26">
                  <c:v>-1.00508451461792E-2</c:v>
                </c:pt>
              </c:numCache>
            </c:numRef>
          </c:yVal>
          <c:smooth val="0"/>
          <c:extLst>
            <c:ext xmlns:c16="http://schemas.microsoft.com/office/drawing/2014/chart" uri="{C3380CC4-5D6E-409C-BE32-E72D297353CC}">
              <c16:uniqueId val="{00000000-CC47-4E47-9705-E05DBC9E0E1F}"/>
            </c:ext>
          </c:extLst>
        </c:ser>
        <c:dLbls>
          <c:showLegendKey val="0"/>
          <c:showVal val="0"/>
          <c:showCatName val="0"/>
          <c:showSerName val="0"/>
          <c:showPercent val="0"/>
          <c:showBubbleSize val="0"/>
        </c:dLbls>
        <c:axId val="546291800"/>
        <c:axId val="546297048"/>
      </c:scatterChart>
      <c:valAx>
        <c:axId val="546291800"/>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6297048"/>
        <c:crosses val="autoZero"/>
        <c:crossBetween val="midCat"/>
      </c:valAx>
      <c:valAx>
        <c:axId val="54629704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629180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radarChart>
        <c:radarStyle val="marker"/>
        <c:varyColors val="0"/>
        <c:ser>
          <c:idx val="0"/>
          <c:order val="0"/>
          <c:tx>
            <c:v>súčasná hodnota</c:v>
          </c:tx>
          <c:spPr>
            <a:ln w="28575" cap="rnd">
              <a:solidFill>
                <a:schemeClr val="accent1"/>
              </a:solidFill>
              <a:round/>
            </a:ln>
            <a:effectLst/>
          </c:spPr>
          <c:marker>
            <c:symbol val="none"/>
          </c:marker>
          <c:cat>
            <c:strLit>
              <c:ptCount val="4"/>
              <c:pt idx="0">
                <c:v>Dĺžka života</c:v>
              </c:pt>
              <c:pt idx="1">
                <c:v>Úmrtia - zdrav. starostlivosť</c:v>
              </c:pt>
              <c:pt idx="2">
                <c:v>Úmrtia - prevencia</c:v>
              </c:pt>
              <c:pt idx="3">
                <c:v>Vzdelanie - zdravie muži</c:v>
              </c:pt>
            </c:strLit>
          </c:cat>
          <c:val>
            <c:numLit>
              <c:formatCode>General</c:formatCode>
              <c:ptCount val="4"/>
              <c:pt idx="0">
                <c:v>22.222222222222339</c:v>
              </c:pt>
              <c:pt idx="1">
                <c:v>30.991337824831579</c:v>
              </c:pt>
              <c:pt idx="2">
                <c:v>39.248813180675789</c:v>
              </c:pt>
              <c:pt idx="3">
                <c:v>0</c:v>
              </c:pt>
            </c:numLit>
          </c:val>
          <c:extLst>
            <c:ext xmlns:c16="http://schemas.microsoft.com/office/drawing/2014/chart" uri="{C3380CC4-5D6E-409C-BE32-E72D297353CC}">
              <c16:uniqueId val="{00000000-673C-44C6-B7E7-A304FE2710CF}"/>
            </c:ext>
          </c:extLst>
        </c:ser>
        <c:ser>
          <c:idx val="1"/>
          <c:order val="1"/>
          <c:tx>
            <c:v>tretí najlepší výkon</c:v>
          </c:tx>
          <c:spPr>
            <a:ln w="28575" cap="rnd">
              <a:solidFill>
                <a:srgbClr val="002060"/>
              </a:solidFill>
              <a:round/>
            </a:ln>
            <a:effectLst/>
          </c:spPr>
          <c:marker>
            <c:symbol val="none"/>
          </c:marker>
          <c:cat>
            <c:strLit>
              <c:ptCount val="4"/>
              <c:pt idx="0">
                <c:v>Dĺžka života</c:v>
              </c:pt>
              <c:pt idx="1">
                <c:v>Úmrtia - zdrav. starostlivosť</c:v>
              </c:pt>
              <c:pt idx="2">
                <c:v>Úmrtia - prevencia</c:v>
              </c:pt>
              <c:pt idx="3">
                <c:v>Vzdelanie - zdravie muži</c:v>
              </c:pt>
            </c:strLit>
          </c:cat>
          <c:val>
            <c:numLit>
              <c:formatCode>General</c:formatCode>
              <c:ptCount val="4"/>
              <c:pt idx="0">
                <c:v>100</c:v>
              </c:pt>
              <c:pt idx="1">
                <c:v>100</c:v>
              </c:pt>
              <c:pt idx="2">
                <c:v>100</c:v>
              </c:pt>
              <c:pt idx="3">
                <c:v>100</c:v>
              </c:pt>
            </c:numLit>
          </c:val>
          <c:extLst>
            <c:ext xmlns:c16="http://schemas.microsoft.com/office/drawing/2014/chart" uri="{C3380CC4-5D6E-409C-BE32-E72D297353CC}">
              <c16:uniqueId val="{00000001-673C-44C6-B7E7-A304FE2710CF}"/>
            </c:ext>
          </c:extLst>
        </c:ser>
        <c:ser>
          <c:idx val="2"/>
          <c:order val="2"/>
          <c:tx>
            <c:v>metodika</c:v>
          </c:tx>
          <c:spPr>
            <a:ln w="28575" cap="rnd">
              <a:solidFill>
                <a:srgbClr val="FFC000"/>
              </a:solidFill>
              <a:round/>
            </a:ln>
            <a:effectLst/>
          </c:spPr>
          <c:marker>
            <c:symbol val="none"/>
          </c:marker>
          <c:cat>
            <c:strLit>
              <c:ptCount val="4"/>
              <c:pt idx="0">
                <c:v>Dĺžka života</c:v>
              </c:pt>
              <c:pt idx="1">
                <c:v>Úmrtia - zdrav. starostlivosť</c:v>
              </c:pt>
              <c:pt idx="2">
                <c:v>Úmrtia - prevencia</c:v>
              </c:pt>
              <c:pt idx="3">
                <c:v>Vzdelanie - zdravie muži</c:v>
              </c:pt>
            </c:strLit>
          </c:cat>
          <c:val>
            <c:numLit>
              <c:formatCode>General</c:formatCode>
              <c:ptCount val="4"/>
              <c:pt idx="0">
                <c:v>67.901234567901156</c:v>
              </c:pt>
              <c:pt idx="1">
                <c:v>62.406749032625619</c:v>
              </c:pt>
              <c:pt idx="2">
                <c:v>70.677384609247241</c:v>
              </c:pt>
              <c:pt idx="3">
                <c:v>53.595238095238138</c:v>
              </c:pt>
            </c:numLit>
          </c:val>
          <c:extLst>
            <c:ext xmlns:c16="http://schemas.microsoft.com/office/drawing/2014/chart" uri="{C3380CC4-5D6E-409C-BE32-E72D297353CC}">
              <c16:uniqueId val="{00000002-673C-44C6-B7E7-A304FE2710CF}"/>
            </c:ext>
          </c:extLst>
        </c:ser>
        <c:ser>
          <c:idx val="3"/>
          <c:order val="3"/>
          <c:tx>
            <c:v>benchmark</c:v>
          </c:tx>
          <c:spPr>
            <a:ln w="28575" cap="rnd">
              <a:solidFill>
                <a:schemeClr val="bg2">
                  <a:lumMod val="75000"/>
                </a:schemeClr>
              </a:solidFill>
              <a:round/>
            </a:ln>
            <a:effectLst/>
          </c:spPr>
          <c:marker>
            <c:symbol val="none"/>
          </c:marker>
          <c:cat>
            <c:strLit>
              <c:ptCount val="4"/>
              <c:pt idx="0">
                <c:v>Dĺžka života</c:v>
              </c:pt>
              <c:pt idx="1">
                <c:v>Úmrtia - zdrav. starostlivosť</c:v>
              </c:pt>
              <c:pt idx="2">
                <c:v>Úmrtia - prevencia</c:v>
              </c:pt>
              <c:pt idx="3">
                <c:v>Vzdelanie - zdravie muži</c:v>
              </c:pt>
            </c:strLit>
          </c:cat>
          <c:val>
            <c:numLit>
              <c:formatCode>General</c:formatCode>
              <c:ptCount val="4"/>
              <c:pt idx="0">
                <c:v>61.728395061728328</c:v>
              </c:pt>
              <c:pt idx="1">
                <c:v>54.860442733397505</c:v>
              </c:pt>
              <c:pt idx="2">
                <c:v>60.737224239039392</c:v>
              </c:pt>
              <c:pt idx="3">
                <c:v>72.321428571428569</c:v>
              </c:pt>
            </c:numLit>
          </c:val>
          <c:extLst>
            <c:ext xmlns:c16="http://schemas.microsoft.com/office/drawing/2014/chart" uri="{C3380CC4-5D6E-409C-BE32-E72D297353CC}">
              <c16:uniqueId val="{00000003-673C-44C6-B7E7-A304FE2710CF}"/>
            </c:ext>
          </c:extLst>
        </c:ser>
        <c:dLbls>
          <c:showLegendKey val="0"/>
          <c:showVal val="0"/>
          <c:showCatName val="0"/>
          <c:showSerName val="0"/>
          <c:showPercent val="0"/>
          <c:showBubbleSize val="0"/>
        </c:dLbls>
        <c:axId val="621870128"/>
        <c:axId val="621868488"/>
      </c:radarChart>
      <c:catAx>
        <c:axId val="62187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868488"/>
        <c:crosses val="autoZero"/>
        <c:auto val="1"/>
        <c:lblAlgn val="ctr"/>
        <c:lblOffset val="100"/>
        <c:noMultiLvlLbl val="0"/>
      </c:catAx>
      <c:valAx>
        <c:axId val="621868488"/>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21870128"/>
        <c:crosses val="autoZero"/>
        <c:crossBetween val="between"/>
      </c:valAx>
      <c:spPr>
        <a:noFill/>
        <a:ln>
          <a:noFill/>
        </a:ln>
        <a:effectLst/>
      </c:spPr>
    </c:plotArea>
    <c:legend>
      <c:legendPos val="b"/>
      <c:layout>
        <c:manualLayout>
          <c:xMode val="edge"/>
          <c:yMode val="edge"/>
          <c:x val="6.3679352580927384E-2"/>
          <c:y val="0.82291557305336838"/>
          <c:w val="0.91708573928258974"/>
          <c:h val="0.149306649168853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276495137846672"/>
          <c:y val="0.10292970332469728"/>
          <c:w val="0.45105843492800995"/>
          <c:h val="0.62592505385330222"/>
        </c:manualLayout>
      </c:layout>
      <c:radarChart>
        <c:radarStyle val="marker"/>
        <c:varyColors val="0"/>
        <c:ser>
          <c:idx val="0"/>
          <c:order val="0"/>
          <c:tx>
            <c:v>súčasná hodnota</c:v>
          </c:tx>
          <c:spPr>
            <a:ln w="28575" cap="rnd">
              <a:solidFill>
                <a:schemeClr val="accent1"/>
              </a:solidFill>
              <a:round/>
            </a:ln>
            <a:effectLst/>
          </c:spPr>
          <c:marker>
            <c:symbol val="none"/>
          </c:marker>
          <c:cat>
            <c:strLit>
              <c:ptCount val="3"/>
              <c:pt idx="0">
                <c:v>Preplnenosť obydlí</c:v>
              </c:pt>
              <c:pt idx="1">
                <c:v>Náklady</c:v>
              </c:pt>
              <c:pt idx="2">
                <c:v>Regulované nájomné</c:v>
              </c:pt>
            </c:strLit>
          </c:cat>
          <c:val>
            <c:numLit>
              <c:formatCode>General</c:formatCode>
              <c:ptCount val="3"/>
              <c:pt idx="0">
                <c:v>37.220843672456574</c:v>
              </c:pt>
              <c:pt idx="1">
                <c:v>0</c:v>
              </c:pt>
              <c:pt idx="2">
                <c:v>8.4848484848484844</c:v>
              </c:pt>
            </c:numLit>
          </c:val>
          <c:extLst>
            <c:ext xmlns:c16="http://schemas.microsoft.com/office/drawing/2014/chart" uri="{C3380CC4-5D6E-409C-BE32-E72D297353CC}">
              <c16:uniqueId val="{00000000-B308-4114-86F5-C3B94060B9C3}"/>
            </c:ext>
          </c:extLst>
        </c:ser>
        <c:ser>
          <c:idx val="1"/>
          <c:order val="1"/>
          <c:tx>
            <c:v>tretí najlepší výkon</c:v>
          </c:tx>
          <c:spPr>
            <a:ln w="28575" cap="rnd">
              <a:solidFill>
                <a:srgbClr val="002060"/>
              </a:solidFill>
              <a:round/>
            </a:ln>
            <a:effectLst/>
          </c:spPr>
          <c:marker>
            <c:symbol val="none"/>
          </c:marker>
          <c:cat>
            <c:strLit>
              <c:ptCount val="3"/>
              <c:pt idx="0">
                <c:v>Preplnenosť obydlí</c:v>
              </c:pt>
              <c:pt idx="1">
                <c:v>Náklady</c:v>
              </c:pt>
              <c:pt idx="2">
                <c:v>Regulované nájomné</c:v>
              </c:pt>
            </c:strLit>
          </c:cat>
          <c:val>
            <c:numLit>
              <c:formatCode>General</c:formatCode>
              <c:ptCount val="3"/>
              <c:pt idx="0">
                <c:v>100</c:v>
              </c:pt>
              <c:pt idx="1">
                <c:v>100</c:v>
              </c:pt>
              <c:pt idx="2">
                <c:v>100</c:v>
              </c:pt>
            </c:numLit>
          </c:val>
          <c:extLst>
            <c:ext xmlns:c16="http://schemas.microsoft.com/office/drawing/2014/chart" uri="{C3380CC4-5D6E-409C-BE32-E72D297353CC}">
              <c16:uniqueId val="{00000001-B308-4114-86F5-C3B94060B9C3}"/>
            </c:ext>
          </c:extLst>
        </c:ser>
        <c:ser>
          <c:idx val="2"/>
          <c:order val="2"/>
          <c:tx>
            <c:v>metodika</c:v>
          </c:tx>
          <c:spPr>
            <a:ln w="28575" cap="rnd">
              <a:solidFill>
                <a:srgbClr val="FFC000"/>
              </a:solidFill>
              <a:round/>
            </a:ln>
            <a:effectLst/>
          </c:spPr>
          <c:marker>
            <c:symbol val="none"/>
          </c:marker>
          <c:cat>
            <c:strLit>
              <c:ptCount val="3"/>
              <c:pt idx="0">
                <c:v>Preplnenosť obydlí</c:v>
              </c:pt>
              <c:pt idx="1">
                <c:v>Náklady</c:v>
              </c:pt>
              <c:pt idx="2">
                <c:v>Regulované nájomné</c:v>
              </c:pt>
            </c:strLit>
          </c:cat>
          <c:val>
            <c:numLit>
              <c:formatCode>General</c:formatCode>
              <c:ptCount val="3"/>
              <c:pt idx="0">
                <c:v>70.967741935483858</c:v>
              </c:pt>
              <c:pt idx="1">
                <c:v>18.000000000000014</c:v>
              </c:pt>
              <c:pt idx="2">
                <c:v>27.878787878787875</c:v>
              </c:pt>
            </c:numLit>
          </c:val>
          <c:extLst>
            <c:ext xmlns:c16="http://schemas.microsoft.com/office/drawing/2014/chart" uri="{C3380CC4-5D6E-409C-BE32-E72D297353CC}">
              <c16:uniqueId val="{00000002-B308-4114-86F5-C3B94060B9C3}"/>
            </c:ext>
          </c:extLst>
        </c:ser>
        <c:ser>
          <c:idx val="3"/>
          <c:order val="3"/>
          <c:tx>
            <c:v>benchmark</c:v>
          </c:tx>
          <c:spPr>
            <a:ln w="28575" cap="rnd">
              <a:solidFill>
                <a:srgbClr val="E7E6E6">
                  <a:lumMod val="75000"/>
                </a:srgbClr>
              </a:solidFill>
              <a:round/>
            </a:ln>
            <a:effectLst/>
          </c:spPr>
          <c:marker>
            <c:symbol val="none"/>
          </c:marker>
          <c:cat>
            <c:strLit>
              <c:ptCount val="3"/>
              <c:pt idx="0">
                <c:v>Preplnenosť obydlí</c:v>
              </c:pt>
              <c:pt idx="1">
                <c:v>Náklady</c:v>
              </c:pt>
              <c:pt idx="2">
                <c:v>Regulované nájomné</c:v>
              </c:pt>
            </c:strLit>
          </c:cat>
          <c:val>
            <c:numLit>
              <c:formatCode>General</c:formatCode>
              <c:ptCount val="3"/>
              <c:pt idx="0">
                <c:v>50.868486352357309</c:v>
              </c:pt>
              <c:pt idx="1">
                <c:v>0.66666666666667607</c:v>
              </c:pt>
              <c:pt idx="2">
                <c:v>20</c:v>
              </c:pt>
            </c:numLit>
          </c:val>
          <c:extLst>
            <c:ext xmlns:c16="http://schemas.microsoft.com/office/drawing/2014/chart" uri="{C3380CC4-5D6E-409C-BE32-E72D297353CC}">
              <c16:uniqueId val="{00000003-B308-4114-86F5-C3B94060B9C3}"/>
            </c:ext>
          </c:extLst>
        </c:ser>
        <c:dLbls>
          <c:showLegendKey val="0"/>
          <c:showVal val="0"/>
          <c:showCatName val="0"/>
          <c:showSerName val="0"/>
          <c:showPercent val="0"/>
          <c:showBubbleSize val="0"/>
        </c:dLbls>
        <c:axId val="621870128"/>
        <c:axId val="621868488"/>
      </c:radarChart>
      <c:catAx>
        <c:axId val="62187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868488"/>
        <c:crosses val="autoZero"/>
        <c:auto val="1"/>
        <c:lblAlgn val="ctr"/>
        <c:lblOffset val="100"/>
        <c:noMultiLvlLbl val="0"/>
      </c:catAx>
      <c:valAx>
        <c:axId val="621868488"/>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21870128"/>
        <c:crosses val="autoZero"/>
        <c:crossBetween val="between"/>
      </c:valAx>
      <c:spPr>
        <a:noFill/>
        <a:ln>
          <a:noFill/>
        </a:ln>
        <a:effectLst/>
      </c:spPr>
    </c:plotArea>
    <c:legend>
      <c:legendPos val="b"/>
      <c:layout>
        <c:manualLayout>
          <c:xMode val="edge"/>
          <c:yMode val="edge"/>
          <c:x val="6.3679352580927384E-2"/>
          <c:y val="0.73943717904827111"/>
          <c:w val="0.9"/>
          <c:h val="0.161603834303320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radarChart>
        <c:radarStyle val="marker"/>
        <c:varyColors val="0"/>
        <c:ser>
          <c:idx val="0"/>
          <c:order val="0"/>
          <c:tx>
            <c:v>súčasná hodnota</c:v>
          </c:tx>
          <c:spPr>
            <a:ln w="28575" cap="rnd">
              <a:solidFill>
                <a:schemeClr val="accent1"/>
              </a:solidFill>
              <a:round/>
            </a:ln>
            <a:effectLst/>
          </c:spPr>
          <c:marker>
            <c:symbol val="none"/>
          </c:marker>
          <c:cat>
            <c:strLit>
              <c:ptCount val="4"/>
              <c:pt idx="0">
                <c:v>Ovzdušie (PM2.5)</c:v>
              </c:pt>
              <c:pt idx="1">
                <c:v>Skleníkové plyny</c:v>
              </c:pt>
              <c:pt idx="2">
                <c:v>Recyklácia</c:v>
              </c:pt>
              <c:pt idx="3">
                <c:v>Podiel OZE</c:v>
              </c:pt>
            </c:strLit>
          </c:cat>
          <c:val>
            <c:numLit>
              <c:formatCode>General</c:formatCode>
              <c:ptCount val="4"/>
              <c:pt idx="0">
                <c:v>58.659217877094974</c:v>
              </c:pt>
              <c:pt idx="1">
                <c:v>86.771588594127422</c:v>
              </c:pt>
              <c:pt idx="2">
                <c:v>68.466522678185754</c:v>
              </c:pt>
              <c:pt idx="3">
                <c:v>21.01910828025478</c:v>
              </c:pt>
            </c:numLit>
          </c:val>
          <c:extLst>
            <c:ext xmlns:c16="http://schemas.microsoft.com/office/drawing/2014/chart" uri="{C3380CC4-5D6E-409C-BE32-E72D297353CC}">
              <c16:uniqueId val="{00000000-4904-4A5D-A13F-45D09FB46A53}"/>
            </c:ext>
          </c:extLst>
        </c:ser>
        <c:ser>
          <c:idx val="1"/>
          <c:order val="1"/>
          <c:tx>
            <c:v>tretí najlepší výkon</c:v>
          </c:tx>
          <c:spPr>
            <a:ln w="28575" cap="rnd">
              <a:solidFill>
                <a:srgbClr val="002060"/>
              </a:solidFill>
              <a:round/>
            </a:ln>
            <a:effectLst/>
          </c:spPr>
          <c:marker>
            <c:symbol val="none"/>
          </c:marker>
          <c:cat>
            <c:strLit>
              <c:ptCount val="4"/>
              <c:pt idx="0">
                <c:v>Ovzdušie (PM2.5)</c:v>
              </c:pt>
              <c:pt idx="1">
                <c:v>Skleníkové plyny</c:v>
              </c:pt>
              <c:pt idx="2">
                <c:v>Recyklácia</c:v>
              </c:pt>
              <c:pt idx="3">
                <c:v>Podiel OZE</c:v>
              </c:pt>
            </c:strLit>
          </c:cat>
          <c:val>
            <c:numLit>
              <c:formatCode>General</c:formatCode>
              <c:ptCount val="4"/>
              <c:pt idx="0">
                <c:v>100</c:v>
              </c:pt>
              <c:pt idx="1">
                <c:v>100</c:v>
              </c:pt>
              <c:pt idx="2">
                <c:v>100</c:v>
              </c:pt>
              <c:pt idx="3">
                <c:v>100</c:v>
              </c:pt>
            </c:numLit>
          </c:val>
          <c:extLst>
            <c:ext xmlns:c16="http://schemas.microsoft.com/office/drawing/2014/chart" uri="{C3380CC4-5D6E-409C-BE32-E72D297353CC}">
              <c16:uniqueId val="{00000001-4904-4A5D-A13F-45D09FB46A53}"/>
            </c:ext>
          </c:extLst>
        </c:ser>
        <c:ser>
          <c:idx val="3"/>
          <c:order val="2"/>
          <c:tx>
            <c:v>metodika</c:v>
          </c:tx>
          <c:spPr>
            <a:ln w="28575" cap="rnd">
              <a:solidFill>
                <a:schemeClr val="accent4"/>
              </a:solidFill>
              <a:round/>
            </a:ln>
            <a:effectLst/>
          </c:spPr>
          <c:marker>
            <c:symbol val="none"/>
          </c:marker>
          <c:cat>
            <c:strLit>
              <c:ptCount val="4"/>
              <c:pt idx="0">
                <c:v>Ovzdušie (PM2.5)</c:v>
              </c:pt>
              <c:pt idx="1">
                <c:v>Skleníkové plyny</c:v>
              </c:pt>
              <c:pt idx="2">
                <c:v>Recyklácia</c:v>
              </c:pt>
              <c:pt idx="3">
                <c:v>Podiel OZE</c:v>
              </c:pt>
            </c:strLit>
          </c:cat>
          <c:val>
            <c:numLit>
              <c:formatCode>General</c:formatCode>
              <c:ptCount val="4"/>
              <c:pt idx="0">
                <c:v>87.709497206703929</c:v>
              </c:pt>
              <c:pt idx="1">
                <c:v>93.157460840890366</c:v>
              </c:pt>
              <c:pt idx="2">
                <c:v>106.91144708423326</c:v>
              </c:pt>
              <c:pt idx="3">
                <c:v>27.070063694267514</c:v>
              </c:pt>
            </c:numLit>
          </c:val>
          <c:extLst>
            <c:ext xmlns:c16="http://schemas.microsoft.com/office/drawing/2014/chart" uri="{C3380CC4-5D6E-409C-BE32-E72D297353CC}">
              <c16:uniqueId val="{00000002-4904-4A5D-A13F-45D09FB46A53}"/>
            </c:ext>
          </c:extLst>
        </c:ser>
        <c:ser>
          <c:idx val="2"/>
          <c:order val="3"/>
          <c:tx>
            <c:v>benchmark</c:v>
          </c:tx>
          <c:spPr>
            <a:ln w="28575" cap="rnd">
              <a:solidFill>
                <a:schemeClr val="accent3"/>
              </a:solidFill>
              <a:round/>
            </a:ln>
            <a:effectLst/>
          </c:spPr>
          <c:marker>
            <c:symbol val="none"/>
          </c:marker>
          <c:cat>
            <c:strLit>
              <c:ptCount val="4"/>
              <c:pt idx="0">
                <c:v>Ovzdušie (PM2.5)</c:v>
              </c:pt>
              <c:pt idx="1">
                <c:v>Skleníkové plyny</c:v>
              </c:pt>
              <c:pt idx="2">
                <c:v>Recyklácia</c:v>
              </c:pt>
              <c:pt idx="3">
                <c:v>Podiel OZE</c:v>
              </c:pt>
            </c:strLit>
          </c:cat>
          <c:val>
            <c:numLit>
              <c:formatCode>General</c:formatCode>
              <c:ptCount val="4"/>
              <c:pt idx="0">
                <c:v>64.804469273743024</c:v>
              </c:pt>
              <c:pt idx="1">
                <c:v>93.157460840890366</c:v>
              </c:pt>
              <c:pt idx="2">
                <c:v>79.91360691144709</c:v>
              </c:pt>
              <c:pt idx="3">
                <c:v>45.541401273885349</c:v>
              </c:pt>
            </c:numLit>
          </c:val>
          <c:extLst>
            <c:ext xmlns:c16="http://schemas.microsoft.com/office/drawing/2014/chart" uri="{C3380CC4-5D6E-409C-BE32-E72D297353CC}">
              <c16:uniqueId val="{00000003-4904-4A5D-A13F-45D09FB46A53}"/>
            </c:ext>
          </c:extLst>
        </c:ser>
        <c:dLbls>
          <c:showLegendKey val="0"/>
          <c:showVal val="0"/>
          <c:showCatName val="0"/>
          <c:showSerName val="0"/>
          <c:showPercent val="0"/>
          <c:showBubbleSize val="0"/>
        </c:dLbls>
        <c:axId val="621870128"/>
        <c:axId val="621868488"/>
      </c:radarChart>
      <c:catAx>
        <c:axId val="62187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868488"/>
        <c:crosses val="autoZero"/>
        <c:auto val="1"/>
        <c:lblAlgn val="ctr"/>
        <c:lblOffset val="100"/>
        <c:noMultiLvlLbl val="0"/>
      </c:catAx>
      <c:valAx>
        <c:axId val="621868488"/>
        <c:scaling>
          <c:orientation val="minMax"/>
          <c:max val="10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21870128"/>
        <c:crosses val="autoZero"/>
        <c:crossBetween val="between"/>
      </c:valAx>
      <c:spPr>
        <a:noFill/>
        <a:ln>
          <a:noFill/>
        </a:ln>
        <a:effectLst/>
      </c:spPr>
    </c:plotArea>
    <c:legend>
      <c:legendPos val="b"/>
      <c:layout>
        <c:manualLayout>
          <c:xMode val="edge"/>
          <c:yMode val="edge"/>
          <c:x val="6.3679352580927384E-2"/>
          <c:y val="0.82291557305336838"/>
          <c:w val="0.91708573928258974"/>
          <c:h val="0.149306649168853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0359876473346376"/>
          <c:y val="0.13440332488360276"/>
          <c:w val="0.36699898139015991"/>
          <c:h val="0.65593925271858544"/>
        </c:manualLayout>
      </c:layout>
      <c:radarChart>
        <c:radarStyle val="marker"/>
        <c:varyColors val="0"/>
        <c:ser>
          <c:idx val="0"/>
          <c:order val="0"/>
          <c:tx>
            <c:v>súčasná hodnota</c:v>
          </c:tx>
          <c:spPr>
            <a:ln w="28575" cap="rnd">
              <a:solidFill>
                <a:schemeClr val="accent1"/>
              </a:solidFill>
              <a:round/>
            </a:ln>
            <a:effectLst/>
          </c:spPr>
          <c:marker>
            <c:symbol val="none"/>
          </c:marker>
          <c:cat>
            <c:strLit>
              <c:ptCount val="6"/>
              <c:pt idx="0">
                <c:v>Vláda zákona </c:v>
              </c:pt>
              <c:pt idx="1">
                <c:v>Korupcia</c:v>
              </c:pt>
              <c:pt idx="2">
                <c:v>PMR index</c:v>
              </c:pt>
              <c:pt idx="3">
                <c:v>DESI index</c:v>
              </c:pt>
              <c:pt idx="4">
                <c:v>Inovácie</c:v>
              </c:pt>
              <c:pt idx="5">
                <c:v>Podnikové výdavky na VaV</c:v>
              </c:pt>
            </c:strLit>
          </c:cat>
          <c:val>
            <c:numLit>
              <c:formatCode>General</c:formatCode>
              <c:ptCount val="6"/>
              <c:pt idx="0">
                <c:v>40.837696335078533</c:v>
              </c:pt>
              <c:pt idx="1">
                <c:v>30.452674897119348</c:v>
              </c:pt>
              <c:pt idx="2">
                <c:v>46.341463414634141</c:v>
              </c:pt>
              <c:pt idx="3">
                <c:v>26.169367166004282</c:v>
              </c:pt>
              <c:pt idx="4">
                <c:v>31.619047619047624</c:v>
              </c:pt>
              <c:pt idx="5">
                <c:v>12.562814070351758</c:v>
              </c:pt>
            </c:numLit>
          </c:val>
          <c:extLst>
            <c:ext xmlns:c16="http://schemas.microsoft.com/office/drawing/2014/chart" uri="{C3380CC4-5D6E-409C-BE32-E72D297353CC}">
              <c16:uniqueId val="{00000000-E210-4436-82A6-531C762CC426}"/>
            </c:ext>
          </c:extLst>
        </c:ser>
        <c:ser>
          <c:idx val="1"/>
          <c:order val="1"/>
          <c:tx>
            <c:v>tretí najlepší výkon</c:v>
          </c:tx>
          <c:spPr>
            <a:ln w="28575" cap="rnd">
              <a:solidFill>
                <a:srgbClr val="002060"/>
              </a:solidFill>
              <a:round/>
            </a:ln>
            <a:effectLst/>
          </c:spPr>
          <c:marker>
            <c:symbol val="none"/>
          </c:marker>
          <c:cat>
            <c:strLit>
              <c:ptCount val="6"/>
              <c:pt idx="0">
                <c:v>Vláda zákona </c:v>
              </c:pt>
              <c:pt idx="1">
                <c:v>Korupcia</c:v>
              </c:pt>
              <c:pt idx="2">
                <c:v>PMR index</c:v>
              </c:pt>
              <c:pt idx="3">
                <c:v>DESI index</c:v>
              </c:pt>
              <c:pt idx="4">
                <c:v>Inovácie</c:v>
              </c:pt>
              <c:pt idx="5">
                <c:v>Podnikové výdavky na VaV</c:v>
              </c:pt>
            </c:strLit>
          </c:cat>
          <c:val>
            <c:numLit>
              <c:formatCode>General</c:formatCode>
              <c:ptCount val="6"/>
              <c:pt idx="0">
                <c:v>100</c:v>
              </c:pt>
              <c:pt idx="1">
                <c:v>100</c:v>
              </c:pt>
              <c:pt idx="2">
                <c:v>100</c:v>
              </c:pt>
              <c:pt idx="3">
                <c:v>100</c:v>
              </c:pt>
              <c:pt idx="4">
                <c:v>100</c:v>
              </c:pt>
              <c:pt idx="5">
                <c:v>100</c:v>
              </c:pt>
            </c:numLit>
          </c:val>
          <c:extLst>
            <c:ext xmlns:c16="http://schemas.microsoft.com/office/drawing/2014/chart" uri="{C3380CC4-5D6E-409C-BE32-E72D297353CC}">
              <c16:uniqueId val="{00000001-E210-4436-82A6-531C762CC426}"/>
            </c:ext>
          </c:extLst>
        </c:ser>
        <c:ser>
          <c:idx val="2"/>
          <c:order val="2"/>
          <c:tx>
            <c:v>metodika</c:v>
          </c:tx>
          <c:spPr>
            <a:ln w="28575" cap="rnd">
              <a:solidFill>
                <a:srgbClr val="FFC000"/>
              </a:solidFill>
              <a:round/>
            </a:ln>
            <a:effectLst/>
          </c:spPr>
          <c:marker>
            <c:symbol val="none"/>
          </c:marker>
          <c:cat>
            <c:strLit>
              <c:ptCount val="6"/>
              <c:pt idx="0">
                <c:v>Vláda zákona </c:v>
              </c:pt>
              <c:pt idx="1">
                <c:v>Korupcia</c:v>
              </c:pt>
              <c:pt idx="2">
                <c:v>PMR index</c:v>
              </c:pt>
              <c:pt idx="3">
                <c:v>DESI index</c:v>
              </c:pt>
              <c:pt idx="4">
                <c:v>Inovácie</c:v>
              </c:pt>
              <c:pt idx="5">
                <c:v>Podnikové výdavky na VaV</c:v>
              </c:pt>
            </c:strLit>
          </c:cat>
          <c:val>
            <c:numLit>
              <c:formatCode>General</c:formatCode>
              <c:ptCount val="6"/>
              <c:pt idx="0">
                <c:v>51.308900523560212</c:v>
              </c:pt>
              <c:pt idx="1">
                <c:v>46.913580246913583</c:v>
              </c:pt>
              <c:pt idx="2">
                <c:v>73.170731707317074</c:v>
              </c:pt>
              <c:pt idx="3">
                <c:v>100</c:v>
              </c:pt>
              <c:pt idx="4">
                <c:v>60.190476190476197</c:v>
              </c:pt>
              <c:pt idx="5">
                <c:v>42.211055276381913</c:v>
              </c:pt>
            </c:numLit>
          </c:val>
          <c:extLst>
            <c:ext xmlns:c16="http://schemas.microsoft.com/office/drawing/2014/chart" uri="{C3380CC4-5D6E-409C-BE32-E72D297353CC}">
              <c16:uniqueId val="{00000002-E210-4436-82A6-531C762CC426}"/>
            </c:ext>
          </c:extLst>
        </c:ser>
        <c:ser>
          <c:idx val="3"/>
          <c:order val="3"/>
          <c:tx>
            <c:v>benchmark</c:v>
          </c:tx>
          <c:spPr>
            <a:ln w="28575" cap="rnd">
              <a:solidFill>
                <a:schemeClr val="bg2">
                  <a:lumMod val="75000"/>
                </a:schemeClr>
              </a:solidFill>
              <a:round/>
            </a:ln>
            <a:effectLst/>
          </c:spPr>
          <c:marker>
            <c:symbol val="none"/>
          </c:marker>
          <c:cat>
            <c:strLit>
              <c:ptCount val="6"/>
              <c:pt idx="0">
                <c:v>Vláda zákona </c:v>
              </c:pt>
              <c:pt idx="1">
                <c:v>Korupcia</c:v>
              </c:pt>
              <c:pt idx="2">
                <c:v>PMR index</c:v>
              </c:pt>
              <c:pt idx="3">
                <c:v>DESI index</c:v>
              </c:pt>
              <c:pt idx="4">
                <c:v>Inovácie</c:v>
              </c:pt>
              <c:pt idx="5">
                <c:v>Podnikové výdavky na VaV</c:v>
              </c:pt>
            </c:strLit>
          </c:cat>
          <c:val>
            <c:numLit>
              <c:formatCode>General</c:formatCode>
              <c:ptCount val="6"/>
              <c:pt idx="0">
                <c:v>46.596858638743456</c:v>
              </c:pt>
              <c:pt idx="1">
                <c:v>32.921810699588484</c:v>
              </c:pt>
              <c:pt idx="2">
                <c:v>68.292682926829258</c:v>
              </c:pt>
              <c:pt idx="3">
                <c:v>100</c:v>
              </c:pt>
              <c:pt idx="4">
                <c:v>46.857142857142861</c:v>
              </c:pt>
              <c:pt idx="5">
                <c:v>25.125628140703515</c:v>
              </c:pt>
            </c:numLit>
          </c:val>
          <c:extLst>
            <c:ext xmlns:c16="http://schemas.microsoft.com/office/drawing/2014/chart" uri="{C3380CC4-5D6E-409C-BE32-E72D297353CC}">
              <c16:uniqueId val="{00000003-E210-4436-82A6-531C762CC426}"/>
            </c:ext>
          </c:extLst>
        </c:ser>
        <c:dLbls>
          <c:showLegendKey val="0"/>
          <c:showVal val="0"/>
          <c:showCatName val="0"/>
          <c:showSerName val="0"/>
          <c:showPercent val="0"/>
          <c:showBubbleSize val="0"/>
        </c:dLbls>
        <c:axId val="621870128"/>
        <c:axId val="621868488"/>
      </c:radarChart>
      <c:catAx>
        <c:axId val="62187012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621868488"/>
        <c:crosses val="autoZero"/>
        <c:auto val="1"/>
        <c:lblAlgn val="ctr"/>
        <c:lblOffset val="100"/>
        <c:noMultiLvlLbl val="0"/>
      </c:catAx>
      <c:valAx>
        <c:axId val="621868488"/>
        <c:scaling>
          <c:orientation val="minMax"/>
          <c:max val="100"/>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621870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softEdge rad="0"/>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PISA!$AQ$43</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2"/>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0D54-44E2-8BF5-6347BA2AEB4D}"/>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0.12335542432195976"/>
                  <c:y val="-0.4450113006707495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PISA!$AP$44:$AP$68</c:f>
              <c:numCache>
                <c:formatCode>0</c:formatCode>
                <c:ptCount val="25"/>
                <c:pt idx="0">
                  <c:v>510.53768360757903</c:v>
                </c:pt>
                <c:pt idx="1">
                  <c:v>416.48797416716224</c:v>
                </c:pt>
                <c:pt idx="2">
                  <c:v>501.81175566123255</c:v>
                </c:pt>
                <c:pt idx="3">
                  <c:v>501.13441351083492</c:v>
                </c:pt>
                <c:pt idx="4">
                  <c:v>504.79480210672176</c:v>
                </c:pt>
                <c:pt idx="5">
                  <c:v>515.5723424842198</c:v>
                </c:pt>
                <c:pt idx="6">
                  <c:v>509.03797965816352</c:v>
                </c:pt>
                <c:pt idx="7">
                  <c:v>464.09704510071543</c:v>
                </c:pt>
                <c:pt idx="8">
                  <c:v>476.40404722493923</c:v>
                </c:pt>
                <c:pt idx="9">
                  <c:v>492.82147302108365</c:v>
                </c:pt>
                <c:pt idx="10">
                  <c:v>479.27178118352776</c:v>
                </c:pt>
                <c:pt idx="11">
                  <c:v>468.53634992007943</c:v>
                </c:pt>
                <c:pt idx="12">
                  <c:v>485.06723228266327</c:v>
                </c:pt>
                <c:pt idx="13">
                  <c:v>481.48292952180935</c:v>
                </c:pt>
                <c:pt idx="14">
                  <c:v>485.230914778873</c:v>
                </c:pt>
                <c:pt idx="15">
                  <c:v>492.41454289838134</c:v>
                </c:pt>
                <c:pt idx="16">
                  <c:v>520.75417427003822</c:v>
                </c:pt>
                <c:pt idx="17">
                  <c:v>502.17157666116196</c:v>
                </c:pt>
                <c:pt idx="18">
                  <c:v>500.29150862552314</c:v>
                </c:pt>
                <c:pt idx="19">
                  <c:v>470.92372662374345</c:v>
                </c:pt>
                <c:pt idx="20">
                  <c:v>409.70468659484169</c:v>
                </c:pt>
                <c:pt idx="21">
                  <c:v>505.89353658280817</c:v>
                </c:pt>
                <c:pt idx="22">
                  <c:v>482.29646788544352</c:v>
                </c:pt>
                <c:pt idx="23">
                  <c:v>552.84983677758646</c:v>
                </c:pt>
                <c:pt idx="24">
                  <c:v>504.33442799363866</c:v>
                </c:pt>
              </c:numCache>
            </c:numRef>
          </c:xVal>
          <c:yVal>
            <c:numRef>
              <c:f>PISA!$AQ$44:$AQ$68</c:f>
              <c:numCache>
                <c:formatCode>0.00</c:formatCode>
                <c:ptCount val="25"/>
                <c:pt idx="0">
                  <c:v>-0.9164200709029634</c:v>
                </c:pt>
                <c:pt idx="1">
                  <c:v>0.99009960133314223</c:v>
                </c:pt>
                <c:pt idx="2">
                  <c:v>-0.72499176151006373</c:v>
                </c:pt>
                <c:pt idx="3">
                  <c:v>4.031550937266578E-2</c:v>
                </c:pt>
                <c:pt idx="4">
                  <c:v>-0.19847124014281312</c:v>
                </c:pt>
                <c:pt idx="5">
                  <c:v>0.72047577676142771</c:v>
                </c:pt>
                <c:pt idx="6">
                  <c:v>-0.25555335115499628</c:v>
                </c:pt>
                <c:pt idx="7">
                  <c:v>-0.82261522442234047</c:v>
                </c:pt>
                <c:pt idx="8">
                  <c:v>0.67863189715177441</c:v>
                </c:pt>
                <c:pt idx="9">
                  <c:v>1.098337597819447E-3</c:v>
                </c:pt>
                <c:pt idx="10">
                  <c:v>-0.62287422789891878</c:v>
                </c:pt>
                <c:pt idx="11">
                  <c:v>0.78933579627120309</c:v>
                </c:pt>
                <c:pt idx="12">
                  <c:v>-0.19298229996397254</c:v>
                </c:pt>
                <c:pt idx="13">
                  <c:v>-0.22569207365368507</c:v>
                </c:pt>
                <c:pt idx="14">
                  <c:v>-0.64353668676356313</c:v>
                </c:pt>
                <c:pt idx="15">
                  <c:v>-1.2087328264755068</c:v>
                </c:pt>
                <c:pt idx="16">
                  <c:v>-1.7178385500798943</c:v>
                </c:pt>
                <c:pt idx="17">
                  <c:v>-0.98887354772364233</c:v>
                </c:pt>
                <c:pt idx="18">
                  <c:v>0.7357217434815434</c:v>
                </c:pt>
                <c:pt idx="19">
                  <c:v>1.7314972653959064</c:v>
                </c:pt>
                <c:pt idx="20">
                  <c:v>1.8973507868124244</c:v>
                </c:pt>
                <c:pt idx="21">
                  <c:v>-0.15024490459582771</c:v>
                </c:pt>
                <c:pt idx="22">
                  <c:v>-1.3785486947517569</c:v>
                </c:pt>
                <c:pt idx="23">
                  <c:v>-2.9308151633770954</c:v>
                </c:pt>
                <c:pt idx="24">
                  <c:v>-0.38486808494859304</c:v>
                </c:pt>
              </c:numCache>
            </c:numRef>
          </c:yVal>
          <c:smooth val="0"/>
          <c:extLst>
            <c:ext xmlns:c16="http://schemas.microsoft.com/office/drawing/2014/chart" uri="{C3380CC4-5D6E-409C-BE32-E72D297353CC}">
              <c16:uniqueId val="{00000000-0D54-44E2-8BF5-6347BA2AEB4D}"/>
            </c:ext>
          </c:extLst>
        </c:ser>
        <c:dLbls>
          <c:showLegendKey val="0"/>
          <c:showVal val="0"/>
          <c:showCatName val="0"/>
          <c:showSerName val="0"/>
          <c:showPercent val="0"/>
          <c:showBubbleSize val="0"/>
        </c:dLbls>
        <c:axId val="598970568"/>
        <c:axId val="598966632"/>
      </c:scatterChart>
      <c:valAx>
        <c:axId val="598970568"/>
        <c:scaling>
          <c:orientation val="minMax"/>
          <c:min val="35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8966632"/>
        <c:crosses val="autoZero"/>
        <c:crossBetween val="midCat"/>
      </c:valAx>
      <c:valAx>
        <c:axId val="5989666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89705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'PISA read'!$C$51</c:f>
              <c:strCache>
                <c:ptCount val="1"/>
                <c:pt idx="0">
                  <c:v>rast</c:v>
                </c:pt>
              </c:strCache>
            </c:strRef>
          </c:tx>
          <c:spPr>
            <a:ln w="19050" cap="rnd">
              <a:noFill/>
              <a:round/>
            </a:ln>
            <a:effectLst/>
          </c:spPr>
          <c:marker>
            <c:symbol val="circle"/>
            <c:size val="5"/>
            <c:spPr>
              <a:solidFill>
                <a:schemeClr val="accent1"/>
              </a:solidFill>
              <a:ln w="9525">
                <a:solidFill>
                  <a:schemeClr val="accent1"/>
                </a:solidFill>
              </a:ln>
              <a:effectLst/>
            </c:spPr>
          </c:marker>
          <c:dPt>
            <c:idx val="21"/>
            <c:marker>
              <c:symbol val="circle"/>
              <c:size val="5"/>
              <c:spPr>
                <a:solidFill>
                  <a:srgbClr val="FFC000"/>
                </a:solidFill>
                <a:ln w="9525">
                  <a:solidFill>
                    <a:schemeClr val="accent1"/>
                  </a:solidFill>
                </a:ln>
                <a:effectLst/>
              </c:spPr>
            </c:marker>
            <c:bubble3D val="0"/>
            <c:extLst>
              <c:ext xmlns:c16="http://schemas.microsoft.com/office/drawing/2014/chart" uri="{C3380CC4-5D6E-409C-BE32-E72D297353CC}">
                <c16:uniqueId val="{00000001-21D4-4006-B6D6-7BE2B4B6CCB0}"/>
              </c:ext>
            </c:extLst>
          </c:dPt>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6.4175415573053368E-2"/>
                  <c:y val="-0.5215055409740448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'PISA read'!$B$52:$B$75</c:f>
              <c:numCache>
                <c:formatCode>#\ ##0.0</c:formatCode>
                <c:ptCount val="24"/>
                <c:pt idx="0">
                  <c:v>19.399999999999999</c:v>
                </c:pt>
                <c:pt idx="1">
                  <c:v>51.1</c:v>
                </c:pt>
                <c:pt idx="2">
                  <c:v>24.8</c:v>
                </c:pt>
                <c:pt idx="3">
                  <c:v>16</c:v>
                </c:pt>
                <c:pt idx="4">
                  <c:v>20</c:v>
                </c:pt>
                <c:pt idx="5">
                  <c:v>13.6</c:v>
                </c:pt>
                <c:pt idx="6">
                  <c:v>12.1</c:v>
                </c:pt>
                <c:pt idx="7">
                  <c:v>27.7</c:v>
                </c:pt>
                <c:pt idx="8">
                  <c:v>21.7</c:v>
                </c:pt>
                <c:pt idx="9">
                  <c:v>21.5</c:v>
                </c:pt>
                <c:pt idx="10">
                  <c:v>26.4</c:v>
                </c:pt>
                <c:pt idx="11">
                  <c:v>21.2</c:v>
                </c:pt>
                <c:pt idx="12">
                  <c:v>25.7</c:v>
                </c:pt>
                <c:pt idx="13">
                  <c:v>22.9</c:v>
                </c:pt>
                <c:pt idx="14">
                  <c:v>20.6</c:v>
                </c:pt>
                <c:pt idx="15">
                  <c:v>15.1</c:v>
                </c:pt>
                <c:pt idx="16">
                  <c:v>21.5</c:v>
                </c:pt>
                <c:pt idx="17">
                  <c:v>16.2</c:v>
                </c:pt>
                <c:pt idx="18">
                  <c:v>24.9</c:v>
                </c:pt>
                <c:pt idx="19">
                  <c:v>53.5</c:v>
                </c:pt>
                <c:pt idx="20">
                  <c:v>16.5</c:v>
                </c:pt>
                <c:pt idx="21">
                  <c:v>27.8</c:v>
                </c:pt>
                <c:pt idx="22">
                  <c:v>4.8</c:v>
                </c:pt>
                <c:pt idx="23">
                  <c:v>15.3</c:v>
                </c:pt>
              </c:numCache>
            </c:numRef>
          </c:xVal>
          <c:yVal>
            <c:numRef>
              <c:f>'PISA read'!$C$52:$C$75</c:f>
              <c:numCache>
                <c:formatCode>#,##0.00</c:formatCode>
                <c:ptCount val="24"/>
                <c:pt idx="0">
                  <c:v>0.15833333333333352</c:v>
                </c:pt>
                <c:pt idx="1">
                  <c:v>-0.33333333333333331</c:v>
                </c:pt>
                <c:pt idx="2">
                  <c:v>-0.34166666666666679</c:v>
                </c:pt>
                <c:pt idx="3">
                  <c:v>0</c:v>
                </c:pt>
                <c:pt idx="4">
                  <c:v>5.8333333333333272E-2</c:v>
                </c:pt>
                <c:pt idx="5">
                  <c:v>-0.20833333333333334</c:v>
                </c:pt>
                <c:pt idx="6">
                  <c:v>-2.4999999999999911E-2</c:v>
                </c:pt>
                <c:pt idx="7">
                  <c:v>0.23333333333333339</c:v>
                </c:pt>
                <c:pt idx="8">
                  <c:v>-6.6666666666666721E-2</c:v>
                </c:pt>
                <c:pt idx="9">
                  <c:v>8.3333333333334512E-3</c:v>
                </c:pt>
                <c:pt idx="10">
                  <c:v>-0.25833333333333314</c:v>
                </c:pt>
                <c:pt idx="11">
                  <c:v>9.9999999999999936E-2</c:v>
                </c:pt>
                <c:pt idx="12">
                  <c:v>-0.10833333333333339</c:v>
                </c:pt>
                <c:pt idx="13">
                  <c:v>0.53333333333333355</c:v>
                </c:pt>
                <c:pt idx="14">
                  <c:v>0.39166666666666661</c:v>
                </c:pt>
                <c:pt idx="15">
                  <c:v>0.75000000000000011</c:v>
                </c:pt>
                <c:pt idx="16">
                  <c:v>0.17500000000000013</c:v>
                </c:pt>
                <c:pt idx="17">
                  <c:v>-0.125</c:v>
                </c:pt>
                <c:pt idx="18">
                  <c:v>-0.39166666666666661</c:v>
                </c:pt>
                <c:pt idx="19">
                  <c:v>-1.0583333333333336</c:v>
                </c:pt>
                <c:pt idx="20">
                  <c:v>0.11666666666666654</c:v>
                </c:pt>
                <c:pt idx="21">
                  <c:v>0.29999999999999982</c:v>
                </c:pt>
                <c:pt idx="22">
                  <c:v>0.72499999999999998</c:v>
                </c:pt>
                <c:pt idx="23">
                  <c:v>0.25833333333333314</c:v>
                </c:pt>
              </c:numCache>
            </c:numRef>
          </c:yVal>
          <c:smooth val="0"/>
          <c:extLst>
            <c:ext xmlns:c16="http://schemas.microsoft.com/office/drawing/2014/chart" uri="{C3380CC4-5D6E-409C-BE32-E72D297353CC}">
              <c16:uniqueId val="{00000000-21D4-4006-B6D6-7BE2B4B6CCB0}"/>
            </c:ext>
          </c:extLst>
        </c:ser>
        <c:dLbls>
          <c:showLegendKey val="0"/>
          <c:showVal val="0"/>
          <c:showCatName val="0"/>
          <c:showSerName val="0"/>
          <c:showPercent val="0"/>
          <c:showBubbleSize val="0"/>
        </c:dLbls>
        <c:axId val="570426744"/>
        <c:axId val="570428056"/>
      </c:scatterChart>
      <c:valAx>
        <c:axId val="570426744"/>
        <c:scaling>
          <c:orientation val="minMax"/>
        </c:scaling>
        <c:delete val="0"/>
        <c:axPos val="b"/>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0428056"/>
        <c:crosses val="autoZero"/>
        <c:crossBetween val="midCat"/>
      </c:valAx>
      <c:valAx>
        <c:axId val="5704280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0426744"/>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15</xdr:col>
      <xdr:colOff>504825</xdr:colOff>
      <xdr:row>17</xdr:row>
      <xdr:rowOff>130174</xdr:rowOff>
    </xdr:from>
    <xdr:to>
      <xdr:col>21</xdr:col>
      <xdr:colOff>596900</xdr:colOff>
      <xdr:row>29</xdr:row>
      <xdr:rowOff>158750</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479425</xdr:colOff>
      <xdr:row>53</xdr:row>
      <xdr:rowOff>9525</xdr:rowOff>
    </xdr:from>
    <xdr:to>
      <xdr:col>18</xdr:col>
      <xdr:colOff>403225</xdr:colOff>
      <xdr:row>73</xdr:row>
      <xdr:rowOff>53975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456045</xdr:colOff>
      <xdr:row>112</xdr:row>
      <xdr:rowOff>109039</xdr:rowOff>
    </xdr:from>
    <xdr:to>
      <xdr:col>22</xdr:col>
      <xdr:colOff>50671</xdr:colOff>
      <xdr:row>128</xdr:row>
      <xdr:rowOff>109039</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552257</xdr:colOff>
      <xdr:row>76</xdr:row>
      <xdr:rowOff>10647</xdr:rowOff>
    </xdr:from>
    <xdr:to>
      <xdr:col>29</xdr:col>
      <xdr:colOff>198839</xdr:colOff>
      <xdr:row>99</xdr:row>
      <xdr:rowOff>32072</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158750</xdr:colOff>
      <xdr:row>57</xdr:row>
      <xdr:rowOff>5195</xdr:rowOff>
    </xdr:from>
    <xdr:to>
      <xdr:col>18</xdr:col>
      <xdr:colOff>510887</xdr:colOff>
      <xdr:row>78</xdr:row>
      <xdr:rowOff>75622</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561975</xdr:colOff>
      <xdr:row>6</xdr:row>
      <xdr:rowOff>41275</xdr:rowOff>
    </xdr:from>
    <xdr:to>
      <xdr:col>26</xdr:col>
      <xdr:colOff>155575</xdr:colOff>
      <xdr:row>27</xdr:row>
      <xdr:rowOff>117475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346075</xdr:colOff>
      <xdr:row>44</xdr:row>
      <xdr:rowOff>111125</xdr:rowOff>
    </xdr:from>
    <xdr:to>
      <xdr:col>21</xdr:col>
      <xdr:colOff>561975</xdr:colOff>
      <xdr:row>67</xdr:row>
      <xdr:rowOff>111125</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168275</xdr:colOff>
      <xdr:row>50</xdr:row>
      <xdr:rowOff>98425</xdr:rowOff>
    </xdr:from>
    <xdr:to>
      <xdr:col>22</xdr:col>
      <xdr:colOff>530225</xdr:colOff>
      <xdr:row>72</xdr:row>
      <xdr:rowOff>47625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155575</xdr:colOff>
      <xdr:row>46</xdr:row>
      <xdr:rowOff>123825</xdr:rowOff>
    </xdr:from>
    <xdr:to>
      <xdr:col>17</xdr:col>
      <xdr:colOff>460375</xdr:colOff>
      <xdr:row>68</xdr:row>
      <xdr:rowOff>47625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66675</xdr:colOff>
      <xdr:row>51</xdr:row>
      <xdr:rowOff>41275</xdr:rowOff>
    </xdr:from>
    <xdr:to>
      <xdr:col>18</xdr:col>
      <xdr:colOff>371475</xdr:colOff>
      <xdr:row>71</xdr:row>
      <xdr:rowOff>117475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238125</xdr:colOff>
      <xdr:row>33</xdr:row>
      <xdr:rowOff>111125</xdr:rowOff>
    </xdr:from>
    <xdr:to>
      <xdr:col>21</xdr:col>
      <xdr:colOff>66675</xdr:colOff>
      <xdr:row>55</xdr:row>
      <xdr:rowOff>60325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301625</xdr:colOff>
      <xdr:row>52</xdr:row>
      <xdr:rowOff>60325</xdr:rowOff>
    </xdr:from>
    <xdr:to>
      <xdr:col>18</xdr:col>
      <xdr:colOff>860425</xdr:colOff>
      <xdr:row>74</xdr:row>
      <xdr:rowOff>9525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21</xdr:col>
      <xdr:colOff>50801</xdr:colOff>
      <xdr:row>7</xdr:row>
      <xdr:rowOff>95250</xdr:rowOff>
    </xdr:from>
    <xdr:to>
      <xdr:col>26</xdr:col>
      <xdr:colOff>558801</xdr:colOff>
      <xdr:row>14</xdr:row>
      <xdr:rowOff>285749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219075</xdr:colOff>
      <xdr:row>13</xdr:row>
      <xdr:rowOff>282575</xdr:rowOff>
    </xdr:from>
    <xdr:to>
      <xdr:col>19</xdr:col>
      <xdr:colOff>596900</xdr:colOff>
      <xdr:row>21</xdr:row>
      <xdr:rowOff>190500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25399</xdr:colOff>
      <xdr:row>24</xdr:row>
      <xdr:rowOff>133351</xdr:rowOff>
    </xdr:from>
    <xdr:to>
      <xdr:col>20</xdr:col>
      <xdr:colOff>311150</xdr:colOff>
      <xdr:row>31</xdr:row>
      <xdr:rowOff>241301</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295275</xdr:colOff>
      <xdr:row>17</xdr:row>
      <xdr:rowOff>190500</xdr:rowOff>
    </xdr:from>
    <xdr:to>
      <xdr:col>27</xdr:col>
      <xdr:colOff>285750</xdr:colOff>
      <xdr:row>25</xdr:row>
      <xdr:rowOff>279401</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187325</xdr:colOff>
      <xdr:row>30</xdr:row>
      <xdr:rowOff>161924</xdr:rowOff>
    </xdr:from>
    <xdr:to>
      <xdr:col>28</xdr:col>
      <xdr:colOff>311150</xdr:colOff>
      <xdr:row>41</xdr:row>
      <xdr:rowOff>82550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60325</xdr:colOff>
      <xdr:row>1</xdr:row>
      <xdr:rowOff>31757</xdr:rowOff>
    </xdr:from>
    <xdr:to>
      <xdr:col>19</xdr:col>
      <xdr:colOff>368300</xdr:colOff>
      <xdr:row>10</xdr:row>
      <xdr:rowOff>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136525</xdr:colOff>
      <xdr:row>50</xdr:row>
      <xdr:rowOff>123825</xdr:rowOff>
    </xdr:from>
    <xdr:to>
      <xdr:col>22</xdr:col>
      <xdr:colOff>149225</xdr:colOff>
      <xdr:row>72</xdr:row>
      <xdr:rowOff>73025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562679</xdr:colOff>
      <xdr:row>51</xdr:row>
      <xdr:rowOff>60088</xdr:rowOff>
    </xdr:from>
    <xdr:to>
      <xdr:col>17</xdr:col>
      <xdr:colOff>236947</xdr:colOff>
      <xdr:row>70</xdr:row>
      <xdr:rowOff>122177</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225425</xdr:colOff>
      <xdr:row>51</xdr:row>
      <xdr:rowOff>53975</xdr:rowOff>
    </xdr:from>
    <xdr:to>
      <xdr:col>20</xdr:col>
      <xdr:colOff>530225</xdr:colOff>
      <xdr:row>72</xdr:row>
      <xdr:rowOff>92075</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39</xdr:col>
      <xdr:colOff>603837</xdr:colOff>
      <xdr:row>57</xdr:row>
      <xdr:rowOff>48331</xdr:rowOff>
    </xdr:from>
    <xdr:to>
      <xdr:col>46</xdr:col>
      <xdr:colOff>511527</xdr:colOff>
      <xdr:row>76</xdr:row>
      <xdr:rowOff>41158</xdr:rowOff>
    </xdr:to>
    <xdr:graphicFrame macro="">
      <xdr:nvGraphicFramePr>
        <xdr:cNvPr id="5" name="Graf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542925</xdr:colOff>
      <xdr:row>50</xdr:row>
      <xdr:rowOff>3175</xdr:rowOff>
    </xdr:from>
    <xdr:to>
      <xdr:col>19</xdr:col>
      <xdr:colOff>225425</xdr:colOff>
      <xdr:row>69</xdr:row>
      <xdr:rowOff>111125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104775</xdr:colOff>
      <xdr:row>47</xdr:row>
      <xdr:rowOff>85725</xdr:rowOff>
    </xdr:from>
    <xdr:to>
      <xdr:col>21</xdr:col>
      <xdr:colOff>409575</xdr:colOff>
      <xdr:row>69</xdr:row>
      <xdr:rowOff>28575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476250</xdr:colOff>
      <xdr:row>32</xdr:row>
      <xdr:rowOff>31750</xdr:rowOff>
    </xdr:from>
    <xdr:to>
      <xdr:col>19</xdr:col>
      <xdr:colOff>603250</xdr:colOff>
      <xdr:row>53</xdr:row>
      <xdr:rowOff>107950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13</xdr:col>
      <xdr:colOff>47625</xdr:colOff>
      <xdr:row>49</xdr:row>
      <xdr:rowOff>130175</xdr:rowOff>
    </xdr:from>
    <xdr:to>
      <xdr:col>20</xdr:col>
      <xdr:colOff>352425</xdr:colOff>
      <xdr:row>71</xdr:row>
      <xdr:rowOff>79375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10</xdr:col>
      <xdr:colOff>28575</xdr:colOff>
      <xdr:row>49</xdr:row>
      <xdr:rowOff>98425</xdr:rowOff>
    </xdr:from>
    <xdr:to>
      <xdr:col>16</xdr:col>
      <xdr:colOff>828675</xdr:colOff>
      <xdr:row>71</xdr:row>
      <xdr:rowOff>47625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300404</xdr:colOff>
      <xdr:row>32</xdr:row>
      <xdr:rowOff>47380</xdr:rowOff>
    </xdr:from>
    <xdr:to>
      <xdr:col>19</xdr:col>
      <xdr:colOff>598366</xdr:colOff>
      <xdr:row>54</xdr:row>
      <xdr:rowOff>11234</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55</xdr:col>
      <xdr:colOff>41274</xdr:colOff>
      <xdr:row>41</xdr:row>
      <xdr:rowOff>104774</xdr:rowOff>
    </xdr:from>
    <xdr:to>
      <xdr:col>63</xdr:col>
      <xdr:colOff>171449</xdr:colOff>
      <xdr:row>65</xdr:row>
      <xdr:rowOff>101599</xdr:rowOff>
    </xdr:to>
    <xdr:graphicFrame macro="">
      <xdr:nvGraphicFramePr>
        <xdr:cNvPr id="5" name="Graf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23</xdr:col>
      <xdr:colOff>447675</xdr:colOff>
      <xdr:row>13</xdr:row>
      <xdr:rowOff>0</xdr:rowOff>
    </xdr:from>
    <xdr:to>
      <xdr:col>31</xdr:col>
      <xdr:colOff>142875</xdr:colOff>
      <xdr:row>35</xdr:row>
      <xdr:rowOff>117475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20</xdr:col>
      <xdr:colOff>198438</xdr:colOff>
      <xdr:row>21</xdr:row>
      <xdr:rowOff>1588</xdr:rowOff>
    </xdr:from>
    <xdr:to>
      <xdr:col>27</xdr:col>
      <xdr:colOff>510647</xdr:colOff>
      <xdr:row>42</xdr:row>
      <xdr:rowOff>77788</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377825</xdr:colOff>
      <xdr:row>28</xdr:row>
      <xdr:rowOff>25399</xdr:rowOff>
    </xdr:from>
    <xdr:to>
      <xdr:col>21</xdr:col>
      <xdr:colOff>314325</xdr:colOff>
      <xdr:row>50</xdr:row>
      <xdr:rowOff>63500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352425</xdr:colOff>
      <xdr:row>43</xdr:row>
      <xdr:rowOff>34925</xdr:rowOff>
    </xdr:from>
    <xdr:to>
      <xdr:col>18</xdr:col>
      <xdr:colOff>568325</xdr:colOff>
      <xdr:row>62</xdr:row>
      <xdr:rowOff>136525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13</xdr:col>
      <xdr:colOff>498004</xdr:colOff>
      <xdr:row>53</xdr:row>
      <xdr:rowOff>58795</xdr:rowOff>
    </xdr:from>
    <xdr:to>
      <xdr:col>21</xdr:col>
      <xdr:colOff>499768</xdr:colOff>
      <xdr:row>75</xdr:row>
      <xdr:rowOff>23518</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13</xdr:col>
      <xdr:colOff>111125</xdr:colOff>
      <xdr:row>33</xdr:row>
      <xdr:rowOff>117475</xdr:rowOff>
    </xdr:from>
    <xdr:to>
      <xdr:col>20</xdr:col>
      <xdr:colOff>415925</xdr:colOff>
      <xdr:row>51</xdr:row>
      <xdr:rowOff>88900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14</xdr:col>
      <xdr:colOff>307975</xdr:colOff>
      <xdr:row>52</xdr:row>
      <xdr:rowOff>117475</xdr:rowOff>
    </xdr:from>
    <xdr:to>
      <xdr:col>20</xdr:col>
      <xdr:colOff>568325</xdr:colOff>
      <xdr:row>73</xdr:row>
      <xdr:rowOff>66675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101600</xdr:colOff>
      <xdr:row>51</xdr:row>
      <xdr:rowOff>1411</xdr:rowOff>
    </xdr:from>
    <xdr:to>
      <xdr:col>22</xdr:col>
      <xdr:colOff>357717</xdr:colOff>
      <xdr:row>70</xdr:row>
      <xdr:rowOff>38100</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Temp/Parts%201%20and%2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applic/uoe/ind2002/calcul_B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oecdshare.oecd.org/Applic/PISA/PISA%202003%20Initial%20Report/Chapters/Chapter%203%20-%20Learning%20characteristics/applic/uoe/ind2002/calcul_B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Applic\EAS\Afa\MAJ\UK\2005\Isobelle%20Table%20B%202003.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TC_A7_EAG201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ROJECTS/EMO13_EPL/EP_data/EP_Part%20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EAS\Afa\BASE_AFA\RD\DONNEE\RD_ESP.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n.es-sadki\AppData\Local\Microsoft\Windows\Temporary%20Internet%20Files\Content.Outlook\OL4Z261N\KEY%20FIGURES%202010\FROM%20JAN%202010\Matthieu\KF2010%20SF%20plus%20FP%20plus%20civGOVERD%201006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albiser_e/AppData/Local/Temp/Temp1_Teachers'%20salaries%20and%20Working%20time.zip/Teachers'%20salaries%20and%20Working%20time/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C3_TREND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oecdshare.oecd.org/TEMP/OutputContri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Applic/UOE/Ind2005/data2001/E9C3NAG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oecdshare.oecd.org/Applic/UOE/Ind2005/data2001/E9C3N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R&amp;D_publications\2005\SIFs2005\SIF5_R&amp;D%20Psl\Extrations\Persreg_pc-em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mp;D_publications\2005\SIFs2005\SIF5_R&amp;D%20Psl\Extrations\Perssci_FTE_RSE_TOT_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FA\AFA\MAJ\JPN\JPNOU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WINDOWS\TEMP\A.2.1GERDme011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albiser_e/AppData/Local/Temp/Temp1_Teachers'%20salaries%20and%20Working%20time.zip/Teachers'%20salaries%20and%20Working%20time/EduExpen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albiser_e/AppData/Local/Temp/Temp1_Teachers'%20salaries%20and%20Working%20time.zip/Teachers'%20salaries%20and%20Working%20time/F5_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albiser_e/AppData/Local/Temp/Temp1_Teachers'%20salaries%20and%20Working%20time.zip/Teachers'%20salaries%20and%20Working%20time/NSalary_feb1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T:\Task%205.1\5.1.5%20SPECIAL%20STUDIES\OECD\NESLI\Evaluation%20and%20Assessment\December%202014%20Survey\Copy%20of%20EA_USA_A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Applic/UOE/EQ/y0001/WEI/02de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F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of redundancy (1 day) and personal reasons (6 days for warning + 1 day for notice)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redundancy.
9 months tenure: 1week, 4 years tenure: 3 weeks, 20 years tenure:4 weeks.</v>
          </cell>
          <cell r="F4" t="str">
            <v> All workers: 1w&lt;1y, 2w&lt;3y, 3w&lt;5y, 4w&gt;5y.  These notice periods are increased by one week if employee is over 45 years old and has over 2 years continuous service. Notice periods may be increased through collective agreements, particularly in cases of redundancy.
9 months tenure: 1week, 4 years tenure: 3 weeks, 20 years tenure: 4 weeks.</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All workers: None. Redundancy cases: 0&lt;1y ; 4w&lt;2y, 6w&lt;3y, 7w&lt;4y, 8w&gt;4y (typical cases). No redundancy pay for employees of businesses with fewer than 15 employees.
Calculation: average of all workers (0 weeks) and redundancy cases (9 months tenure: 0, 4 years tenure: 8 weeks, 20 years tenure: 8 weeks)</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response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religion, political opinion, national extraction or social origin, refusing to negotiate in connection with, make, sign, extend, vary or terminate an AWA.</v>
          </cell>
          <cell r="F6" t="str">
            <v>Fair: Dismissal can be fair if justified on the basis of capacity or conduct, subject to whether it is harsh, unjust or unreasonable as well as for economic redundancy (“retrenchment”), or for genuine operational reasons meaning reasons of an economic, technological, structural or similar nature relating to the employer's undertaking, establishment, service or business.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response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absence from work during maternity leave or parental leave, temporary absence from work to carry out voluntary emergency management activity, religion, political opinion, national extraction or social origin, refusing to negotiate in connection with, make, sign, extend, vary or terminate an AWA.</v>
          </cell>
          <cell r="G6">
            <v>0</v>
          </cell>
          <cell r="J6">
            <v>0</v>
          </cell>
          <cell r="M6">
            <v>0</v>
          </cell>
          <cell r="P6">
            <v>0</v>
          </cell>
        </row>
        <row r="7">
          <cell r="A7" t="str">
            <v>AustraliaEPL3B</v>
          </cell>
          <cell r="B7" t="str">
            <v>Australia</v>
          </cell>
          <cell r="C7" t="str">
            <v>EPL3B</v>
          </cell>
          <cell r="D7" t="str">
            <v>Trial period</v>
          </cell>
          <cell r="E7" t="str">
            <v>Employee’s on probation where the probationary period is determined in advance or is either no more than 3 months duration or, if longer than 3 months, is reasonable given the nature of the employment;
if a trainee, under the National Training Wage Award or approved traineeship agreement and apprentices where the the employment is limited to the duration of the traineeship or apprenticeship.</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v>
          </cell>
          <cell r="F8" t="str">
            <v>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F2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Blue collar: Usually 2 weeks (but ranging from 1 day in construction industry to 5 months in some collective agreements). White collar: 6w&lt;2y, 2m&lt;5y, 3m&lt;15y, 4m&lt;25y, 5m&gt;25y.
Blue collar: 9 months tenure: 2 weeks, 4 years tenure: 2 weeks, 20 years tenure: 2 weeks.
White collar: 9 months tenure: 6 weeks, 4 years tenure: 2 months, 20 years tenure: 4 months.</v>
          </cell>
          <cell r="F25" t="str">
            <v>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 xml:space="preserve">The tenure-based calculated severance pay only applies to work contracts not subject to the Employees'  Income Provision Act (BMVG). The BMVG introduced a newly regulated severance pay scheme in Austria. It is applicable to all new work contracts concluded after 31 December 2002, as well as to existing work contracts in force on 31 December 2002  provided BMVG applicability has been agreed upon for such individual contracts. The BMVG is based on the idea of outsourcing any entitlements to severance pay to independent employees’ income provision funds (Mitarbeitervorsorgekassen) where severance pay contributions made by employers are duly administered during save-up. The previous bonus-type severance pay system has been replaced by a contribution-based system under which severance pay is financed by regularly paid employers’ contributions within a fully funded system. Pursuant to the BMVG employers withhold a legally defined contribution from the monthly pay and transfer this contribution to the chosen employees’ income provision fund. An employee’s severance pay entitlement is addressed to this fund; the amount of severance pay under the BMVG will depend on the capital accrued in the fund, on the investment income achieved and on the capital guaranteed. The new system eliminates dismissal disincentives since it is no longer the employer who provides severance pay to the employee; contribution payments to employees’ income provision funds will have a neutral impact on employers’ employment and dismissal behaviour. </v>
          </cell>
          <cell r="F26" t="str">
            <v xml:space="preserve">The Employees' Income Provision Act (BMVG) introduced a newly regulated severance pay scheme in Austria for all work contracts concluded after 31 December 2002, as well as to existing work contracts in force on 31 December 2002 provided BMVG applicability has been agreed upon for such individual contracts. Under the BMVG,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will (until 31 December 2003) have to take social aspects into account if it appears to be difficult for such workers to get another job. Beginning in 2004, employers intending to terminate older workers’ contracts with a tenure of more than 2 years will have to take social aspects into account if it appears to be difficult for such workers to get another job.</v>
          </cell>
          <cell r="F27" t="str">
            <v>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If the works council has expressly objected to the intended dismissal withini the specified period of time, it may contest the dismissal in the labour and social court at the request of the employee within one week of having been informed that the notice has been served. If the works council does not act on this request, the dismissed employee may himself/herself challenge the dismissal in court within one week after the expiry of the period set for the works council.
Calculation: average of 1 week if works council contests dismissal and 2 weeks if employee contests dismissal.</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 but often part of social compensation plans.</v>
          </cell>
          <cell r="F43" t="str">
            <v>Type of negotiation requiredf: Consultation on alternatives to redundancy and ways to mitigate the effects:  social plan to be established in firms with &gt;20 employees. Selection criteria: No criteria laid down by law. Severance pay: No legal requirements, but often part of social compensation plans.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 des ouvriers débute le 1er lundi qui suit la notification par lettre recommandée.</v>
          </cell>
          <cell r="F45" t="str">
            <v>Registered letter or oral notification.
En cas de notification écrite :
- la lettre sort ses effets le 3ième jour ouvrable après son expédition,
- le préavis des employés débute le 1er du mois qui suit la notification par lettre recommandée, 
- le préavis des ouvriers débute le 1er lundi qui suit la notification par lettre recommandée.
Calculation: average of oral notification (1 day) and registered letter (3 + 15 for white collar; 3 + 3.5 for blue collar) = 6.6 days</v>
          </cell>
          <cell r="G45">
            <v>7</v>
          </cell>
          <cell r="J45">
            <v>7</v>
          </cell>
          <cell r="M45">
            <v>1</v>
          </cell>
          <cell r="P45">
            <v>1</v>
          </cell>
        </row>
        <row r="46">
          <cell r="A46" t="str">
            <v>BelgiumEPL2A1, EPL2A2, EPL2A3</v>
          </cell>
          <cell r="B46" t="str">
            <v>Belgium</v>
          </cell>
          <cell r="C46" t="str">
            <v>EPL2A1, EPL2A2, EPL2A3</v>
          </cell>
          <cell r="D46" t="str">
            <v>Notice / tenurea</v>
          </cell>
          <cell r="E46" t="str">
            <v xml:space="preserve">Ouvrier : pas de préavis en période d’essai; 7j&lt;6mois (si prévu par convention); 28j&lt;6mois ; 35j&lt;5ans; 42j&lt;10ans ; 56j&lt;15ans; 84j&lt;20ans; 112j&gt;20ans.
Employé : 7j en période d’essai; 3m&lt;5ans Trois mois de préavis en plus pour chaque commencement d’une nouvelle période de 5 ans d’ancienneté (ex : 6m&lt;10ans,9m&lt;15ans....). Il s’agit du minimum légal. Si le traitement annuel est supérieur à 25 921€, les parties doivent se mettre d’accord sur un préavis convenable qui ne peut être inférieur au minimum légal. A défaut d’accord il appartient au tribunal de se prononcer sur le préavis convenable. Certaines formules, type formule Claeys, ont été mis au point par des praticiens pour estimer ce préavis convenable, elles n’ont aucun caractère obligatoire.
Ouvrier : 9 mois d’ancienneté: 35 jours, 4 ans d’ancienneté: 35jours, 20 ans d’ancienneté : 112 jours. 
Employé (formule de Clays) : 9 mois d’ancienneté: 3 mois (3 mois), 4 ans d’ancienneté: 3 mois (6 mois), 20 ans d’ancienneté : 15 mois (21 mois).
</v>
          </cell>
          <cell r="F46" t="str">
            <v xml:space="preserve">Ouvrier : pas de préavis en période d’essai; 7j&lt;6mois (si prévu par convention); 28j&lt;6mois ; 35j&lt;5ans; 42j&lt;10ans ; 56j&lt;15ans; 84j&lt;20ans; 112j&gt;20ans.
Employé : 7j en période d’essai; 3m&lt;5ans Trois mois de préavis en plus pour chaque commencement d’une nouvelle période de 5 ans d’ancienneté (ex : 6m&lt;10ans,9m&lt;15ans....). Il s’agit du minimum légal. Si le traitement annuel est supérieur à 28580 euros (2008) ou 29729 euros (2009), les parties doivent se mettre d’accord sur un préavis convenable qui ne peut être inférieur au minimum légal. A défaut d’accord il appartient au tribunal de se prononcer sur le préavis convenable. Certaines formules, type formule Claeys, ont été mis au point par des praticiens pour estimer ce préavis convenable, elles n’ont aucun caractère obligatoire.
Ouvrier : 9 mois d’ancienneté: 35 jours, 4 ans d’ancienneté: 35jours, 20 ans d’ancienneté : 112 jours. 
Employé (formule de Clays) : 9 mois d’ancienneté: 3 mois (3 mois), 4 ans d’ancienneté: 3 mois (6 mois), 20 ans d’ancienneté : 15 mois (21 mois).
</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
Le droit social prévoit des protections particulières contre le licenciement pour certains travailleurs : salariés en congé de maternité ou de formation, délégués syndicaux ou membres du comité d’entreprise.</v>
          </cell>
          <cell r="F48" t="str">
            <v>Licenciement abusif des ouvriers: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
Le droit social prévoit des protections particulières contre le licenciement pour certains travailleurs : salariés en congé de maternité ou de formation, délégués syndicaux ou membres du comité d’entreprise.</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31 073 EUR au 1er janvier 2003)</v>
          </cell>
          <cell r="F49"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34261 EUR (2008) ou 35638 EUR (2009))</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Indemnités typiques pour 20 ans d’ancienneté. Ouvriers : 10 mois
Employés : minimum de 15/21 mois (deux possibilités, selon que la rémunération est &lt; ou &gt; 25 921 EUR par an en 2003).</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Indemnités typiques pour 20 ans d’ancienneté. Ouvriers : 10 mois
Employés : minimum de 15/21 mois (deux possibilités, selon que la rémunération est &lt; ou &gt; 28580 EUR par an (2008) ou 29729 EUR (2009)).</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 xml:space="preserve">Fixed-term contracts are permitted without specifying an objective reason, for up to two years, or for up to three years with the authorisation of the social and labour inspectorate.
In other cases, fixed-term contracts are restricted to objective situations in (replacement, temporary increase in workload, etc.). </v>
          </cell>
          <cell r="F53" t="str">
            <v xml:space="preserve">Fixed-term contracts are permitted without specifying an objective reason, for up to two years, or for up to three years with the authorisation of the social and labour inspectorate.
In other cases, fixed-term contracts are restricted to objective situations in (replacement, temporary increase in workload, etc.). </v>
          </cell>
          <cell r="G53">
            <v>2.5</v>
          </cell>
          <cell r="J53">
            <v>2.5</v>
          </cell>
          <cell r="M53">
            <v>1</v>
          </cell>
          <cell r="P53">
            <v>1</v>
          </cell>
        </row>
        <row r="54">
          <cell r="A54" t="str">
            <v>BelgiumFT2</v>
          </cell>
          <cell r="B54" t="str">
            <v>Belgium</v>
          </cell>
          <cell r="C54" t="str">
            <v>FT2</v>
          </cell>
          <cell r="D54" t="str">
            <v>Maximum number of successive fixed-term contractsd</v>
          </cell>
          <cell r="E54" t="str">
            <v xml:space="preserve">4 Sans motif légitime : 4 contrats à durée déterminée successifs, d’une durée de 3 mois minimum et d'une durée totale de deux ans ou, avec l’autorisation de l’Inspection des lois sociales, pour une durée totale de 3 ans maximum avec des contrats de 6 mois minimum.
Avec motif légitime : pas de nombre maximum.
</v>
          </cell>
          <cell r="F54" t="str">
            <v>4 Sans motif légitime : 4 contrats à durée déterminée successifs, d’une durée de 3 mois minimum et d'une durée totale de deux ans ou, avec l’autorisation de l’Inspection des lois sociales, pour une durée totale de 3 ans maximum avec des contrats de 6 mois minimum.
Avec motif légitime : pas de nombre maximum mais apprécié par les juridictions du travail</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exceptionnels : 3 mois en principe</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Le licenciement est collectiif lorsqu’il touche :
1. des entreprises de plus de 20 travailleurs
2. sur une période de 60 jours au moins : 10 salariés dans les entreprises de 20 à 99 salariés ; 10% des salariés dans les entreprises de 100 à 300 salariés ; 30 dans les entreprises de 300 salariés et plus.</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nouvelle notification doit être faite à service subrégional de l’emploi avec envoi du projet de licenciement (nombre de travailleurs à licencier, catégorie.....)</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notification : A la fin des consultations une nouvelle notification doit être faite à service subrégional de l’emploi avec envoi du projet de licenciement (nombre de travailleurs à licencier, catégorie.....) et copie aux représentants des travailleurs.</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 xml:space="preserve">Type de négociation requis: Consultation des représentants des travailleurs sur les solutions autres que le licenciement et sur les moyens d’en atténuer les effets négatifs. Dans ce cadre il peut être décidé la mise en place d’un plan social.
Indemnité de licenciement: Versement pendant 4 mois, d’une indemnité de licenciement équivalant à la moitié de la différence entre l’indemnité de chômage et la rémunération nette (jusqu’à un certain plafond). La période de 4 mois est réduite dans le cas de préavis durant plus de 3 mois.
</v>
          </cell>
          <cell r="F64" t="str">
            <v xml:space="preserve">Type de négociation requis: Consultation des représentants des travailleurs sur les solutions autres que le licenciement et sur les moyens d’en atténuer les effets négatifs. Dans ce cadre il peut être décidé la mise en place d’un plan social.
Indemnité de licenciement collectif: selon la durée du préavis, les indemnités seront plus ou moins importantes. Au plus le préavis sera long au plus bas sera l’indemnité.
</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4w&lt;5y, up to 8w&gt;8y. Notice requirements similar to Ontario in most other provinces (and in particular, in Québec, British Columbia and Alberta).
Québec: 1w&lt;1y; 2w&lt;5y; 4w&lt;10y; 8w&gt;10y.
British Colombia: 1w&lt;1y; 2w&lt;3y; 3w&lt;4y; 4w&lt;5y, up to 8w&gt;8y.
Alberta: 1w&lt;2y; 2w&lt;4y; 4w&lt;6y; 5w&lt;8y, 6w&lt;10y, 8w&gt;10y.
All workers: 9 months tenure: 1 week, 4 years tenure: 3.4 weeks, 20 years tenure: 8 weeks.
Calculation: Weighted average over Quebec (0.28), Ontario (0.45), Alberta (0.11) and BC (0.15)</v>
          </cell>
          <cell r="F67" t="str">
            <v>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Calculation: Weighted average over Quebec (0.28), Ontario (0.45), Alberta (0.11) and BC (0.15). Weights depend on the relative size of each jurisdiction in terms of working-age population. Overall these 4 jurisdictions represent more than 85% of the working-age population in Canada.</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firm with a payroll of $ 2.5 million or more.
9 months tenure: 0, 4 years tenure: 0, 20 years tenure: 20 weeks. 
Other jurisdictions: no legislated severance pay.
On average: 9 months tenure: 0, 4 years tenure: 1.8 weeks, 20 years tenure: 9 weeks.
Calculation: Weighted average over Quebec (0.28), Ontario (0.45), Alberta (0.11) and BC (0.15) 
</v>
          </cell>
          <cell r="F68" t="str">
            <v>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not be laid off, unless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F6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not be laid off, unless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Weighted average of Quebec (1.5), Alberta (0), BC (0) and Ontario (0).</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1/3 * 1 for special administrative authorisation.</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and Ontario; 10 to 18 weeks in Manitoba;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F8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and Ontario; 10 to 18 weeks in Manitoba;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 weeks or 33 days</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Selection criteria: As laid down in any collective agreements. Severance pay: No special regulations for collective dismissal in federal juridiction.</v>
          </cell>
          <cell r="F85" t="str">
            <v>Type of negotiation requiredf: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Selection criteria: As laid down in any collective agreements. Severance pay: No additional severance pay obligations if notice requirements for collective dismissal are met.</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 period starts to run from the first day of the calendar month following receipt of the letter.</v>
          </cell>
          <cell r="F87" t="str">
            <v>Personal reasons: Letter sent by mail or handed out directly, after previous warning.
Redundancy: Advance consultation, with offer of another job or re-training if feasible; then letter sent by mail or handed directly to employee. In both cases the notice period starts to run from the first day of the calendar month following receipt of the letter.
Calculation:  day for notice + 6 days for prior warning procedure + 15 days on average for first day of following month</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dismissals based on discrimination (age, sex, colour, religion, union membership, etc.).</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Typical compensation at 20 years tenure: 8 months.</v>
          </cell>
          <cell r="F9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There is no maximum amount for compensation.
Typical compensation at 20 years tenure: 8 months.</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v>
          </cell>
          <cell r="F10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employee council. Selection criteria: not set out by legislation. Severance pay: No special regulations for collective dismissal.</v>
          </cell>
          <cell r="F106" t="str">
            <v>Type of negotiation requiredf: Consultation on alternatives to redundancy and measures for finding new jobs. An employer is also under to submit a written report to the labour office about the results of discussions with the relevant union body or employee council. Selection criteria: not set out by legislation. Severance pay: No special regulations for collective dismissal.</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F107"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For white collar workers, the notice must be given before the first day of a calendar month and the notice period starts from the first day of the calendar month following receipt of the notice. 
Calculated by averaging figures for blue and white collar workers: Blue collar: 1 day; white collar: 1 day for written notice + 15 days on average for start of next month = 16 days</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F109"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F111"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F113"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F114"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union representatives and consultation on reasons and ways to avoid lay-off.</v>
          </cell>
          <cell r="F128" t="str">
            <v>Personal reasons: Statement of reasons and information on appeals procedures given to the employee upon request.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Calculation: (1.5+2)/2</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all, 11 i.e. (7+15)/2</v>
          </cell>
          <cell r="F129" t="str">
            <v>Personal reasons: Notice orally or in writing.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(7 days = 6+1) and lack of work (1+5+14+1 = 21 days) = (7+21)/2 = 14</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v>
          </cell>
          <cell r="F132" t="str">
            <v xml:space="preserve">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F13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F148"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G148">
            <v>0</v>
          </cell>
          <cell r="J148">
            <v>0</v>
          </cell>
          <cell r="M148">
            <v>0</v>
          </cell>
          <cell r="P148">
            <v>0</v>
          </cell>
        </row>
        <row r="149">
          <cell r="A149" t="str">
            <v>FranceEPL1A</v>
          </cell>
          <cell r="B149" t="str">
            <v>France</v>
          </cell>
          <cell r="C149" t="str">
            <v>EPL1A</v>
          </cell>
          <cell r="D149" t="str">
            <v>Notification proceduresa</v>
          </cell>
          <cell r="E149" t="str">
            <v xml:space="preserve">Personal reasons: Letter; interview: statement of reasons to employee; a second letter: notification by registered letter with recorded delivery.
Economic reasons: Letter; interview: statement of reasons to employee; a second letter: notification by registered letter with recorded delivery. Notification to Labour Inspectorate and usually the personnel delegates or works council.
</v>
          </cell>
          <cell r="F149" t="str">
            <v>Motif personnel : lettre ; entretien ; explication du motif à l’employé ; seconde lettre : notification par lettre envoyée en recommandé avec accusé de réception.
Motif économique : lettre ; entretien ; explication du motif à l’employé ; seconde lettre : notification par lettre envoyée en recommandé avec accusé de réception. Notification envoyée à l’inspection du travail et en général, aux délégués du personnel ou au comité d’entreprise.</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l’entretien et l’envoi en recommandé de la lettre de notification ; ensuite, la notification écrite du licenciement marque le début du préavis.
Motif économique : Délais minimum à respecter entre la réception de la lettre de convocation à l’entretien préalable et cet entretien (5 jours ouvrables minimum en l’absence de représentants du personnel dans l’entreprise) ; délai de 4 à 15 jours entre l’entretien et l’envoi en recommandé de la lettre de notification ; ensuite, la notification écrite du licenciement marque le début du préavis.</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ensuite, la notification écrite du licenciement marque le début du préavis.
Motif économique : Délais minimum à respecter entre la réception de la lettre de convocation à l’entretien préalable et cet entretien (7 jours ouvrables minimum) ; délai de 15 jours entre l’entretien et l’envoi en recommandé de la lettre de notification ; ensuite, la notification écrite du licenciement marque le début du préavis.
Moyen de motif personnel (1+5+1) et motif economique: (1+7+15+1)</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F151" t="str">
            <v> 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 xml:space="preserve">L’indemnité n’est due qu’à partir de 2 ans d’ancienneté.
Motif personnel : 1/10ième de mois de salaire par année d’ancienneté, plus 1/15ième supplémentaire après 10 ans d’ancienneté.
Motif économique : 2/10ième de mois de salaire par année d’ancienneté, plus 2/15ième supplémentaire après 10 ans d’ancienneté.
Ensemble des salariés : 9 mois d’ancienneté : 0, 4 ans d’ancienneté : 0.6 mois, 20 ans d’ancienneté : 4 mois. </v>
          </cell>
          <cell r="F152"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6.7 mois. </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Justifié (pour causes réelles et sérieuses) : Un licenciement doit avoir une cause réelle et sérieuse. Le motif peut en être : personnel (faute, insuffisance professionnelle, insuffisance de résultats, inaptitude médicalement constatée) ou économique. En cas de licenciement pour motif économique, l’employeur doit tenir compte de certains critères pour déterminer le salarié à licencier (caractéristiques sociales, familiales, qualités professionnelles notamment). Le salarié bénéficie d’une priorité de réembauchage dans l’année qui suit son licenciement.
Abusif: Licenciement non fondé sur des causes réelles et sérieuses. En cas d’inaptitude médicalement constatée ou de motif économique, l’employeur doit chercher à reclasser le salarié (sinon le licenciement est sans cause réelle et sérieuse).
Nul: Licenciement lié à des raisons relatives à la vie privée du salarié, fondé sur un motif discriminatoire ou faisant suite à des agissements de harcèlement moral ou sexuel</v>
          </cell>
          <cell r="F153" t="str">
            <v>Justifié (pour causes réelles et sérieuses) : Un licenciement doit avoir une cause réelle et sérieuse. Le motif peut en être : personnel (faute, insuffisance professionnelle, insuffisance de résultats, inaptitude médicalement constatée) ou économique. En cas de licenciement pour motif économique, l’employeur doit tenir compte de certains critères pour déterminer le salarié à licencier (caractéristiques sociales, familiales, qualités professionnelles notamment). Le salarié bénéficie d’une priorité de réembauchage dans l’année qui suit son licenciement.
Abusif: Licenciement non fondé sur des causes réelles et sérieuses. En cas d’inaptitude médicalement constatée ou de motif économique, l’employeur doit chercher à reclasser le salarié (sinon le licenciement est sans cause réelle et sérieuse).
Nul: Licenciement lié à des raisons relatives à la vie privée du salarié, fondé sur un motif discriminatoire ou faisant suite à des agissements de harcèlement moral ou sexuel</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Contracts of indefinite duration can include trial periods of two months, (three months for supervisors and technicians and four months for managers). The trial period can be renewed once by agreement to a maximum, including renewal, of  four months (six months for supervisors and technicians and eight months for managers).</v>
          </cell>
          <cell r="G154">
            <v>1.5</v>
          </cell>
          <cell r="J154">
            <v>4</v>
          </cell>
          <cell r="M154">
            <v>5</v>
          </cell>
          <cell r="P154">
            <v>4</v>
          </cell>
        </row>
        <row r="155">
          <cell r="A155" t="str">
            <v>FranceEPL3C</v>
          </cell>
          <cell r="B155" t="str">
            <v>France</v>
          </cell>
          <cell r="C155" t="str">
            <v>EPL3C</v>
          </cell>
          <cell r="D155" t="str">
            <v>compensation following unfair dismissalb</v>
          </cell>
          <cell r="E155" t="str">
            <v xml:space="preserve">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mois de salaire </v>
          </cell>
          <cell r="F155" t="str">
            <v xml:space="preserve">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 </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travaux d’intérêt public. (Les CDD ne sont pas autorisés au cours des 6 mois suivant un licenciement pour motif économique.)</v>
          </cell>
          <cell r="F158" t="str">
            <v>Utilisation restreinte aux cas « objectifs » (remplacement, travail saisonnier, surcharge temporaire de travail). Certains types de CDD sont autorisés à des fins de formation, en cas de versements d’aides à l’embauche et dans le cadre de programme de travaux d’intérêt public. (Les CDD ne sont pas autorisés au cours des 6 mois suivant un licenciement pour motif économique.)</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pendant un délai de six mois.)</v>
          </cell>
          <cell r="F161" t="str">
            <v>Utilisation restreinte aux cas « objectifs », comme pour les CDD. (Il ne peut être recouru à un contrat de travail temporaire pour motif d’accroissement temporaire d’activité pour pourvoir un poste concerné pas un licenciement pour motif économique pendant un délai de six mois.)</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La durée maximum du contrat de travail temporaire est modulée en fonction du motif de recours au contrat. Elle est en principe de dix-huit mois. Elle varie entre 9 mois (attente de l’entrée en poste d’un salarié employé sous contrat à durée indéterminée) et vingt-quatre mois (suppression définitive du poste, mission à l’étranger ou commande exceptionnelle à l’exportation).</v>
          </cell>
          <cell r="F163" t="str">
            <v>La durée maximum du contrat de travail temporaire est modulée en fonction du motif de recours au contrat. Elle est en principe de dix-huit mois. Elle varie entre 9 mois (attente de l’entrée en poste d’un salarié employé sous contrat à durée indéterminée) et vingt-quatre mois (suppression définitive du poste, mission à l’étranger ou commande exceptionnelle à l’exportation).</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Notification aux représentants du personnels : Information complète des délégués du personnel ou du comité d’entreprise et organisation de réunions de consultation.
Notification aux autorités publiques: Notification aux autorités départementales du travail (DDTEFP).</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Notification aux représentants du personnels : Information complète des délégués du personnel ou du comité d’entreprise et organisation de réunions de consultation.
Notification aux autorités publiques: Notification aux autorités départementales du travail (DDTEFP).</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30-60 jours pour les entreprises de 50 salariés et plus ; 21‑35 jours dans les entreprises de moins de 50 salariés (selon le nombre de licenciements envisagés).
Calculs: 20 jours i.e. [(30+60)/2+(21+35)/2]/2 - 17 days for individual redundancies</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30-60 jours pour les entreprises de 50 salariés et plus ; 21‑35 jours dans les entreprises de moins de 50 salariés (selon le nombre de licenciements envisagés).
Calculs: 20 jours i.e. [(30+60)/2+(21+35)/2]/2 - 15.5 days for individual redundancies</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Type of négociation requisf  :Consultation en plusieurs étapes sur les solutions autres que le licenciement, comme la mutation ou la reconversion ;  consultation sur un plan social dont l’élaboration est obligatoire dans les entreprises de 50 salariés ou plus. Le représentants du personnel n’ont pas le droit de veto, mais l’administration peut refuser le plan social.
Critères de sélection : Le législation du travail oblige de tenir compte des responsabilités familiales, de l’ancienneté, de l’âge, de l’existence éventuelle d’un handicap et de la qualification professionnelle (par catégories d’emploi).
Indemnités de licenciement : Pas de dispositions spéciales en cas de licenciements collectifs.</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Type of négociation requisf  :Consultation en plusieurs étapes sur les solutions autres que le licenciement, comme la mutation ou la reconversion ;  consultation sur un plan social dont l’élaboration est obligatoire dans les entreprises de 50 salariés ou plus. Le représentants du personnel n’ont pas le droit de veto, mais l’administration peut refuser le plan social.
Critères de sélection : Le législation du travail oblige de tenir compte des responsabilités familiales, de l’ancienneté, de l’âge, de l’existence éventuelle d’un handicap et de la qualification professionnelle (par catégories d’emploi).
Indemnités de licenciement : Pas de dispositions spéciales en cas de licenciements collectifs.</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to works council (if one exists -  works councils covered 48% of employeed in 2002 - see EIRO survey).  In case of notice given despite works council objection and subsequent law suit, dismissal has to wait for decision by Labour Court.
Special cases: notice of a disabled person requires prior notification of public authorities (Integrationsamt); notice of a pregnant woman and until 4 months after delivery requires prior notification of public authorities (Behörde für Arbeitsschutz)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for 1st/15th of month)</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 xml:space="preserve">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(9 months tenure: 3/8 months; 4 years tenure: 2 months; 20 years tenure: 10 months). </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family situation). Rehabilitation must already have been attempted before the dismissal, or the dismissal is considered unfair.</v>
          </cell>
          <cell r="F17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v>
          </cell>
          <cell r="F17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 </v>
          </cell>
          <cell r="F18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 </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often part of social compensation plans.</v>
          </cell>
          <cell r="F190" t="str">
            <v>Type of negotiation requiredf: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often part of social compensation plans.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Blue collar: None.
White collar: 0&lt;2m, 30d&lt;1y, 60d&lt;4y, 3m&lt;6y, 4m&lt;8y, 5m&lt;10y, plus one month per year of service, up to a maximum of 24 months.  Notice can be waived if full severance pay is given.
White collar: 9 months tenure: 30 days, 4 years tenure: 3 months, 20 years tenure: 16 months.</v>
          </cell>
          <cell r="F193" t="str">
            <v>Blue collar: None.
White collar: 0&lt;2m, 30d&lt;1y, 60d&lt;4y, 3m&lt;6y, 4m&lt;8y, 5m&lt;10y, plus one month per year of service, up to a maximum of 24 months.  Notice can be waived if full severance pay is given. 9 months tenure: 30 days, 4 years tenure: 3 months, 20 years tenure: 16 months.
Calculation: average of blue and white collar notice periods</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Blue collar: 5d&lt;1y, 7d&lt;2y, 15d&lt;5y, 30d&lt;10y, 60d&lt;15y, 95d&lt;20y, 115d&lt;25y, 135&lt;30, 150&gt;=30. White collar: Half the notice period if written notice is given; otherwise, severance pay according to the schedule for notice.
Blue collar: 9 months tenure: 7 days, 4 years tenure: 15 days, 20 years tenure: 3.8 months.
White collar: 9 months tenure: 15 days, 4 years tenure: 1.5 months, 20 years tenure: 8 months.</v>
          </cell>
          <cell r="F194" t="str">
            <v>Blue collar: 5d&lt;1y, 7d&lt;2y, 15d&lt;5y, 30d&lt;10y, 60d&lt;15y, 100d&lt;20y, 120d&lt;25y, 145&lt;30, 165&gt;=30. White collar: Half the notice period if written notice is given; otherwise, severance pay according to the schedule for notice.
Blue collar: 9 months tenure: 5 days, 4 years tenure: 15 days, 20 years tenure: 4 months.
White collar: 9 months tenure: 15 days, 4 years tenure: 1.5 months, 20 years tenure: 8 months. (Calculated assuming that notice is given).</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and after consultation with employee representatives. Unfair: Dismissals of trade union representatives, Works Council members, of recent mothers, and for reasons of pregnancy and discrimination. Note: In the Greek Legislation the end of the employment contract is a unilateral, legal act with no obligation to state the causes of termination, with the exception of some cases that are differently defined by law. The definition of justified or unjust dismissal is derived from case law.</v>
          </cell>
          <cell r="F195" t="str">
            <v>The termination of an employment contracts according to Greek law is a unilateral, non-causative legal act, except for those cases stipulated otherwise by law (e.g. dismissal of employee representatives, recent mothers, or for reasons of pregnancy or discrimination). The definition of fair or unfair (abusive) dismissal is based on case law. Generally, dismissals for non-performance of business needs are considered fair. In larger companies, dismissals have to be a "last resort" possibly only after exhaustion of oral and written warnings, pay reductions and suspensions, and after consultation with employer representatives.</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Blue collar: 9.5 months. White collar: 14 months (SHOULD BE 6 months)</v>
          </cell>
          <cell r="F19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6 months of backpay
Calculation: doesn't include severance pay; backpay calculated based on assumption that case lasts 6 months</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exceeded the contract is converted into a working relationship of an indefinite term.</v>
          </cell>
          <cell r="F202" t="str">
            <v>If the duration of successive fixed-term contracts exceeds two years in total, then the contract is assumed to cover a constant need for the enterprise and consequently it is converted into an employment contract or working relationship of an indefinite term.</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By order of the Act 2956/2001 (articles 20-26) the terms, the conditions and the establishment procedure of Temporary Employment Agencies are set. Through the Temporary Employment Agencies, the temporary employment of workers is permitted in all forms of employment. By order of the same Act the labor rights of the temporary workers are provided for. 30342/02 and 30343/02 Ministerial Decisions were issued pursuant to the said Act.</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Article 22 of the said Act provides that the duration of the employment of the temporary worker cannot be longer than 8 months. Its renewal is allowed for the same indirect employer for further 8 months.  If the employment with the same indirect employer continues after the second renewal, the contract is converted into an indefinite term contract.</v>
          </cell>
          <cell r="F204" t="str">
            <v>The length of time the temporary worker is employed may not exceed eight months. A renewal with the same indirect employer is permitted, on the condition that the total length of the renewal does not exceed eight months, and thus the existing employment contract is not cnoverted into an open-ended contract. In the event the employee continues in the employment of the indirect employer after the contract and any renewal thereof expires for a period of over two months, the employee's contract with the TWA shall be deemed to have been converted into an open-ended employment contract between the employee and the indirect employer.</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Ministry of Employment and Social Protection every six months. A copy of the report should also be submitted to the national Employment Observatory Research - Informatics S.A.</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 which cannot be lower than that set by the sectoral, occupation-based or enterprise-level collective agreements applicable to the indirect employer's staff. There is no requirement for working conditions other than health and safety to be the same for regular and TWA workers.</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F21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G211">
            <v>1</v>
          </cell>
          <cell r="J211">
            <v>1</v>
          </cell>
          <cell r="M211">
            <v>3</v>
          </cell>
          <cell r="P211">
            <v>3</v>
          </cell>
        </row>
        <row r="212">
          <cell r="A212" t="str">
            <v>HungaryEPL1A</v>
          </cell>
          <cell r="B212" t="str">
            <v>Hungary</v>
          </cell>
          <cell r="C212" t="str">
            <v>EPL1A</v>
          </cell>
          <cell r="D212" t="str">
            <v>Notification proceduresa</v>
          </cell>
          <cell r="E212" t="str">
            <v>The employer shall justify his notice. The justification shall clearly indicate the cause of the notice. Employee shall be given an opportunity for defence against the objections raised against him. Agreements and statements of an employment relationship shall be made in writing.</v>
          </cell>
          <cell r="F212" t="str">
            <v>The employer shall justify his notice. The justification shall clearly indicate the cause of the notice. Employee shall be given an opportunity for defence against the objections raised against him. Agreements and statements of an employment relationship shall be made in writing.</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 In lieu of reinstatement, the court shall order (upon weighing all applicable circumstances, in particular the unlawful action and its consequences) the employer to pay no less than two and no more than twelve months’ average earnings to the employee.
Typical compensation at 20 years tenure (all workers): 10 months.</v>
          </cell>
          <cell r="F218" t="str">
            <v>In lieu of reinstatement, the court shall order (upon weighing all applicable circumstances, in particular the unlawful action and its consequences) the employer to pay no less than two and no more than twelve months’ average earnings to the employee.
Typical compensation at 20 years tenure (all workers): 10 months.</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Estimated number: 2.5 
No limit specified. The amended Labour code (2003) states that any fixed-term contract shall be deemed as indefinite if the contract is repeatedly established or extended without the employer having a legitimate reason to do so and this violates the employee's legitimate interests.</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F223"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The employer shall notify in writing the employment center competent for the place where the affected place of business is located at least thirty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v>
          </cell>
          <cell r="F231" t="str">
            <v>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Type of negotiation requiredf: Consultation on principles of staff reduction, and ways to mitigate its effects.
Selection criteria: Law lays down union participation, but no specific selection criteria for dismissal.
Severance pay: No special regulations for collective dismissal.</v>
          </cell>
          <cell r="F232" t="str">
            <v>Type of negotiation requiredf: Consultation on principles of staff reduction, and ways to mitigate its effects.
Selection criteria: Negotiation with workers’ representatives, but no specific selection criteria for dismissal.
Severance pay: No special regulations for collective dismissal.</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Copy of official redundancy form to be sent to Department of Employment.</v>
          </cell>
          <cell r="F233" t="str">
            <v>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Copy of official redundancy form to be sent to Department of Employment.</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
Redundancy cases: 2w min.
9 months tenure: 2 weeks, 4 years tenure: 2 weeks, 20 years tenure: 8 weeks.</v>
          </cell>
          <cell r="F235" t="str">
            <v>All workers covered by the Minimum Notice &amp; Terms of Employment Act excluding inter alia, Defence Forces, Police and certain Merchant Shipping employment agreements.  Notice as follows: 0&lt;13w, 1w&lt;2y, 2w&lt;5y, 4w&lt;10y, 6w&lt;15y, 8w&gt;15y.
Redundancy cases: 2w min. 
9 months tenure:1 week, 4 years tenure: 2 weeks, 20 years tenure: 8 weeks.</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employer and employee social security contribution - they pay therefore only 40%.
Redundancy cases: 9 months tenure: 0, 4 years tenure: 9 weeks (cost is only 3.6w), 20 years tenure: 41 weeks (cost is only 16.4w).</v>
          </cell>
          <cell r="F236" t="str">
            <v>All workers: none.
In redundancy cases with at least two years tenure: 1 week’s pay ('bonus week'), plus two weeks’ pay per year worked, subject to a ceiling on weekly pay of 600 EUR  Employers are reimbursed 60% by redundancy fund financed by ordinary employer and employee social security contribution - they pay therefore only 40%.
Redundancy cases: 9 months tenure: 0, 4 years tenure: 9 weeks (cost is only 3.6w), 20 years tenure: 41 weeks (cost is only 16.4w).</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proposed exercise of rights under Carer’s Leave or minimum wage legislation.</v>
          </cell>
          <cell r="F237"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F238"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 xml:space="preserve">A reinstatement order, with back pay from the date of dismissal, is possible.  Also re-engagement from date after date of dismissal with no back pay from date of dismissal also possible.  Deciding body must specify why re-instatement/re-engagement not applied if compensation awarded.  In 5.78% of total allowed unfair dismissal cases in 2001, the Tribunal awarded a ‘job back’ remedy;  2002 – 2.139%. </v>
          </cell>
          <cell r="F240"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2007, reinstatement was ordered in one case and re-engagement was ordered in four cases.</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of the objective condition determining the contract i.e. whether it is (a) arriving at a specific date (b) completing a specific task, or (c) the occurrence of a specific event.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 xml:space="preserve">No limit in case of objective grounds justifying the renewal. (However under the Protection of Employees (Fixed-Term Work) Act 2003 but some possibility for unfair dismissal/penalisation claims under unfair dismissals/fixed-term legislation after having been employed for successive contracts). </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workers in firms 50-99; 10% in firm 100-299; 30+ in firms 300+ employees.</v>
          </cell>
          <cell r="F250" t="str">
            <v> ‘Collective redundancies’ means dismissals effected by an employer for one or more reasons not related to the individual concerned where in any period of 30 consecutive days the number of such dismissals is 5-9 workers in firms 20-49 employees; 10+ workers in firms 50-99; 10% in firm 100-299; 30+ in firms 300+ employees.</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F251"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F253" t="str">
            <v>Type of negotiation requiredf: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days.
White collar: 9 months tenure: 15 days, 4 years tenure: 2 months, 20 years tenure: 4 months.</v>
          </cell>
          <cell r="F256" t="str">
            <v>Blue collar: 2d&lt;2w and 6 to 12 days thereafter. White collar: 8d&lt;8w and 15 days to 4 months thereafter (minimum legal requirements, often higher in collective agreements).
Blue collar: 9 months tenure: 6 days, 4 years tenure: 9 days, 20 years tenure: 12 days.
White collar: 9 months tenure: 15 days, 4 years tenure: 2 months, 20 years tenure: 4 months.</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 union activity, etc.</v>
          </cell>
          <cell r="F258" t="str">
            <v>Fair: Termination of contract only possible for “just cause” or “just motive”, including significant non-performance of the employee, and compelling business reasons. Unfair: Dismissals reflecting discrimination on grounds of race, religion, gender, trade union activity, etc.</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2.5‑6 months (depending on seniority and firm size). This can be increased up to 10 months &gt; 10 years, and 14 months &gt;20 years seniority.
Typical compensation at 20 years tenure: 15 months.</v>
          </cell>
          <cell r="F260" t="str">
            <v>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2.5‑6 months (depending on seniority and firm size). This can be increased up to 10 months &gt; 10 years, and 14 months &gt;20 years seniority.
Typical compensation at 20 years tenure: 15 months.</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courts. (Training contracts and apprenticeships are regulated in separate laws.)</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 xml:space="preserve">Reform of 2000: extended TWA to the construction and agricultural sectors (with reference to white collar workers) and removed the restrictions concerning unskilled workers. (scale would have gone to 2) Reform of 2003: (Law no. 30/2003 opened up the market for the placement and management of work to private companies to the extent that TWA can now be used for technical, production and organizational reasons including the replacement of absent workers. Can also be used for types of work normally carried out by the enterprise but collective agreement may lay down upper limits for the use of temporary workers. An important novel aspect of the new Law no. 30/2003 is that in addition to the supply of workers on temporary contracts there now exists staff leasing i.e. supply of workers on permanent contracts. (scale to 3)
(excluded for firms which have resorted to collective dismissal in the previous 6 months).
</v>
          </cell>
          <cell r="F266" t="str">
            <v xml:space="preserve">TWA contracts can be used for technical, production and organizational reasons including the replacement of absent workers and for types of work normally carried out by the enterprise. Collective agreement may lay down upper limits for the use of temporary workers. In addition to the supply of workers on temporary contracts there now exists staff leasing i.e. supply of workers on permanent contracts, excluding for firms which have resorted to collective dismissals in the previous 6 months.
</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F272"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mobility payments (mobility indemnities are financed through the social security system, when accessing to the scheme enterprises have to pay, for every worker dismissed, a sum equal to six times the first month mobility allowance).</v>
          </cell>
          <cell r="F274" t="str">
            <v>Type of negotiation requiredf: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mobility payments (mobility indemnities are financed through the social security system, when accessing to the scheme enterprises have to pay, for every worker dismissed, a sum equal to six times the first month mobility allowance).</v>
          </cell>
          <cell r="G274">
            <v>2</v>
          </cell>
          <cell r="J274">
            <v>2</v>
          </cell>
          <cell r="M274">
            <v>6</v>
          </cell>
          <cell r="P274">
            <v>6</v>
          </cell>
        </row>
        <row r="275">
          <cell r="A275" t="str">
            <v>JapanEPL1A</v>
          </cell>
          <cell r="B275" t="str">
            <v>Japan</v>
          </cell>
          <cell r="C275" t="str">
            <v>EPL1A</v>
          </cell>
          <cell r="D275" t="str">
            <v>Notification proceduresa</v>
          </cell>
          <cell r="E275" t="str">
            <v>Personal reasons: To stand up in court, it is considered advisable that notice is given in writing and reasons are stated.  Some collective agreements provide for prior consultation with trade union. Managerial reasons: The courts must be satisfied that  trade union/employee representatives have been adequately notified and consulted.</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 xml:space="preserve">All workers: Severance pay is not legally required. According to enterprise survey, average severance pay (retirement allowance) equals almost 1 month per year of service, although is not legally required. It is somewhat higher in the case of lay-offs, and lower in case of volontary quits. The following figures refer to the differential in severance pay between these two cases.
9 months tenure: 0.4, 4 years tenure: 1.4 months, 20 years tenure: 2.9 months.  </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procedures. Unfair: Dismissal for reason of nationality, gender, belief or social status, of workers on sick leave, child birth and maternity leave, and when conditions on fair dismissal have not been satisfied.</v>
          </cell>
          <cell r="F279"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G279">
            <v>1</v>
          </cell>
          <cell r="J279">
            <v>1</v>
          </cell>
          <cell r="M279">
            <v>2</v>
          </cell>
          <cell r="P279">
            <v>2</v>
          </cell>
        </row>
        <row r="280">
          <cell r="A280" t="str">
            <v>JapanEPL3B</v>
          </cell>
          <cell r="B280" t="str">
            <v>Japan</v>
          </cell>
          <cell r="C280" t="str">
            <v>EPL3B</v>
          </cell>
          <cell r="D280" t="str">
            <v>Trial period</v>
          </cell>
          <cell r="E280" t="str">
            <v xml:space="preserve">Not legally regulated, but usually varies from 2 to 6 months (most often 3 months). The employer can dismiss the employee without stating any reason during the whole lenght of the probation period. However, after the first 14 days the ordinary 30-day notice must be given.  </v>
          </cell>
          <cell r="F280" t="str">
            <v xml:space="preserve">Not legally regulated, but usually varies from 2 to 6 months (most often 3 months). The employer can dismiss the employee without stating any reason during the whole lenght of the probation period. However, after the first 14 days the ordinary 30-day notice must be given.  </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Typical compensation at 20 years tenure (all workers): 9 months (2.9+6). - should be 6 months - should not include standard severance pay</v>
          </cell>
          <cell r="F281" t="str">
            <v>In lieu of reinstatement, compensation through regular severance pay, plus a sum equal to earnings between the dismissal and the legal settlement of the case.  Sums earned by the employee in the interim can only partially be set off against the award. Typical compensation at 20 years tenure (all workers): 6 months.</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relevant laws on labour protection and apportioning responsibilities between the TWA and the user firm.</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collective dismissal (social plan required only for threatened sectors)</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Calculation: (1 + 2.5)/2
</v>
          </cell>
          <cell r="F296" t="str">
            <v>Personal reasons: Written notice. The reasons for and date of dismissal should be clearly stated to the employee.
Managerial reasons: Advance notice to union or other worker representatives 50 days prior to dismissal and have a sincere consultation with them over efforts to avoid dismissal, and fair and rational criteria for selecting workers to be dismissed.
Calculation: (1 + 2.5)/2</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However, in Nov. 13, 2003, the Korean Supreme Court stated that a dismissal could be validated even if employee representatives have be notified less than 60 days prior to dismissal, provided that there was enough time have sincere consultations.
Calculation: (1+40)/2
</v>
          </cell>
          <cell r="F297" t="str">
            <v xml:space="preserve">Personal reasons: Written notice. The reasons for and date of dismissal should be clearly stated to the employee.
Managerial reasons: Advance notice to union or other worker representatives 50 days prior to dismissal and have a sincere consultation with them over efforts to avoid dismissal, and fair and rational criteria for selecting workers to be dismissed. However, in Nov. 13, 2003, the Korean Supreme Court stated that a dismissal could be validated even if employee representatives have be notified less than 60 days prior to dismissal, provided that there was enough time have sincere consultations.
Calculation: (1+40)/2
</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 fixed period not exceeding 2 months, ③ as a monthly-paid worker for less than 6 months, ④ for seasonal work for a fixed period not exceeding 6 months and ⑤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v>
          </cell>
          <cell r="F298" t="str">
            <v>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to severance pay. 
9 months tenure: 1 month, 4 years tenure: 1 month, 20 years tenure: 1 month.</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Firms with &gt;=5 employees: by law, retirement allowance of &gt;30d per year of service is paid whatever the reason of separation, voluntary quit or layoff to those who have worked at least one year with the same firm; often more in practice.                                                                                                                                                                                                                                                    
Firms with &lt;5 employees: no severance pay.                                                                                             9 months tenure: 0., 4 years tenure: 0 months, 20 years tenure: 0 months. (0 because it is just deferred was paid to all)</v>
          </cell>
          <cell r="F299" t="str">
            <v>There is no severance pay. Firms with 5 or more employees are required to pay at least 30 days pay per year of service whatever the reason for separation (voluntary quit, layoff) to those with at least one year of tenure, but this is not considered severance pay.</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Dismissal for reason of nationality, gender, belief or social status, of workers on sick leave, child birth and maternity leave, and when not having demonstrated special efforts to avoid dismissal  in consultation with labour union. (In case a worker receives medical treatment for occupational diseases or injuries or takes maternity leave before and after childbirth, the worker cannot be dismissed during such periods and within 30 days thereafter.)</v>
          </cell>
          <cell r="F300" t="str">
            <v>Fair: Dismissals for “just cause” (according to court precedents, justifiable reasons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Dismissal for reason of nationality, gender, belief or social status, of workers on sick leave, child birth and maternity leave, and when not having demonstrated special efforts to avoid dismissal  in consultation with labour union. (In case a worker receives medical treatment for occupational diseases or injuries or takes maternity leave before and after childbirth, the worker cannot be dismissed during such periods and within 30 days thereafter.)</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in lieu of reinstatement (not accounted for in EPL3C because it varies widely). The option of  reinstatement is fairly often made available to the employee.</v>
          </cell>
          <cell r="F303"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 xml:space="preserve">Fixed term contracts do not require objective situations or reasons. Even though the parties concerned are free to sign a fixed term contract, the period of a fixed term contract cannot exceed one year except when such a contract period is required to complete a certain project. </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govenment as an unemployment or welfare measure, etc.; and (v) the job requires professional knowledge and skills.</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occupations.</v>
          </cell>
          <cell r="F308" t="str">
            <v>TWA employment, in principle, is allowed in only 32 occupations determined by consideration of professional knowledge, skills, experience and the nature of jobs. However, where TWA employment is required for temporary or intermittant reasons, it is possible to use TWA employment in other occupations. In some occupations, such as construction work, seaman, harmful and dangerous work, work with dust, etc., the use of TWA employment is completely prohibited.</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extended for up to another three months, bringing the maximum duration up to six months.</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dismissal.</v>
          </cell>
          <cell r="F314" t="str">
            <v>Notification of employee representatives: Information and sincere consultation with trade union/employee representatives at least 50 days before the dismissal. Notification of public authorities: Notification to Ministry of Labour 30 days before the dismissal. But there are no sanctions for failing to notify.</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 for 60 days).</v>
          </cell>
          <cell r="F315" t="str">
            <v>No special regualations (as for the case of dismissal for managerial reasons, an employer should have a sincere consultation with workers’ representatives over efforts to avoid dismissal and fair and rational criteria for selecting workers to be dismissed for 50 days).</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 (it has become common practice to pay retirement bonuses to voluntary retirees).</v>
          </cell>
          <cell r="F316"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 employee.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 xml:space="preserve">Fair: Dismissals are fair only when the employer can demonstrate the worker’s lack of integrity or actions prejudicial to the company’s interests (such as negligence, imprudence, or disobedience).  Redundancy or poor performance are normally not legal grounds for dismissal. </v>
          </cell>
          <cell r="F321" t="str">
            <v xml:space="preserve">Fair: Dismissals are fair only when the employer can demonstrate the worker’s lack of integrity or actions prejudicial to the company’s interests (such as negligence, imprudence, or disobedience).  
Unfair: In all other cases, including where relevant notification procedures have not been followed, the dismissal will usually be ruled unfair. Redundancy or poor performance are normally not legal grounds for dismissal. </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As such, reinstatement orders are rare.</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 No special regulation for collective dismissal</v>
          </cell>
          <cell r="F337" t="str">
            <v>Type of negotiation requiredf: Negotiation with employee representatives on conditions and procedures of dismissal.  If no agreement is reached, agreement by Conciliation and Arbitration Board on terms of dismissal required. Selection criteria: Usually seniority-based. Severance pay: No special regulation for collective dismissal</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This procedure acts as a preventive check to determine the reasobableness of any intended dismissal. It is financially less onerous than the alternative but much longer.In fact, if the dismissal is not sufficiently founded on reasonable grounds the employer is denied a permit to dismiss; if dimsissal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now used in 50% of the cases and teh reducion in procedural inconveniences is meant to reflect the simplicity of this procedure over the use of the PES system. On the other hand, the higher cost is reflected in the increase in average severance pay and compensation for unfair dismissal. 
See comments on the 1999 chapter and eiro observer 5'03.</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administrative body, the Centre for Work and Income (CWI). This procedure acts as a preventive check to determine the reasobableness of any intended dismissal. It is financially less onerous than the alternative but takes much longer.In fact, if the dismissal is not sufficiently founded on reasonable grounds the employer is denied a permit to dismiss; if dimsissal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v>
          </cell>
          <cell r="F340"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Termination via PES: no serance pay.
Termination via Court: The court may determine severance pay, roughly according to the formula: 1 month per year of service for workers &lt;40 years of age; 1.5m for workers between 40 and 50; 2m for workers 50 years and over (judges may apply a correction factor taking into account particulars of the case). In this case (1 in 2 cases), 9 months tenure: 0 month, 4 years tenure: 6 month, 20 years tenure: 18 months (takes into account the correction factor mentioned above - as estimated by Dutch gov.).
On average: 9 months tenure: 0 month, 4 years tenure: 3 month, 20 years tenure: 9 months.</v>
          </cell>
          <cell r="F341" t="str">
            <v>Termination via PES: no severance pay.
Termination via Court: The court may determine severance pay, roughly according to the formula: 1 month per year of service for workers &lt;40 years of age; 1.5m for workers between 40 and 50; 2m for workers 50 years and over (judges may apply a correction factor taking into account particulars of the case). In this case (1 in 2 cases), 9 months tenure: 0 month, 4 years tenure: 6 month, 20 years tenure: 18 months (takes into account the correction factor mentioned above - as estimated by Dutch gov.).
On average: 9 months tenure: 0 month, 4 years tenure: 3 month, 20 years tenure: 9 months.</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(“last in - first out” principle, or age/sex balance of the workforce, for example).
Unfair: Unfair are “obviously unreasonable” terminations, and  dismissals of pregnant women, the disabled, new mothers and works council members. </v>
          </cell>
          <cell r="F342"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(age/sex balance of the workforce, for example).
Unfair: Unfair are “obviously unreasonable” terminations, and  dismissals of pregnant women, the disabled, new mothers and works council members. </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Notwithstanding court rulings, employers in practice can  choose to replace reinstatement by payment of compensation.  The amount of compensation is governed by application of severance pay formula as in item 4, although a "correction factor may be apply to this formula. Recent research has documented that average compensation is about NLG52,000. Typical compensation at 20 years tenure (all workers): 18 months (takes into account the correction factors mentioned at EPL2B1-2-3).</v>
          </cell>
          <cell r="F344"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the CWI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F348"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contract for an indefinite period with the Temporary Work Agency.</v>
          </cell>
          <cell r="F351" t="str">
            <v>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Employment service can determine mix of selection criteria  ("last in-first out" principle, or “mirror-image” of existing workforce).
Severance pay: No legal entitlement, but social plans often contain severance pay or top-ups to unemployment benefits.</v>
          </cell>
          <cell r="F358" t="str">
            <v>Type of negotiation required: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G358">
            <v>1</v>
          </cell>
          <cell r="J358">
            <v>1</v>
          </cell>
          <cell r="M358">
            <v>3</v>
          </cell>
          <cell r="P358">
            <v>3</v>
          </cell>
        </row>
        <row r="359">
          <cell r="A359" t="str">
            <v>New ZealandEPL1A</v>
          </cell>
          <cell r="B359" t="str">
            <v>New Zealand</v>
          </cell>
          <cell r="C359" t="str">
            <v>EPL1A</v>
          </cell>
          <cell r="D359" t="str">
            <v>Notification proceduresa</v>
          </cell>
          <cell r="E359"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Notification requirements may also be specified by employment agreement.
Calculation: 1.5 = (1+2)/2
</v>
          </cell>
          <cell r="F359"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accout.
Are there specific procedures for the new test of justification? Is there a decision about the fairness/reasonableness of the employer’s action prior to dismissal taking place, or only if the employee subsequently challenges the dismissal?
Calculation: 1.5 = (1+2)/2
</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v>
          </cell>
          <cell r="F360" t="str">
            <v>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1 day for written notice + 6 days for prior warning procedure.</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review of the ERA is looking at clarifying the extent of the Act’s personal grievance provisions, and providing a more appropriate balance between the rights of employees and employers, reflecting the duty of good faith.</v>
          </cell>
          <cell r="F363" t="str">
            <v>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F364"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v>
          </cell>
          <cell r="F365" t="str">
            <v>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Typical compensation at 20 years tenure: backpay of 6 months (assumes case takes 6 months to complete) + median compensation payment of NZ$6,500 (equivalent to 1.7 months wages based on average weekly earnings taken from 2007 Labour Market Statistics publication).</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v>
          </cell>
          <cell r="F366" t="str">
            <v>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v>
          </cell>
          <cell r="F368" t="str">
            <v>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v>
          </cell>
          <cell r="F377" t="str">
            <v>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Severance pay: No special regulations for collective dismissal.</v>
          </cell>
          <cell r="F379"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hopsitals, age-related residential care facilities and the education sector, orderly services in hospitals and the age-related residential care faciliites and caretaking in the education sector) have the right to transfer to a new employer on the same terms if they wish.
Severance pay: No special regulations for collective dismissal.</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+ 15 days on average until start of next month</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All workers: 14d&lt;6m, 1m&lt;5y, 2m&lt;10y, 3m&gt;10y. If an employee is dismissal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 xml:space="preserve">Fair: Dismissals for personal and  economic reasons (rationalisation measures, etc.) are possible.  However, the courts have restricted personal reasons mainly to cases of material breach of the employment contract (disloyalty, persistent absenteeism, etc.).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F384"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In the case of unfair dismissal, the employee is entitled to compensation. The amount of the compensation is determined by a court and vaies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time the notice is given. If the dismissal does not meet the formal requirements according to law, there is no time limit for such claims.
Calculation: average of normal limit ( 8 weeks) and limit if only claiming compensation (6 months)</v>
          </cell>
          <cell r="J388">
            <v>4</v>
          </cell>
          <cell r="P388">
            <v>3</v>
          </cell>
        </row>
        <row r="389">
          <cell r="A389" t="str">
            <v>NorwayFT1</v>
          </cell>
          <cell r="B389" t="str">
            <v>Norway</v>
          </cell>
          <cell r="C389" t="str">
            <v>FT1</v>
          </cell>
          <cell r="D389" t="str">
            <v>Valid cases for use of fixed-term contracts, other than  “objective”  or “material” situationc</v>
          </cell>
          <cell r="E389" t="str">
            <v>Permitted for specific tasks/projects, the hiring of trainees, athletes and chief executives,  temporary replacements of absent employees, and job creation measures. (Employers have to give notice  to fixed-term employees, instead of simply letting their contracts run out.  Fixed-term workers dismissed before expiry date because of lack of work are entitled to preferential rehiring later, under certain conditions)</v>
          </cell>
          <cell r="F389"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opinions.</v>
          </cell>
          <cell r="F401" t="str">
            <v>Notification to representative trade union of intention to terminate, including reasons for dismissal.  In case the employee takes the case to the labour court, the court may require evidence of a warning procedure and of a fair account of trade union opinions.</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The employer must establish whether the employee is a member of a trade union. If the employee is a trade union member,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one week if the trial period is more than two weeks; (3) Two weeks if the trial period is three months
9 months tenure: 1 month, 4 years tenure: 3 months, 20 years tenure: 3 months.</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company (new legislation 2003)</v>
          </cell>
          <cell r="F413" t="str">
            <v>Only allowed for: 1. seasonal tasks, periodic tasks or ad hoc tasks; 2. tasks whose timely performance by the user company's permanent staff would be impossible; 3. tasks normally falling within ther ambit of a temporarily absent employee of the user company. Employment of temporary workers is conducted according to the rules from Act of 9 July 2003 on employing temporary workers (Journal of Laws of 2003, No. 166, item 1608).</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(new legislation 2003)</v>
          </cell>
          <cell r="F415" t="str">
            <v>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Calculation: 24 months = (12+36)/2</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 1 month &lt; 2 years of service; 2 months &lt;8 years; 3 months &gt;=8 years.</v>
          </cell>
          <cell r="F421" t="str">
            <v>Type of negotiation requiredf: Agreement to be reached with trade union on alternatives to redundancy and ways to mitigate the effects. Selection criteria: Law lays down union participation, but no specific selection criteria for dismissal. Severance pay: 1 month &lt; 2 years of service; 2 months &lt;8 years; 3 months &gt;=8 years.</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F422"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collected by the employer, the employer makes a decision (within 30 days). (10(5/7)wd+6days for proves collection+5(7/5)wd=27 days)
 Termination for unsuitability and termination for individual redundancy: communication, 10 days for employee or his representatives to present their views, and a further delay of 5 days before final notice is issued, usually in a letter sent by mail or handed directly to employee. (10 days+5 days+1 day for letter) TOTAL average=(27+16+16)/3=20</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for individual redundancy: communication, 10 days for employee or his representatives to present their views, and a further delay of 5 days before final notice is issued, usually in a letter sent by mail or handed directly to employee.
 Average of disciplinary reasons (16 days = 1 day for letter + 10 days for employee to react + min 5 days for employer to make decision) and unsuitability/redundancy (16 days = 10 days+5 days+1 day for letter)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 xml:space="preserve">Fair: Previously the only grounds for dismissal were disciplinary. Laws in 1989 and 1991 added dismissals for economic grounds and for lack of professional or technical capability.  Dismissals for individual redundancy must be based on urgent needs and must not involve posts also manned by people on fixed-term contracts. Dismissals for lack of competence are only possible after introduction of new technology or change to job functions. Unfair: Dismissals where employees could have been, reasonably, in view of their skills and abilities, transferred and retrained. </v>
          </cell>
          <cell r="F426" t="str">
            <v xml:space="preserve">Fair: Dismissals are permitted for economic grounds and for lack of professional or technical capability. Dismissals for individual redundancy must not involve posts also manned by people on fixed-term contracts. Dismissals for lack of competence are only possible after introduction of new technology or change to job functions. Unfair: Where the grounds for dismissal are irregular (where some of the formalities are not followed) or illegal (where the grounds for dismissal are declared unfounded by a judge or which lack fundamental procedural aspects). </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Employee can choose between reinstatement with full back pay counting from the date of the dismissal to the actual court sentence; or  compensation of one month of pay per year of service (with a minimum indemnity of 3 months). Typical compensation at 20 years tenure (all workers): 20 months.</v>
          </cell>
          <cell r="F428" t="str">
            <v>Irregular dismissal: no back pay, no reinstatement, only right to compensation of 7.5-22.5 days of pay per year of service (typically up to 15 days per year of service). Typical compensation at 20 years tenure: up to 10 months. Illegal dismissal: back pay limited to one year (in case the court takes longer to rule on the issue, the State will bear the costs), and choice between reinstatement and compensation, typically of ne month of pay per year of service (with minimum payment of 3 months). Typical compensation at 20 years tenure: 20 months. Calculation: average of irregular and illegal dismissal: 15 months</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positions, submit a request to the court to oppose reinstatement.</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(New Labour Code)</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Work contracts are between the temporary employee and the TWA, while the TWA concludes a different type of contract with the final user. Contracts between the temporary employee and the TWA may be entered into for an unlimited duration. Contracts between the TWA and the final user have a maximum duration of two years.</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down in law, except for priority to trade union representatives and members of Works Councils. Severance pay: No special regulations for collective dismissal.</v>
          </cell>
          <cell r="F442" t="str">
            <v>Type of negotiation required: Consultation on alternatives to redundancy, selection standards and ways to mitigate the effects. Selection criteria: No criteria laid down in law. Severance pay: No special regulations for collective dismissal. 
Note that the criteria for collective dismissal are less strict than for individual dismissal because collective dismissal without fault is possible without the need to retrain or transfer workers to another post and without priority rules based on tenure or occupation.
Calculation: average of 1 (for consultation) and -1 (for easier dismissal criteria)</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v>
          </cell>
          <cell r="F444" t="str">
            <v>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 Calculation: 7 days = 6 days for required warning procedure + 1 day for notice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 xml:space="preserve">Personal reasons (e.g. continual minor breaches of work discipline or unsatisfactory work results) – no legal provision.
Redundancy/economic/organisational reasons – The employee is entitled to receive a severance grant at least equals to double the average montly earnings, and to the triple after 5 years of tenure. As the amount of severance pay is regulated as non-mandatory, the employer may, apart from this compulsory severance pay, also provide other severance grant in the collective labour agreement, as well as in an employment contract. 
Calculation: 1 month on average; 1.5 at 20 years of tenure.
  </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such employee is entitled to receive severance pay which is equal to at least triple his/her average monthly earnings. Higher severance pay may be agreed in an employment contract or collective labour agreement.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F447"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G447">
            <v>0</v>
          </cell>
          <cell r="J447">
            <v>0</v>
          </cell>
          <cell r="M447">
            <v>0</v>
          </cell>
          <cell r="P447">
            <v>0</v>
          </cell>
        </row>
        <row r="448">
          <cell r="A448" t="str">
            <v>Slovak RepublicEPL3B</v>
          </cell>
          <cell r="B448" t="str">
            <v>Slovak Republic</v>
          </cell>
          <cell r="C448" t="str">
            <v>EPL3B</v>
          </cell>
          <cell r="D448" t="str">
            <v>Trial period</v>
          </cell>
          <cell r="E448" t="str">
            <v>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v>
          </cell>
          <cell r="F448" t="str">
            <v>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(all workers): 10 month.</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F450"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G450">
            <v>2.5</v>
          </cell>
          <cell r="J450">
            <v>2.5</v>
          </cell>
          <cell r="M450">
            <v>5</v>
          </cell>
          <cell r="P450">
            <v>5</v>
          </cell>
        </row>
        <row r="451">
          <cell r="A451" t="str">
            <v>Slovak RepublicEPL3E</v>
          </cell>
          <cell r="B451" t="str">
            <v>Slovak Republic</v>
          </cell>
          <cell r="C451" t="str">
            <v>EPL3E</v>
          </cell>
          <cell r="D451" t="str">
            <v>Max time for claim</v>
          </cell>
          <cell r="F451"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 xml:space="preserve">No limit within the first 3 years.
Firms with more than 20 employees: A fixed term employment may be extended or renewed for a period over three years only from the following reasons: supply of an employee; execution of works, for which the number of employees must be considerably increased for a temporary period not exceeding eight months in a calendar year; performance of a task specified by its result; agreed in a collective labour agreement. A fixed term employment may also be extended or renewed for a period over three years without specific reason for certain categories of employees (e.g. a managing employee, a creative employee working in science, research and development; an employee, who is the recipient of retirement pension, disability pension, ex-service pension or disability ex-service pension...).
Firms with a maximum of 20 employees: An fixed term employment may be extended or renewed for a period over three years without specific reason. </v>
          </cell>
          <cell r="F453" t="str">
            <v>Fixed-term employment may only be agreed for a maximum of 3 years. Fixed-term employment may only be extended or renewed once within the 3-year period. Another extension or renewal of fixed-term employment may only be agreed for material or objective reasons.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equally favourable during a 3 month period.</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F461"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Calculation: (30+1) days - 1 day</v>
          </cell>
          <cell r="F462" t="str">
            <v>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Calculation: (30+1) days - 1 day</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v>
          </cell>
          <cell r="F463" t="str">
            <v>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agencies and the handicaped get 12 days per year of service. Workers dismissed for “objective” reasons: 9 months tenure: 0.5 month, 4 years tenure: 2.66 months, 20 years tenure: 12 months.</v>
          </cell>
          <cell r="F467" t="str">
            <v>Workers dismissed for “objective” reasons: 2/3 of a month’s pay per year of service up to a maximum of 12 months. 
When the employer acknowledges unfair dismissal: the employer can deposit 45 days pay per year of service to a maximum of 42 months’ wages (or for new permanent contracts after 1997 (aimed at young and disadvantaged workers: 16-28, over 45, fixed-term employees, long-term unemployed, women where they are under-represented) 33 days pay per year of service, with a maximum of 24 months pay) to the Labour Court within two days of giving notice of dismissal and avoid the possibility of paying back pay to workers if the dismissal is subsequently found by the courts to be unfair. The employee can apply immediately for unemployment benefits because the dismissal is assumed to be unfair.
Workers under temporary  contracts: 8 days per year of service except for contract of replacement ; workers under contract with temporary agencies and the handicaped get 12 days per year of service. 
Calculation based on average of workers dismissed for “objective” reasons and the situation where the employe acknowledges unfair dismissal (for contracts introduced after 1997): 9 months tenure: 0.7 months, 4 years tenure: 3.5 months, 20 years tenure: 17 months.</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causes (as specified in Decree 17/5/1997 nr.8:  economic, technological, organizational, due to changes in cyclical demand, due to lack of financing for public programs carried out by the public administration or other non-profit organisation); dismissal for "disciplinary" causes. Null or void: dismissal reflecting discrimination on grounds of gender, race, religion, social condition, political ideas, trade union activity, and any dismissal violating an employee's constitutional and civil rights, as well as rights related to maternity (pregnancy, childbirth, nursing, childcare, etc.). Rehabilitation must already have been attempted before the dismissal, or the dismissal is considered unfair.</v>
          </cell>
          <cell r="F468" t="str">
            <v xml:space="preserve">Fair: Dismissal based on objective grounds, including economic grounds, absenteeism, lack of adequacy for the job, lack of adaption to technological changes made in the enterprise after, if appropriate, a training course of three months,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When the employer acknowledges unfair dismissal: any reason is adequate grounds for dismissal because the employer has already acknowledged unfair dismissal.
Calculation: average of 2 (for dismissal on objective grounds) and 0 (for dismissal where the employer acknowledges unfair dismissal) = 1 </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(three months in enterprises with less than 25 workers).
Calculation: average of situation for ordinary workers in large and small businesses.</v>
          </cell>
          <cell r="G469">
            <v>2.5</v>
          </cell>
          <cell r="J469">
            <v>2.5</v>
          </cell>
          <cell r="M469">
            <v>5</v>
          </cell>
          <cell r="P469">
            <v>5</v>
          </cell>
        </row>
        <row r="470">
          <cell r="A470" t="str">
            <v>SpainEPL3C</v>
          </cell>
          <cell r="B470" t="str">
            <v>Spain</v>
          </cell>
          <cell r="C470" t="str">
            <v>EPL3C</v>
          </cell>
          <cell r="D470" t="str">
            <v>compensation following unfair dismissalb</v>
          </cell>
          <cell r="E470" t="str">
            <v xml:space="preserve">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As specified in Decree 17/5/1997, for new permanent contracts (aimed at young and disadvantaged workers: 16-28, over 45, fixed-term employees, long-term unemployed, women where they are under-represented) compensation is fixed in 33 days per year of service, with a maximum of 24 months pay.  Discrimination case: employers must accept reinstatement. Lack of form case:  the employer can choose between the reinstatment and the compensation.  Typical compensation at 20 years tenure: 22 months. </v>
          </cell>
          <cell r="F470" t="str">
            <v>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For new permanent contracts after 1997 (aimed at young and disadvantaged workers: 16-28, over 45, fixed-term employees, long-term unemployed, women where they are under-represented) compensation is fixed in 33 days per year of service, with a maximum of 24 months pay.  Discrimination case: employers must accept reinstatement. Lack of form case:  the employer can choose between the reinstatment and the compensation.  
When the employer acknowledges unfair dismissal: the maximum compensation for unfair dismissal has already been paid and there is no right to receive backpay.
Typical compensation at 20 years tenure: average of unfair dismissal case (22 months) and situation where the employer acknowledges unfair dismissal (0 months)</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disabilities; and to cover the part of the working day left uncovered by an employee close to reitrement with another temporary worker from the enterprise, or with an unemployed worker.</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 xml:space="preserve">Temporary increase in workload: 2. Other objective reasons: no limit specified if the objective reason continues to exist. Training contracts: 3 (can be extended to 5 by collective agreement, and to 7 for handicapped workers on training contracts). Handicapped workers: 3. </v>
          </cell>
          <cell r="F474" t="str">
            <v>Temporary increase in workload: contract can be extended or renewed only once, within the maximum duration. Other objective reasons: no limit specified. Training contracts: may be extended for six months up to two years, or three years by collective agreement, and up to four years for workers with disabilities.  Workers with disabilities: may be hired for minimum periods of one year up to a maximum of three years, therefore allowing for two extensions. Replacement for workers near retirement: extendable in yearly periods if the partially retired worker decides to continue his activity after the age of 65, with the contract expriing at the end of the corresponding period of the year when the replaced worker reaches the age of full retirement.</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 xml:space="preserve">Temporary increase in workload: 6 months (can be extended to 12 by collective agreement). Other objective reasons: no limit specified if the objective reason continues to exist. Training contracts: 2 years (can be extended to 3 years by collective agreement, and to 4 years for handicapped workers on training contracts. Handicapped workers: 3 years. </v>
          </cell>
          <cell r="F475" t="str">
            <v>Temporary increase in workload: maximum duration is six months which may be extended to 12 months through collective agreement. Other objective reasons: no limit on duration if the objective reasons continues to exist. However, in both cases, workers will become permanent when they have been under contract for more than 24 months within a period of 30 months, continuously or not, in the same job and in the same enterprise, with two or more temporary contracts regardless of whether they have been directly hired or hired through a temporary work agency. Training contracts: maximum of two years, can be extended to three years by collective agreement and up to four year years if the training contract is drawn up with a worker with a disability. Workers with disabilities: may be hired for minimum periods of one year up to maximum of three years. Replacement for workers near retirement: maximum duration of five years extendable in yearly periods if the partially retired worker decides to continue his activity after the age of 65, with the relief contract expiring at the end of the corresponding period of the year when the replaced worker reaches the age of full retirement.</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corresponding to the weekly days off, extra payments, public holidays and annual leave.</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resolution authorising the expiry of the contracts. If no agreement has been reached, the resolution, issued within 15 days, will accept or reject the expiry of all of part of the contracts applied for. 
Calculation: 29 days = (30+15)/2 for consultation averaged over firm size + average of 15/2 days for resolution issued by labour authority - 1 day for individual dismissal at Item 2.</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Type of negotiation requiredf: Consultation on alternatives to redundancy, selection standards and ways to mitigate the effects. Written agreement to be reached, otherwise approval by labour market authorities is required. Selection criteria: No criteria laid down in law, except for priority to trade union representatives and members of Works Councils. Severance pay: No special regulations for collective dismissal</v>
          </cell>
          <cell r="F484" t="str">
            <v>Type of negotiation required: Consultation on grounds for labour force adjustment plan and no possible avoidance of reduction of their effects, as well as on the measures needed to alleviate their consequences for the affected workers and to allow for the continuity and feasibility of the business. Selection criteria: None, except for priority to legal representatives of employees. Severance pay: No additional regulations for collective dismissal.</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trade union and county labour board which may request consultation on selection and dismissal procedures.</v>
          </cell>
          <cell r="F485" t="str">
            <v>Personal grounds: Written notification to employee and trade union, after at least one previous warning (as proof of “long-standing” problems) that action is intended; reasons to be given if requested by employee.
Redundancy: Notification to employee and trade union. The trade union has a right to deliberation/negotiations.</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demonstrated in all cases.
Calculation: average of personal grounds (6+1+14=21) and redundancy (7 days)</v>
          </cell>
          <cell r="F486" t="str">
            <v>Personal grounds: Previous notification must be given to the employee, minimum 14 days before notice is intended. If negotiations are asked for, the employer cannot execute the dismissal before the negotiations are terminated. Negotiations can take from a few days or weeks to up to six months.
Redundancy: Duty to negotiate on pending dismissals before notice can be served.
Lack of suitable alternatives must be demonstrated in all cases. 
Calculation: average of personal grounds (1+6+14=21) and redundancy (1+6)</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Unfair: Objective grounds are deemed not to exist if an employee could reasonably have been transferred to another work, or if dismissal is based on events that happened over two months ago.</v>
          </cell>
          <cell r="F489" t="str">
            <v>Fair: Dismissals on “ objective grounds”, i.e. economic redundancy and personal circumstances, including lack of competence. In the case of lesser capability because of (e.g.) age, disease, etc., the employer has to try to adjust the workplace, rehabilitate the employee or transfer the employee to other suitable work. According to case law, it is only fair dismissal if the employee has a "permanent reduction of the working capacity which is so considerable that the employee no more can be expected to perform work of any significance with the employer". In cases of redundancy, selection of workers to be dismissed has to be justified (mainly based on last-in, first-out principle). Unfair: Objective grounds are deemed not to exist if an employee could reasonably have been transferred to another work, or if dismissal is based on events that happened over two months ago.</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 months, if employer refuses to comply with reinstatement order.</v>
          </cell>
          <cell r="F491" t="str">
            <v>If employer refuses to comply with reinstatement, damages are payable on the scale: 16 months &lt;5 years; 24 months &lt; 10 years; 32 months &gt; 10 years. Typical compensation at 20 years tenure (all workers): 32 months, if employer refuses to comply with reinstatement order.</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simultaneously.</v>
          </cell>
          <cell r="F494" t="str">
            <v>FTC permitted in following cases:
(1) for general fixed-term employment;
(2) for temporary replacement of absent employees;
(3) seasonal work;
(4) personal above 67 years of age.
In addition, it is possible to have other rules on FTC in collective agreements. 
If an employee has been employed for a period of five years by an employer either on a general fixed-term contract or as a substitute for in aggregate more than two years, the employment is transformed into indefinite-term employment.</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v>
          </cell>
          <cell r="F505" t="str">
            <v>Type of negotiation requiredf: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 years tenure: 2.5 months ([0+5]/2).</v>
          </cell>
          <cell r="F509" t="str">
            <v>All workers: No legal entitlement to severance pay, except for workers over age 50 and more than 20 years seniority, where severance pay cannot be less than 2 months wages, with a maximum amount of 8 months wages.
9 months tenure: 0, 4 years tenure: 0, 20 years tenure and aged over 50 years: 2.5 months ([0+5]/2).</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years tenure: 6 months.</v>
          </cell>
          <cell r="F512" t="str">
            <v>Compensation usually limited to wages for the notice period that should have been observed, or for the time period from the time of the unjustified dismissal to the actual court sentence, with an overall limit of six months.
Typical compensation at 20 years tenure: maximum 6 months.</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 of the contract.
Notice period is 2 months for worker with 4 years tenure.</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F526" t="str">
            <v>Type of negotiation requiredf: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months</v>
          </cell>
          <cell r="F533" t="str">
            <v>Right to compensation of 4 months minimum and 8 months maximum, plus regular severance pay (and additional indemnity of up to 4 months for the period of time between notice of termination and court ruling).
Typical compensation at 20 years tenure: 26 months</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F539"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regulations for collective dismissal.</v>
          </cell>
          <cell r="F547" t="str">
            <v>Type of negotiation required: After the notification procedure, consultation of the relevant trade union body on alternatives to redundancy and way to mitigate the effects. 
Selection criteria: Usually employer prerogative.
Severance pay: No special regulations for collective dismissal.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v>
          </cell>
          <cell r="F548"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0.5 for individual termination and 1.5 for redundancy.</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government study, 40% of firms exceed legal minima.
Redundancy cases: 9 months tenure: 0, 4 years tenure: 4 weeks, 20 years tenure: 20 weeks.</v>
          </cell>
          <cell r="F551" t="str">
            <v> All workers: none.
Legally required only for redundancy cases with 2 years tenure: half a week per year of service (age up to 21); 1 week per year (ages 22 to 40); 1.5 weeks per year (ages 41 to 64), limited to 30 weeks and £330 per week (indexed to inflation).  According to a government study, 40% of firms exceed legal minima.
Calcuation: average of redundancy (assuming worker is aged 22-40) and other cases (no severance pay) 9 months tenure: 0, 4 years tenure: 2 weeks, 20 years tenure: 10 weeks.</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F552"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Typical compensation at 20 years tenure: 8 months
After 20 years of service, an average worker is entitled to about £12 000 which equal about 8 months average gross salary.</v>
          </cell>
          <cell r="F554"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Typical compensation at 20 years tenure: 8 months
After 20 years of service, an average worker is entitled to about £12 000 which equal about 8 months average gross salary.</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Notification of employee representatives: Duty to inform and consult with recognised trade union or other elected employee representatives. Notification of public authorities: There is a requirement to notify the Department of Trade &amp; Industry (DTI), so that the appropriate Government agencies can take action to help the affected employees.  </v>
          </cell>
          <cell r="F566" t="str">
            <v> Notification of employee representatives: Duty to inform and consult with recognised trade union or other elected employee representatives. Notification of public authorities: There is a requirement to notify the Department for Business, Enterprise and Regulatory Reform (BERR), so that the appropriate Government agencies can take action to help the affected employees.  </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 No special regulations for collective dismissal.</v>
          </cell>
          <cell r="F568" t="str">
            <v>Type of negotiation requiredf: Consultation on selection standards and dismissal procedures. Selection criteria: No criteria laid down in law, except for prohibition of discrimination.   Often mix of seniority and performance-based criteria. Severance pay: No special regulations for collective dismissal.</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rather than prescribe a service letter.</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plans. The coverage rate was higher among union (31%), than non-union (19%) workers; and for workers working in establishements with 100+ workers (32%), than in establishments with fewer than 100 workers (11%).</v>
          </cell>
          <cell r="F572" t="str">
            <v>All workers: No legal regulations (but can be regulated in collective agreements or company policy manuals. For example,  the US Labor Department’s Compensation Survey shows that in 2000, 20% of all  private sector workers were covered by severance pay plans. The coverage rate was higher among union (31%), than non-union (19%) workers; and for workers working in establishements with 100+ workers (32%), than in establishments with fewer than 100 workers (11%).</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terminations.  Unfair: Dismissals based on breach of Equal Employment Opportunity principles (i.e. national origin, race, sex, etc.) and dismissal of employees with physical or mental impairment if work could be performed through appropriate workplace adjustment. In addition, there are increasing numbers of cases where employees pursue wrongful termination claims by alleging that dismissal was based on an “implied contract” for continued employment.</v>
          </cell>
          <cell r="F573" t="str">
            <v>Fair: With the exception of the public sector, it is generally fair to terminate an open-ended employment relationship without justification or explanation (“employment-at-will” principle) unless the parties have placed specific restrictions on terminations.  Unfair: Dismissals based on breach of Equal Employment Opportunity principles (i.e. national origin, race, sex, etc.) and dismissal of employees with physical or mental impairment if work could be performed through appropriate workplace adjustment. In addition, there are increasing numbers of cases where employees pursue wrongful termination claims by alleging that dismissal was based on an “implied contract” for continued employment.</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Typical compensation at 20 years tenure (all workers): Disparate rulings.</v>
          </cell>
          <cell r="F575" t="str">
            <v>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Typical compensation at 20 years tenure (all workers): Disparate rulings.</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 xml:space="preserve">The Worker Adjustment and Retraining Notification Act outlines procedures for plant closures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reconsideration or continues to work after the notice period expires, the employment contract will remain alid as if no notice had been given.</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separation as well as redundancy, so it cannot be considered a severance payment. An indemnity above this amount is payable in the case of unfair dismissal.</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permission, in competition with or to the detriment of the employer; iv) criminal conviction, unless the sentence has been suspended; v) negligence; vi) habitual or on-the-job drunkenness; vii) breach of company secrecy; viii) breach of discipline or insubordination; ix) abandonment of the job; x) physical or verbal aggression in the workplace against any person, except in self defence or in defence of third parties; xi) physical or verbal aggression against the employer or a superior, except in self defence or in defence of third parties; xii) habitual gambling. Acts prejudicial to national security, if proven in administrative proceedings, also constitute grounds for fair dismissal.
A worker may deem his contract terminated, and may claim due indemnity, when: i) the employer seeks to impose on the employee the execution of services beyond the scope of the employment contract, or beyond the employee’s physical capacity, or that constitute legally prohibited or morally degrading acts; ii) the employee is subject to excessive disciplinary action by the employer or a superior; iii) the employee is exposed to considerable hazards; iv) the employer fails to perform his/her obligations under the employment contract; v) the employer or its agents engage in acts against the honour or reputation of the employee or his family; vi) the employer physically attacks the employee, except in self defence or in the defence of third parties; and vii) the employer reduces the employee’s workload, thereby reducing the employee's salary significantly.
A worker may stop providing service or may terminate the employment contract when required to perform legal obligations incompatible with continued employment. In the event of the death of an employer constituted as an individual enterprise, the employee is entitled to+ terminate the employment contract. 
In items iv), v), and vii), the worker may request the termination the employment contract and receive the respective indemnities, and may at his/her discretion continue to provide service until the case is decided.</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In the case of "unfair" (sem justa causa) dismissal, private-sector workers are entitled to an indemnity (multa) of 40% of the total amount deposited in their name in the Fundo de Garantia po Tempo de Servico (FGTS). To consistute this fund, the employer deposits 8% of the worker's monthly earnings into a saving account in the worker's name. The indemnity is paid over and above the deposits in the worker's FGTS account during the employment contract. Note that this applies only as of the fourth month of the employment contract, the first three months being considred, although not embodied in legislation, as a probationary period. Typical compensation at 20 years: 40%*8%*240=7.7 months</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 xml:space="preserve">The employer may terminate the employee’s contract on grounds of serious misconduct or breach of contractual obligations by the employee or citing  the company’s needs, such as streamlining, modernisation, improving productivity, changes in market conditions or the economy. </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tenure: average of 65% x 11 months severance pay = 7.2 months.</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 xml:space="preserve">The duration of a fixed term contract may not exceed one year (two years for managers or persons with a tertiary degree). A worker who has been employed intermittently under more than two contracts for 12 out of a continuous period of 15 months is presumed to be hired under a contract of indefinite length. </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work e.g. conducting repairs.</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long as the worker remains on leave. Calculation: average of 3 months and 6 months = 4.5 months.</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the reason in advance. If the employer has violated laws, administrative regulations of the provisions of the employment contract, the labour union shall have the right to demand that the employer rectify the matter. The employer shall consider the opinions of the labour union and notify the labour union in writing on how it handled the matter.</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year. For a period of service of less than six months, a worker shall be paid half a month's wage as severance pay. If the monthly wage of a worker is three times greater than the average monthly wage of staff and workers in the region during the preceding year published by the people's government of the municipality directly under the central government or the city (divided into districts) where the employer is located, severance pay shall be apid to him/her at the rate of three times the average monthly wage of staff and workers and for a maximum period of service not exceeding 12 years. 9 months: 1 month; 4 years: 4 months; 20 years: 12 months</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derilication of duty, practices graft or engages in embezzlement, causing material damage to the employer; (iv) the worker simulataneously has an employment relationship with another employer, seriously affecting the completion of his/her work tasks with the employer, or after having the same mentioned to him/her by the mployer, he/she refused to rectify the matter; (v) the employment contract is concluded or amended through means such as fraud, coercion or by taking advantage of a parties plight, thereby causing the other party to conclude or amend the employment contract in a manner contrary to his/her/its true intent; (vi) the worker contracted an illness of sustained a non-work-related injury and after the expiration of the set medical period he/she is unable to return to his/her original job or engage in other worker arranged for him/her by the employer; (vii) the worker is incompetent and after undergoing training or an adjustment of his/her position he/she remains incompetent; (viii) the objective circumstances relied on at the time of the conclusion of the employment contract have materially changed, making performance thereof impossible and the employer and the worker fail to reach agreement on amending the employment contract after consultations. An employer may not terminate a worker's employment contract if the worker: (i) was engaged in operations that exposed him/her to an occupational disease hazard and has not undergone a pre-departure occupational health examination or is suspected of having contracted an occupational illness and is being diagnosed or undergoing medical observation; (ii) contracted an occupational illness or sustained a work-related injury with the employer and has been confirmed as having lost all of part of his/her capacity to work; (iii) contracted an occupational illness or sustained a work-related injury and the set period of medical treatment has not expired; (iv) is a female empoyee in her pregnancy, confinement or nursing period; (v) has been working for the employer for at least 15 years in succession and is less than five years away from the statutory retirement age; or (vi) is characterised by another circumstance specified in laws or administrative regulations.</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not exceed two months. For a fixed-term contract of not less than three years or an open ended employment contract, the probation period may not exceed six months. No probation period may be specified for an employment contract for the duration of a certain task or an employment contract with a term of less than three months.</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shall pay the worker compensation in an amount equivalent to twice the rate for severance pay to which the worker is entitled. Typical compensation at 20 years service: 40 months.</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 open-ended contract.</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shall be determined with reference to the labur compensation of workers in identical or similar positions in the place where the employer of temporary workers is located.</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for one of the following reasons: (i) the employer is to undergo restructuring in accordance with the Enterprise Bankruptcy Law; (ii) the employer is experiencing serious difficulties with its production and operations; (iii) the enterprise is to switch production, undergo a material technological makeover or adjust its mode of operations and still needs to cut back personnel after amendment of employment contracts; (iv) another material change in the objective economic circumstances relied upon at the time of the conclusion of the employment contracts occurs, making the performance thereof impossible.</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personnel cutback plan to the labour administrative department.</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employer; (iii) those who do not have other employed persons in the household and are supporting elderly persons or minors. If an employer that has carried out a personnel cutback employs again within six months, it shall notify the personnel that were cut back and, all things being equal, employ them on a preferential basis.</v>
          </cell>
          <cell r="F64">
            <v>1</v>
          </cell>
          <cell r="I64">
            <v>3</v>
          </cell>
        </row>
        <row r="65">
          <cell r="A65" t="str">
            <v>EstoniaEPL1A</v>
          </cell>
          <cell r="B65" t="str">
            <v>Estonia</v>
          </cell>
          <cell r="C65" t="str">
            <v>EPL1A</v>
          </cell>
          <cell r="D65" t="str">
            <v>Notification proceduresa</v>
          </cell>
          <cell r="E65" t="str">
            <v xml:space="preserve">Employers and employees are required to give each other advance notice in writing of the termination of an employment contract. Termination of employment contracts with a pregnant woman, a person raising a child under 3 years of age, a minor or a representative of employees is only allowed in certain cases and permitted with the consent of the labour inspector. </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granted or refused and shall informal the employer of the decision within one week as of the submission of a written application. When the decision of labour inspectorate is not needed there is no specific requirement. Calculation: 1 day for notice.</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employee: 1 month. 9 months tenure: (2+2+1)/3 = 1.7; 4 years tenure: (2+2+1)/3=1.7; 20 years tenure: (2+4+1)/3=2.3</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reached retirement age. In the case of redundancy, employer is required to offer another position to the employee if possible. The employer should also give preference when laying off workers to retaining employee representatives, workers with better results, those with occupational diseases or injuries sustained while working for the employer, workers with the longest tenure, with dependents or those engaging in education or training to increase their productivity.</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former job or position.</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term for the performance of the same work shall be deemed to be an employment contract entered into for an unspecified term.</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for completion of a specific task or for a temporary increase in work volume is entered into for the performance of the same work for mroe than two consecutive terms, each following employment contract entered into for a fixed term for the performance of the same work shall be deemed to be an employment contract entered into for an unspecified term. So maximum cumulated duration of successive fixed term contracts in some cases is 10 years (5+5 years)</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longer period is agreed upon. The employer shall commence the termination of employment contracts of the employees not earlier than thirty days after obtaining the approval of the labour inspectorate. The representative of employees has the right to extend the term up to thirty days if the problems related to the termination of employment contracts cannot be solve in time.
Delay involved before notice can start: 15 days for employees to submit, their written proposals and opinions with regard to the termination of employment contracts.</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 xml:space="preserve">Under minimum standards legislaton,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v>
          </cell>
          <cell r="F103">
            <v>3</v>
          </cell>
          <cell r="I103">
            <v>4.5</v>
          </cell>
        </row>
        <row r="104">
          <cell r="A104" t="str">
            <v>IcelandCD2</v>
          </cell>
          <cell r="B104" t="str">
            <v>Iceland</v>
          </cell>
          <cell r="C104" t="str">
            <v>CD2</v>
          </cell>
          <cell r="D104" t="str">
            <v>Additional notification requirements in case of collective dismissals</v>
          </cell>
          <cell r="E104" t="str">
            <v xml:space="preserve">An employer contemplating collective dismissal must consult with the workers’ representatives or with the workers and provide them with the opportunity to suggest ways to avoid or limit the dismissals or their impact. The employer must also notify the regional employment office. </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retrenchments can take place and the authority must give permission before the dismissal can take place. 
Calculation: average of small firms (written statement =1) and large firms (authorisation required = 3)</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firm is required to give the government authority 60 days notice of dismissal in which to make a decision. Where an employee is dismissed for disciplinary reasons, courts usually examine whether appropriate warning was given prior to dismissal.
Calculation: average of small firms (1 day for written notice + 6 days for prior warning) and large firms (1 day for written notice + 6 days for prior warning + 60 days for permission) = 37 days</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dismissal and a fair hearing.
Unfair: dismissal is unfair if provisions for retrenchment or dismissal have not been properly followed, where the employee has not had an adequate opportunity to defend him/herself, during sickness, maternity leave, in retribution for filing a complaint, for taking part in peaceful trade union activities or as a result of discrimination.
For economic redundancies, in the absence of any agreement between the employer and dismissed worker, the employer should dismiss the worker who was the last person to be employed in the category.</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In the event that a dismissal is found to be unfair, the court may reinstate the worker with or without back pay. In extreme cases where the employer argues strongly against reinstatement, the court may award compensation instead of reinstatement. Labour courts typically take 3-4 years to settle disputes and make an award.
Typical compensation at 20 years tenure assuming that court takes 3.5 years to decide case: 42 months’ back pay.</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special economic zones in some states.</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procedure. The contractor is required to report any changes in th number of workers employed or their conditions of work to the licensing authority.</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relations disputes.</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the opportunity to settle the dispute through conciliation. If there is no agreement, the dispute is decided by the Industiral Relations Court, which should give a verdict within 50 days of the dispute being filed.</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month’s pay for each three years of service thereafter. 
9 months: 1 month; 4 years: 4+2 months; 20 years: 9+7 months</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Fair: the worker has reached retirement age; grave wrongdoing by the workers (steaing, giving false information, drunkenness, indecency, gambling, violence, breaking the law, careless or intentional damage, leaking business secrets); violating provisions specified in the work agreement, the enterprise’s rules and regulations or the enterprise’s collective agreement (but dismissal can only take place in this case after giving three warnings each 6 months apart); in the event of a change in the status of the enterprise, merger, fusion or change in the ownership of the enterprise where workers are not willing to continue their employment; where the enterprise has to be closed down due to continual losses suffered for two continuous years or force majeure; if the enterprise goes bankrupt; if the worker has been absent from work for at least five days without submitting a written reason to the employer and the employer has asked twice for a written reason.
Unfair: absence from work due to illness, fulfilling obligations to the State, practicing religion, marriage, pregnancy or breastfeeding; union membership or carrying out union duties with the permission of the employer; reporting a crime by the employer; discrimination on the grounds of religion, political orientation, ethnicity, colour, race, sex, physical condition or marital status; disability due to an industrial illness or work accident.</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period after termination.</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temporary by nature; (b) Work whose completion is estimated at a period of time which is not too long and no longer than 3 (three) years; (c) Seasonal work; or (d) Work that is related to a new product, a new [type of] activity or an additional product that is still in the experimental stage or try-out phase. A work agreement for a specified period of time cannot be made for jobs that are permanent by nature.</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production processes.</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to consult with the employee’s representative prior to dismissal.
In some cases (e.g. dismissal of a pregnant employee who has been working at the same workplace or for the same employer for at least 6 months, dismissal of a worker undergoing fertility treatment, dismissal of a worker within 60 days after maternity leave or dismissal of a worker on military reserve duty), an employee may be dismissed only with the permission of the Minister of Industry, Trade and Labour.</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under certain circumstances.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danages without proving damages (according to the Protection of Employees (Exposure of Offences of Unethical Conduct and Improper Administration) Law (1997).
Typical compensation at 20 years tenure: 6-9 months pay</v>
          </cell>
          <cell r="F155">
            <v>7.5</v>
          </cell>
          <cell r="I155">
            <v>1</v>
          </cell>
        </row>
        <row r="156">
          <cell r="A156" t="str">
            <v>IsraelEPL3D</v>
          </cell>
          <cell r="B156" t="str">
            <v>Israel</v>
          </cell>
          <cell r="C156" t="str">
            <v>EPL3D</v>
          </cell>
          <cell r="D156" t="str">
            <v>Possibility of reinstatement following unfair dismissal</v>
          </cell>
          <cell r="E156"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F156">
            <v>1</v>
          </cell>
          <cell r="I156">
            <v>2</v>
          </cell>
        </row>
        <row r="157">
          <cell r="A157" t="str">
            <v>IsraelEPL3E</v>
          </cell>
          <cell r="B157" t="str">
            <v>Israel</v>
          </cell>
          <cell r="C157" t="str">
            <v>EPL3E</v>
          </cell>
          <cell r="D157" t="str">
            <v>Maximum time for claim</v>
          </cell>
          <cell r="E157"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The employer must notify the employee of the dismissal by registered mail. The notice period starts either on the 1st or 15th day of the month following notice being received by the employee, whichever is earliest.
Calculation: 3 days for letter sent by registered mail, 7 days on average until start of notice period.</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continous service.</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Typical compensation at 20 years of tenure: 5 months</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Employment Administration (authorisation takes into account age, training and duration of unemployment), and with the authorisation of the Labour Ministry, employment intended to promote the hiring of some categories of workers or to engage in training.</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Temporary work agencies require authorization from the Ministry of Labour,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individual dismissal.</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the employee notice personally and must inform the elected trade union authority about dismissals in writing no later than two months prior to dismissals taking effect. Dismissal of employees who are members of a trade union is possible only with consideration of the opinion of the elected trade union authorities.
Average of 0 for non-union members and 2 for union members = 1</v>
          </cell>
          <cell r="F191">
            <v>1.5</v>
          </cell>
          <cell r="I191">
            <v>3</v>
          </cell>
        </row>
        <row r="192">
          <cell r="A192" t="str">
            <v>Russian FederationEPL1B</v>
          </cell>
          <cell r="B192" t="str">
            <v>Russian Federation</v>
          </cell>
          <cell r="C192" t="str">
            <v>EPL1B</v>
          </cell>
          <cell r="D192" t="str">
            <v>Delay before notice can starta</v>
          </cell>
          <cell r="E192" t="str">
            <v>If the employee is a trade union member, the employer must notify the trade union in writing of the intention to dismiss the worker. The union has seven days to present the employer with their written opinion on the dismissal. If the trade union does not agree with the proposed dismissal of the employer, there are three days of consultation between the union and the employer. If agreement is not reached, the employer has the right to the final decision. The union can appeal to the State Labour Inspection, which must process the case of dismissal within 10 days of obtaining the claim. The employer can hand notice directly to the employee.
Calculation: average of situation for union members (10 days for notice and consultation with union + 1 day for notice to employee) and non-members (1 day for notice to employee)</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monthly wages. In exceptional cases the average monthly wages are preserved for the employee during the third month from the date of dismissal on the base of the decision made by the employment agency providing that the employee applied to this employment agency within two weeks after dismissal but was not placed in a job.</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insufficient qualifications, in case of dissolving of an organisation or termination of activities of an employer, or in case of reduction of number of employees in an organisation. Dismissal on grounds of reduction of number of employees in an organisation or if the employee is not fit for the occupaied position or performed job functions is only allowed if transition of an employee to a different job position with consent of an employee is impossible. 
Dismissal of an employee on employer's initiative is not allowed during the period of temporary incapacity of employee for work and during the period of leave of an employee (except cases of dissolving of an organisation or termination employer's activities if an employer is a physical entity).</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 is accepted without probationary period. An employer may terminate the employment of an employee during the probationary period by giving three days written notice. A probationary period cannot exceed three months (six months for some categories of managerial workers).</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damage caused to employee by such actions. The court shall determine the amount of a compensation. 
Typical compensation at 20 years: 6 months for unpaid wages during court proceedings (Court proceedings should only take 2 months: 1 month for submitting a claim and 1 month for considering a dismissal case, but they generally take longer in practice.)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organisations established for predetermined term, for employees engaging in training, working part time or in specified industries and occupations, or for managers or old-aged pensioners.</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Prior to dismissal for reasons of incapacity, the employer must allow the worker to offer a defence within a reasonable deadline, which must not be shorter than three working days, except where circumstances exist for which reason it would be unjustified to expect the employer to provide this for the worker. The employer must notify the worker in writing of an intentended dismissal for business reasons. Where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intended cancellation, on the express request of the worker notification of the union, which has an eight-day deadline to give its opinion. Calculation: 3 + 8 days = 11 days</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than 5 years of tenure; 45 days - at least 5 years of tenure; 60 days - at least 15 years of tenure; 120 days - at least 25 years of tenure. Calculation: average of two situations: 9 months: 30 days; 4 years: 45 days; 20 years: 67.5 days. Note that there has been a change in legislation (not yet effective) to reduce notice period for business reasons to the same as for incapacity</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tot he payment of severance pay, the existence of a large number of jobs at the employer would be threatened. Calculation: 9 months: 0; 4 years: 0.8 months; 20 years: 6.7 months</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Cancellation is legitimate if there exists a justified reason for cancellation which prevents continued work under the conditions from the employment contract.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 xml:space="preserve">If there is no reinstatement, the court may grant the worker tenure and other rights from the employment relationship and appropriate monetary compensation up to a maximum amount of 18 months of average wages paid in the last three months prior to dismissal. </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for small employers, a 3-year time limit is applicable up to 2010. Calculation: average of situation for large and small employers: (24+36)/2 = 30 months</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F228">
            <v>2</v>
          </cell>
          <cell r="I228">
            <v>6</v>
          </cell>
        </row>
        <row r="229">
          <cell r="A229" t="str">
            <v>SloveniaCD1</v>
          </cell>
          <cell r="B229" t="str">
            <v>Slovenia</v>
          </cell>
          <cell r="C229" t="str">
            <v>CD1</v>
          </cell>
          <cell r="D229" t="str">
            <v>Definition of collective dismissal</v>
          </cell>
          <cell r="E229"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nmore workers.  Cancellation of the employment of large number of workers also occurs when the employer determines that for business reasons within a period of three months there will no longer be the need for the work of 20 or more workers.</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30 - 11 days for individual dismissal = 19 days.</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After consultation,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average of poor work performance (written statement) and operational reasons (third party must be notified)</v>
          </cell>
          <cell r="F233">
            <v>1.5</v>
          </cell>
          <cell r="I233">
            <v>3</v>
          </cell>
        </row>
        <row r="234">
          <cell r="A234" t="str">
            <v>South AfricaEPL1B</v>
          </cell>
          <cell r="B234" t="str">
            <v>South Africa</v>
          </cell>
          <cell r="C234" t="str">
            <v>EPL1B</v>
          </cell>
          <cell r="D234" t="str">
            <v>Delay before notice can starta</v>
          </cell>
          <cell r="E234" t="str">
            <v>Poor work performance: After the end of the probationary period, an employee should not be dismissed for unsatisfactory performance unless the employer has (i) given the employee appropriate evaluation, instruction, training, guidance or counselling; and (ii) after a reasonable period of time for improvement, the employee continues to perform unsatisfactorily. The procedure leading to the dismissal should include an investigation to establish the reasons for the unsatisfactory performance and the employer should consider other ways, short of dismissal, to remedy the matter. In the process, the employee should have the right to be heard and to be assisted by a trade union representative or fellow employee. Notice is then given in writing.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During consultation period (typically between one week and one month duration), the employer and consulting party should try to reach consensus on appropriate measures to avoid/minimise dismissals, change the timing of dismissals or mitigate their adverse affects, the method for selecting employees to be dismissed and severance pay for dismissed employees. The employer must consider and respond to the representations made by other consulting parties and, if the employer does not agree with them, the employer must state the reasons for disagreeing.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poor work performance: 6 days for prior warning procedure + 1 day for notice in writing; operational reasons: 1 day for notice of consultation + average of 17 days for consultation period + 1 day for notice in writing. Total: (7+19)/2 = 13 days</v>
          </cell>
          <cell r="F234">
            <v>13</v>
          </cell>
          <cell r="I234">
            <v>2</v>
          </cell>
        </row>
        <row r="235">
          <cell r="A235" t="str">
            <v>South AfricaEPL2A1, EPL2A2, EPL2A3</v>
          </cell>
          <cell r="B235" t="str">
            <v>South Africa</v>
          </cell>
          <cell r="C235" t="str">
            <v>EPL2A1, EPL2A2, EPL2A3</v>
          </cell>
          <cell r="D235" t="str">
            <v>Notice / tenurea</v>
          </cell>
          <cell r="E235" t="str">
            <v xml:space="preserve">Notice must be not less than: (i) one week if the employee has been employed for four weeks or less; (ii) two weeks if the employee has been employed for more than four weeks but not more than one year; (iii) four weeks if the employee has been employed for a year or more or is a farm or domestic worker who has been employed for more than four weeks. </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are automatically unfair. Also unfair if the employer cannot prove that the dismissal was fair.</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provisions in an employment contract or collective agreement.</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expectation of the contract being renewed.</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 30 employees if the employer employs between 300 and 400; 40 employees if the employer employs between 400 and 500; and 50 employees if the employer employs over 500.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 termination after 60 days of the appointment of the facilitator. If a facilitator has not been appointed, the employer may give notice of termination after 48 hours. Calculation: With facilitator: 15 days to appoint facilitator + 60 days facilitation. Without facilitator: 15 days + 2 days. Average: (75+17)/2 = 46 days.</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HiddenErrors"/>
      <sheetName val="VAR_TEMPLATE"/>
      <sheetName val="Settings"/>
      <sheetName val="TABLE A"/>
      <sheetName val="TABLE B"/>
      <sheetName val="TABLE C"/>
      <sheetName val="TABLE D_GFCF_2003"/>
      <sheetName val="TABLE D_NOE_2003"/>
      <sheetName val="TABLE D_PROF_2003"/>
      <sheetName val="TABLE D_VA_2003"/>
      <sheetName val="TABLE D_TURN_2003"/>
      <sheetName val="TABLE D_TURN_2004"/>
      <sheetName val="TABLE E"/>
    </sheetNames>
    <sheetDataSet>
      <sheetData sheetId="0" refreshError="1">
        <row r="4">
          <cell r="B4">
            <v>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row r="1">
          <cell r="A1" t="str">
            <v>OECD</v>
          </cell>
        </row>
      </sheetData>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row r="1">
          <cell r="A1" t="str">
            <v>OECD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EP_calc"/>
      <sheetName val="EP_summary"/>
      <sheetName val="EP_summary_short"/>
      <sheetName val="EP_2008"/>
      <sheetName val="EP_2012"/>
      <sheetName val="EP_2013"/>
      <sheetName val="EP_figure_2008"/>
      <sheetName val="EP_figure_2013"/>
      <sheetName val="oldEP_figure"/>
      <sheetName val="oldEP_figure_2012"/>
      <sheetName val="Coding framework "/>
      <sheetName val="scoring"/>
      <sheetName val="lookup score"/>
      <sheetName val="weights"/>
      <sheetName val="Note and question"/>
    </sheetNames>
    <sheetDataSet>
      <sheetData sheetId="0">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H2">
            <v>2012</v>
          </cell>
          <cell r="I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J2">
            <v>1</v>
          </cell>
          <cell r="M2">
            <v>2</v>
          </cell>
        </row>
        <row r="3">
          <cell r="A3" t="str">
            <v>AUSREG22003</v>
          </cell>
          <cell r="B3" t="str">
            <v>AUS</v>
          </cell>
          <cell r="C3" t="str">
            <v>Australia</v>
          </cell>
          <cell r="D3" t="str">
            <v>Item 2</v>
          </cell>
          <cell r="E3" t="str">
            <v>REG2</v>
          </cell>
          <cell r="F3" t="str">
            <v>Delay before notice can start</v>
          </cell>
          <cell r="G3">
            <v>2003</v>
          </cell>
          <cell r="H3">
            <v>2012</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H4">
            <v>2012</v>
          </cell>
          <cell r="I4" t="str">
            <v> All workers: 1w&lt;1y, 2w&lt;3y, 3w&lt;5y, 4w&gt;5y.  These notice periods are increased by one week if employee is over 45 years old and has over 2 years continuous service. Notice periods may be increased through collective agreements, particularly in cases of redundancy.
9 months tenure: 1week, 4 years tenure: 3 weeks, 20 years tenure:4 weeks.</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H5">
            <v>2012</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H6">
            <v>2012</v>
          </cell>
          <cell r="I6" t="str">
            <v>Fair: Dismissal can be fair if justified on the basis of capacity or conduct, subject to whether it is harsh, unjust or unreasonable as well as for economic redundancy (“retrenchment”).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response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religion, political opinion, national extraction or social origin, refusing to negotiate in connection with, make, sign, extend, vary or terminate an AWA.</v>
          </cell>
          <cell r="J6">
            <v>0</v>
          </cell>
          <cell r="M6">
            <v>0</v>
          </cell>
        </row>
        <row r="7">
          <cell r="A7" t="str">
            <v>AUSREG62003</v>
          </cell>
          <cell r="B7" t="str">
            <v>AUS</v>
          </cell>
          <cell r="C7" t="str">
            <v>Australia</v>
          </cell>
          <cell r="D7" t="str">
            <v>Item 6</v>
          </cell>
          <cell r="E7" t="str">
            <v>REG6</v>
          </cell>
          <cell r="F7" t="str">
            <v>Trial period</v>
          </cell>
          <cell r="G7">
            <v>2003</v>
          </cell>
          <cell r="H7">
            <v>2012</v>
          </cell>
          <cell r="I7" t="str">
            <v>Employee’s on probation where the probationary period is determined in advance or is either no more than 3 months duration or, if longer than 3 months, is reasonable given the nature of the employment;
if a trainee, under the National Training Wage Award or approved traineeship agreement and apprentices where the the employment is limited to the duration of the traineeship or apprenticeship.</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H8">
            <v>2012</v>
          </cell>
          <cell r="I8" t="str">
            <v>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v>2012</v>
          </cell>
          <cell r="I9" t="str">
            <v>Courts may order reinstatement with back pay. The option of  reinstatement is relatively rarely made available to the employee.</v>
          </cell>
          <cell r="J9">
            <v>1.5</v>
          </cell>
          <cell r="M9">
            <v>3</v>
          </cell>
          <cell r="P9" t="str">
            <v>YES</v>
          </cell>
        </row>
        <row r="10">
          <cell r="A10" t="str">
            <v>AUSREG92003</v>
          </cell>
          <cell r="B10" t="str">
            <v>AUS</v>
          </cell>
          <cell r="C10" t="str">
            <v>Australia</v>
          </cell>
          <cell r="D10" t="str">
            <v>Item 9</v>
          </cell>
          <cell r="E10" t="str">
            <v>REG9</v>
          </cell>
          <cell r="F10" t="str">
            <v>Maximum time for claim</v>
          </cell>
          <cell r="G10">
            <v>2003</v>
          </cell>
          <cell r="H10">
            <v>2012</v>
          </cell>
          <cell r="I10" t="str">
            <v>2 years (Art. 256 LCT)</v>
          </cell>
          <cell r="J10">
            <v>24</v>
          </cell>
          <cell r="M10">
            <v>6</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2012</v>
          </cell>
          <cell r="I11" t="str">
            <v>No restrictions in legislation</v>
          </cell>
          <cell r="J11">
            <v>3</v>
          </cell>
          <cell r="M11">
            <v>0</v>
          </cell>
        </row>
        <row r="12">
          <cell r="A12" t="str">
            <v>AUSFTC22003</v>
          </cell>
          <cell r="B12" t="str">
            <v>AUS</v>
          </cell>
          <cell r="C12" t="str">
            <v>Australia</v>
          </cell>
          <cell r="D12" t="str">
            <v>Item 11</v>
          </cell>
          <cell r="E12" t="str">
            <v>FTC2</v>
          </cell>
          <cell r="F12" t="str">
            <v>Maximum number of successive fixed-term contracts</v>
          </cell>
          <cell r="G12">
            <v>2003</v>
          </cell>
          <cell r="H12">
            <v>2012</v>
          </cell>
          <cell r="I12" t="str">
            <v xml:space="preserve">Estimated 1.5 No legal limit specified; but risk that, upon continuous renewal, the courts will find that the primary purpose of the contract is to avoid termination laws. </v>
          </cell>
          <cell r="J12">
            <v>1.5</v>
          </cell>
          <cell r="M12">
            <v>5</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2012</v>
          </cell>
          <cell r="I13" t="str">
            <v>No limit specified.</v>
          </cell>
          <cell r="J13">
            <v>200</v>
          </cell>
          <cell r="M13">
            <v>0</v>
          </cell>
        </row>
        <row r="14">
          <cell r="A14" t="str">
            <v>AUSTWA12003</v>
          </cell>
          <cell r="B14" t="str">
            <v>AUS</v>
          </cell>
          <cell r="C14" t="str">
            <v>Australia</v>
          </cell>
          <cell r="D14" t="str">
            <v>Item 13</v>
          </cell>
          <cell r="E14" t="str">
            <v>TWA1</v>
          </cell>
          <cell r="F14" t="str">
            <v>Types of work for which TWA employment is legal</v>
          </cell>
          <cell r="G14">
            <v>2003</v>
          </cell>
          <cell r="H14">
            <v>2012</v>
          </cell>
          <cell r="I14" t="str">
            <v>General</v>
          </cell>
          <cell r="J14">
            <v>4</v>
          </cell>
          <cell r="M14">
            <v>0</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2012</v>
          </cell>
          <cell r="I15" t="str">
            <v>Contracts: No.
Assignments: No</v>
          </cell>
          <cell r="J15" t="str">
            <v>No</v>
          </cell>
          <cell r="K15" t="str">
            <v>No</v>
          </cell>
          <cell r="M15">
            <v>2</v>
          </cell>
          <cell r="N15">
            <v>2</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2012</v>
          </cell>
          <cell r="I16" t="str">
            <v>Contracts: No limit.
Assignements: No limit</v>
          </cell>
          <cell r="J16">
            <v>100</v>
          </cell>
          <cell r="K16">
            <v>100</v>
          </cell>
          <cell r="M16">
            <v>0</v>
          </cell>
          <cell r="N16">
            <v>0</v>
          </cell>
        </row>
        <row r="17">
          <cell r="A17" t="str">
            <v>AUSTWA42003</v>
          </cell>
          <cell r="B17" t="str">
            <v>AUS</v>
          </cell>
          <cell r="C17" t="str">
            <v>Australia</v>
          </cell>
          <cell r="D17" t="str">
            <v>Item 16</v>
          </cell>
          <cell r="E17" t="str">
            <v>TWA4</v>
          </cell>
          <cell r="F17" t="str">
            <v>Authorisation and reporting obligations</v>
          </cell>
          <cell r="G17">
            <v>2003</v>
          </cell>
          <cell r="H17">
            <v>2012</v>
          </cell>
          <cell r="I17" t="str">
            <v>The set-up of a TWA requires registration and authorisation. There is also an obligation to regularly report to public authorities on operational statistics.</v>
          </cell>
          <cell r="J17">
            <v>3</v>
          </cell>
          <cell r="M17">
            <v>6</v>
          </cell>
        </row>
        <row r="18">
          <cell r="A18" t="str">
            <v>AUSTWA52003</v>
          </cell>
          <cell r="B18" t="str">
            <v>AUS</v>
          </cell>
          <cell r="C18" t="str">
            <v>Australia</v>
          </cell>
          <cell r="D18" t="str">
            <v>Item 17</v>
          </cell>
          <cell r="E18" t="str">
            <v>TWA5</v>
          </cell>
          <cell r="F18" t="str">
            <v>Equal treatment for TWA workers</v>
          </cell>
          <cell r="G18">
            <v>2003</v>
          </cell>
          <cell r="H18">
            <v>2012</v>
          </cell>
          <cell r="I18" t="str">
            <v>Pay is negotiated between unions, employers' organizations and government in the sector where the temporary agency workers are assigned. The principle of equal treatment is applied</v>
          </cell>
          <cell r="J18">
            <v>2</v>
          </cell>
          <cell r="M18">
            <v>6</v>
          </cell>
        </row>
        <row r="19">
          <cell r="A19" t="str">
            <v>AUSCD12003</v>
          </cell>
          <cell r="B19" t="str">
            <v>AUS</v>
          </cell>
          <cell r="C19" t="str">
            <v>Australia</v>
          </cell>
          <cell r="D19" t="str">
            <v>Item 18</v>
          </cell>
          <cell r="E19" t="str">
            <v>CD1</v>
          </cell>
          <cell r="F19" t="str">
            <v>Definition of collective dismissal</v>
          </cell>
          <cell r="G19">
            <v>2003</v>
          </cell>
          <cell r="H19">
            <v>2012</v>
          </cell>
          <cell r="I19" t="str">
            <v>Termination of 15 or more employees for reasons of an economic, technological or structural nature, or for reasons including such reasons.</v>
          </cell>
          <cell r="J19">
            <v>3</v>
          </cell>
          <cell r="M19">
            <v>4.5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2012</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M20">
            <v>6</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2012</v>
          </cell>
          <cell r="I2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J21">
            <v>5</v>
          </cell>
          <cell r="M21">
            <v>1</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2012</v>
          </cell>
          <cell r="I22" t="str">
            <v>Type of negotiation requiredf: Consultation on alternatives to redundancy and selection standards. Selection criteria: Law requires fair basis of employee selection. Severance pay: No special regulations for collective dismissal.</v>
          </cell>
          <cell r="J22">
            <v>0</v>
          </cell>
          <cell r="M22">
            <v>0</v>
          </cell>
        </row>
        <row r="23">
          <cell r="A23" t="str">
            <v>AUTREG12003</v>
          </cell>
          <cell r="B23" t="str">
            <v>AUT</v>
          </cell>
          <cell r="C23" t="str">
            <v>Austria</v>
          </cell>
          <cell r="D23" t="str">
            <v>Item 1</v>
          </cell>
          <cell r="E23" t="str">
            <v>REG1</v>
          </cell>
          <cell r="F23" t="str">
            <v>Notification procedures</v>
          </cell>
          <cell r="G23">
            <v>2003</v>
          </cell>
          <cell r="I23" t="str">
            <v>Notification first to Works Council (if one exists), then to employee. (Works councils covered 70% of employeed in 2002 - see EIRO survey)</v>
          </cell>
          <cell r="J23">
            <v>2</v>
          </cell>
          <cell r="M23">
            <v>4</v>
          </cell>
        </row>
        <row r="24">
          <cell r="A24" t="str">
            <v>AUTREG22003</v>
          </cell>
          <cell r="B24" t="str">
            <v>AUT</v>
          </cell>
          <cell r="C24" t="str">
            <v>Austria</v>
          </cell>
          <cell r="D24" t="str">
            <v>Item 2</v>
          </cell>
          <cell r="E24" t="str">
            <v>REG2</v>
          </cell>
          <cell r="F24" t="str">
            <v>Delay before notice can start</v>
          </cell>
          <cell r="G24">
            <v>2003</v>
          </cell>
          <cell r="I24" t="str">
            <v>Maximum 5 days for Works Council to react.  Notice can then be served, usually by registered mail. - 2008 correction, no requirement for sending letter by registered mail, usually notified orally.</v>
          </cell>
          <cell r="J24">
            <v>7</v>
          </cell>
          <cell r="M24">
            <v>1</v>
          </cell>
        </row>
        <row r="25">
          <cell r="A25" t="str">
            <v>AUTREG32003</v>
          </cell>
          <cell r="B25" t="str">
            <v>AUT</v>
          </cell>
          <cell r="C25" t="str">
            <v>Austria</v>
          </cell>
          <cell r="D25" t="str">
            <v>Item 3</v>
          </cell>
          <cell r="E25" t="str">
            <v>REG3A, REG3B, REG3C</v>
          </cell>
          <cell r="F25" t="str">
            <v>Notice / tenure</v>
          </cell>
          <cell r="G25">
            <v>2003</v>
          </cell>
          <cell r="I25" t="str">
            <v>Blue collar: Usually 2 weeks (but ranging from 1 day in construction industry to 5 months in some collective agreements). White collar: 6w&lt;2y, 2m&lt;5y, 3m&lt;15y, 4m&lt;25y, 5m&gt;25y.
Blue collar: 9 months tenure: 2 weeks, 4 years tenure: 2 weeks, 20 years tenure: 2 weeks.
White collar: 9 months tenure: 6 weeks, 4 years tenure: 2 months, 20 years tenure: 4 months.</v>
          </cell>
          <cell r="J25">
            <v>1</v>
          </cell>
          <cell r="K25">
            <v>1.25</v>
          </cell>
          <cell r="L25">
            <v>2.25</v>
          </cell>
          <cell r="M25">
            <v>3</v>
          </cell>
          <cell r="N25">
            <v>2</v>
          </cell>
          <cell r="O25">
            <v>1</v>
          </cell>
        </row>
        <row r="26">
          <cell r="A26" t="str">
            <v>AUTREG42003</v>
          </cell>
          <cell r="B26" t="str">
            <v>AUT</v>
          </cell>
          <cell r="C26" t="str">
            <v>Austria</v>
          </cell>
          <cell r="D26" t="str">
            <v>Item 4</v>
          </cell>
          <cell r="E26" t="str">
            <v>REG4A, REG4B, REG4C</v>
          </cell>
          <cell r="F26" t="str">
            <v>Severance pay / tenure</v>
          </cell>
          <cell r="G26">
            <v>2003</v>
          </cell>
          <cell r="I26" t="str">
            <v xml:space="preserve">The tenure-based calculated severance pay only applies to work contracts not subject to the Employees'  Income Provision Act (BMVG). The BMVG introduced a newly regulated severance pay scheme in Austria. It is applicable to all new work contracts concluded after 31 December 2002, as well as to existing work contracts in force on 31 December 2002  provided BMVG applicability has been agreed upon for such individual contracts. The BMVG is based on the idea of outsourcing any entitlements to severance pay to independent employees’ income provision funds (Mitarbeitervorsorgekassen) where severance pay contributions made by employers are duly administered during save-up. The previous bonus-type severance pay system has been replaced by a contribution-based system under which severance pay is financed by regularly paid employers’ contributions within a fully funded system. Pursuant to the BMVG employers withhold a legally defined contribution from the monthly pay and transfer this contribution to the chosen employees’ income provision fund. An employee’s severance pay entitlement is addressed to this fund; the amount of severance pay under the BMVG will depend on the capital accrued in the fund, on the investment income achieved and on the capital guaranteed. The new system eliminates dismissal disincentives since it is no longer the employer who provides severance pay to the employee; contribution payments to employees’ income provision funds will have a neutral impact on employers’ employment and dismissal behaviour. </v>
          </cell>
          <cell r="J26">
            <v>0</v>
          </cell>
          <cell r="K26">
            <v>0</v>
          </cell>
          <cell r="L26">
            <v>0</v>
          </cell>
          <cell r="M26">
            <v>0</v>
          </cell>
          <cell r="N26">
            <v>0</v>
          </cell>
          <cell r="O26">
            <v>0</v>
          </cell>
        </row>
        <row r="27">
          <cell r="A27" t="str">
            <v>AUTREG52003</v>
          </cell>
          <cell r="B27" t="str">
            <v>AUT</v>
          </cell>
          <cell r="C27" t="str">
            <v>Austria</v>
          </cell>
          <cell r="D27" t="str">
            <v>Item 5</v>
          </cell>
          <cell r="E27" t="str">
            <v>REG5</v>
          </cell>
          <cell r="F27" t="str">
            <v>Definition of justified or unfair dismissal</v>
          </cell>
          <cell r="G27">
            <v>2003</v>
          </cell>
          <cell r="I27" t="str">
            <v>Fair: dismissals for “serious reason”, including non-performance or lack of competence, and for operational reasons or other business needs.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will (until 31 December 2003) have to take social aspects into account if it appears to be difficult for such workers to get another job. Beginning in 2004, employers intending to terminate older workers’ contracts with a tenure of more than 2 years will have to take social aspects into account if it appears to be difficult for such workers to get another job.</v>
          </cell>
          <cell r="J27">
            <v>1</v>
          </cell>
          <cell r="M27">
            <v>2</v>
          </cell>
        </row>
        <row r="28">
          <cell r="A28" t="str">
            <v>AUTREG62003</v>
          </cell>
          <cell r="B28" t="str">
            <v>AUT</v>
          </cell>
          <cell r="C28" t="str">
            <v>Austria</v>
          </cell>
          <cell r="D28" t="str">
            <v>Item 6</v>
          </cell>
          <cell r="E28" t="str">
            <v>REG6</v>
          </cell>
          <cell r="F28" t="str">
            <v>Trial period</v>
          </cell>
          <cell r="G28">
            <v>2003</v>
          </cell>
          <cell r="I28" t="str">
            <v>1 month (all workers)</v>
          </cell>
          <cell r="J28">
            <v>1</v>
          </cell>
          <cell r="M28">
            <v>6</v>
          </cell>
          <cell r="P28" t="str">
            <v>YES</v>
          </cell>
        </row>
        <row r="29">
          <cell r="A29" t="str">
            <v>AUTREG72003</v>
          </cell>
          <cell r="B29" t="str">
            <v>AUT</v>
          </cell>
          <cell r="C29" t="str">
            <v>Austria</v>
          </cell>
          <cell r="D29" t="str">
            <v>Item 7</v>
          </cell>
          <cell r="E29" t="str">
            <v>REG7</v>
          </cell>
          <cell r="F29" t="str">
            <v xml:space="preserve">Compensation following unfair dismissal </v>
          </cell>
          <cell r="G29">
            <v>2003</v>
          </cell>
          <cell r="I29" t="str">
            <v>Sum equal to earnings between the dismissal and the legal settlement of the case.  Sums earned by the employee in the interim are set off against the award. Typical compensation at 20 years tenure (all workers): 6 months.</v>
          </cell>
          <cell r="J29">
            <v>6</v>
          </cell>
          <cell r="M29">
            <v>1</v>
          </cell>
          <cell r="P29" t="str">
            <v>YES</v>
          </cell>
        </row>
        <row r="30">
          <cell r="A30" t="str">
            <v>AUTREG82003</v>
          </cell>
          <cell r="B30" t="str">
            <v>AUT</v>
          </cell>
          <cell r="C30" t="str">
            <v>Austria</v>
          </cell>
          <cell r="D30" t="str">
            <v>Item 8</v>
          </cell>
          <cell r="E30" t="str">
            <v>REG8</v>
          </cell>
          <cell r="F30" t="str">
            <v>Possibility of reinstatement following unfair dismissal</v>
          </cell>
          <cell r="G30">
            <v>2003</v>
          </cell>
          <cell r="I30" t="str">
            <v>A reinstatement order is possible, although rarely taken up by the employee concerned. (the worker has the right to demand reinstatement or compensation in lieu - not counted in EPL3C)</v>
          </cell>
          <cell r="J30">
            <v>3</v>
          </cell>
          <cell r="M30">
            <v>6</v>
          </cell>
          <cell r="P30" t="str">
            <v>YES</v>
          </cell>
        </row>
        <row r="31">
          <cell r="A31" t="str">
            <v>AUTREG92003</v>
          </cell>
          <cell r="B31" t="str">
            <v>AUT</v>
          </cell>
          <cell r="C31" t="str">
            <v>Austria</v>
          </cell>
          <cell r="D31" t="str">
            <v>Item 9</v>
          </cell>
          <cell r="E31" t="str">
            <v>REG9</v>
          </cell>
          <cell r="F31" t="str">
            <v>Maximum time for claim</v>
          </cell>
          <cell r="G31">
            <v>2003</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I32" t="str">
            <v>No restrictions for first contract</v>
          </cell>
          <cell r="J32">
            <v>2.5</v>
          </cell>
          <cell r="M32">
            <v>1</v>
          </cell>
        </row>
        <row r="33">
          <cell r="A33" t="str">
            <v>AUTFTC22003</v>
          </cell>
          <cell r="B33" t="str">
            <v>AUT</v>
          </cell>
          <cell r="C33" t="str">
            <v>Austria</v>
          </cell>
          <cell r="D33" t="str">
            <v>Item 11</v>
          </cell>
          <cell r="E33" t="str">
            <v>FTC2</v>
          </cell>
          <cell r="F33" t="str">
            <v>Maximum number of successive fixed-term contracts</v>
          </cell>
          <cell r="G33">
            <v>2003</v>
          </cell>
          <cell r="I33" t="str">
            <v>Estimated 1.5 Successive fixed-term contracts without objective reason imply the risk of a court declaring the contract null and void.</v>
          </cell>
          <cell r="J33">
            <v>1.5</v>
          </cell>
          <cell r="M33">
            <v>5</v>
          </cell>
        </row>
        <row r="34">
          <cell r="A34" t="str">
            <v>AUTFTC32003</v>
          </cell>
          <cell r="B34" t="str">
            <v>AUT</v>
          </cell>
          <cell r="C34" t="str">
            <v>Austria</v>
          </cell>
          <cell r="D34" t="str">
            <v>Item 12</v>
          </cell>
          <cell r="E34" t="str">
            <v>FTC3</v>
          </cell>
          <cell r="F34" t="str">
            <v>Maximum cumulated duration of successive fixed-term contracts</v>
          </cell>
          <cell r="G34">
            <v>2003</v>
          </cell>
          <cell r="I34" t="str">
            <v>No limit specified.</v>
          </cell>
          <cell r="J34">
            <v>200</v>
          </cell>
          <cell r="M34">
            <v>0</v>
          </cell>
        </row>
        <row r="35">
          <cell r="A35" t="str">
            <v>AUTTWA12003</v>
          </cell>
          <cell r="B35" t="str">
            <v>AUT</v>
          </cell>
          <cell r="C35" t="str">
            <v>Austria</v>
          </cell>
          <cell r="D35" t="str">
            <v>Item 13</v>
          </cell>
          <cell r="E35" t="str">
            <v>TWA1</v>
          </cell>
          <cell r="F35" t="str">
            <v>Types of work for which TWA employment is legal</v>
          </cell>
          <cell r="G35">
            <v>2003</v>
          </cell>
          <cell r="I35" t="str">
            <v>General, if contract is indefinite but limited to "objective reasons" if it is of fixed duration</v>
          </cell>
          <cell r="J35">
            <v>3</v>
          </cell>
          <cell r="M35">
            <v>1.5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I36" t="str">
            <v>Contracts: No restrictions
Assignments: No restrictions</v>
          </cell>
          <cell r="J36" t="str">
            <v>No</v>
          </cell>
          <cell r="K36" t="str">
            <v>No</v>
          </cell>
          <cell r="M36">
            <v>2</v>
          </cell>
          <cell r="N36">
            <v>2</v>
          </cell>
        </row>
        <row r="37">
          <cell r="A37" t="str">
            <v>AUTTWA32003</v>
          </cell>
          <cell r="B37" t="str">
            <v>AUT</v>
          </cell>
          <cell r="C37" t="str">
            <v>Austria</v>
          </cell>
          <cell r="D37" t="str">
            <v>Item 15</v>
          </cell>
          <cell r="E37" t="str">
            <v>TWA3A, TWA3B</v>
          </cell>
          <cell r="F37" t="str">
            <v>Maximum cumulated duration of temporary work contracts</v>
          </cell>
          <cell r="G37">
            <v>2003</v>
          </cell>
          <cell r="I37" t="str">
            <v>No limit</v>
          </cell>
          <cell r="J37">
            <v>100</v>
          </cell>
          <cell r="K37">
            <v>100</v>
          </cell>
          <cell r="M37">
            <v>0</v>
          </cell>
          <cell r="N37">
            <v>0</v>
          </cell>
        </row>
        <row r="38">
          <cell r="A38" t="str">
            <v>AUTTWA42003</v>
          </cell>
          <cell r="B38" t="str">
            <v>AUT</v>
          </cell>
          <cell r="C38" t="str">
            <v>Austria</v>
          </cell>
          <cell r="D38" t="str">
            <v>Item 16</v>
          </cell>
          <cell r="E38" t="str">
            <v>TWA4</v>
          </cell>
          <cell r="F38" t="str">
            <v>Authorisation and reporting obligations</v>
          </cell>
          <cell r="G38">
            <v>2003</v>
          </cell>
        </row>
        <row r="39">
          <cell r="A39" t="str">
            <v>AUTTWA52003</v>
          </cell>
          <cell r="B39" t="str">
            <v>AUT</v>
          </cell>
          <cell r="C39" t="str">
            <v>Austria</v>
          </cell>
          <cell r="D39" t="str">
            <v>Item 17</v>
          </cell>
          <cell r="E39" t="str">
            <v>TWA5</v>
          </cell>
          <cell r="F39" t="str">
            <v>Equal treatment for TWA workers</v>
          </cell>
          <cell r="G39">
            <v>2003</v>
          </cell>
        </row>
        <row r="40">
          <cell r="A40" t="str">
            <v>AUTCD12003</v>
          </cell>
          <cell r="B40" t="str">
            <v>AUT</v>
          </cell>
          <cell r="C40" t="str">
            <v>Austria</v>
          </cell>
          <cell r="D40" t="str">
            <v>Item 18</v>
          </cell>
          <cell r="E40" t="str">
            <v>CD1</v>
          </cell>
          <cell r="F40" t="str">
            <v>Definition of collective dismissal</v>
          </cell>
          <cell r="G40">
            <v>2003</v>
          </cell>
          <cell r="I40" t="str">
            <v>Within 30 days, 5+ workers in firms 20-99; 5%+ in firms 100-599; 30+ workers in firms&gt;600; 5+ workers &gt;50 years old.</v>
          </cell>
          <cell r="J40">
            <v>4</v>
          </cell>
          <cell r="M40">
            <v>6</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I41" t="str">
            <v>Notification of employee representatives: General duty to inform the Works Council about changes affecting the business. Notification of public authorities: Notification of local employment office.</v>
          </cell>
          <cell r="J41">
            <v>1</v>
          </cell>
          <cell r="M41">
            <v>3</v>
          </cell>
        </row>
        <row r="42">
          <cell r="A42" t="str">
            <v>AUTCD32003</v>
          </cell>
          <cell r="B42" t="str">
            <v>AUT</v>
          </cell>
          <cell r="C42" t="str">
            <v>Austria</v>
          </cell>
          <cell r="D42" t="str">
            <v>Item 20</v>
          </cell>
          <cell r="E42" t="str">
            <v>CD3</v>
          </cell>
          <cell r="F42" t="str">
            <v>Additional delays involved in case of collective dismissals</v>
          </cell>
          <cell r="G42">
            <v>2003</v>
          </cell>
          <cell r="I42" t="str">
            <v>30 days waiting period before first notice can become effective.</v>
          </cell>
          <cell r="J42">
            <v>23</v>
          </cell>
          <cell r="M42">
            <v>1</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I43" t="str">
            <v>Type of negotiation requiredf: Consultation on alternatives to redundancy and ways to mitigate the effects:  social plan to be established in firms with &gt;20 employees. Selection criteria: No criteria laid down by law. Severance pay: No legal requirements, but often part of social compensation plans.</v>
          </cell>
          <cell r="J43">
            <v>1</v>
          </cell>
          <cell r="M43">
            <v>3</v>
          </cell>
        </row>
        <row r="44">
          <cell r="A44" t="str">
            <v>BELREG12003</v>
          </cell>
          <cell r="B44" t="str">
            <v>BEL</v>
          </cell>
          <cell r="C44" t="str">
            <v>Belgium</v>
          </cell>
          <cell r="D44" t="str">
            <v>Item 1</v>
          </cell>
          <cell r="E44" t="str">
            <v>REG1</v>
          </cell>
          <cell r="F44" t="str">
            <v>Notification procedures</v>
          </cell>
          <cell r="G44">
            <v>2003</v>
          </cell>
          <cell r="H44">
            <v>2008</v>
          </cell>
          <cell r="I44" t="str">
            <v>Notification of employee by registered letter.  Oral notification possible if  employer chooses severance pay in lieu of notice.</v>
          </cell>
          <cell r="J44">
            <v>0.5</v>
          </cell>
          <cell r="M44">
            <v>1</v>
          </cell>
        </row>
        <row r="45">
          <cell r="A45" t="str">
            <v>BELREG22003</v>
          </cell>
          <cell r="B45" t="str">
            <v>BEL</v>
          </cell>
          <cell r="C45" t="str">
            <v>Belgium</v>
          </cell>
          <cell r="D45" t="str">
            <v>Item 2</v>
          </cell>
          <cell r="E45" t="str">
            <v>REG2</v>
          </cell>
          <cell r="F45" t="str">
            <v>Delay before notice can start</v>
          </cell>
          <cell r="G45">
            <v>2003</v>
          </cell>
          <cell r="H45">
            <v>2008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 des ouvriers débute le 1er lundi qui suit la notification par lettre recommandée.</v>
          </cell>
          <cell r="J45">
            <v>7</v>
          </cell>
          <cell r="M45">
            <v>1</v>
          </cell>
        </row>
        <row r="46">
          <cell r="A46" t="str">
            <v>BELREG32003</v>
          </cell>
          <cell r="B46" t="str">
            <v>BEL</v>
          </cell>
          <cell r="C46" t="str">
            <v>Belgium</v>
          </cell>
          <cell r="D46" t="str">
            <v>Item 3</v>
          </cell>
          <cell r="E46" t="str">
            <v>REG3A, REG3B, REG3C</v>
          </cell>
          <cell r="F46" t="str">
            <v>Notice / tenure</v>
          </cell>
          <cell r="G46">
            <v>2003</v>
          </cell>
          <cell r="H46">
            <v>2008</v>
          </cell>
          <cell r="I46" t="str">
            <v>Ouvrier : pas de préavis en période d’essai; 7j&lt;6mois (si prévu par convention); 28j&lt;6mois ; 35j&lt;5ans; 42j&lt;10ans ; 56j&lt;15ans; 84j&lt;20ans; 112j&gt;20ans.
Employé : 7j en période d’essai; 3m&lt;5ans Trois mois de préavis en plus pour chaque commencement d’une nouvelle période de 5 ans d’ancienneté (ex : 6m&lt;10ans,9m&lt;15ans....). Il s’agit du minimum légal. Si le traitement annuel est supérieur à 25 921€, les parties doivent se mettre d’accord sur un préavis convenable qui ne peut être inférieur au minimum légal. A défaut d’accord il appartient au tribunal de se prononcer sur le préavis convenable. Certaines formules, type formule Claeys, ont été mis au point par des praticiens pour estimer ce préavis convenable, elles n’ont aucun caractère obligatoire.
Ouvrier : 9 mois d’ancienneté: 35 jours, 4 ans d’ancienneté: 35jours, 20 ans d’ancienneté : 112 jours. 
Employé (formule de Clays) : 9 mois d’ancienneté: 3 mois (3 mois), 4 ans d’ancienneté: 3 mois (6 mois), 20 ans d’ancienneté : 15 mois (21 mois).</v>
          </cell>
          <cell r="J46">
            <v>2.1</v>
          </cell>
          <cell r="K46">
            <v>2.8</v>
          </cell>
          <cell r="L46">
            <v>11</v>
          </cell>
          <cell r="M46">
            <v>6</v>
          </cell>
          <cell r="N46">
            <v>5</v>
          </cell>
          <cell r="O46">
            <v>6</v>
          </cell>
        </row>
        <row r="47">
          <cell r="A47" t="str">
            <v>BELREG42003</v>
          </cell>
          <cell r="B47" t="str">
            <v>BEL</v>
          </cell>
          <cell r="C47" t="str">
            <v>Belgium</v>
          </cell>
          <cell r="D47" t="str">
            <v>Item 4</v>
          </cell>
          <cell r="E47" t="str">
            <v>REG4A, REG4B, REG4C</v>
          </cell>
          <cell r="F47" t="str">
            <v>Severance pay / tenure</v>
          </cell>
          <cell r="G47">
            <v>2003</v>
          </cell>
          <cell r="H47">
            <v>2008</v>
          </cell>
          <cell r="I47" t="str">
            <v>L’ensemble des salariés: aucune.</v>
          </cell>
          <cell r="J47">
            <v>0</v>
          </cell>
          <cell r="K47">
            <v>0</v>
          </cell>
          <cell r="L47">
            <v>0</v>
          </cell>
          <cell r="M47">
            <v>0</v>
          </cell>
          <cell r="N47">
            <v>0</v>
          </cell>
          <cell r="O47">
            <v>0</v>
          </cell>
        </row>
        <row r="48">
          <cell r="A48" t="str">
            <v>BELREG52003</v>
          </cell>
          <cell r="B48" t="str">
            <v>BEL</v>
          </cell>
          <cell r="C48" t="str">
            <v>Belgium</v>
          </cell>
          <cell r="D48" t="str">
            <v>Item 5</v>
          </cell>
          <cell r="E48" t="str">
            <v>REG5</v>
          </cell>
          <cell r="F48" t="str">
            <v>Definition of justified or unfair dismissal</v>
          </cell>
          <cell r="G48">
            <v>2003</v>
          </cell>
          <cell r="H48">
            <v>2008</v>
          </cell>
          <cell r="I48" t="str">
            <v>Licenciement abusif des ouvriers: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
Le droit social prévoit des protections particulières contre le licenciement pour certains travailleurs : salariés en congé de maternité ou de formation, délégués syndicaux ou membres du comité d’entreprise.</v>
          </cell>
          <cell r="J48">
            <v>0</v>
          </cell>
          <cell r="M48">
            <v>0</v>
          </cell>
        </row>
        <row r="49">
          <cell r="A49" t="str">
            <v>BELREG62003</v>
          </cell>
          <cell r="B49" t="str">
            <v>BEL</v>
          </cell>
          <cell r="C49" t="str">
            <v>Belgium</v>
          </cell>
          <cell r="D49" t="str">
            <v>Item 6</v>
          </cell>
          <cell r="E49" t="str">
            <v>REG6</v>
          </cell>
          <cell r="F49" t="str">
            <v>Trial period</v>
          </cell>
          <cell r="G49">
            <v>2003</v>
          </cell>
          <cell r="H49">
            <v>2008</v>
          </cell>
          <cell r="I49"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31 073 EUR au 1er janvier 2003)</v>
          </cell>
          <cell r="J49">
            <v>3.3</v>
          </cell>
          <cell r="M49">
            <v>4</v>
          </cell>
          <cell r="P49" t="str">
            <v>YES</v>
          </cell>
        </row>
        <row r="50">
          <cell r="A50" t="str">
            <v>BELREG72003</v>
          </cell>
          <cell r="B50" t="str">
            <v>BEL</v>
          </cell>
          <cell r="C50" t="str">
            <v>Belgium</v>
          </cell>
          <cell r="D50" t="str">
            <v>Item 7</v>
          </cell>
          <cell r="E50" t="str">
            <v>REG7</v>
          </cell>
          <cell r="F50" t="str">
            <v xml:space="preserve">Compensation following unfair dismissal </v>
          </cell>
          <cell r="G50">
            <v>2003</v>
          </cell>
          <cell r="H50">
            <v>2008</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Indemnités typiques pour 20 ans d’ancienneté. Ouvriers : 10 mois
Employés : minimum de 15/21 mois (deux possibilités, selon que la rémunération est &lt; ou &gt; 25 921 EUR par an en 2003).</v>
          </cell>
          <cell r="J50">
            <v>14</v>
          </cell>
          <cell r="M50">
            <v>3</v>
          </cell>
          <cell r="P50" t="str">
            <v>YES</v>
          </cell>
        </row>
        <row r="51">
          <cell r="A51" t="str">
            <v>BELREG82003</v>
          </cell>
          <cell r="B51" t="str">
            <v>BEL</v>
          </cell>
          <cell r="C51" t="str">
            <v>Belgium</v>
          </cell>
          <cell r="D51" t="str">
            <v>Item 8</v>
          </cell>
          <cell r="E51" t="str">
            <v>REG8</v>
          </cell>
          <cell r="F51" t="str">
            <v>Possibility of reinstatement following unfair dismissal</v>
          </cell>
          <cell r="G51">
            <v>2003</v>
          </cell>
          <cell r="H51">
            <v>2008</v>
          </cell>
          <cell r="I51" t="str">
            <v>Il n’y a pas de droit à la réintégration </v>
          </cell>
          <cell r="J51">
            <v>0</v>
          </cell>
          <cell r="M51">
            <v>0</v>
          </cell>
          <cell r="P51" t="str">
            <v>YES</v>
          </cell>
        </row>
        <row r="52">
          <cell r="A52" t="str">
            <v>BELREG92003</v>
          </cell>
          <cell r="B52" t="str">
            <v>BEL</v>
          </cell>
          <cell r="C52" t="str">
            <v>Belgium</v>
          </cell>
          <cell r="D52" t="str">
            <v>Item 9</v>
          </cell>
          <cell r="E52" t="str">
            <v>REG9</v>
          </cell>
          <cell r="F52" t="str">
            <v>Maximum time for claim</v>
          </cell>
          <cell r="G52">
            <v>2003</v>
          </cell>
          <cell r="H52">
            <v>2008</v>
          </cell>
          <cell r="I52" t="str">
            <v>21 days.</v>
          </cell>
          <cell r="J52">
            <v>0.75</v>
          </cell>
          <cell r="M52">
            <v>1</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2008</v>
          </cell>
          <cell r="I53" t="str">
            <v xml:space="preserve">Fixed-term contracts are permitted without specifying an objective reason, for up to two years, or for up to three years with the authorisation of the social and labour inspectorate.
In other cases, fixed-term contracts are restricted to objective situations in (replacement, temporary increase in workload, etc.). </v>
          </cell>
          <cell r="J53">
            <v>2.5</v>
          </cell>
          <cell r="M53">
            <v>1</v>
          </cell>
        </row>
        <row r="54">
          <cell r="A54" t="str">
            <v>BELFTC22003</v>
          </cell>
          <cell r="B54" t="str">
            <v>BEL</v>
          </cell>
          <cell r="C54" t="str">
            <v>Belgium</v>
          </cell>
          <cell r="D54" t="str">
            <v>Item 11</v>
          </cell>
          <cell r="E54" t="str">
            <v>FTC2</v>
          </cell>
          <cell r="F54" t="str">
            <v>Maximum number of successive fixed-term contracts</v>
          </cell>
          <cell r="G54">
            <v>2003</v>
          </cell>
          <cell r="H54">
            <v>2008</v>
          </cell>
          <cell r="I54" t="str">
            <v xml:space="preserve">4 Sans motif légitime : 4 contrats à durée déterminée successifs, d’une durée de 3 mois minimum et d'une durée totale de deux ans ou, avec l’autorisation de l’Inspection des lois sociales, pour une durée totale de 3 ans maximum avec des contrats de 6 mois minimum.
Avec motif légitime : pas de nombre maximum.
</v>
          </cell>
          <cell r="J54">
            <v>4</v>
          </cell>
          <cell r="M54">
            <v>2</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2008</v>
          </cell>
          <cell r="I55" t="str">
            <v>Sans motif légitime :  2 ans ou  3 ans avec l’autorisation de l’Inspection du travail.
Avec motif légitime : pas de limite.</v>
          </cell>
          <cell r="J55">
            <v>30</v>
          </cell>
          <cell r="M55">
            <v>2</v>
          </cell>
        </row>
        <row r="56">
          <cell r="A56" t="str">
            <v>BELTWA12003</v>
          </cell>
          <cell r="B56" t="str">
            <v>BEL</v>
          </cell>
          <cell r="C56" t="str">
            <v>Belgium</v>
          </cell>
          <cell r="D56" t="str">
            <v>Item 13</v>
          </cell>
          <cell r="E56" t="str">
            <v>TWA1</v>
          </cell>
          <cell r="F56" t="str">
            <v>Types of work for which TWA employment is legal</v>
          </cell>
          <cell r="G56">
            <v>2003</v>
          </cell>
          <cell r="H56">
            <v>2008</v>
          </cell>
          <cell r="I56" t="str">
            <v>Recours aux entreprises de travail intérimaire : remplacement temporaire d’un travailleur ; surcroît temporaire de travail ; travail exceptionnel.</v>
          </cell>
          <cell r="J56">
            <v>2</v>
          </cell>
          <cell r="M56">
            <v>3</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2008</v>
          </cell>
          <cell r="I57" t="str">
            <v>Contracts: Procédures d’autorisation et limitation dans le temps du recours au travail intérimaire
Missions:</v>
          </cell>
          <cell r="J57" t="str">
            <v>Yes</v>
          </cell>
          <cell r="K57" t="str">
            <v>Yes</v>
          </cell>
          <cell r="M57">
            <v>4</v>
          </cell>
          <cell r="N57">
            <v>4</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2008</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M58">
            <v>5</v>
          </cell>
          <cell r="N58">
            <v>5</v>
          </cell>
        </row>
        <row r="59">
          <cell r="A59" t="str">
            <v>BELTWA42003</v>
          </cell>
          <cell r="B59" t="str">
            <v>BEL</v>
          </cell>
          <cell r="C59" t="str">
            <v>Belgium</v>
          </cell>
          <cell r="D59" t="str">
            <v>Item 16</v>
          </cell>
          <cell r="E59" t="str">
            <v>TWA4</v>
          </cell>
          <cell r="F59" t="str">
            <v>Authorisation and reporting obligations</v>
          </cell>
          <cell r="G59">
            <v>2003</v>
          </cell>
          <cell r="H59">
            <v>2008</v>
          </cell>
          <cell r="I59" t="str">
            <v>No</v>
          </cell>
          <cell r="J59">
            <v>0</v>
          </cell>
          <cell r="M59">
            <v>0</v>
          </cell>
        </row>
        <row r="60">
          <cell r="A60" t="str">
            <v>BELTWA52003</v>
          </cell>
          <cell r="B60" t="str">
            <v>BEL</v>
          </cell>
          <cell r="C60" t="str">
            <v>Belgium</v>
          </cell>
          <cell r="D60" t="str">
            <v>Item 17</v>
          </cell>
          <cell r="E60" t="str">
            <v>TWA5</v>
          </cell>
          <cell r="F60" t="str">
            <v>Equal treatment for TWA workers</v>
          </cell>
          <cell r="G60">
            <v>2003</v>
          </cell>
          <cell r="H60">
            <v>2008</v>
          </cell>
          <cell r="I60" t="str">
            <v>No regulations for equal treatment. Law prohibits restrictive clauses on use of agency workers in awards and agreements.</v>
          </cell>
          <cell r="J60">
            <v>0</v>
          </cell>
          <cell r="M60">
            <v>0</v>
          </cell>
        </row>
        <row r="61">
          <cell r="A61" t="str">
            <v>BELCD12003</v>
          </cell>
          <cell r="B61" t="str">
            <v>BEL</v>
          </cell>
          <cell r="C61" t="str">
            <v>Belgium</v>
          </cell>
          <cell r="D61" t="str">
            <v>Item 18</v>
          </cell>
          <cell r="E61" t="str">
            <v>CD1</v>
          </cell>
          <cell r="F61" t="str">
            <v>Definition of collective dismissal</v>
          </cell>
          <cell r="G61">
            <v>2003</v>
          </cell>
          <cell r="H61">
            <v>2008</v>
          </cell>
          <cell r="I61" t="str">
            <v>Sur une période de 60 jours, &gt;10 salariés dans les entreprises de 20 à 99 salariés ; &gt;10% des salariés dans les entreprises de 100 à 300 salariés; &gt;30 dans les entreprises de plus de 300 salariés.</v>
          </cell>
          <cell r="J61">
            <v>3</v>
          </cell>
          <cell r="M61">
            <v>4.5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2008</v>
          </cell>
          <cell r="I62" t="str">
            <v>Notification aux représentants du personnel: Obligation d’informer et de consulter le comité d’entreprise ou les délégués syndicaux. 
Notification aux autorités: Notification au bureau subrégional du service de l’emploi. A la fin des consultations une nouvelle notification doit être faite à service subrégional de l’emploi avec envoi du projet de licenciement (nombre de travailleurs à licencier, catégorie.....)</v>
          </cell>
          <cell r="J62">
            <v>2</v>
          </cell>
          <cell r="M62">
            <v>6</v>
          </cell>
        </row>
        <row r="63">
          <cell r="A63" t="str">
            <v>BELCD32003</v>
          </cell>
          <cell r="B63" t="str">
            <v>BEL</v>
          </cell>
          <cell r="C63" t="str">
            <v>Belgium</v>
          </cell>
          <cell r="D63" t="str">
            <v>Item 20</v>
          </cell>
          <cell r="E63" t="str">
            <v>CD3</v>
          </cell>
          <cell r="F63" t="str">
            <v>Additional delays involved in case of collective dismissals</v>
          </cell>
          <cell r="G63">
            <v>2003</v>
          </cell>
          <cell r="H63">
            <v>2008</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M63">
            <v>3</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2008</v>
          </cell>
          <cell r="I64" t="str">
            <v xml:space="preserve">Type de négociation requis: Consultation des représentants des travailleurs sur les solutions autres que le licenciement et sur les moyens d’en atténuer les effets négatifs. Dans ce cadre il peut être décidé la mise en place d’un plan social.
Indemnité de licenciement: Versement pendant 4 mois, d’une indemnité de licenciement équivalant à la moitié de la différence entre l’indemnité de chômage et la rémunération nette (jusqu’à un certain plafond). La période de 4 mois est réduite dans le cas de préavis durant plus de 3 mois.
</v>
          </cell>
          <cell r="J64">
            <v>1</v>
          </cell>
          <cell r="M64">
            <v>3</v>
          </cell>
        </row>
        <row r="65">
          <cell r="A65" t="str">
            <v>CANREG12003</v>
          </cell>
          <cell r="B65" t="str">
            <v>CAN</v>
          </cell>
          <cell r="C65" t="str">
            <v>Canada</v>
          </cell>
          <cell r="D65" t="str">
            <v>Item 1</v>
          </cell>
          <cell r="E65" t="str">
            <v>REG1</v>
          </cell>
          <cell r="F65" t="str">
            <v>Notification procedures</v>
          </cell>
          <cell r="G65">
            <v>2003</v>
          </cell>
          <cell r="H65">
            <v>2012</v>
          </cell>
          <cell r="I65" t="str">
            <v>Written notification to the employee or, sometimes, to the employee’s representative (union).</v>
          </cell>
          <cell r="J65">
            <v>1</v>
          </cell>
          <cell r="M65">
            <v>2</v>
          </cell>
          <cell r="P65">
            <v>40179</v>
          </cell>
        </row>
        <row r="66">
          <cell r="A66" t="str">
            <v>CANREG22003</v>
          </cell>
          <cell r="B66" t="str">
            <v>CAN</v>
          </cell>
          <cell r="C66" t="str">
            <v>Canada</v>
          </cell>
          <cell r="D66" t="str">
            <v>Item 2</v>
          </cell>
          <cell r="E66" t="str">
            <v>REG2</v>
          </cell>
          <cell r="F66" t="str">
            <v>Delay before notice can start</v>
          </cell>
          <cell r="G66">
            <v>2003</v>
          </cell>
          <cell r="H66">
            <v>2012</v>
          </cell>
          <cell r="I66" t="str">
            <v>Written or oral notification.</v>
          </cell>
          <cell r="J66">
            <v>1</v>
          </cell>
          <cell r="M66">
            <v>0</v>
          </cell>
        </row>
        <row r="67">
          <cell r="A67" t="str">
            <v>CANREG32003</v>
          </cell>
          <cell r="B67" t="str">
            <v>CAN</v>
          </cell>
          <cell r="C67" t="str">
            <v>Canada</v>
          </cell>
          <cell r="D67" t="str">
            <v>Item 3</v>
          </cell>
          <cell r="E67" t="str">
            <v>REG3A, REG3B, REG3C</v>
          </cell>
          <cell r="F67" t="str">
            <v>Notice / tenure</v>
          </cell>
          <cell r="G67">
            <v>2003</v>
          </cell>
          <cell r="H67">
            <v>2012</v>
          </cell>
          <cell r="I67" t="str">
            <v>Varies depending on the jurisdiction. In all cases, an employee must have completed a minimum period of service in order to be entitled to notice. Notice can be exchanged in termination pay.
Federal jurisdiction: 2 weeks.
Ontario: 1w&lt;1y; 2w&lt;3y; 3w&lt;4y; 4w&lt;5y, up to 8w&gt;8y. Notice requirements similar to Ontario in most other provinces (and in particular, in Québec, British Columbia and Alberta).
Québec: 1w&lt;1y; 2w&lt;5y; 4w&lt;10y; 8w&gt;10y.
British Colombia: 1w&lt;1y; 2w&lt;3y; 3w&lt;4y; 4w&lt;5y, up to 8w&gt;8y.
Alberta: 1w&lt;2y; 2w&lt;4y; 4w&lt;6y; 5w&lt;8y, 6w&lt;10y, 8w&gt;10y.
All workers: 9 months tenure: 1 week, 4 years tenure: 3.4 weeks, 20 years tenure: 8 weeks.
Calculation: Weighted average over Quebec (0.28), Ontario (0.45), Alberta (0.11) and BC (0.15)</v>
          </cell>
          <cell r="J67">
            <v>0.25</v>
          </cell>
          <cell r="K67">
            <v>0.82299999999999995</v>
          </cell>
          <cell r="L67">
            <v>2</v>
          </cell>
          <cell r="M67">
            <v>1</v>
          </cell>
          <cell r="N67">
            <v>2</v>
          </cell>
          <cell r="O67">
            <v>1</v>
          </cell>
        </row>
        <row r="68">
          <cell r="A68" t="str">
            <v>CANREG42003</v>
          </cell>
          <cell r="B68" t="str">
            <v>CAN</v>
          </cell>
          <cell r="C68" t="str">
            <v>Canada</v>
          </cell>
          <cell r="D68" t="str">
            <v>Item 4</v>
          </cell>
          <cell r="E68" t="str">
            <v>REG4A, REG4B, REG4C</v>
          </cell>
          <cell r="F68" t="str">
            <v>Severance pay / tenure</v>
          </cell>
          <cell r="G68">
            <v>2003</v>
          </cell>
          <cell r="H68">
            <v>2012</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firm with a payroll of $ 2.5 million or more.
9 months tenure: 0, 4 years tenure: 0, 20 years tenure: 20 weeks. 
Other jurisdictions: no legislated severance pay.
On average: 9 months tenure: 0, 4 years tenure: 1.8 weeks, 20 years tenure: 9 weeks.
Calculation: Weighted average over Quebec (0.28), Ontario (0.45), Alberta (0.11) and BC (0.15) 
</v>
          </cell>
          <cell r="J68">
            <v>0</v>
          </cell>
          <cell r="K68">
            <v>0</v>
          </cell>
          <cell r="L68">
            <v>2.1</v>
          </cell>
          <cell r="M68">
            <v>0</v>
          </cell>
          <cell r="N68">
            <v>0</v>
          </cell>
          <cell r="O68">
            <v>1</v>
          </cell>
          <cell r="P68">
            <v>40179</v>
          </cell>
        </row>
        <row r="69">
          <cell r="A69" t="str">
            <v>CANREG52003</v>
          </cell>
          <cell r="B69" t="str">
            <v>CAN</v>
          </cell>
          <cell r="C69" t="str">
            <v>Canada</v>
          </cell>
          <cell r="D69" t="str">
            <v>Item 5</v>
          </cell>
          <cell r="E69" t="str">
            <v>REG5</v>
          </cell>
          <cell r="F69" t="str">
            <v>Definition of justified or unfair dismissal</v>
          </cell>
          <cell r="G69">
            <v>2003</v>
          </cell>
          <cell r="H69">
            <v>2012</v>
          </cell>
          <cell r="I6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not be laid off, unless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J69">
            <v>0</v>
          </cell>
          <cell r="M69">
            <v>0</v>
          </cell>
          <cell r="P69">
            <v>39995</v>
          </cell>
        </row>
        <row r="70">
          <cell r="A70" t="str">
            <v>CANREG62003</v>
          </cell>
          <cell r="B70" t="str">
            <v>CAN</v>
          </cell>
          <cell r="C70" t="str">
            <v>Canada</v>
          </cell>
          <cell r="D70" t="str">
            <v>Item 6</v>
          </cell>
          <cell r="E70" t="str">
            <v>REG6</v>
          </cell>
          <cell r="F70" t="str">
            <v>Trial period</v>
          </cell>
          <cell r="G70">
            <v>2003</v>
          </cell>
          <cell r="H70">
            <v>2012</v>
          </cell>
          <cell r="I70"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70" t="str">
            <v>..</v>
          </cell>
          <cell r="M70" t="e">
            <v>#N/A</v>
          </cell>
          <cell r="P70">
            <v>39995</v>
          </cell>
        </row>
        <row r="71">
          <cell r="A71" t="str">
            <v>CANREG72003</v>
          </cell>
          <cell r="B71" t="str">
            <v>CAN</v>
          </cell>
          <cell r="C71" t="str">
            <v>Canada</v>
          </cell>
          <cell r="D71" t="str">
            <v>Item 7</v>
          </cell>
          <cell r="E71" t="str">
            <v>REG7</v>
          </cell>
          <cell r="F71" t="str">
            <v xml:space="preserve">Compensation following unfair dismissal </v>
          </cell>
          <cell r="G71">
            <v>2003</v>
          </cell>
          <cell r="H71">
            <v>2012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  </v>
          </cell>
          <cell r="J71" t="str">
            <v>..</v>
          </cell>
          <cell r="M71" t="e">
            <v>#N/A</v>
          </cell>
        </row>
        <row r="72">
          <cell r="A72" t="str">
            <v>CANREG82003</v>
          </cell>
          <cell r="B72" t="str">
            <v>CAN</v>
          </cell>
          <cell r="C72" t="str">
            <v>Canada</v>
          </cell>
          <cell r="D72" t="str">
            <v>Item 8</v>
          </cell>
          <cell r="E72" t="str">
            <v>REG8</v>
          </cell>
          <cell r="F72" t="str">
            <v>Possibility of reinstatement following unfair dismissal</v>
          </cell>
          <cell r="G72">
            <v>2003</v>
          </cell>
          <cell r="H72">
            <v>2012</v>
          </cell>
          <cell r="I72" t="str">
            <v>Depending on the circumstances of a case, an employer may be ordered to reinstate an employee.</v>
          </cell>
          <cell r="J72">
            <v>1</v>
          </cell>
          <cell r="M72">
            <v>2</v>
          </cell>
          <cell r="P72">
            <v>39995</v>
          </cell>
        </row>
        <row r="73">
          <cell r="A73" t="str">
            <v>CANREG92003</v>
          </cell>
          <cell r="B73" t="str">
            <v>CAN</v>
          </cell>
          <cell r="C73" t="str">
            <v>Canada</v>
          </cell>
          <cell r="D73" t="str">
            <v>Item 9</v>
          </cell>
          <cell r="E73" t="str">
            <v>REG9</v>
          </cell>
          <cell r="F73" t="str">
            <v>Maximum time for claim</v>
          </cell>
          <cell r="G73">
            <v>2003</v>
          </cell>
          <cell r="H73">
            <v>2012</v>
          </cell>
          <cell r="I73"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73">
            <v>1.2</v>
          </cell>
          <cell r="M73">
            <v>2</v>
          </cell>
          <cell r="P73">
            <v>39995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2012</v>
          </cell>
          <cell r="I74" t="str">
            <v>No restrictions</v>
          </cell>
          <cell r="J74">
            <v>3</v>
          </cell>
          <cell r="M74">
            <v>0</v>
          </cell>
        </row>
        <row r="75">
          <cell r="A75" t="str">
            <v>CANFTC22003</v>
          </cell>
          <cell r="B75" t="str">
            <v>CAN</v>
          </cell>
          <cell r="C75" t="str">
            <v>Canada</v>
          </cell>
          <cell r="D75" t="str">
            <v>Item 11</v>
          </cell>
          <cell r="E75" t="str">
            <v>FTC2</v>
          </cell>
          <cell r="F75" t="str">
            <v>Maximum number of successive fixed-term contracts</v>
          </cell>
          <cell r="G75">
            <v>2003</v>
          </cell>
          <cell r="H75">
            <v>2012</v>
          </cell>
          <cell r="I75" t="str">
            <v>No limit</v>
          </cell>
          <cell r="J75">
            <v>100</v>
          </cell>
          <cell r="M75">
            <v>0</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2012</v>
          </cell>
          <cell r="I76" t="str">
            <v>No limit</v>
          </cell>
          <cell r="J76">
            <v>200</v>
          </cell>
          <cell r="M76">
            <v>0</v>
          </cell>
        </row>
        <row r="77">
          <cell r="A77" t="str">
            <v>CANTWA12003</v>
          </cell>
          <cell r="B77" t="str">
            <v>CAN</v>
          </cell>
          <cell r="C77" t="str">
            <v>Canada</v>
          </cell>
          <cell r="D77" t="str">
            <v>Item 13</v>
          </cell>
          <cell r="E77" t="str">
            <v>TWA1</v>
          </cell>
          <cell r="F77" t="str">
            <v>Types of work for which TWA employment is legal</v>
          </cell>
          <cell r="G77">
            <v>2003</v>
          </cell>
          <cell r="H77">
            <v>2012</v>
          </cell>
          <cell r="I77" t="str">
            <v>General</v>
          </cell>
          <cell r="J77">
            <v>4</v>
          </cell>
          <cell r="M77">
            <v>0</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2012</v>
          </cell>
          <cell r="I78" t="str">
            <v>No</v>
          </cell>
          <cell r="J78" t="str">
            <v>No</v>
          </cell>
          <cell r="K78" t="str">
            <v>No</v>
          </cell>
          <cell r="M78">
            <v>2</v>
          </cell>
          <cell r="N78">
            <v>2</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2012</v>
          </cell>
          <cell r="I79" t="str">
            <v>No limit</v>
          </cell>
          <cell r="J79">
            <v>100</v>
          </cell>
          <cell r="K79">
            <v>100</v>
          </cell>
          <cell r="M79">
            <v>0</v>
          </cell>
          <cell r="N79">
            <v>0</v>
          </cell>
        </row>
        <row r="80">
          <cell r="A80" t="str">
            <v>CANTWA42003</v>
          </cell>
          <cell r="B80" t="str">
            <v>CAN</v>
          </cell>
          <cell r="C80" t="str">
            <v>Canada</v>
          </cell>
          <cell r="D80" t="str">
            <v>Item 16</v>
          </cell>
          <cell r="E80" t="str">
            <v>TWA4</v>
          </cell>
          <cell r="F80" t="str">
            <v>Authorisation and reporting obligations</v>
          </cell>
          <cell r="G80">
            <v>2003</v>
          </cell>
          <cell r="H80">
            <v>2012</v>
          </cell>
          <cell r="I80" t="str">
            <v>No</v>
          </cell>
          <cell r="J80">
            <v>0</v>
          </cell>
          <cell r="M80">
            <v>0</v>
          </cell>
        </row>
        <row r="81">
          <cell r="A81" t="str">
            <v>CANTWA52003</v>
          </cell>
          <cell r="B81" t="str">
            <v>CAN</v>
          </cell>
          <cell r="C81" t="str">
            <v>Canada</v>
          </cell>
          <cell r="D81" t="str">
            <v>Item 17</v>
          </cell>
          <cell r="E81" t="str">
            <v>TWA5</v>
          </cell>
          <cell r="F81" t="str">
            <v>Equal treatment for TWA workers</v>
          </cell>
          <cell r="G81">
            <v>2003</v>
          </cell>
          <cell r="H81">
            <v>2012</v>
          </cell>
          <cell r="I81"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81">
            <v>1</v>
          </cell>
          <cell r="M81">
            <v>3</v>
          </cell>
          <cell r="P81">
            <v>40179</v>
          </cell>
        </row>
        <row r="82">
          <cell r="A82" t="str">
            <v>CANCD12003</v>
          </cell>
          <cell r="B82" t="str">
            <v>CAN</v>
          </cell>
          <cell r="C82" t="str">
            <v>Canada</v>
          </cell>
          <cell r="D82" t="str">
            <v>Item 18</v>
          </cell>
          <cell r="E82" t="str">
            <v>CD1</v>
          </cell>
          <cell r="F82" t="str">
            <v>Definition of collective dismissal</v>
          </cell>
          <cell r="G82">
            <v>2003</v>
          </cell>
          <cell r="H82">
            <v>2012</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v>
          </cell>
          <cell r="J82">
            <v>1</v>
          </cell>
          <cell r="M82">
            <v>1.5</v>
          </cell>
          <cell r="P82">
            <v>39995</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2012</v>
          </cell>
          <cell r="I8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and Ontario; 10 to 18 weeks in Manitoba;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83">
            <v>2</v>
          </cell>
          <cell r="M83">
            <v>6</v>
          </cell>
          <cell r="P83">
            <v>39995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2012</v>
          </cell>
          <cell r="I84" t="str">
            <v>See above (average 10 weeks -1)</v>
          </cell>
          <cell r="J84">
            <v>33.04</v>
          </cell>
          <cell r="M84">
            <v>3</v>
          </cell>
          <cell r="P84">
            <v>39995</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2012</v>
          </cell>
          <cell r="I85" t="str">
            <v>Type of negotiation requiredf: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Selection criteria: As laid down in any collective agreements. Severance pay: No special regulations for collective dismissal in federal juridiction.</v>
          </cell>
          <cell r="J85">
            <v>0</v>
          </cell>
          <cell r="M85">
            <v>0</v>
          </cell>
        </row>
        <row r="86">
          <cell r="A86" t="str">
            <v>CZEREG12003</v>
          </cell>
          <cell r="B86" t="str">
            <v>CZE</v>
          </cell>
          <cell r="C86" t="str">
            <v>Czech Republic</v>
          </cell>
          <cell r="D86" t="str">
            <v>Item 1</v>
          </cell>
          <cell r="E86" t="str">
            <v>REG1</v>
          </cell>
          <cell r="F86" t="str">
            <v>Notification procedures</v>
          </cell>
          <cell r="G86">
            <v>2003</v>
          </cell>
          <cell r="H86">
            <v>2013</v>
          </cell>
          <cell r="I86" t="str">
            <v>Personal reasons: Notification of employee and trade union body, after previous warning.
Redundancy: Notification of employee, trade union and public employment office.</v>
          </cell>
          <cell r="J86">
            <v>2</v>
          </cell>
          <cell r="M86">
            <v>4</v>
          </cell>
        </row>
        <row r="87">
          <cell r="A87" t="str">
            <v>CZEREG22003</v>
          </cell>
          <cell r="B87" t="str">
            <v>CZE</v>
          </cell>
          <cell r="C87" t="str">
            <v>Czech Republic</v>
          </cell>
          <cell r="D87" t="str">
            <v>Item 2</v>
          </cell>
          <cell r="E87" t="str">
            <v>REG2</v>
          </cell>
          <cell r="F87" t="str">
            <v>Delay before notice can start</v>
          </cell>
          <cell r="G87">
            <v>2003</v>
          </cell>
          <cell r="H87">
            <v>2013</v>
          </cell>
          <cell r="I87" t="str">
            <v>Personal reasons: Letter sent by mail or handed out directly, after previous warning.
Redundancy: Advance consultation, with offer of another job or re-training if feasible; then letter sent by mail or handed directly to employee. In both cases the notice period starts to run from the first day of the calendar month following receipt of the letter.</v>
          </cell>
          <cell r="J87">
            <v>22</v>
          </cell>
          <cell r="M87">
            <v>3</v>
          </cell>
        </row>
        <row r="88">
          <cell r="A88" t="str">
            <v>CZEREG32003</v>
          </cell>
          <cell r="B88" t="str">
            <v>CZE</v>
          </cell>
          <cell r="C88" t="str">
            <v>Czech Republic</v>
          </cell>
          <cell r="D88" t="str">
            <v>Item 3</v>
          </cell>
          <cell r="E88" t="str">
            <v>REG3A, REG3B, REG3C</v>
          </cell>
          <cell r="F88" t="str">
            <v>Notice / tenure</v>
          </cell>
          <cell r="G88">
            <v>2003</v>
          </cell>
          <cell r="H88">
            <v>2013</v>
          </cell>
          <cell r="I88" t="str">
            <v>All workers: 2 months.
Redundancy cases: 3 months.</v>
          </cell>
          <cell r="J88">
            <v>2.5</v>
          </cell>
          <cell r="K88">
            <v>2.5</v>
          </cell>
          <cell r="L88">
            <v>2.5</v>
          </cell>
          <cell r="M88">
            <v>6</v>
          </cell>
          <cell r="N88">
            <v>5</v>
          </cell>
          <cell r="O88">
            <v>1</v>
          </cell>
        </row>
        <row r="89">
          <cell r="A89" t="str">
            <v>CZEREG42003</v>
          </cell>
          <cell r="B89" t="str">
            <v>CZE</v>
          </cell>
          <cell r="C89" t="str">
            <v>Czech Republic</v>
          </cell>
          <cell r="D89" t="str">
            <v>Item 4</v>
          </cell>
          <cell r="E89" t="str">
            <v>REG4A, REG4B, REG4C</v>
          </cell>
          <cell r="F89" t="str">
            <v>Severance pay / tenure</v>
          </cell>
          <cell r="G89">
            <v>2003</v>
          </cell>
          <cell r="H89">
            <v>2013</v>
          </cell>
          <cell r="I89" t="str">
            <v>All workers: None. Redundancy case: 2 months.</v>
          </cell>
          <cell r="J89">
            <v>1</v>
          </cell>
          <cell r="K89">
            <v>1</v>
          </cell>
          <cell r="L89">
            <v>1</v>
          </cell>
          <cell r="M89">
            <v>2</v>
          </cell>
          <cell r="N89">
            <v>2</v>
          </cell>
          <cell r="O89">
            <v>1</v>
          </cell>
        </row>
        <row r="90">
          <cell r="A90" t="str">
            <v>CZEREG52003</v>
          </cell>
          <cell r="B90" t="str">
            <v>CZE</v>
          </cell>
          <cell r="C90" t="str">
            <v>Czech Republic</v>
          </cell>
          <cell r="D90" t="str">
            <v>Item 5</v>
          </cell>
          <cell r="E90" t="str">
            <v>REG5</v>
          </cell>
          <cell r="F90" t="str">
            <v>Definition of justified or unfair dismissal</v>
          </cell>
          <cell r="G90">
            <v>2003</v>
          </cell>
          <cell r="H90">
            <v>2013</v>
          </cell>
          <cell r="I90" t="str">
            <v>Fair:  Dismissals for failure to meet performance requirements and for reasons of technological and organisational change. Unfair: Dismissals where employee can be retained in another capacity, if necessary after retraining.  Unfair are also any dismissals based on discrimination (age, sex, colour, religion, union membership, etc.).</v>
          </cell>
          <cell r="J90">
            <v>2</v>
          </cell>
          <cell r="M90">
            <v>4</v>
          </cell>
        </row>
        <row r="91">
          <cell r="A91" t="str">
            <v>CZEREG62003</v>
          </cell>
          <cell r="B91" t="str">
            <v>CZE</v>
          </cell>
          <cell r="C91" t="str">
            <v>Czech Republic</v>
          </cell>
          <cell r="D91" t="str">
            <v>Item 6</v>
          </cell>
          <cell r="E91" t="str">
            <v>REG6</v>
          </cell>
          <cell r="F91" t="str">
            <v>Trial period</v>
          </cell>
          <cell r="G91">
            <v>2003</v>
          </cell>
          <cell r="H91">
            <v>2013</v>
          </cell>
          <cell r="I91" t="str">
            <v>3 months (all workers)</v>
          </cell>
          <cell r="J91">
            <v>3</v>
          </cell>
          <cell r="M91">
            <v>4</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2013</v>
          </cell>
          <cell r="I9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Typical compensation at 20 years tenure: 8 months.</v>
          </cell>
          <cell r="J92">
            <v>8</v>
          </cell>
          <cell r="M92">
            <v>1</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2013</v>
          </cell>
          <cell r="I93" t="str">
            <v>The option of  reinstatement is always made available to the employee (reinstatement is made available to the employee).</v>
          </cell>
          <cell r="J93">
            <v>3</v>
          </cell>
          <cell r="M93">
            <v>6</v>
          </cell>
        </row>
        <row r="94">
          <cell r="A94" t="str">
            <v>CZEREG92003</v>
          </cell>
          <cell r="B94" t="str">
            <v>CZE</v>
          </cell>
          <cell r="C94" t="str">
            <v>Czech Republic</v>
          </cell>
          <cell r="D94" t="str">
            <v>Item 9</v>
          </cell>
          <cell r="E94" t="str">
            <v>REG9</v>
          </cell>
          <cell r="F94" t="str">
            <v>Maximum time for claim</v>
          </cell>
          <cell r="G94">
            <v>2003</v>
          </cell>
          <cell r="H94">
            <v>2013</v>
          </cell>
          <cell r="I94"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94">
            <v>0.75</v>
          </cell>
          <cell r="M94">
            <v>1</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2013</v>
          </cell>
          <cell r="I95" t="str">
            <v>Generally permitted, with restrictions for certain categories of employees, such as the disabled, those under 18 and recent graduates of apprenticeship and higher education.</v>
          </cell>
          <cell r="J95">
            <v>2.5</v>
          </cell>
          <cell r="M95">
            <v>1</v>
          </cell>
        </row>
        <row r="96">
          <cell r="A96" t="str">
            <v>CZEFTC22003</v>
          </cell>
          <cell r="B96" t="str">
            <v>CZE</v>
          </cell>
          <cell r="C96" t="str">
            <v>Czech Republic</v>
          </cell>
          <cell r="D96" t="str">
            <v>Item 11</v>
          </cell>
          <cell r="E96" t="str">
            <v>FTC2</v>
          </cell>
          <cell r="F96" t="str">
            <v>Maximum number of successive fixed-term contracts</v>
          </cell>
          <cell r="G96">
            <v>2003</v>
          </cell>
          <cell r="H96">
            <v>2013</v>
          </cell>
          <cell r="I96" t="str">
            <v>No legal limit</v>
          </cell>
          <cell r="J96">
            <v>100</v>
          </cell>
          <cell r="M96">
            <v>0</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2013</v>
          </cell>
          <cell r="I97" t="str">
            <v>No limit specified</v>
          </cell>
          <cell r="J97">
            <v>200</v>
          </cell>
          <cell r="M97">
            <v>0</v>
          </cell>
        </row>
        <row r="98">
          <cell r="A98" t="str">
            <v>CZETWA12003</v>
          </cell>
          <cell r="B98" t="str">
            <v>CZE</v>
          </cell>
          <cell r="C98" t="str">
            <v>Czech Republic</v>
          </cell>
          <cell r="D98" t="str">
            <v>Item 13</v>
          </cell>
          <cell r="E98" t="str">
            <v>TWA1</v>
          </cell>
          <cell r="F98" t="str">
            <v>Types of work for which TWA employment is legal</v>
          </cell>
          <cell r="G98">
            <v>2003</v>
          </cell>
          <cell r="H98">
            <v>2013</v>
          </cell>
          <cell r="I98" t="str">
            <v xml:space="preserve">General </v>
          </cell>
          <cell r="J98">
            <v>4</v>
          </cell>
          <cell r="M98">
            <v>0</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2013</v>
          </cell>
          <cell r="I99" t="str">
            <v>No</v>
          </cell>
          <cell r="J99" t="str">
            <v>No</v>
          </cell>
          <cell r="K99" t="str">
            <v>No</v>
          </cell>
          <cell r="M99">
            <v>2</v>
          </cell>
          <cell r="N99">
            <v>2</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2013</v>
          </cell>
          <cell r="I100" t="str">
            <v> Not governed by the law at present.</v>
          </cell>
          <cell r="J100">
            <v>100</v>
          </cell>
          <cell r="K100">
            <v>100</v>
          </cell>
          <cell r="M100">
            <v>0</v>
          </cell>
          <cell r="N100">
            <v>0</v>
          </cell>
        </row>
        <row r="101">
          <cell r="A101" t="str">
            <v>CZETWA42003</v>
          </cell>
          <cell r="B101" t="str">
            <v>CZE</v>
          </cell>
          <cell r="C101" t="str">
            <v>Czech Republic</v>
          </cell>
          <cell r="D101" t="str">
            <v>Item 16</v>
          </cell>
          <cell r="E101" t="str">
            <v>TWA4</v>
          </cell>
          <cell r="F101" t="str">
            <v>Authorisation and reporting obligations</v>
          </cell>
          <cell r="G101">
            <v>2003</v>
          </cell>
          <cell r="H101">
            <v>2013</v>
          </cell>
          <cell r="I101" t="str">
            <v>No</v>
          </cell>
          <cell r="J101">
            <v>0</v>
          </cell>
          <cell r="M101">
            <v>0</v>
          </cell>
        </row>
        <row r="102">
          <cell r="A102" t="str">
            <v>CZETWA52003</v>
          </cell>
          <cell r="B102" t="str">
            <v>CZE</v>
          </cell>
          <cell r="C102" t="str">
            <v>Czech Republic</v>
          </cell>
          <cell r="D102" t="str">
            <v>Item 17</v>
          </cell>
          <cell r="E102" t="str">
            <v>TWA5</v>
          </cell>
          <cell r="F102" t="str">
            <v>Equal treatment for TWA workers</v>
          </cell>
          <cell r="G102">
            <v>2003</v>
          </cell>
          <cell r="H102">
            <v>2013</v>
          </cell>
          <cell r="I102"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102">
            <v>1</v>
          </cell>
          <cell r="M102">
            <v>3</v>
          </cell>
        </row>
        <row r="103">
          <cell r="A103" t="str">
            <v>CZECD12003</v>
          </cell>
          <cell r="B103" t="str">
            <v>CZE</v>
          </cell>
          <cell r="C103" t="str">
            <v>Czech Republic</v>
          </cell>
          <cell r="D103" t="str">
            <v>Item 18</v>
          </cell>
          <cell r="E103" t="str">
            <v>CD1</v>
          </cell>
          <cell r="F103" t="str">
            <v>Definition of collective dismissal</v>
          </cell>
          <cell r="G103">
            <v>2003</v>
          </cell>
          <cell r="H103">
            <v>2013</v>
          </cell>
          <cell r="I10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v>
          </cell>
          <cell r="J103">
            <v>3</v>
          </cell>
          <cell r="M103">
            <v>4.5</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2013</v>
          </cell>
          <cell r="I104" t="str">
            <v>Notification of employee representatives: Duty to inform competent trade union body. Notification of public authorities: Notification of district labour office.</v>
          </cell>
          <cell r="J104">
            <v>1</v>
          </cell>
          <cell r="M104">
            <v>3</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2013</v>
          </cell>
          <cell r="I105" t="str">
            <v>Information to trade union and PES office 30 days before implementation. (30 days -22days in case of individual red.)</v>
          </cell>
          <cell r="J105">
            <v>8</v>
          </cell>
          <cell r="M105">
            <v>1</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2013</v>
          </cell>
          <cell r="I106" t="str">
            <v>Type of negotiation requiredf: Consultation on alternatives to redundancy and measures for finding new jobs. An employer is also under to submit a written report to the labour office about the results of discussions with the relevant union body or employee council. Selection criteria: not set out by legislation. Severance pay: No special regulations for collective dismissal.</v>
          </cell>
          <cell r="J106">
            <v>0</v>
          </cell>
          <cell r="M106">
            <v>0</v>
          </cell>
        </row>
        <row r="107">
          <cell r="A107" t="str">
            <v>DNKREG12003</v>
          </cell>
          <cell r="B107" t="str">
            <v>DNK</v>
          </cell>
          <cell r="C107" t="str">
            <v>Denmark</v>
          </cell>
          <cell r="D107" t="str">
            <v>Item 1</v>
          </cell>
          <cell r="E107" t="str">
            <v>REG1</v>
          </cell>
          <cell r="F107" t="str">
            <v>Notification procedures</v>
          </cell>
          <cell r="G107">
            <v>2003</v>
          </cell>
          <cell r="I107"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J107">
            <v>1</v>
          </cell>
          <cell r="M107">
            <v>2</v>
          </cell>
        </row>
        <row r="108">
          <cell r="A108" t="str">
            <v>DNKREG22003</v>
          </cell>
          <cell r="B108" t="str">
            <v>DNK</v>
          </cell>
          <cell r="C108" t="str">
            <v>Denmark</v>
          </cell>
          <cell r="D108" t="str">
            <v>Item 2</v>
          </cell>
          <cell r="E108" t="str">
            <v>REG2</v>
          </cell>
          <cell r="F108" t="str">
            <v>Delay before notice can start</v>
          </cell>
          <cell r="G108">
            <v>2003</v>
          </cell>
          <cell r="I108" t="str">
            <v>For white collar workers, letter sent by mail or handed out directly.</v>
          </cell>
          <cell r="J108">
            <v>8.5</v>
          </cell>
          <cell r="M108">
            <v>1</v>
          </cell>
        </row>
        <row r="109">
          <cell r="A109" t="str">
            <v>DNKREG32003</v>
          </cell>
          <cell r="B109" t="str">
            <v>DNK</v>
          </cell>
          <cell r="C109" t="str">
            <v>Denmark</v>
          </cell>
          <cell r="D109" t="str">
            <v>Item 3</v>
          </cell>
          <cell r="E109" t="str">
            <v>REG3A, REG3B, REG3C</v>
          </cell>
          <cell r="F109" t="str">
            <v>Notice / tenure</v>
          </cell>
          <cell r="G109">
            <v>2003</v>
          </cell>
          <cell r="I109"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J109">
            <v>1.8</v>
          </cell>
          <cell r="K109">
            <v>3</v>
          </cell>
          <cell r="L109">
            <v>4.25</v>
          </cell>
          <cell r="M109">
            <v>5</v>
          </cell>
          <cell r="N109">
            <v>5</v>
          </cell>
          <cell r="O109">
            <v>2</v>
          </cell>
        </row>
        <row r="110">
          <cell r="A110" t="str">
            <v>DNKREG42003</v>
          </cell>
          <cell r="B110" t="str">
            <v>DNK</v>
          </cell>
          <cell r="C110" t="str">
            <v>Denmark</v>
          </cell>
          <cell r="D110" t="str">
            <v>Item 4</v>
          </cell>
          <cell r="E110" t="str">
            <v>REG4A, REG4B, REG4C</v>
          </cell>
          <cell r="F110" t="str">
            <v>Severance pay / tenure</v>
          </cell>
          <cell r="G110">
            <v>2003</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row>
        <row r="111">
          <cell r="A111" t="str">
            <v>DNKREG52003</v>
          </cell>
          <cell r="B111" t="str">
            <v>DNK</v>
          </cell>
          <cell r="C111" t="str">
            <v>Denmark</v>
          </cell>
          <cell r="D111" t="str">
            <v>Item 5</v>
          </cell>
          <cell r="E111" t="str">
            <v>REG5</v>
          </cell>
          <cell r="F111" t="str">
            <v>Definition of justified or unfair dismissal</v>
          </cell>
          <cell r="G111">
            <v>2003</v>
          </cell>
          <cell r="I111"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J111">
            <v>0</v>
          </cell>
          <cell r="M111">
            <v>0</v>
          </cell>
        </row>
        <row r="112">
          <cell r="A112" t="str">
            <v>DNKREG62003</v>
          </cell>
          <cell r="B112" t="str">
            <v>DNK</v>
          </cell>
          <cell r="C112" t="str">
            <v>Denmark</v>
          </cell>
          <cell r="D112" t="str">
            <v>Item 6</v>
          </cell>
          <cell r="E112" t="str">
            <v>REG6</v>
          </cell>
          <cell r="F112" t="str">
            <v>Trial period</v>
          </cell>
          <cell r="G112">
            <v>2003</v>
          </cell>
          <cell r="I112" t="str">
            <v>Blue collar: 9 months (based on collective agreements). White collar: 12 months.</v>
          </cell>
          <cell r="J112">
            <v>10.5</v>
          </cell>
          <cell r="M112">
            <v>2</v>
          </cell>
        </row>
        <row r="113">
          <cell r="A113" t="str">
            <v>DNKREG72003</v>
          </cell>
          <cell r="B113" t="str">
            <v>DNK</v>
          </cell>
          <cell r="C113" t="str">
            <v>Denmark</v>
          </cell>
          <cell r="D113" t="str">
            <v>Item 7</v>
          </cell>
          <cell r="E113" t="str">
            <v>REG7</v>
          </cell>
          <cell r="F113" t="str">
            <v>Compensation following unfair dismissal</v>
          </cell>
          <cell r="G113">
            <v>2003</v>
          </cell>
          <cell r="I113"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J113">
            <v>9</v>
          </cell>
          <cell r="M113">
            <v>2</v>
          </cell>
        </row>
        <row r="114">
          <cell r="A114" t="str">
            <v>DNKREG82003</v>
          </cell>
          <cell r="B114" t="str">
            <v>DNK</v>
          </cell>
          <cell r="C114" t="str">
            <v>Denmark</v>
          </cell>
          <cell r="D114" t="str">
            <v>Item 8</v>
          </cell>
          <cell r="E114" t="str">
            <v>REG8</v>
          </cell>
          <cell r="F114" t="str">
            <v>Possibility of reinstatement following unfair dismissal</v>
          </cell>
          <cell r="G114">
            <v>2003</v>
          </cell>
          <cell r="I114"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J114">
            <v>1</v>
          </cell>
          <cell r="M114">
            <v>2</v>
          </cell>
        </row>
        <row r="115">
          <cell r="A115" t="str">
            <v>DNKREG92003</v>
          </cell>
          <cell r="B115" t="str">
            <v>DNK</v>
          </cell>
          <cell r="C115" t="str">
            <v>Denmark</v>
          </cell>
          <cell r="D115" t="str">
            <v>Item 9</v>
          </cell>
          <cell r="E115" t="str">
            <v>REG9</v>
          </cell>
          <cell r="F115" t="str">
            <v>Maximum time for claim</v>
          </cell>
          <cell r="G115">
            <v>2003</v>
          </cell>
          <cell r="I115" t="str">
            <v>-</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I116" t="str">
            <v>Fixed-term contracts allowed for specified periods of time and/or for specific tasks. Widely used, particularly in professional services and construction. But renewal of fixed term contracts must be based on objective reasons.</v>
          </cell>
          <cell r="J116">
            <v>2.5</v>
          </cell>
          <cell r="M116">
            <v>1</v>
          </cell>
        </row>
        <row r="117">
          <cell r="A117" t="str">
            <v>DNKFTC22003</v>
          </cell>
          <cell r="B117" t="str">
            <v>DNK</v>
          </cell>
          <cell r="C117" t="str">
            <v>Denmark</v>
          </cell>
          <cell r="D117" t="str">
            <v>Item 11</v>
          </cell>
          <cell r="E117" t="str">
            <v>FTC2</v>
          </cell>
          <cell r="F117" t="str">
            <v>Maximum number of successive fixed-term contracts</v>
          </cell>
          <cell r="G117">
            <v>2003</v>
          </cell>
          <cell r="I117" t="str">
            <v xml:space="preserve">Estimated 1.5 Generally, there is no legal limit for the maximum number of successive fixed-term contracts, but renewal of fixed-term contracts must be based on objective reasons. </v>
          </cell>
          <cell r="J117">
            <v>1.5</v>
          </cell>
          <cell r="M117">
            <v>5</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I118" t="str">
            <v xml:space="preserve">No limit specified. The Danish Confederation of Trade Unions states that court rulings suggest that 2-3 years temporary employment entail notification procedures. </v>
          </cell>
          <cell r="J118">
            <v>30</v>
          </cell>
          <cell r="M118">
            <v>2</v>
          </cell>
        </row>
        <row r="119">
          <cell r="A119" t="str">
            <v>DNKTWA12003</v>
          </cell>
          <cell r="B119" t="str">
            <v>DNK</v>
          </cell>
          <cell r="C119" t="str">
            <v>Denmark</v>
          </cell>
          <cell r="D119" t="str">
            <v>Item 13</v>
          </cell>
          <cell r="E119" t="str">
            <v>TWA1</v>
          </cell>
          <cell r="F119" t="str">
            <v>Types of work for which TWA employment is legal</v>
          </cell>
          <cell r="G119">
            <v>2003</v>
          </cell>
          <cell r="I119" t="str">
            <v>General</v>
          </cell>
          <cell r="J119">
            <v>4</v>
          </cell>
          <cell r="M119">
            <v>0</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I120" t="str">
            <v>No but the Danish Confederation of Trade Unions states that court rulings suggest that 4-5 renewals entail notification procedures. </v>
          </cell>
          <cell r="J120" t="str">
            <v>No</v>
          </cell>
          <cell r="K120" t="str">
            <v>No</v>
          </cell>
          <cell r="M120">
            <v>2</v>
          </cell>
          <cell r="N120">
            <v>2</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I121" t="str">
            <v>The Danish Confederation of Trade Unions states that there is no limit, if employment pauses in between.</v>
          </cell>
          <cell r="J121">
            <v>100</v>
          </cell>
          <cell r="K121">
            <v>100</v>
          </cell>
          <cell r="M121">
            <v>0</v>
          </cell>
          <cell r="N121">
            <v>0</v>
          </cell>
        </row>
        <row r="122">
          <cell r="A122" t="str">
            <v>DNKTWA42003</v>
          </cell>
          <cell r="B122" t="str">
            <v>DNK</v>
          </cell>
          <cell r="C122" t="str">
            <v>Denmark</v>
          </cell>
          <cell r="D122" t="str">
            <v>Item 16</v>
          </cell>
          <cell r="E122" t="str">
            <v>TWA4</v>
          </cell>
          <cell r="F122" t="str">
            <v>Authorisation and reporting obligations</v>
          </cell>
          <cell r="G122">
            <v>2003</v>
          </cell>
          <cell r="I122" t="str">
            <v>-</v>
          </cell>
        </row>
        <row r="123">
          <cell r="A123" t="str">
            <v>DNKTWA52003</v>
          </cell>
          <cell r="B123" t="str">
            <v>DNK</v>
          </cell>
          <cell r="C123" t="str">
            <v>Denmark</v>
          </cell>
          <cell r="D123" t="str">
            <v>Item 17</v>
          </cell>
          <cell r="E123" t="str">
            <v>TWA5</v>
          </cell>
          <cell r="F123" t="str">
            <v>Equal treatment for TWA workers</v>
          </cell>
          <cell r="G123">
            <v>2003</v>
          </cell>
          <cell r="I123" t="str">
            <v>-</v>
          </cell>
        </row>
        <row r="124">
          <cell r="A124" t="str">
            <v>DNKCD12003</v>
          </cell>
          <cell r="B124" t="str">
            <v>DNK</v>
          </cell>
          <cell r="C124" t="str">
            <v>Denmark</v>
          </cell>
          <cell r="D124" t="str">
            <v>Item 18</v>
          </cell>
          <cell r="E124" t="str">
            <v>CD1</v>
          </cell>
          <cell r="F124" t="str">
            <v>Definition of collective dismissal</v>
          </cell>
          <cell r="G124">
            <v>2003</v>
          </cell>
          <cell r="I124" t="str">
            <v>Within 30 days, &gt;9 workers in firms 21-99 employees; &gt;9% in firms 100-299; &gt;29 workers in firms 300+ employees.</v>
          </cell>
          <cell r="J124">
            <v>3</v>
          </cell>
          <cell r="M124">
            <v>4.5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I125" t="str">
            <v>Notification of employee representatives: Inform and consult with Works Council or trade union delegation. Notification of public authorities: Notification of public employment service.</v>
          </cell>
          <cell r="J125">
            <v>2</v>
          </cell>
          <cell r="M125">
            <v>6</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I126" t="str">
            <v>30 days delay after notice to PES; longer in firms &gt;100 workers that seek to dismiss over half of staff.</v>
          </cell>
          <cell r="J126">
            <v>29</v>
          </cell>
          <cell r="M126">
            <v>2</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M127">
            <v>3</v>
          </cell>
        </row>
        <row r="128">
          <cell r="A128" t="str">
            <v>FINREG12003</v>
          </cell>
          <cell r="B128" t="str">
            <v>FIN</v>
          </cell>
          <cell r="C128" t="str">
            <v>Finland</v>
          </cell>
          <cell r="D128" t="str">
            <v>Item 1</v>
          </cell>
          <cell r="E128" t="str">
            <v>REG1</v>
          </cell>
          <cell r="F128" t="str">
            <v>Notification procedures</v>
          </cell>
          <cell r="G128">
            <v>2003</v>
          </cell>
          <cell r="H128">
            <v>2008</v>
          </cell>
          <cell r="I128" t="str">
            <v>Personal reasons: Statement of reasons and information on appeals procedures given to the employee.  Advance discussion with employee and trade union if requested by employee.
Lack of work: In companies with 30 or more employees, notification to trade union representatives and consultation on reasons and ways to avoid lay-off.</v>
          </cell>
          <cell r="J128">
            <v>1.75</v>
          </cell>
          <cell r="M128">
            <v>3.5</v>
          </cell>
        </row>
        <row r="129">
          <cell r="A129" t="str">
            <v>FINREG22003</v>
          </cell>
          <cell r="B129" t="str">
            <v>FIN</v>
          </cell>
          <cell r="C129" t="str">
            <v>Finland</v>
          </cell>
          <cell r="D129" t="str">
            <v>Item 2</v>
          </cell>
          <cell r="E129" t="str">
            <v>REG2</v>
          </cell>
          <cell r="F129" t="str">
            <v>Delay before notice can start</v>
          </cell>
          <cell r="G129">
            <v>2003</v>
          </cell>
          <cell r="H129">
            <v>2008</v>
          </cell>
          <cell r="I129" t="str">
            <v>Personal reasons: Advance discussion, then notice orally or in writing.
Lack of work: Invitation to consultation; 5-day delay; consultation for 7 days; then notice in writing.
Calculation: personal reasons, 7 i.e. (6+1); lack of work, 15 i.e. (1+5+7+2); all, 11 i.e. (7+15)/2</v>
          </cell>
          <cell r="J129">
            <v>11</v>
          </cell>
          <cell r="M129">
            <v>2</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v>2008</v>
          </cell>
          <cell r="I130" t="str">
            <v>All workers: 14d&lt;=1y, 1m&lt;=4y, 2m&lt;=8y, 4m&lt;=12y, 6m&gt;12y.
9 months tenure: 14 days, 4 years tenure: 1 months, 20 years tenure: 6 months.</v>
          </cell>
          <cell r="J130">
            <v>0.5</v>
          </cell>
          <cell r="K130">
            <v>1</v>
          </cell>
          <cell r="L130">
            <v>6</v>
          </cell>
          <cell r="M130">
            <v>2</v>
          </cell>
          <cell r="N130">
            <v>2</v>
          </cell>
          <cell r="O130">
            <v>3</v>
          </cell>
        </row>
        <row r="131">
          <cell r="A131" t="str">
            <v>FINREG42003</v>
          </cell>
          <cell r="B131" t="str">
            <v>FIN</v>
          </cell>
          <cell r="C131" t="str">
            <v>Finland</v>
          </cell>
          <cell r="D131" t="str">
            <v>Item 4</v>
          </cell>
          <cell r="E131" t="str">
            <v>REG4A, REG4B, REG4C</v>
          </cell>
          <cell r="F131" t="str">
            <v>Severance pay / tenure</v>
          </cell>
          <cell r="G131">
            <v>2003</v>
          </cell>
          <cell r="H131">
            <v>2008</v>
          </cell>
          <cell r="I131" t="str">
            <v>All workers: None.</v>
          </cell>
          <cell r="J131">
            <v>0</v>
          </cell>
          <cell r="K131">
            <v>0</v>
          </cell>
          <cell r="L131">
            <v>0</v>
          </cell>
          <cell r="M131">
            <v>0</v>
          </cell>
          <cell r="N131">
            <v>0</v>
          </cell>
          <cell r="O131">
            <v>0</v>
          </cell>
        </row>
        <row r="132">
          <cell r="A132" t="str">
            <v>FINREG52003</v>
          </cell>
          <cell r="B132" t="str">
            <v>FIN</v>
          </cell>
          <cell r="C132" t="str">
            <v>Finland</v>
          </cell>
          <cell r="D132" t="str">
            <v>Item 5</v>
          </cell>
          <cell r="E132" t="str">
            <v>REG5</v>
          </cell>
          <cell r="F132" t="str">
            <v>Definition of justified or unfair dismissal</v>
          </cell>
          <cell r="G132">
            <v>2003</v>
          </cell>
          <cell r="H132">
            <v>2008</v>
          </cell>
          <cell r="I132"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v>
          </cell>
          <cell r="J132">
            <v>2</v>
          </cell>
          <cell r="M132">
            <v>4</v>
          </cell>
        </row>
        <row r="133">
          <cell r="A133" t="str">
            <v>FINREG62003</v>
          </cell>
          <cell r="B133" t="str">
            <v>FIN</v>
          </cell>
          <cell r="C133" t="str">
            <v>Finland</v>
          </cell>
          <cell r="D133" t="str">
            <v>Item 6</v>
          </cell>
          <cell r="E133" t="str">
            <v>REG6</v>
          </cell>
          <cell r="F133" t="str">
            <v>Trial period</v>
          </cell>
          <cell r="G133">
            <v>2003</v>
          </cell>
          <cell r="H133">
            <v>2008</v>
          </cell>
          <cell r="I133" t="str">
            <v>4 months (all workers)</v>
          </cell>
          <cell r="J133">
            <v>4</v>
          </cell>
          <cell r="M133">
            <v>4</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2008</v>
          </cell>
          <cell r="I13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134">
            <v>14</v>
          </cell>
          <cell r="M134">
            <v>3</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v>2008</v>
          </cell>
          <cell r="I135" t="str">
            <v>No reinstatement.</v>
          </cell>
          <cell r="J135">
            <v>0</v>
          </cell>
          <cell r="M135">
            <v>0</v>
          </cell>
        </row>
        <row r="136">
          <cell r="A136" t="str">
            <v>FINREG92003</v>
          </cell>
          <cell r="B136" t="str">
            <v>FIN</v>
          </cell>
          <cell r="C136" t="str">
            <v>Finland</v>
          </cell>
          <cell r="D136" t="str">
            <v>Item 9</v>
          </cell>
          <cell r="E136" t="str">
            <v>REG9</v>
          </cell>
          <cell r="F136" t="str">
            <v>Maximum time for claim</v>
          </cell>
          <cell r="G136">
            <v>2003</v>
          </cell>
          <cell r="H136">
            <v>2008</v>
          </cell>
          <cell r="I136" t="str">
            <v>-</v>
          </cell>
          <cell r="J136">
            <v>0</v>
          </cell>
          <cell r="M136">
            <v>0</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2008</v>
          </cell>
          <cell r="I137" t="str">
            <v>Permitted for temporary replacements, traineeship, and special business needs (unstable nature of  service activity, etc.).</v>
          </cell>
          <cell r="J137">
            <v>1</v>
          </cell>
          <cell r="M137">
            <v>4</v>
          </cell>
        </row>
        <row r="138">
          <cell r="A138" t="str">
            <v>FINFTC22003</v>
          </cell>
          <cell r="B138" t="str">
            <v>FIN</v>
          </cell>
          <cell r="C138" t="str">
            <v>Finland</v>
          </cell>
          <cell r="D138" t="str">
            <v>Item 11</v>
          </cell>
          <cell r="E138" t="str">
            <v>FTC2</v>
          </cell>
          <cell r="F138" t="str">
            <v>Maximum number of successive fixed-term contracts</v>
          </cell>
          <cell r="G138">
            <v>2003</v>
          </cell>
          <cell r="H138">
            <v>2008</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H139">
            <v>2008</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H140">
            <v>2008</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H141">
            <v>2008</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H142">
            <v>2008</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H143">
            <v>2008</v>
          </cell>
          <cell r="I143" t="str">
            <v>-</v>
          </cell>
          <cell r="J143">
            <v>3</v>
          </cell>
          <cell r="M143">
            <v>6</v>
          </cell>
        </row>
        <row r="144">
          <cell r="A144" t="str">
            <v>FINTWA52003</v>
          </cell>
          <cell r="B144" t="str">
            <v>FIN</v>
          </cell>
          <cell r="C144" t="str">
            <v>Finland</v>
          </cell>
          <cell r="D144" t="str">
            <v>Item 17</v>
          </cell>
          <cell r="E144" t="str">
            <v>TWA5</v>
          </cell>
          <cell r="F144" t="str">
            <v>Equal treatment for TWA workers</v>
          </cell>
          <cell r="G144">
            <v>2003</v>
          </cell>
          <cell r="H144">
            <v>2008</v>
          </cell>
          <cell r="I144" t="str">
            <v>-</v>
          </cell>
          <cell r="J144">
            <v>2</v>
          </cell>
          <cell r="M144">
            <v>6</v>
          </cell>
        </row>
        <row r="145">
          <cell r="A145" t="str">
            <v>FINCD12003</v>
          </cell>
          <cell r="B145" t="str">
            <v>FIN</v>
          </cell>
          <cell r="C145" t="str">
            <v>Finland</v>
          </cell>
          <cell r="D145" t="str">
            <v>Item 18</v>
          </cell>
          <cell r="E145" t="str">
            <v>CD1</v>
          </cell>
          <cell r="F145" t="str">
            <v>Definition of collective dismissal</v>
          </cell>
          <cell r="G145">
            <v>2003</v>
          </cell>
          <cell r="H145">
            <v>2008</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H146">
            <v>2008</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H147">
            <v>2008</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H148">
            <v>2008</v>
          </cell>
          <cell r="I148"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H149">
            <v>2012</v>
          </cell>
          <cell r="I149" t="str">
            <v xml:space="preserve">Personal reasons: Letter; interview: statement of reasons to employee; a second letter: notification by registered letter with recorded delivery.
Economic reasons: Letter; interview: statement of reasons to employee; a second letter: notification by registered letter with recorded delivery. Notification to Labour Inspectorate and usually the personnel delegates or works council.
</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H150">
            <v>2012</v>
          </cell>
          <cell r="I150" t="str">
            <v>Motif personnel : Délais minimum à respecter entre la réception de la lettre de convocation à l’entretien préalable et cet entretien (5 jours ouvrables minimum en l’absence de représentants du personnel dans l’entreprise) ; délai de 1 jour franc entre l’entretien et l’envoi en recommandé de la lettre de notification ; ensuite, la notification écrite du licenciement marque le début du préavis.
Motif économique : Délais minimum à respecter entre la réception de la lettre de convocation à l’entretien préalable et cet entretien (5 jours ouvrables minimum en l’absence de représentants du personnel dans l’entreprise) ; délai de 4 à 15 jours entre l’entretien et l’envoi en recommandé de la lettre de notification ; ensuite, la notification écrite du licenciement marque le début du préavis.</v>
          </cell>
          <cell r="J150">
            <v>14</v>
          </cell>
          <cell r="M150">
            <v>2</v>
          </cell>
          <cell r="P150" t="str">
            <v>(from June 6th 2011)</v>
          </cell>
        </row>
        <row r="151">
          <cell r="A151" t="str">
            <v>FRAREG32003</v>
          </cell>
          <cell r="B151" t="str">
            <v>FRA</v>
          </cell>
          <cell r="C151" t="str">
            <v>France</v>
          </cell>
          <cell r="D151" t="str">
            <v>Item 3</v>
          </cell>
          <cell r="E151" t="str">
            <v>REG3A, REG3B, REG3C</v>
          </cell>
          <cell r="F151" t="str">
            <v>Notice / tenure</v>
          </cell>
          <cell r="G151">
            <v>2003</v>
          </cell>
          <cell r="H151">
            <v>2012</v>
          </cell>
          <cell r="I151" t="str">
            <v> 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H152">
            <v>2012</v>
          </cell>
          <cell r="I152" t="str">
            <v xml:space="preserve">L’indemnité n’est due qu’à partir de 2 ans d’ancienneté.
Motif personnel : 1/10ième de mois de salaire par année d’ancienneté, plus 1/15ième supplémentaire après 10 ans d’ancienneté.
Motif économique : 2/10ième de mois de salaire par année d’ancienneté, plus 2/15ième supplémentaire après 10 ans d’ancienneté.
Ensemble des salariés : 9 mois d’ancienneté : 0, 4 ans d’ancienneté : 0.6 mois, 20 ans d’ancienneté : 4 mois. </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H153">
            <v>2012</v>
          </cell>
          <cell r="I153" t="str">
            <v>Justifié (pour causes réelles et sérieuses) : Un licenciement doit avoir une cause réelle et sérieuse. Le motif peut en être : personnel (faute, insuffisance professionnelle, insuffisance de résultats, inaptitude médicalement constatée) ou économique. En cas de licenciement pour motif économique, l’employeur doit tenir compte de certains critères pour déterminer le salarié à licencier (caractéristiques sociales, familiales, qualités professionnelles notamment). Le salarié bénéficie d’une priorité de réembauchage dans l’année qui suit son licenciement.
Abusif: Licenciement non fondé sur des causes réelles et sérieuses. En cas d’inaptitude médicalement constatée ou de motif économique, l’employeur doit chercher à reclasser le salarié (sinon le licenciement est sans cause réelle et sérieuse).
Nul: Licenciement lié à des raisons relatives à la vie privée du salarié, fondé sur un motif discriminatoire ou faisant suite à des agissements de harcèlement moral ou sexuel</v>
          </cell>
          <cell r="J153">
            <v>2</v>
          </cell>
          <cell r="M153">
            <v>4</v>
          </cell>
        </row>
        <row r="154">
          <cell r="A154" t="str">
            <v>FRAREG62003</v>
          </cell>
          <cell r="B154" t="str">
            <v>FRA</v>
          </cell>
          <cell r="C154" t="str">
            <v>France</v>
          </cell>
          <cell r="D154" t="str">
            <v>Item 6</v>
          </cell>
          <cell r="E154" t="str">
            <v>REG6</v>
          </cell>
          <cell r="F154" t="str">
            <v>Trial period</v>
          </cell>
          <cell r="G154">
            <v>2003</v>
          </cell>
          <cell r="H154">
            <v>2012</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H155">
            <v>2012</v>
          </cell>
          <cell r="I155" t="str">
            <v xml:space="preserve">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mois de salaire </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H156">
            <v>2012</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cell r="H157">
            <v>2012</v>
          </cell>
          <cell r="I157" t="str">
            <v>If the works council does not comment on the dismissal, the employee himself/herself can challenge the dismissal in court within two weeks of receiving the notice.
If the works council has expressly objected to the intend dismissal within one week, it may contest the dismissal in court within another week after having been informed that the notice has been served. If the works council refuses to do so, the dismissed employee himself/herself can challenge the dismissal within two weeks after the expiry of the period set for the works council.
Before dismissal takes effect</v>
          </cell>
          <cell r="J157">
            <v>0</v>
          </cell>
          <cell r="M157">
            <v>0</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H158">
            <v>2012</v>
          </cell>
          <cell r="I158" t="str">
            <v>Utilisation restreinte aux cas « objectifs » (remplacement, travail saisonnier, surcharge temporaire de travail). Certains types de CDD sont autorisés à des fins de formation, en cas de versements d’aides à l’embauche et dans le cadre de programme de travaux d’intérêt public. (Les CDD ne sont pas autorisés au cours des 6 mois suivant un licenciement pour motif économique.)</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H159">
            <v>2012</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H160">
            <v>2012</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H161">
            <v>2012</v>
          </cell>
          <cell r="I161" t="str">
            <v>Utilisation restreinte aux cas « objectifs », comme pour les CDD. (Il ne peut être recouru à un contrat de travail temporaire pour motif d’accroissement temporaire d’activité pour pourvoir un poste concerné pas un licenciement pour motif économique pendant un délai de six mois.)</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H162">
            <v>2012</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H163">
            <v>2012</v>
          </cell>
          <cell r="I163" t="str">
            <v>La durée maximum du contrat de travail temporaire est modulée en fonction du motif de recours au contrat. Elle est en principe de dix-huit mois. Elle varie entre 9 mois (attente de l’entrée en poste d’un salarié employé sous contrat à durée indéterminée) et vingt-quatre mois (suppression définitive du poste, mission à l’étranger ou commande exceptionnelle à l’exportation).</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cell r="H164">
            <v>2012</v>
          </cell>
          <cell r="I164" t="str">
            <v>Requires special administrative authorisation as well as periodic reporting obligations.</v>
          </cell>
          <cell r="J164">
            <v>3</v>
          </cell>
          <cell r="M164">
            <v>6</v>
          </cell>
        </row>
        <row r="165">
          <cell r="A165" t="str">
            <v>FRATWA52003</v>
          </cell>
          <cell r="B165" t="str">
            <v>FRA</v>
          </cell>
          <cell r="C165" t="str">
            <v>France</v>
          </cell>
          <cell r="D165" t="str">
            <v>Item 17</v>
          </cell>
          <cell r="E165" t="str">
            <v>TWA5</v>
          </cell>
          <cell r="F165" t="str">
            <v>Equal treatment for TWA workers</v>
          </cell>
          <cell r="G165">
            <v>2003</v>
          </cell>
          <cell r="H165">
            <v>2012</v>
          </cell>
          <cell r="I165" t="str">
            <v>Regulations ensure equal treatment regarding pay as well as other working conditions.</v>
          </cell>
          <cell r="J165">
            <v>2</v>
          </cell>
          <cell r="M165">
            <v>6</v>
          </cell>
        </row>
        <row r="166">
          <cell r="A166" t="str">
            <v>FRACD12003</v>
          </cell>
          <cell r="B166" t="str">
            <v>FRA</v>
          </cell>
          <cell r="C166" t="str">
            <v>France</v>
          </cell>
          <cell r="D166" t="str">
            <v>Item 18</v>
          </cell>
          <cell r="E166" t="str">
            <v>CD1</v>
          </cell>
          <cell r="F166" t="str">
            <v>Definition of collective dismissal</v>
          </cell>
          <cell r="G166">
            <v>2003</v>
          </cell>
          <cell r="H166">
            <v>2012</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H167">
            <v>2012</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Notification aux représentants du personnels : Information complète des délégués du personnel ou du comité d’entreprise et organisation de réunions de consultation.
Notification aux autorités publiques: Notification aux autorités départementales du travail (DDTEFP).</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H168">
            <v>2012</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30-60 jours pour les entreprises de 50 salariés et plus ; 21‑35 jours dans les entreprises de moins de 50 salariés (selon le nombre de licenciements envisagés).
Calculs: 20 jours i.e. [(30+60)/2+(21+35)/2]/2 - 17 days for individual redundancies</v>
          </cell>
          <cell r="J168">
            <v>20</v>
          </cell>
          <cell r="M168">
            <v>1</v>
          </cell>
          <cell r="P168" t="str">
            <v>(from June 6th 2011)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H169">
            <v>2012</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Type of négociation requisf  :Consultation en plusieurs étapes sur les solutions autres que le licenciement, comme la mutation ou la reconversion ;  consultation sur un plan social dont l’élaboration est obligatoire dans les entreprises de 50 salariés ou plus. Le représentants du personnel n’ont pas le droit de veto, mais l’administration peut refuser le plan social.
Critères de sélection : Le législation du travail oblige de tenir compte des responsabilités familiales, de l’ancienneté, de l’âge, de l’existence éventuelle d’un handicap et de la qualification professionnelle (par catégories d’emploi).
Indemnités de licenciement : Pas de dispositions spéciales en cas de licenciements collectifs.</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H170">
            <v>2013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to works council (if one exists -  works councils covered 48% of employeed in 2002 - see EIRO survey).  In case of notice given despite works council objection and subsequent law suit, dismissal has to wait for decision by Labour Court.
Special cases: notice of a disabled person requires prior notification of public authorities (Integrationsamt); notice of a pregnant woman and until 4 months after delivery requires prior notification of public authorities (Behörde für Arbeitsschutz)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H171">
            <v>2013</v>
          </cell>
          <cell r="I171" t="str">
            <v>After notification, maximum 7 days for Works Council to object to dismissal.  Notice can then be served, specifying the 1st or 15th of the month. Calculation: 15 (1+7+7)</v>
          </cell>
          <cell r="J171">
            <v>15</v>
          </cell>
          <cell r="M171">
            <v>2</v>
          </cell>
          <cell r="P171" t="str">
            <v>(from June 6th 2011)</v>
          </cell>
        </row>
        <row r="172">
          <cell r="A172" t="str">
            <v>DEUREG32003</v>
          </cell>
          <cell r="B172" t="str">
            <v>DEU</v>
          </cell>
          <cell r="C172" t="str">
            <v>Germany</v>
          </cell>
          <cell r="D172" t="str">
            <v>Item 3</v>
          </cell>
          <cell r="E172" t="str">
            <v>REG3A, REG3B, REG3C</v>
          </cell>
          <cell r="F172" t="str">
            <v>Notice / tenure</v>
          </cell>
          <cell r="G172">
            <v>2003</v>
          </cell>
          <cell r="H172">
            <v>2013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H173">
            <v>2013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H174">
            <v>2013</v>
          </cell>
          <cell r="I17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family situation). Rehabilitation must already have been attempted before the dismissal, or the dismissal is considered unfair.</v>
          </cell>
          <cell r="J174">
            <v>2</v>
          </cell>
          <cell r="M174">
            <v>4</v>
          </cell>
        </row>
        <row r="175">
          <cell r="A175" t="str">
            <v>DEUREG62003</v>
          </cell>
          <cell r="B175" t="str">
            <v>DEU</v>
          </cell>
          <cell r="C175" t="str">
            <v>Germany</v>
          </cell>
          <cell r="D175" t="str">
            <v>Item 6</v>
          </cell>
          <cell r="E175" t="str">
            <v>REG6</v>
          </cell>
          <cell r="F175" t="str">
            <v>Trial period</v>
          </cell>
          <cell r="G175">
            <v>2003</v>
          </cell>
          <cell r="H175">
            <v>2013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H176">
            <v>2013</v>
          </cell>
          <cell r="I17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H177">
            <v>2013</v>
          </cell>
          <cell r="I177"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H178">
            <v>2013</v>
          </cell>
          <cell r="I178" t="str">
            <v>-</v>
          </cell>
          <cell r="J178">
            <v>0</v>
          </cell>
          <cell r="M178">
            <v>0</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H179">
            <v>2013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H180">
            <v>2013</v>
          </cell>
          <cell r="I18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 </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H181">
            <v>2013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H182">
            <v>2013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H183">
            <v>2013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H184">
            <v>2013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H185">
            <v>2013</v>
          </cell>
          <cell r="I185" t="str">
            <v>-</v>
          </cell>
          <cell r="J185">
            <v>3</v>
          </cell>
          <cell r="M185">
            <v>6</v>
          </cell>
        </row>
        <row r="186">
          <cell r="A186" t="str">
            <v>DEUTWA52003</v>
          </cell>
          <cell r="B186" t="str">
            <v>DEU</v>
          </cell>
          <cell r="C186" t="str">
            <v>Germany</v>
          </cell>
          <cell r="D186" t="str">
            <v>Item 17</v>
          </cell>
          <cell r="E186" t="str">
            <v>TWA5</v>
          </cell>
          <cell r="F186" t="str">
            <v>Equal treatment for TWA workers</v>
          </cell>
          <cell r="G186">
            <v>2003</v>
          </cell>
          <cell r="H186">
            <v>2013</v>
          </cell>
          <cell r="I186" t="str">
            <v>-</v>
          </cell>
          <cell r="J186">
            <v>2</v>
          </cell>
          <cell r="M186">
            <v>6</v>
          </cell>
        </row>
        <row r="187">
          <cell r="A187" t="str">
            <v>DEUCD12003</v>
          </cell>
          <cell r="B187" t="str">
            <v>DEU</v>
          </cell>
          <cell r="C187" t="str">
            <v>Germany</v>
          </cell>
          <cell r="D187" t="str">
            <v>Item 18</v>
          </cell>
          <cell r="E187" t="str">
            <v>CD1</v>
          </cell>
          <cell r="F187" t="str">
            <v>Definition of collective dismissal</v>
          </cell>
          <cell r="G187">
            <v>2003</v>
          </cell>
          <cell r="H187">
            <v>2013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H188">
            <v>2013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H189">
            <v>2013</v>
          </cell>
          <cell r="I189" t="str">
            <v>1 month delay after notice to PES, can be extended to two months.</v>
          </cell>
          <cell r="J189">
            <v>30</v>
          </cell>
          <cell r="M189">
            <v>3</v>
          </cell>
          <cell r="P189" t="str">
            <v>(from June 6th 2011)</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H190">
            <v>2013</v>
          </cell>
          <cell r="I190" t="str">
            <v>Type of negotiation requiredf: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often part of social compensation plans.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Blue collar: None.
White collar: 0&lt;2m, 30d&lt;1y, 60d&lt;4y, 3m&lt;6y, 4m&lt;8y, 5m&lt;10y, plus one month per year of service, up to a maximum of 24 months.  Notice can be waived if full severance pay is given.
White collar: 9 months tenure: 30 days, 4 years tenure: 3 months, 20 years tenure: 16 months.</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Blue collar: 5d&lt;1y, 7d&lt;2y, 15d&lt;5y, 30d&lt;10y, 60d&lt;15y, 95d&lt;20y, 115d&lt;25y, 135&lt;30, 150&gt;=30. White collar: Half the notice period if written notice is given; otherwise, severance pay according to the schedule for notice.
Blue collar: 9 months tenure: 7 days, 4 years tenure: 15 days, 20 years tenure: 3.8 months.
White collar: 9 months tenure: 15 days, 4 years tenure: 1.5 months, 20 years tenure: 8 months.</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and after consultation with employee representatives. Unfair: Dismissals of trade union representatives, Works Council members, of recent mothers, and for reasons of pregnancy and discrimination. Note: In the Greek Legislation the end of the employment contract is a unilateral, legal act with no obligation to state the causes of termination, with the exception of some cases that are differently defined by law. The definition of justified or unjust dismissal is derived from case law.</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Blue collar: 9.5 months. White collar: 14 months (SHOULD BE 6 months)</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exceeded the contract is converted into a working relationship of an indefinite term.</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By order of the Act 2956/2001 (articles 20-26) the terms, the conditions and the establishment procedure of Temporary Employment Agencies are set. Through the Temporary Employment Agencies, the temporary employment of workers is permitted in all forms of employment. By order of the same Act the labor rights of the temporary workers are provided for. 30342/02 and 30343/02 Ministerial Decisions were issued pursuant to the said Act.</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Article 22 of the said Act provides that the duration of the employment of the temporary worker cannot be longer than 8 months. Its renewal is allowed for the same indirect employer for further 8 months.  If the employment with the same indirect employer continues after the second renewal, the contract is converted into an indefinite term contract.</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H212">
            <v>2008</v>
          </cell>
          <cell r="I212" t="str">
            <v>The employer shall justify his notice. The justification shall clearly indicate the cause of the notice. Employee shall be given an opportunity for defence against the objections raised against him. Agreements and statements of an employment relationship shall be made in writing.</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H213">
            <v>2008</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H214">
            <v>2008</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H215">
            <v>2008</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H216">
            <v>2008</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H217">
            <v>2008</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H218">
            <v>2008</v>
          </cell>
          <cell r="I218"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 In lieu of reinstatement, the court shall order (upon weighing all applicable circumstances, in particular the unlawful action and its consequences) the employer to pay no less than two and no more than twelve months’ average earnings to the employee.
Typical compensation at 20 years tenure (all workers): 10 months.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H219">
            <v>2008</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cell r="H220">
            <v>2008</v>
          </cell>
          <cell r="I220" t="str">
            <v xml:space="preserve">The time limit for making a claim of unfair dismissal is 1 year from the date at which the contract is terminated. </v>
          </cell>
          <cell r="J220">
            <v>12</v>
          </cell>
          <cell r="M220">
            <v>5</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H221">
            <v>2008</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H222">
            <v>2008</v>
          </cell>
          <cell r="I222" t="str">
            <v>Estimated number: 2.5 
No limit specified. The amended Labour code (2003) states that any fixed-term contract shall be deemed as indefinite if the contract is repeatedly established or extended without the employer having a legitimate reason to do so and this violates the employee's legitimate interests.</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H223">
            <v>2008</v>
          </cell>
          <cell r="I223"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H224">
            <v>2008</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H225">
            <v>2008</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H226">
            <v>2008</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cell r="H227">
            <v>2008</v>
          </cell>
          <cell r="I227" t="str">
            <v>Authorisation from regional authorities is required for the setting up of a TWA.</v>
          </cell>
          <cell r="J227">
            <v>1</v>
          </cell>
          <cell r="M227">
            <v>2</v>
          </cell>
        </row>
        <row r="228">
          <cell r="A228" t="str">
            <v>HUNTWA52003</v>
          </cell>
          <cell r="B228" t="str">
            <v>HUN</v>
          </cell>
          <cell r="C228" t="str">
            <v>Hungary</v>
          </cell>
          <cell r="D228" t="str">
            <v>Item 17</v>
          </cell>
          <cell r="E228" t="str">
            <v>TWA5</v>
          </cell>
          <cell r="F228" t="str">
            <v>Equal treatment for TWA workers</v>
          </cell>
          <cell r="G228">
            <v>2003</v>
          </cell>
          <cell r="H228">
            <v>2008</v>
          </cell>
          <cell r="I228" t="str">
            <v>Yes</v>
          </cell>
          <cell r="J228">
            <v>2</v>
          </cell>
          <cell r="M228">
            <v>6</v>
          </cell>
        </row>
        <row r="229">
          <cell r="A229" t="str">
            <v>HUNCD12003</v>
          </cell>
          <cell r="B229" t="str">
            <v>HUN</v>
          </cell>
          <cell r="C229" t="str">
            <v>Hungary</v>
          </cell>
          <cell r="D229" t="str">
            <v>Item 18</v>
          </cell>
          <cell r="E229" t="str">
            <v>CD1</v>
          </cell>
          <cell r="F229" t="str">
            <v>Definition of collective dismissal</v>
          </cell>
          <cell r="G229">
            <v>2003</v>
          </cell>
          <cell r="H229">
            <v>2008</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H230">
            <v>2008</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H231">
            <v>2008</v>
          </cell>
          <cell r="I231" t="str">
            <v>The employer shall notify in writing the employment center competent for the place where the affected place of business is located at least thirty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H232">
            <v>2008</v>
          </cell>
          <cell r="I232" t="str">
            <v>Type of negotiation requiredf: Consultation on principles of staff reduction, and ways to mitigate its effects.
Selection criteria: Law lays down union participation, but no specific selection criteria for dismissal.
Severance pay: No special regulations for collective dismissal.</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H233">
            <v>2012</v>
          </cell>
          <cell r="I233" t="str">
            <v>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Copy of official redundancy form to be sent to Department of Employment.</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H234">
            <v>2012</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H235">
            <v>2012</v>
          </cell>
          <cell r="I235" t="str">
            <v>All workers covered by the Minimum Notice &amp; Terms of Employment Act excluding inter alia, Civil Service employment, Defence Forces, Police and certain Merchant Shipping employment agreements.  Notice as follows: 0&lt;13w, 1w&lt;2y, 2w&lt;5y, 4w&lt;10y, 6w&lt;15y, 8w&gt;15y.
Redundancy cases: 2w min.
9 months tenure: 2 weeks, 4 years tenure: 2 weeks, 20 years tenure: 8 weeks.</v>
          </cell>
          <cell r="J235">
            <v>0.375</v>
          </cell>
          <cell r="K235">
            <v>0.5</v>
          </cell>
          <cell r="L235">
            <v>2</v>
          </cell>
          <cell r="M235">
            <v>1</v>
          </cell>
          <cell r="N235">
            <v>1</v>
          </cell>
          <cell r="O235">
            <v>1</v>
          </cell>
          <cell r="P235" t="str">
            <v>1er janvier 2012</v>
          </cell>
        </row>
        <row r="236">
          <cell r="A236" t="str">
            <v>IRLREG42003</v>
          </cell>
          <cell r="B236" t="str">
            <v>IRL</v>
          </cell>
          <cell r="C236" t="str">
            <v>Ireland</v>
          </cell>
          <cell r="D236" t="str">
            <v>Item 4</v>
          </cell>
          <cell r="E236" t="str">
            <v>REG4A, REG4B, REG4C</v>
          </cell>
          <cell r="F236" t="str">
            <v>Severance pay / tenure</v>
          </cell>
          <cell r="G236">
            <v>2003</v>
          </cell>
          <cell r="H236">
            <v>2012</v>
          </cell>
          <cell r="I236" t="str">
            <v>All workers: none.
In redundancy cases with at least two years tenure: 1 week’s pay ('bonus week'), plus two weeks’ pay per year worked, subject to a ceiling on weekly pay of €507.90.  Employers are reimbursed 60% by redundancy fund financed by ordinary employer and employee social security contribution - they pay therefore only 40%.
Redundancy cases: 9 months tenure: 0, 4 years tenure: 9 weeks (cost is only 3.6w), 20 years tenure: 41 weeks (cost is only 16.4w).</v>
          </cell>
          <cell r="J236">
            <v>0</v>
          </cell>
          <cell r="K236">
            <v>0.45</v>
          </cell>
          <cell r="L236">
            <v>2.0499999999999998</v>
          </cell>
          <cell r="M236">
            <v>0</v>
          </cell>
          <cell r="N236">
            <v>1</v>
          </cell>
          <cell r="O236">
            <v>1</v>
          </cell>
          <cell r="P236" t="str">
            <v xml:space="preserve">In 2010 and 2011
9 months: 0.1 months; 
4 years: 0.1 months; 
20 years: 0.1 </v>
          </cell>
        </row>
        <row r="237">
          <cell r="A237" t="str">
            <v>IRLREG52003</v>
          </cell>
          <cell r="B237" t="str">
            <v>IRL</v>
          </cell>
          <cell r="C237" t="str">
            <v>Ireland</v>
          </cell>
          <cell r="D237" t="str">
            <v>Item 5</v>
          </cell>
          <cell r="E237" t="str">
            <v>REG5</v>
          </cell>
          <cell r="F237" t="str">
            <v>Definition of justified or unfair dismissal</v>
          </cell>
          <cell r="G237">
            <v>2003</v>
          </cell>
          <cell r="H237">
            <v>2012</v>
          </cell>
          <cell r="I237" t="str">
            <v>Fair: Dismissals for lack of ability, competence or qualifications, or redundancy.
Unfair: Dismissals reflecting discrimination on grounds of race, religion, age, gender, etc., including when these factors bias selection during redundancies. Exercise or proposed exercise of rights under Carer’s Leave or minimum wage legislation.</v>
          </cell>
          <cell r="J237">
            <v>0</v>
          </cell>
          <cell r="M237">
            <v>0</v>
          </cell>
        </row>
        <row r="238">
          <cell r="A238" t="str">
            <v>IRLREG62003</v>
          </cell>
          <cell r="B238" t="str">
            <v>IRL</v>
          </cell>
          <cell r="C238" t="str">
            <v>Ireland</v>
          </cell>
          <cell r="D238" t="str">
            <v>Item 6</v>
          </cell>
          <cell r="E238" t="str">
            <v>REG6</v>
          </cell>
          <cell r="F238" t="str">
            <v>Trial period</v>
          </cell>
          <cell r="G238">
            <v>2003</v>
          </cell>
          <cell r="H238">
            <v>2012</v>
          </cell>
          <cell r="I238"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H239">
            <v>2012</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H240">
            <v>2012</v>
          </cell>
          <cell r="I240" t="str">
            <v xml:space="preserve">A reinstatement order, with back pay from the date of dismissal, is possible.  Also re-engagement from date after date of dismissal with no back pay from date of dismissal also possible.  Deciding body must specify why re-instatement/re-engagement not applied if compensation awarded.  In 5.78% of total allowed unfair dismissal cases in 2001, the Tribunal awarded a ‘job back’ remedy;  2002 – 2.139%. </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cell r="H241">
            <v>2012</v>
          </cell>
          <cell r="I241" t="str">
            <v xml:space="preserve">The time limit for making a claim of unfair dismissal is 1 year from the date at which the contract is terminated. </v>
          </cell>
          <cell r="J241">
            <v>12</v>
          </cell>
          <cell r="M241">
            <v>5</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H242">
            <v>2012</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of the objective condition determining the contract i.e. whether it is (a) arriving at a specific date (b) completing a specific task, or (c) the occurrence of a specific event.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H243">
            <v>2012</v>
          </cell>
          <cell r="I243" t="str">
            <v xml:space="preserve">No limit in case of objective grounds justifying the renewal. (However under the Protection of Employees (Fixed-Term Work) Act 2003 but some possibility for unfair dismissal/penalisation claims under unfair dismissals/fixed-term legislation after having been employed for successive contracts). </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H244">
            <v>2012</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H245">
            <v>2012</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H246">
            <v>2012</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H247">
            <v>2012</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cell r="H248">
            <v>2012</v>
          </cell>
          <cell r="I248" t="str">
            <v>Authorisation from regional authorities is required for the setting up of a TWA.</v>
          </cell>
          <cell r="J248">
            <v>1</v>
          </cell>
          <cell r="M248">
            <v>2</v>
          </cell>
        </row>
        <row r="249">
          <cell r="A249" t="str">
            <v>IRLTWA52003</v>
          </cell>
          <cell r="B249" t="str">
            <v>IRL</v>
          </cell>
          <cell r="C249" t="str">
            <v>Ireland</v>
          </cell>
          <cell r="D249" t="str">
            <v>Item 17</v>
          </cell>
          <cell r="E249" t="str">
            <v>TWA5</v>
          </cell>
          <cell r="F249" t="str">
            <v>Equal treatment for TWA workers</v>
          </cell>
          <cell r="G249">
            <v>2003</v>
          </cell>
          <cell r="H249">
            <v>2012</v>
          </cell>
          <cell r="I249" t="str">
            <v>Yes</v>
          </cell>
          <cell r="J249">
            <v>2</v>
          </cell>
          <cell r="M249">
            <v>6</v>
          </cell>
        </row>
        <row r="250">
          <cell r="A250" t="str">
            <v>IRLCD12003</v>
          </cell>
          <cell r="B250" t="str">
            <v>IRL</v>
          </cell>
          <cell r="C250" t="str">
            <v>Ireland</v>
          </cell>
          <cell r="D250" t="str">
            <v>Item 18</v>
          </cell>
          <cell r="E250" t="str">
            <v>CD1</v>
          </cell>
          <cell r="F250" t="str">
            <v>Definition of collective dismissal</v>
          </cell>
          <cell r="G250">
            <v>2003</v>
          </cell>
          <cell r="H250">
            <v>2012</v>
          </cell>
          <cell r="I250" t="str">
            <v> ‘Collective redundancies’ means dismissals effected by an employer for one or more reasons not related to the individual concerned where in any period of 30 consecutive days the number of such dismissals is 5-9 workers in firms 20-49 employees; 10+ workers in firms 50-99; 10% in firm 100-299; 30+ in firms 300+ employees.</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H251">
            <v>2012</v>
          </cell>
          <cell r="I251"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H252">
            <v>2012</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H253">
            <v>2012</v>
          </cell>
          <cell r="I253" t="str">
            <v>Type of negotiation requiredf: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H254">
            <v>2013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H255">
            <v>2013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H256">
            <v>2013</v>
          </cell>
          <cell r="I256" t="str">
            <v>Blue collar: 2d&lt;2w and 6 to 12 days thereafter. White collar: 8d&lt;8w and 15 days to 4 months thereafter (minimum legal requirements, often higher in collective agreements).
Blue collar: 9 months tenure: 6 days, 4 years tenure: 9 days, 20 years tenure: 12 days.
White collar: 9 months tenure: 15 days, 4 years tenure: 2 months, 20 years tenure: 4 months.</v>
          </cell>
          <cell r="J256">
            <v>0.3</v>
          </cell>
          <cell r="K256">
            <v>1.1000000000000001</v>
          </cell>
          <cell r="L256">
            <v>2.2000000000000002</v>
          </cell>
          <cell r="M256">
            <v>1</v>
          </cell>
          <cell r="N256">
            <v>2</v>
          </cell>
          <cell r="O256">
            <v>1</v>
          </cell>
          <cell r="P256" t="str">
            <v>1er janvier 2012</v>
          </cell>
        </row>
        <row r="257">
          <cell r="A257" t="str">
            <v>ITAREG42003</v>
          </cell>
          <cell r="B257" t="str">
            <v>ITA</v>
          </cell>
          <cell r="C257" t="str">
            <v>Italy</v>
          </cell>
          <cell r="D257" t="str">
            <v>Item 4</v>
          </cell>
          <cell r="E257" t="str">
            <v>REG4A, REG4B, REG4C</v>
          </cell>
          <cell r="F257" t="str">
            <v>Severance pay / tenure</v>
          </cell>
          <cell r="G257">
            <v>2003</v>
          </cell>
          <cell r="H257">
            <v>2013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H258">
            <v>2013</v>
          </cell>
          <cell r="I258" t="str">
            <v>Fair: Termination of contract only possible for “just cause” or “just motive”, including significant non-performance of the employee, and compelling business reasons. Unfair: Dismissals reflecting discrimination on grounds of race, religion, gender, trade union activity, etc.</v>
          </cell>
          <cell r="J258">
            <v>0</v>
          </cell>
          <cell r="M258">
            <v>0</v>
          </cell>
        </row>
        <row r="259">
          <cell r="A259" t="str">
            <v>ITAREG62003</v>
          </cell>
          <cell r="B259" t="str">
            <v>ITA</v>
          </cell>
          <cell r="C259" t="str">
            <v>Italy</v>
          </cell>
          <cell r="D259" t="str">
            <v>Item 6</v>
          </cell>
          <cell r="E259" t="str">
            <v>REG6</v>
          </cell>
          <cell r="F259" t="str">
            <v>Trial period</v>
          </cell>
          <cell r="G259">
            <v>2003</v>
          </cell>
          <cell r="H259">
            <v>2013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H260">
            <v>2013</v>
          </cell>
          <cell r="I260" t="str">
            <v>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2.5‑6 months (depending on seniority and firm size). This can be increased up to 10 months &gt; 10 years, and 14 months &gt;20 years seniority.
Typical compensation at 20 years tenure: 15 months.</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H261">
            <v>2013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cell r="H262">
            <v>2013</v>
          </cell>
          <cell r="I262" t="str">
            <v xml:space="preserve">The time limit for making a claim of unfair dismissal is 1 year from the date at which the contract is terminated. </v>
          </cell>
          <cell r="J262">
            <v>12</v>
          </cell>
          <cell r="M262">
            <v>5</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H263">
            <v>2013</v>
          </cell>
          <cell r="I263" t="str">
            <v>Since 2001 (Legislative Decree no. 368/2001) FTC can be used for technical, production and organizational reasons including the replacement of absent workers although whether such grounds actually exist in a particular case may be contested before the courts. (Training contracts and apprenticeships are regulated in separate laws.)</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H264">
            <v>2013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H265">
            <v>2013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H266">
            <v>2013</v>
          </cell>
          <cell r="I266" t="str">
            <v xml:space="preserve">Reform of 2000: extended TWA to the construction and agricultural sectors (with reference to white collar workers) and removed the restrictions concerning unskilled workers. (scale would have gone to 2) Reform of 2003: (Law no. 30/2003 opened up the market for the placement and management of work to private companies to the extent that TWA can now be used for technical, production and organizational reasons including the replacement of absent workers. Can also be used for types of work normally carried out by the enterprise but collective agreement may lay down upper limits for the use of temporary workers. An important novel aspect of the new Law no. 30/2003 is that in addition to the supply of workers on temporary contracts there now exists staff leasing i.e. supply of workers on permanent contracts. (scale to 3)
(excluded for firms which have resorted to collective dismissal in the previous 6 months).
</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H267">
            <v>2013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H268">
            <v>2013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cell r="H269">
            <v>2013</v>
          </cell>
          <cell r="I269" t="str">
            <v>Authorisation from regional authorities is required for the setting up of a TWA.</v>
          </cell>
          <cell r="J269">
            <v>1</v>
          </cell>
          <cell r="M269">
            <v>2</v>
          </cell>
        </row>
        <row r="270">
          <cell r="A270" t="str">
            <v>ITATWA52003</v>
          </cell>
          <cell r="B270" t="str">
            <v>ITA</v>
          </cell>
          <cell r="C270" t="str">
            <v>Italy</v>
          </cell>
          <cell r="D270" t="str">
            <v>Item 17</v>
          </cell>
          <cell r="E270" t="str">
            <v>TWA5</v>
          </cell>
          <cell r="F270" t="str">
            <v>Equal treatment for TWA workers</v>
          </cell>
          <cell r="G270">
            <v>2003</v>
          </cell>
          <cell r="H270">
            <v>2013</v>
          </cell>
          <cell r="I270" t="str">
            <v>Yes</v>
          </cell>
          <cell r="J270">
            <v>2</v>
          </cell>
          <cell r="M270">
            <v>6</v>
          </cell>
        </row>
        <row r="271">
          <cell r="A271" t="str">
            <v>ITACD12003</v>
          </cell>
          <cell r="B271" t="str">
            <v>ITA</v>
          </cell>
          <cell r="C271" t="str">
            <v>Italy</v>
          </cell>
          <cell r="D271" t="str">
            <v>Item 18</v>
          </cell>
          <cell r="E271" t="str">
            <v>CD1</v>
          </cell>
          <cell r="F271" t="str">
            <v>Definition of collective dismissal</v>
          </cell>
          <cell r="G271">
            <v>2003</v>
          </cell>
          <cell r="H271">
            <v>2013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H272">
            <v>2013</v>
          </cell>
          <cell r="I272"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H273">
            <v>2013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H274">
            <v>2013</v>
          </cell>
          <cell r="I274" t="str">
            <v>Type of negotiation requiredf: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mobility payments (mobility indemnities are financed through the social security system, when accessing to the scheme enterprises have to pay, for every worker dismissed, a sum equal to six times the first month mobility allowance).</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Personal reasons: To stand up in court, it is considered advisable that notice is given in writing and reasons are stated.  Some collective agreements provide for prior consultation with trade union. Managerial reasons: The courts must be satisfied that  trade union/employee representatives have been adequately notified and consulted.</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 xml:space="preserve">All workers: Severance pay is not legally required. According to enterprise survey, average severance pay (retirement allowance) equals almost 1 month per year of service, although is not legally required. It is somewhat higher in the case of lay-offs, and lower in case of volontary quits. The following figures refer to the differential in severance pay between these two cases.
9 months tenure: 0.4, 4 years tenure: 1.4 months, 20 years tenure: 2.9 months.  </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procedures. Unfair: Dismissal for reason of nationality, gender, belief or social status, of workers on sick leave, child birth and maternity leave, and when conditions on fair dismissal have not been satisfied.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 xml:space="preserve">Not legally regulated, but usually varies from 2 to 6 months (most often 3 months). The employer can dismiss the employee without stating any reason during the whole lenght of the probation period. However, after the first 14 days the ordinary 30-day notice must be given.  </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Typical compensation at 20 years tenure (all workers): 9 months (2.9+6). - should be 6 months - should not include standard severance pay</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collective dismissal (social plan required only for threatened sectors)</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H296">
            <v>2008</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Calculation: (1 + 2.5)/2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H297">
            <v>2008</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However, in Nov. 13, 2003, the Korean Supreme Court stated that a dismissal could be validated even if employee representatives have be notified less than 60 days prior to dismissal, provided that there was enough time have sincere consultations.
Calculation: (1+40)/2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H298">
            <v>2008</v>
          </cell>
          <cell r="I298" t="str">
            <v>All workers: 30d (applies to every worker to be dismissed regardless of the length of tenure). Exceptionally, an advance notice of dismissal may not be given to workers who have been employed: ① on a daily basis for less than 3 consecutive months, ② for a fixed period not exceeding 2 months, ③ as a monthly-paid worker for less than 6 months, ④ for seasonal work for a fixed period not exceeding 6 months and ⑤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H299">
            <v>2008</v>
          </cell>
          <cell r="I299" t="str">
            <v>Firms with &gt;=5 employees: by law, retirement allowance of &gt;30d per year of service is paid whatever the reason of separation, voluntary quit or layoff to those who have worked at least one year with the same firm; often more in practice.                                                                                                                                                                                                                                                    
Firms with &lt;5 employees: no severance pay.                                                                                             9 months tenure: 0., 4 years tenure: 0 months, 20 years tenure: 0 months. (0 because it is just deferred was paid to all)</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H300">
            <v>2008</v>
          </cell>
          <cell r="I300" t="str">
            <v>Fair: Dismissals for “just cause” (according to court precedents, justifiable reasons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Dismissal for reason of nationality, gender, belief or social status, of workers on sick leave, child birth and maternity leave, and when not having demonstrated special efforts to avoid dismissal  in consultation with labour union. (In case a worker receives medical treatment for occupational diseases or injuries or takes maternity leave before and after childbirth, the worker cannot be dismissed during such periods and within 30 days thereafter.)</v>
          </cell>
          <cell r="J300">
            <v>1</v>
          </cell>
          <cell r="M300">
            <v>2</v>
          </cell>
        </row>
        <row r="301">
          <cell r="A301" t="str">
            <v>KORREG62003</v>
          </cell>
          <cell r="B301" t="str">
            <v>KOR</v>
          </cell>
          <cell r="C301" t="str">
            <v>Korea</v>
          </cell>
          <cell r="D301" t="str">
            <v>Item 6</v>
          </cell>
          <cell r="E301" t="str">
            <v>REG6</v>
          </cell>
          <cell r="F301" t="str">
            <v>Trial period</v>
          </cell>
          <cell r="G301">
            <v>2003</v>
          </cell>
          <cell r="H301">
            <v>2008</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H302">
            <v>2008</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H303">
            <v>2008</v>
          </cell>
          <cell r="I303" t="str">
            <v>Courts determine that dismissal is invalid and that employment relations continue, and therefore, order reinstatement with back pay. The court can not order termination of employment relations with compensation, but the parties can agree to compensation in lieu of reinstatement (not accounted for in EPL3C because it varies widely). The option of  reinstatement is fairly often made available to the employee.</v>
          </cell>
          <cell r="J303">
            <v>3</v>
          </cell>
          <cell r="M303">
            <v>6</v>
          </cell>
        </row>
        <row r="304">
          <cell r="A304" t="str">
            <v>KORREG92003</v>
          </cell>
          <cell r="B304" t="str">
            <v>KOR</v>
          </cell>
          <cell r="C304" t="str">
            <v>Korea</v>
          </cell>
          <cell r="D304" t="str">
            <v>Item 9</v>
          </cell>
          <cell r="E304" t="str">
            <v>REG9</v>
          </cell>
          <cell r="F304" t="str">
            <v>Maximum time for claim</v>
          </cell>
          <cell r="G304">
            <v>2003</v>
          </cell>
          <cell r="H304">
            <v>2008</v>
          </cell>
          <cell r="I304" t="str">
            <v>Maximum time period after dismissal notification up to which a claim concerning dismissal can be made is 24 months (Constitution, Art. 7 XXIX)</v>
          </cell>
          <cell r="J304">
            <v>24</v>
          </cell>
          <cell r="M304">
            <v>6</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H305">
            <v>2008</v>
          </cell>
          <cell r="I305" t="str">
            <v xml:space="preserve">Fixed term contracts do not require objective situations or reasons. Even though the parties concerned are free to sign a fixed term contract, the period of a fixed term contract cannot exceed one year except when such a contract period is required to complete a certain project. </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H306">
            <v>2008</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H307">
            <v>2008</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H308">
            <v>2008</v>
          </cell>
          <cell r="I308" t="str">
            <v>TWA employment, in principle, is allowed in only 26 occupations requiring professional knowledge, skills or experiences. However, in case the reasons to use TWA employment are temporary and intermittent, it is possible to use TWA employment in all occupations.</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H309">
            <v>2008</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H310">
            <v>2008</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cell r="H311">
            <v>2008</v>
          </cell>
          <cell r="I311" t="str">
            <v>A temporary work agency must be registered with the Ministry of Labour and Employment. The agency must comply with any requests for information made by the Ministry.</v>
          </cell>
          <cell r="J311">
            <v>1</v>
          </cell>
          <cell r="M311">
            <v>2</v>
          </cell>
        </row>
        <row r="312">
          <cell r="A312" t="str">
            <v>KORTWA52003</v>
          </cell>
          <cell r="B312" t="str">
            <v>KOR</v>
          </cell>
          <cell r="C312" t="str">
            <v>Korea</v>
          </cell>
          <cell r="D312" t="str">
            <v>Item 17</v>
          </cell>
          <cell r="E312" t="str">
            <v>TWA5</v>
          </cell>
          <cell r="F312" t="str">
            <v>Equal treatment for TWA workers</v>
          </cell>
          <cell r="G312">
            <v>2003</v>
          </cell>
          <cell r="H312">
            <v>2008</v>
          </cell>
          <cell r="I312" t="str">
            <v>A TWA worker must receive the same pay as a worker doing the same work for the user firm.  There is no explicit requirement for equal treatment on working conditions, but a number of minimum working conditions for TWA workers are set out in legislation.</v>
          </cell>
          <cell r="J312">
            <v>1.5</v>
          </cell>
          <cell r="M312">
            <v>4.5</v>
          </cell>
        </row>
        <row r="313">
          <cell r="A313" t="str">
            <v>KORCD12003</v>
          </cell>
          <cell r="B313" t="str">
            <v>KOR</v>
          </cell>
          <cell r="C313" t="str">
            <v>Korea</v>
          </cell>
          <cell r="D313" t="str">
            <v>Item 18</v>
          </cell>
          <cell r="E313" t="str">
            <v>CD1</v>
          </cell>
          <cell r="F313" t="str">
            <v>Definition of collective dismissal</v>
          </cell>
          <cell r="G313">
            <v>2003</v>
          </cell>
          <cell r="H313">
            <v>2008</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H314">
            <v>2008</v>
          </cell>
          <cell r="I314" t="str">
            <v>Notification of employee representatives: Information and sincere consultation with trade union/employee representatives at least 60 days before the dismissal. Notification of public authorities: Notification to Ministry of Labour 30 days before the dismissal.</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H315">
            <v>2008</v>
          </cell>
          <cell r="I315" t="str">
            <v>No special regualations (as for the case of dismissal for managerial reasons, an employer should have a sincere consultation with workers’ representatives over efforts to avoid dismissal and fair and rational criteria for selecting workers to be dismissed for 60 days).</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H316">
            <v>2008</v>
          </cell>
          <cell r="I316" t="str">
            <v>Type of negotiation requiredf: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 (it has become common practice to pay retirement bonuses to voluntary retirees).</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H317">
            <v>2012</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H318">
            <v>2012</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H319">
            <v>2012</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H320">
            <v>2012</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H321">
            <v>2012</v>
          </cell>
          <cell r="I321" t="str">
            <v xml:space="preserve">Fair: Dismissals are fair only when the employer can demonstrate the worker’s lack of integrity or actions prejudicial to the company’s interests (such as negligence, imprudence, or disobedience).  Redundancy or poor performance are normally not legal grounds for dismissal. </v>
          </cell>
          <cell r="J321">
            <v>3</v>
          </cell>
          <cell r="M321">
            <v>6</v>
          </cell>
        </row>
        <row r="322">
          <cell r="A322" t="str">
            <v>MEXREG62003</v>
          </cell>
          <cell r="B322" t="str">
            <v>MEX</v>
          </cell>
          <cell r="C322" t="str">
            <v>Mexico</v>
          </cell>
          <cell r="D322" t="str">
            <v>Item 6</v>
          </cell>
          <cell r="E322" t="str">
            <v>REG6</v>
          </cell>
          <cell r="F322" t="str">
            <v>Trial period</v>
          </cell>
          <cell r="G322">
            <v>2003</v>
          </cell>
          <cell r="H322">
            <v>2012</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H323">
            <v>2012</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H324">
            <v>2012</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cell r="H325">
            <v>2012</v>
          </cell>
          <cell r="I325" t="str">
            <v>Maximum time period after dismissal notification up to which a claim concerning dismissal can be made is 24 months (Constitution, Art. 7 XXIX)</v>
          </cell>
          <cell r="J325">
            <v>24</v>
          </cell>
          <cell r="M325">
            <v>6</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H326">
            <v>2012</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H327">
            <v>2012</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H328">
            <v>2012</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H329">
            <v>2012</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H330">
            <v>2012</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H331">
            <v>2012</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cell r="H332">
            <v>2012</v>
          </cell>
          <cell r="I332" t="str">
            <v>A temporary work agency must be registered with the Ministry of Labour and Employment. The agency must comply with any requests for information made by the Ministry.</v>
          </cell>
          <cell r="J332">
            <v>1</v>
          </cell>
          <cell r="M332">
            <v>2</v>
          </cell>
        </row>
        <row r="333">
          <cell r="A333" t="str">
            <v>MEXTWA52003</v>
          </cell>
          <cell r="B333" t="str">
            <v>MEX</v>
          </cell>
          <cell r="C333" t="str">
            <v>Mexico</v>
          </cell>
          <cell r="D333" t="str">
            <v>Item 17</v>
          </cell>
          <cell r="E333" t="str">
            <v>TWA5</v>
          </cell>
          <cell r="F333" t="str">
            <v>Equal treatment for TWA workers</v>
          </cell>
          <cell r="G333">
            <v>2003</v>
          </cell>
          <cell r="H333">
            <v>2012</v>
          </cell>
          <cell r="I333" t="str">
            <v>A TWA worker must receive the same pay as a worker doing the same work for the user firm.  There is no explicit requirement for equal treatment on working conditions, but a number of minimum working conditions for TWA workers are set out in legislation. Case Law also goes beyond working conditions set in legislation in imposing equal treatment (e.g. in the case of pregnancy).</v>
          </cell>
          <cell r="J333">
            <v>1.5</v>
          </cell>
          <cell r="M333">
            <v>4.5</v>
          </cell>
        </row>
        <row r="334">
          <cell r="A334" t="str">
            <v>MEXCD12003</v>
          </cell>
          <cell r="B334" t="str">
            <v>MEX</v>
          </cell>
          <cell r="C334" t="str">
            <v>Mexico</v>
          </cell>
          <cell r="D334" t="str">
            <v>Item 18</v>
          </cell>
          <cell r="E334" t="str">
            <v>CD1</v>
          </cell>
          <cell r="F334" t="str">
            <v>Definition of collective dismissal</v>
          </cell>
          <cell r="G334">
            <v>2003</v>
          </cell>
          <cell r="H334">
            <v>2012</v>
          </cell>
          <cell r="I334" t="str">
            <v>Unspecified number to be dismissed for economic reasons; provisions restricted to companies with 20+ employees.</v>
          </cell>
          <cell r="J334">
            <v>4</v>
          </cell>
          <cell r="M334">
            <v>6</v>
          </cell>
          <cell r="P334">
            <v>40057</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H335">
            <v>2012</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cell r="P335">
            <v>40057</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H336">
            <v>2012</v>
          </cell>
          <cell r="I336" t="str">
            <v>No special regulations for collective dismissal.</v>
          </cell>
          <cell r="J336">
            <v>0</v>
          </cell>
          <cell r="M336">
            <v>0</v>
          </cell>
          <cell r="P336">
            <v>40057</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H337">
            <v>2012</v>
          </cell>
          <cell r="I337" t="str">
            <v>Type of negotiation requiredf: Negotiation with employee representatives on conditions and procedures of dismissal.  If no agreement is reached, agreement by Junta on terms of dismissal required. Selection criteria: Usually seniority-based. Severance pay: No special regulation for collective dismissal</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This procedure acts as a preventive check to determine the reasobableness of any intended dismissal. It is financially less onerous than the alternative but much longer.In fact, if the dismissal is not sufficiently founded on reasonable grounds the employer is denied a permit to dismiss; if dimsissal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now used in 50% of the cases and teh reducion in procedural inconveniences is meant to reflect the simplicity of this procedure over the use of the PES system. On the other hand, the higher cost is reflected in the increase in average severance pay and compensation for unfair dismissal. 
See comments on the 1999 chapter and eiro observer 5'03.</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Termination via PES: no serance pay.
Termination via Court: The court may determine severance pay, roughly according to the formula: 1 month per year of service for workers &lt;40 years of age; 1.5m for workers between 40 and 50; 2m for workers 50 years and over (judges may apply a correction factor taking into account particulars of the case). In this case (1 in 2 cases), 9 months tenure: 0 month, 4 years tenure: 6 month, 20 years tenure: 18 months (takes into account the correction factor mentioned above - as estimated by Dutch gov.).
On average: 9 months tenure: 0 month, 4 years tenure: 3 month, 20 years tenure: 9 months.</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(“last in - first out” principle, or age/sex balance of the workforce, for example).
Unfair: Unfair are “obviously unreasonable” terminations, and  dismissals of pregnant women, the disabled, new mothers and works council members. </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Notwithstanding court rulings, employers in practice can  choose to replace reinstatement by payment of compensation.  The amount of compensation is governed by application of severance pay formula as in item 4, although a "correction factor may be apply to this formula. Recent research has documented that average compensation is about NLG52,000. Typical compensation at 20 years tenure (all workers): 18 months (takes into account the correction factors mentioned at EPL2B1-2-3).</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contract for an indefinite period with the Temporary Work Agency.</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Employment service can determine mix of selection criteria  ("last in-first out" principle, or “mirror-image” of existing workforce).
Severance pay: No legal entitlement, but social plans often contain severance pay or top-ups to unemployment benefits.</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H359">
            <v>2008</v>
          </cell>
          <cell r="I359"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Notification requirements may also be specified by employment agreement.
Calculation: 1.5 = (1+2)/2
</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H360">
            <v>2008</v>
          </cell>
          <cell r="I360" t="str">
            <v>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H361">
            <v>2008</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H362">
            <v>2008</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H363">
            <v>2008</v>
          </cell>
          <cell r="I363" t="str">
            <v>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review of the ERA is looking at clarifying the extent of the Act’s personal grievance provisions, and providing a more appropriate balance between the rights of employees and employers, reflecting the duty of good faith.</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H364">
            <v>2008</v>
          </cell>
          <cell r="I364"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H365">
            <v>2008</v>
          </cell>
          <cell r="I365" t="str">
            <v>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H366">
            <v>2008</v>
          </cell>
          <cell r="I366" t="str">
            <v>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H367">
            <v>2008</v>
          </cell>
          <cell r="I367" t="str">
            <v>-</v>
          </cell>
          <cell r="J367">
            <v>0.42000000000000004</v>
          </cell>
          <cell r="M367">
            <v>1</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H368">
            <v>2008</v>
          </cell>
          <cell r="I368" t="str">
            <v>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H369">
            <v>2008</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H370">
            <v>2008</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H371">
            <v>2008</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H372">
            <v>2008</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H373">
            <v>2008</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cell r="H374">
            <v>2008</v>
          </cell>
          <cell r="I374"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v>
          </cell>
          <cell r="J374">
            <v>0.26</v>
          </cell>
          <cell r="M374">
            <v>0.52</v>
          </cell>
        </row>
        <row r="375">
          <cell r="A375" t="str">
            <v>NZLTWA52003</v>
          </cell>
          <cell r="B375" t="str">
            <v>NZL</v>
          </cell>
          <cell r="C375" t="str">
            <v>New Zealand</v>
          </cell>
          <cell r="D375" t="str">
            <v>Item 17</v>
          </cell>
          <cell r="E375" t="str">
            <v>TWA5</v>
          </cell>
          <cell r="F375" t="str">
            <v>Equal treatment for TWA workers</v>
          </cell>
          <cell r="G375">
            <v>2003</v>
          </cell>
          <cell r="H375">
            <v>2008</v>
          </cell>
          <cell r="I375" t="str">
            <v>No</v>
          </cell>
          <cell r="J375">
            <v>0</v>
          </cell>
          <cell r="M375">
            <v>0</v>
          </cell>
        </row>
        <row r="376">
          <cell r="A376" t="str">
            <v>NZLCD12003</v>
          </cell>
          <cell r="B376" t="str">
            <v>NZL</v>
          </cell>
          <cell r="C376" t="str">
            <v>New Zealand</v>
          </cell>
          <cell r="D376" t="str">
            <v>Item 18</v>
          </cell>
          <cell r="E376" t="str">
            <v>CD1</v>
          </cell>
          <cell r="F376" t="str">
            <v>Definition of collective dismissal</v>
          </cell>
          <cell r="G376">
            <v>2003</v>
          </cell>
          <cell r="H376">
            <v>2008</v>
          </cell>
          <cell r="I376" t="str">
            <v>No definition of collective dismissal.</v>
          </cell>
          <cell r="J376">
            <v>0</v>
          </cell>
          <cell r="M376">
            <v>0</v>
          </cell>
          <cell r="P376" t="str">
            <v>changed</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H377">
            <v>2008</v>
          </cell>
          <cell r="I377" t="str">
            <v>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v>
          </cell>
          <cell r="J377">
            <v>0.5</v>
          </cell>
          <cell r="M377">
            <v>1.5</v>
          </cell>
          <cell r="P377" t="str">
            <v>changed</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H378">
            <v>2008</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H379">
            <v>2008</v>
          </cell>
          <cell r="I379"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Severance pay: No special regulations for collective dismissal.</v>
          </cell>
          <cell r="J379">
            <v>0</v>
          </cell>
          <cell r="M379">
            <v>0</v>
          </cell>
          <cell r="P379" t="str">
            <v>changed</v>
          </cell>
        </row>
        <row r="380">
          <cell r="A380" t="str">
            <v>NORREG12003</v>
          </cell>
          <cell r="B380" t="str">
            <v>NOR</v>
          </cell>
          <cell r="C380" t="str">
            <v>Norway</v>
          </cell>
          <cell r="D380" t="str">
            <v>Item 1</v>
          </cell>
          <cell r="E380" t="str">
            <v>REG1</v>
          </cell>
          <cell r="F380" t="str">
            <v>Notification procedures</v>
          </cell>
          <cell r="G380">
            <v>2003</v>
          </cell>
          <cell r="H380">
            <v>2012</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H381">
            <v>2012</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H382">
            <v>2012</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H383">
            <v>2012</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H384">
            <v>2012</v>
          </cell>
          <cell r="I384" t="str">
            <v xml:space="preserve">Fair: Dismissals for personal and  economic reasons (rationalisation measures, etc.) are possible.  However, the courts have restricted personal reasons mainly to cases of material breach of the employment contract (disloyalty, persistent absenteeism, etc.).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384">
            <v>2.5</v>
          </cell>
          <cell r="M384">
            <v>5</v>
          </cell>
        </row>
        <row r="385">
          <cell r="A385" t="str">
            <v>NORREG62003</v>
          </cell>
          <cell r="B385" t="str">
            <v>NOR</v>
          </cell>
          <cell r="C385" t="str">
            <v>Norway</v>
          </cell>
          <cell r="D385" t="str">
            <v>Item 6</v>
          </cell>
          <cell r="E385" t="str">
            <v>REG6</v>
          </cell>
          <cell r="F385" t="str">
            <v>Trial period</v>
          </cell>
          <cell r="G385">
            <v>2003</v>
          </cell>
          <cell r="H385">
            <v>2012</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H386">
            <v>2012</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H387">
            <v>2012</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cell r="H388">
            <v>2012</v>
          </cell>
          <cell r="I388"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v>
          </cell>
          <cell r="J388">
            <v>0.42000000000000004</v>
          </cell>
          <cell r="M388">
            <v>1</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H389">
            <v>2012</v>
          </cell>
          <cell r="I389" t="str">
            <v>Permitted for specific tasks/projects, the hiring of trainees, athletes and chief executives,  temporary replacements of absent employees, and job creation measures. (Employers have to give notice  to fixed-term employees, instead of simply letting their contracts run out.  Fixed-term workers dismissed before expiry date because of lack of work are entitled to preferential rehiring later, under certain conditions)</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H390">
            <v>2012</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H391">
            <v>2012</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H392">
            <v>2012</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H393">
            <v>2012</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H394">
            <v>2012</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cell r="H395">
            <v>2012</v>
          </cell>
          <cell r="I395"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395">
            <v>0.26</v>
          </cell>
          <cell r="M395">
            <v>0.52</v>
          </cell>
          <cell r="P395">
            <v>39904</v>
          </cell>
        </row>
        <row r="396">
          <cell r="A396" t="str">
            <v>NORTWA52003</v>
          </cell>
          <cell r="B396" t="str">
            <v>NOR</v>
          </cell>
          <cell r="C396" t="str">
            <v>Norway</v>
          </cell>
          <cell r="D396" t="str">
            <v>Item 17</v>
          </cell>
          <cell r="E396" t="str">
            <v>TWA5</v>
          </cell>
          <cell r="F396" t="str">
            <v>Equal treatment for TWA workers</v>
          </cell>
          <cell r="G396">
            <v>2003</v>
          </cell>
          <cell r="H396">
            <v>2012</v>
          </cell>
          <cell r="I396" t="str">
            <v>No</v>
          </cell>
          <cell r="J396">
            <v>0</v>
          </cell>
          <cell r="M396">
            <v>0</v>
          </cell>
        </row>
        <row r="397">
          <cell r="A397" t="str">
            <v>NORCD12003</v>
          </cell>
          <cell r="B397" t="str">
            <v>NOR</v>
          </cell>
          <cell r="C397" t="str">
            <v>Norway</v>
          </cell>
          <cell r="D397" t="str">
            <v>Item 18</v>
          </cell>
          <cell r="E397" t="str">
            <v>CD1</v>
          </cell>
          <cell r="F397" t="str">
            <v>Definition of collective dismissal</v>
          </cell>
          <cell r="G397">
            <v>2003</v>
          </cell>
          <cell r="H397">
            <v>2012</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H398">
            <v>2012</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H399">
            <v>2012</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H400">
            <v>2012</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H401">
            <v>2013</v>
          </cell>
          <cell r="I401" t="str">
            <v>Notification to representative trade union of intention to terminate, including reasons for dismissal.  In case the employee takes the case to the labour court, the court may require evidence of a warning procedure and of a fair account of trade union opinions.</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H402">
            <v>2013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H403">
            <v>2013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H404">
            <v>2013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H405">
            <v>2013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H406">
            <v>2013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H407">
            <v>2013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H408">
            <v>2013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cell r="H409">
            <v>2013</v>
          </cell>
          <cell r="I409" t="str">
            <v xml:space="preserve">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
</v>
          </cell>
          <cell r="J409">
            <v>0.42000000000000004</v>
          </cell>
          <cell r="M409">
            <v>1</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H410">
            <v>2013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H411">
            <v>2013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H412">
            <v>2013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H413">
            <v>2013</v>
          </cell>
          <cell r="I413" t="str">
            <v>Only allowed for: 1. seasonal tasks, periodic tasks or ad hoc tasks; 2. tasks whose timely performance by the user company's permanent staff would be impossible; 3. tasks normally falling within ther ambit of a temporarily absent employee of the user company (new legislation 2003)</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H414">
            <v>2013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H415">
            <v>2013</v>
          </cell>
          <cell r="I415" t="str">
            <v>Article 20. 1.  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(new legislation 2003)</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cell r="H416">
            <v>2013</v>
          </cell>
          <cell r="I416"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416">
            <v>0.26</v>
          </cell>
          <cell r="M416">
            <v>0.52</v>
          </cell>
        </row>
        <row r="417">
          <cell r="A417" t="str">
            <v>POLTWA52003</v>
          </cell>
          <cell r="B417" t="str">
            <v>POL</v>
          </cell>
          <cell r="C417" t="str">
            <v>Poland</v>
          </cell>
          <cell r="D417" t="str">
            <v>Item 17</v>
          </cell>
          <cell r="E417" t="str">
            <v>TWA5</v>
          </cell>
          <cell r="F417" t="str">
            <v>Equal treatment for TWA workers</v>
          </cell>
          <cell r="G417">
            <v>2003</v>
          </cell>
          <cell r="H417">
            <v>2013</v>
          </cell>
          <cell r="I417" t="str">
            <v>No</v>
          </cell>
          <cell r="J417">
            <v>0</v>
          </cell>
          <cell r="M417">
            <v>0</v>
          </cell>
        </row>
        <row r="418">
          <cell r="A418" t="str">
            <v>POLCD12003</v>
          </cell>
          <cell r="B418" t="str">
            <v>POL</v>
          </cell>
          <cell r="C418" t="str">
            <v>Poland</v>
          </cell>
          <cell r="D418" t="str">
            <v>Item 18</v>
          </cell>
          <cell r="E418" t="str">
            <v>CD1</v>
          </cell>
          <cell r="F418" t="str">
            <v>Definition of collective dismissal</v>
          </cell>
          <cell r="G418">
            <v>2003</v>
          </cell>
          <cell r="H418">
            <v>2013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H419">
            <v>2013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H420">
            <v>2013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H421">
            <v>2013</v>
          </cell>
          <cell r="I421" t="str">
            <v>Type of negotiation requiredf: Agreement to be reached with trade union on alternatives to redundancy and ways to mitigate the effects. Selection criteria: Law lays down union participation, but no specific selection criteria for dismissal. Severance pay: 1 month &lt; 2 years of service; 2 months &lt;8 years; 3 months &gt;=8 years.</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collected by the employer, the employer makes a decision (within 30 days). (10(5/7)wd+6days for proves collection+5(7/5)wd=27 days)
 Termination for unsuitability and termination for individual redundancy: communication, 10 days for employee or his representatives to present their views, and a further delay of 5 days before final notice is issued, usually in a letter sent by mail or handed directly to employee. (10 days+5 days+1 day for letter) TOTAL average=(27+16+16)/3=20</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 xml:space="preserve">Fair: Previously the only grounds for dismissal were disciplinary. Laws in 1989 and 1991 added dismissals for economic grounds and for lack of professional or technical capability.  Dismissals for individual redundancy must be based on urgent needs and must not involve posts also manned by people on fixed-term contracts. Dismissals for lack of competence are only possible after introduction of new technology or change to job functions. Unfair: Dismissals where employees could have been, reasonably, in view of their skills and abilities, transferred and retrained. </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Employee can choose between reinstatement with full back pay counting from the date of the dismissal to the actual court sentence; or  compensation of one month of pay per year of service (with a minimum indemnity of 3 months). Typical compensation at 20 years tenure (all workers): 20 months.</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(New Labour Code)</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down in law, except for priority to trade union representatives and members of Works Councils. Severance pay: No special regulations for collective dismissal.</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H443">
            <v>2008</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H444">
            <v>2008</v>
          </cell>
          <cell r="I444" t="str">
            <v>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H445">
            <v>2008</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H446">
            <v>2008</v>
          </cell>
          <cell r="I446" t="str">
            <v xml:space="preserve">Personal reasons (e.g. continual minor breaches of work discipline or unsatisfactory work results) – no legal provision.
Redundancy/economic/organisational reasons – The employee is entitled to receive a severance grant at least equals to double the average montly earnings, and to the triple after 5 years of tenure. As the amount of severance pay is regulated as non-mandatory, the employer may, apart from this compulsory severance pay, also provide other severance grant in the collective labour agreement, as well as in an employment contract. 
Calculation: 1 month on average; 1.5 at 20 years of tenure.
  </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H447">
            <v>2008</v>
          </cell>
          <cell r="I447"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H448">
            <v>2008</v>
          </cell>
          <cell r="I448" t="str">
            <v>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H449">
            <v>2008</v>
          </cell>
          <cell r="I449" t="str">
            <v>Unfair dismissal gives rise to a right to reinstatement.  If reinstatement is not accepted by both parties, compensation is through severance pay and award of lost earnings during the court case (up to 9 months). Typical compensation at 20 years tenure (all workers): 10 month.</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H450">
            <v>2008</v>
          </cell>
          <cell r="I450"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cell r="H451">
            <v>2008</v>
          </cell>
          <cell r="I451"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451">
            <v>2</v>
          </cell>
          <cell r="M451">
            <v>2</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H452">
            <v>2008</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H453">
            <v>2008</v>
          </cell>
          <cell r="I453" t="str">
            <v xml:space="preserve">No limit within the first 3 years.
Firms with more than 20 employees: A fixed term employment may be extended or renewed for a period over three years only from the following reasons: supply of an employee; execution of works, for which the number of employees must be considerably increased for a temporary period not exceeding eight months in a calendar year; performance of a task specified by its result; agreed in a collective labour agreement. A fixed term employment may also be extended or renewed for a period over three years without specific reason for certain categories of employees (e.g. a managing employee, a creative employee working in science, research and development; an employee, who is the recipient of retirement pension, disability pension, ex-service pension or disability ex-service pension...).
Firms with a maximum of 20 employees: An fixed term employment may be extended or renewed for a period over three years without specific reason. </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H454">
            <v>2008</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H455">
            <v>2008</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H456">
            <v>2008</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H457">
            <v>2008</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cell r="H458">
            <v>2008</v>
          </cell>
          <cell r="I458"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458">
            <v>0.5</v>
          </cell>
          <cell r="M458">
            <v>1</v>
          </cell>
        </row>
        <row r="459">
          <cell r="A459" t="str">
            <v>SVKTWA52003</v>
          </cell>
          <cell r="B459" t="str">
            <v>SVK</v>
          </cell>
          <cell r="C459" t="str">
            <v>Slovak Republic</v>
          </cell>
          <cell r="D459" t="str">
            <v>Item 17</v>
          </cell>
          <cell r="E459" t="str">
            <v>TWA5</v>
          </cell>
          <cell r="F459" t="str">
            <v>Equal treatment for TWA workers</v>
          </cell>
          <cell r="G459">
            <v>2003</v>
          </cell>
          <cell r="H459">
            <v>2008</v>
          </cell>
          <cell r="I459" t="str">
            <v>No requirement for equal treatment.</v>
          </cell>
          <cell r="J459">
            <v>0</v>
          </cell>
          <cell r="M459">
            <v>0</v>
          </cell>
        </row>
        <row r="460">
          <cell r="A460" t="str">
            <v>SVKCD12003</v>
          </cell>
          <cell r="B460" t="str">
            <v>SVK</v>
          </cell>
          <cell r="C460" t="str">
            <v>Slovak Republic</v>
          </cell>
          <cell r="D460" t="str">
            <v>Item 18</v>
          </cell>
          <cell r="E460" t="str">
            <v>CD1</v>
          </cell>
          <cell r="F460" t="str">
            <v>Definition of collective dismissal</v>
          </cell>
          <cell r="G460">
            <v>2003</v>
          </cell>
          <cell r="H460">
            <v>2008</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H461">
            <v>2008</v>
          </cell>
          <cell r="I461"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H462">
            <v>2008</v>
          </cell>
          <cell r="I462" t="str">
            <v>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Calculation: (30+1) days - 1 day</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H463">
            <v>2008</v>
          </cell>
          <cell r="I463" t="str">
            <v>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H464">
            <v>2012</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H465">
            <v>2012</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H466">
            <v>2012</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H467">
            <v>2012</v>
          </cell>
          <cell r="I467" t="str">
            <v>Workers dismissed for “objective” reasons: 2/3 of a month’s pay per year of service up to a maximum of 12 months. Workers under temporary  contracts: 8 days per year of service except for contract of replacement ; workers under contract with temporary agencies and the handicaped get 12 days per year of service. Workers dismissed for “objective” reasons: 9 months tenure: 0.5 month, 4 years tenure: 2.66 months, 20 years tenure: 12 months.</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H468">
            <v>2012</v>
          </cell>
          <cell r="I468" t="str">
            <v>Fair: Dismissal for "objective" causes (worker's incompetence, lack of adaptation to the job post, absenteism, lack of adaptation to organisation changes if a training course of 3 months has been offered - not compulsory); dismissal for "justifiable" causes (as specified in Decree 17/5/1997 nr.8:  economic, technological, organizational, due to changes in cyclical demand, due to lack of financing for public programs carried out by the public administration or other non-profit organisation); dismissal for "disciplinary" causes. Null or void: dismissal reflecting discrimination on grounds of gender, race, religion, social condition, political ideas, trade union activity, and any dismissal violating an employee's constitutional and civil rights, as well as rights related to maternity (pregnancy, childbirth, nursing, childcare, etc.). Rehabilitation must already have been attempted before the dismissal, or the dismissal is considered unfair.</v>
          </cell>
          <cell r="J468">
            <v>1</v>
          </cell>
          <cell r="M468">
            <v>2</v>
          </cell>
        </row>
        <row r="469">
          <cell r="A469" t="str">
            <v>ESPREG62003</v>
          </cell>
          <cell r="B469" t="str">
            <v>ESP</v>
          </cell>
          <cell r="C469" t="str">
            <v>Spain</v>
          </cell>
          <cell r="D469" t="str">
            <v>Item 6</v>
          </cell>
          <cell r="E469" t="str">
            <v>REG6</v>
          </cell>
          <cell r="F469" t="str">
            <v>Trial period</v>
          </cell>
          <cell r="G469">
            <v>2003</v>
          </cell>
          <cell r="H469">
            <v>2012</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H470">
            <v>2012</v>
          </cell>
          <cell r="I470" t="str">
            <v xml:space="preserve">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As specified in Decree 17/5/1997, for new permanent contracts (aimed at young and disadvantaged workers: 16-28, over 45, fixed-term employees, long-term unemployed, women where they are under-represented) compensation is fixed in 33 days per year of service, with a maximum of 24 months pay.  Discrimination case: employers must accept reinstatement. Lack of form case:  the employer can choose between the reinstatment and the compensation.  Typical compensation at 20 years tenure: 22 months. </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H471">
            <v>2012</v>
          </cell>
          <cell r="I471" t="str">
            <v>The option of  reinstatement is only available to the employee in case of null dismissal on discriminatory grounds (only in discrimination cases).</v>
          </cell>
          <cell r="J471">
            <v>0</v>
          </cell>
          <cell r="M471">
            <v>0</v>
          </cell>
          <cell r="P471" t="str">
            <v xml:space="preserve">Different dates according to the administrative Region of the Country. The earliest was March 31, 2008, and the latest October 30, 2009.
No change in score
</v>
          </cell>
        </row>
        <row r="472">
          <cell r="A472" t="str">
            <v>ESPREG92003</v>
          </cell>
          <cell r="B472" t="str">
            <v>ESP</v>
          </cell>
          <cell r="C472" t="str">
            <v>Spain</v>
          </cell>
          <cell r="D472" t="str">
            <v>Item 9</v>
          </cell>
          <cell r="E472" t="str">
            <v>REG9</v>
          </cell>
          <cell r="F472" t="str">
            <v>Maximum time for claim</v>
          </cell>
          <cell r="G472">
            <v>2003</v>
          </cell>
          <cell r="H472">
            <v>2012</v>
          </cell>
          <cell r="I472"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472">
            <v>2</v>
          </cell>
          <cell r="M472">
            <v>2</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H473">
            <v>2012</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H474">
            <v>2012</v>
          </cell>
          <cell r="I474" t="str">
            <v xml:space="preserve">Temporary increase in workload: 2. Other objective reasons: no limit specified if the objective reason continues to exist. Training contracts: 3 (can be extended to 5 by collective agreement, and to 7 for handicapped workers on training contracts). Handicapped workers: 3. </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H475">
            <v>2012</v>
          </cell>
          <cell r="I475" t="str">
            <v xml:space="preserve">Temporary increase in workload: 6 months (can be extended to 12 by collective agreement). Other objective reasons: no limit specified if the objective reason continues to exist. Training contracts: 2 years (can be extended to 3 years by collective agreement, and to 4 years for handicapped workers on training contracts. Handicapped workers: 3 years. </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H476">
            <v>2012</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H477">
            <v>2012</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H478">
            <v>2012</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cell r="H479">
            <v>2012</v>
          </cell>
          <cell r="I479"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479">
            <v>0.5</v>
          </cell>
          <cell r="M479">
            <v>1</v>
          </cell>
        </row>
        <row r="480">
          <cell r="A480" t="str">
            <v>ESPTWA52003</v>
          </cell>
          <cell r="B480" t="str">
            <v>ESP</v>
          </cell>
          <cell r="C480" t="str">
            <v>Spain</v>
          </cell>
          <cell r="D480" t="str">
            <v>Item 17</v>
          </cell>
          <cell r="E480" t="str">
            <v>TWA5</v>
          </cell>
          <cell r="F480" t="str">
            <v>Equal treatment for TWA workers</v>
          </cell>
          <cell r="G480">
            <v>2003</v>
          </cell>
          <cell r="H480">
            <v>2012</v>
          </cell>
          <cell r="I480" t="str">
            <v>No requirement for equal treatment.</v>
          </cell>
          <cell r="J480">
            <v>0</v>
          </cell>
          <cell r="M480">
            <v>0</v>
          </cell>
        </row>
        <row r="481">
          <cell r="A481" t="str">
            <v>ESPCD12003</v>
          </cell>
          <cell r="B481" t="str">
            <v>ESP</v>
          </cell>
          <cell r="C481" t="str">
            <v>Spain</v>
          </cell>
          <cell r="D481" t="str">
            <v>Item 18</v>
          </cell>
          <cell r="E481" t="str">
            <v>CD1</v>
          </cell>
          <cell r="F481" t="str">
            <v>Definition of collective dismissal</v>
          </cell>
          <cell r="G481">
            <v>2003</v>
          </cell>
          <cell r="H481">
            <v>2012</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H482">
            <v>2012</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H483">
            <v>2012</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H484">
            <v>2012</v>
          </cell>
          <cell r="I484" t="str">
            <v>Type of negotiation requiredf: Consultation on alternatives to redundancy, selection standards and ways to mitigate the effects. Written agreement to be reached, otherwise approval by labour market authorities is required. Selection criteria: No criteria laid down in law, except for priority to trade union representatives and members of Works Councils. Severance pay: No special regulations for collective dismissal</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H485">
            <v>2013</v>
          </cell>
          <cell r="I485" t="str">
            <v>Personal grounds: Written notification to employee and trade union, after at least one previous warning (as proof of “long-standing” problems) that action is intended; reasons to be given if requested by employee.
Redundancy: Notification to employee, trade union and county labour board which may request consultation on selection and dismissal procedures.</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H486">
            <v>2013</v>
          </cell>
          <cell r="I486" t="str">
            <v>Personal grounds: After previous warning to the employee, minimum 14 days to be allowed for consultation before notice can be served.
Redundancy: Duty to negotiate on pending dismissals before notice can be served.
Lack of suitable alternatives must be demonstrated in all cases.
Calculation: average of personal grounds (6+1+14=21) and redundancy (7 days)</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H487">
            <v>2013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H488">
            <v>2013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H489">
            <v>2013</v>
          </cell>
          <cell r="I489" t="str">
            <v>Fair: Dismissals on “ objective grounds”, i.e. economic redundancy and personal circumstances, including lack of competence. In cases of redundancy, selection of workers to be dismissed has to be justified (mainly based on last-in, first-out principle). Unfair: Objective grounds are deemed not to exist if an employee could reasonably have been transferred to another work, or if dismissal is based on events that happened over two months ago.</v>
          </cell>
          <cell r="J489">
            <v>2</v>
          </cell>
          <cell r="M489">
            <v>4</v>
          </cell>
        </row>
        <row r="490">
          <cell r="A490" t="str">
            <v>SWEREG62003</v>
          </cell>
          <cell r="B490" t="str">
            <v>SWE</v>
          </cell>
          <cell r="C490" t="str">
            <v>Sweden</v>
          </cell>
          <cell r="D490" t="str">
            <v>Item 6</v>
          </cell>
          <cell r="E490" t="str">
            <v>REG6</v>
          </cell>
          <cell r="F490" t="str">
            <v>Trial period</v>
          </cell>
          <cell r="G490">
            <v>2003</v>
          </cell>
          <cell r="H490">
            <v>2013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H491">
            <v>2013</v>
          </cell>
          <cell r="I491" t="str">
            <v>If employer refuses to comply with reinstatement, damages are payable on the scale (employees over 60 in parenthesis): 16 (24) months &lt;5 years; 24 (36) months &lt; 10 years; 32 (48) months &gt; 10 years. Typical compensation at 20 years tenure (all workers): 32 months, if employer refuses to comply with reinstatement order.</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H492">
            <v>2013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cell r="H493">
            <v>2013</v>
          </cell>
          <cell r="I493"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493">
            <v>2</v>
          </cell>
          <cell r="M493">
            <v>2</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H494">
            <v>2013</v>
          </cell>
          <cell r="I494" t="str">
            <v>Permitted, inter alia, for a) temporary replacement of absent employees; b) temporary increases in workload; c) trainee work; d) since 1997 also allowed without specifying the reason, but only where no more than 5 employees are covered by such contracts simultaneously.</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H495">
            <v>2013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H496">
            <v>2013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H497">
            <v>2013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H498">
            <v>2013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H499">
            <v>2013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cell r="H500">
            <v>2013</v>
          </cell>
          <cell r="I500" t="str">
            <v xml:space="preserve">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
</v>
          </cell>
          <cell r="J500">
            <v>0.5</v>
          </cell>
          <cell r="M500">
            <v>1</v>
          </cell>
        </row>
        <row r="501">
          <cell r="A501" t="str">
            <v>SWETWA52003</v>
          </cell>
          <cell r="B501" t="str">
            <v>SWE</v>
          </cell>
          <cell r="C501" t="str">
            <v>Sweden</v>
          </cell>
          <cell r="D501" t="str">
            <v>Item 17</v>
          </cell>
          <cell r="E501" t="str">
            <v>TWA5</v>
          </cell>
          <cell r="F501" t="str">
            <v>Equal treatment for TWA workers</v>
          </cell>
          <cell r="G501">
            <v>2003</v>
          </cell>
          <cell r="H501">
            <v>2013</v>
          </cell>
          <cell r="I501" t="str">
            <v>No requirement for equal treatment.</v>
          </cell>
          <cell r="J501">
            <v>0</v>
          </cell>
          <cell r="M501">
            <v>0</v>
          </cell>
        </row>
        <row r="502">
          <cell r="A502" t="str">
            <v>SWECD12003</v>
          </cell>
          <cell r="B502" t="str">
            <v>SWE</v>
          </cell>
          <cell r="C502" t="str">
            <v>Sweden</v>
          </cell>
          <cell r="D502" t="str">
            <v>Item 18</v>
          </cell>
          <cell r="E502" t="str">
            <v>CD1</v>
          </cell>
          <cell r="F502" t="str">
            <v>Definition of collective dismissal</v>
          </cell>
          <cell r="G502">
            <v>2003</v>
          </cell>
          <cell r="H502">
            <v>2013</v>
          </cell>
          <cell r="I502"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H503">
            <v>2013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H504">
            <v>2013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H505">
            <v>2013</v>
          </cell>
          <cell r="I505" t="str">
            <v>Type of negotiation requiredf: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 years tenure: 2.5 months ([0+5]/2).</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years tenure: 6 months.</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cell r="P517" t="str">
            <v>Manuel</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H527">
            <v>2008</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H528">
            <v>2008</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H529">
            <v>2008</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H530">
            <v>2008</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H531">
            <v>2008</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H532">
            <v>2008</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H533">
            <v>2008</v>
          </cell>
          <cell r="I533" t="str">
            <v>Right to compensation of 4 months minimum and 8 months maximum, plus regular severance pay (and additional indemnity of up to 4 months for the period of time between notice of termination and court ruling).
Typical compensation at 20 years tenure: 26 months</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H534">
            <v>2008</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cell r="H535">
            <v>2008</v>
          </cell>
          <cell r="I535" t="str">
            <v>2 months</v>
          </cell>
          <cell r="J535">
            <v>2</v>
          </cell>
          <cell r="M535">
            <v>2</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H536">
            <v>2008</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H537">
            <v>2008</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H538">
            <v>2008</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H539">
            <v>2008</v>
          </cell>
          <cell r="I539"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H540">
            <v>2008</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H541">
            <v>2008</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cell r="H542">
            <v>2008</v>
          </cell>
          <cell r="I542" t="str">
            <v>Temp agencies shall be established in accordance with relevant provisions of the Company Law and have registered capital of not less than Rmb500 000. There is no obligation in the Employment Contract Law for ongoing reporting to authorities.</v>
          </cell>
          <cell r="J542">
            <v>1</v>
          </cell>
          <cell r="M542">
            <v>2</v>
          </cell>
        </row>
        <row r="543">
          <cell r="A543" t="str">
            <v>TURTWA52003</v>
          </cell>
          <cell r="B543" t="str">
            <v>TUR</v>
          </cell>
          <cell r="C543" t="str">
            <v>Turkey</v>
          </cell>
          <cell r="D543" t="str">
            <v>Item 17</v>
          </cell>
          <cell r="E543" t="str">
            <v>TWA5</v>
          </cell>
          <cell r="F543" t="str">
            <v>Equal treatment for TWA workers</v>
          </cell>
          <cell r="G543">
            <v>2003</v>
          </cell>
          <cell r="H543">
            <v>2008</v>
          </cell>
          <cell r="I543"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543">
            <v>1</v>
          </cell>
          <cell r="M543">
            <v>3</v>
          </cell>
        </row>
        <row r="544">
          <cell r="A544" t="str">
            <v>TURCD12003</v>
          </cell>
          <cell r="B544" t="str">
            <v>TUR</v>
          </cell>
          <cell r="C544" t="str">
            <v>Turkey</v>
          </cell>
          <cell r="D544" t="str">
            <v>Item 18</v>
          </cell>
          <cell r="E544" t="str">
            <v>CD1</v>
          </cell>
          <cell r="F544" t="str">
            <v>Definition of collective dismissal</v>
          </cell>
          <cell r="G544">
            <v>2003</v>
          </cell>
          <cell r="H544">
            <v>2008</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H545">
            <v>2008</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H546">
            <v>2008</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H547">
            <v>2008</v>
          </cell>
          <cell r="I547" t="str">
            <v>Type of negotiation required: After the notification procedure, consultation of the relevant trade union body on alternatives to redundancy and way to mitigate the effects. 
Selection criteria: Usually employer prerogative.
Severance pay: No special regulations for collective dismissal.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H548">
            <v>2012</v>
          </cell>
          <cell r="I548"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H549">
            <v>2012</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H550">
            <v>2012</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H551">
            <v>2012</v>
          </cell>
          <cell r="I551" t="str">
            <v> All workers: none.
Legally required only for redundancy cases with 2 years tenure: half a week per year of service (ages 18‑21); 1 week per year (ages 22 to 40); 1.5 weeks per year (ages 41 to 64), limited to 30 weeks and £260 per week.  According to a government study, 40% of firms exceed legal minima.
Redundancy cases: 9 months tenure: 0, 4 years tenure: 4 weeks, 20 years tenure: 20 weeks.</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H552">
            <v>2012</v>
          </cell>
          <cell r="I552"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H553">
            <v>2012</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H554">
            <v>2012</v>
          </cell>
          <cell r="I554"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Typical compensation at 20 years tenure: 8 months
After 20 years of service, an average worker is entitled to about £12 000 which equal about 8 months average gross salary.</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H555">
            <v>2012</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cell r="H556">
            <v>2012</v>
          </cell>
          <cell r="I556" t="str">
            <v>One year under the Arbitration and Mediation Act.</v>
          </cell>
          <cell r="J556">
            <v>12</v>
          </cell>
          <cell r="M556">
            <v>5</v>
          </cell>
          <cell r="P556" t="str">
            <v>May-1-2008</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H557">
            <v>2012</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H558">
            <v>2012</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H559">
            <v>2012</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H560">
            <v>2012</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H561">
            <v>2012</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H562">
            <v>2012</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cell r="H563">
            <v>2012</v>
          </cell>
          <cell r="I563" t="str">
            <v>Temp agencies shall be established in accordance with relevant provisions of the Company Law and have registered capital of not less than Rmb500 000. There is no obligation in the Employment Contract Law for ongoing reporting to authorities.</v>
          </cell>
          <cell r="J563">
            <v>1</v>
          </cell>
          <cell r="M563">
            <v>2</v>
          </cell>
        </row>
        <row r="564">
          <cell r="A564" t="str">
            <v>GBRTWA52003</v>
          </cell>
          <cell r="B564" t="str">
            <v>GBR</v>
          </cell>
          <cell r="C564" t="str">
            <v>United Kingdom</v>
          </cell>
          <cell r="D564" t="str">
            <v>Item 17</v>
          </cell>
          <cell r="E564" t="str">
            <v>TWA5</v>
          </cell>
          <cell r="F564" t="str">
            <v>Equal treatment for TWA workers</v>
          </cell>
          <cell r="G564">
            <v>2003</v>
          </cell>
          <cell r="H564">
            <v>2012</v>
          </cell>
          <cell r="I564"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564">
            <v>1</v>
          </cell>
          <cell r="M564">
            <v>3</v>
          </cell>
        </row>
        <row r="565">
          <cell r="A565" t="str">
            <v>GBRCD12003</v>
          </cell>
          <cell r="B565" t="str">
            <v>GBR</v>
          </cell>
          <cell r="C565" t="str">
            <v>United Kingdom</v>
          </cell>
          <cell r="D565" t="str">
            <v>Item 18</v>
          </cell>
          <cell r="E565" t="str">
            <v>CD1</v>
          </cell>
          <cell r="F565" t="str">
            <v>Definition of collective dismissal</v>
          </cell>
          <cell r="G565">
            <v>2003</v>
          </cell>
          <cell r="H565">
            <v>2012</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H566">
            <v>2012</v>
          </cell>
          <cell r="I566" t="str">
            <v> Notification of employee representatives: Duty to inform and consult with recognised trade union or other elected employee representatives. Notification of public authorities: There is a requirement to notify the Department of Trade &amp; Industry (DTI), so that the appropriate Government agencies can take action to help the affected employees.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H567">
            <v>2012</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H568">
            <v>2012</v>
          </cell>
          <cell r="I568" t="str">
            <v>Type of negotiation requiredf: Consultation on selection standards and dismissal procedures. Selection criteria: No criteria laid down in law, except for prohibition of discrimination.   Often mix of seniority and performance-based criteria. Severance pay: No special regulations for collective dismissal.</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plans. The coverage rate was higher among union (31%), than non-union (19%) workers; and for workers working in establishements with 100+ workers (32%), than in establishments with fewer than 100 workers (11%).</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terminations.  Unfair: Dismissals based on breach of Equal Employment Opportunity principles (i.e. national origin, race, sex, etc.) and dismissal of employees with physical or mental impairment if work could be performed through appropriate workplace adjustment. In addition, there are increasing numbers of cases where employees pursue wrongful termination claims by alleging that dismissal was based on an “implied contract” for continued employment.</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Typical compensation at 20 years tenure (all workers): Disparate rulings.</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cell r="H590">
            <v>2008</v>
          </cell>
          <cell r="I590"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590">
            <v>2</v>
          </cell>
          <cell r="M590">
            <v>4</v>
          </cell>
        </row>
        <row r="591">
          <cell r="A591" t="str">
            <v>BRAREG22003</v>
          </cell>
          <cell r="B591" t="str">
            <v>BRA</v>
          </cell>
          <cell r="C591" t="str">
            <v>Brazil</v>
          </cell>
          <cell r="D591" t="str">
            <v>Item 2</v>
          </cell>
          <cell r="E591" t="str">
            <v>REG2</v>
          </cell>
          <cell r="F591" t="str">
            <v>Delay before notice can start</v>
          </cell>
          <cell r="G591">
            <v>2003</v>
          </cell>
          <cell r="H591">
            <v>2008</v>
          </cell>
          <cell r="I591" t="str">
            <v>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v>
          </cell>
          <cell r="J591">
            <v>21</v>
          </cell>
          <cell r="M591">
            <v>3</v>
          </cell>
        </row>
        <row r="592">
          <cell r="A592" t="str">
            <v>BRAREG32003</v>
          </cell>
          <cell r="B592" t="str">
            <v>BRA</v>
          </cell>
          <cell r="C592" t="str">
            <v>Brazil</v>
          </cell>
          <cell r="D592" t="str">
            <v>Item 3</v>
          </cell>
          <cell r="E592" t="str">
            <v>REG3A, REG3B, REG3C</v>
          </cell>
          <cell r="F592" t="str">
            <v>Notice / tenure</v>
          </cell>
          <cell r="G592">
            <v>2003</v>
          </cell>
          <cell r="H592">
            <v>2008</v>
          </cell>
          <cell r="I592" t="str">
            <v>All workers: 2 months.</v>
          </cell>
          <cell r="J592">
            <v>2</v>
          </cell>
          <cell r="K592">
            <v>2</v>
          </cell>
          <cell r="L592">
            <v>2</v>
          </cell>
          <cell r="M592">
            <v>6</v>
          </cell>
          <cell r="N592">
            <v>4</v>
          </cell>
          <cell r="O592">
            <v>1</v>
          </cell>
        </row>
        <row r="593">
          <cell r="A593" t="str">
            <v>BRAREG42003</v>
          </cell>
          <cell r="B593" t="str">
            <v>BRA</v>
          </cell>
          <cell r="C593" t="str">
            <v>Brazil</v>
          </cell>
          <cell r="D593" t="str">
            <v>Item 4</v>
          </cell>
          <cell r="E593" t="str">
            <v>REG4A, REG4B, REG4C</v>
          </cell>
          <cell r="F593" t="str">
            <v>Severance pay / tenure</v>
          </cell>
          <cell r="G593">
            <v>2003</v>
          </cell>
          <cell r="H593">
            <v>2008</v>
          </cell>
          <cell r="I593" t="str">
            <v xml:space="preserve">Personal reasons: None. Redundancy: 3 months. In cases of dismissal due to work-related accident or illness: 12 months.
Calculation: average of personal reasons and redundancy. </v>
          </cell>
          <cell r="J593">
            <v>1.5</v>
          </cell>
          <cell r="K593">
            <v>1.5</v>
          </cell>
          <cell r="L593">
            <v>1.5</v>
          </cell>
          <cell r="M593">
            <v>3</v>
          </cell>
          <cell r="N593">
            <v>3</v>
          </cell>
          <cell r="O593">
            <v>1</v>
          </cell>
        </row>
        <row r="594">
          <cell r="A594" t="str">
            <v>BRAREG52003</v>
          </cell>
          <cell r="B594" t="str">
            <v>BRA</v>
          </cell>
          <cell r="C594" t="str">
            <v>Brazil</v>
          </cell>
          <cell r="D594" t="str">
            <v>Item 5</v>
          </cell>
          <cell r="E594" t="str">
            <v>REG5</v>
          </cell>
          <cell r="F594" t="str">
            <v>Definition of justified or unfair dismissal</v>
          </cell>
          <cell r="G594">
            <v>2003</v>
          </cell>
          <cell r="H594">
            <v>2008</v>
          </cell>
          <cell r="I594" t="str">
            <v>Fair:  Dismissals for failure to meet performance requirements and for reasons of technological and organisational change. Unfair: Dismissals based on discrimination (age, sex, colour, religion, union membership, etc.).</v>
          </cell>
          <cell r="J594">
            <v>0</v>
          </cell>
          <cell r="M594">
            <v>0</v>
          </cell>
        </row>
        <row r="595">
          <cell r="A595" t="str">
            <v>BRAREG62003</v>
          </cell>
          <cell r="B595" t="str">
            <v>BRA</v>
          </cell>
          <cell r="C595" t="str">
            <v>Brazil</v>
          </cell>
          <cell r="D595" t="str">
            <v>Item 6</v>
          </cell>
          <cell r="E595" t="str">
            <v>REG6</v>
          </cell>
          <cell r="F595" t="str">
            <v>Trial period</v>
          </cell>
          <cell r="G595">
            <v>2003</v>
          </cell>
          <cell r="H595">
            <v>2008</v>
          </cell>
          <cell r="I595" t="str">
            <v>3 months (all workers)</v>
          </cell>
          <cell r="J595">
            <v>3</v>
          </cell>
          <cell r="M595">
            <v>4</v>
          </cell>
        </row>
        <row r="596">
          <cell r="A596" t="str">
            <v>BRAREG72003</v>
          </cell>
          <cell r="B596" t="str">
            <v>BRA</v>
          </cell>
          <cell r="C596" t="str">
            <v>Brazil</v>
          </cell>
          <cell r="D596" t="str">
            <v>Item 7</v>
          </cell>
          <cell r="E596" t="str">
            <v>REG7</v>
          </cell>
          <cell r="F596" t="str">
            <v xml:space="preserve">Compensation following unfair dismissal </v>
          </cell>
          <cell r="G596">
            <v>2003</v>
          </cell>
          <cell r="H596">
            <v>2008</v>
          </cell>
          <cell r="I596"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There is no maximum amount for compensation.
Typical compensation at 20 years tenure: 6 months.</v>
          </cell>
          <cell r="J596">
            <v>6</v>
          </cell>
          <cell r="M596">
            <v>1</v>
          </cell>
        </row>
        <row r="597">
          <cell r="A597" t="str">
            <v>BRAREG82003</v>
          </cell>
          <cell r="B597" t="str">
            <v>BRA</v>
          </cell>
          <cell r="C597" t="str">
            <v>Brazil</v>
          </cell>
          <cell r="D597" t="str">
            <v>Item 8</v>
          </cell>
          <cell r="E597" t="str">
            <v>REG8</v>
          </cell>
          <cell r="F597" t="str">
            <v>Possibility of reinstatement following unfair dismissal</v>
          </cell>
          <cell r="G597">
            <v>2003</v>
          </cell>
          <cell r="H597">
            <v>2008</v>
          </cell>
          <cell r="I597" t="str">
            <v>Reinstatement is always available to the employee.</v>
          </cell>
          <cell r="J597">
            <v>3</v>
          </cell>
          <cell r="M597">
            <v>6</v>
          </cell>
        </row>
        <row r="598">
          <cell r="A598" t="str">
            <v>BRAREG92003</v>
          </cell>
          <cell r="B598" t="str">
            <v>BRA</v>
          </cell>
          <cell r="C598" t="str">
            <v>Brazil</v>
          </cell>
          <cell r="D598" t="str">
            <v>Item 9</v>
          </cell>
          <cell r="E598" t="str">
            <v>REG9</v>
          </cell>
          <cell r="F598" t="str">
            <v>Maximum time for claim</v>
          </cell>
          <cell r="G598">
            <v>2003</v>
          </cell>
          <cell r="H598">
            <v>2008</v>
          </cell>
          <cell r="I598" t="str">
            <v>Two months after the day on which the contract was due to end (art. 72, Labour Code).</v>
          </cell>
          <cell r="J598">
            <v>2</v>
          </cell>
          <cell r="M598">
            <v>2</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cell r="H599">
            <v>2008</v>
          </cell>
          <cell r="I599" t="str">
            <v>Generally permitted.</v>
          </cell>
          <cell r="J599">
            <v>3</v>
          </cell>
          <cell r="M599">
            <v>0</v>
          </cell>
        </row>
        <row r="600">
          <cell r="A600" t="str">
            <v>BRAFTC22003</v>
          </cell>
          <cell r="B600" t="str">
            <v>BRA</v>
          </cell>
          <cell r="C600" t="str">
            <v>Brazil</v>
          </cell>
          <cell r="D600" t="str">
            <v>Item 11</v>
          </cell>
          <cell r="E600" t="str">
            <v>FTC2</v>
          </cell>
          <cell r="F600" t="str">
            <v>Maximum number of successive fixed-term contracts</v>
          </cell>
          <cell r="G600">
            <v>2003</v>
          </cell>
          <cell r="H600">
            <v>2008</v>
          </cell>
          <cell r="I600" t="str">
            <v>No limit.</v>
          </cell>
          <cell r="J600">
            <v>100</v>
          </cell>
          <cell r="M600">
            <v>0</v>
          </cell>
        </row>
        <row r="601">
          <cell r="A601" t="str">
            <v>BRAFTC32003</v>
          </cell>
          <cell r="B601" t="str">
            <v>BRA</v>
          </cell>
          <cell r="C601" t="str">
            <v>Brazil</v>
          </cell>
          <cell r="D601" t="str">
            <v>Item 12</v>
          </cell>
          <cell r="E601" t="str">
            <v>FTC3</v>
          </cell>
          <cell r="F601" t="str">
            <v>Maximum cumulated duration of successive fixed-term contracts</v>
          </cell>
          <cell r="G601">
            <v>2003</v>
          </cell>
          <cell r="H601">
            <v>2008</v>
          </cell>
          <cell r="I601" t="str">
            <v>The maximum duration of successive fixed term contracts is two years.</v>
          </cell>
          <cell r="J601">
            <v>24</v>
          </cell>
          <cell r="M601">
            <v>3</v>
          </cell>
        </row>
        <row r="602">
          <cell r="A602" t="str">
            <v>BRATWA12003</v>
          </cell>
          <cell r="B602" t="str">
            <v>BRA</v>
          </cell>
          <cell r="C602" t="str">
            <v>Brazil</v>
          </cell>
          <cell r="D602" t="str">
            <v>Item 13</v>
          </cell>
          <cell r="E602" t="str">
            <v>TWA1</v>
          </cell>
          <cell r="F602" t="str">
            <v>Types of work for which TWA employment is legal</v>
          </cell>
          <cell r="G602">
            <v>2003</v>
          </cell>
          <cell r="H602">
            <v>2008</v>
          </cell>
          <cell r="I602" t="str">
            <v>General</v>
          </cell>
          <cell r="J602">
            <v>4</v>
          </cell>
          <cell r="M602">
            <v>0</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cell r="H603">
            <v>2008</v>
          </cell>
          <cell r="I603" t="str">
            <v>No</v>
          </cell>
          <cell r="J603" t="str">
            <v>No</v>
          </cell>
          <cell r="K603" t="str">
            <v>No</v>
          </cell>
          <cell r="M603">
            <v>2</v>
          </cell>
          <cell r="N603">
            <v>2</v>
          </cell>
        </row>
        <row r="604">
          <cell r="A604" t="str">
            <v>BRATWA32003</v>
          </cell>
          <cell r="B604" t="str">
            <v>BRA</v>
          </cell>
          <cell r="C604" t="str">
            <v>Brazil</v>
          </cell>
          <cell r="D604" t="str">
            <v>Item 15</v>
          </cell>
          <cell r="E604" t="str">
            <v>TWA3A, TWA3B</v>
          </cell>
          <cell r="F604" t="str">
            <v>Maximum cumulated duration of temporary work contracts</v>
          </cell>
          <cell r="G604">
            <v>2003</v>
          </cell>
          <cell r="H604">
            <v>2008</v>
          </cell>
          <cell r="I604"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The maximum duration of successive TWA contracts between the agency and the worker is two years. However, open-ended TWA contracts are possible and frequent.</v>
          </cell>
          <cell r="J604">
            <v>12</v>
          </cell>
          <cell r="K604">
            <v>24</v>
          </cell>
          <cell r="M604">
            <v>4</v>
          </cell>
          <cell r="N604">
            <v>2</v>
          </cell>
        </row>
        <row r="605">
          <cell r="A605" t="str">
            <v>BRATWA42003</v>
          </cell>
          <cell r="B605" t="str">
            <v>BRA</v>
          </cell>
          <cell r="C605" t="str">
            <v>Brazil</v>
          </cell>
          <cell r="D605" t="str">
            <v>Item 16</v>
          </cell>
          <cell r="E605" t="str">
            <v>TWA4</v>
          </cell>
          <cell r="F605" t="str">
            <v>Authorisation or reporting requirements</v>
          </cell>
          <cell r="G605">
            <v>2003</v>
          </cell>
          <cell r="H605">
            <v>2008</v>
          </cell>
          <cell r="I605" t="str">
            <v>Requires authorization and periodic reporting obligations.</v>
          </cell>
          <cell r="J605">
            <v>3</v>
          </cell>
          <cell r="M605">
            <v>6</v>
          </cell>
        </row>
        <row r="606">
          <cell r="A606" t="str">
            <v>BRATWA52003</v>
          </cell>
          <cell r="B606" t="str">
            <v>BRA</v>
          </cell>
          <cell r="C606" t="str">
            <v>Brazil</v>
          </cell>
          <cell r="D606" t="str">
            <v>Item 17</v>
          </cell>
          <cell r="E606" t="str">
            <v>TWA5</v>
          </cell>
          <cell r="F606" t="str">
            <v>Equal treatment for TWA workers</v>
          </cell>
          <cell r="G606">
            <v>2003</v>
          </cell>
          <cell r="H606">
            <v>2008</v>
          </cell>
          <cell r="I606" t="str">
            <v>Equal treatment on wages and conditions.</v>
          </cell>
          <cell r="J606">
            <v>2</v>
          </cell>
          <cell r="M606">
            <v>6</v>
          </cell>
        </row>
        <row r="607">
          <cell r="A607" t="str">
            <v>BRACD12003</v>
          </cell>
          <cell r="B607" t="str">
            <v>BRA</v>
          </cell>
          <cell r="C607" t="str">
            <v>Brazil</v>
          </cell>
          <cell r="D607" t="str">
            <v>Item 18</v>
          </cell>
          <cell r="E607" t="str">
            <v>CD1</v>
          </cell>
          <cell r="F607" t="str">
            <v>Definition of collective dismissal</v>
          </cell>
          <cell r="G607">
            <v>2003</v>
          </cell>
          <cell r="H607">
            <v>2008</v>
          </cell>
          <cell r="I607"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v>
          </cell>
          <cell r="J607">
            <v>3</v>
          </cell>
          <cell r="M607">
            <v>4.5</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cell r="H608">
            <v>2008</v>
          </cell>
          <cell r="I608" t="str">
            <v>Notification of employee representatives: Duty to inform competent employment representatives. Notification of public authorities: Notification of district labour office.</v>
          </cell>
          <cell r="J608">
            <v>1</v>
          </cell>
          <cell r="M608">
            <v>3</v>
          </cell>
        </row>
        <row r="609">
          <cell r="A609" t="str">
            <v>BRACD32003</v>
          </cell>
          <cell r="B609" t="str">
            <v>BRA</v>
          </cell>
          <cell r="C609" t="str">
            <v>Brazil</v>
          </cell>
          <cell r="D609" t="str">
            <v>Item 20</v>
          </cell>
          <cell r="E609" t="str">
            <v>CD3</v>
          </cell>
          <cell r="F609" t="str">
            <v>Additional delays involved in case of collective dismissals</v>
          </cell>
          <cell r="G609">
            <v>2003</v>
          </cell>
          <cell r="H609">
            <v>2008</v>
          </cell>
          <cell r="I609" t="str">
            <v>Information to trade union and PES office 30 days before implementation. 
Calculation: 30 days - 21days in case of individual dismissal (item 2)</v>
          </cell>
          <cell r="J609">
            <v>9</v>
          </cell>
          <cell r="M609">
            <v>1</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cell r="H610">
            <v>2008</v>
          </cell>
          <cell r="I610"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610">
            <v>0</v>
          </cell>
          <cell r="M610">
            <v>0</v>
          </cell>
        </row>
        <row r="611">
          <cell r="A611" t="str">
            <v>CHLREG12003</v>
          </cell>
          <cell r="B611" t="str">
            <v>CHL</v>
          </cell>
          <cell r="C611" t="str">
            <v>Chile</v>
          </cell>
          <cell r="D611" t="str">
            <v>Item 1</v>
          </cell>
          <cell r="E611" t="str">
            <v>REG1</v>
          </cell>
          <cell r="F611" t="str">
            <v>Notification procedures</v>
          </cell>
          <cell r="G611">
            <v>2003</v>
          </cell>
          <cell r="H611">
            <v>2012</v>
          </cell>
          <cell r="I611" t="str">
            <v>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v>
          </cell>
          <cell r="J611">
            <v>2</v>
          </cell>
          <cell r="M611">
            <v>4</v>
          </cell>
        </row>
        <row r="612">
          <cell r="A612" t="str">
            <v>CHLREG22003</v>
          </cell>
          <cell r="B612" t="str">
            <v>CHL</v>
          </cell>
          <cell r="C612" t="str">
            <v>Chile</v>
          </cell>
          <cell r="D612" t="str">
            <v>Item 2</v>
          </cell>
          <cell r="E612" t="str">
            <v>REG2</v>
          </cell>
          <cell r="F612" t="str">
            <v>Delay before notice can start</v>
          </cell>
          <cell r="G612">
            <v>2003</v>
          </cell>
          <cell r="H612">
            <v>2012</v>
          </cell>
          <cell r="I612"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612">
            <v>21</v>
          </cell>
          <cell r="M612">
            <v>3</v>
          </cell>
        </row>
        <row r="613">
          <cell r="A613" t="str">
            <v>CHLREG32003</v>
          </cell>
          <cell r="B613" t="str">
            <v>CHL</v>
          </cell>
          <cell r="C613" t="str">
            <v>Chile</v>
          </cell>
          <cell r="D613" t="str">
            <v>Item 3</v>
          </cell>
          <cell r="E613" t="str">
            <v>REG3A, REG3B, REG3C</v>
          </cell>
          <cell r="F613" t="str">
            <v>Notice / tenure</v>
          </cell>
          <cell r="G613">
            <v>2003</v>
          </cell>
          <cell r="H613">
            <v>2012</v>
          </cell>
          <cell r="I613" t="str">
            <v>All workers: 2 months.</v>
          </cell>
          <cell r="J613">
            <v>2</v>
          </cell>
          <cell r="K613">
            <v>2</v>
          </cell>
          <cell r="L613">
            <v>2</v>
          </cell>
          <cell r="M613">
            <v>6</v>
          </cell>
          <cell r="N613">
            <v>4</v>
          </cell>
          <cell r="O613">
            <v>1</v>
          </cell>
        </row>
        <row r="614">
          <cell r="A614" t="str">
            <v>CHLREG42003</v>
          </cell>
          <cell r="B614" t="str">
            <v>CHL</v>
          </cell>
          <cell r="C614" t="str">
            <v>Chile</v>
          </cell>
          <cell r="D614" t="str">
            <v>Item 4</v>
          </cell>
          <cell r="E614" t="str">
            <v>REG4A, REG4B, REG4C</v>
          </cell>
          <cell r="F614" t="str">
            <v>Severance pay / tenure</v>
          </cell>
          <cell r="G614">
            <v>2003</v>
          </cell>
          <cell r="H614">
            <v>2012</v>
          </cell>
          <cell r="I614"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614">
            <v>0.5</v>
          </cell>
          <cell r="K614">
            <v>1.5</v>
          </cell>
          <cell r="L614">
            <v>1.5</v>
          </cell>
          <cell r="M614">
            <v>1</v>
          </cell>
          <cell r="N614">
            <v>3</v>
          </cell>
          <cell r="O614">
            <v>1</v>
          </cell>
          <cell r="P614">
            <v>40909</v>
          </cell>
        </row>
        <row r="615">
          <cell r="A615" t="str">
            <v>CHLREG52003</v>
          </cell>
          <cell r="B615" t="str">
            <v>CHL</v>
          </cell>
          <cell r="C615" t="str">
            <v>Chile</v>
          </cell>
          <cell r="D615" t="str">
            <v>Item 5</v>
          </cell>
          <cell r="E615" t="str">
            <v>REG5</v>
          </cell>
          <cell r="F615" t="str">
            <v>Definition of justified or unfair dismissal</v>
          </cell>
          <cell r="G615">
            <v>2003</v>
          </cell>
          <cell r="H615">
            <v>2012</v>
          </cell>
          <cell r="I615"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615">
            <v>0</v>
          </cell>
          <cell r="M615">
            <v>0</v>
          </cell>
        </row>
        <row r="616">
          <cell r="A616" t="str">
            <v>CHLREG62003</v>
          </cell>
          <cell r="B616" t="str">
            <v>CHL</v>
          </cell>
          <cell r="C616" t="str">
            <v>Chile</v>
          </cell>
          <cell r="D616" t="str">
            <v>Item 6</v>
          </cell>
          <cell r="E616" t="str">
            <v>REG6</v>
          </cell>
          <cell r="F616" t="str">
            <v>Trial period</v>
          </cell>
          <cell r="G616">
            <v>2003</v>
          </cell>
          <cell r="H616">
            <v>2012</v>
          </cell>
          <cell r="I616" t="str">
            <v xml:space="preserve">Maximum 6 months for managerial employees; 3 months for other workers
For all employees trial period may not be longer than one half of the agreed period of the employment relationship.
Calculation: average of managerial and other employees
</v>
          </cell>
          <cell r="J616">
            <v>4.5</v>
          </cell>
          <cell r="M616">
            <v>4</v>
          </cell>
        </row>
        <row r="617">
          <cell r="A617" t="str">
            <v>CHLREG72003</v>
          </cell>
          <cell r="B617" t="str">
            <v>CHL</v>
          </cell>
          <cell r="C617" t="str">
            <v>Chile</v>
          </cell>
          <cell r="D617" t="str">
            <v>Item 7</v>
          </cell>
          <cell r="E617" t="str">
            <v>REG7</v>
          </cell>
          <cell r="F617" t="str">
            <v xml:space="preserve">Compensation following unfair dismissal </v>
          </cell>
          <cell r="G617">
            <v>2003</v>
          </cell>
          <cell r="H617">
            <v>2012</v>
          </cell>
          <cell r="I617"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617">
            <v>6</v>
          </cell>
          <cell r="M617">
            <v>1</v>
          </cell>
        </row>
        <row r="618">
          <cell r="A618" t="str">
            <v>CHLREG82003</v>
          </cell>
          <cell r="B618" t="str">
            <v>CHL</v>
          </cell>
          <cell r="C618" t="str">
            <v>Chile</v>
          </cell>
          <cell r="D618" t="str">
            <v>Item 8</v>
          </cell>
          <cell r="E618" t="str">
            <v>REG8</v>
          </cell>
          <cell r="F618" t="str">
            <v>Possibility of reinstatement following unfair dismissal</v>
          </cell>
          <cell r="G618">
            <v>2003</v>
          </cell>
          <cell r="H618">
            <v>2012</v>
          </cell>
          <cell r="I618" t="str">
            <v>Reinstatement is always available to the employee.</v>
          </cell>
          <cell r="J618">
            <v>3</v>
          </cell>
          <cell r="M618">
            <v>6</v>
          </cell>
        </row>
        <row r="619">
          <cell r="A619" t="str">
            <v>CHLREG92003</v>
          </cell>
          <cell r="B619" t="str">
            <v>CHL</v>
          </cell>
          <cell r="C619" t="str">
            <v>Chile</v>
          </cell>
          <cell r="D619" t="str">
            <v>Item 9</v>
          </cell>
          <cell r="E619" t="str">
            <v>REG9</v>
          </cell>
          <cell r="F619" t="str">
            <v>Maximum time for claim</v>
          </cell>
          <cell r="G619">
            <v>2003</v>
          </cell>
          <cell r="H619">
            <v>2012</v>
          </cell>
          <cell r="I619" t="str">
            <v>Two months after the day on which the contract was due to end (art. 72, Labour Code).</v>
          </cell>
          <cell r="J619">
            <v>2</v>
          </cell>
          <cell r="M619">
            <v>2</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cell r="H620">
            <v>2012</v>
          </cell>
          <cell r="I620" t="str">
            <v>Generally permitted.</v>
          </cell>
          <cell r="J620">
            <v>3</v>
          </cell>
          <cell r="M620">
            <v>0</v>
          </cell>
        </row>
        <row r="621">
          <cell r="A621" t="str">
            <v>CHLFTC22003</v>
          </cell>
          <cell r="B621" t="str">
            <v>CHL</v>
          </cell>
          <cell r="C621" t="str">
            <v>Chile</v>
          </cell>
          <cell r="D621" t="str">
            <v>Item 11</v>
          </cell>
          <cell r="E621" t="str">
            <v>FTC2</v>
          </cell>
          <cell r="F621" t="str">
            <v>Maximum number of successive fixed-term contracts</v>
          </cell>
          <cell r="G621">
            <v>2003</v>
          </cell>
          <cell r="H621">
            <v>2012</v>
          </cell>
          <cell r="I621"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621">
            <v>3</v>
          </cell>
          <cell r="M621">
            <v>3</v>
          </cell>
          <cell r="P621">
            <v>40909</v>
          </cell>
        </row>
        <row r="622">
          <cell r="A622" t="str">
            <v>CHLFTC32003</v>
          </cell>
          <cell r="B622" t="str">
            <v>CHL</v>
          </cell>
          <cell r="C622" t="str">
            <v>Chile</v>
          </cell>
          <cell r="D622" t="str">
            <v>Item 12</v>
          </cell>
          <cell r="E622" t="str">
            <v>FTC3</v>
          </cell>
          <cell r="F622" t="str">
            <v>Maximum cumulated duration of successive fixed-term contracts</v>
          </cell>
          <cell r="G622">
            <v>2003</v>
          </cell>
          <cell r="H622">
            <v>2012</v>
          </cell>
          <cell r="I622"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622">
            <v>108</v>
          </cell>
          <cell r="M622">
            <v>1</v>
          </cell>
          <cell r="P622">
            <v>40909</v>
          </cell>
        </row>
        <row r="623">
          <cell r="A623" t="str">
            <v>CHLTWA12003</v>
          </cell>
          <cell r="B623" t="str">
            <v>CHL</v>
          </cell>
          <cell r="C623" t="str">
            <v>Chile</v>
          </cell>
          <cell r="D623" t="str">
            <v>Item 13</v>
          </cell>
          <cell r="E623" t="str">
            <v>TWA1</v>
          </cell>
          <cell r="F623" t="str">
            <v>Types of work for which TWA employment is legal</v>
          </cell>
          <cell r="G623">
            <v>2003</v>
          </cell>
          <cell r="H623">
            <v>2012</v>
          </cell>
          <cell r="I623" t="str">
            <v xml:space="preserve">Section 66 of act No. 435/2004 Coll. on employment:
In case of employment by temporary assignment, TWA is not allowed to mediate employment for persons with disabilities and foreign nationals from third countries. 
</v>
          </cell>
          <cell r="J623">
            <v>3.5</v>
          </cell>
          <cell r="M623">
            <v>0.75</v>
          </cell>
          <cell r="P623" t="str">
            <v>1.3.2009</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cell r="H624">
            <v>2012</v>
          </cell>
          <cell r="I624" t="str">
            <v>No</v>
          </cell>
          <cell r="J624" t="str">
            <v>No</v>
          </cell>
          <cell r="K624" t="str">
            <v>No</v>
          </cell>
          <cell r="M624">
            <v>2</v>
          </cell>
          <cell r="N624">
            <v>2</v>
          </cell>
        </row>
        <row r="625">
          <cell r="A625" t="str">
            <v>CHLTWA32003</v>
          </cell>
          <cell r="B625" t="str">
            <v>CHL</v>
          </cell>
          <cell r="C625" t="str">
            <v>Chile</v>
          </cell>
          <cell r="D625" t="str">
            <v>Item 15</v>
          </cell>
          <cell r="E625" t="str">
            <v>TWA3A, TWA3B</v>
          </cell>
          <cell r="F625" t="str">
            <v>Maximum cumulated duration of temporary work contracts</v>
          </cell>
          <cell r="G625">
            <v>2003</v>
          </cell>
          <cell r="H625">
            <v>2012</v>
          </cell>
          <cell r="I625" t="str">
            <v xml:space="preserve">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
</v>
          </cell>
          <cell r="J625">
            <v>12</v>
          </cell>
          <cell r="K625">
            <v>100</v>
          </cell>
          <cell r="M625">
            <v>4</v>
          </cell>
          <cell r="N625">
            <v>0</v>
          </cell>
        </row>
        <row r="626">
          <cell r="A626" t="str">
            <v>CHLTWA42003</v>
          </cell>
          <cell r="B626" t="str">
            <v>CHL</v>
          </cell>
          <cell r="C626" t="str">
            <v>Chile</v>
          </cell>
          <cell r="D626" t="str">
            <v>Item 16</v>
          </cell>
          <cell r="E626" t="str">
            <v>TWA4</v>
          </cell>
          <cell r="F626" t="str">
            <v>Authorisation or reporting requirements</v>
          </cell>
          <cell r="G626">
            <v>2003</v>
          </cell>
          <cell r="H626">
            <v>2012</v>
          </cell>
          <cell r="I626" t="str">
            <v>Requires authorization and periodic reporting obligations.</v>
          </cell>
          <cell r="J626">
            <v>3</v>
          </cell>
          <cell r="M626">
            <v>6</v>
          </cell>
        </row>
        <row r="627">
          <cell r="A627" t="str">
            <v>CHLTWA52003</v>
          </cell>
          <cell r="B627" t="str">
            <v>CHL</v>
          </cell>
          <cell r="C627" t="str">
            <v>Chile</v>
          </cell>
          <cell r="D627" t="str">
            <v>Item 17</v>
          </cell>
          <cell r="E627" t="str">
            <v>TWA5</v>
          </cell>
          <cell r="F627" t="str">
            <v>Equal treatment for TWA workers</v>
          </cell>
          <cell r="G627">
            <v>2003</v>
          </cell>
          <cell r="H627">
            <v>2012</v>
          </cell>
          <cell r="I627" t="str">
            <v>Equal treatment on wages and conditions.</v>
          </cell>
          <cell r="J627">
            <v>2</v>
          </cell>
          <cell r="M627">
            <v>6</v>
          </cell>
        </row>
        <row r="628">
          <cell r="A628" t="str">
            <v>CHLCD12003</v>
          </cell>
          <cell r="B628" t="str">
            <v>CHL</v>
          </cell>
          <cell r="C628" t="str">
            <v>Chile</v>
          </cell>
          <cell r="D628" t="str">
            <v>Item 18</v>
          </cell>
          <cell r="E628" t="str">
            <v>CD1</v>
          </cell>
          <cell r="F628" t="str">
            <v>Definition of collective dismissal</v>
          </cell>
          <cell r="G628">
            <v>2003</v>
          </cell>
          <cell r="H628">
            <v>2012</v>
          </cell>
          <cell r="I628"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628">
            <v>3</v>
          </cell>
          <cell r="M628">
            <v>4.5</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cell r="H629">
            <v>2012</v>
          </cell>
          <cell r="I629" t="str">
            <v>Notification of employee representatives: Duty to inform competent employment representatives. Notification of public authorities: Notification of district labour office.</v>
          </cell>
          <cell r="J629">
            <v>1</v>
          </cell>
          <cell r="M629">
            <v>3</v>
          </cell>
        </row>
        <row r="630">
          <cell r="A630" t="str">
            <v>CHLCD32003</v>
          </cell>
          <cell r="B630" t="str">
            <v>CHL</v>
          </cell>
          <cell r="C630" t="str">
            <v>Chile</v>
          </cell>
          <cell r="D630" t="str">
            <v>Item 20</v>
          </cell>
          <cell r="E630" t="str">
            <v>CD3</v>
          </cell>
          <cell r="F630" t="str">
            <v>Additional delays involved in case of collective dismissals</v>
          </cell>
          <cell r="G630">
            <v>2003</v>
          </cell>
          <cell r="H630">
            <v>2012</v>
          </cell>
          <cell r="I630" t="str">
            <v xml:space="preserve">Information to trade union and PES office 30 days before implementation. 
Calculation: 30 days - 21days in case of individual dismissal (item 2)
</v>
          </cell>
          <cell r="J630">
            <v>9</v>
          </cell>
          <cell r="M630">
            <v>1</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cell r="H631">
            <v>2012</v>
          </cell>
          <cell r="I631"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631">
            <v>0</v>
          </cell>
          <cell r="M631">
            <v>0</v>
          </cell>
        </row>
        <row r="632">
          <cell r="A632" t="str">
            <v>CHNREG12003</v>
          </cell>
          <cell r="B632" t="str">
            <v>CHN</v>
          </cell>
          <cell r="C632" t="str">
            <v>China</v>
          </cell>
          <cell r="D632" t="str">
            <v>Item 1</v>
          </cell>
          <cell r="E632" t="str">
            <v>REG1</v>
          </cell>
          <cell r="F632" t="str">
            <v>Notification procedures</v>
          </cell>
          <cell r="G632">
            <v>2003</v>
          </cell>
          <cell r="H632">
            <v>2013</v>
          </cell>
          <cell r="I632"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632">
            <v>2</v>
          </cell>
          <cell r="M632">
            <v>4</v>
          </cell>
        </row>
        <row r="633">
          <cell r="A633" t="str">
            <v>CHNREG22003</v>
          </cell>
          <cell r="B633" t="str">
            <v>CHN</v>
          </cell>
          <cell r="C633" t="str">
            <v>China</v>
          </cell>
          <cell r="D633" t="str">
            <v>Item 2</v>
          </cell>
          <cell r="E633" t="str">
            <v>REG2</v>
          </cell>
          <cell r="F633" t="str">
            <v>Delay before notice can start</v>
          </cell>
          <cell r="G633">
            <v>2003</v>
          </cell>
          <cell r="H633">
            <v>2013</v>
          </cell>
          <cell r="I633"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633">
            <v>21</v>
          </cell>
          <cell r="M633">
            <v>3</v>
          </cell>
        </row>
        <row r="634">
          <cell r="A634" t="str">
            <v>CHNREG32003</v>
          </cell>
          <cell r="B634" t="str">
            <v>CHN</v>
          </cell>
          <cell r="C634" t="str">
            <v>China</v>
          </cell>
          <cell r="D634" t="str">
            <v>Item 3</v>
          </cell>
          <cell r="E634" t="str">
            <v>REG3A, REG3B, REG3C</v>
          </cell>
          <cell r="F634" t="str">
            <v>Notice / tenure</v>
          </cell>
          <cell r="G634">
            <v>2003</v>
          </cell>
          <cell r="H634">
            <v>2013</v>
          </cell>
          <cell r="I634" t="str">
            <v>All workers: 2 months.</v>
          </cell>
          <cell r="J634">
            <v>2</v>
          </cell>
          <cell r="K634">
            <v>2</v>
          </cell>
          <cell r="L634">
            <v>2</v>
          </cell>
          <cell r="M634">
            <v>6</v>
          </cell>
          <cell r="N634">
            <v>4</v>
          </cell>
          <cell r="O634">
            <v>1</v>
          </cell>
        </row>
        <row r="635">
          <cell r="A635" t="str">
            <v>CHNREG42003</v>
          </cell>
          <cell r="B635" t="str">
            <v>CHN</v>
          </cell>
          <cell r="C635" t="str">
            <v>China</v>
          </cell>
          <cell r="D635" t="str">
            <v>Item 4</v>
          </cell>
          <cell r="E635" t="str">
            <v>REG4A, REG4B, REG4C</v>
          </cell>
          <cell r="F635" t="str">
            <v>Severance pay / tenure</v>
          </cell>
          <cell r="G635">
            <v>2003</v>
          </cell>
          <cell r="H635">
            <v>2013</v>
          </cell>
          <cell r="I635"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635">
            <v>0.5</v>
          </cell>
          <cell r="K635">
            <v>1.5</v>
          </cell>
          <cell r="L635">
            <v>1.5</v>
          </cell>
          <cell r="M635">
            <v>1</v>
          </cell>
          <cell r="N635">
            <v>3</v>
          </cell>
          <cell r="O635">
            <v>1</v>
          </cell>
        </row>
        <row r="636">
          <cell r="A636" t="str">
            <v>CHNREG52003</v>
          </cell>
          <cell r="B636" t="str">
            <v>CHN</v>
          </cell>
          <cell r="C636" t="str">
            <v>China</v>
          </cell>
          <cell r="D636" t="str">
            <v>Item 5</v>
          </cell>
          <cell r="E636" t="str">
            <v>REG5</v>
          </cell>
          <cell r="F636" t="str">
            <v>Definition of justified or unfair dismissal</v>
          </cell>
          <cell r="G636">
            <v>2003</v>
          </cell>
          <cell r="H636">
            <v>2013</v>
          </cell>
          <cell r="I636"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636">
            <v>0</v>
          </cell>
          <cell r="M636">
            <v>0</v>
          </cell>
        </row>
        <row r="637">
          <cell r="A637" t="str">
            <v>CHNREG62003</v>
          </cell>
          <cell r="B637" t="str">
            <v>CHN</v>
          </cell>
          <cell r="C637" t="str">
            <v>China</v>
          </cell>
          <cell r="D637" t="str">
            <v>Item 6</v>
          </cell>
          <cell r="E637" t="str">
            <v>REG6</v>
          </cell>
          <cell r="F637" t="str">
            <v>Trial period</v>
          </cell>
          <cell r="G637">
            <v>2003</v>
          </cell>
          <cell r="H637">
            <v>2013</v>
          </cell>
          <cell r="I637" t="str">
            <v xml:space="preserve">Maximum 6 months for managerial employees; 3 months for other workers
For all employees trial period may not be longer than one half of the agreed period of the employment relationship.
Calculation: average of managerial and other employees
</v>
          </cell>
          <cell r="J637">
            <v>4.5</v>
          </cell>
          <cell r="M637">
            <v>4</v>
          </cell>
        </row>
        <row r="638">
          <cell r="A638" t="str">
            <v>CHNREG72003</v>
          </cell>
          <cell r="B638" t="str">
            <v>CHN</v>
          </cell>
          <cell r="C638" t="str">
            <v>China</v>
          </cell>
          <cell r="D638" t="str">
            <v>Item 7</v>
          </cell>
          <cell r="E638" t="str">
            <v>REG7</v>
          </cell>
          <cell r="F638" t="str">
            <v xml:space="preserve">Compensation following unfair dismissal </v>
          </cell>
          <cell r="G638">
            <v>2003</v>
          </cell>
          <cell r="H638">
            <v>2013</v>
          </cell>
          <cell r="I638"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638">
            <v>6</v>
          </cell>
          <cell r="M638">
            <v>1</v>
          </cell>
        </row>
        <row r="639">
          <cell r="A639" t="str">
            <v>CHNREG82003</v>
          </cell>
          <cell r="B639" t="str">
            <v>CHN</v>
          </cell>
          <cell r="C639" t="str">
            <v>China</v>
          </cell>
          <cell r="D639" t="str">
            <v>Item 8</v>
          </cell>
          <cell r="E639" t="str">
            <v>REG8</v>
          </cell>
          <cell r="F639" t="str">
            <v>Possibility of reinstatement following unfair dismissal</v>
          </cell>
          <cell r="G639">
            <v>2003</v>
          </cell>
          <cell r="H639">
            <v>2013</v>
          </cell>
          <cell r="I639" t="str">
            <v>Reinstatement is always available to the employee.</v>
          </cell>
          <cell r="J639">
            <v>3</v>
          </cell>
          <cell r="M639">
            <v>6</v>
          </cell>
        </row>
        <row r="640">
          <cell r="A640" t="str">
            <v>CHNREG92003</v>
          </cell>
          <cell r="B640" t="str">
            <v>CHN</v>
          </cell>
          <cell r="C640" t="str">
            <v>China</v>
          </cell>
          <cell r="D640" t="str">
            <v>Item 9</v>
          </cell>
          <cell r="E640" t="str">
            <v>REG9</v>
          </cell>
          <cell r="F640" t="str">
            <v>Maximum time for claim</v>
          </cell>
          <cell r="G640">
            <v>2003</v>
          </cell>
          <cell r="H640">
            <v>2013</v>
          </cell>
          <cell r="I640" t="str">
            <v>Two months after the day on which the contract was due to end (art. 72, Labour Code).</v>
          </cell>
          <cell r="J640">
            <v>2</v>
          </cell>
          <cell r="M640">
            <v>2</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cell r="H641">
            <v>2013</v>
          </cell>
          <cell r="I641" t="str">
            <v>Generally permitted.</v>
          </cell>
          <cell r="J641">
            <v>3</v>
          </cell>
          <cell r="M641">
            <v>0</v>
          </cell>
        </row>
        <row r="642">
          <cell r="A642" t="str">
            <v>CHNFTC22003</v>
          </cell>
          <cell r="B642" t="str">
            <v>CHN</v>
          </cell>
          <cell r="C642" t="str">
            <v>China</v>
          </cell>
          <cell r="D642" t="str">
            <v>Item 11</v>
          </cell>
          <cell r="E642" t="str">
            <v>FTC2</v>
          </cell>
          <cell r="F642" t="str">
            <v>Maximum number of successive fixed-term contracts</v>
          </cell>
          <cell r="G642">
            <v>2003</v>
          </cell>
          <cell r="H642">
            <v>2013</v>
          </cell>
          <cell r="I642"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642">
            <v>3</v>
          </cell>
          <cell r="M642">
            <v>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H643">
            <v>2013</v>
          </cell>
          <cell r="I643"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643">
            <v>108</v>
          </cell>
          <cell r="M643">
            <v>1</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cell r="H644">
            <v>2013</v>
          </cell>
          <cell r="I644" t="str">
            <v xml:space="preserve">Section 66 of act No. 435/2004 Coll. on employment:
In case of employment by temporary assignment, TWA is not allowed to mediate employment for persons with disabilities and foreign nationals from third countries. 
</v>
          </cell>
          <cell r="J644">
            <v>3.5</v>
          </cell>
          <cell r="M644">
            <v>0.75</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cell r="H645">
            <v>2013</v>
          </cell>
          <cell r="I645" t="str">
            <v>No</v>
          </cell>
          <cell r="J645" t="str">
            <v>No</v>
          </cell>
          <cell r="K645" t="str">
            <v>No</v>
          </cell>
          <cell r="M645">
            <v>2</v>
          </cell>
          <cell r="N645">
            <v>2</v>
          </cell>
        </row>
        <row r="646">
          <cell r="A646" t="str">
            <v>CHNTWA32003</v>
          </cell>
          <cell r="B646" t="str">
            <v>CHN</v>
          </cell>
          <cell r="C646" t="str">
            <v>China</v>
          </cell>
          <cell r="D646" t="str">
            <v>Item 15</v>
          </cell>
          <cell r="E646" t="str">
            <v>TWA3A, TWA3B</v>
          </cell>
          <cell r="F646" t="str">
            <v>Maximum cumulated duration of temporary work contracts</v>
          </cell>
          <cell r="G646">
            <v>2003</v>
          </cell>
          <cell r="H646">
            <v>2013</v>
          </cell>
          <cell r="I646"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v>
          </cell>
          <cell r="J646">
            <v>12</v>
          </cell>
          <cell r="K646">
            <v>100</v>
          </cell>
          <cell r="M646">
            <v>4</v>
          </cell>
          <cell r="N646">
            <v>0</v>
          </cell>
        </row>
        <row r="647">
          <cell r="A647" t="str">
            <v>CHNTWA42003</v>
          </cell>
          <cell r="B647" t="str">
            <v>CHN</v>
          </cell>
          <cell r="C647" t="str">
            <v>China</v>
          </cell>
          <cell r="D647" t="str">
            <v>Item 16</v>
          </cell>
          <cell r="E647" t="str">
            <v>TWA4</v>
          </cell>
          <cell r="F647" t="str">
            <v>Authorisation or reporting requirements</v>
          </cell>
          <cell r="G647">
            <v>2003</v>
          </cell>
          <cell r="H647">
            <v>2013</v>
          </cell>
          <cell r="I647" t="str">
            <v>Requires authorization and periodic reporting obligations.</v>
          </cell>
          <cell r="J647">
            <v>3</v>
          </cell>
          <cell r="M647">
            <v>6</v>
          </cell>
        </row>
        <row r="648">
          <cell r="A648" t="str">
            <v>CHNTWA52003</v>
          </cell>
          <cell r="B648" t="str">
            <v>CHN</v>
          </cell>
          <cell r="C648" t="str">
            <v>China</v>
          </cell>
          <cell r="D648" t="str">
            <v>Item 17</v>
          </cell>
          <cell r="E648" t="str">
            <v>TWA5</v>
          </cell>
          <cell r="F648" t="str">
            <v>Equal treatment for TWA workers</v>
          </cell>
          <cell r="G648">
            <v>2003</v>
          </cell>
          <cell r="H648">
            <v>2013</v>
          </cell>
          <cell r="I648" t="str">
            <v>Equal treatment on wages and conditions.</v>
          </cell>
          <cell r="J648">
            <v>2</v>
          </cell>
          <cell r="M648">
            <v>6</v>
          </cell>
        </row>
        <row r="649">
          <cell r="A649" t="str">
            <v>CHNCD12003</v>
          </cell>
          <cell r="B649" t="str">
            <v>CHN</v>
          </cell>
          <cell r="C649" t="str">
            <v>China</v>
          </cell>
          <cell r="D649" t="str">
            <v>Item 18</v>
          </cell>
          <cell r="E649" t="str">
            <v>CD1</v>
          </cell>
          <cell r="F649" t="str">
            <v>Definition of collective dismissal</v>
          </cell>
          <cell r="G649">
            <v>2003</v>
          </cell>
          <cell r="H649">
            <v>2013</v>
          </cell>
          <cell r="I649"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649">
            <v>3</v>
          </cell>
          <cell r="M649">
            <v>4.5</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cell r="H650">
            <v>2013</v>
          </cell>
          <cell r="I650" t="str">
            <v>Notification of employee representatives: Duty to inform competent employment representatives. Notification of public authorities: Notification of district labour office.</v>
          </cell>
          <cell r="J650">
            <v>1</v>
          </cell>
          <cell r="M650">
            <v>3</v>
          </cell>
        </row>
        <row r="651">
          <cell r="A651" t="str">
            <v>CHNCD32003</v>
          </cell>
          <cell r="B651" t="str">
            <v>CHN</v>
          </cell>
          <cell r="C651" t="str">
            <v>China</v>
          </cell>
          <cell r="D651" t="str">
            <v>Item 20</v>
          </cell>
          <cell r="E651" t="str">
            <v>CD3</v>
          </cell>
          <cell r="F651" t="str">
            <v>Additional delays involved in case of collective dismissals</v>
          </cell>
          <cell r="G651">
            <v>2003</v>
          </cell>
          <cell r="H651">
            <v>2013</v>
          </cell>
          <cell r="I651" t="str">
            <v xml:space="preserve">Information to trade union and PES office 30 days before implementation. 
Calculation: 30 days - 21days in case of individual dismissal (item 2)
</v>
          </cell>
          <cell r="J651">
            <v>9</v>
          </cell>
          <cell r="M651">
            <v>1</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cell r="H652">
            <v>2013</v>
          </cell>
          <cell r="I652"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652">
            <v>0</v>
          </cell>
          <cell r="M652">
            <v>0</v>
          </cell>
        </row>
        <row r="653">
          <cell r="A653" t="str">
            <v>ESTREG12003</v>
          </cell>
          <cell r="B653" t="str">
            <v>EST</v>
          </cell>
          <cell r="C653" t="str">
            <v>Estonia</v>
          </cell>
          <cell r="D653" t="str">
            <v>Item 1</v>
          </cell>
          <cell r="E653" t="str">
            <v>REG1</v>
          </cell>
          <cell r="F653" t="str">
            <v>Notification procedures</v>
          </cell>
          <cell r="G653">
            <v>2003</v>
          </cell>
          <cell r="I653"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J653">
            <v>1</v>
          </cell>
          <cell r="M653">
            <v>2</v>
          </cell>
        </row>
        <row r="654">
          <cell r="A654" t="str">
            <v>ESTREG22003</v>
          </cell>
          <cell r="B654" t="str">
            <v>EST</v>
          </cell>
          <cell r="C654" t="str">
            <v>Estonia</v>
          </cell>
          <cell r="D654" t="str">
            <v>Item 2</v>
          </cell>
          <cell r="E654" t="str">
            <v>REG2</v>
          </cell>
          <cell r="F654" t="str">
            <v>Delay before notice can start</v>
          </cell>
          <cell r="G654">
            <v>2003</v>
          </cell>
          <cell r="I654" t="str">
            <v>For white collar workers, letter sent by mail or handed out directly.</v>
          </cell>
          <cell r="J654">
            <v>8.5</v>
          </cell>
          <cell r="M654">
            <v>1</v>
          </cell>
        </row>
        <row r="655">
          <cell r="A655" t="str">
            <v>ESTREG32003</v>
          </cell>
          <cell r="B655" t="str">
            <v>EST</v>
          </cell>
          <cell r="C655" t="str">
            <v>Estonia</v>
          </cell>
          <cell r="D655" t="str">
            <v>Item 3</v>
          </cell>
          <cell r="E655" t="str">
            <v>REG3A, REG3B, REG3C</v>
          </cell>
          <cell r="F655" t="str">
            <v>Notice / tenure</v>
          </cell>
          <cell r="G655">
            <v>2003</v>
          </cell>
          <cell r="I655"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J655">
            <v>1.8</v>
          </cell>
          <cell r="K655">
            <v>3</v>
          </cell>
          <cell r="L655">
            <v>4.25</v>
          </cell>
          <cell r="M655">
            <v>5</v>
          </cell>
          <cell r="N655">
            <v>5</v>
          </cell>
          <cell r="O655">
            <v>2</v>
          </cell>
        </row>
        <row r="656">
          <cell r="A656" t="str">
            <v>ESTREG42003</v>
          </cell>
          <cell r="B656" t="str">
            <v>EST</v>
          </cell>
          <cell r="C656" t="str">
            <v>Estonia</v>
          </cell>
          <cell r="D656" t="str">
            <v>Item 4</v>
          </cell>
          <cell r="E656" t="str">
            <v>REG4A, REG4B, REG4C</v>
          </cell>
          <cell r="F656" t="str">
            <v>Severance pay / tenure</v>
          </cell>
          <cell r="G656">
            <v>2003</v>
          </cell>
          <cell r="I656" t="str">
            <v>Blue collar: None (based on collective agreements). White collar: 1m&gt;12y, 2m&gt;15y, 3m&gt;18y.
White collar: 9 months tenure: 0, 4 years tenure: 0, 20 years tenure: 3 months.</v>
          </cell>
          <cell r="J656">
            <v>0</v>
          </cell>
          <cell r="K656">
            <v>0</v>
          </cell>
          <cell r="L656">
            <v>1.5</v>
          </cell>
          <cell r="M656">
            <v>0</v>
          </cell>
          <cell r="N656">
            <v>0</v>
          </cell>
          <cell r="O656">
            <v>1</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cell r="I657"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J657">
            <v>0</v>
          </cell>
          <cell r="M657">
            <v>0</v>
          </cell>
        </row>
        <row r="658">
          <cell r="A658" t="str">
            <v>ESTREG62003</v>
          </cell>
          <cell r="B658" t="str">
            <v>EST</v>
          </cell>
          <cell r="C658" t="str">
            <v>Estonia</v>
          </cell>
          <cell r="D658" t="str">
            <v>Item 6</v>
          </cell>
          <cell r="E658" t="str">
            <v>REG6</v>
          </cell>
          <cell r="F658" t="str">
            <v>Trial period</v>
          </cell>
          <cell r="G658">
            <v>2003</v>
          </cell>
          <cell r="I658" t="str">
            <v>Blue collar: 9 months (based on collective agreements). White collar: 12 months.</v>
          </cell>
          <cell r="J658">
            <v>10.5</v>
          </cell>
          <cell r="M658">
            <v>2</v>
          </cell>
        </row>
        <row r="659">
          <cell r="A659" t="str">
            <v>ESTREG72003</v>
          </cell>
          <cell r="B659" t="str">
            <v>EST</v>
          </cell>
          <cell r="C659" t="str">
            <v>Estonia</v>
          </cell>
          <cell r="D659" t="str">
            <v>Item 7</v>
          </cell>
          <cell r="E659" t="str">
            <v>REG7</v>
          </cell>
          <cell r="F659" t="str">
            <v xml:space="preserve">Compensation following unfair dismissal </v>
          </cell>
          <cell r="G659">
            <v>2003</v>
          </cell>
          <cell r="I659"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J659">
            <v>9</v>
          </cell>
          <cell r="M659">
            <v>2</v>
          </cell>
        </row>
        <row r="660">
          <cell r="A660" t="str">
            <v>ESTREG82003</v>
          </cell>
          <cell r="B660" t="str">
            <v>EST</v>
          </cell>
          <cell r="C660" t="str">
            <v>Estonia</v>
          </cell>
          <cell r="D660" t="str">
            <v>Item 8</v>
          </cell>
          <cell r="E660" t="str">
            <v>REG8</v>
          </cell>
          <cell r="F660" t="str">
            <v>Possibility of reinstatement following unfair dismissal</v>
          </cell>
          <cell r="G660">
            <v>2003</v>
          </cell>
          <cell r="I660"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J660">
            <v>1</v>
          </cell>
          <cell r="M660">
            <v>2</v>
          </cell>
        </row>
        <row r="661">
          <cell r="A661" t="str">
            <v>ESTREG92003</v>
          </cell>
          <cell r="B661" t="str">
            <v>EST</v>
          </cell>
          <cell r="C661" t="str">
            <v>Estonia</v>
          </cell>
          <cell r="D661" t="str">
            <v>Item 9</v>
          </cell>
          <cell r="E661" t="str">
            <v>REG9</v>
          </cell>
          <cell r="F661" t="str">
            <v>Maximum time for claim</v>
          </cell>
          <cell r="G661">
            <v>2003</v>
          </cell>
          <cell r="I661" t="str">
            <v>-</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cell r="I662" t="str">
            <v>Fixed-term contracts allowed for specified periods of time and/or for specific tasks. Widely used, particularly in professional services and construction. But renewal of fixed term contracts must be based on objective reasons.</v>
          </cell>
          <cell r="J662">
            <v>2.5</v>
          </cell>
          <cell r="M662">
            <v>1</v>
          </cell>
        </row>
        <row r="663">
          <cell r="A663" t="str">
            <v>ESTFTC22003</v>
          </cell>
          <cell r="B663" t="str">
            <v>EST</v>
          </cell>
          <cell r="C663" t="str">
            <v>Estonia</v>
          </cell>
          <cell r="D663" t="str">
            <v>Item 11</v>
          </cell>
          <cell r="E663" t="str">
            <v>FTC2</v>
          </cell>
          <cell r="F663" t="str">
            <v>Maximum number of successive fixed-term contracts</v>
          </cell>
          <cell r="G663">
            <v>2003</v>
          </cell>
          <cell r="I663" t="str">
            <v xml:space="preserve">Estimated 1.5 Generally, there is no legal limit for the maximum number of successive fixed-term contracts, but renewal of fixed-term contracts must be based on objective reasons. </v>
          </cell>
          <cell r="J663">
            <v>1.5</v>
          </cell>
          <cell r="M663">
            <v>5</v>
          </cell>
        </row>
        <row r="664">
          <cell r="A664" t="str">
            <v>ESTFTC32003</v>
          </cell>
          <cell r="B664" t="str">
            <v>EST</v>
          </cell>
          <cell r="C664" t="str">
            <v>Estonia</v>
          </cell>
          <cell r="D664" t="str">
            <v>Item 12</v>
          </cell>
          <cell r="E664" t="str">
            <v>FTC3</v>
          </cell>
          <cell r="F664" t="str">
            <v>Maximum cumulated duration of successive fixed-term contracts</v>
          </cell>
          <cell r="G664">
            <v>2003</v>
          </cell>
          <cell r="I664" t="str">
            <v xml:space="preserve">No limit specified. The Danish Confederation of Trade Unions states that court rulings suggest that 2-3 years temporary employment entail notification procedures. </v>
          </cell>
          <cell r="J664">
            <v>30</v>
          </cell>
          <cell r="M664">
            <v>2</v>
          </cell>
        </row>
        <row r="665">
          <cell r="A665" t="str">
            <v>ESTTWA12003</v>
          </cell>
          <cell r="B665" t="str">
            <v>EST</v>
          </cell>
          <cell r="C665" t="str">
            <v>Estonia</v>
          </cell>
          <cell r="D665" t="str">
            <v>Item 13</v>
          </cell>
          <cell r="E665" t="str">
            <v>TWA1</v>
          </cell>
          <cell r="F665" t="str">
            <v>Types of work for which TWA employment is legal</v>
          </cell>
          <cell r="G665">
            <v>2003</v>
          </cell>
          <cell r="I665" t="str">
            <v>General</v>
          </cell>
          <cell r="J665">
            <v>4</v>
          </cell>
          <cell r="M665">
            <v>0</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cell r="I666" t="str">
            <v>No but the Danish Confederation of Trade Unions states that court rulings suggest that 4-5 renewals entail notification procedures. </v>
          </cell>
          <cell r="J666" t="str">
            <v>No</v>
          </cell>
          <cell r="K666" t="str">
            <v>No</v>
          </cell>
          <cell r="M666">
            <v>2</v>
          </cell>
          <cell r="N666">
            <v>2</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cell r="I667" t="str">
            <v>The Danish Confederation of Trade Unions states that there is no limit, if employment pauses in between.</v>
          </cell>
          <cell r="J667">
            <v>100</v>
          </cell>
          <cell r="K667">
            <v>100</v>
          </cell>
          <cell r="M667">
            <v>0</v>
          </cell>
          <cell r="N667">
            <v>0</v>
          </cell>
        </row>
        <row r="668">
          <cell r="A668" t="str">
            <v>ESTTWA42003</v>
          </cell>
          <cell r="B668" t="str">
            <v>EST</v>
          </cell>
          <cell r="C668" t="str">
            <v>Estonia</v>
          </cell>
          <cell r="D668" t="str">
            <v>Item 16</v>
          </cell>
          <cell r="E668" t="str">
            <v>TWA4</v>
          </cell>
          <cell r="F668" t="str">
            <v>Authorisation or reporting requirements</v>
          </cell>
          <cell r="G668">
            <v>2003</v>
          </cell>
          <cell r="I668" t="str">
            <v>-</v>
          </cell>
        </row>
        <row r="669">
          <cell r="A669" t="str">
            <v>ESTTWA52003</v>
          </cell>
          <cell r="B669" t="str">
            <v>EST</v>
          </cell>
          <cell r="C669" t="str">
            <v>Estonia</v>
          </cell>
          <cell r="D669" t="str">
            <v>Item 17</v>
          </cell>
          <cell r="E669" t="str">
            <v>TWA5</v>
          </cell>
          <cell r="F669" t="str">
            <v>Equal treatment for TWA workers</v>
          </cell>
          <cell r="G669">
            <v>2003</v>
          </cell>
          <cell r="I669" t="str">
            <v>-</v>
          </cell>
        </row>
        <row r="670">
          <cell r="A670" t="str">
            <v>ESTCD12003</v>
          </cell>
          <cell r="B670" t="str">
            <v>EST</v>
          </cell>
          <cell r="C670" t="str">
            <v>Estonia</v>
          </cell>
          <cell r="D670" t="str">
            <v>Item 18</v>
          </cell>
          <cell r="E670" t="str">
            <v>CD1</v>
          </cell>
          <cell r="F670" t="str">
            <v>Definition of collective dismissal</v>
          </cell>
          <cell r="G670">
            <v>2003</v>
          </cell>
          <cell r="I670" t="str">
            <v>Within 30 days, &gt;9 workers in firms 21-99 employees; &gt;9% in firms 100-299; &gt;29 workers in firms 300+ employees.</v>
          </cell>
          <cell r="J670">
            <v>3</v>
          </cell>
          <cell r="M670">
            <v>4.5</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cell r="I671" t="str">
            <v>Notification of employee representatives: Inform and consult with Works Council or trade union delegation. Notification of public authorities: Notification of public employment service.</v>
          </cell>
          <cell r="J671">
            <v>2</v>
          </cell>
          <cell r="M671">
            <v>6</v>
          </cell>
        </row>
        <row r="672">
          <cell r="A672" t="str">
            <v>ESTCD32003</v>
          </cell>
          <cell r="B672" t="str">
            <v>EST</v>
          </cell>
          <cell r="C672" t="str">
            <v>Estonia</v>
          </cell>
          <cell r="D672" t="str">
            <v>Item 20</v>
          </cell>
          <cell r="E672" t="str">
            <v>CD3</v>
          </cell>
          <cell r="F672" t="str">
            <v>Additional delays involved in case of collective dismissals</v>
          </cell>
          <cell r="G672">
            <v>2003</v>
          </cell>
          <cell r="I672" t="str">
            <v>30 days delay after notice to PES; longer in firms &gt;100 workers that seek to dismiss over half of staff.</v>
          </cell>
          <cell r="J672">
            <v>29</v>
          </cell>
          <cell r="M672">
            <v>2</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cell r="I673" t="str">
            <v>Type of negotiation requiredf: National agreement obliges companies to organise transfer and/or retraining whenever possible. Selection criteria: No criteria laid down by law. Severance pay: No special regulations for collective dismissal.</v>
          </cell>
          <cell r="J673">
            <v>1</v>
          </cell>
          <cell r="M673">
            <v>3</v>
          </cell>
        </row>
        <row r="674">
          <cell r="A674" t="str">
            <v>ISLREG12003</v>
          </cell>
          <cell r="B674" t="str">
            <v>ISL</v>
          </cell>
          <cell r="C674" t="str">
            <v>Iceland</v>
          </cell>
          <cell r="D674" t="str">
            <v>Item 1</v>
          </cell>
          <cell r="E674" t="str">
            <v>REG1</v>
          </cell>
          <cell r="F674" t="str">
            <v>Notification procedures</v>
          </cell>
          <cell r="G674">
            <v>2003</v>
          </cell>
          <cell r="H674">
            <v>2008</v>
          </cell>
          <cell r="I674"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674">
            <v>2</v>
          </cell>
          <cell r="M674">
            <v>4</v>
          </cell>
        </row>
        <row r="675">
          <cell r="A675" t="str">
            <v>ISLREG22003</v>
          </cell>
          <cell r="B675" t="str">
            <v>ISL</v>
          </cell>
          <cell r="C675" t="str">
            <v>Iceland</v>
          </cell>
          <cell r="D675" t="str">
            <v>Item 2</v>
          </cell>
          <cell r="E675" t="str">
            <v>REG2</v>
          </cell>
          <cell r="F675" t="str">
            <v>Delay before notice can start</v>
          </cell>
          <cell r="G675">
            <v>2003</v>
          </cell>
          <cell r="H675">
            <v>2008</v>
          </cell>
          <cell r="I675"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675">
            <v>11</v>
          </cell>
          <cell r="M675">
            <v>2</v>
          </cell>
        </row>
        <row r="676">
          <cell r="A676" t="str">
            <v>ISLREG32003</v>
          </cell>
          <cell r="B676" t="str">
            <v>ISL</v>
          </cell>
          <cell r="C676" t="str">
            <v>Iceland</v>
          </cell>
          <cell r="D676" t="str">
            <v>Item 3</v>
          </cell>
          <cell r="E676" t="str">
            <v>REG3A, REG3B, REG3C</v>
          </cell>
          <cell r="F676" t="str">
            <v>Notice / tenure</v>
          </cell>
          <cell r="G676">
            <v>2003</v>
          </cell>
          <cell r="H676">
            <v>2008</v>
          </cell>
          <cell r="I676"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676">
            <v>1.8</v>
          </cell>
          <cell r="K676">
            <v>3</v>
          </cell>
          <cell r="L676">
            <v>4.25</v>
          </cell>
          <cell r="M676">
            <v>5</v>
          </cell>
          <cell r="N676">
            <v>5</v>
          </cell>
          <cell r="O676">
            <v>2</v>
          </cell>
        </row>
        <row r="677">
          <cell r="A677" t="str">
            <v>ISLREG42003</v>
          </cell>
          <cell r="B677" t="str">
            <v>ISL</v>
          </cell>
          <cell r="C677" t="str">
            <v>Iceland</v>
          </cell>
          <cell r="D677" t="str">
            <v>Item 4</v>
          </cell>
          <cell r="E677" t="str">
            <v>REG4A, REG4B, REG4C</v>
          </cell>
          <cell r="F677" t="str">
            <v>Severance pay / tenure</v>
          </cell>
          <cell r="G677">
            <v>2003</v>
          </cell>
          <cell r="H677">
            <v>2008</v>
          </cell>
          <cell r="I677" t="str">
            <v xml:space="preserve">Blue collar: None (based on collective agreements). 
White collar: 1m&gt;12y, 2m&gt;15y, 3m&gt;18y.
White collar: 9 months tenure: 0, 4 years tenure: 0, 20 years tenure: 3 months.
Calculation: average of blue and white collar workers
</v>
          </cell>
          <cell r="J677">
            <v>0</v>
          </cell>
          <cell r="K677">
            <v>0</v>
          </cell>
          <cell r="L677">
            <v>1.5</v>
          </cell>
          <cell r="M677">
            <v>0</v>
          </cell>
          <cell r="N677">
            <v>0</v>
          </cell>
          <cell r="O677">
            <v>1</v>
          </cell>
        </row>
        <row r="678">
          <cell r="A678" t="str">
            <v>ISLREG52003</v>
          </cell>
          <cell r="B678" t="str">
            <v>ISL</v>
          </cell>
          <cell r="C678" t="str">
            <v>Iceland</v>
          </cell>
          <cell r="D678" t="str">
            <v>Item 5</v>
          </cell>
          <cell r="E678" t="str">
            <v>REG5</v>
          </cell>
          <cell r="F678" t="str">
            <v>Definition of justified or unfair dismissal</v>
          </cell>
          <cell r="G678">
            <v>2003</v>
          </cell>
          <cell r="H678">
            <v>2008</v>
          </cell>
          <cell r="I678"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678">
            <v>0</v>
          </cell>
          <cell r="M678">
            <v>0</v>
          </cell>
        </row>
        <row r="679">
          <cell r="A679" t="str">
            <v>ISLREG62003</v>
          </cell>
          <cell r="B679" t="str">
            <v>ISL</v>
          </cell>
          <cell r="C679" t="str">
            <v>Iceland</v>
          </cell>
          <cell r="D679" t="str">
            <v>Item 6</v>
          </cell>
          <cell r="E679" t="str">
            <v>REG6</v>
          </cell>
          <cell r="F679" t="str">
            <v>Trial period</v>
          </cell>
          <cell r="G679">
            <v>2003</v>
          </cell>
          <cell r="H679">
            <v>2008</v>
          </cell>
          <cell r="I679" t="str">
            <v xml:space="preserve">Blue collar: 9 months (based on collective agreements). White collar: 3 months. 
Calculated by averaging figures for blue and white collar workers
</v>
          </cell>
          <cell r="J679">
            <v>6</v>
          </cell>
          <cell r="M679">
            <v>3</v>
          </cell>
        </row>
        <row r="680">
          <cell r="A680" t="str">
            <v>ISLREG72003</v>
          </cell>
          <cell r="B680" t="str">
            <v>ISL</v>
          </cell>
          <cell r="C680" t="str">
            <v>Iceland</v>
          </cell>
          <cell r="D680" t="str">
            <v>Item 7</v>
          </cell>
          <cell r="E680" t="str">
            <v>REG7</v>
          </cell>
          <cell r="F680" t="str">
            <v xml:space="preserve">Compensation following unfair dismissal </v>
          </cell>
          <cell r="G680">
            <v>2003</v>
          </cell>
          <cell r="H680">
            <v>2008</v>
          </cell>
          <cell r="I680"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680">
            <v>6.6</v>
          </cell>
          <cell r="M680">
            <v>1</v>
          </cell>
        </row>
        <row r="681">
          <cell r="A681" t="str">
            <v>ISLREG82003</v>
          </cell>
          <cell r="B681" t="str">
            <v>ISL</v>
          </cell>
          <cell r="C681" t="str">
            <v>Iceland</v>
          </cell>
          <cell r="D681" t="str">
            <v>Item 8</v>
          </cell>
          <cell r="E681" t="str">
            <v>REG8</v>
          </cell>
          <cell r="F681" t="str">
            <v>Possibility of reinstatement following unfair dismissal</v>
          </cell>
          <cell r="G681">
            <v>2003</v>
          </cell>
          <cell r="H681">
            <v>2008</v>
          </cell>
          <cell r="I681"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681">
            <v>1</v>
          </cell>
          <cell r="M681">
            <v>2</v>
          </cell>
        </row>
        <row r="682">
          <cell r="A682" t="str">
            <v>ISLREG92003</v>
          </cell>
          <cell r="B682" t="str">
            <v>ISL</v>
          </cell>
          <cell r="C682" t="str">
            <v>Iceland</v>
          </cell>
          <cell r="D682" t="str">
            <v>Item 9</v>
          </cell>
          <cell r="E682" t="str">
            <v>REG9</v>
          </cell>
          <cell r="F682" t="str">
            <v>Maximum time for claim</v>
          </cell>
          <cell r="G682">
            <v>2003</v>
          </cell>
          <cell r="H682">
            <v>2008</v>
          </cell>
          <cell r="I682"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682">
            <v>0</v>
          </cell>
          <cell r="M682">
            <v>0</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cell r="H683">
            <v>2008</v>
          </cell>
          <cell r="I6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683">
            <v>2.5</v>
          </cell>
          <cell r="M683">
            <v>1</v>
          </cell>
        </row>
        <row r="684">
          <cell r="A684" t="str">
            <v>ISLFTC22003</v>
          </cell>
          <cell r="B684" t="str">
            <v>ISL</v>
          </cell>
          <cell r="C684" t="str">
            <v>Iceland</v>
          </cell>
          <cell r="D684" t="str">
            <v>Item 11</v>
          </cell>
          <cell r="E684" t="str">
            <v>FTC2</v>
          </cell>
          <cell r="F684" t="str">
            <v>Maximum number of successive fixed-term contracts</v>
          </cell>
          <cell r="G684">
            <v>2003</v>
          </cell>
          <cell r="H684">
            <v>2008</v>
          </cell>
          <cell r="I684"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684">
            <v>2.5</v>
          </cell>
          <cell r="M684">
            <v>4</v>
          </cell>
        </row>
        <row r="685">
          <cell r="A685" t="str">
            <v>ISLFTC32003</v>
          </cell>
          <cell r="B685" t="str">
            <v>ISL</v>
          </cell>
          <cell r="C685" t="str">
            <v>Iceland</v>
          </cell>
          <cell r="D685" t="str">
            <v>Item 12</v>
          </cell>
          <cell r="E685" t="str">
            <v>FTC3</v>
          </cell>
          <cell r="F685" t="str">
            <v>Maximum cumulated duration of successive fixed-term contracts</v>
          </cell>
          <cell r="G685">
            <v>2003</v>
          </cell>
          <cell r="H685">
            <v>2008</v>
          </cell>
          <cell r="I685" t="str">
            <v xml:space="preserve">There are no limits if objective reasons but in practice max. 2 years </v>
          </cell>
          <cell r="J685">
            <v>24</v>
          </cell>
          <cell r="M685">
            <v>3</v>
          </cell>
        </row>
        <row r="686">
          <cell r="A686" t="str">
            <v>ISLTWA12003</v>
          </cell>
          <cell r="B686" t="str">
            <v>ISL</v>
          </cell>
          <cell r="C686" t="str">
            <v>Iceland</v>
          </cell>
          <cell r="D686" t="str">
            <v>Item 13</v>
          </cell>
          <cell r="E686" t="str">
            <v>TWA1</v>
          </cell>
          <cell r="F686" t="str">
            <v>Types of work for which TWA employment is legal</v>
          </cell>
          <cell r="G686">
            <v>2003</v>
          </cell>
          <cell r="H686">
            <v>2008</v>
          </cell>
          <cell r="I686" t="str">
            <v>Generally allowed.</v>
          </cell>
          <cell r="J686">
            <v>4</v>
          </cell>
          <cell r="M686">
            <v>0</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cell r="H687">
            <v>2008</v>
          </cell>
          <cell r="I687" t="str">
            <v xml:space="preserve">No but the Danish Confederation of Trade Unions states that court rulings suggest that 4-5 renewals entail notification procedures. </v>
          </cell>
          <cell r="J687" t="str">
            <v>No</v>
          </cell>
          <cell r="K687" t="str">
            <v>No</v>
          </cell>
          <cell r="M687">
            <v>2</v>
          </cell>
          <cell r="N687">
            <v>2</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cell r="H688">
            <v>2008</v>
          </cell>
          <cell r="I688" t="str">
            <v>The Danish Confederation of Trade Unions states that there is no limit, if employment pauses in between.</v>
          </cell>
          <cell r="J688">
            <v>100</v>
          </cell>
          <cell r="K688">
            <v>100</v>
          </cell>
          <cell r="M688">
            <v>0</v>
          </cell>
          <cell r="N688">
            <v>0</v>
          </cell>
        </row>
        <row r="689">
          <cell r="A689" t="str">
            <v>ISLTWA42003</v>
          </cell>
          <cell r="B689" t="str">
            <v>ISL</v>
          </cell>
          <cell r="C689" t="str">
            <v>Iceland</v>
          </cell>
          <cell r="D689" t="str">
            <v>Item 16</v>
          </cell>
          <cell r="E689" t="str">
            <v>TWA4</v>
          </cell>
          <cell r="F689" t="str">
            <v>Authorisation or reporting requirements</v>
          </cell>
          <cell r="G689">
            <v>2003</v>
          </cell>
          <cell r="H689">
            <v>2008</v>
          </cell>
          <cell r="I689" t="str">
            <v>No requirements except company registration.</v>
          </cell>
          <cell r="J689">
            <v>0</v>
          </cell>
          <cell r="M689">
            <v>0</v>
          </cell>
        </row>
        <row r="690">
          <cell r="A690" t="str">
            <v>ISLTWA52003</v>
          </cell>
          <cell r="B690" t="str">
            <v>ISL</v>
          </cell>
          <cell r="C690" t="str">
            <v>Iceland</v>
          </cell>
          <cell r="D690" t="str">
            <v>Item 17</v>
          </cell>
          <cell r="E690" t="str">
            <v>TWA5</v>
          </cell>
          <cell r="F690" t="str">
            <v>Equal treatment for TWA workers</v>
          </cell>
          <cell r="G690">
            <v>2003</v>
          </cell>
          <cell r="H690">
            <v>2008</v>
          </cell>
          <cell r="I690" t="str">
            <v>Yes, equal treatment regarding pay and working conditions</v>
          </cell>
          <cell r="J690">
            <v>2</v>
          </cell>
          <cell r="M690">
            <v>6</v>
          </cell>
        </row>
        <row r="691">
          <cell r="A691" t="str">
            <v>ISLCD12003</v>
          </cell>
          <cell r="B691" t="str">
            <v>ISL</v>
          </cell>
          <cell r="C691" t="str">
            <v>Iceland</v>
          </cell>
          <cell r="D691" t="str">
            <v>Item 18</v>
          </cell>
          <cell r="E691" t="str">
            <v>CD1</v>
          </cell>
          <cell r="F691" t="str">
            <v>Definition of collective dismissal</v>
          </cell>
          <cell r="G691">
            <v>2003</v>
          </cell>
          <cell r="H691">
            <v>2008</v>
          </cell>
          <cell r="I691" t="str">
            <v xml:space="preserve">Within 30 days, &gt;9 workers in firms 21-99 employees; &gt;9% in firms 100-299; &gt;29 workers in firms 300+ employees.
Firms with 20 employees or less are exempt from requirements for collective dismissals.
</v>
          </cell>
          <cell r="J691">
            <v>3</v>
          </cell>
          <cell r="M691">
            <v>4.5</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cell r="H692">
            <v>2008</v>
          </cell>
          <cell r="I692" t="str">
            <v>Notification of Regional Employment Council (tripartite council) plus the Union and Employers org. (collective agreements provisions).</v>
          </cell>
          <cell r="J692">
            <v>1</v>
          </cell>
          <cell r="M692">
            <v>3</v>
          </cell>
        </row>
        <row r="693">
          <cell r="A693" t="str">
            <v>ISLCD32003</v>
          </cell>
          <cell r="B693" t="str">
            <v>ISL</v>
          </cell>
          <cell r="C693" t="str">
            <v>Iceland</v>
          </cell>
          <cell r="D693" t="str">
            <v>Item 20</v>
          </cell>
          <cell r="E693" t="str">
            <v>CD3</v>
          </cell>
          <cell r="F693" t="str">
            <v>Additional delays involved in case of collective dismissals</v>
          </cell>
          <cell r="G693">
            <v>2003</v>
          </cell>
          <cell r="H693">
            <v>2008</v>
          </cell>
          <cell r="I693"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693">
            <v>24</v>
          </cell>
          <cell r="M693">
            <v>1</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cell r="H694">
            <v>2008</v>
          </cell>
          <cell r="I694" t="str">
            <v>Type of negotiation required: National agreement obliges companies to organise transfer and/or retraining whenever possible. Selection criteria: No criteria laid down by law. Severance pay: No special regulations for collective dismissal.</v>
          </cell>
          <cell r="J694">
            <v>1</v>
          </cell>
          <cell r="M694">
            <v>3</v>
          </cell>
        </row>
        <row r="695">
          <cell r="A695" t="str">
            <v>INDREG12003</v>
          </cell>
          <cell r="B695" t="str">
            <v>IND</v>
          </cell>
          <cell r="C695" t="str">
            <v>India</v>
          </cell>
          <cell r="D695" t="str">
            <v>Item 1</v>
          </cell>
          <cell r="E695" t="str">
            <v>REG1</v>
          </cell>
          <cell r="F695" t="str">
            <v>Notification procedures</v>
          </cell>
          <cell r="G695">
            <v>2003</v>
          </cell>
          <cell r="H695">
            <v>2012</v>
          </cell>
          <cell r="I695"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695">
            <v>2</v>
          </cell>
          <cell r="M695">
            <v>4</v>
          </cell>
        </row>
        <row r="696">
          <cell r="A696" t="str">
            <v>INDREG22003</v>
          </cell>
          <cell r="B696" t="str">
            <v>IND</v>
          </cell>
          <cell r="C696" t="str">
            <v>India</v>
          </cell>
          <cell r="D696" t="str">
            <v>Item 2</v>
          </cell>
          <cell r="E696" t="str">
            <v>REG2</v>
          </cell>
          <cell r="F696" t="str">
            <v>Delay before notice can start</v>
          </cell>
          <cell r="G696">
            <v>2003</v>
          </cell>
          <cell r="H696">
            <v>2012</v>
          </cell>
          <cell r="I696"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696">
            <v>11</v>
          </cell>
          <cell r="M696">
            <v>2</v>
          </cell>
        </row>
        <row r="697">
          <cell r="A697" t="str">
            <v>INDREG32003</v>
          </cell>
          <cell r="B697" t="str">
            <v>IND</v>
          </cell>
          <cell r="C697" t="str">
            <v>India</v>
          </cell>
          <cell r="D697" t="str">
            <v>Item 3</v>
          </cell>
          <cell r="E697" t="str">
            <v>REG3A, REG3B, REG3C</v>
          </cell>
          <cell r="F697" t="str">
            <v>Notice / tenure</v>
          </cell>
          <cell r="G697">
            <v>2003</v>
          </cell>
          <cell r="H697">
            <v>2012</v>
          </cell>
          <cell r="I697"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697">
            <v>1.8</v>
          </cell>
          <cell r="K697">
            <v>3</v>
          </cell>
          <cell r="L697">
            <v>4.25</v>
          </cell>
          <cell r="M697">
            <v>5</v>
          </cell>
          <cell r="N697">
            <v>5</v>
          </cell>
          <cell r="O697">
            <v>2</v>
          </cell>
        </row>
        <row r="698">
          <cell r="A698" t="str">
            <v>INDREG42003</v>
          </cell>
          <cell r="B698" t="str">
            <v>IND</v>
          </cell>
          <cell r="C698" t="str">
            <v>India</v>
          </cell>
          <cell r="D698" t="str">
            <v>Item 4</v>
          </cell>
          <cell r="E698" t="str">
            <v>REG4A, REG4B, REG4C</v>
          </cell>
          <cell r="F698" t="str">
            <v>Severance pay / tenure</v>
          </cell>
          <cell r="G698">
            <v>2003</v>
          </cell>
          <cell r="H698">
            <v>2012</v>
          </cell>
          <cell r="I698"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698">
            <v>0</v>
          </cell>
          <cell r="K698">
            <v>0.01</v>
          </cell>
          <cell r="L698">
            <v>1.5</v>
          </cell>
          <cell r="M698">
            <v>0</v>
          </cell>
          <cell r="N698">
            <v>1</v>
          </cell>
          <cell r="O698">
            <v>1</v>
          </cell>
          <cell r="P698" t="str">
            <v>1st may 2010</v>
          </cell>
        </row>
        <row r="699">
          <cell r="A699" t="str">
            <v>INDREG52003</v>
          </cell>
          <cell r="B699" t="str">
            <v>IND</v>
          </cell>
          <cell r="C699" t="str">
            <v>India</v>
          </cell>
          <cell r="D699" t="str">
            <v>Item 5</v>
          </cell>
          <cell r="E699" t="str">
            <v>REG5</v>
          </cell>
          <cell r="F699" t="str">
            <v>Definition of justified or unfair dismissal</v>
          </cell>
          <cell r="G699">
            <v>2003</v>
          </cell>
          <cell r="H699">
            <v>2012</v>
          </cell>
          <cell r="I699"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699">
            <v>0</v>
          </cell>
          <cell r="M699">
            <v>0</v>
          </cell>
        </row>
        <row r="700">
          <cell r="A700" t="str">
            <v>INDREG62003</v>
          </cell>
          <cell r="B700" t="str">
            <v>IND</v>
          </cell>
          <cell r="C700" t="str">
            <v>India</v>
          </cell>
          <cell r="D700" t="str">
            <v>Item 6</v>
          </cell>
          <cell r="E700" t="str">
            <v>REG6</v>
          </cell>
          <cell r="F700" t="str">
            <v>Trial period</v>
          </cell>
          <cell r="G700">
            <v>2003</v>
          </cell>
          <cell r="H700">
            <v>2012</v>
          </cell>
          <cell r="I700" t="str">
            <v xml:space="preserve">Blue collar: 9 months (based on collective agreements). White collar: 3 months. 
Calculated by averaging figures for blue and white collar workers
</v>
          </cell>
          <cell r="J700">
            <v>6</v>
          </cell>
          <cell r="M700">
            <v>3</v>
          </cell>
        </row>
        <row r="701">
          <cell r="A701" t="str">
            <v>INDREG72003</v>
          </cell>
          <cell r="B701" t="str">
            <v>IND</v>
          </cell>
          <cell r="C701" t="str">
            <v>India</v>
          </cell>
          <cell r="D701" t="str">
            <v>Item 7</v>
          </cell>
          <cell r="E701" t="str">
            <v>REG7</v>
          </cell>
          <cell r="F701" t="str">
            <v xml:space="preserve">Compensation following unfair dismissal </v>
          </cell>
          <cell r="G701">
            <v>2003</v>
          </cell>
          <cell r="H701">
            <v>2012</v>
          </cell>
          <cell r="I701"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701">
            <v>6.6</v>
          </cell>
          <cell r="M701">
            <v>1</v>
          </cell>
        </row>
        <row r="702">
          <cell r="A702" t="str">
            <v>INDREG82003</v>
          </cell>
          <cell r="B702" t="str">
            <v>IND</v>
          </cell>
          <cell r="C702" t="str">
            <v>India</v>
          </cell>
          <cell r="D702" t="str">
            <v>Item 8</v>
          </cell>
          <cell r="E702" t="str">
            <v>REG8</v>
          </cell>
          <cell r="F702" t="str">
            <v>Possibility of reinstatement following unfair dismissal</v>
          </cell>
          <cell r="G702">
            <v>2003</v>
          </cell>
          <cell r="H702">
            <v>2012</v>
          </cell>
          <cell r="I702"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702">
            <v>1</v>
          </cell>
          <cell r="M702">
            <v>2</v>
          </cell>
        </row>
        <row r="703">
          <cell r="A703" t="str">
            <v>INDREG92003</v>
          </cell>
          <cell r="B703" t="str">
            <v>IND</v>
          </cell>
          <cell r="C703" t="str">
            <v>India</v>
          </cell>
          <cell r="D703" t="str">
            <v>Item 9</v>
          </cell>
          <cell r="E703" t="str">
            <v>REG9</v>
          </cell>
          <cell r="F703" t="str">
            <v>Maximum time for claim</v>
          </cell>
          <cell r="G703">
            <v>2003</v>
          </cell>
          <cell r="H703">
            <v>2012</v>
          </cell>
          <cell r="I703"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703">
            <v>0</v>
          </cell>
          <cell r="M703">
            <v>0</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cell r="H704">
            <v>2012</v>
          </cell>
          <cell r="I7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704">
            <v>2.5</v>
          </cell>
          <cell r="M704">
            <v>1</v>
          </cell>
        </row>
        <row r="705">
          <cell r="A705" t="str">
            <v>INDFTC22003</v>
          </cell>
          <cell r="B705" t="str">
            <v>IND</v>
          </cell>
          <cell r="C705" t="str">
            <v>India</v>
          </cell>
          <cell r="D705" t="str">
            <v>Item 11</v>
          </cell>
          <cell r="E705" t="str">
            <v>FTC2</v>
          </cell>
          <cell r="F705" t="str">
            <v>Maximum number of successive fixed-term contracts</v>
          </cell>
          <cell r="G705">
            <v>2003</v>
          </cell>
          <cell r="H705">
            <v>2012</v>
          </cell>
          <cell r="I705"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705">
            <v>2.5</v>
          </cell>
          <cell r="M705">
            <v>4</v>
          </cell>
        </row>
        <row r="706">
          <cell r="A706" t="str">
            <v>INDFTC32003</v>
          </cell>
          <cell r="B706" t="str">
            <v>IND</v>
          </cell>
          <cell r="C706" t="str">
            <v>India</v>
          </cell>
          <cell r="D706" t="str">
            <v>Item 12</v>
          </cell>
          <cell r="E706" t="str">
            <v>FTC3</v>
          </cell>
          <cell r="F706" t="str">
            <v>Maximum cumulated duration of successive fixed-term contracts</v>
          </cell>
          <cell r="G706">
            <v>2003</v>
          </cell>
          <cell r="H706">
            <v>2012</v>
          </cell>
          <cell r="I706" t="str">
            <v xml:space="preserve">There are no limits if objective reasons but in practice max. 2 years </v>
          </cell>
          <cell r="J706">
            <v>24</v>
          </cell>
          <cell r="M706">
            <v>3</v>
          </cell>
        </row>
        <row r="707">
          <cell r="A707" t="str">
            <v>INDTWA12003</v>
          </cell>
          <cell r="B707" t="str">
            <v>IND</v>
          </cell>
          <cell r="C707" t="str">
            <v>India</v>
          </cell>
          <cell r="D707" t="str">
            <v>Item 13</v>
          </cell>
          <cell r="E707" t="str">
            <v>TWA1</v>
          </cell>
          <cell r="F707" t="str">
            <v>Types of work for which TWA employment is legal</v>
          </cell>
          <cell r="G707">
            <v>2003</v>
          </cell>
          <cell r="H707">
            <v>2012</v>
          </cell>
          <cell r="I707" t="str">
            <v>Generally allowed.</v>
          </cell>
          <cell r="J707">
            <v>4</v>
          </cell>
          <cell r="M707">
            <v>0</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cell r="H708">
            <v>2012</v>
          </cell>
          <cell r="I708" t="str">
            <v xml:space="preserve">No but the Danish Confederation of Trade Unions states that court rulings suggest that 4-5 renewals entail notification procedures. </v>
          </cell>
          <cell r="J708" t="str">
            <v>No</v>
          </cell>
          <cell r="K708" t="str">
            <v>No</v>
          </cell>
          <cell r="M708">
            <v>2</v>
          </cell>
          <cell r="N708">
            <v>2</v>
          </cell>
        </row>
        <row r="709">
          <cell r="A709" t="str">
            <v>INDTWA32003</v>
          </cell>
          <cell r="B709" t="str">
            <v>IND</v>
          </cell>
          <cell r="C709" t="str">
            <v>India</v>
          </cell>
          <cell r="D709" t="str">
            <v>Item 15</v>
          </cell>
          <cell r="E709" t="str">
            <v>TWA3A, TWA3B</v>
          </cell>
          <cell r="F709" t="str">
            <v>Maximum cumulated duration of temporary work contracts</v>
          </cell>
          <cell r="G709">
            <v>2003</v>
          </cell>
          <cell r="H709">
            <v>2012</v>
          </cell>
          <cell r="I709" t="str">
            <v>The Danish Confederation of Trade Unions states that there is no limit, if employment pauses in between.</v>
          </cell>
          <cell r="J709">
            <v>100</v>
          </cell>
          <cell r="K709">
            <v>100</v>
          </cell>
          <cell r="M709">
            <v>0</v>
          </cell>
          <cell r="N709">
            <v>0</v>
          </cell>
        </row>
        <row r="710">
          <cell r="A710" t="str">
            <v>INDTWA42003</v>
          </cell>
          <cell r="B710" t="str">
            <v>IND</v>
          </cell>
          <cell r="C710" t="str">
            <v>India</v>
          </cell>
          <cell r="D710" t="str">
            <v>Item 16</v>
          </cell>
          <cell r="E710" t="str">
            <v>TWA4</v>
          </cell>
          <cell r="F710" t="str">
            <v>Authorisation or reporting requirements</v>
          </cell>
          <cell r="G710">
            <v>2003</v>
          </cell>
          <cell r="H710">
            <v>2012</v>
          </cell>
          <cell r="I710" t="str">
            <v>No requirements except company registration.</v>
          </cell>
          <cell r="J710">
            <v>0</v>
          </cell>
          <cell r="M710">
            <v>0</v>
          </cell>
        </row>
        <row r="711">
          <cell r="A711" t="str">
            <v>INDTWA52003</v>
          </cell>
          <cell r="B711" t="str">
            <v>IND</v>
          </cell>
          <cell r="C711" t="str">
            <v>India</v>
          </cell>
          <cell r="D711" t="str">
            <v>Item 17</v>
          </cell>
          <cell r="E711" t="str">
            <v>TWA5</v>
          </cell>
          <cell r="F711" t="str">
            <v>Equal treatment for TWA workers</v>
          </cell>
          <cell r="G711">
            <v>2003</v>
          </cell>
          <cell r="H711">
            <v>2012</v>
          </cell>
          <cell r="I711" t="str">
            <v>Yes, equal treatment regarding pay and working conditions</v>
          </cell>
          <cell r="J711">
            <v>2</v>
          </cell>
          <cell r="M711">
            <v>6</v>
          </cell>
        </row>
        <row r="712">
          <cell r="A712" t="str">
            <v>INDCD12003</v>
          </cell>
          <cell r="B712" t="str">
            <v>IND</v>
          </cell>
          <cell r="C712" t="str">
            <v>India</v>
          </cell>
          <cell r="D712" t="str">
            <v>Item 18</v>
          </cell>
          <cell r="E712" t="str">
            <v>CD1</v>
          </cell>
          <cell r="F712" t="str">
            <v>Definition of collective dismissal</v>
          </cell>
          <cell r="G712">
            <v>2003</v>
          </cell>
          <cell r="H712">
            <v>2012</v>
          </cell>
          <cell r="I712" t="str">
            <v xml:space="preserve">Within 30 days, &gt;9 workers in firms 21-99 employees; &gt;9% in firms 100-299; &gt;29 workers in firms 300+ employees.
Firms with 20 employees or less are exempt from requirements for collective dismissals.
</v>
          </cell>
          <cell r="J712">
            <v>3</v>
          </cell>
          <cell r="M712">
            <v>4.5</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cell r="H713">
            <v>2012</v>
          </cell>
          <cell r="I713" t="str">
            <v>Notification of Regional Employment Council (tripartite council) plus the Union and Employers org. (collective agreements provisions).</v>
          </cell>
          <cell r="J713">
            <v>1</v>
          </cell>
          <cell r="M713">
            <v>3</v>
          </cell>
        </row>
        <row r="714">
          <cell r="A714" t="str">
            <v>INDCD32003</v>
          </cell>
          <cell r="B714" t="str">
            <v>IND</v>
          </cell>
          <cell r="C714" t="str">
            <v>India</v>
          </cell>
          <cell r="D714" t="str">
            <v>Item 20</v>
          </cell>
          <cell r="E714" t="str">
            <v>CD3</v>
          </cell>
          <cell r="F714" t="str">
            <v>Additional delays involved in case of collective dismissals</v>
          </cell>
          <cell r="G714">
            <v>2003</v>
          </cell>
          <cell r="H714">
            <v>2012</v>
          </cell>
          <cell r="I714"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714">
            <v>24</v>
          </cell>
          <cell r="M714">
            <v>1</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cell r="H715">
            <v>2012</v>
          </cell>
          <cell r="I715" t="str">
            <v>Type of negotiation required: National agreement obliges companies to organise transfer and/or retraining whenever possible. Selection criteria: No criteria laid down by law. Severance pay: No special regulations for collective dismissal.</v>
          </cell>
          <cell r="J715">
            <v>1</v>
          </cell>
          <cell r="M715">
            <v>3</v>
          </cell>
        </row>
        <row r="716">
          <cell r="A716" t="str">
            <v>IDNREG12003</v>
          </cell>
          <cell r="B716" t="str">
            <v>IDN</v>
          </cell>
          <cell r="C716" t="str">
            <v>Indonesia</v>
          </cell>
          <cell r="D716" t="str">
            <v>Item 1</v>
          </cell>
          <cell r="E716" t="str">
            <v>REG1</v>
          </cell>
          <cell r="F716" t="str">
            <v>Notification procedures</v>
          </cell>
          <cell r="G716">
            <v>2003</v>
          </cell>
          <cell r="H716">
            <v>2013</v>
          </cell>
          <cell r="I716"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716">
            <v>2</v>
          </cell>
          <cell r="M716">
            <v>4</v>
          </cell>
        </row>
        <row r="717">
          <cell r="A717" t="str">
            <v>IDNREG22003</v>
          </cell>
          <cell r="B717" t="str">
            <v>IDN</v>
          </cell>
          <cell r="C717" t="str">
            <v>Indonesia</v>
          </cell>
          <cell r="D717" t="str">
            <v>Item 2</v>
          </cell>
          <cell r="E717" t="str">
            <v>REG2</v>
          </cell>
          <cell r="F717" t="str">
            <v>Delay before notice can start</v>
          </cell>
          <cell r="G717">
            <v>2003</v>
          </cell>
          <cell r="H717">
            <v>2013</v>
          </cell>
          <cell r="I717"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717">
            <v>11</v>
          </cell>
          <cell r="M717">
            <v>2</v>
          </cell>
        </row>
        <row r="718">
          <cell r="A718" t="str">
            <v>IDNREG32003</v>
          </cell>
          <cell r="B718" t="str">
            <v>IDN</v>
          </cell>
          <cell r="C718" t="str">
            <v>Indonesia</v>
          </cell>
          <cell r="D718" t="str">
            <v>Item 3</v>
          </cell>
          <cell r="E718" t="str">
            <v>REG3A, REG3B, REG3C</v>
          </cell>
          <cell r="F718" t="str">
            <v>Notice / tenure</v>
          </cell>
          <cell r="G718">
            <v>2003</v>
          </cell>
          <cell r="H718">
            <v>2013</v>
          </cell>
          <cell r="I718"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718">
            <v>1.8</v>
          </cell>
          <cell r="K718">
            <v>3</v>
          </cell>
          <cell r="L718">
            <v>4.25</v>
          </cell>
          <cell r="M718">
            <v>5</v>
          </cell>
          <cell r="N718">
            <v>5</v>
          </cell>
          <cell r="O718">
            <v>2</v>
          </cell>
        </row>
        <row r="719">
          <cell r="A719" t="str">
            <v>IDNREG42003</v>
          </cell>
          <cell r="B719" t="str">
            <v>IDN</v>
          </cell>
          <cell r="C719" t="str">
            <v>Indonesia</v>
          </cell>
          <cell r="D719" t="str">
            <v>Item 4</v>
          </cell>
          <cell r="E719" t="str">
            <v>REG4A, REG4B, REG4C</v>
          </cell>
          <cell r="F719" t="str">
            <v>Severance pay / tenure</v>
          </cell>
          <cell r="G719">
            <v>2003</v>
          </cell>
          <cell r="H719">
            <v>2013</v>
          </cell>
          <cell r="I719"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719">
            <v>0</v>
          </cell>
          <cell r="K719">
            <v>0.01</v>
          </cell>
          <cell r="L719">
            <v>1.5</v>
          </cell>
          <cell r="M719">
            <v>0</v>
          </cell>
          <cell r="N719">
            <v>1</v>
          </cell>
          <cell r="O719">
            <v>1</v>
          </cell>
        </row>
        <row r="720">
          <cell r="A720" t="str">
            <v>IDNREG52003</v>
          </cell>
          <cell r="B720" t="str">
            <v>IDN</v>
          </cell>
          <cell r="C720" t="str">
            <v>Indonesia</v>
          </cell>
          <cell r="D720" t="str">
            <v>Item 5</v>
          </cell>
          <cell r="E720" t="str">
            <v>REG5</v>
          </cell>
          <cell r="F720" t="str">
            <v>Definition of justified or unfair dismissal</v>
          </cell>
          <cell r="G720">
            <v>2003</v>
          </cell>
          <cell r="H720">
            <v>2013</v>
          </cell>
          <cell r="I720"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720">
            <v>0</v>
          </cell>
          <cell r="M720">
            <v>0</v>
          </cell>
        </row>
        <row r="721">
          <cell r="A721" t="str">
            <v>IDNREG62003</v>
          </cell>
          <cell r="B721" t="str">
            <v>IDN</v>
          </cell>
          <cell r="C721" t="str">
            <v>Indonesia</v>
          </cell>
          <cell r="D721" t="str">
            <v>Item 6</v>
          </cell>
          <cell r="E721" t="str">
            <v>REG6</v>
          </cell>
          <cell r="F721" t="str">
            <v>Trial period</v>
          </cell>
          <cell r="G721">
            <v>2003</v>
          </cell>
          <cell r="H721">
            <v>2013</v>
          </cell>
          <cell r="I721" t="str">
            <v xml:space="preserve">Blue collar: 9 months (based on collective agreements). White collar: 3 months. 
Calculated by averaging figures for blue and white collar workers
</v>
          </cell>
          <cell r="J721">
            <v>6</v>
          </cell>
          <cell r="M721">
            <v>3</v>
          </cell>
        </row>
        <row r="722">
          <cell r="A722" t="str">
            <v>IDNREG72003</v>
          </cell>
          <cell r="B722" t="str">
            <v>IDN</v>
          </cell>
          <cell r="C722" t="str">
            <v>Indonesia</v>
          </cell>
          <cell r="D722" t="str">
            <v>Item 7</v>
          </cell>
          <cell r="E722" t="str">
            <v>REG7</v>
          </cell>
          <cell r="F722" t="str">
            <v xml:space="preserve">Compensation following unfair dismissal </v>
          </cell>
          <cell r="G722">
            <v>2003</v>
          </cell>
          <cell r="H722">
            <v>2013</v>
          </cell>
          <cell r="I722"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722">
            <v>6.6</v>
          </cell>
          <cell r="M722">
            <v>1</v>
          </cell>
        </row>
        <row r="723">
          <cell r="A723" t="str">
            <v>IDNREG82003</v>
          </cell>
          <cell r="B723" t="str">
            <v>IDN</v>
          </cell>
          <cell r="C723" t="str">
            <v>Indonesia</v>
          </cell>
          <cell r="D723" t="str">
            <v>Item 8</v>
          </cell>
          <cell r="E723" t="str">
            <v>REG8</v>
          </cell>
          <cell r="F723" t="str">
            <v>Possibility of reinstatement following unfair dismissal</v>
          </cell>
          <cell r="G723">
            <v>2003</v>
          </cell>
          <cell r="H723">
            <v>2013</v>
          </cell>
          <cell r="I723"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723">
            <v>1</v>
          </cell>
          <cell r="M723">
            <v>2</v>
          </cell>
        </row>
        <row r="724">
          <cell r="A724" t="str">
            <v>IDNREG92003</v>
          </cell>
          <cell r="B724" t="str">
            <v>IDN</v>
          </cell>
          <cell r="C724" t="str">
            <v>Indonesia</v>
          </cell>
          <cell r="D724" t="str">
            <v>Item 9</v>
          </cell>
          <cell r="E724" t="str">
            <v>REG9</v>
          </cell>
          <cell r="F724" t="str">
            <v>Maximum time for claim</v>
          </cell>
          <cell r="G724">
            <v>2003</v>
          </cell>
          <cell r="H724">
            <v>2013</v>
          </cell>
          <cell r="I724"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724">
            <v>0</v>
          </cell>
          <cell r="M724">
            <v>0</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cell r="H725">
            <v>2013</v>
          </cell>
          <cell r="I725" t="str">
            <v xml:space="preserve">Fixed-term contracts allowed for specified periods of time and/or for specific tasks 
Particularly used in professional services and construction, but also in other industries. Renewal of fixed term contracts must be based on “objective criteria”. 
</v>
          </cell>
          <cell r="J725">
            <v>2.5</v>
          </cell>
          <cell r="M725">
            <v>1</v>
          </cell>
        </row>
        <row r="726">
          <cell r="A726" t="str">
            <v>IDNFTC22003</v>
          </cell>
          <cell r="B726" t="str">
            <v>IDN</v>
          </cell>
          <cell r="C726" t="str">
            <v>Indonesia</v>
          </cell>
          <cell r="D726" t="str">
            <v>Item 11</v>
          </cell>
          <cell r="E726" t="str">
            <v>FTC2</v>
          </cell>
          <cell r="F726" t="str">
            <v>Maximum number of successive fixed-term contracts</v>
          </cell>
          <cell r="G726">
            <v>2003</v>
          </cell>
          <cell r="H726">
            <v>2013</v>
          </cell>
          <cell r="I726"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726">
            <v>2.5</v>
          </cell>
          <cell r="M726">
            <v>4</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cell r="H727">
            <v>2013</v>
          </cell>
          <cell r="I727" t="str">
            <v xml:space="preserve">There are no limits if objective reasons but in practice max. 2 years </v>
          </cell>
          <cell r="J727">
            <v>24</v>
          </cell>
          <cell r="M727">
            <v>3</v>
          </cell>
        </row>
        <row r="728">
          <cell r="A728" t="str">
            <v>IDNTWA12003</v>
          </cell>
          <cell r="B728" t="str">
            <v>IDN</v>
          </cell>
          <cell r="C728" t="str">
            <v>Indonesia</v>
          </cell>
          <cell r="D728" t="str">
            <v>Item 13</v>
          </cell>
          <cell r="E728" t="str">
            <v>TWA1</v>
          </cell>
          <cell r="F728" t="str">
            <v>Types of work for which TWA employment is legal</v>
          </cell>
          <cell r="G728">
            <v>2003</v>
          </cell>
          <cell r="H728">
            <v>2013</v>
          </cell>
          <cell r="I728" t="str">
            <v>Generally allowed.</v>
          </cell>
          <cell r="J728">
            <v>4</v>
          </cell>
          <cell r="M728">
            <v>0</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cell r="H729">
            <v>2013</v>
          </cell>
          <cell r="I729" t="str">
            <v xml:space="preserve">No but the Danish Confederation of Trade Unions states that court rulings suggest that 4-5 renewals entail notification procedures. </v>
          </cell>
          <cell r="J729" t="str">
            <v>No</v>
          </cell>
          <cell r="K729" t="str">
            <v>No</v>
          </cell>
          <cell r="M729">
            <v>2</v>
          </cell>
          <cell r="N729">
            <v>2</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cell r="H730">
            <v>2013</v>
          </cell>
          <cell r="I730" t="str">
            <v>The Danish Confederation of Trade Unions states that there is no limit, if employment pauses in between.</v>
          </cell>
          <cell r="J730">
            <v>100</v>
          </cell>
          <cell r="K730">
            <v>100</v>
          </cell>
          <cell r="M730">
            <v>0</v>
          </cell>
          <cell r="N730">
            <v>0</v>
          </cell>
        </row>
        <row r="731">
          <cell r="A731" t="str">
            <v>IDNTWA42003</v>
          </cell>
          <cell r="B731" t="str">
            <v>IDN</v>
          </cell>
          <cell r="C731" t="str">
            <v>Indonesia</v>
          </cell>
          <cell r="D731" t="str">
            <v>Item 16</v>
          </cell>
          <cell r="E731" t="str">
            <v>TWA4</v>
          </cell>
          <cell r="F731" t="str">
            <v>Authorisation or reporting requirements</v>
          </cell>
          <cell r="G731">
            <v>2003</v>
          </cell>
          <cell r="H731">
            <v>2013</v>
          </cell>
          <cell r="I731" t="str">
            <v>No requirements except company registration.</v>
          </cell>
          <cell r="J731">
            <v>0</v>
          </cell>
          <cell r="M731">
            <v>0</v>
          </cell>
        </row>
        <row r="732">
          <cell r="A732" t="str">
            <v>IDNTWA52003</v>
          </cell>
          <cell r="B732" t="str">
            <v>IDN</v>
          </cell>
          <cell r="C732" t="str">
            <v>Indonesia</v>
          </cell>
          <cell r="D732" t="str">
            <v>Item 17</v>
          </cell>
          <cell r="E732" t="str">
            <v>TWA5</v>
          </cell>
          <cell r="F732" t="str">
            <v>Equal treatment for TWA workers</v>
          </cell>
          <cell r="G732">
            <v>2003</v>
          </cell>
          <cell r="H732">
            <v>2013</v>
          </cell>
          <cell r="I732" t="str">
            <v>Yes, equal treatment regarding pay and working conditions</v>
          </cell>
          <cell r="J732">
            <v>2</v>
          </cell>
          <cell r="M732">
            <v>6</v>
          </cell>
        </row>
        <row r="733">
          <cell r="A733" t="str">
            <v>IDNCD12003</v>
          </cell>
          <cell r="B733" t="str">
            <v>IDN</v>
          </cell>
          <cell r="C733" t="str">
            <v>Indonesia</v>
          </cell>
          <cell r="D733" t="str">
            <v>Item 18</v>
          </cell>
          <cell r="E733" t="str">
            <v>CD1</v>
          </cell>
          <cell r="F733" t="str">
            <v>Definition of collective dismissal</v>
          </cell>
          <cell r="G733">
            <v>2003</v>
          </cell>
          <cell r="H733">
            <v>2013</v>
          </cell>
          <cell r="I733" t="str">
            <v xml:space="preserve">Within 30 days, &gt;9 workers in firms 21-99 employees; &gt;9% in firms 100-299; &gt;29 workers in firms 300+ employees.
Firms with 20 employees or less are exempt from requirements for collective dismissals.
</v>
          </cell>
          <cell r="J733">
            <v>3</v>
          </cell>
          <cell r="M733">
            <v>4.5</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cell r="H734">
            <v>2013</v>
          </cell>
          <cell r="I734" t="str">
            <v>Notification of Regional Employment Council (tripartite council) plus the Union and Employers org. (collective agreements provisions).</v>
          </cell>
          <cell r="J734">
            <v>1</v>
          </cell>
          <cell r="M734">
            <v>3</v>
          </cell>
        </row>
        <row r="735">
          <cell r="A735" t="str">
            <v>IDNCD32003</v>
          </cell>
          <cell r="B735" t="str">
            <v>IDN</v>
          </cell>
          <cell r="C735" t="str">
            <v>Indonesia</v>
          </cell>
          <cell r="D735" t="str">
            <v>Item 20</v>
          </cell>
          <cell r="E735" t="str">
            <v>CD3</v>
          </cell>
          <cell r="F735" t="str">
            <v>Additional delays involved in case of collective dismissals</v>
          </cell>
          <cell r="G735">
            <v>2003</v>
          </cell>
          <cell r="H735">
            <v>2013</v>
          </cell>
          <cell r="I735"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735">
            <v>24</v>
          </cell>
          <cell r="M735">
            <v>1</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cell r="H736">
            <v>2013</v>
          </cell>
          <cell r="I736" t="str">
            <v xml:space="preserve">Type of negotiation required: National agreement obliges companies to organise transfer and/or retraining whenever possible. 
Selection criteria: No criteria laid down by law. 
Severance pay: No special regulations for collective dismissal. The collective agreement for the financial sector requires obligatory outplacement and severance pay above the law plus other provisions.
</v>
          </cell>
          <cell r="J736">
            <v>1</v>
          </cell>
          <cell r="M736">
            <v>3</v>
          </cell>
          <cell r="P736">
            <v>41000</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cell r="P740" t="str">
            <v>to check</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cell r="H758">
            <v>2008</v>
          </cell>
          <cell r="I758" t="str">
            <v>Employers and employees are required to give each other advance notice in writing of the termination of an employment contract. Termination of employment contracts with a pregnant woman, a person raising a child under 3 years of age, a minor or a representative of employees is only allowed in certain cases and permitted with the consent of the labour inspector. The employer shall also give notification to the organisation or person representing the employee in case of redundancy or unsuitability. In the case of redundancy, the employer must notify also the local employment office (art. 87, Employment Contract Act)</v>
          </cell>
          <cell r="J758">
            <v>2</v>
          </cell>
          <cell r="M758">
            <v>4</v>
          </cell>
        </row>
        <row r="759">
          <cell r="A759" t="str">
            <v>LUXREG22003</v>
          </cell>
          <cell r="B759" t="str">
            <v>LUX</v>
          </cell>
          <cell r="C759" t="str">
            <v>Luxembourg</v>
          </cell>
          <cell r="D759" t="str">
            <v>Item 2</v>
          </cell>
          <cell r="E759" t="str">
            <v>REG2</v>
          </cell>
          <cell r="F759" t="str">
            <v>Delay before notice can start</v>
          </cell>
          <cell r="G759">
            <v>2003</v>
          </cell>
          <cell r="H759">
            <v>2008</v>
          </cell>
          <cell r="I759" t="str">
            <v>Upon termination of employment contracts with a pregnant woman, a person raising a child under 3 years of age, a minor or a representative of employees, the labour inspector shall make a decision by which the consent of permission to end the contract is granted or refused and shall informal the employer of the decision within one week as of the submission of a written application. When the decision of labour inspectorate is not needed there is no specific requirement.
Calculation: 1 day for notice.</v>
          </cell>
          <cell r="J759">
            <v>1</v>
          </cell>
          <cell r="M759">
            <v>0</v>
          </cell>
        </row>
        <row r="760">
          <cell r="A760" t="str">
            <v>LUXREG32003</v>
          </cell>
          <cell r="B760" t="str">
            <v>LUX</v>
          </cell>
          <cell r="C760" t="str">
            <v>Luxembourg</v>
          </cell>
          <cell r="D760" t="str">
            <v>Item 3</v>
          </cell>
          <cell r="E760" t="str">
            <v>REG3A, REG3B, REG3C</v>
          </cell>
          <cell r="F760" t="str">
            <v>Notice / tenure</v>
          </cell>
          <cell r="G760">
            <v>2003</v>
          </cell>
          <cell r="H760">
            <v>2008</v>
          </cell>
          <cell r="I760" t="str">
            <v>An employer is required to notify an employee of termination of the employment contract in writing: (1) upon liquidation of the enterprise, agency or other organisation: 2 months; (2) upon layoff of employees: 2m&lt;5y, 3m&lt;10y, at least 4m&gt;10y; (3) unsuitability of employee: 1 month. 
Calculation: average of layoff and unsuitability: 9 months tenure: (2+1)/2 = 1.5; 4 years tenure: (2+1)/2=1.5; 20 years tenure: (4+1)/2=2.5</v>
          </cell>
          <cell r="J760">
            <v>1.5</v>
          </cell>
          <cell r="K760">
            <v>1.5</v>
          </cell>
          <cell r="L760">
            <v>1.5</v>
          </cell>
          <cell r="M760">
            <v>4</v>
          </cell>
          <cell r="N760">
            <v>3</v>
          </cell>
          <cell r="O760">
            <v>1</v>
          </cell>
        </row>
        <row r="761">
          <cell r="A761" t="str">
            <v>LUXREG42003</v>
          </cell>
          <cell r="B761" t="str">
            <v>LUX</v>
          </cell>
          <cell r="C761" t="str">
            <v>Luxembourg</v>
          </cell>
          <cell r="D761" t="str">
            <v>Item 4</v>
          </cell>
          <cell r="E761" t="str">
            <v>REG4A, REG4B, REG4C</v>
          </cell>
          <cell r="F761" t="str">
            <v>Severance pay / tenure</v>
          </cell>
          <cell r="G761">
            <v>2003</v>
          </cell>
          <cell r="H761">
            <v>2008</v>
          </cell>
          <cell r="I761" t="str">
            <v>Severance payment cases: (1) upon liquidation of the enterprise, layoff of employees or bankruptcy: 2m&lt;5y, 3m&lt;10y, at least 4m&gt;10y. (2) unsuitability of employee: 1 month. 
Calculation: 9 months: (2+1)/2=1.5; 4 years: (2+1)/2=1.5; 20 years: (4+1)/4=2.5</v>
          </cell>
          <cell r="J761">
            <v>1.5</v>
          </cell>
          <cell r="K761">
            <v>1.5</v>
          </cell>
          <cell r="L761">
            <v>2.5</v>
          </cell>
          <cell r="M761">
            <v>3</v>
          </cell>
          <cell r="N761">
            <v>3</v>
          </cell>
          <cell r="O761">
            <v>1</v>
          </cell>
          <cell r="P761" t="str">
            <v>to check</v>
          </cell>
        </row>
        <row r="762">
          <cell r="A762" t="str">
            <v>LUXREG52003</v>
          </cell>
          <cell r="B762" t="str">
            <v>LUX</v>
          </cell>
          <cell r="C762" t="str">
            <v>Luxembourg</v>
          </cell>
          <cell r="D762" t="str">
            <v>Item 5</v>
          </cell>
          <cell r="E762" t="str">
            <v>REG5</v>
          </cell>
          <cell r="F762" t="str">
            <v>Definition of justified or unfair dismissal</v>
          </cell>
          <cell r="G762">
            <v>2003</v>
          </cell>
          <cell r="H762">
            <v>2008</v>
          </cell>
          <cell r="I762" t="str">
            <v>Fair: decrease in work volumne, reorganisation of production or work, liquidation or bankruptcy of business, unsuitability of employee for work, unsatisfactory performance, breach of duties, corruption, loss of trust, long term incapacity, employee has reached retirement age. In the case of redundancy, employer is required to offer another position to the employee if possible. The employer should also give preference when laying off workers to retaining employee representatives, workers with better results, those with occupational diseases or injuries sustained while working for the employer, workers with the longest tenure, with dependents or those engaging in education or training to increase their productivity.</v>
          </cell>
          <cell r="J762">
            <v>2</v>
          </cell>
          <cell r="M762">
            <v>4</v>
          </cell>
        </row>
        <row r="763">
          <cell r="A763" t="str">
            <v>LUXREG62003</v>
          </cell>
          <cell r="B763" t="str">
            <v>LUX</v>
          </cell>
          <cell r="C763" t="str">
            <v>Luxembourg</v>
          </cell>
          <cell r="D763" t="str">
            <v>Item 6</v>
          </cell>
          <cell r="E763" t="str">
            <v>REG6</v>
          </cell>
          <cell r="F763" t="str">
            <v>Trial period</v>
          </cell>
          <cell r="G763">
            <v>2003</v>
          </cell>
          <cell r="H763">
            <v>2008</v>
          </cell>
          <cell r="I763" t="str">
            <v>A probationary period shall not exceed 4 months</v>
          </cell>
          <cell r="J763">
            <v>4</v>
          </cell>
          <cell r="M763">
            <v>4</v>
          </cell>
        </row>
        <row r="764">
          <cell r="A764" t="str">
            <v>LUXREG72003</v>
          </cell>
          <cell r="B764" t="str">
            <v>LUX</v>
          </cell>
          <cell r="C764" t="str">
            <v>Luxembourg</v>
          </cell>
          <cell r="D764" t="str">
            <v>Item 7</v>
          </cell>
          <cell r="E764" t="str">
            <v>REG7</v>
          </cell>
          <cell r="F764" t="str">
            <v xml:space="preserve">Compensation following unfair dismissal </v>
          </cell>
          <cell r="G764">
            <v>2003</v>
          </cell>
          <cell r="H764">
            <v>2008</v>
          </cell>
          <cell r="I764" t="str">
            <v>Compensation up to six months wages, subject to the circumstances of the employment contract and the nature of the offence upon termination of the employment contract.</v>
          </cell>
          <cell r="J764">
            <v>6</v>
          </cell>
          <cell r="M764">
            <v>1</v>
          </cell>
        </row>
        <row r="765">
          <cell r="A765" t="str">
            <v>LUXREG82003</v>
          </cell>
          <cell r="B765" t="str">
            <v>LUX</v>
          </cell>
          <cell r="C765" t="str">
            <v>Luxembourg</v>
          </cell>
          <cell r="D765" t="str">
            <v>Item 8</v>
          </cell>
          <cell r="E765" t="str">
            <v>REG8</v>
          </cell>
          <cell r="F765" t="str">
            <v>Possibility of reinstatement following unfair dismissal</v>
          </cell>
          <cell r="G765">
            <v>2003</v>
          </cell>
          <cell r="H765">
            <v>2008</v>
          </cell>
          <cell r="I765" t="str">
            <v>If termination of an employment contract is declared unlawful, an employee has the right to reclaim his or her former job or position. In such a case, a labour dispute resolution body shall make a decision on reinstatement of the employee in his or her former job or position.</v>
          </cell>
          <cell r="J765">
            <v>3</v>
          </cell>
          <cell r="M765">
            <v>6</v>
          </cell>
        </row>
        <row r="766">
          <cell r="A766" t="str">
            <v>LUXREG92003</v>
          </cell>
          <cell r="B766" t="str">
            <v>LUX</v>
          </cell>
          <cell r="C766" t="str">
            <v>Luxembourg</v>
          </cell>
          <cell r="D766" t="str">
            <v>Item 9</v>
          </cell>
          <cell r="E766" t="str">
            <v>REG9</v>
          </cell>
          <cell r="F766" t="str">
            <v>Maximum time for claim</v>
          </cell>
          <cell r="G766">
            <v>2003</v>
          </cell>
          <cell r="H766">
            <v>2008</v>
          </cell>
          <cell r="I766" t="str">
            <v>The limitation period for filing a claim to contest the justification for termination of an employment contract is one month.</v>
          </cell>
          <cell r="J766">
            <v>1</v>
          </cell>
          <cell r="M766">
            <v>1</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cell r="H767">
            <v>2008</v>
          </cell>
          <cell r="I767" t="str">
            <v>There are some valid cases for use of fixed-term contracts, other than "objective" or "material" situation for example the director of a state museum, members of the teaching staff or research staff of a university, etc.</v>
          </cell>
          <cell r="J767">
            <v>1</v>
          </cell>
          <cell r="M767">
            <v>4</v>
          </cell>
        </row>
        <row r="768">
          <cell r="A768" t="str">
            <v>LUXFTC22003</v>
          </cell>
          <cell r="B768" t="str">
            <v>LUX</v>
          </cell>
          <cell r="C768" t="str">
            <v>Luxembourg</v>
          </cell>
          <cell r="D768" t="str">
            <v>Item 11</v>
          </cell>
          <cell r="E768" t="str">
            <v>FTC2</v>
          </cell>
          <cell r="F768" t="str">
            <v>Maximum number of successive fixed-term contracts</v>
          </cell>
          <cell r="G768">
            <v>2003</v>
          </cell>
          <cell r="H768">
            <v>2008</v>
          </cell>
          <cell r="I768" t="str">
            <v>If an employment contract for completion of a specific task or for a temporary increase in work volume is entered into for the performance of the same work for more than two consecutive terms, each following employment contract entered into for a fixed term for the performance of the same work shall be deemed to be an employment contract entered into for an unspecified term.</v>
          </cell>
          <cell r="J768">
            <v>2</v>
          </cell>
          <cell r="M768">
            <v>4</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cell r="H769">
            <v>2008</v>
          </cell>
          <cell r="I769" t="str">
            <v>The law does not specify any limits to the number of fixed term contracts if separate valid objective reasons for each new contract cannot be given. A fixed term employment contract can be entered into for no longer than 5 years. If an employment contract for completion of a specific task or for a temporary increase in work volume is entered into for the performance of the same work for mroe than two consecutive terms, each following employment contract entered into for a fixed term for the performance of the same work shall be deemed to be an employment contract entered into for an unspecified term. So maximum cumulated duration of successive fixed term contracts in some cases is 10 years (5+5 years).</v>
          </cell>
          <cell r="J769">
            <v>120</v>
          </cell>
          <cell r="M769">
            <v>1</v>
          </cell>
        </row>
        <row r="770">
          <cell r="A770" t="str">
            <v>LUXTWA12003</v>
          </cell>
          <cell r="B770" t="str">
            <v>LUX</v>
          </cell>
          <cell r="C770" t="str">
            <v>Luxembourg</v>
          </cell>
          <cell r="D770" t="str">
            <v>Item 13</v>
          </cell>
          <cell r="E770" t="str">
            <v>TWA1</v>
          </cell>
          <cell r="F770" t="str">
            <v>Types of work for which TWA employment is legal</v>
          </cell>
          <cell r="G770">
            <v>2003</v>
          </cell>
          <cell r="H770">
            <v>2008</v>
          </cell>
          <cell r="I770" t="str">
            <v>TWA contracts are allowed in all types of work.</v>
          </cell>
          <cell r="J770">
            <v>4</v>
          </cell>
          <cell r="M770">
            <v>0</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cell r="H771">
            <v>2008</v>
          </cell>
          <cell r="I771" t="str">
            <v>No restrictions.</v>
          </cell>
          <cell r="J771" t="str">
            <v>No</v>
          </cell>
          <cell r="K771" t="str">
            <v>No</v>
          </cell>
          <cell r="M771">
            <v>2</v>
          </cell>
          <cell r="N771">
            <v>2</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cell r="H772">
            <v>2008</v>
          </cell>
          <cell r="I772" t="str">
            <v>No limits.</v>
          </cell>
          <cell r="J772">
            <v>100</v>
          </cell>
          <cell r="K772">
            <v>100</v>
          </cell>
          <cell r="M772">
            <v>0</v>
          </cell>
          <cell r="N772">
            <v>0</v>
          </cell>
        </row>
        <row r="773">
          <cell r="A773" t="str">
            <v>LUXTWA42003</v>
          </cell>
          <cell r="B773" t="str">
            <v>LUX</v>
          </cell>
          <cell r="C773" t="str">
            <v>Luxembourg</v>
          </cell>
          <cell r="D773" t="str">
            <v>Item 16</v>
          </cell>
          <cell r="E773" t="str">
            <v>TWA4</v>
          </cell>
          <cell r="F773" t="str">
            <v>Authorisation or reporting requirements</v>
          </cell>
          <cell r="G773">
            <v>2003</v>
          </cell>
          <cell r="H773">
            <v>2008</v>
          </cell>
          <cell r="I773" t="str">
            <v>No</v>
          </cell>
          <cell r="J773">
            <v>0</v>
          </cell>
          <cell r="M773">
            <v>0</v>
          </cell>
        </row>
        <row r="774">
          <cell r="A774" t="str">
            <v>LUXTWA52003</v>
          </cell>
          <cell r="B774" t="str">
            <v>LUX</v>
          </cell>
          <cell r="C774" t="str">
            <v>Luxembourg</v>
          </cell>
          <cell r="D774" t="str">
            <v>Item 17</v>
          </cell>
          <cell r="E774" t="str">
            <v>TWA5</v>
          </cell>
          <cell r="F774" t="str">
            <v>Equal treatment for TWA workers</v>
          </cell>
          <cell r="G774">
            <v>2003</v>
          </cell>
          <cell r="H774">
            <v>2008</v>
          </cell>
          <cell r="I774"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774">
            <v>2</v>
          </cell>
          <cell r="M774">
            <v>6</v>
          </cell>
        </row>
        <row r="775">
          <cell r="A775" t="str">
            <v>LUXCD12003</v>
          </cell>
          <cell r="B775" t="str">
            <v>LUX</v>
          </cell>
          <cell r="C775" t="str">
            <v>Luxembourg</v>
          </cell>
          <cell r="D775" t="str">
            <v>Item 18</v>
          </cell>
          <cell r="E775" t="str">
            <v>CD1</v>
          </cell>
          <cell r="F775" t="str">
            <v>Definition of collective dismissal</v>
          </cell>
          <cell r="G775">
            <v>2003</v>
          </cell>
          <cell r="H775">
            <v>2008</v>
          </cell>
          <cell r="I775"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775">
            <v>4</v>
          </cell>
          <cell r="M775">
            <v>6</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cell r="H776">
            <v>2008</v>
          </cell>
          <cell r="I776" t="str">
            <v>Employer has the obligation to inform and consult with representative of employees and apply for the approval of the labour inspectorate.</v>
          </cell>
          <cell r="J776">
            <v>0</v>
          </cell>
          <cell r="M776">
            <v>0</v>
          </cell>
        </row>
        <row r="777">
          <cell r="A777" t="str">
            <v>LUXCD32003</v>
          </cell>
          <cell r="B777" t="str">
            <v>LUX</v>
          </cell>
          <cell r="C777" t="str">
            <v>Luxembourg</v>
          </cell>
          <cell r="D777" t="str">
            <v>Item 20</v>
          </cell>
          <cell r="E777" t="str">
            <v>CD3</v>
          </cell>
          <cell r="F777" t="str">
            <v>Additional delays involved in case of collective dismissals</v>
          </cell>
          <cell r="G777">
            <v>2003</v>
          </cell>
          <cell r="H777">
            <v>2008</v>
          </cell>
          <cell r="I777" t="str">
            <v>During the consultations, the representatives of the employees have the right to meet with representatives of the employer and submit, within 15 days, their written proposals and opinions with regard to the termination of employment contracts, unless a longer period is agreed upon. The employer shall commence the termination of employment contracts of the employees not earlier than thirty days after obtaining the approval of the labour inspectorate. The representative of employees has the right to extend the term up to thirty days if the problems related to the termination of employment contracts cannot be solved in time.
Delay involved before notice can start: 15 days for employees to submit, their written proposals and opinions with regard to the termination of employment contracts.</v>
          </cell>
          <cell r="J777">
            <v>15</v>
          </cell>
          <cell r="M777">
            <v>1</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cell r="H778">
            <v>2008</v>
          </cell>
          <cell r="I778" t="str">
            <v>No additional requirements</v>
          </cell>
          <cell r="J778">
            <v>0</v>
          </cell>
          <cell r="M778">
            <v>0</v>
          </cell>
        </row>
        <row r="779">
          <cell r="A779" t="str">
            <v>RUSREG12003</v>
          </cell>
          <cell r="B779" t="str">
            <v>RUS</v>
          </cell>
          <cell r="C779" t="str">
            <v>Russian Federation</v>
          </cell>
          <cell r="D779" t="str">
            <v>Item 1</v>
          </cell>
          <cell r="E779" t="str">
            <v>REG1</v>
          </cell>
          <cell r="F779" t="str">
            <v>Notification procedures</v>
          </cell>
          <cell r="G779">
            <v>2003</v>
          </cell>
          <cell r="H779">
            <v>2012</v>
          </cell>
          <cell r="I779"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779">
            <v>1.5</v>
          </cell>
          <cell r="M779">
            <v>3</v>
          </cell>
          <cell r="P779">
            <v>39820</v>
          </cell>
        </row>
        <row r="780">
          <cell r="A780" t="str">
            <v>RUSREG22003</v>
          </cell>
          <cell r="B780" t="str">
            <v>RUS</v>
          </cell>
          <cell r="C780" t="str">
            <v>Russian Federation</v>
          </cell>
          <cell r="D780" t="str">
            <v>Item 2</v>
          </cell>
          <cell r="E780" t="str">
            <v>REG2</v>
          </cell>
          <cell r="F780" t="str">
            <v>Delay before notice can start</v>
          </cell>
          <cell r="G780">
            <v>2003</v>
          </cell>
          <cell r="H780">
            <v>2012</v>
          </cell>
          <cell r="I780"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780">
            <v>4</v>
          </cell>
          <cell r="M780">
            <v>1</v>
          </cell>
          <cell r="P780">
            <v>39820</v>
          </cell>
        </row>
        <row r="781">
          <cell r="A781" t="str">
            <v>RUSREG32003</v>
          </cell>
          <cell r="B781" t="str">
            <v>RUS</v>
          </cell>
          <cell r="C781" t="str">
            <v>Russian Federation</v>
          </cell>
          <cell r="D781" t="str">
            <v>Item 3</v>
          </cell>
          <cell r="E781" t="str">
            <v>REG3A, REG3B, REG3C</v>
          </cell>
          <cell r="F781" t="str">
            <v>Notice / tenure</v>
          </cell>
          <cell r="G781">
            <v>2003</v>
          </cell>
          <cell r="H781">
            <v>2012</v>
          </cell>
          <cell r="I781"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781">
            <v>0.5</v>
          </cell>
          <cell r="K781">
            <v>1</v>
          </cell>
          <cell r="L781">
            <v>3</v>
          </cell>
          <cell r="M781">
            <v>2</v>
          </cell>
          <cell r="N781">
            <v>2</v>
          </cell>
          <cell r="O781">
            <v>2</v>
          </cell>
          <cell r="P781">
            <v>39820</v>
          </cell>
        </row>
        <row r="782">
          <cell r="A782" t="str">
            <v>RUSREG42003</v>
          </cell>
          <cell r="B782" t="str">
            <v>RUS</v>
          </cell>
          <cell r="C782" t="str">
            <v>Russian Federation</v>
          </cell>
          <cell r="D782" t="str">
            <v>Item 4</v>
          </cell>
          <cell r="E782" t="str">
            <v>REG4A, REG4B, REG4C</v>
          </cell>
          <cell r="F782" t="str">
            <v>Severance pay / tenure</v>
          </cell>
          <cell r="G782">
            <v>2003</v>
          </cell>
          <cell r="H782">
            <v>2012</v>
          </cell>
          <cell r="I782"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782">
            <v>0.5</v>
          </cell>
          <cell r="K782">
            <v>0.5</v>
          </cell>
          <cell r="L782">
            <v>0.5</v>
          </cell>
          <cell r="M782">
            <v>1</v>
          </cell>
          <cell r="N782">
            <v>1</v>
          </cell>
          <cell r="O782">
            <v>1</v>
          </cell>
          <cell r="P782">
            <v>39820</v>
          </cell>
        </row>
        <row r="783">
          <cell r="A783" t="str">
            <v>RUSREG52003</v>
          </cell>
          <cell r="B783" t="str">
            <v>RUS</v>
          </cell>
          <cell r="C783" t="str">
            <v>Russian Federation</v>
          </cell>
          <cell r="D783" t="str">
            <v>Item 5</v>
          </cell>
          <cell r="E783" t="str">
            <v>REG5</v>
          </cell>
          <cell r="F783" t="str">
            <v>Definition of justified or unfair dismissal</v>
          </cell>
          <cell r="G783">
            <v>2003</v>
          </cell>
          <cell r="H783">
            <v>2012</v>
          </cell>
          <cell r="I783"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783">
            <v>2</v>
          </cell>
          <cell r="M783">
            <v>4</v>
          </cell>
          <cell r="P783">
            <v>39820</v>
          </cell>
        </row>
        <row r="784">
          <cell r="A784" t="str">
            <v>RUSREG62003</v>
          </cell>
          <cell r="B784" t="str">
            <v>RUS</v>
          </cell>
          <cell r="C784" t="str">
            <v>Russian Federation</v>
          </cell>
          <cell r="D784" t="str">
            <v>Item 6</v>
          </cell>
          <cell r="E784" t="str">
            <v>REG6</v>
          </cell>
          <cell r="F784" t="str">
            <v>Trial period</v>
          </cell>
          <cell r="G784">
            <v>2003</v>
          </cell>
          <cell r="H784">
            <v>2012</v>
          </cell>
          <cell r="I784" t="str">
            <v xml:space="preserve">A probationary period shall not exceed 4 months.
In the case of the employment contract entered into for a specified term of up to eight months the probationary period may not be longer than half of the contract term.
</v>
          </cell>
          <cell r="J784">
            <v>4</v>
          </cell>
          <cell r="M784">
            <v>4</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cell r="H785">
            <v>2012</v>
          </cell>
          <cell r="I785"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785">
            <v>3</v>
          </cell>
          <cell r="M785">
            <v>0</v>
          </cell>
          <cell r="P785">
            <v>39820</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cell r="H786">
            <v>2012</v>
          </cell>
          <cell r="I786"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786">
            <v>0</v>
          </cell>
          <cell r="M786">
            <v>0</v>
          </cell>
          <cell r="P786">
            <v>39820</v>
          </cell>
        </row>
        <row r="787">
          <cell r="A787" t="str">
            <v>RUSREG92003</v>
          </cell>
          <cell r="B787" t="str">
            <v>RUS</v>
          </cell>
          <cell r="C787" t="str">
            <v>Russian Federation</v>
          </cell>
          <cell r="D787" t="str">
            <v>Item 9</v>
          </cell>
          <cell r="E787" t="str">
            <v>REG9</v>
          </cell>
          <cell r="F787" t="str">
            <v>Maximum time for claim</v>
          </cell>
          <cell r="G787">
            <v>2003</v>
          </cell>
          <cell r="H787">
            <v>2012</v>
          </cell>
          <cell r="I787" t="str">
            <v>An action with the court or an application with a labour dispute committee for establishment of voidness of cancellation shall be filed within 30 calendar days as of the receipt of the declaration of cancellation.</v>
          </cell>
          <cell r="J787">
            <v>1</v>
          </cell>
          <cell r="M787">
            <v>1</v>
          </cell>
          <cell r="P787">
            <v>39820</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cell r="H788">
            <v>2012</v>
          </cell>
          <cell r="I788"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788">
            <v>1</v>
          </cell>
          <cell r="M788">
            <v>4</v>
          </cell>
          <cell r="P788">
            <v>39820</v>
          </cell>
        </row>
        <row r="789">
          <cell r="A789" t="str">
            <v>RUSFTC22003</v>
          </cell>
          <cell r="B789" t="str">
            <v>RUS</v>
          </cell>
          <cell r="C789" t="str">
            <v>Russian Federation</v>
          </cell>
          <cell r="D789" t="str">
            <v>Item 11</v>
          </cell>
          <cell r="E789" t="str">
            <v>FTC2</v>
          </cell>
          <cell r="F789" t="str">
            <v>Maximum number of successive fixed-term contracts</v>
          </cell>
          <cell r="G789">
            <v>2003</v>
          </cell>
          <cell r="H789">
            <v>2012</v>
          </cell>
          <cell r="I789"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789">
            <v>2</v>
          </cell>
          <cell r="M789">
            <v>4</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cell r="H790">
            <v>2012</v>
          </cell>
          <cell r="I790" t="str">
            <v>120 months</v>
          </cell>
          <cell r="J790">
            <v>120</v>
          </cell>
          <cell r="M790">
            <v>1</v>
          </cell>
        </row>
        <row r="791">
          <cell r="A791" t="str">
            <v>RUSTWA12003</v>
          </cell>
          <cell r="B791" t="str">
            <v>RUS</v>
          </cell>
          <cell r="C791" t="str">
            <v>Russian Federation</v>
          </cell>
          <cell r="D791" t="str">
            <v>Item 13</v>
          </cell>
          <cell r="E791" t="str">
            <v>TWA1</v>
          </cell>
          <cell r="F791" t="str">
            <v>Types of work for which TWA employment is legal</v>
          </cell>
          <cell r="G791">
            <v>2003</v>
          </cell>
          <cell r="H791">
            <v>2012</v>
          </cell>
          <cell r="I791" t="str">
            <v>TWA contracts are allowed in all types of work.</v>
          </cell>
          <cell r="J791">
            <v>4</v>
          </cell>
          <cell r="M791">
            <v>0</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cell r="H792">
            <v>2012</v>
          </cell>
          <cell r="I792" t="str">
            <v>No restrictions.</v>
          </cell>
          <cell r="J792" t="str">
            <v>No</v>
          </cell>
          <cell r="K792" t="str">
            <v>No</v>
          </cell>
          <cell r="M792">
            <v>2</v>
          </cell>
          <cell r="N792">
            <v>2</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cell r="H793">
            <v>2012</v>
          </cell>
          <cell r="I793" t="str">
            <v>No limits.</v>
          </cell>
          <cell r="J793">
            <v>100</v>
          </cell>
          <cell r="K793">
            <v>100</v>
          </cell>
          <cell r="M793">
            <v>0</v>
          </cell>
          <cell r="N793">
            <v>0</v>
          </cell>
        </row>
        <row r="794">
          <cell r="A794" t="str">
            <v>RUSTWA42003</v>
          </cell>
          <cell r="B794" t="str">
            <v>RUS</v>
          </cell>
          <cell r="C794" t="str">
            <v>Russian Federation</v>
          </cell>
          <cell r="D794" t="str">
            <v>Item 16</v>
          </cell>
          <cell r="E794" t="str">
            <v>TWA4</v>
          </cell>
          <cell r="F794" t="str">
            <v>Authorisation or reporting requirements</v>
          </cell>
          <cell r="G794">
            <v>2003</v>
          </cell>
          <cell r="H794">
            <v>2012</v>
          </cell>
          <cell r="I794" t="str">
            <v>Temporary agency work services may be provided by a legal person in private law who has been registered as an intermediary of temporary agency work in the register of economic activities.</v>
          </cell>
          <cell r="J794">
            <v>0</v>
          </cell>
          <cell r="M794">
            <v>0</v>
          </cell>
          <cell r="P794">
            <v>39820</v>
          </cell>
        </row>
        <row r="795">
          <cell r="A795" t="str">
            <v>RUSTWA52003</v>
          </cell>
          <cell r="B795" t="str">
            <v>RUS</v>
          </cell>
          <cell r="C795" t="str">
            <v>Russian Federation</v>
          </cell>
          <cell r="D795" t="str">
            <v>Item 17</v>
          </cell>
          <cell r="E795" t="str">
            <v>TWA5</v>
          </cell>
          <cell r="F795" t="str">
            <v>Equal treatment for TWA workers</v>
          </cell>
          <cell r="G795">
            <v>2003</v>
          </cell>
          <cell r="H795">
            <v>2012</v>
          </cell>
          <cell r="I795"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795">
            <v>2</v>
          </cell>
          <cell r="M795">
            <v>6</v>
          </cell>
        </row>
        <row r="796">
          <cell r="A796" t="str">
            <v>RUSCD12003</v>
          </cell>
          <cell r="B796" t="str">
            <v>RUS</v>
          </cell>
          <cell r="C796" t="str">
            <v>Russian Federation</v>
          </cell>
          <cell r="D796" t="str">
            <v>Item 18</v>
          </cell>
          <cell r="E796" t="str">
            <v>CD1</v>
          </cell>
          <cell r="F796" t="str">
            <v>Definition of collective dismissal</v>
          </cell>
          <cell r="G796">
            <v>2003</v>
          </cell>
          <cell r="H796">
            <v>2012</v>
          </cell>
          <cell r="I796"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796">
            <v>4</v>
          </cell>
          <cell r="M796">
            <v>6</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cell r="H797">
            <v>2012</v>
          </cell>
          <cell r="I797" t="str">
            <v xml:space="preserve">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
</v>
          </cell>
          <cell r="J797">
            <v>1.5</v>
          </cell>
          <cell r="M797">
            <v>4.5</v>
          </cell>
          <cell r="P797">
            <v>39820</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cell r="H798">
            <v>2012</v>
          </cell>
          <cell r="I798"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798">
            <v>11</v>
          </cell>
          <cell r="M798">
            <v>1</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cell r="H799">
            <v>2012</v>
          </cell>
          <cell r="I799" t="str">
            <v>No additional requirements</v>
          </cell>
          <cell r="J799">
            <v>0</v>
          </cell>
          <cell r="M799">
            <v>0</v>
          </cell>
        </row>
        <row r="800">
          <cell r="A800" t="str">
            <v>SVNREG12003</v>
          </cell>
          <cell r="B800" t="str">
            <v>SVN</v>
          </cell>
          <cell r="C800" t="str">
            <v>Slovenia</v>
          </cell>
          <cell r="D800" t="str">
            <v>Item 1</v>
          </cell>
          <cell r="E800" t="str">
            <v>REG1</v>
          </cell>
          <cell r="F800" t="str">
            <v>Notification procedures</v>
          </cell>
          <cell r="G800">
            <v>2003</v>
          </cell>
          <cell r="H800">
            <v>2013</v>
          </cell>
          <cell r="I800"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800">
            <v>1.5</v>
          </cell>
          <cell r="M800">
            <v>3</v>
          </cell>
        </row>
        <row r="801">
          <cell r="A801" t="str">
            <v>SVNREG22003</v>
          </cell>
          <cell r="B801" t="str">
            <v>SVN</v>
          </cell>
          <cell r="C801" t="str">
            <v>Slovenia</v>
          </cell>
          <cell r="D801" t="str">
            <v>Item 2</v>
          </cell>
          <cell r="E801" t="str">
            <v>REG2</v>
          </cell>
          <cell r="F801" t="str">
            <v>Delay before notice can start</v>
          </cell>
          <cell r="G801">
            <v>2003</v>
          </cell>
          <cell r="H801">
            <v>2013</v>
          </cell>
          <cell r="I801"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801">
            <v>4</v>
          </cell>
          <cell r="M801">
            <v>1</v>
          </cell>
        </row>
        <row r="802">
          <cell r="A802" t="str">
            <v>SVNREG32003</v>
          </cell>
          <cell r="B802" t="str">
            <v>SVN</v>
          </cell>
          <cell r="C802" t="str">
            <v>Slovenia</v>
          </cell>
          <cell r="D802" t="str">
            <v>Item 3</v>
          </cell>
          <cell r="E802" t="str">
            <v>REG3A, REG3B, REG3C</v>
          </cell>
          <cell r="F802" t="str">
            <v>Notice / tenure</v>
          </cell>
          <cell r="G802">
            <v>2003</v>
          </cell>
          <cell r="H802">
            <v>2013</v>
          </cell>
          <cell r="I802"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802">
            <v>0.5</v>
          </cell>
          <cell r="K802">
            <v>1</v>
          </cell>
          <cell r="L802">
            <v>3</v>
          </cell>
          <cell r="M802">
            <v>2</v>
          </cell>
          <cell r="N802">
            <v>2</v>
          </cell>
          <cell r="O802">
            <v>2</v>
          </cell>
        </row>
        <row r="803">
          <cell r="A803" t="str">
            <v>SVNREG42003</v>
          </cell>
          <cell r="B803" t="str">
            <v>SVN</v>
          </cell>
          <cell r="C803" t="str">
            <v>Slovenia</v>
          </cell>
          <cell r="D803" t="str">
            <v>Item 4</v>
          </cell>
          <cell r="E803" t="str">
            <v>REG4A, REG4B, REG4C</v>
          </cell>
          <cell r="F803" t="str">
            <v>Severance pay / tenure</v>
          </cell>
          <cell r="G803">
            <v>2003</v>
          </cell>
          <cell r="H803">
            <v>2013</v>
          </cell>
          <cell r="I803"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803">
            <v>0.5</v>
          </cell>
          <cell r="K803">
            <v>0.5</v>
          </cell>
          <cell r="L803">
            <v>0.5</v>
          </cell>
          <cell r="M803">
            <v>1</v>
          </cell>
          <cell r="N803">
            <v>1</v>
          </cell>
          <cell r="O803">
            <v>1</v>
          </cell>
        </row>
        <row r="804">
          <cell r="A804" t="str">
            <v>SVNREG52003</v>
          </cell>
          <cell r="B804" t="str">
            <v>SVN</v>
          </cell>
          <cell r="C804" t="str">
            <v>Slovenia</v>
          </cell>
          <cell r="D804" t="str">
            <v>Item 5</v>
          </cell>
          <cell r="E804" t="str">
            <v>REG5</v>
          </cell>
          <cell r="F804" t="str">
            <v>Definition of justified or unfair dismissal</v>
          </cell>
          <cell r="G804">
            <v>2003</v>
          </cell>
          <cell r="H804">
            <v>2013</v>
          </cell>
          <cell r="I804"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804">
            <v>2</v>
          </cell>
          <cell r="M804">
            <v>4</v>
          </cell>
        </row>
        <row r="805">
          <cell r="A805" t="str">
            <v>SVNREG62003</v>
          </cell>
          <cell r="B805" t="str">
            <v>SVN</v>
          </cell>
          <cell r="C805" t="str">
            <v>Slovenia</v>
          </cell>
          <cell r="D805" t="str">
            <v>Item 6</v>
          </cell>
          <cell r="E805" t="str">
            <v>REG6</v>
          </cell>
          <cell r="F805" t="str">
            <v>Trial period</v>
          </cell>
          <cell r="G805">
            <v>2003</v>
          </cell>
          <cell r="H805">
            <v>2013</v>
          </cell>
          <cell r="I805" t="str">
            <v xml:space="preserve">A probationary period shall not exceed 4 months.
In the case of the employment contract entered into for a specified term of up to eight months the probationary period may not be longer than half of the contract term.
</v>
          </cell>
          <cell r="J805">
            <v>4</v>
          </cell>
          <cell r="M805">
            <v>4</v>
          </cell>
        </row>
        <row r="806">
          <cell r="A806" t="str">
            <v>SVNREG72003</v>
          </cell>
          <cell r="B806" t="str">
            <v>SVN</v>
          </cell>
          <cell r="C806" t="str">
            <v>Slovenia</v>
          </cell>
          <cell r="D806" t="str">
            <v>Item 7</v>
          </cell>
          <cell r="E806" t="str">
            <v>REG7</v>
          </cell>
          <cell r="F806" t="str">
            <v xml:space="preserve">Compensation following unfair dismissal </v>
          </cell>
          <cell r="G806">
            <v>2003</v>
          </cell>
          <cell r="H806">
            <v>2013</v>
          </cell>
          <cell r="I806"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806">
            <v>3</v>
          </cell>
          <cell r="M806">
            <v>0</v>
          </cell>
        </row>
        <row r="807">
          <cell r="A807" t="str">
            <v>SVNREG82003</v>
          </cell>
          <cell r="B807" t="str">
            <v>SVN</v>
          </cell>
          <cell r="C807" t="str">
            <v>Slovenia</v>
          </cell>
          <cell r="D807" t="str">
            <v>Item 8</v>
          </cell>
          <cell r="E807" t="str">
            <v>REG8</v>
          </cell>
          <cell r="F807" t="str">
            <v>Possibility of reinstatement following unfair dismissal</v>
          </cell>
          <cell r="G807">
            <v>2003</v>
          </cell>
          <cell r="H807">
            <v>2013</v>
          </cell>
          <cell r="I807"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807">
            <v>0</v>
          </cell>
          <cell r="M807">
            <v>0</v>
          </cell>
        </row>
        <row r="808">
          <cell r="A808" t="str">
            <v>SVNREG92003</v>
          </cell>
          <cell r="B808" t="str">
            <v>SVN</v>
          </cell>
          <cell r="C808" t="str">
            <v>Slovenia</v>
          </cell>
          <cell r="D808" t="str">
            <v>Item 9</v>
          </cell>
          <cell r="E808" t="str">
            <v>REG9</v>
          </cell>
          <cell r="F808" t="str">
            <v>Maximum time for claim</v>
          </cell>
          <cell r="G808">
            <v>2003</v>
          </cell>
          <cell r="H808">
            <v>2013</v>
          </cell>
          <cell r="I808" t="str">
            <v>An action with the court or an application with a labour dispute committee for establishment of voidness of cancellation shall be filed within 30 calendar days as of the receipt of the declaration of cancellation.</v>
          </cell>
          <cell r="J808">
            <v>1</v>
          </cell>
          <cell r="M808">
            <v>1</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cell r="H809">
            <v>2013</v>
          </cell>
          <cell r="I809"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809">
            <v>1</v>
          </cell>
          <cell r="M809">
            <v>4</v>
          </cell>
        </row>
        <row r="810">
          <cell r="A810" t="str">
            <v>SVNFTC22003</v>
          </cell>
          <cell r="B810" t="str">
            <v>SVN</v>
          </cell>
          <cell r="C810" t="str">
            <v>Slovenia</v>
          </cell>
          <cell r="D810" t="str">
            <v>Item 11</v>
          </cell>
          <cell r="E810" t="str">
            <v>FTC2</v>
          </cell>
          <cell r="F810" t="str">
            <v>Maximum number of successive fixed-term contracts</v>
          </cell>
          <cell r="G810">
            <v>2003</v>
          </cell>
          <cell r="H810">
            <v>2013</v>
          </cell>
          <cell r="I810"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810">
            <v>2</v>
          </cell>
          <cell r="M810">
            <v>4</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cell r="H811">
            <v>2013</v>
          </cell>
          <cell r="I811" t="str">
            <v>120 months</v>
          </cell>
          <cell r="J811">
            <v>120</v>
          </cell>
          <cell r="M811">
            <v>1</v>
          </cell>
        </row>
        <row r="812">
          <cell r="A812" t="str">
            <v>SVNTWA12003</v>
          </cell>
          <cell r="B812" t="str">
            <v>SVN</v>
          </cell>
          <cell r="C812" t="str">
            <v>Slovenia</v>
          </cell>
          <cell r="D812" t="str">
            <v>Item 13</v>
          </cell>
          <cell r="E812" t="str">
            <v>TWA1</v>
          </cell>
          <cell r="F812" t="str">
            <v>Types of work for which TWA employment is legal</v>
          </cell>
          <cell r="G812">
            <v>2003</v>
          </cell>
          <cell r="H812">
            <v>2013</v>
          </cell>
          <cell r="I812" t="str">
            <v>If fixed-term duties are performed by way of temporary agency work, an employment contract may be entered into for a specified term also if it is justified by the temporary characteristics of the work in a user undertaking.</v>
          </cell>
          <cell r="J812">
            <v>2</v>
          </cell>
          <cell r="M812">
            <v>3</v>
          </cell>
          <cell r="P812" t="str">
            <v>20-02-2012</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cell r="H813">
            <v>2013</v>
          </cell>
          <cell r="I813" t="str">
            <v>If duties are performed by way of  temporary agency work, the restriction on consecutive entry into or extension of an employment contract for a specified term in mentioned in  item 11 shall be applied to every user undertaking separately.</v>
          </cell>
          <cell r="J813" t="str">
            <v>Yes</v>
          </cell>
          <cell r="K813" t="str">
            <v>Yes</v>
          </cell>
          <cell r="M813">
            <v>4</v>
          </cell>
          <cell r="N813">
            <v>4</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cell r="H814">
            <v>2013</v>
          </cell>
          <cell r="I814" t="str">
            <v xml:space="preserve">The restriction on consecutive entry into or extension of an employment contract for a specified term  mentioned in  item 11 shall be applied to every user undertaking separately. So there is no limits on regulations on number and duration of the contracts between the TWA and the employee.
120 months </v>
          </cell>
          <cell r="J814">
            <v>98</v>
          </cell>
          <cell r="K814">
            <v>98</v>
          </cell>
          <cell r="M814">
            <v>1</v>
          </cell>
          <cell r="N814">
            <v>1</v>
          </cell>
          <cell r="P814" t="str">
            <v>20-02-2012
98 because more than 36, less than 100=no limit</v>
          </cell>
        </row>
        <row r="815">
          <cell r="A815" t="str">
            <v>SVNTWA42003</v>
          </cell>
          <cell r="B815" t="str">
            <v>SVN</v>
          </cell>
          <cell r="C815" t="str">
            <v>Slovenia</v>
          </cell>
          <cell r="D815" t="str">
            <v>Item 16</v>
          </cell>
          <cell r="E815" t="str">
            <v>TWA4</v>
          </cell>
          <cell r="F815" t="str">
            <v>Authorisation or reporting requirements</v>
          </cell>
          <cell r="G815">
            <v>2003</v>
          </cell>
          <cell r="H815">
            <v>2013</v>
          </cell>
          <cell r="I815" t="str">
            <v>Temporary agency work services may be provided by a legal person in private law who has been registered as an intermediary of temporary agency work in the register of economic activities.</v>
          </cell>
          <cell r="J815">
            <v>0</v>
          </cell>
          <cell r="M815">
            <v>0</v>
          </cell>
        </row>
        <row r="816">
          <cell r="A816" t="str">
            <v>SVNTWA52003</v>
          </cell>
          <cell r="B816" t="str">
            <v>SVN</v>
          </cell>
          <cell r="C816" t="str">
            <v>Slovenia</v>
          </cell>
          <cell r="D816" t="str">
            <v>Item 17</v>
          </cell>
          <cell r="E816" t="str">
            <v>TWA5</v>
          </cell>
          <cell r="F816" t="str">
            <v>Equal treatment for TWA workers</v>
          </cell>
          <cell r="G816">
            <v>2003</v>
          </cell>
          <cell r="H816">
            <v>2013</v>
          </cell>
          <cell r="I816"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816">
            <v>2</v>
          </cell>
          <cell r="M816">
            <v>6</v>
          </cell>
        </row>
        <row r="817">
          <cell r="A817" t="str">
            <v>SVNCD12003</v>
          </cell>
          <cell r="B817" t="str">
            <v>SVN</v>
          </cell>
          <cell r="C817" t="str">
            <v>Slovenia</v>
          </cell>
          <cell r="D817" t="str">
            <v>Item 18</v>
          </cell>
          <cell r="E817" t="str">
            <v>CD1</v>
          </cell>
          <cell r="F817" t="str">
            <v>Definition of collective dismissal</v>
          </cell>
          <cell r="G817">
            <v>2003</v>
          </cell>
          <cell r="H817">
            <v>2013</v>
          </cell>
          <cell r="I817"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817">
            <v>4</v>
          </cell>
          <cell r="M817">
            <v>6</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cell r="H818">
            <v>2013</v>
          </cell>
          <cell r="I818" t="str">
            <v>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v>
          </cell>
          <cell r="J818">
            <v>1.5</v>
          </cell>
          <cell r="M818">
            <v>4.5</v>
          </cell>
        </row>
        <row r="819">
          <cell r="A819" t="str">
            <v>SVNCD32003</v>
          </cell>
          <cell r="B819" t="str">
            <v>SVN</v>
          </cell>
          <cell r="C819" t="str">
            <v>Slovenia</v>
          </cell>
          <cell r="D819" t="str">
            <v>Item 20</v>
          </cell>
          <cell r="E819" t="str">
            <v>CD3</v>
          </cell>
          <cell r="F819" t="str">
            <v>Additional delays involved in case of collective dismissals</v>
          </cell>
          <cell r="G819">
            <v>2003</v>
          </cell>
          <cell r="H819">
            <v>2013</v>
          </cell>
          <cell r="I819"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819">
            <v>11</v>
          </cell>
          <cell r="M819">
            <v>1</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cell r="H820">
            <v>2013</v>
          </cell>
          <cell r="I820" t="str">
            <v xml:space="preserve">  </v>
          </cell>
          <cell r="J820">
            <v>0</v>
          </cell>
          <cell r="M820">
            <v>0</v>
          </cell>
        </row>
        <row r="821">
          <cell r="A821" t="str">
            <v>ZAFREG12003</v>
          </cell>
          <cell r="B821" t="str">
            <v>ZAF</v>
          </cell>
          <cell r="C821" t="str">
            <v>South Africa</v>
          </cell>
          <cell r="D821" t="str">
            <v>Item 1</v>
          </cell>
          <cell r="E821" t="str">
            <v>REG1</v>
          </cell>
          <cell r="F821" t="str">
            <v>Notification procedures</v>
          </cell>
          <cell r="G821">
            <v>2003</v>
          </cell>
          <cell r="I821" t="str">
            <v>Personal reasons: Statement of reasons and information on appeals procedures given to the employee.  Advance discussion with employee and trade union if requested by employee.
Lack of work: In companies with 30 or more employees, notification to trade union representatives and consultation on reasons and ways to avoid lay-off.</v>
          </cell>
          <cell r="J821">
            <v>1.75</v>
          </cell>
          <cell r="M821">
            <v>3.5</v>
          </cell>
        </row>
        <row r="822">
          <cell r="A822" t="str">
            <v>ZAFREG22003</v>
          </cell>
          <cell r="B822" t="str">
            <v>ZAF</v>
          </cell>
          <cell r="C822" t="str">
            <v>South Africa</v>
          </cell>
          <cell r="D822" t="str">
            <v>Item 2</v>
          </cell>
          <cell r="E822" t="str">
            <v>REG2</v>
          </cell>
          <cell r="F822" t="str">
            <v>Delay before notice can start</v>
          </cell>
          <cell r="G822">
            <v>2003</v>
          </cell>
          <cell r="I822" t="str">
            <v>Personal reasons: Advance discussion, then notice orally or in writing.
Lack of work: Invitation to consultation; 5-day delay; consultation for 7 days; then notice in writing.
Calculation: personal reasons, 7 i.e. (6+1); lack of work, 15 i.e. (1+5+7+2); all, 11 i.e. (7+15)/2</v>
          </cell>
          <cell r="J822">
            <v>11</v>
          </cell>
          <cell r="M822">
            <v>2</v>
          </cell>
          <cell r="P822" t="str">
            <v>to check</v>
          </cell>
        </row>
        <row r="823">
          <cell r="A823" t="str">
            <v>ZAFREG32003</v>
          </cell>
          <cell r="B823" t="str">
            <v>ZAF</v>
          </cell>
          <cell r="C823" t="str">
            <v>South Africa</v>
          </cell>
          <cell r="D823" t="str">
            <v>Item 3</v>
          </cell>
          <cell r="E823" t="str">
            <v>REG3A, REG3B, REG3C</v>
          </cell>
          <cell r="F823" t="str">
            <v>Notice / tenure</v>
          </cell>
          <cell r="G823">
            <v>2003</v>
          </cell>
          <cell r="I823" t="str">
            <v>All workers: 14d&lt;=1y, 1m&lt;=4y, 2m&lt;=8y, 4m&lt;=12y, 6m&gt;12y.
9 months tenure: 14 days, 4 years tenure: 1 months, 20 years tenure: 6 months.</v>
          </cell>
          <cell r="J823">
            <v>0.5</v>
          </cell>
          <cell r="K823">
            <v>1</v>
          </cell>
          <cell r="L823">
            <v>6</v>
          </cell>
          <cell r="M823">
            <v>2</v>
          </cell>
          <cell r="N823">
            <v>2</v>
          </cell>
          <cell r="O823">
            <v>3</v>
          </cell>
        </row>
        <row r="824">
          <cell r="A824" t="str">
            <v>ZAFREG42003</v>
          </cell>
          <cell r="B824" t="str">
            <v>ZAF</v>
          </cell>
          <cell r="C824" t="str">
            <v>South Africa</v>
          </cell>
          <cell r="D824" t="str">
            <v>Item 4</v>
          </cell>
          <cell r="E824" t="str">
            <v>REG4A, REG4B, REG4C</v>
          </cell>
          <cell r="F824" t="str">
            <v>Severance pay / tenure</v>
          </cell>
          <cell r="G824">
            <v>2003</v>
          </cell>
          <cell r="I824" t="str">
            <v>All workers: None.</v>
          </cell>
          <cell r="J824">
            <v>0</v>
          </cell>
          <cell r="K824">
            <v>0</v>
          </cell>
          <cell r="L824">
            <v>0</v>
          </cell>
          <cell r="M824">
            <v>0</v>
          </cell>
          <cell r="N824">
            <v>0</v>
          </cell>
          <cell r="O824">
            <v>0</v>
          </cell>
        </row>
        <row r="825">
          <cell r="A825" t="str">
            <v>ZAFREG52003</v>
          </cell>
          <cell r="B825" t="str">
            <v>ZAF</v>
          </cell>
          <cell r="C825" t="str">
            <v>South Africa</v>
          </cell>
          <cell r="D825" t="str">
            <v>Item 5</v>
          </cell>
          <cell r="E825" t="str">
            <v>REG5</v>
          </cell>
          <cell r="F825" t="str">
            <v>Definition of justified or unfair dismissal</v>
          </cell>
          <cell r="G825">
            <v>2003</v>
          </cell>
          <cell r="I825"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v>
          </cell>
          <cell r="J825">
            <v>2</v>
          </cell>
          <cell r="M825">
            <v>4</v>
          </cell>
        </row>
        <row r="826">
          <cell r="A826" t="str">
            <v>ZAFREG62003</v>
          </cell>
          <cell r="B826" t="str">
            <v>ZAF</v>
          </cell>
          <cell r="C826" t="str">
            <v>South Africa</v>
          </cell>
          <cell r="D826" t="str">
            <v>Item 6</v>
          </cell>
          <cell r="E826" t="str">
            <v>REG6</v>
          </cell>
          <cell r="F826" t="str">
            <v>Trial period</v>
          </cell>
          <cell r="G826">
            <v>2003</v>
          </cell>
          <cell r="I826" t="str">
            <v>4 months (all workers)</v>
          </cell>
          <cell r="J826">
            <v>4</v>
          </cell>
          <cell r="M826">
            <v>4</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cell r="I827"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827">
            <v>14</v>
          </cell>
          <cell r="M827">
            <v>3</v>
          </cell>
        </row>
        <row r="828">
          <cell r="A828" t="str">
            <v>ZAFREG82003</v>
          </cell>
          <cell r="B828" t="str">
            <v>ZAF</v>
          </cell>
          <cell r="C828" t="str">
            <v>South Africa</v>
          </cell>
          <cell r="D828" t="str">
            <v>Item 8</v>
          </cell>
          <cell r="E828" t="str">
            <v>REG8</v>
          </cell>
          <cell r="F828" t="str">
            <v>Possibility of reinstatement following unfair dismissal</v>
          </cell>
          <cell r="G828">
            <v>2003</v>
          </cell>
          <cell r="I828" t="str">
            <v>No reinstatement.</v>
          </cell>
          <cell r="J828">
            <v>0</v>
          </cell>
          <cell r="M828">
            <v>0</v>
          </cell>
        </row>
        <row r="829">
          <cell r="A829" t="str">
            <v>ZAFREG92003</v>
          </cell>
          <cell r="B829" t="str">
            <v>ZAF</v>
          </cell>
          <cell r="C829" t="str">
            <v>South Africa</v>
          </cell>
          <cell r="D829" t="str">
            <v>Item 9</v>
          </cell>
          <cell r="E829" t="str">
            <v>REG9</v>
          </cell>
          <cell r="F829" t="str">
            <v>Maximum time for claim</v>
          </cell>
          <cell r="G829">
            <v>2003</v>
          </cell>
          <cell r="I829" t="str">
            <v>-</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cell r="I830" t="str">
            <v>Permitted for temporary replacements, traineeship, and special business needs (unstable nature of  service activity, etc.).</v>
          </cell>
          <cell r="J830">
            <v>1</v>
          </cell>
          <cell r="M830">
            <v>4</v>
          </cell>
        </row>
        <row r="831">
          <cell r="A831" t="str">
            <v>ZAFFTC22003</v>
          </cell>
          <cell r="B831" t="str">
            <v>ZAF</v>
          </cell>
          <cell r="C831" t="str">
            <v>South Africa</v>
          </cell>
          <cell r="D831" t="str">
            <v>Item 11</v>
          </cell>
          <cell r="E831" t="str">
            <v>FTC2</v>
          </cell>
          <cell r="F831" t="str">
            <v>Maximum number of successive fixed-term contracts</v>
          </cell>
          <cell r="G831">
            <v>2003</v>
          </cell>
          <cell r="I831" t="str">
            <v>Estimated number: 1.5
In case of successive contracts, justification of limitation of contract subject to court examination.</v>
          </cell>
          <cell r="J831">
            <v>1.5</v>
          </cell>
          <cell r="M831">
            <v>5</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cell r="I832" t="str">
            <v>No limit</v>
          </cell>
          <cell r="J832">
            <v>200</v>
          </cell>
          <cell r="M832">
            <v>0</v>
          </cell>
        </row>
        <row r="833">
          <cell r="A833" t="str">
            <v>ZAFTWA12003</v>
          </cell>
          <cell r="B833" t="str">
            <v>ZAF</v>
          </cell>
          <cell r="C833" t="str">
            <v>South Africa</v>
          </cell>
          <cell r="D833" t="str">
            <v>Item 13</v>
          </cell>
          <cell r="E833" t="str">
            <v>TWA1</v>
          </cell>
          <cell r="F833" t="str">
            <v>Types of work for which TWA employment is legal</v>
          </cell>
          <cell r="G833">
            <v>2003</v>
          </cell>
          <cell r="I833" t="str">
            <v>General</v>
          </cell>
          <cell r="J833">
            <v>4</v>
          </cell>
          <cell r="M833">
            <v>0</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cell r="I834" t="str">
            <v>No</v>
          </cell>
          <cell r="J834" t="str">
            <v>No</v>
          </cell>
          <cell r="K834" t="str">
            <v>No</v>
          </cell>
          <cell r="M834">
            <v>2</v>
          </cell>
          <cell r="N834">
            <v>2</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cell r="I835" t="str">
            <v>No limit</v>
          </cell>
          <cell r="J835">
            <v>100</v>
          </cell>
          <cell r="K835">
            <v>100</v>
          </cell>
          <cell r="M835">
            <v>0</v>
          </cell>
          <cell r="N835">
            <v>0</v>
          </cell>
        </row>
        <row r="836">
          <cell r="A836" t="str">
            <v>ZAFTWA42003</v>
          </cell>
          <cell r="B836" t="str">
            <v>ZAF</v>
          </cell>
          <cell r="C836" t="str">
            <v>South Africa</v>
          </cell>
          <cell r="D836" t="str">
            <v>Item 16</v>
          </cell>
          <cell r="E836" t="str">
            <v>TWA4</v>
          </cell>
          <cell r="F836" t="str">
            <v>Authorisation or reporting requirements</v>
          </cell>
          <cell r="G836">
            <v>2003</v>
          </cell>
          <cell r="I836" t="str">
            <v>-</v>
          </cell>
        </row>
        <row r="837">
          <cell r="A837" t="str">
            <v>ZAFTWA52003</v>
          </cell>
          <cell r="B837" t="str">
            <v>ZAF</v>
          </cell>
          <cell r="C837" t="str">
            <v>South Africa</v>
          </cell>
          <cell r="D837" t="str">
            <v>Item 17</v>
          </cell>
          <cell r="E837" t="str">
            <v>TWA5</v>
          </cell>
          <cell r="F837" t="str">
            <v>Equal treatment for TWA workers</v>
          </cell>
          <cell r="G837">
            <v>2003</v>
          </cell>
          <cell r="I837" t="str">
            <v>-</v>
          </cell>
        </row>
        <row r="838">
          <cell r="A838" t="str">
            <v>ZAFCD12003</v>
          </cell>
          <cell r="B838" t="str">
            <v>ZAF</v>
          </cell>
          <cell r="C838" t="str">
            <v>South Africa</v>
          </cell>
          <cell r="D838" t="str">
            <v>Item 18</v>
          </cell>
          <cell r="E838" t="str">
            <v>CD1</v>
          </cell>
          <cell r="F838" t="str">
            <v>Definition of collective dismissal</v>
          </cell>
          <cell r="G838">
            <v>2003</v>
          </cell>
          <cell r="I838" t="str">
            <v>&gt;9 workers in firms &gt;20 employees, in case of dismissal for financial or production-related reasons.</v>
          </cell>
          <cell r="J838">
            <v>3</v>
          </cell>
          <cell r="M838">
            <v>4.5</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cell r="I839" t="str">
            <v>Notification of employee representatives: Consultation with trade union or personnel representatives.
Notification of public authorities: Notification of local employment office.</v>
          </cell>
          <cell r="J839">
            <v>1</v>
          </cell>
          <cell r="M839">
            <v>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cell r="I840" t="str">
            <v>Consultation for at least 42 days, plus 5 days advance notice of the need for consultation.
Calculation: 42+5-15 for individual redundancies</v>
          </cell>
          <cell r="J840">
            <v>32</v>
          </cell>
          <cell r="M840">
            <v>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cell r="I841"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841">
            <v>0</v>
          </cell>
          <cell r="M841">
            <v>0</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 xml:space="preserve">Redundancy: written or oral notice with statement of reasons; Personal reasons: if disputed, the AIRC takes into account whether the employee was warned about unsatisfactory performance and given time to respond before dismissal. 
Calculation: 4 = average of redundancy (1 day) and personal reasons (6 days for warning + 1 day for notice) </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redundancy.
Calculation: 9 months tenure: 1week, 4 years tenure: 3 weeks, 20 years tenure: 4 weeks.</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years tenure: 8 weeks, 20 years tenure: 8 weeks)</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 xml:space="preserve">Fair: Dismissal can be fair if justified on the basis of capacity or conduct, subject to whether it is harsh, unjust or unreasonable as well as for economic redundancy (“retrenchment”), or for genuine operational reasons meaning reasons of an economic, technological, structural or similar nature relating to the employer's undertaking, establishment, service or business.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absence from work during maternity leave or parental leave, temporary absence from work to carry out voluntary emergency management activity, religion, political opinion, national extraction or social origin, refusing to negotiate in connection with, make, sign, extend, vary or terminate an AWA.
Firms employing 100 or less employees are exempt from unfair dismissal laws, but unlawful termination (for discriminatory reasons) continues to be prohibited in all firms. These firms are estimated to account for 56% of total employees. </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unreasonable by AIRC).</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has been served. If the works council does not act on this request, the dismissed employee may himself/herself challenge the dismissal in court within one week after the expiry of the period set for the works council.
Before dismissal takes effect.</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 xml:space="preserve">In the case of written notification:
- the letter takes effect on the 3rd working day after dispatch,
- the notice period starts on the 1st day of the month following the date on which the notification by registered letter takes effect (two weeks on average), 
- the notice period for blue-collar workers starts on the 1st Monday following the date on which the notification by registered letter takes effect (3.5 days on average).
Calculation: average of blue collar and white collar workers:
3+(3.5+15)/2
</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agreement.
White collar: 7d during trial period; 3m&lt;5y. Additional three months’ notice for each started 5-year period of tenure (e.g. 6 m&lt;10 years, 9 m&lt;15 years, etc.). This is the legal minimum. 
If annual remuneration is above EUR 28 580 (2008) or EUR 29 729 (2009), the parties must agree to a reasonable notice period which cannot be less than the legal minimum. If they fail to reach an agreement, the courts shall rule on a reasonable notice period. Some methods, such as the Claeys formula, have been developed by legal experts to calculate this appropriate notice period, but they are in no way binding.
Blue collar: 9 months’ tenure: 35 days, 4 years’ tenure: 35 days, 20 years’ tenure: 112 days. 
White collar: 9 months’ tenure: 3 months, 4 years’ tenure: 3 months, 20 years’ tenure: 15 months (minimum notice periods)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establishment or department.
For white collar workers, there are no provisions for the notion of unfair dismissal in regulations; only the general concept of abuse of rights. The right to dismiss an employee must be exercised for the purposes for which it is granted, i.e. in the interests of the enterprise. It is then up to the employee to prove that the dismissal is unfair.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 xml:space="preserve">Optional trial period clause, certain conditions are to be observed when it is included in the employment contract.
Blue collar: minimum 7 days, maximum 14 days
White collar: minimum 1 month, maximum 6 months [may be extended up to 12 months if gross annual remuneration is above EUR 34 261 (2008) or EUR 35 638 (2009)] 
Calculation: average of maximum values for blue collar and white collar workers (average of both cases for white collar workers) = 4.75 months.
</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 xml:space="preserve">Blue collar and white collar workers: payment of compensation (normal entitlement for dismissal) at least equivalent to the notice period (in the event that the notice period is not observed).
In addition to this normal compensation (or pay in lieu of notice period): 
Blue collar workers: compensation for unfair dismissal equivalent to six months’ salary
White collar workers: damages to be decided by the court.
Typical compensation for 20 years’ tenure. Blue collar workers: 112 days + 6 months
White collar workers: 15 months
These compensation payments include amounts due for dismissal without a notice period.
Calculation: average for blue and white collar workers: (6+0)/2 = 3 months
</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 xml:space="preserve">No maximum number if these successive FTCs can be justified by the nature of the work or other legitimate reasons.
If no justification can be given as to the nature of the work or other legitimate reasons: 4 successive FTCs, of a minimum duration of 3 months and total duration of two years or, 6 contracts with the authorisation of the Labour Inspectorate (Inspection des lois sociales), for a maximum total duration of 3 years with contracts of a minimum of 6 months.
With legitimate reasons: no maximum number, but assessed by employment tribunals.
</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 xml:space="preserve">Unlimited for the first contract. In the case of successive FTCs not justified by the nature of the work or other legitimate reasons: 2 years (or 3 years with the authorisation of the Labour Inspectorate).
If these successive FTCs are justified by the nature of the work or other legitimate reasons: no maximum cumulated duration.
</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trade union representatives) 
Work of an exceptional nature: 3 months (except for certain specific cases: 7 days or 12 months) 
There are no restrictions for the duration of successive contracts between the TWA and workers.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 xml:space="preserve">Dismissal is collective when it affects: 
1. firms with more than 20 workers
2. and is deployed over a period of at least 60 days: 10 workers in firms with between 21 and 99 employees; 10% of employees in firms with between 100 and 299 workers; 30 employees in firms with 300 and more workers. 
</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authorities:
To the Director of the Sub-Regional Employment Service (Directeur du service subrégional de l’emploi) and the Chairman of the Executive Committee of the Federal Public Service, Employment, Labour and Social Dialogue (Président du Comité de Direction du Service public fédéral Emploi, Travail et concertation sociale).
2nd notification: once the consultation procedure is completed, a new notification must be sent to the above-mentioned public authorities detailing the planned redundancies (number of workers to be dismissed, category, etc.) with a copy sent to staff representatives.</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 xml:space="preserve">Redundancies are prohibited during the 30 days following the 2nd notification (notification to the Sub-Regional Employment Service). This period can be reduced or extended up to a maximum of 60 days on the decision of the Director of the Sub-Regional Employment Service.
Staff representatives have a period of 30 days from the second notification during which they can claim that certain points concerning the information and consultation procedure have not been respected.
Calculation: At least five days for consultation between the 1st and the 2nd notification plus (30+60)/2 days on average following the 2nd notification.
</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employer is required to set up an “employment cell” and provide outplacement services to workers.
Compensation for collective dismissal: compensation will vary according to the duration of the notice period. The longer the notice period, the lower the compensation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There is no maximum amount for compensation.
Typical compensation at 20 years tenure: 6 months.</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The maximum duration of successive TWA contracts between the agency and the worker is two years. However, open-ended TWA contracts are possible and frequent.</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Des délais plus longs sont possibles si un accord de branche étendu le prévoit.
La plupart des conventions collectives prévoient entre 2 et 3 mois pour les ouvriers et les employés et entre 4 et 6 mois pour les cadres, renouvellement éventuel compris. Un accord écrit devra être établi entre les parties est en générale nécessaire pour le renouvellement.
Calculs : moyenne des durées moyennes pour les ouvriers/employés et les cadres : [(2+3)/2 + (4+6)/2]/2 = 3,75 mois</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 xml:space="preserve">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
</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In the latter case, average of the situation in which the case is not brought to court (9 months tenure: 3/8 months; 4 years tenure: 2 months; 20 years tenure: 10 months) and is brought to court (0 months). 
No severance pay in establishments employing 10 or fewer employees.</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 minus the average severance pay reported in Item 4</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years tenure: 16 months.
Calculation: average of blue and white collar notice periods</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 4 years tenure: 15 days, 20 years tenure: 4 months.
White collar: 9 months tenure: 15 days, 4 years tenure: 1.5 months, 20 years tenure: 8 months. (Calculated assuming that notice is given).</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rights as other regular workers</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term.</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contract is not cnoverted into an open-ended contract. In the event the employee continues in the employment of the indirect employer after the contract and any renewal thereof expires for a period of over two months, the employee's contract with the TWA shall be deemed to have been converted into an open-ended employment contract between the employee and the indirect employer.</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Ministry of Employment and Social Protection every six months. A copy of the report should also be submitted to the national Employment Observatory Research - Informatics S.A.</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 which cannot be lower than that set by the sectoral, occupation-based or enterprise-level collective agreements applicable to the indirect employer's staff. There is no requirement for working conditions other than health and safety to be the same for regular and TWA workers.</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(according to Laws 3863/2010 and 3899/2010): 
0&lt;1y, 1m&lt;2y, 2m&lt;5y, 3m&lt;10y, 4m&lt;15y, 5m&lt;20y, 6m≥20y. 
9 months tenure: 0, 4 years tenure: 1 month, 20 years tenure: 3 months.
Calculation: average of blue and white collar notice periods, assuming that prior notification is given for white collars as this is less costly for the employer in most situations.</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4m&lt;8y, 5m&lt;10y, plus 1m per additional year of service, up to 24m for tenure duration of 28y and more.
Blue collar: 9 months tenure: 0 days, 4 years tenure: 15 days, 20 years tenure (completed but less than 25y): 4 months.
White collar: 9 months tenure: 0 days, 4 years tenure (completed): 1.5 months, 20 years tenure (completed): 8 months. (Calculated assuming that notice is given).
Score calculated as average of blue and white collars</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 the same rights as regular workers with more than 1 year of tenure.</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term</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 xml:space="preserve">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cell r="P1066">
            <v>41061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Ministry of Employment and Social Protection every six months. A copy of the report should also be submitted to the national Employment Observatory Research - Informatics S.A.</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cell r="P1068">
            <v>41214</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 xml:space="preserve">Within a month, at least 7 employees in firms of 20-150 employees (at the beginning of the month)
 or 5% of the personnel and at least 31 employees in firms with more than 150 employees (at the beginning of the month)
In any of the above cases, the dismissals of employees aged 55-64, cannot exceed 10% of the overall dismissals.
</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 xml:space="preserve">The employer shall justify his notice. The justification shall clearly indicate the cause of the notice. The employee shall be given an opportunity for defence against the objections raised against him/her. Agreements and statements of termination of an employment relationship shall be made in writing.
</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The employee is also entitled to back pay (Sec. 100, Labour Code). Typical compensation at 20 years tenure (all workers): 10 months plus backpay.</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deemed established for an indefinite duration.</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3 days for individual dismissals= 49 days
</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 xml:space="preserve">All workers: none.
In redundancy cases with at least two years tenure: 1 week’s pay ('bonus week'), plus two weeks’ pay per year worked, subject to a ceiling on weekly pay of 600 EUR  Employers are reimbursed 60% by redundancy fund financed by ordinary employer and employee social security contribution - they pay therefore only 40%.
Redundancy cases: 9 months tenure: 0, 4 years tenure: 9 weeks (cost is only 3.6w), 20 years tenure: 41 weeks (cost is only 16.4w).
</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 xml:space="preserve">Maximum compensation equals 104 weeks’ pay.  Compensation awards based on financial loss.  Maximum 4 weeks’  award where no loss established.  (Average Employment Appeals Tribunal award in 2007 was 7280 EUR)
Calculation: average of average and maximum compensation minus average severance pay reported in Item 4 = 8.7 months
</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2007, reinstatement was ordered in one case and re-engagement was ordered in four cases. More generally, reinstatement or re-engagement are typically ordered in 3%-4% of the cases where a remedy order is granted.</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contract contains a specific clause stating that the Unfair Dismissals Acts will not apply to the expiry of the term of the contract.</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Calculation: 1 day for letter plus 7 days on average for the 1st or the 16th day of the month plus 5/2 days for the waiting period in the case of subjective reasons.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 xml:space="preserve">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15 months plus 6-month backpay
</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workers on strike.</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cell r="P1146">
            <v>40725</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There are no limits for the cumulative duration of FTCs. However, each contract cannot be concluded for a term exceeding three years, except if concluded for the completion of a specified project (Labour Standards Act – Art. 14). The contract can be of 5 years for highly skilled employees or those aged 60+.</v>
          </cell>
          <cell r="J1147">
            <v>200</v>
          </cell>
          <cell r="M1147">
            <v>0</v>
          </cell>
          <cell r="P1147">
            <v>40695</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cell r="P1151">
            <v>40581</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relevant laws on labour protection and apportioning responsibilities between the TWA and the user firm.</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1158">
            <v>20</v>
          </cell>
          <cell r="M1158">
            <v>3</v>
          </cell>
          <cell r="P1158">
            <v>41225</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1159">
            <v>1</v>
          </cell>
          <cell r="K1159">
            <v>1</v>
          </cell>
          <cell r="L1159">
            <v>1</v>
          </cell>
          <cell r="M1159">
            <v>3</v>
          </cell>
          <cell r="N1159">
            <v>2</v>
          </cell>
          <cell r="O1159">
            <v>1</v>
          </cell>
          <cell r="P1159">
            <v>41225</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1176">
            <v>0</v>
          </cell>
          <cell r="M1176">
            <v>0</v>
          </cell>
          <cell r="P1176">
            <v>41225</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rescission, inform the respective Board providing it with the address it has registered and requesting notification to the employee. (Art. 47 Federal Labour Law, FLL hereafter).</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3.2 month, 20 years tenure: 20 months (takes into account the correction factor mentioned above - as estimated by Dutch gov.). 
Calculation: average of PES (0)/courts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(age/sex balance of the workforce, for example).
Unfair: Unfair are “obviously unreasonable” terminations, and  dismissals of pregnant women, the disabled, new mothers and works council members. </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the CWI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Calculation: average of PES /courts (0)</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monthly gross salary. 
C = correction factor (no maximum, but a correction factor above 2 is extremely exceptional).
In this case (1 in 2 cases), 9 months tenure: 0 month, 4 years tenure: 3.2 month, 20 years tenure: 20 months (takes into account the correction factor mentioned above - as estimated by Dutch gov.). 
Calculation: average of PES (0)/courts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cell r="P1234">
            <v>40878</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1241">
            <v>1.5</v>
          </cell>
          <cell r="M1241">
            <v>3</v>
          </cell>
          <cell r="P1241">
            <v>41091</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1242">
            <v>5</v>
          </cell>
          <cell r="M1242">
            <v>1</v>
          </cell>
          <cell r="P1242">
            <v>41091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 xml:space="preserve">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J1246">
            <v>0</v>
          </cell>
          <cell r="M1246">
            <v>6</v>
          </cell>
          <cell r="P1246">
            <v>41091</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Typical compensation at 20 years tenure: backpay of 6 months (assumes case takes 6 months to complete) + median compensation payment of NZ$5,000 in 2008 (equivalent to 6.8 weeks wages based on median weekly wages and salaries earnings taken from 2008 New Zealand Income Survey).
</v>
          </cell>
          <cell r="J1247">
            <v>7.7</v>
          </cell>
          <cell r="M1247">
            <v>1</v>
          </cell>
          <cell r="P1247">
            <v>41091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building industry 2010-2012 between LO and NHO and BNL).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 xml:space="preserve">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Calculation: 24 months = (12+36)/2
There are no limits for contracts between the worker and the agency provided that the worker changes user employer once maximum assignment length is reached. </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During the 10 days following the notification referred to in the previous item, the committee representing this worker, the worker involved and, if the worker is a union representative, the respective union association may send the employer their substantiated opinion, and the worker may also submit any pertinent evidence (article 377 of the CT).
Decision:
After five days counted from the end of the period for referred to above, the employer may proceed with the dismissal, through a substantiated decision in writing (number 1 of article 378 of the CT).
Calculation: average of extinction of work position (16 days = 1 day for letter + 10 days for first notification and reactions + 5 days for employer to make decision) and unsuitability (22 days = 6 days for training and post-training adaptation (see Item 5) + 1 day for letter + 10 days for first notification and reactions + 5 days for employer to make decision). The requirement of training and post-training adaptation in the case of unsuitability is treated as a requirement of previous warning (conventionally evaluated at 6 days, despite its actual duration is at least 30 days). 
</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tenure criteria must be followed.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employer does not have another job compatible with the professional category of the worker.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only take place provided that the following requirements are met, cumulatively: a) Modifications have been introduced in the job arising from: (i) changes in manufacturing or marketing processes, (ii) new technologies or equipment based on different or more complex technology, in the six months prior to the beginning of the procedure; b) vocational training suitable to the modifications of the job has been provided; c) after the training, the worker has been provided with a period of adaptation of at least 30 days; d) there is no other available job and compatible with the worker’s professional qualification; e) the situation of unsuitability does not arise from lack of safety and health conditions at work imputable to the employer. Condition e) applies also to unsuitability under 2).
Discriminatory dismissal is always unfair.
Calculation: average of unsuitability (3) and redundancy (2)</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 xml:space="preserve">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
</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 xml:space="preserve">Dismissal declared unfair (art. 389 CT):
The employer is condemned to indemnify the worker for all the damages caused, material and moral. 
In the case of mere irregularity on procedure for dismissals, due to omission of required investigative measures required in the case of misconduct, and if the justifying motives claimed for the dismissal are declared founded, the worker is merely entitled to an indemnity corresponding to half the value established for indemnity instead of reinstatement at the worker’s request.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Work contracts are between the temporary employee and the TWA, while the TWA concludes a different type of contract with the final user. Contracts between the temporary employee and the TWA may be entered into for an unlimited duration. Contracts between the TWA and the final user have a maximum duration of two years.</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the criteria for collective dismissal are less strict than for individual dismissal because collective dismissal without fault is possible without the need to retrain or transfer workers to another post and without priority rules based on tenure or occupation.
Calculation: average of 1 (for consultation) and -1 (for easier dismissal criteria)</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 xml:space="preserve">Dismissal due to extinction of work position:
The employer notifies, in writing: (i) the workers committee or, in its absence, the inter-union committee or union committee, (ii) the worker involved and, (iii) if the worker is a union representative, his/her union association, the grounds for dismissal, [number 1 of article 369 of the Labour Code (CT hereafter)].
Any worker involved, committee representing these workers or union association may, within the three business days following the employer’s notification, request to the competent inspection service of the ministry responsible for the labour area, to check the argued requirements for dismissal, informing simultaneously the employer of this fact (number 2 of article 370 of the CT).
Dismissal due to unsuitability:
The employer notifies, in writing: (i) the workers committee or, in its absence, the inter-union committee or union committee, (ii) the worker involved and (iii) if the worker is a union representative, his/her union association, the grounds for dismissal [number 1 of article 376 of the CT).
</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During the 10 days following the notification referred to in the previous item, the committee representing this worker, the worker involved and, if the worker is a union representative, the respective union association may send the employer their substantiated opinion, and the worker may also submit any pertinent evidence (article 377 of the CT).
Decision:
After five days counted from the end of the period for referred to above, the employer may proceed with the dismissal, through a substantiated decision in writing (number 1 of article 378 of the CT).
Calculation: average of extinction of work position (16 days = 1 day for letter + 10 days for first notification and reactions + 5 days for employer to make decision) and unsuitability (22 days = 6 days for training and post-training adaptation (see Item 5) + 1 day for letter + 10 days for first notification and reactions + 5 days for employer to make decision). The requirement of training and post-training adaptation in the case of unsuitability is treated as a requirement of previous warning (conventionally evaluated at 6 days, despite its actual duration is at least 30 days). 
</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article 378, both of the CT):
- 15 days, in the case of workers with tenure of less than one year;
- 30 days, in the case of workers with tenure equal to or above one year and less than five years;
- 60 days, in the case of workers with tenure equal to or above five years and less than ten years;
- 75 days, in the case of worker with tenure equal to or above ten years.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article 366 of the CT). The severance payments cannot be less than three months of base wage and tenure based increments (number 3 of article 366 of the CT).
Severance payments in the case of termination of employment contracts signed after 1st of November 2011 (article 366-A added to the Labour Code, by Law number 53/2011, 14 October): 
The worker is entitled to severance payments corresponding to 20 days of base wage and tenure based increments for every year of tenure. The worker’s monthly base wage and tenure based increments that is considered for the calculation of the severance payments cannot be higher than 20 times the national minimum wage. The total amount of severance payments cannot be higher than 12 times the monthly base wage and tenure based increments of the worker. In the case of years fractions, the amount of severance payments is calculated proportionally.
Calculation: based on contracts signed after November 2011.</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tenure criteria must be followed.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employer does not have another job compatible with the professional category of the worker.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only take place provided that the following requirements are met, cumulatively: a) Modifications have been introduced in the job arising from: (i) changes in manufacturing or marketing processes, (ii) new technologies or equipment based on different or more complex technology, in the six months prior to the beginning of the procedure; b) vocational training suitable to the modifications of the job has been provided; c) after the training, the worker has been provided with a period of adaptation of at least 30 days; d) there is no other available job and compatible with the worker’s professional qualification; e) the situation of unsuitability does not arise from lack of safety and health conditions at work imputable to the employer. Condition e) applies also to unsuitability under 2).
Discriminatory dismissal is always unfair.
Calculation: average of unsuitability (3) and redundancy (2)</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 xml:space="preserve">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
</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 xml:space="preserve">Dismissal declared unfair (art. 389 CT):
The employer is condemned to indemnify the worker for all the damages caused, material and moral. 
In the case of mere irregularity on procedure for dismissals, due to omission of required investigative measures required in the case of misconduct, and if the justifying motives claimed for the dismissal are declared founded, the worker is merely entitled to an indemnity corresponding to half the value established for indemnity instead of reinstatement at the worker’s request.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 xml:space="preserve">Admissibility of fixed term contracts:
Fixed term contracts can only be celebrated to meet a temporary need of the company and for the period strictly necessary to meet this need (number 1 of article 140 of the CT).
The following criteria are considered as temporary needs of the company (number 2 of article 140 of the CT):
- Direct or indirect replacement of a worker who is absent or, for any motive, is temporarily not capable of working [subparagraph a)];
- Direct or indirect replacement of a worker to whom an action of assessment of unfair dismissal is pendent in court [subparagraph b)];
- Direct or indirect replacement of a worker in a situation of unpaid leave [subparagraph c)];
- Replacement of a full-time worker who now works on a part-time basis for a defined period [subparagraph d)]; 
- Seasonal or other activity which annual production cycle shows irregularities arising from the structural nature of the respective market, including the supply of raw materials [subparagraph e)];
- Exceptional increase of the company’s activity [subparagraph f)];
- Execution of occasional tasks or a certain service that is precisely defined and not long-lasting [subparagraph g)]; 
- Execution of a defined and temporary work, project or other activity, including the execution, direction or supervision of work in the area of civil construction, public works, industrial assembly and repair, under contract or direct administration, as well as the respective projects or other complementary activity involving control and monitoring [subparagraph h)].
A fixed term contract may also be signed for (number 4 of article 140 of the CT):
- Launch of a new activity of an undefined duration, as well as the start-up of a company or establishment belonging to a company with less than 750 workers;
- Contracting of workers in search of their first job, in a situation of long-term unemployment or other situation established in special employment policy legislation.
</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 xml:space="preserve">Duration of fixed term contracts:
A fixed term contract may be renewed up to three times and their duration cannot exceed (number 1 of article 148 CT):
- 18 months, when involving a person in search of a first job;
- Two years, in the other cases established in number 4 of article 140 (referred to in item 10);
- Three years, in all other cases.
- Six years in cases of uncertain duration
Calculation: average of cases established in number 4 of article 140 and other cases (((18+24)/2)+((36+72)/2))/2= 37.5 months 37.5 months
</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 years, or six or 12 months, in the case of a job vacancy when arising from a process of recruitment for its filling or exceptional increase of the company’s activity, respectively (number 3 of article 182 of the CT). 
A temporary undefined term contract lasts for the time required to meet the temporary need of the user, and cannot exceed the duration limits for the temporary fixed term contract (number 4 of article 182 of the CT).
Maximum duration of contracts for the use of temporary work:
A contract for the use of temporary work, including renewals, can neither exceed the duration of the justifying cause nor the limit of two years, or six or 12 months in the case of a job vacancy when a process of recruitment for its filling is already underway or exceptional increase of the company’s activity, respectively (number 2 of article 178 of the CT).</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situation relative to the tax administration and social security; legal designation of singular or collective legal person under the designation «temporary work» and setting aside a financial guarantee (number 1 of article 5 of Decree-Law number 260/2009, of 25 September).
Bi-annual reporting to PES about workers employed in the previous semester (number 2 of article 9 of Decree-Law number 260/2009, of 25 September).</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 xml:space="preserve">Collective dismissal:
Collective dismissal is considered the termination of employment contracts promoted by the employer in the period of three months, covering at least two workers, in micro-enterprise or a small company, and five workers in case of a medium-sized or large company, whenever the dismissal occur due to the closure of one or various divisions or equivalent structure or to the reduction of the number of workers as result of market, structural or technological motives (number 1 of article 359 of the CT).
</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 company representing the workers who will be involved (number 1 of article 360 of the CT). In the absence of the entities referred above, the employer notifies the intention of proceeding with the dismissal, in writing, to each worker potentially involved, who may appoint, amongst them, within the period of five business days counting from the receipt of the notification, a representative committee with the maximum of three or five members according to whether the dismissal involves up to five or more workers (number 3 of article 360 of the CT). The employer, on a date prior to the referred notification, must send a copy of the notification to the ministerial department responsible for the labour area entrusted with the monitoring and fostering of collective contracting (number 5 of article 360 of the CT)</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workers, with a view of reaching an agreement on the dimension and effects of the measures to be applied, in addition to other measures to reduce the number of workers to be dismissed (number 1 of article 361 of the CT). 
Decision:
Once the agreement has been signed, or in its absence, after 15 days have passed since the date of notification of the dismissal intention, the employer notifies in writing each concerned worker involved, observing ordinary notice periods (number 1 of article 363 of the CT).
Calculation: 1 day for letter + 15 days for negotiation minus delays reported in item 2</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 xml:space="preserve">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 
Calculation: 4 days = 6/2 days for required warning procedure + 1 day for notice
</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such employee is entitled to receive severance pay which is equal to at least triple his/her average monthly earnings. Higher severance pay may be agreed in an employment contract or collective labour agreement.
No severance pay in the case of dismissal for personal reasons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termination of the employment relationship. If the overall time for which an employee should be paid wage compensation is greater than twelve months, further compensation is to be determined by the courts.</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reasons.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equally favourable during a 3 month period.</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 xml:space="preserve">With the view of achieving an agreement, an employer is obliged,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to the National Labour Office.
Calculation: at least 4 days for negotiations plus 30 days for informing the National Labour Office minus delays reported in item 2.
</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 xml:space="preserve">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
</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the case of disciplinary dismissal, the notice of dismissal will contain the facts on which the dismissal is based and the date of effect.
Calculation: average of personal reasons (1) and economic reasons (2).</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agencies and the handicaped get 12 days per year of service. 
9 months tenure: 0.5 months, 4 years tenure: 2.67 months, 20 years tenure: 12 months.</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In accordance with provisions of collective agreements. If there is no provision on this matter, this period may not be longer than six months for qualified experts or two months for other workers (three months in enterprises with less than 25 workers).
Calculation: average of situation for ordinary workers (2 months) and qualified technicians (6 months).</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For new permanent contracts after 1997 (available for workers aged 16-28 or over 45, unemployed with at least one-month of continuous unemployment, women where they are under-represented, as well as conversion of fixed-term contracts, provided that no dismissal is made by the firm in the preceding 6 months) compensation is fixed in 33 days per year of service, with a maximum of 24 months pay.  Discrimination case: employers must accept reinstatement. Lack of form case:  the employer can choose between the reinstatment and the compensation.  
Typical compensation at 20 years tenure: average of standard unfair dismissal cases (30 months on average + 6 month backpay) and situations where the employer acknowledges unfair dismissal (30 months on average) minus severance pay as reported in item 4 (12 months).</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and contracts for training purposes); to hire workers with disabilities; and to cover the part of the working day left uncovered by an employee close to retirement with another temporary worker from the enterprise, or with an unemployed worker.</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collective agreement, and up to four years for workers with disabilities. Professionalising contract (contrato de trabajo en prácticas): no limit specified within maximum duration. Workers with disabilities: may be hired for minimum periods of one year up to a maximum of three years, therefore allowing for two extensions. Replacement for workers near retirement: extendable in yearly periods if the partially retired worker decides to continue his activity after the age of 65, with the contract expiring at the end of the corresponding period of the year when the replaced worker reaches the age of full retirement.</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 xml:space="preserve">Temporary increase in workload: maximum duration is six months which may be extended to 12 months through collective agreement. Specific task or service contracts: no limit on duration if the objective reason continues to exist. However, in both cases, workers will become permanent when they have been under contract for more than 24 months within a period of 30 months, continuously or not, in the same job and in the same enterprise, with two or more temporary contracts regardless of whether they have been directly hired or hired through a temporary work agency. Training contracts: maximum of two years, can be extended to three years by collective agreement and up to four year years if the training contract is drawn up with a worker with a disability. Professionalising contract (contrato de trabajo en prácticas): 6 months minimum duration and 2 years maximum duration. Workers with disabilities: may be hired for minimum periods of one year up to maximum of three years. Replacement for workers near retirement: maximum duration of five years extendable in yearly periods if the partially retired worker decides to continue his activity after the age of 65, with the relief contract expiring at the end of the corresponding period of the year when the replaced worker reaches the age of full retirement.
Calculation: average of increase in workload (12), specific task or service (24), training (36) and professionalizing (24) contracts.
</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corresponding to the weekly days off, extra payments, public holidays and annual leave.</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resolution authorising the expiry of the contracts. If no agreement has been reached, the resolution, issued within 15 days, will accept or reject the expiry of all of part of the contracts applied for.
Calculation: 36.5 days = 30 days for consultation + average of 15/2 days for resolution issued by labour authority - 1 day for individual dismissal at Item 2.</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affected workers and to allow for the continuity and feasibility of the business. Selection criteria: None, except for priority to legal representatives of employees. Severance pay: No additional regulations for collective dismissal.</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cell r="P1396" t="str">
            <v>From at least 1st January 2011</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The collective agreement for blue-collar agency workers stipulates that, for assignments longer than 10 days, agency workers should receive the average pay of similar workers in the user establishment or in other comparable establishments. The white-collar agreement stipulates no such principle.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are not allowed</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 xml:space="preserve">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
</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inflation).  According to a government study, 40% of firms exceed legal minima.
Calculation: average of redundancy (assuming worker is aged 22-40) and other cases (no severance pay) 9 months tenure: 0, 4 years tenure: 2 weeks, 20 years tenure: 10 weeks.</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Regulatory Reform (BERR), so that the appropriate Government agencies can take action to help the affected employees.</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approximately amount to 28% of the US population (excluding states where the service letter cannot be used in a labour dispute, e.g. Texas, as well as states in which the letter should be provided only on request but with no obligation of truly stating the reason of separation, e.g. Kansas). 
Calculation: 1 multiplied by the population share of states with service letters or similar obligations.</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reconsideration or continues to work after the notice period expires, the employment contract will remain valid as if no notice had been given.</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the case of dismissal without justified reason. 9 months: 0.75 month; 4 years: 1 month; 20 years: 1 month (Constitution, Art. 7, XXI; art 487 of the Consolidation of Labour Laws)</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 xml:space="preserve">No severance pay in the case of dismissal with justified reason (com justa causa), which essentially corresponds to employee’s misconduct. However, the employer deposits 8% of the worker's monthly earnings into a saving account in the worker's name in the Fundo de Garantia po Tempo de Servico (FGTS), which can be accessed by the worker, inter alia, in the case of dismissal not due to misconduct (sem justa causa). Moreover, in this case, private-sector workers are also entitled to an indemnity (multa) of 40% of the total amount deposited in their name in the FGTS. The indemnity is paid over and above the deposits in the worker's FGTS account during the employment contract. In addition, employers must pay as social contributions 10% of the total amount deposited in the FGTS (Decree 3914, 11-09-2001). Note that this applies only as of the fourth month of the employment contract, the first three months being considered as a probationary period. 
Calculation: 40%*8%*number of months of employment.
</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 xml:space="preserve">The following cases constitute ground for dismissal with justified reason (com justa causa): i) dishonest acts; ii) immoral conduct or misbehaviour; iii) regular conduct of business by the worker for his own or another person’s account, without the employer’s permission, in competition with or to the detriment of the employer; iv) criminal conviction, unless the sentence has been suspended; v) slothfulness or negligence; vi) habitual or on-the-job drunkenness; vii) breach of company secrecy; viii) breach of discipline or insubordination; ix) abandonment of the job; x) physical or verbal aggression in the workplace against any person, except in self defence or in defence of third parties; xi) physical or verbal aggression against the employer or a superior, except in self defence or in defence of third parties; xii) habitual gambling. Acts prejudicial to national security, if proven in administrative proceedings, also constitute grounds for fair dismissal.
However, employers can always dismiss workers with no justified reason (sem justa causa) provided that advance notice is respected and severance payments are observed, except in cases of discrimination and of those categories of employees enjoying job stability (i.e. pregnant women, member of a trade union board and workers' representatives on the Internal Accident Prevention Commission (CIPA)). In the case of dismissal of workers hired before 1979 who have not opted for the FGTS system, courts might order full compensation or reinstatement.
</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compensation is entirely paid by the employer.</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reinstated or be awarded compensation if the Court declares that reinstatement is not advisable. The same rules apply to those categories of employees enjoying job stability (i.e. pregnant women, member of a trade union board and workers' representatives on the Internal Accident Prevention Commission (CIPA)). If serious reasons for dismissal are not recognized by the Labour Court, they have the right to be reinstated.
Calculation: 0.5 since reinstatement is still possible for workers hired before 1979 who have not opted for the FGTS system.</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specified period are valid only if they govern services whose nature or transitional character justifies the fixing of their duration in advance, transitional activities carried out by the undertaking, and contracts of a probationary nature (Art. 443 Consolidated Labour Law</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1517">
            <v>0</v>
          </cell>
          <cell r="K1517">
            <v>3.2</v>
          </cell>
          <cell r="L1517">
            <v>8.8000000000000007</v>
          </cell>
          <cell r="M1517">
            <v>0</v>
          </cell>
          <cell r="N1517">
            <v>5</v>
          </cell>
          <cell r="O1517">
            <v>3</v>
          </cell>
          <cell r="P1517">
            <v>40909</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Typical compensation at 20 years of tenure: average of 65% x 11 months’ severance pay = 7.2 months.</v>
          </cell>
          <cell r="J1520">
            <v>7.2</v>
          </cell>
          <cell r="M1520">
            <v>1</v>
          </cell>
          <cell r="P1520">
            <v>40909</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Reinstatement is available to employees permanent employees who were dismissed without fault while being under medical leave. It also applies to employees 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If in practical terms an employee with dismissal protection privilege is dismissed without complying with the requirement set forth by law, he/she would be entitled to challenge such dismissal, asking for reinstatement. 
However, the employee is entitled to either ask for the termination indemnities arising from such wrongful dismissal or his/her reinstatement, so no duplication exists. Both alternatives allow employees to claim the amounts the employee did not receive during the period of undue separation.</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1529">
            <v>0.5</v>
          </cell>
          <cell r="M1529">
            <v>1</v>
          </cell>
          <cell r="P1529">
            <v>40580</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the reason in advance. If the employer has violated laws, administrative regulations of the provisions of the employment contract, the labour union shall have the right to demand that the employer rectify the matter. The employer shall consider the opinions of the labour union and notify the labour union in writing on how it handled the matter.</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year. For a period of service of less than six months, a worker shall be paid half a month's wage as severance pay. If the monthly wage of a worker is three times greater than the average monthly wage of staff and workers in the region during the preceding year published by the people's government of the municipality directly under the central government or the city (divided into districts) where the employer is located, severance pay shall be apid to him/her at the rate of three times the average monthly wage of staff and workers and for a maximum period of service not exceeding 12 years. 
9 months: 1 month; 4 years: 4 months; 20 years: 20 months</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 xml:space="preserve">Fair: An employer may terminate an employment contract if: 
(i) during the probation period, the worker is shown not to satisfy the conditions of employment; 
(ii) the worker seriously violates its rules and regulations; 
(iii) the workers commits a serious dereliction of duty, practices graft or engages in embezzlement, causing material damage to the employer; 
(iv) the worker simultaneously has an employment relationship with another employer, seriously affecting the completion of his/her work tasks with the employer, or after having the same mentioned to him/her by the employer, he/she refused to rectify the matter; 
(v) the employment contract is concluded or amended through means such as fraud, coercion or by taking advantage of a parties plight, thereby causing the other party to conclude or amend the employment contract in a manner contrary to his/her/its true intent; 
(vi) the worker contracted an illness of sustained a non-work-related injury and after the expiration of the set medical period he/she is unable to return to his/her original job or engage in other worker arranged for him/her by the employer; 
(vii) the worker is incompetent and after undergoing training or an adjustment of his/her position he/she remains incompetent; 
(viii) the objective circumstances relied on at the time of the conclusion of the employment contract have materially changed, making performance thereof impossible and the employer and the worker fail to reach agreement on amending the employment contract after consultations. 
Unfair: other than the cases above
In cases of (vi) to (viii) above, an employer may not terminate a worker's employment contract if the worker: 
(i) was engaged in operations that exposed him/her to an occupational disease hazard and has not undergone a pre-departure occupational health examination or is suspected of having contracted an occupational illness and is being diagnosed or undergoing medical observation; 
(ii) contracted an occupational illness or sustained a work-related injury with the employer and has been confirmed as having lost all of part of his/her capacity to work; 
(iii) contracted an occupational illness or sustained a work-related injury and the set period of medical treatment has not expired; 
(iv) is a female employee in her pregnancy, confinement or nursing period; 
(v) has been working for the employer for at least 15 years in succession and is less than five years away from the statutory retirement age; or 
(vi) is characterised by another circumstance specified in laws or administrative regulations.
</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not exceed two months. For a fixed-term contract of not less than three years or an open ended employment contract, the probation period may not exceed six months.</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shall pay the worker compensation in an amount equivalent to twice the rate for severance pay to which the worker is entitled. Typical compensation at 20 years service: 40 months.
In the case of reinstatement, backpay only.
Calculation: Compensation minus ordinary severance payments</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 shall be concluded if the worker proposes to do so.</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assignments (dispatch agreements).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for one of the following reasons: (i) the employer is to undergo restructuring in accordance with the Enterprise Bankruptcy Law; (ii) the employer is experiencing serious difficulties with its production and operations; (iii) the enterprise is to switch production, undergo a material technological makeover or adjust its mode of operations and still needs to cut back personnel after amendment of employment contracts; (iv) another material change in the objective economic circumstances relied upon at the time of the conclusion of the employment contracts occurs, making the performance thereof impossible.</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personnel cutback plan to the labour administrative department.</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employer; 
(iii) those who do not have other employed persons in the household and are supporting elderly persons or minors. 
If an employer that has carried out a personnel cutback employs again within six months, it shall notify the personnel that were cut back and, all things being equal, employ them on a preferential basis.
There is no additional severance pay</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representative of employees is only allowed in certain cases and permitted with the consent of the labour inspector. The employer shall also give notification to the organisation or person representing the employee in case of redundancy or unsuitability. In the case of redundancy, the employer must notify also the local employment office (art. 87, Employment Contract Act)</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granted or refused and shall informal the employer of the decision within one week as of the submission of a written application. When the decision of labour inspectorate is not needed there is no specific requirement.
Calculation: 1 day for notice.</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unsuitability of employee: 1 month. 
Calculation: average of layoff and unsuitability: 9 months tenure: (2+1)/2 = 1.5; 4 years tenure: (2+1)/2=1.5; 20 years tenure: (4+1)/2=2.5</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reached retirement age. In the case of redundancy, employer is required to offer another position to the employee if possible. The employer should also give preference when laying off workers to retaining employee representatives, workers with better results, those with occupational diseases or injuries sustained while working for the employer, workers with the longest tenure, with dependents or those engaging in education or training to increase their productivity.</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former job or position.</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term for the performance of the same work shall be deemed to be an employment contract entered into for an unspecified term.</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 for completion of a specific task or for a temporary increase in work volume is entered into for the performance of the same work for mroe than two consecutive terms, each following employment contract entered into for a fixed term for the performance of the same work shall be deemed to be an employment contract entered into for an unspecified term. So maximum cumulated duration of successive fixed term contracts in some cases is 10 years (5+5 years).</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longer period is agreed upon. The employer shall commence the termination of employment contracts of the employees not earlier than thirty days after obtaining the approval of the labour inspectorate. The representative of employees has the right to extend the term up to thirty days if the problems related to the termination of employment contracts cannot be solved in time.
Delay involved before notice can start: 15 days for employees to submit, their written proposals and opinions with regard to the termination of employment contracts.</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obtain permission from the relevant government authority before retrenchment can take place. Retrenchment is defined as termination for whatsoever reason, except in the case of disciplinary action (see e.g. State Bank of India v. N Sundara Money [1976] 3 SCR 160). 
Calculation: based on retrenchment; average of large and small establishments ((2+3)/2 = 2.5)</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warning was given prior to dismissal. For large establishments, permission for retrenchment must be received from the relevant government authority. The government authority must decide within 60 days from the date of application by the employer. In case there is no decision in 60 days, it is deemed that permission is granted
Calculation: based on retrenchment; average of large and small establishments (1 day for written notice + 6 days for warning and hearing+ 60/2 days for permission) = 37 days</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with more than one year’s tenure.
Calculation: based on retrenchment; average of large and small establishments</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dismissal and a fair hearing. However, company standing orders regulating dismissal must be approved by government authorities and typically severely restrict dismissal as result of disciplinary action. Retrenchment, defined in a very wide way, is also generally fair provided that procedures has been followed correctly (e.g. State Bank of India v. N Sundara Money [1976] 3 SCR 160; State of Bombay and others v. Hospital Mazdoor Sabha &amp; others [1960] 2 SCR 866).
Unfair: dismissal is unfair if provisions for retrenchment or dismissal have not been properly followed, where the employee has not had an adequate opportunity to defend him/herself, during sickness, maternity leave, in retribution for filing a complaint, for taking part in peaceful trade union activities or as a result of discrimination.
For economic redundancies, in the absence of any agreement between the employer and dismissed worker, the employer should dismiss the worker who was the last person to be employed in the category.</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average of typical minimum and maximum length</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 xml:space="preserve">In the event that a dismissal is found to be unfair, the court may reinstate the worker with  back pay. In extreme cases where the employer argues strongly against reinstatement, the court may award compensation instead of reinstatement. Labour courts typically take 3-4 years to settle disputes and make an award. The law stipulates that in case of illegal dismissal the workman dismissed is entitled to all the benefits under any law as if he/she had not been laid-off.
</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special economic zones in some states.</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regulatory environment applying to the staffing industry and whether contract labour laws and rules apply to that industry. This creates a lot of regulatory uncertainty.</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procedure. The contractor is required to report any changes in th number of workers employed or their conditions of work to the licensing authority.</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relations disputes.</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 xml:space="preserve">The employer and the worker or his/her trade union should attempt to resolve the dispute about terminaition within 30 days. If the negotiations fail, one or both parties can file the dispute with the local manpower office, which will offer both parties the opportunity to settle the dispute through conciliation. If there is no agreement, the dispute is decided by the Industiral Relations Court, which should give a verdict within 50 days of the dispute being filed. 
If the first ruling is appealed to the Supreme Court, these delays are increased by another 60 days.
Calculation: average of appealed and not appealed cases
</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 xml:space="preserve">Dismissed workers are entitled to severance pay equal to one month’s wages for each completed year of service plus one additional month up to a maximum of nine months’ pay and a reward-for-service payment equal to two months’ pay for the first completed three years of service plus an additional one month’s pay for each three completed years of service thereafter. 
In addition, the worker is entitled to compensation for housing, medical and hospitalization (which is deemed to be 15 percent of the severance pay and/or service pay to which the employee is entitled; cf. Art. 156(3) Manpower Act N. 13, 2003). However this compensation is also paid in the case of resignation (and therefore it is not included in the calculation Art.162 Manpower Act N. 13, 2003)
9 months: 1 month; 4 years: 5+2 months; 20 years: 9+7 months. 
</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specified in the work agreement, the enterprise’s rules and regulations or the enterprise’s collective agreement (but dismissal can only take place in this case after giving three warnings each 6 months apart); in the event of a change in the status of the enterprise, merger, fusion or change in the ownership of the enterprise where workers are not willing to continue their employment; where the enterprise (or a division thereof) has to be closed down due to continual losses suffered for two continuous years (in this case ordinary severance pay is doubled) or force majeure; if the enterprise goes bankrupt; if the worker has been absent from work for at least five days without submitting a written reason to the employer and the employer has asked twice for a written reason.
Unfair: absence from work due to illness, fulfilling obligations to the State, practicing religion, marriage, pregnancy or breastfeeding; union membership or carrying out union duties with the permission of the employer; reporting a crime by the employer; discrimination on the grounds of religion, political orientation, ethnicity, colour, race, sex, physical condition or marital status; disability due to an industrial illness or work accident.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period after termination.</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temporary by nature; (b) Work whose completion is estimated at a period of time which is not too long and no longer than 3 (three) years; (c) Seasonal work; or (d) Work that is related to a new product, a new [type of] activity or an additional product that is still in the experimental stage or try-out phase. A work agreement for a specified period of time cannot be made for jobs that are permanent by nature.</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 xml:space="preserve">In principle, temporary agency workers must not be used by employers to carry out their enterprises’ main activities or activities that are directly related to production processes, except for auxiliary service activities or activities that are indirectly related to production processes.
In practice, however, the limitation is so general that temporary agency workers are widely used in many different situations.
</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 xml:space="preserve">TTemporary work agency workers are employed either on contracts of unlimited duration or fixed-term contracts.
No limit for assignments. But, in practice, long duration of subsequent fixed-term assignments increases the probability that contract labour successfully claim to become permanent employees of the user company.
</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to consult with the employee’s representative prior to dismissal.
In some cases (e.g. dismissal of a pregnant employee who has been working at the same workplace or for the same employer for at least 6 months, dismissal of a worker undergoing fertility treatment, dismissal of a worker within 60 days after maternity leave or dismissal of a worker on military reserve duty), an employee may be dismissed only with the permission of the Minister of Industry, Trade and Labour.</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under certain circumstances.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Calculation: average of the three situations.
</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Administration de l’emploi (authorisation takes into account age, training and duration of unemployment), and with the authorisation of the Labour Ministry, employment intended to promote the hiring of some categories of workers or to engage in training.</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 xml:space="preserve">Personal reasons: the employer must give the employee a written notice. Dismissal of employees who are members of a trade union is possible only with consideration of the opinion of the elected trade union authorities.
Redundancy: The employer must give the employee a written notice and must inform the elected trade union authority about dismissals in writing no later than two months prior to dismissals taking effect. Dismissal of employees who are members of a trade union is possible only with consideration of the opinion of the elected trade union authorities. The employer has also to inform the labour administration about any expected staff reductions  2 months in advance (or 3 months for mass dismissals) – art. 25, Law on Employment, 1996.
</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agree with the proposed dismissal of the employer, there are three days of consultation between the union and the employer. If agreement is not reached, the employer has the right to the final decision. The union can appeal to the State Labour Inspection, which must process the case of dismissal within 10 days of obtaining the claim. The employer can hand written notice directly to the employee.
Before 2008, Russian labor law contained ambiguity as to whether, in the case of redundancy, notification periods to workers and to trade unions can overlap or not. In the latter case, termination of employment contract would require at least 4 months: a two- month notice to the union followed by a two-month notice to the worker. Court practice regarding how the two periods were to be counted was mixed. The issue was resolved in favour of employers in the ruling of the Constitutional Court of 15.01.2008 (N 201-O-P), which allowed overlap of the two periods.
Calculation: average of the case of redundancy (7+3 = 10 days for notice and consultation with union + 1 day for notice to employees who are union members and 1 day for notice to employees who are not union members); and  the case of personal reasons (+8 days (estimate) for obtaining the required attestation, see comment on item 5).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 xml:space="preserve">The employer must give the employee two months’ notice in the case of redundancy. The employer can, with the employee’s written consent, cancel the labour contract before the expiry of the two month notice period by paying compensation equal to the average wage for the proportion of time remaining before the end of the notice period (in addition to severance pay).
Calculation: average of personal reasons (e.g., permanent inability) and redundancy (0+2)/2= 1 month
</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 xml:space="preserve">In the case of dismissal in connection with liquidation of the organisation or reducing the number of permanent staff, the employee to be dismissed is entitled to severance payment equal to 2 average monthly wages. In exceptional cases the average monthly wages are preserved for the employee during the third month from the date of dismissal on the base of the decision made by the employment agency providing that the employee applied to this employment agency within two weeks after dismissal but was not placed in a job.
Severance pay differs across personal reasons. If a worker is found completely unable to work for medical reasons, is conscripted, or has to leave because of reinstatement of an unfairly dismissed worker, he is entitled to 2 weekly wages. No severance pay in case of detention.
Calculation: average of personal reasons and redundancy (0.5+2)/2= 1.25 month
For workers in the Northern and Far Eastern regions, the usual severance pay amounts to 3 monthly wages. The employment agency can further extend it to 6 monthly wages in exceptional cases (Article 318 of the Labour Code). This applies to roughly 10% of all workers of Russia. 
</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an organisation or if the employee is not fit for the occupied position or performed job functions is only allowed if transition of an employee to a different job position with consent of an employee is impossible. 
Personal reasons: Dismissal for personal reasons is severely restricted. For example, an employee cannot be fired during the period of temporary incapacity (sickness), regardless of the length of this period. Only if his permanent inability to work is medically attested, the employer may initiate dismissal. A worker can also be fired in the case of insufficient qualification, but this needs to be proved by internal attestation. The latter requires a special internal regulation on attestation, informing workers that they will be attested, and establishing an attestation committee that includes a trade union member (if a union organization exists in the firm). Even if a worker is found not suitable for a job during the attestation, the employer has to offer him another job. Only in force-majeure cases such as serious misconduct, imprisonment or military service, is termination for personal reasons straightforward.
Dismissal of an employee on the employer's initiative is also not allowed during the period of leave of the employee (except cases of dissolving of the organisation or termination of the employer's activities if the employer is a physical entity).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with duration less than 2 months. (Article 289 of the Labour Code).</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damage caused to employee by such actions. The court shall determine the amount of the compensation. 
Typical compensation at 20 years: 6 months for unpaid wages during court proceedings (Court proceedings should only take 2 months: 1 month for submitting a claim and 1 month for considering a dismissal case, but they generally take longer in practice). The calculation is made taking into account 6 month of court proceedings (see footnote d).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 xml:space="preserve">A fixed term contract can be concluded on the initiative of the employer or the employee for a large number of reasons including replacing a temporarily absent employee, performing temporary, urgent or seasonal work, in small businesses or in organisations established for predetermined term, for employees engaging in training, working part time or in specified industries and occupations, or for managers or old-aged pensioners. A fixed-term contract may also be concluded with the agreement of both parties to the labour contract without regard for the nature of the work or the conditions of its implementation. The latter norm, however, applies to specific types of firms (e.g., small businesses with less than 35 workers), specific categories of workers (e.g., pensioners), or in specific regions (North and Far East), see Article 59 of the Labour Code, </v>
          </cell>
          <cell r="J1691">
            <v>2</v>
          </cell>
          <cell r="M1691">
            <v>2</v>
          </cell>
          <cell r="P1691">
            <v>40491</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There are no legal restrictions when there are grounds to conclude a fixed-term contract. However, courts have generally concluded that employment is for an indefinite term if several fixed term contracts are concluded in succession. The exact wording of the Supreme Court ruling (N 2 of 17.03.2004, Article 14) is “Repeated conclusion of fixed-term contracts, each for a short period of time and for carrying the same work, can be recognized, with regard to the circumstances of each case, as employment contract concluded for an indefinite period.” 
Value: 5 or more</v>
          </cell>
          <cell r="J1692">
            <v>5</v>
          </cell>
          <cell r="M1692">
            <v>1</v>
          </cell>
          <cell r="P1692">
            <v>40491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59 Labour Code).
</v>
          </cell>
          <cell r="J1693">
            <v>36</v>
          </cell>
          <cell r="M1693">
            <v>1</v>
          </cell>
          <cell r="P1693">
            <v>40491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 xml:space="preserve">No restrictions in the case of assignments at the user firm (no regulations in labour law). Same restrictions as for standard fixed-term contracts in the case of fixed-term contracts between the agency and the worker.
However, the duration of assignments and contracts often coincide when they are fixed-term.
</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 xml:space="preserve">Criteria of mass dismissal are defined in industrial and (or) territorial agreements. Additional regulations typically apply from 50 dismissals upwards (Council of Ministers’ Decree of 1993 No. 99).
A minority of collective agreements define smaller thresholds. For example, 5% of a firm’s workers fired over a period of 30 days. For a hypothetical firm with 200 workers this means 10 dismissed workers over 30 days. Moreover, in Russian labour law, the term “mass dismissals” also includes liquidation of firms with 15 or more workers.
Calculation: average of standard statutory requirements, collective agreements and liquidation.
</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1703">
            <v>2.25</v>
          </cell>
          <cell r="M1703">
            <v>4.5</v>
          </cell>
          <cell r="P1703">
            <v>41108</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 xml:space="preserve">Business reasons: 30 days if the employee has less than 5 years of tenure with the employer; 45 days for at least 5 years of tenure; 75 days for at least 15 years of tenure; 150 days for at least 25 years of tenure. 
Reasons of incapacity - 30 days less than 5 years of tenure; 45 days - at least 5 years of tenure; 60 days - at least 15 years of tenure; 120 days - at least 25 years of tenure. 
Calculation: average of two situations: 9 months: 30 days; 4 years: 45 days; 20 years: 67.5 days. Note that there has been a change in legislation (not yet effective) to reduce notice period for business reasons to the same as for incapacity.
Shorter notice periods are allowed for small employers (10 employees or less) by collective agreement.
</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1706">
            <v>0</v>
          </cell>
          <cell r="K1706">
            <v>0.8</v>
          </cell>
          <cell r="L1706">
            <v>6.7</v>
          </cell>
          <cell r="M1706">
            <v>0</v>
          </cell>
          <cell r="N1706">
            <v>2</v>
          </cell>
          <cell r="O1706">
            <v>3</v>
          </cell>
          <cell r="P1706" t="str">
            <v>1/1/2013 (no change in score)</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1710">
            <v>2</v>
          </cell>
          <cell r="M1710">
            <v>4</v>
          </cell>
          <cell r="P1710">
            <v>41108</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1712">
            <v>2</v>
          </cell>
          <cell r="M1712">
            <v>2</v>
          </cell>
          <cell r="P1712">
            <v>40491</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1715">
            <v>3.5</v>
          </cell>
          <cell r="M1715">
            <v>0.75</v>
          </cell>
          <cell r="P1715">
            <v>41108</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cell r="P1721">
            <v>41108</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 xml:space="preserve">Poor work performance: After giving appropriate warning to the employee, notice must be given in writing, except when it is given to an illiterate employee.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After consultation,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average of poor work performance (written statement) and operational reasons (third party must be notified)
</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(ii) after a reasonable period of time for improvement, the employee continues to perform unsatisfactorily. The procedure leading to the dismissal should include an investigation to establish the reasons for the unsatisfactory performance and the employer should consider other ways, short of dismissal, to remedy the matter. In the process, the employee should have the right to be heard and to be assisted by a trade union representative or fellow employee. Notice is then given in writing.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During consultation period (typically between one week and one month duration), the employer and consulting party should try to reach consensus on appropriate measures to avoid/minimise dismissals, change the timing of dismissals or mitigate their adverse affects, the method for selecting employees to be dismissed and severance pay for dismissed employees. The employer must consider and respond to the representations made by other consulting parties and, if the employer does not agree with them, the employer must state the reasons for disagreeing.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poor work performance: 6 days for prior warning procedure + 1 day for notice in writing; operational reasons: 1 day for notice of consultation + average of 17 days for consultation period + 1 day for notice in writing. Total: (7+19)/2 = 13 days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 xml:space="preserve">Notice must be not less than: (i) one week if the employee has been employed for four weeks or less; (ii) two weeks if the employee has been employed for more than four weeks but not more than one year; (iii) four weeks if the employee has been employed for a year or more or is a farm or domestic worker who has been employed for more than four weeks. </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 xml:space="preserve">An employer must pay an employee who is dismissed for reasons based on the employer’s operation requirements severance pay equal to at least one week’s remuneration for each completed year of continuous service.
The employer does not have to pay severance if it is able to offer the employee reasonable alternative employment with it or another employer (BCEA art 41, LRA art. 196)
</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misconduct is serious and of such gravity that it makes a continued employment relationship intolerable (Schedule 8 LRA, Code of Good Practice, §4).
Unfair: dismissals for discriminatory reasons, based on participation in lawful industrial action are automatically unfair. Also unfair if the employer cannot prove that the dismissal was fair.
In cases of permanent incapacity due to ill health or injury, the employer should ascertain the possibility of securing alternative employment, or adapting the duties or work circumstances of the employee to accommodate the employee’s disability (Schedule 8 LRA, Code of Good Practice, §10). Any person determining whether a dismissal arising from ill health or injury is unfair should consider (a) whether or not the employee is capable of performing the work; and (b) if the employee is not capable (i) the extent to which the employee is able to perform the work; (ii) the extent to which the employee’s work circumstances might be adapted to accommodate disability, or, where this is not possible, the extent to which the employee’s duties might be adapted; and (iii) the availability of any suitable alternative work (Schedule 8 LRA, Code of Good Practice, §11). Therefore, in the case of ill health or injury, transfer must be attempted before dismissal.</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regarded as reasonable in case law.</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provisions in an employment contract or collective agreement.</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dismissals reinstatement without any other compensation can be made if the employer makes a good faith offer to do it. If the employee refuses the offer in bad faith, he is not entitled to any compensation for unfair dismissal.</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expectation of the contract being renewed.</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 30 employees if the employer employs between 300 and 400; 40 employees if the employer employs between 400 and 500; and 50 employees if the employer employs over 500.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 xml:space="preserve">If requested by the employer or employee representatives, the Commission for Conciliation, Mediation and Arbitration must appoint a facilitator within 15 days of the retrenchment notice. Employee representatives can ask a facilitator even without the agreement of the employer. If a facilitator has been appointed, the employer may give notice of termination after 60 days of the appointment of the facilitator. If a facilitator has not been appointed, the employer may give notice of termination after 48 hours. 
Calculation: With facilitator: 15 days to appoint facilitator + 60 days facilitation. Without facilitator: 15 days + 2 days. Overall average delays equal to (75+46)/2 = 60.5 days: average of i) with facilitator asked by the employer (75 days) and ii) without facilitator asked by the employer (Average: (75+17)/2 = 46 days in this case). Then delays in Item 2 must be subtracted (13 days), which yields to 47.5 days
</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relations disputes.</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 xml:space="preserve">The employer and the worker or his/her trade union should attempt to resolve the dispute about terminaition within 30 days. If the negotiations fail, one or both parties can file the dispute with the local manpower office, which will offer both parties the opportunity to settle the dispute through conciliation. If there is no agreement, the dispute is decided by the Industiral Relations Court, which should give a verdict within 50 days of the dispute being filed. 
If the first ruling is appealed to the Supreme Court, these delays are increased by another 60 days.
Calculation: average of appealed and not appealed cases
</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 xml:space="preserve">Dismissed workers are entitled to severance pay equal to one month’s wages for each completed year of service plus one additional month up to a maximum of nine months’ pay and a reward-for-service payment equal to two months’ pay for the first completed three years of service plus an additional one month’s pay for each three completed years of service thereafter. 
In addition, the worker is entitled to compensation for housing, medical and hospitalization (which is deemed to be 15 percent of the severance pay and/or service pay to which the employee is entitled; cf. Art. 156(3) Manpower Act N. 13, 2003). However this compensation is also paid in the case of resignation (and therefore it is not included in the calculation Art.162 Manpower Act N. 13, 2003)
9 months: 1 month; 4 years: 5+2 months; 20 years: 9+7 months. 
</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specified in the work agreement, the enterprise’s rules and regulations or the enterprise’s collective agreement (but dismissal can only take place in this case after giving three warnings each 6 months apart); in the event of a change in the status of the enterprise, merger, fusion or change in the ownership of the enterprise where workers are not willing to continue their employment; where the enterprise (or a division thereof) has to be closed down due to continual losses suffered for two continuous years (in this case ordinary severance pay is doubled) or force majeure; if the enterprise goes bankrupt; if the worker has been absent from work for at least five days without submitting a written reason to the employer and the employer has asked twice for a written reason.
Unfair: absence from work due to illness, fulfilling obligations to the State, practicing religion, marriage, pregnancy or breastfeeding; union membership or carrying out union duties with the permission of the employer; reporting a crime by the employer; discrimination on the grounds of religion, political orientation, ethnicity, colour, race, sex, physical condition or marital status; disability due to an industrial illness or work accident.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period after termination.</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temporary by nature; (b) Work whose completion is estimated at a period of time which is not too long and no longer than 3 (three) years; (c) Seasonal work; or (d) Work that is related to a new product, a new [type of] activity or an additional product that is still in the experimental stage or try-out phase. A work agreement for a specified period of time cannot be made for jobs that are permanent by nature.</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 xml:space="preserve">In principle, temporary agency workers must not be used by employers to carry out their enterprises’ main activities or activities that are directly related to production processes, except for auxiliary service activities or activities that are indirectly related to production processes.
In practice, however, the limitation is so general that temporary agency workers are widely used in many different situations.
</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 xml:space="preserve">Temporary work agency workers are employed either on contracts of unlimited duration or fixed-term contracts.
No limit for assignments. But, in practice, long duration of subsequent fixed-term assignments increases the probability that contract labour successfully claim to become permanent employees of the user company.
</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 xml:space="preserve">Poor work performance: After giving appropriate warning to the employee, notice must be given in writing, except when it is given to an illiterate employee.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After consultation,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average of poor work performance (written statement) and operational reasons (third party must be notified)
</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(ii) after a reasonable period of time for improvement, the employee continues to perform unsatisfactorily. The procedure leading to the dismissal should include an investigation to establish the reasons for the unsatisfactory performance and the employer should consider other ways, short of dismissal, to remedy the matter. In the process, the employee should have the right to be heard and to be assisted by a trade union representative or fellow employee. Notice is then given in writing.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During consultation period (typically between one week and one month duration), the employer and consulting party should try to reach consensus on appropriate measures to avoid/minimise dismissals, change the timing of dismissals or mitigate their adverse affects, the method for selecting employees to be dismissed and severance pay for dismissed employees. The employer must consider and respond to the representations made by other consulting parties and, if the employer does not agree with them, the employer must state the reasons for disagreeing.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poor work performance: 6 days for prior warning procedure + 1 day for notice in writing; operational reasons: 1 day for notice of consultation + average of 17 days for consultation period + 1 day for notice in writing. Total: (7+19)/2 = 13 days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 xml:space="preserve">Notice must be not less than: (i) one week if the employee has been employed for four weeks or less; (ii) two weeks if the employee has been employed for more than four weeks but not more than one year; (iii) four weeks if the employee has been employed for a year or more or is a farm or domestic worker who has been employed for more than four weeks. </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 xml:space="preserve">An employer must pay an employee who is dismissed for reasons based on the employer’s operation requirements severance pay equal to at least one week’s remuneration for each completed year of continuous service.
The employer does not have to pay severance if it is able to offer the employee reasonable alternative employment with it or another employer (BCEA art 41, LRA art. 196)
</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misconduct is serious and of such gravity that it makes a continued employment relationship intolerable (Schedule 8 LRA, Code of Good Practice, §4).
Unfair: dismissals for discriminatory reasons, based on participation in lawful industrial action are automatically unfair. Also unfair if the employer cannot prove that the dismissal was fair.
In cases of permanent incapacity due to ill health or injury, the employer should ascertain the possibility of securing alternative employment, or adapting the duties or work circumstances of the employee to accommodate the employee’s disability (Schedule 8 LRA, Code of Good Practice, §10). Any person determining whether a dismissal arising from ill health or injury is unfair should consider (a) whether or not the employee is capable of performing the work; and (b) if the employee is not capable (i) the extent to which the employee is able to perform the work; (ii) the extent to which the employee’s work circumstances might be adapted to accommodate disability, or, where this is not possible, the extent to which the employee’s duties might be adapted; and (iii) the availability of any suitable alternative work (Schedule 8 LRA, Code of Good Practice, §11). Therefore, in the case of ill health or injury, transfer must be attempted before dismissal.</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regarded as reasonable in case law.</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provisions in an employment contract or collective agreement.</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dismissals reinstatement without any other compensation can be made if the employer makes a good faith offer to do it. If the employee refuses the offer in bad faith, he is not entitled to any compensation for unfair dismissal.</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expectation of the contract being renewed.</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 30 employees if the employer employs between 300 and 400; 40 employees if the employer employs between 400 and 500; and 50 employees if the employer employs over 500.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 xml:space="preserve">If requested by the employer or employee representatives, the Commission for Conciliation, Mediation and Arbitration must appoint a facilitator within 15 days of the retrenchment notice. Employee representatives can ask a facilitator even without the agreement of the employer. If a facilitator has been appointed, the employer may give notice of termination after 60 days of the appointment of the facilitator. If a facilitator has not been appointed, the employer may give notice of termination after 48 hours. 
Calculation: With facilitator: 15 days to appoint facilitator + 60 days facilitation. Without facilitator: 15 days + 2 days. Overall average delays equal to (75+46)/2 = 60.5 days: average of i) with facilitator asked by the employer (75 days) and ii) without facilitator asked by the employer (Average: (75+17)/2 = 46 days in this case). Then delays in Item 2 must be subtracted (13 days), which yields to 47.5 days
</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the reason in advance. If the employer has violated laws, administrative regulations of the provisions of the employment contract, the labour union shall have the right to demand that the employer rectify the matter. The employer shall consider the opinions of the labour union and notify the labour union in writing on how it handled the matter.</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 xml:space="preserve">Severance pay shall be paid to a worker based on his/her years of service with the employer at the rate of one month's salary for each full year of service. A period of service of not less than six months but less than one year shall be counted as one year. For a period of service of less than six months, a worker shall be paid half a month's wage as severance pay. If the monthly wage of a worker is three times greater than the average monthly wage of staff and workers in the region during the preceding year published by the people's government of the municipality directly under the central government or the city (divided into districts) where the employer is located, severance pay shall be apid to him/her at the rate of three times the average monthly wage of staff and workers and for a maximum period of service not exceeding 12 years. 
9 months: 1 month; 4 years: 4 months; 20 years: 20 months
</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 xml:space="preserve">Fair: An employer may terminate an employment contract if: 
(i) during the probation period, the worker is shown not to satisfy the conditions of employment; 
(ii) the worker seriously violates its rules and regulations; 
(iii) the workers commits a serious dereliction of duty, practices graft or engages in embezzlement, causing material damage to the employer; 
(iv) the worker simultaneously has an employment relationship with another employer, seriously affecting the completion of his/her work tasks with the employer, or after having the same mentioned to him/her by the employer, he/she refused to rectify the matter; 
(v) the employment contract is concluded or amended through means such as fraud, coercion or by taking advantage of a parties plight, thereby causing the other party to conclude or amend the employment contract in a manner contrary to his/her/its true intent; 
(vi) the worker contracted an illness of sustained a non-work-related injury and after the expiration of the set medical period he/she is unable to return to his/her original job or engage in other worker arranged for him/her by the employer; 
(vii) the worker is incompetent and after undergoing training or an adjustment of his/her position he/she remains incompetent; 
(viii) the objective circumstances relied on at the time of the conclusion of the employment contract have materially changed, making performance thereof impossible and the employer and the worker fail to reach agreement on amending the employment contract after consultations. 
Unfair: other than the cases above
In cases of (vi) to (viii) above, an employer may not terminate a worker's employment contract if the worker: 
(i) was engaged in operations that exposed him/her to an occupational disease hazard and has not undergone a pre-departure occupational health examination or is suspected of having contracted an occupational illness and is being diagnosed or undergoing medical observation; 
(ii) contracted an occupational illness or sustained a work-related injury with the employer and has been confirmed as having lost all of part of his/her capacity to work; 
(iii) contracted an occupational illness or sustained a work-related injury and the set period of medical treatment has not expired; 
(iv) is a female employee in her pregnancy, confinement or nursing period; 
(v) has been working for the employer for at least 15 years in succession and is less than five years away from the statutory retirement age; or 
(vi) is characterised by another circumstance specified in laws or administrative regulations.
</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not exceed two months. For a fixed-term contract of not less than three years or an open ended employment contract, the probation period may not exceed six months.</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 xml:space="preserve">If an employer terminates or ends an employment contract in violation of the law, the worker can request reinstatement. If the worker does not request reinstatement or continued performance of the employment contract has become impossible, the employer shall pay the worker compensation in an amount equivalent to twice the rate for severance pay to which the worker is entitled. Typical compensation at 20 years service: 40 months.
In the case of reinstatement, backpay only.
Calculation: Compensation minus ordinary severance payments
</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 shall be concluded if the worker proposes to do so.</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 xml:space="preserve">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
</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 xml:space="preserve">..A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
</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1803">
            <v>1</v>
          </cell>
          <cell r="M1803">
            <v>3</v>
          </cell>
          <cell r="P1803" t="str">
            <v>1st October 2012</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for one of the following reasons: (i) the employer is to undergo restructuring in accordance with the Enterprise Bankruptcy Law; (ii) the employer is experiencing serious difficulties with its production and operations; (iii) the enterprise is to switch production, undergo a material technological makeover or adjust its mode of operations and still needs to cut back personnel after amendment of employment contracts; (iv) another material change in the objective economic circumstances relied upon at the time of the conclusion of the employment contracts occurs, making the performance thereof impossible.</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personnel cutback plan to the labour administrative department.</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 xml:space="preserve">When carrying out a personnel cutback, the following persons shall be retained on a priority basis: 
(i) those who have concluded relatively long-term fixed-term contracts with the employer; 
(ii) those who have concluded open-ended contracts with the employer; 
(iii) those who do not have other employed persons in the household and are supporting elderly persons or minors. 
If an employer that has carried out a personnel cutback employs again within six months, it shall notify the personnel that were cut back and, all things being equal, employ them on a preferential basis.
There is no additional severance pay
</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 xml:space="preserve">Notice of dismissal must be given in writing. Some collective agreements contain provisions requiring the employer to notify and consult with the employee’s representative prior to dismissal. Court decisions have held that the employer has a duty to consult with the employee’s representative prior to dismissal.
In some cases (e.g. dismissal of a pregnant employee, dismissal of a worker undergoing fertility treatment, dismissal of a worker within 60 days after maternity leave or dismissal of a worker on military reserve duty), an employee may be dismissed only with the permission of the Minister of Industry, Trade and Labour.. 
</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Legislation does not regulate trial periods. Most collective agreements have trial periods ranging from 6 months to 3 years. The most common length of trial periods in collective agreements is 6-24 months. Employers have the power to extend trial periods under certain circumstances. Even dismissals within trial period must be fair and just and on a basis of reasonable discretion by the employer. This is an outcome of Labour Courts decisions</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 xml:space="preserve">Individual termination: Employees with 2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
</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 xml:space="preserve">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 xml:space="preserve">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
</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 xml:space="preserve">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 xml:space="preserve">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
</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 xml:space="preserve">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
</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 xml:space="preserve">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
</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 xml:space="preserve">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
</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 xml:space="preserve">Renewals or prolongation of fixed-term contracts only possible if there is an objective reason for the conclusion of another temporary contract or for a temporary prolongation.
Chains of assignments of the same workers on the same post in the same firm are not allowed
</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 xml:space="preserve">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
</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 xml:space="preserve">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
</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 xml:space="preserve">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
</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 xml:space="preserve">Renewals or prolongation of fixed-term contracts only possible if there is an objective reason for the conclusion of another temporary contract or for a temporary prolongation.
Chains of assignments of the same workers on the same post in the same firm are not allowed
</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 xml:space="preserve">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
</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 xml:space="preserve">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
</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Des délais plus longs sont possibles si un accord de branche étendu le prévoit.
La plupart des conventions collectives prévoient entre 2 et 3 mois pour les ouvriers et les employés et entre 4 et 6 mois pour les cadres, renouvellement éventuel compris. Un accord écrit devra être établi entre les parties est en générale nécessaire pour le renouvellement.
Calculs : moyenne des durées moyennes pour les ouvriers/employés et les cadres : [(2+3)/2 + (4+6)/2]/2 = 3,75 mois</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 xml:space="preserve">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
</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 xml:space="preserve">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
</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 xml:space="preserve">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
</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 xml:space="preserve">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
</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Des délais plus longs sont possibles si un accord de branche étendu le prévoit.
La plupart des conventions collectives prévoient entre 2 et 3 mois pour les ouvriers et les employés et entre 4 et 6 mois pour les cadres, renouvellement éventuel compris. Un accord écrit devra être établi entre les parties est en générale nécessaire pour le renouvellement.
Calculs : moyenne des durées moyennes pour les ouvriers/employés et les cadres : [(2+3)/2 + (4+6)/2]/2 = 3,75 mois</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 xml:space="preserve">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
</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 xml:space="preserve">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
</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obtain permission from the relevant government authority before retrenchment can take place. Retrenchment is defined as termination for whatsoever reason, except in the case of disciplinary action (see e.g. State Bank of India v. N Sundara Money [1976] 3 SCR 160). 
Calculation: based on retrenchment; average of large and small establishments ((2+3)/2 = 2.5)</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warning was given prior to dismissal. For large establishments, permission for retrenchment must be received from the relevant government authority. The government authority must decide within 60 days from the date of application by the employer. In case there is no decision in 60 days, it is deemed that permission is granted
Calculation: based on retrenchment; average of large and small establishments (1 day for written notice + 6 days for warning and hearing+ 60/2 days for permission) = 37 days</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with more than one year’s tenure.
Calculation: based on retrenchment; average of large and small establishments</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dismissal and a fair hearing. However, company standing orders regulating dismissal must be approved by government authorities and typically severely restrict dismissal as result of disciplinary action. Retrenchment, defined in a very wide way, is also generally fair provided that procedures has been followed correctly (e.g. State Bank of India v. N Sundara Money [1976] 3 SCR 160; State of Bombay and others v. Hospital Mazdoor Sabha &amp; others [1960] 2 SCR 866).
Unfair: dismissal is unfair if provisions for retrenchment or dismissal have not been properly followed, where the employee has not had an adequate opportunity to defend him/herself, during sickness, maternity leave, in retribution for filing a complaint, for taking part in peaceful trade union activities or as a result of discrimination.
For economic redundancies, in the absence of any agreement between the employer and dismissed worker, the employer should dismiss the worker who was the last person to be employed in the category.</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 xml:space="preserve">Employees appointed for a permanent post are usually kept on probation for a period of six months to a year, during which time the employee’s suitability for the job can be assessed. The law does not stipulate any maximum probation period.
Calculation: average of typical minimum and maximum length
</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 xml:space="preserve">In the event that a dismissal is found to be unfair, the court may reinstate the worker with  back pay. In extreme cases where the employer argues strongly against reinstatement, the court may award compensation instead of reinstatement. Labour courts typically take 3-4 years to settle disputes and make an award. The law stipulates that in case of illegal dismissal the workman dismissed is entitled to all the benefits under any law as if he/she had not been laid-off.
</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special economic zones in some states.</v>
          </cell>
          <cell r="J2006">
            <v>1</v>
          </cell>
          <cell r="M2006">
            <v>4</v>
          </cell>
          <cell r="P2006">
            <v>40926</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regulatory environment applying to the staffing industry and whether contract labour laws and rules apply to that industry. This creates a lot of regulatory uncertainty.</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procedure. The contractor is required to report any changes in th number of workers employed or their conditions of work to the licensing authority.</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reconsideration or continues to work after the notice period expires, the employment contract will remain valid as if no notice had been given.</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 xml:space="preserve">Advanced notice of 8 days, if weekly paid and less than one year of job tenure in the case of dismissal without justified reason (sem justa causa). Advance notice of at least 30 days for workers either paid monthly or twice a month or with at least one year of job tenure in the case of dismissal without justified reason. This is increased by three days per year of service until a maximum of 90 days (Law 12.506 of October 13, 2011)
9 months:  0.75  month; 4 years: 1.4 months 20 years: 3 months 
</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 xml:space="preserve">No severance pay in the case of dismissal with justified reason (com justa causa), which essentially corresponds to employee’s misconduct. However, the employer deposits 8% of the worker's monthly earnings into a saving account in the worker's name in the Fundo de Garantia po Tempo de Servico (FGTS), which can be accessed by the worker, inter alia, in the case of dismissal not due to misconduct (sem justa causa). Moreover, in this case, private-sector workers are also entitled to an indemnity (multa) of 40% of the total amount deposited in their name in the FGTS. The indemnity is paid over and above the deposits in the worker's FGTS account during the employment contract. In addition, employers must pay as social contributions 10% of the total amount deposited in the FGTS (Decree 3914, 11-09-2001). Note that this applies only as of the fourth month of the employment contract, the first three months being considered as a probationary period. 
Calculation: 40%*8%*number of months of employment.
</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 xml:space="preserve">The following cases constitute ground for dismissal with justified reason (com justa causa): i) dishonest acts; ii) immoral conduct or misbehaviour; iii) regular conduct of business by the worker for his own or another person’s account, without the employer’s permission, in competition with or to the detriment of the employer; iv) criminal conviction, unless the sentence has been suspended; v) slothfulness or negligence; vi) habitual or on-the-job drunkenness; vii) breach of company secrecy; viii) breach of discipline or insubordination; ix) abandonment of the job; x) physical or verbal aggression in the workplace against any person, except in self defence or in defence of third parties; xi) physical or verbal aggression against the employer or a superior, except in self defence or in defence of third parties; xii) habitual gambling. Acts prejudicial to national security, if proven in administrative proceedings, also constitute grounds for fair dismissal.
However, employers can always dismiss workers with no justified reason (sem justa causa) provided that advance notice is respected and severance payments are observed, except in cases of discrimination and of those categories of employees enjoying job stability (i.e. pregnant women, member of a trade union board and workers' representatives on the Internal Accident Prevention Commission (CIPA)). In the case of dismissal of workers hired before 1979 who have not opted for the FGTS system, courts might order full compensation or reinstatement.
</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compensation is entirely paid by the employer.</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reinstated or be awarded compensation if the Court declares that reinstatement is not advisable. The same rules apply to those categories of employees enjoying job stability (i.e. pregnant women, member of a trade union board and workers' representatives on the Internal Accident Prevention Commission (CIPA)). If serious reasons for dismissal are not recognized by the Labour Court, they have the right to be reinstated.
Calculation: 0.5 since reinstatement is still possible for workers hired before 1979 who have not opted for the FGTS system.</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specified period are valid only if they govern services whose nature or transitional character justifies the fixing of their duration in advance, transitional activities carried out by the undertaking, and contracts of a probationary nature (Art. 443 Consolidated Labour Law</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Case Law also goes beyond working conditions set in legislation in imposing equal treatment (e.g. in the case of pregnancy).</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 xml:space="preserve">No legal provisions is established in statutory law. However, in a recent decision, the Superior Labour Court established that negotiations among social partners must precede a mass dismissal (see Superior Labour Court decision TST-RODC-30900-12.2009.5.15.0000). This doctrine seems to have been retained in recent courts’ rulings (see for example Superior Labour Court decision TST-RO-173-02.2011.5.15.0000).
Calculation: since no definition of mass dismissal exists but court rulings concern only cases with many dismissal, the implied definition is likely to be above 50.
</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no information of how long these consultation should last.</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end-of-service award shall be calculated on the basis of the last wage and the worker shall be entitled to an end-of-service award for the portions of the year in proportion to the time spent on the job.” However, art. 85 stipulates that “if the work relation ends due to the worker’s resignation, he shall, in this case, be entitled to one third of the award after a service of not less than two consecutive years and not more than five years, to two thirds if his service is in excess of five successive years but less than ten years and to the full award if his service amounts to ten or more years.”
Calculation: End-of-service award minus the fraction due in the case of quit. 9 months: 0.375 months; 4 years: (1-0.33)*2= 1.33 months; 20 years: (1-1)*17.5 = 0 months</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 xml:space="preserve">Fair "a contract of an indefinite term can be terminated by either party for a valid reason to be specified in a written notice" (art. 75 Labour Law). The determination of whether a termination was made for a “valid reason” is made by the Labor Commission on a case-by-case basis. In practice, business considerations (such as a loss of contracts or economic downturn requiring the scaling down or closure of the employer’s office), or the employee’s incompetence, all constitute a “valid reason.” In the case of worker’s serious misconduct there is no need of giving advance notice and severance pay.
Unfair: dismissals during pregnancy or sick leave. Any other invalid reason
</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parties continue to implement it, the contract shall become an indefinite term contract (art. 55 Labour Law).</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means (Art. 31 and art. 50 Labour Law).</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cell r="P2060">
            <v>40920</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end-of-service award shall be calculated on the basis of the last wage and the worker shall be entitled to an end-of-service award for the portions of the year in proportion to the time spent on the job.” However, art. 85 stipulates that “if the work relation ends due to the worker’s resignation, he shall, in this case, be entitled to one third of the award after a service of not less than two consecutive years and not more than five years, to two thirds if his service is in excess of five successive years but less than ten years and to the full award if his service amounts to ten or more years.”
Calculation: End-of-service award minus the fraction due in the case of quit. 9 months: 0.375 months; 4 years: (1-0.33)*2= 1.33 months; 20 years: (1-1)*17.5 = 0 months</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 xml:space="preserve">Fair "a contract of an indefinite term can be terminated by either party for a valid reason to be specified in a written notice" (art. 75 Labour Law). The determination of whether a termination was made for a “valid reason” is made by the Labor Commission on a case-by-case basis. In practice, business considerations (such as a loss of contracts or economic downturn requiring the scaling down or closure of the employer’s office), or the employee’s incompetence, all constitute a “valid reason.” In the case of worker’s serious misconduct there is no need of giving advance notice and severance pay.
Unfair: dismissals during pregnancy or sick leave. Any other invalid reason
</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parties continue to implement it, the contract shall become an indefinite term contract (art. 55 Labour Law).</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means (Art. 31 and art. 50 Labour Law).</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 xml:space="preserve">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
</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 xml:space="preserve">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
</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cell r="P2086" t="str">
            <v>1.12.2012</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2093">
            <v>3.5</v>
          </cell>
          <cell r="M2093">
            <v>0.75</v>
          </cell>
          <cell r="P2093">
            <v>40920</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cell r="P2094">
            <v>40920</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cell r="P2096">
            <v>40920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 xml:space="preserve">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
</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 xml:space="preserve">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
</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 xml:space="preserve">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
</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 xml:space="preserve">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
</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 contest the dismissal in court within another week after having been informed that the notice has been served. If the works council refuses to do so, the dismissed employee himself/herself can challenge the dismissal within two weeks after the expiry of the period set for the works council.
Before dismissal takes effect</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 xml:space="preserve">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
</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 xml:space="preserve">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
</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 xml:space="preserve">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
</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 contest the dismissal in court within another week after having been informed that the notice has been served. If the works council refuses to do so, the dismissed employee himself/herself can challenge the dismissal within two weeks after the expiry of the period set for the works council.
Before dismissal takes effect</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 xml:space="preserve">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
</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 xml:space="preserve">In the case of written notification:
- the letter takes effect on the 3rd working day after dispatch,
- the notice period starts on the 1st day of the month following the date on which the notification by registered letter takes effect (two weeks on average), 
- the notice period for blue-collar workers starts on the 1st Monday following the date on which the notification by registered letter takes effect (3.5 days on average).
Calculation: average of blue collar and white collar workers:
3+(3.5+15)/2
</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 xml:space="preserve">I) Regulations applicable to contracts whose performance began before 1 January 2012: previous arrangements are still valid: see first column on the left. 
II) Regulations applicable to contracts whose performance began after 1 January 2012: new arrangements.
- Blue collar: no notice during trial period; 7d&lt;6 months (if provided for in employment agreement); 28d&lt;6 months, 40d&lt;5 years, 48d&lt;10 years, 64d&lt;15 years, 97d&lt;20 years and 129d&gt;20 years.
- White collar: 
1) If the employee’s gross annual remuneration is not over EUR 32 254: same arrangements as those for contracts whose performance began before 1 January 2012: see first column on the left.
2) If the employee’s gross annual remuneration is over EUR 32 254 but not more than EUR 64 508: 91 d&lt;3 years, 120 d&lt;4 years, 150 d&lt;5 years, 182 d&lt;6 years and 30 d per year of tenure started if the employee has 6 years’ tenure or more.
3) If the employee’s gross annual remuneration is over EUR 64 508, the notice period can be set by agreement concluded at the latest at the commencement of the job. It shall in no case be less than the notice period applicable to employees covered under (1) and whose gross annual remuneration is less than EUR 32 254.
Calculation: average of blue collar and white collar workers (average of the first two scenarios for white collar employees)
9 months: (1.33 + 3)/2 = 2.15  months
4 years:  (1.33 + (3+5)/2)/2 = 2.65  months
20 years:   (4.33 + (15+21)/2)/2 = 11.15  months
</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establishment or department.
For white collar workers, there are no provisions for the notion of unfair dismissal in regulations; only the general concept of abuse of rights. The right to dismiss an employee must be exercised for the purposes for which it is granted, i.e. in the interests of the enterprise. It is then up to the employee to prove that the dismissal is unfair.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 xml:space="preserve">Optional trial period clause, certain conditions are to be observed when it is included in the employment contract.
Blue collar: minimum 7 days, maximum 14 days
White collar: minimum 1 month, maximum 6 months [may be extended up to 12 months if gross annual remuneration is above EUR  37 721 (2012)]
Calculation: average of maximum values for blue collar and white collar workers (average of both cases for white collar workers) = 4.75 months
</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 xml:space="preserve">Blue collar and white collar workers: payment of compensation (normal entitlement for dismissal) at least equivalent to the notice period (in the event that the notice period is not observed).
In addition to this normal compensation (or pay in lieu of notice period): 
Blue collar workers: compensation for unfair dismissal equivalent to six months’ salary
White collar workers: damages to be decided by the court.
Typical compensation for 20 years’ tenure. Blue collar workers: 112 days + 6 months
White collar workers: 15 months
These compensation payments include amounts due for dismissal without a notice period.
Calculation: average for blue and white collar workers: (6+0)/2 = 3 months
</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 xml:space="preserve">No maximum number if these successive FTCs can be justified by the nature of the work or other legitimate reasons.
If no justification can be given as to the nature of the work or other legitimate reasons: 4 successive FTCs, of a minimum duration of 3 months and total duration of two years or, 6 contracts with the authorisation of the Labour Inspectorate (Inspection des lois sociales), for a maximum total duration of 3 years with contracts of a minimum of 6 months.
With legitimate reasons: no maximum number, but assessed by employment tribunals.
</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 xml:space="preserve">Unlimited for the first contract. In the case of successive FTCs not justified by the nature of the work or other legitimate reasons: 2 years (or 3 years with the authorisation of the Labour Inspectorate).
If these successive FTCs are justified by the nature of the work or other legitimate reasons: no maximum cumulated duration.
</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trade union representatives) 
Work of an exceptional nature: 3 months (except for certain specific cases: 7 days or 12 months) 
There are no restrictions for the duration of successive contracts between the TWA and workers.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 xml:space="preserve">Dismissal is collective when it affects: 
1. firms with more than 20 workers
2. and is deployed over a period of at least 60 days: 10 workers in firms with between 21 and 99 employees; 10% of employees in firms with between 100 and 299 workers; 30 employees in firms with 300 and more workers. 
</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authorities:
To the Director of the Sub-Regional Employment Service (Directeur du service subrégional de l’emploi) and the Chairman of the Executive Committee of the Federal Public Service, Employment, Labour and Social Dialogue (Président du Comité de Direction du Service public fédéral Emploi, Travail et concertation sociale).
2nd notification: once the consultation procedure is completed, a new notification must be sent to the above-mentioned public authorities detailing the planned redundancies (number of workers to be dismissed, category, etc.) with a copy sent to staff representatives.</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 xml:space="preserve">Redundancies are prohibited during the 30 days following the 2nd notification (notification to the Sub-Regional Employment Service). This period can be reduced or extended up to a maximum of 60 days on the decision of the Director of the Sub-Regional Employment Service.
Staff representatives have a period of 30 days from the second notification during which they can claim that certain points concerning the information and consultation procedure have not been respected.
Calculation: At least five days for consultation between the 1st and the 2nd notification plus (30+60)/2 days on average following the 2nd notification.
</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employer is required to set up an “employment cell” and provide outplacement services to workers.
Compensation for collective dismissal: compensation will vary according to the duration of the notice period. The longer the notice period, the lower the compensation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 xml:space="preserve">In the case of written notification:
- the letter takes effect on the 3rd working day after dispatch,
- the notice period starts on the 1st day of the month following the date on which the notification by registered letter takes effect (two weeks on average), 
- the notice period for blue-collar workers starts on the 1st Monday following the date on which the notification by registered letter takes effect (3.5 days on average).
Calculation: average of blue collar and white collar workers:
3+(3.5+15)/2
</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 xml:space="preserve">I) Regulations applicable to contracts whose performance began before 1 January 2012: previous arrangements are still valid: see first column on the left. 
II) Regulations applicable to contracts whose performance began after 1 January 2012: new arrangements.
- Blue collar: no notice during trial period; 7d&lt;6 months (if provided for in employment agreement); 28d&lt;6 months, 40d&lt;5 years, 48d&lt;10 years, 64d&lt;15 years, 97d&lt;20 years and 129d&gt;20 years.
- White collar: 
1) If the employee’s gross annual remuneration is not over EUR 32 254: same arrangements as those for contracts whose performance began before 1 January 2012: see first column on the left.
2) If the employee’s gross annual remuneration is over EUR 32 254 but not more than EUR 64 508: 91 d&lt;3 years, 120 d&lt;4 years, 150 d&lt;5 years, 182 d&lt;6 years and 30 d per year of tenure started if the employee has 6 years’ tenure or more.
3) If the employee’s gross annual remuneration is over EUR 64 508, the notice period can be set by agreement concluded at the latest at the commencement of the job. It shall in no case be less than the notice period applicable to employees covered under (1) and whose gross annual remuneration is less than EUR 32 254.
Calculation: average of blue collar and white collar workers (average of the first two scenarios for white collar employees)
9 months: (1.33 + 3)/2 = 2.15  months
4 years:  (1.33 + (3+5)/2)/2 = 2.65  months
20 years:   (4.33 + (15+21)/2)/2 = 11.15  months
</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establishment or department.
For white collar workers, there are no provisions for the notion of unfair dismissal in regulations; only the general concept of abuse of rights. The right to dismiss an employee must be exercised for the purposes for which it is granted, i.e. in the interests of the enterprise. It is then up to the employee to prove that the dismissal is unfair.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 xml:space="preserve">Optional trial period clause, certain conditions are to be observed when it is included in the employment contract.
Blue collar: minimum 7 days, maximum 14 days
White collar: minimum 1 month, maximum 6 months [may be extended up to 12 months if gross annual remuneration is above EUR  37 721 (2012)]
Calculation: average of maximum values for blue collar and white collar workers (average of both cases for white collar workers) = 4.75 months
</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 xml:space="preserve">Blue collar and white collar workers: payment of compensation (normal entitlement for dismissal) at least equivalent to the notice period (in the event that the notice period is not observed).
In addition to this normal compensation (or pay in lieu of notice period):
Blue collar workers: compensation for unfair dismissal equivalent to six months’ salary
White collar workers: damages to be decided by the court.
Typical compensation for 20 years’ tenure. Blue collar workers: 129 days + 6 months
White collar workers: if gross annual remuneration is not more than EUR 32 254: 15 months. If gross annual remuneration is more than EUR 32 254: minimum of 600 days.
These compensation payments include amounts due for dismissal without a notice period
Calculation: average for blue and white collar workers: (6+0)/2 = 3 months
</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 xml:space="preserve">No maximum number if these successive FTCs can be justified by the nature of the work or other legitimate reasons.
If no justification can be given as to the nature of the work or other legitimate reasons: 4 successive FTCs, of a minimum duration of 3 months and total duration of two years or, 6 contracts with the authorisation of the Labour Inspectorate (Inspection des lois sociales), for a maximum total duration of 3 years with contracts of a minimum of 6 months.
With legitimate reasons: no maximum number, but assessed by employment tribunals.
</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 xml:space="preserve">Unlimited for the first contract. In the case of successive FTCs not justified by the nature of the work or other legitimate reasons: 2 years (or 3 years with the authorisation of the Labour Inspectorate).
If these successive FTCs are justified by the nature of the work or other legitimate reasons: no maximum cumulated duration.
</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trade union representatives) 
Work of an exceptional nature: 3 months (except for certain specific cases: 7 days or 12 months) 
There are no restrictions for the duration of successive contracts between the TWA and workers.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 xml:space="preserve">Dismissal is collective when it affects: 
1. firms with more than 20 workers
2. and is deployed over a period of at least 60 days: 10 workers in firms with between 21 and 99 employees; 10% of employees in firms with between 100 and 299 workers; 30 employees in firms with 300 and more workers. 
</v>
          </cell>
          <cell r="J2203">
            <v>3</v>
          </cell>
          <cell r="M2203">
            <v>4.5</v>
          </cell>
          <cell r="P2203">
            <v>40911</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authorities:
To the Director of the Sub-Regional Employment Service (Directeur du service subrégional de l’emploi) and the Chairman of the Executive Committee of the Federal Public Service, Employment, Labour and Social Dialogue (Président du Comité de Direction du Service public fédéral Emploi, Travail et concertation sociale).
2nd notification: once the consultation procedure is completed, a new notification must be sent to the above-mentioned public authorities detailing the planned redundancies (number of workers to be dismissed, category, etc.) with a copy sent to staff representatives.</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 xml:space="preserve">Redundancies are prohibited during the 30 days following the 2nd notification (notification to the Sub-Regional Employment Service). This period can be reduced or extended up to a maximum of 60 days on the decision of the Director of the Sub-Regional Employment Service.
Staff representatives have a period of 30 days from the second notification during which they can claim that certain points concerning the information and consultation procedure have not been respected.
Calculation: At least five days for consultation between the 1st and the 2nd notification plus (30+60)/2 days on average following the 2nd notification.
</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employer is required to set up an “employment cell” and provide outplacement services to workers.
Compensation for collective dismissal: compensation will vary according to the duration of the notice period. The longer the notice period, the lower the compensation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 xml:space="preserve">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
</v>
          </cell>
          <cell r="J2249">
            <v>2</v>
          </cell>
          <cell r="M2249">
            <v>4</v>
          </cell>
          <cell r="P2249">
            <v>40634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2253">
            <v>3</v>
          </cell>
          <cell r="M2253">
            <v>6</v>
          </cell>
          <cell r="P2253">
            <v>40634</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cell r="P2254">
            <v>40634</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Higher compensation is possible if termination is in fact based on discriminatory grounds.
Typical compensation at 20 years of tenure: average of 65% x 11 months’ severance pay = 7.2 months.</v>
          </cell>
          <cell r="J2255">
            <v>7.2</v>
          </cell>
          <cell r="M2255">
            <v>1</v>
          </cell>
          <cell r="P2255">
            <v>40634</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 xml:space="preserve">Reinstatement is available to permanent employees who were dismissed without fault while being under medical leave. It also applies to employeeswho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Moreover, the Labour Protection Procedure sets forth the prohibition of termination based o discriminatory grounds (eg. union activity, social extraction, sex). Reinstatement following wrongful dismissal is allowed under two situations:
a.- In general, if dismissal were deemed as “seriously discriminatory” by the Court, the employee may choose between either compensation or reinstatement.
b.- In case of wrongful dismissal based on anti-union practices of employees who do not have dismissal protection privilege in virtue of union active (e.g. union representatives, employees involved in collective bargaining), the employee may choose between either compensation or his/her reinstatement.
c.- In case of wrongful dismissal based on anti-union practices of employees who have dismissal protection privilege in virtue of union active (e.g. union representatives, employees involved in collective bargaining), reinstatement is the only  available remedy.
All alternatives allow employees to claim the amounts the employee did not receive during the period of undue separation.
</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 xml:space="preserve">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
</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 xml:space="preserve">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
</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 xml:space="preserve">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Higher compensation is possible if termination is in fact based on discriminatory grounds.
Typical compensation at 20 years of tenure: average of 65% x 11 months’ severance pay = 7.2 months.
</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 xml:space="preserve">Reinstatement is available to permanent employees who were dismissed without fault while being under medical leave. It also applies to employeeswho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Moreover, the Labour Protection Procedure sets forth the prohibition of termination based o discriminatory grounds (eg. union activity, social extraction, sex). Reinstatement following wrongful dismissal is allowed under two situations:
a.- In general, if dismissal were deemed as “seriously discriminatory” by the Court, the employee may choose between either compensation or reinstatement.
b.- In case of wrongful dismissal based on anti-union practices of employees who do not have dismissal protection privilege in virtue of union active (e.g. union representatives, employees involved in collective bargaining), the employee may choose between either compensation or his/her reinstatement.
c.- In case of wrongful dismissal based on anti-union practices of employees who have dismissal protection privilege in virtue of union active (e.g. union representatives, employees involved in collective bargaining), reinstatement is the only  available remedy.
All alternatives allow employees to claim the amounts the employee did not receive during the period of undue separation.
</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 xml:space="preserve">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
</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 xml:space="preserve">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
</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 xml:space="preserve">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
</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 xml:space="preserve">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
</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 xml:space="preserve">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
</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 xml:space="preserve">All workers: 30 days less than 5 years of tenure; 45 days - at least 5 years of tenure; 60 days - at least 15 years of tenure; 120 days - at least 25 years of tenure. 
Shorter notice periods are allowed for small employers (10 employees or less) by collective agreement.
</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 xml:space="preserve">All workers: 30 days less than 5 years of tenure; 45 days - at least 5 years of tenure; 60 days - at least 15 years of tenure; 120 days - at least 25 years of tenure. 
Shorter notice periods are allowed for small employers (10 employees or less) by collective agreement.
</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2370">
            <v>2</v>
          </cell>
          <cell r="M2370">
            <v>6</v>
          </cell>
          <cell r="P2370">
            <v>41275</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 xml:space="preserve">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 
Calculation: 4 days = 6/2 days for required warning procedure + 1 day for notice
</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 xml:space="preserve">Termination for organizational reasons (Section 63 (1a) or (1b), Labour Code): at least 1m&lt;1y; at least 2m&lt;5y; at least 3m≥5y (cf. Section 62, labour Code).
Termination for health or personal reasons (Section 63 (1c), (1d) or (1e), Labour Code): 1m&lt;1y; 2m≥2y (cf. Section 62, labour Code).
The period of employment relationship for the purpose of notice of termination shall include repeated fixed term employment relationships concluded with the same employer if they followed each other without break.
Calculation: average of personal reasons and organizational reasons.
</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the same as notice period – 1/2/3 months in case of organizational reasons and health reason. Specific situation (10x of average wage) – see section 76 (4) of Labour Code: .
If an employer terminates an employee’s employment relationship by notice or by agreement on the reasons that the employee must no longer perform his/her work as a result of an occupational accident, occupational disease or the risk of such a disease, or that the employee has already received the maximum permitted level of exposure in the work place as determined by a decision of a competent public health body, the employee shall be entitled to a severance allowance equal to at least ten times his/her monthly earnings; this shall not apply if an occupational accident was caused by the employee breaching, through his/her own fault, legal regulations or other regulations for ensuring occupational safety and health or instructions for ensuring occupational safety and health despite having been duly and demonstrably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termination of the employment relationship.</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reasons.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relationship is terminated by another method on reason not relating to the person of the employee within 30 days
a) of at least ten employees of an employer who employs more than 20 and less than 100 employees,
b) of at least 10% of total up expenses of employees of an employer who employs at least 100 and less than 300 employees,
c) of at least 30 employees of an employer who employs at least than 300 employees.
regulations apply from 10 dismissals upward</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 xml:space="preserve">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or employees’ representatives to the Labour Office.
Calculation: at least 4 days for negotiations plus 30 days for informing the Labour Office minus delays reported in item 2.
The Office of Labour, Social Affairs and Family may make a reasonable reduction of this period 
</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 xml:space="preserve">Type of negociation required: 
- Consultation with the relevant trade union body on alternatives to redundancy and measures for mitigating the adverse consequences of collective redundancies of employees. The competent trade union body may submit comments relating to collective redundancies to the Labour Office. 
- Providing information to the Labour Office 
Severance pay: No special regulations for collective dismissal.
</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 xml:space="preserve">Personal reasons (e.g. continual minor breaches of work discipline or unsatisfactory work results) – If the employee does not satisfactorily fulfil the work tasks, notice can be given if the employer has, in the preceding six months challenged him in writing to rectify the insufficiencies, and the employee failed to do so within a reasonable period of time, For less serious breaches of labour discipline, the employee may be given a notice if, with respect to breach of labour discipline, he/she has been cautioned in writing within the previous six months as to the possibility of notice.
Redundancy/economic/organisational reasons – Standard notification procedure, no additional delay. 
Calculation: 4 days = 6/2 days for required warning procedure + 1 day for notice
</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 xml:space="preserve">Termination for organizational reasons (Section 63 (1a) or (1b), Labour Code): at least 1m&lt;1y; at least 2m&lt;5y; at least 3m≥5y (cf. Section 62, labour Code).
Termination for health or personal reasons (Section 63 (1c), (1d) or (1e), Labour Code): 1m&lt;1y; 2m≥2y (cf. Section 62, labour Code).
The period of employment relationship for the purpose of notice of termination shall include repeated fixed term employment relationships concluded with the same employer if they followed each other without break.
Calculation: average of personal reasons and organizational reasons.
</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 xml:space="preserve">If the employment is terminated by the employer by a notice  for due to organisational or health reasons, and if the employee worked for the employer:
A) At least 2 years but less than 5 years, he is entitled to one month severance pay
B) At least 5 years but less than 10 years, he is entitled to two month severance pay
C) At least 10 years but less than 20 years, he is entitled to three month severance pay
D) At least 20 years, he is entitled to four month severance pay.
No severance pay in the case of dismissal for personal reasons
A specific situation (10x of average wage) – apply in the cases of occupational injuries and other cases.
</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statutory body and in the case of an executive employee who reports directly to such an executive employee, where the maximum shall be six months. A probationary period may not be prolonged.</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 xml:space="preserve">Section 79 (1) of the Labour Code provides that the employee shall be entitled to such compensation in the amount of average earnings from the day he/she announced to the employer that he/she insists on keeping employment, to such time for which the employer enables him/her to keep working, or until a court rules on termination of the employment relationship
Section 79 (2) of Labour code
If the overall time for which an employee should be paid wage compensation is greater than  twelve months, the court may, based on the request of the employer, decide to lower the wage compensation, provided it is greater than twelve months, or even decide that the worker will not get wage compensation above the twelve months compensation. The employee may be entitled to a wage compensation amounting up to 36 months.
</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A fixed term employment may be agreed without specifying  an objective reason. However, extension of renewal of a fixed term employment is allowed for objective reason only (e.g. maternity leave of another employee, sudden increase of work) and has to be specified in the employment contract.</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reasons.</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relationship is terminated by another method on reason not relating to the person of the employee within 30 days
a) of at least ten employees of an employer who employs more than 20 and less than 100 employees,
b) of at least 10% of total up expenses of employees of an employer who employs at least 100 and less than 300 employees,
c) of at least 30 employees of an employer who employs at least than 300 employees.
regulations apply from 10 dismissals upward</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 xml:space="preserve">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or employees’ representatives to the Labour Office.
Calculation: at least 4 days for negotiations plus 30 days for informing the Labour Office minus delays reported in item 2.
The Office of Labour, Social Affairs and Family may make a reasonable reduction of this period 
</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 xml:space="preserve">Type of negociation required: 
- Consultation with the relevant trade union body on alternatives to redundancy and measures for mitigating the adverse consequences of collective redundancies of employees. The competent trade union body may submit comments relating to collective redundancies to the Labour Office. 
- Providing information to the Labour Office 
Severance pay: No special regulations for collective dismissal.
</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
</v>
          </cell>
          <cell r="J2431">
            <v>12</v>
          </cell>
          <cell r="K2431">
            <v>100</v>
          </cell>
          <cell r="M2431">
            <v>4</v>
          </cell>
          <cell r="N2431">
            <v>0</v>
          </cell>
          <cell r="P2431">
            <v>40202</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 xml:space="preserve">All workers: none.
In redundancy cases with at least two years tenure: 1 week’s pay ('bonus week'), plus two weeks’ pay per year worked, subject to a ceiling on weekly pay of 600 EUR  Employers are reimbursed 15% by redundancy fund financed by ordinary employer and employee social security contribution - they pay therefore only 85%.
Redundancy cases: 9 months tenure: 0, 
4 years tenure: 9 weeks (cost is only 7.65w), 
20 years tenure: 41 weeks (cost is only 34.85w).
</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 xml:space="preserve">Maximum compensation equals 104 weeks’ pay.  Compensation awards based on financial loss.  Maximum 4 weeks’  award where no loss established.  (Average Employment Appeals Tribunal award in 2011 was 18,047.85  EUR)
Calculation: average of average and maximum compensation minus average severance pay reported in Item 4 = 10.7 months
</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2011, reinstatement was ordered in 6 cases and re-engagement was ordered in 7 cases. More generally, reinstatement or re-engagement are typically ordered in 4%-5% of the cases where a remedy order is granted.</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contract contains a specific clause stating that the Unfair Dismissals Acts will not apply to the expiry of the term of the contract.</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hirer to the same or similar job.</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 xml:space="preserve">All workers: none.
In redundancy cases with at least two years tenure: 1 week’s pay ('bonus week'), plus two weeks’ pay per year worked, subject to a ceiling on weekly pay of 600 EUR  Employers are reimbursed 15% by redundancy fund financed by ordinary employer and employee social security contribution - they pay therefore only 85%.
Redundancy cases: 9 months tenure: 0, 
4 years tenure: 9 weeks (cost is only 7.65w), 
20 years tenure: 41 weeks (cost is only 34.85w).
</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 xml:space="preserve">Maximum compensation equals 104 weeks’ pay.  Compensation awards based on financial loss.  Maximum 4 weeks’  award where no loss established.  (Average Employment Appeals Tribunal award in 2011 was 18,047.85  EUR)
Calculation: average of average and maximum compensation minus average severance pay reported in Item 4 = 10.7 months
</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2011, reinstatement was ordered in 6 cases and re-engagement was ordered in 7 cases. More generally, reinstatement or re-engagement are typically ordered in 4%-5% of the cases where a remedy order is granted.</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contract contains a specific clause stating that the Unfair Dismissals Acts will not apply to the expiry of the term of the contract.</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hirer to the same or similar job.</v>
          </cell>
          <cell r="J2496">
            <v>2</v>
          </cell>
          <cell r="M2496">
            <v>6</v>
          </cell>
          <cell r="P2496" t="str">
            <v>From 2008</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employee at the moment of the dismissal or, notify to the Conciliation and Arbitration Board competent within five business days. The Board will notify the employee (Art. 47 Federal Labour Law, FLL hereafter).</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cell r="P2502" t="str">
            <v>12-fev-2009??</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cell r="P2516" t="str">
            <v>From 2010</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employee at the moment of the dismissal or, notify to the Conciliation and Arbitration Board competent within five business days. The Board will notify the employee (Art. 47 Federal Labour Law, FLL hereafter).</v>
          </cell>
          <cell r="J2522">
            <v>1</v>
          </cell>
          <cell r="M2522">
            <v>2</v>
          </cell>
          <cell r="P2522" t="str">
            <v>1st Aug 2012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cell r="P2523">
            <v>41122</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 xml:space="preserve">The FLL regulates the trial period as follows: 
Article 39A: In an employment relation of unspecified duration or when exceeding 180 days, the trial period, may not exceed 30 days, with the only purpose  to verify that the employee meets the requirements and  skills needed to develop the work requested. 
The trial period may be extended up to 180 days, only in the case of workers in management positions, managerial and other involved in the management or administrative functions in the company or establishment or the performance of specialized, professional, or technical work. At the end of the trial period, if the worker cannot prove to satisfy the qualifications and skills needed to develop the work, the employer, taking into account the opinion of the Joint Commission on Productivity, Development and Training, will terminate the employment relationship without liability.
Calculation: average of the 2 situations: 3.5 months
</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2528">
            <v>15</v>
          </cell>
          <cell r="M2528">
            <v>3</v>
          </cell>
          <cell r="P2528">
            <v>41122</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cell r="P2532" t="str">
            <v>11 January 2012
4 in 2014
1/11/2012</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cell r="P2533" t="str">
            <v xml:space="preserve">11 January 2012
37.5 months in 2014
</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 xml:space="preserve">The FLL regulates the TWA in Articles 15-A, 15-B, 15-C and 15-D.
The use of TWA should not cover the same activities that are normally performed in the user establishment. Moreover, jobs of permanent and TWA workers at the user establishment must be different. Moreover, the employment must be justified by its specialized nature.
The use of TWA employment is not permitted when worker’s contract are transferred workers from the user firm to the agency, with the clear aim of reducing labor rights.
</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 xml:space="preserve">Article 14 of the FLL establishes responsibilities for people who use intermediaries for hiring workers. Workers shall have the right to provide their services under the same conditions and have the same rights that apply to workers who perform work in the company or similar establishment. </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There are no limits for the cumulative duration of FTCs. However, each contract cannot be concluded for a term exceeding three years, except if concluded for the completion of a specified project (Labour Standards Act – Art. 14). The contract can be of 5 years for highly skilled employees or those aged 60+.</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relevant laws on labour protection and apportioning responsibilities between the TWA and the user firm.</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There are no limits for the cumulative duration of FTCs. However, each contract cannot be concluded for a term exceeding three years, except if concluded for the completion of a specified project (Labour Standards Act – Art. 14). The contract can be of 5 years for highly skilled employees or those aged 60+.</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The Revised Worker Dispatching Act, stipulates that dispatching business operators shall consider balance with workers directly hired by clients and engaged in the same type of work in regards to wages, education and training, welfare programs, etc., and that clients shall make efforts to provide necessary information upon requests by dispatching business operators.</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Over a period of thirty-six successive months, the total period of temporary work performed by the temporary worker for a single user employer may not exceed eighteen months. 
If the temporary worker performs temporary work for a given user employer in a continuous manner and his work includes tasks that fall within the ambit of an absent worker of the user employer, the period of temporary work may not exceed thirty-six months.
After the period of temporary work referred to in paragraph 2, performed for a given user employer, the temporary worker may be posted to the same user employer to perform temporary work not earlier than after thirty-six months.
Calculation: 27 months = (18+36)/2
There are no limits for contracts between the worker and the agency provided that the worker changes user employer once maximum assignment length is reached.</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Over a period of thirty-six successive months, the total period of temporary work performed by the temporary worker for a single user employer may not exceed eighteen months. 
If the temporary worker performs temporary work for a given user employer in a continuous manner and his work includes tasks that fall within the ambit of an absent worker of the user employer, the period of temporary work may not exceed thirty-six months.
After the period of temporary work referred to in paragraph 2, performed for a given user employer, the temporary worker may be posted to the same user employer to perform temporary work not earlier than after thirty-six months.
Calculation: 27 months = (18+36)/2
There are no limits for contracts between the worker and the agency provided that the worker changes user employer once maximum assignment length is reached.</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 xml:space="preserve">Personal reasons: the employer must give the employee a written notice. Dismissal of employees who are members of a trade union is possible only with consideration of the opinion of the elected trade union authorities.
Redundancy: The employer must give the employee a written notice and must inform the elected trade union authority about dismissals in writing no later than two months prior to dismissals taking effect. Dismissal of employees who are members of a trade union is possible only with consideration of the opinion of the elected trade union authorities. The employer has also to inform the labour administration about any expected staff reductions  2 months in advance (or 3 months for mass dismissals) – art. 25, Law on Employment, 1996.
</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agree with the proposed dismissal of the employer, there are three days of consultation between the union and the employer. If agreement is not reached, the employer has the right to the final decision. The union can appeal to the State Labour Inspection, which must process the case of dismissal within 10 days of obtaining the claim. The employer can hand written notice directly to the employee.
Calculation: average of the case of redundancy (7+3 = 10 days for notice and consultation with union + 1 day for notice to employees who are union members and 1 day for notice to employees who are not union members); and  the case of personal reasons (+8 days (estimate) for obtaining the required attestation, see comment on item 5).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 xml:space="preserve">The employer must give the employee two months’ notice in the case of redundancy. The employer can, with the employee’s written consent, cancel the labour contract before the expiry of the two month notice period by paying compensation equal to the average wage for the proportion of time remaining before the end of the notice period (in addition to severance pay).
Calculation: average of personal reasons (e.g., permanent inability) and redundancy (0+2)/2= 1 month
</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 xml:space="preserve">In the case of dismissal in connection with liquidation of the organisation or reducing the number of permanent staff, the employee to be dismissed is entitled to severance payment equal to 2 average monthly wages. In exceptional cases the average monthly wages are preserved for the employee during the third month from the date of dismissal on the base of the decision made by the employment agency providing that the employee applied to this employment agency within two weeks after dismissal but was not placed in a job.
Severance pay differs across personal reasons. If a worker is found completely unable to work for medical reasons, is conscripted, or has to leave because of reinstatement of an unfairly dismissed worker, he is entitled to 2 weekly wages. No severance pay in case of detention.
Calculation: average of personal reasons and redundancy (0.5+2)/2= 1.25 month
For workers in the Northern and Far Eastern regions, the usual severance pay amounts to 3 monthly wages. The employment agency can further extend it to 6 monthly wages in exceptional cases (Article 318 of the Labour Code). This applies to roughly 10% of all workers of Russia. 
</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an organisation or if the employee is not fit for the occupied position or performed job functions is only allowed if transition of an employee to a different job position with consent of an employee is impossible. 
Personal reasons: Dismissal for personal reasons is severely restricted. For example, an employee cannot be fired during the period of temporary incapacity (sickness), regardless of the length of this period. Only if his permanent inability to work is medically attested, the employer may initiate dismissal. A worker can also be fired in the case of insufficient qualification, but this needs to be proved by internal attestation. The latter requires a special internal regulation on attestation, informing workers that they will be attested, and establishing an attestation committee that includes a trade union member (if a union organization exists in the firm). Even if a worker is found not suitable for a job during the attestation, the employer has to offer him another job. Only in force-majeure cases such as serious misconduct, imprisonment or military service, is termination for personal reasons straightforward.
Dismissal of an employee on the employer's initiative is also not allowed during the period of leave of the employee (except cases of dissolving of the organisation or termination of the employer's activities if the employer is a physical entity).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with duration less than 2 months. (Article 289 of the Labour Code).</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damage caused to employee by such actions. The court shall determine the amount of the compensation. 
Typical compensation at 20 years: 6 months for unpaid wages during court proceedings (Court proceedings should only take 2 months: 1 month for submitting a claim and 1 month for considering a dismissal case, but they generally take longer in practice). The calculation is made taking into account 6 month of court proceedings (see footnote d).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 the ruling N 1877-O of 18.10.2012 by the Constitutional Court of Russia.</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 xml:space="preserve">A fixed term contract can be concluded on the initiative of the employer or the employee for a large number of reasons including replacing a temporarily absent employee, performing temporary, urgent or seasonal work, in small businesses or in organisations established for predetermined term, for employees engaging in training, working part time or in specified industries and occupations, or for managers or old-aged pensioners. A fixed-term contract may also be concluded with the agreement of both parties to the labour contract without regard for the nature of the work or the conditions of its implementation. The latter norm, however, applies to specific types of firms (e.g., small businesses with less than 35 workers), specific categories of workers (e.g., pensioners), or in specific regions (North and Far East), see Article 59 of the Labour Code, </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There are no legal restrictions when there are grounds to conclude a fixed-term contract. However, courts have generally concluded that employment is for an indefinite term if several fixed term contracts are concluded in succession. The exact wording of the Supreme Court ruling (N 2 of 17.03.2004, Article 14) is “Repeated conclusion of fixed-term contracts, each for a short period of time and for carrying the same work, can be recognized, with regard to the circumstances of each case, as employment contract concluded for an indefinite period.” 
Value: 5 or more</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59 Labour Code).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 xml:space="preserve">No restrictions in the case of assignments at the user firm (no regulations in labour law). Same restrictions as for standard fixed-term contracts in the case of fixed-term contracts between the agency and the worker.
However, the duration of assignments and contracts often coincide when they are fixed-term.
</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 xml:space="preserve">Criteria of mass dismissal are defined in industrial and (or) territorial agreements. Additional regulations typically apply from 50 dismissals upwards (Council of Ministers’ Decree of 1993 No. 99).
A minority of collective agreements define thresholds lower than 50 workers. For example, in the industrial agreement of the mining and smelting industry for 2011-2013 (signed on 22.12.2010), the threshold is set as 5% of a firm’s workers fired over a period of 30 days. For a hypothetical firm with 200 workers this means 10 dismissed workers over 30 days.
Calculation: average of standard statutory requirements, collective agreements and liquidation.
</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The collective agreement for blue-collar agency workers stipulates that, for assignments longer than 10 days, agency workers should receive the average pay of similar workers in the user establishment or in other comparable establishments. The white-collar agreement stipulates no such principle.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temporary-work agency who are assigned to user undertakings to work temporarily under their supervision and direction. The law states  for instance, that the basic working and employment conditions of temporary agency workers shall be, for the duration of their assignment at a user undertaking, at least those that would apply if they had been recruited directly by that undertaking to occupy the same job. The norms that the comparison shall have reference to are conditions that are general and binding, such as norms in collective agreements. Exception from the principle of equal treatment can be made through collective agreements as long as the basic protection in the EU directive on temporary work is respected. Exception from the principle of equal treatment when it comes to salary can also be made for temporary agency workers who have an open ended work contract and who receive pay between the assignments.</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cell r="P2701" t="str">
            <v>but 36 months in 2012 and 24 months in 2011.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2706">
            <v>2</v>
          </cell>
          <cell r="M2706">
            <v>6</v>
          </cell>
          <cell r="P2706">
            <v>40238</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2707">
            <v>4</v>
          </cell>
          <cell r="M2707">
            <v>6</v>
          </cell>
          <cell r="P2707">
            <v>40787</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 xml:space="preserve">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
</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cell r="P2710">
            <v>40787</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2712">
            <v>4</v>
          </cell>
          <cell r="M2712">
            <v>1</v>
          </cell>
          <cell r="P2712">
            <v>41275</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cell r="P2716">
            <v>41275</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2720">
            <v>1</v>
          </cell>
          <cell r="M2720">
            <v>4</v>
          </cell>
          <cell r="P2720">
            <v>41275</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cell r="P2722" t="str">
            <v xml:space="preserve">1st January 2013
24 months 
</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 xml:space="preserve">The restriction on consecutive entry into or extension of an employment contract for a specified term  mentioned in  item 11 shall be applied to every user undertaking separately. So there is no limits on regulations on number and duration of the contracts between the TWA and the employee.
120 months </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building industry 2010-2012 between LO and NHO and BNL).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2759">
            <v>12</v>
          </cell>
          <cell r="M2759">
            <v>2</v>
          </cell>
          <cell r="P2759" t="str">
            <v>changed</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 xml:space="preserve">A regulation ensures equal treatment of regular workers and agency workers at the user firm. 
According to this, the TWA must ensure that the agency workers are given at least the same wage- and working conditions (i.e. working time, holiday and holiday pay, wages, cost coverage) as the regular workers at the user firm.  </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 xml:space="preserve">Type of negotiation required: National agreement obliges companies to organise transfer and/or retraining whenever possible. 
Selection criteria: No criteria laid down by law. 
Severance pay: No special regulations for collective dismissal. The collective agreement for the financial sector requires obligatory outplacement and severance pay above the law plus other provisions.
</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cell r="P2816">
            <v>41376</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Calculation: 1 day for letter plus 7 days on average for the 1st or the 16th day of the month plus 5/2 days for the waiting period in the case of subjective reasons.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 Cass. n. 5403/2010; Cass n. 6559/2010; n. 3040/2011; Cass. n.6026/2012).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 xml:space="preserve">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15 months plus 6-month backpay
</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 xml:space="preserve">Fixed term contracts can be used for technical, production and organizational reasons including the replacement of absent workers, and for types of work normally carried out by the firm.
The first contract between an employer and a worker does not need justifications if its duration is no longer than one year
</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workers on strike.</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 xml:space="preserve">Written notice to the employee.
In the case of objective reasons (economic redundancy): the territorial employment office and he employee, are notified at the same time, with the detailed reasons of the dismissal.
In the case of dismissal for subjective reasons (“significant non-compliance with contractual obligations”) , the employee can request conciliation by the territorial employment office or through conciliation committees set up under collective agreements. 
</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In the case of dismissal for objective reasons (economic redundancy) notice also to territorial employment office -TEO -(and the employee) for request conciliation procedure. Within 7 days of receiving the communication the TEO must convene a meeting between employer and employee to consider alternatives to dismissal and, failing this, try to settle the dispute without the parties going to court. The procedure must be concluded within 20 days of the TEO sending the convocation letter, unless the parties wish to continue in order to pursue a settlement agreement. If negotiations over the settlement agreement fail or the 20- day time limit expires, the employer may send the dismissal letter to the employee. However, the date of start of the notice period will be that of the first communication to the employee and TEO
Calculation: 1 day for letter plus 7 days on average for the 1st or the 16th day of the month plus 5/2 days for the waiting period in the case of subjective reasons.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An end-contract indemnity is paid to employees according to general principles set forth by art. 2120 of the civil code, and as provided by each collective agreement. However, this is paid upon any type of separation. Nonetheless, the employer must pay a contribution equal to 41% of the monthly unemployment benefit ceiling for each of the first three years of tenure (or fraction of it). In 2013 this contribution amounts to 362.85 EUR, for 9-month job tenure, and 1451 EUR for 4-years or 20-years job tenure (§31 of art. 2, law 92/2012 and §250 of art.1, law 228/2012, circolare INPS No. 44, 22-03-2013). For comparison, the gross annual wage for employees with an open-ended contract was 29 852 EUR.</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 Cass. n. 5403/2010; Cass n. 6559/2010; n. 3040/2011; Cass. n.6026/2012).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 xml:space="preserve">Case of large companies (Law n.92/2012): In the case of workers in companies employing &gt;15 employees in one establishment or in the same municipality and, anyway, in companies with more than 60 employees (even if distributed in production units or municipalities with less than 15 employees), if the labour court finds that the dismissal is unfair or unjustified, it will order the employer to pay the employee an indemnity of between 12 and 24 months’ salary, depending on circumstances such as age, length of service, number of employees and size of company. In the case of ineffective termination of employment, due to the absence of written reasons in the termination letter or breach of procedural aspects (such as in case of disciplinary procedures), the labour court establishes an indemnity ranging from 6 to 12 months’ salary, without prejudice for the application for stronger protection in the case the alleged reasons of dismissal are deemed unfair or unlawful on the merit of its alleged reasons.
Case of small companies: for establishments not included in the above cases, Law 604/66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21 months (computed as average of mean and maximum compensation, excluding the case of ineffective termination).
</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 xml:space="preserve">If the labour court finds that the alleged breach or failure did not take place, and should have been penalised by a measure less severe than dismissal according to the applicable national collective agreements or disciplinary codes or that it was a discriminatory dismissal, or that the objective reason indicated in the dismissal letter clearly does not apply or is inexistent, or that the employee was dismissed in breach of Article 2110 of Civil Code (ie if the dismissal is communicated to the absent  employee before the end of the provided sick leave or maternity leave) it will revoke the dismissal and will order the employer to:
-reinstate the employee (although the employee may refuse reinstatement and instead receive 15 months’ salary as an indemnity);
- pay employee an indemnity equal to the salary due from the date of the dismissal to the date of reinstatement, to a maximum of 12 months’ salary, minus any remuneration earned by employee from working during this period (aliunde perceptum) or that he would have earned had he duly sought new employment (aliunde percipiendum);
-pay social security contributions from the date of the dismissal to the date of the reinstatement.
However, small companies (see Item 7) are not required to pay back-pay or reinstate workers who are found to be unfairly dismissed.
</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 xml:space="preserve">Fixed term contracts can be used for technical, production and organizational reasons including the replacement of absent workers, and for types of work normally carried out by the firm.
The first contract between an employer and a worker does not need justifications if its duration is no longer than one year
</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striking workers.
Only for the first fixed-term assignment at the user firm there is no necessity to justify technical, production or organizational reasons (Law 92/2012).</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the above provision for regular employees in the case of serious misconduct.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 xml:space="preserve">No substantive change. The FW Act does not establish a general obligation to provide reasons before any dismissal. However, this obligation is implied since notification to the employee is one of the criteria to be considered by Fair Work Australia when assessing whether dismissal was harsh, unjust or unreasonable (s.387)   </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the employer&lt;12 months or where the employer is a small business employer (&lt;15 employees) (s.121)</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 xml:space="preserve">Whether a dismissal is unfair is decided by Fair Work Australia (which is the national workplace relations tribunal)(ss385, 390, Fair Work Act).
An unfair dismissal occurs where an employee is dismissed, and i) the dismissal was harsh, unjust or unreasonable, and ii) the dismissal was not a case of genuine redundancy, and iii) the dismissal was not consistent with the Small Business Fair Dismissal Code, where the employee was employed by a small business. (A small business is a business that employs fewer than 15 employees.) FWA Guide; Fair Work Act, s.385).
This phrase ‘harsh, unjust or unreasonable’ is not defined but factors taken into account in determining whether it applies are: whether there was a valid reason for the termination related to the capacity/conduct of the employee , whether employee was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A person's dismissal is a ‘genuine redundancy’ if i) the person's employer no longer required the person's job to be performed by anyone because of changes in the operational requirements of the employer's enterprise, and ii) the employer has complied with any obligation in a modern award or enterprise agreement that applied to the employment to consult about the redundancy.
A person's redundancy is not a genuine redundancy if it would have been reasonable in all the circumstances for the person to be redeployed within the company or an associated entity of the company. This means that an employer cannot dismiss a worker on the basis of redundancy without first considering opportunities for redeployment.
FW Act also contains a set of general protections against discriminatory or wrongful treatment which includes but is not limited to protection against dismissal on certain prohibited grounds.
Prohibited grounds: marital status; pregnancy; maternity leave; family responsibilities; filing a complaint against the employer; temporary work injury or illness; race; colour; sex; sexual orientation; religion; political opinion; social origin; age; trade union membership and activities; disabilities; parental leave; adoption leave.
</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business (Fair Work Act, s.382; FWA Guide)</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reinstatement is typically granted in no more than 20% of the cases in which the dismissal is found harsh, unjust or unreasonable by FWA.</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not apply in relation to certain employees under s.534]</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be given as soon as practicable after the decision is made and before the employees are dismissed in accordance with the decision (s.530(3)).
The employer also is obliged to notify or consult a registered employee association.  (s.532(2)).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 xml:space="preserve">No specific delay in Act or Regulations, but must go through consultation steps with relevant unions, including measures to avert the terminations, or minimise the terminations, and measures (such as finding alternative employment) to mitigate the adverse effect of the termination(s) (s.531(3)). 
Calculation: 2 days: 6 days for consultations – 4 days for item 2
</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the above provision for regular employees in the case of serious misconduct.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 xml:space="preserve">No substantive change. The FW Act does not establish a general obligation to provide reasons before any dismissal. However, this obligation is implied since notification to the employee is one of the criteria to be considered by Fair Work Australia when assessing whether dismissal was harsh, unjust or unreasonable (s.387)   </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the employer&lt;12 months or where the employer is a small business employer (&lt;15 employees) (s.121)</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 xml:space="preserve">Whether a dismissal is unfair is decided by Fair Work Australia (which is the national workplace relations tribunal)(ss385, 390, Fair Work Act).
An unfair dismissal occurs where an employee is dismissed, and i) the dismissal was harsh, unjust or unreasonable, and ii) the dismissal was not a case of genuine redundancy, and iii) the dismissal was not consistent with the Small Business Fair Dismissal Code, where the employee was employed by a small business. (A small business is a business that employs fewer than 15 employees.) FWA Guide; Fair Work Act, s.385).
This phrase ‘harsh, unjust or unreasonable’ is not defined but factors taken into account in determining whether it applies are: whether there was a valid reason for the termination related to the capacity/conduct of the employee , whether employee was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A person's dismissal is a ‘genuine redundancy’ if i) the person's employer no longer required the person's job to be performed by anyone because of changes in the operational requirements of the employer's enterprise, and ii) the employer has complied with any obligation in a modern award or enterprise agreement that applied to the employment to consult about the redundancy.
A person's redundancy is not a genuine redundancy if it would have been reasonable in all the circumstances for the person to be redeployed within the company or an associated entity of the company. This means that an employer cannot dismiss a worker on the basis of redundancy without first considering opportunities for redeployment.
FW Act also contains a set of general protections against discriminatory or wrongful treatment which includes but is not limited to protection against dismissal on certain prohibited grounds.
Prohibited grounds: marital status; pregnancy; maternity leave; family responsibilities; filing a complaint against the employer; temporary work injury or illness; race; colour; sex; sexual orientation; religion; political opinion; social origin; age; trade union membership and activities; disabilities; parental leave; adoption leave.
</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business (Fair Work Act, s.382; FWA Guide)</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reinstatement is typically granted in no more than 20% of the cases in which the dismissal is found harsh, unjust or unreasonable by FWA.</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not apply in relation to certain employees under s.534]</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be given as soon as practicable after the decision is made and before the employees are dismissed in accordance with the decision (s.530(3)).
The employer also is obliged to notify or consult a registered employee association.  (s.532(2)).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 xml:space="preserve">No specific delay in Act or Regulations, but must go through consultation steps with relevant unions, including measures to avert the terminations, or minimise the terminations, and measures (such as finding alternative employment) to mitigate the adverse effect of the termination(s) (s.531(3)). 
Calculation: 2 days: 6 days for consultations – 4 days for item 2
</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The minimum requirements for a fair disciplinary process are: i) having regard to the resources available, did the employer sufficiently investigate the allegations against the employee; ii) did the employer raise his or her concerns with the employee before taking action; iii) did the employer give the employee a reasonable opportunity to respond to those concerns; and iv) did the employer genuinely consider the employee’s explanation (if any) in relation to the allegations.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 xml:space="preserve">All workers: No specific period is required under the ERA, but the duty of good faith, as well as case law, requires that reasonable notice be provided. Usually 1-2 weeks for blue collar and 2+ weeks for white collar workers.
An analysis of collective employment agreements (CEA) by a New Zealand university in 2012 indicated that 4 weeks’ notice for redundancy is the most common provision in CEAs.  
</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 xml:space="preserve">Dismissal is justified if there is a good substantive reason to dismiss (where it could be open to a fair and reasonable employer to dismiss an employee in those particular circumstances) and the employer carries out the dismissal fairly and reasonably in those circumstances. However, the legislation recognises that there may be more than one fair and reasonable response or outcome that might be justifiably applied by a fair and reasonable employer in these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test used by the Employment Relations Authority (and the Courts) also sets out the minimum requirements of a fair process (as above), but the Authority must not determine that a dismissal is unjustifiable solely because of defects in the process, if the defects are minor and did not result in the employee being treated unfairly.
</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 xml:space="preserve">The maximum length of trial periods is 90 days.  Employers and employees can agree on a shorter trial period.
Trial periods must be agreed to in writing before the employee starts work and they may only be entered into with new employees (they cannot have worked previously for that employer).  An employee who is dismissed before the end of a trial period cannot raise a personal grievance on the grounds of unjustified dismissal. They can raise a personal grievance on other grounds, such as discrimination or harassment or unjustified action by the employer.
</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Statistics on the amounts awarded by the Authority for all personal grievance cases (including unfair dismissal) are published on the Ministry of Business, Innovation and Employment’s website: http://www.dol.govt.nz/er/services/law/case/costaward/
In the 2011 calendar, the average amount of compensation awarded was NZ$5,322.49 per case or NZ$5,048.76 per applicant. 
Typical compensation at 20 years tenure: backpay of 6 months (assumes case takes 6 months to complete) + median compensation payment of NZ$5,000 in the first half of 2012 (equivalent to 6.2 weeks wages based on median weekly wages and salaries earnings taken from 2008 New Zealand Income Survey).
</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 xml:space="preserve">The Authority may provide for reinstatement as a remedy where practicable and reasonable.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The minimum requirements for a fair disciplinary process are: i) having regard to the resources available, did the employer sufficiently investigate the allegations against the employee; ii) did the employer raise his or her concerns with the employee before taking action; iii) did the employer give the employee a reasonable opportunity to respond to those concerns; and iv) did the employer genuinely consider the employee’s explanation (if any) in relation to the allegations.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 xml:space="preserve">All workers: No specific period is required under the ERA, but the duty of good faith, as well as case law, requires that reasonable notice be provided. Usually 1-2 weeks for blue collar and 2+ weeks for white collar workers.
An analysis of collective employment agreements (CEA) by a New Zealand university in 2012 indicated that 4 weeks’ notice for redundancy is the most common provision in CEAs.  
</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 xml:space="preserve">Dismissal is justified if there is a good substantive reason to dismiss (where it could be open to a fair and reasonable employer to dismiss an employee in those particular circumstances) and the employer carries out the dismissal fairly and reasonably in those circumstances. However, the legislation recognises that there may be more than one fair and reasonable response or outcome that might be justifiably applied by a fair and reasonable employer in these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test used by the Employment Relations Authority (and the Courts) also sets out the minimum requirements of a fair process (as above), but the Authority must not determine that a dismissal is unjustifiable solely because of defects in the process, if the defects are minor and did not result in the employee being treated unfairly.
</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 xml:space="preserve">The maximum length of trial periods is 90 days.  Employers and employees can agree on a shorter trial period.
Trial periods must be agreed to in writing before the employee starts work and they may only be entered into with new employees (they cannot have worked previously for that employer).  An employee who is dismissed before the end of a trial period cannot raise a personal grievance on the grounds of unjustified dismissal. They can raise a personal grievance on other grounds, such as discrimination or harassment or unjustified action by the employer.
</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Statistics on the amounts awarded by the Authority for all personal grievance cases (including unfair dismissal) are published on the Ministry of Business, Innovation and Employment’s website: http://www.dol.govt.nz/er/services/law/case/costaward/
In the 2011 calendar, the average amount of compensation awarded was NZ$5,322.49 per case or NZ$5,048.76 per applicant. 
Typical compensation at 20 years tenure: backpay of 6 months (assumes case takes 6 months to complete) + median compensation payment of NZ$5,000 in the first half of 2012 (equivalent to 6.2 weeks wages based on median weekly wages and salaries earnings taken from 2008 New Zealand Income Survey).
</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 xml:space="preserve">The Authority may provide for reinstatement as a remedy where practicable and reasonable.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2944">
            <v>2</v>
          </cell>
          <cell r="K2944">
            <v>2</v>
          </cell>
          <cell r="L2944">
            <v>6</v>
          </cell>
          <cell r="M2944">
            <v>6</v>
          </cell>
          <cell r="N2944">
            <v>4</v>
          </cell>
          <cell r="O2944">
            <v>3</v>
          </cell>
          <cell r="P2944" t="str">
            <v>19-9-2010</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2945">
            <v>0</v>
          </cell>
          <cell r="K2945">
            <v>0</v>
          </cell>
          <cell r="L2945">
            <v>6</v>
          </cell>
          <cell r="M2945">
            <v>0</v>
          </cell>
          <cell r="N2945">
            <v>0</v>
          </cell>
          <cell r="O2945">
            <v>2</v>
          </cell>
          <cell r="P2945" t="str">
            <v>19-9-2012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(in 2012, 4053,61 € or 756,27 of the re-evaluation index – equal to 536€ for a value of 100).
Calculation: average of the three situations.
</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Administration de l’emploi (authorisation takes into account age, training and duration of unemployment), and with the authorisation of the Labour Ministry, employment intended to promote the hiring of some categories of workers or to engage in training.</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cell r="P2952" t="str">
            <v>16-6-2010</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cell r="P2953" t="str">
            <v>From 16/6/2010 to 
31/8/2011 30 months
From 31/8/2011 to 12/2/2012
27 months</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2954">
            <v>2</v>
          </cell>
          <cell r="M2954">
            <v>3</v>
          </cell>
          <cell r="P2954" t="str">
            <v>19/9/2010</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cell r="P2956" t="str">
            <v>19-9-2010</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cell r="P2958" t="str">
            <v>19/9/2010</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2963">
            <v>2</v>
          </cell>
          <cell r="M2963">
            <v>4</v>
          </cell>
          <cell r="P2963">
            <v>40951</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(in 2012, 4053,61 € or 756,27 of the re-evaluation index – equal to 536€ for a value of 100).
Calculation: average of the three situations.
</v>
          </cell>
          <cell r="J2968">
            <v>7</v>
          </cell>
          <cell r="M2968">
            <v>3</v>
          </cell>
          <cell r="P2968">
            <v>41245</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2969">
            <v>6</v>
          </cell>
          <cell r="M2969">
            <v>1</v>
          </cell>
          <cell r="P2969">
            <v>41245</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Agence pour le Développement de l’Emploi (authorisation takes into account age, training and duration of unemployment), and with the authorisation of the Labour Ministry, employment intended to promote the hiring of some categories of workers or to engage in training.</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cell r="P2974" t="str">
            <v xml:space="preserve">12/2/2012
New score:
30 months
</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2981">
            <v>1</v>
          </cell>
          <cell r="M2981">
            <v>3</v>
          </cell>
          <cell r="P2981">
            <v>41245</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2982">
            <v>26.25</v>
          </cell>
          <cell r="M2982">
            <v>2</v>
          </cell>
          <cell r="P2982">
            <v>41245</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 xml:space="preserve">Section 101 Paragraph one of Labour law provides that an employer has the right to give a written notice of termination of an employment contract only on the basis of circumstances related to the conduct of the employee, his or her abilities, or of economic, organisational, technological measures or measures of a similar nature in the undertaking 
According to Section 102 of Labour Law when giving a notice of termination of an employment contract, an employer has a duty to notify the employee in writing regarding the circumstances that are the basis for the notice of termination of the employment contract.
Paragraph 1 of Section 110 of Labour Law provides that an employer is prohibited from giving a notice of termination of an employment contract to an employee – member of a trade union – without prior consent of the relevant trade union. If the employee trade union does not agree with the notice of termination of an employment contract, the employer may bring an action in court for termination of the employment contract (Paragraph 4 of Section 110 of Labour Law).
</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employer. If the employee trade union does not inform the employer of its decision it shall be deemed that the employee trade union consents to the employer notice of termination. An employer may give a notice of termination of an employment contract no later than within a one-month period from the date of receipt of the consent of the employee trade union. If the employee trade union does not agree with the notice of termination of an employment contract, the employer may, within a one-month period from the date of receipt of the reply, bring an action in court for termination of the employment contract (Paragraph 2-4 of Section 110 of Labour Law).
Calculation: average of union and non-union members. In the case of non-union members, 1 day for letter plus 7 days for trade-union reply, plus, in the case of trade-union opposition, the time of court proceedings (evaluated at on average at least one month) = 1 + [7+(30/2)]/2 = 12 days</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following amounts:
1) one month average earnings if the employee has been employed by the relevant employer for less than five years;
2) two months average earnings if the employee has been employed by the relevant employer for five to 10 years;
3) three months average earnings if the employee has been employed by the relevant employer for 10 to 20 years; and
4) four months average earnings if the employee has been employed by the relevant employer for more than 20 years.</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yet it could be derived from the text that unfair dismissal is the dismissal which has been performed ignoring the rules for dismissal set out in the Labour Law. 
For example, incorrect length of notice period, failure to inform trade union etc.
According to Section 124 paragraph one of Labour law if a notice of termination by an employer has no legal basis or the procedures prescribed for termination of an employment contract have been violated, such notice in accordance with a court judgment shall be declared invalid.</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did not perform work for justified cause.”.</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Section 126 of Labour Law determines the amount of compensation following unfair dismissal:
(1) An employee who has been dismissed illegally and reinstated in his or her previous work shall in accordance with a court judgment be paid average earnings for the whole period of forced absence from work. Compensation for the whole period of forced absence from work shall also be paid in cases where a court, although there exists a basis for the reinstatement of an employee in his or her previous work, at the request of the employee terminates employment legal relationships by a court judgment.
(2) An employee who has been transferred illegally to other lower paid work and afterwards reinstated in his or her previous work shall in accordance with a court judgment be paid the difference in average earnings for the period when he or she performed work at lower pay.</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employment legal relationships, shall in accordance with a court judgment be reinstated in his or her previous work</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 of an employee to continue employment legal relationships has been violated, he or she may bring an action in court for reinstatement within a one-month period from the date of dismissal.”.</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 xml:space="preserve">Section 44 of Labour Law 
(1) An employment contract may be entered into for a specified period in order to perform specified short-term work, such as:
1) seasonal work;
2) work in activity areas where an employment contract is normally not entered into for an unspecified period, taking into account the nature of the relevant occupation or the temporary nature of the relevant work;
3) replacement of an employee who is absent or suspended from work, as well as replacement of an employee whose permanent position has become vacant until the moment a new employee is hired;
4) casual work which is normally not performed in the undertaking;
5) specified temporary work related to short-term expansion of the scope of work of the undertaking or to an increase in the amount of production;
6) emergency work in order to prevent the consequences caused by force majeure, an unexpected event or other exceptional circumstances which adversely affect or may affect the normal course of activities in an undertaking; 
7) temporary paid work intended for an unemployed person or other work related to his or her participation in active employment measures, or work related to the implementation of active employment measures; and
8) work of an educatee of a vocational or academic educational institution, if it is related to preparation for activity in a certain occupation or study course.”
The work referred to in Paragraph one, Clauses 1 and 2 of this Section is determined by the Cabinet.
 Other legislative enactments also provide valid cases for use of standard fixed term contracts, for example Commercial Law etc. </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employment contract. The entering into a new employment contract with the same employer shall also be regarded as extension of the term of the employment contract if during the period from the date of entering into the former employment contract until the entering into a new employment contract the legal relationship has not been interrupted for more than 30 consecutive days.</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 xml:space="preserve">Section 6 Paragraph two Clause 13 of Support for unemployed persons and persons seeking employment law  sets out the duty of the State Employment Agency to license and supervise merchants who provide work placement services (except manning of a ship).
Cabinet Regulations No. 458 (03.07.2007) “Procedures for licensing and supervision of merchants  - providers of work placement services”  sets out the procedure of licensing and supervision of temporary work agencies. 
Clause 24.10 of the aforementioned regulations provide that  A licence recipient shall submit to the State Employment Agency a report regarding the provision of work placement services of the previous half-year by the twenty-fifth date of the first month of the following half-year.
</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 xml:space="preserve">Section 7 Paragraph four and five of Labour law ensures the equal treatment of regular workers and agency workers providing that: 
(4) It is the duty of the work placement service as the employer to ensure the same working conditions and apply the same employment regulations to an employee who has been appointed for a specified time to perform work in the undertaking of the recipient of the work placement service as would be ensured and applied to an employee if employment legal relationships between the employee and the recipient of the work placement service had been established directly and the employee was to perform the same work.
(5) The working conditions and employment regulations referred to in Paragraph four of this Section shall apply to work and recreation time, work remuneration, to pregnant women, women during the period following childbirth up to one year, women who are breastfeeding, to the protection assigned to children and adolescents, as well as to the principle of equality and the prohibition of differential treatment. Section 96 1 Paragraph two provides that an employee posted by a work placement service provider has the right to use the facilities, common premises or other opportunities of the undertaking of the recipient of the work placement services, as well as transport services with the same conditions as the employees with which the work placement service provider has established employment legal relationships directly, except where differential treatment may be justified with objective reasons.
</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20 but less than 50 employees in the undertaking;
2) at least 10 employees if the employer normally employs more than 50 but less than 100 employees in the undertaking;
3) at least 10 per cent of the number of employees if the employer normally employs at least 100 but less than 300 employees in the undertaking; or
4) at least 30 employees if the employer normally employs 300 and more employees in the undertaking.
(2) In calculating the number of employees to be made redundant, such employment legal relation termination cases shall also be taken into account as which the employer has not given notice of termination of the employment contract, but the employment legal relations have been terminated on other grounds, which are not related with the conduct or abilities of the employee and which have been facilitated by the employer.
(3) The provisions of this Law regarding collective redundancy shall not apply to:
1) crews of sea-going ships; and
2) employees employed in State administrative institutions.”.
Section 104 of Labour law states that A reduction in the number of employees is a notice of termination of an employment contract for reasons not related to the conduct of an employee or his or her abilities, but is adequately substantiated on the basis of the performance of urgent economic, organisational, technological or similar measures in the undertaking.</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Section 106. of Labour law the employer prior to collective dismissal caries out information and consultations. Paragraph one provides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Paragraph four  provides that an employer who intends to carry out collective redundancy shall, not later than 45 days in advance, notify in writing thereof the State Employment Agency and the local government in the territory of which the undertaking is located. The notification shall include the given name, surname (name) of the employer, location and type of activity of the undertaking, reasons for the intended collective redundancy, number of employees to be made redundant stating the occupation and qualifications of each employee, number of employees normally employed by the undertaking and the time period within which it is intended to carry out the collective redundancy, as well as provide information regarding the consultations with employee representatives referred to in this Section. The employer shall send a duplicate of the notification to the employee representatives. The State Employment Agency and the local government may also request other information from the employer pertaining to the intended collective redundancy.</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on a later date for commencing the collective redundancy.
(2) In exceptional cases the State Employment Agency may extend the time limit referred to in Paragraph one of this Section to 60 days. The State Employment Agency shall notify in writing the employer and employee representatives regarding extension of the time period and the reasons for it two weeks before expiry of the time period referred to in Paragraph one of this Section.
Calculation: At least five days for consultations plus (45+60)/2 days waiting period minus 12 days for notification letter.</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 xml:space="preserve">Section 106 Paragraph one of Labour law states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Section 108 of Labour Law establishes the system of preferences for continuing employment relations which the employer are bond to follow. </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 xml:space="preserve">Section 101 Paragraph one of Labour law provides that an employer has the right to give a written notice of termination of an employment contract only on the basis of circumstances related to the conduct of the employee, his or her abilities, or of economic, organisational, technological measures or measures of a similar nature in the undertaking 
According to Section 102 of Labour Law when giving a notice of termination of an employment contract, an employer has a duty to notify the employee in writing regarding the circumstances that are the basis for the notice of termination of the employment contract.
Paragraph 1 of Section 110 of Labour Law provides that an employer is prohibited from giving a notice of termination of an employment contract to an employee – member of a trade union – without prior consent of the relevant trade union. If the employee trade union does not agree with the notice of termination of an employment contract, the employer may bring an action in court for termination of the employment contract (Paragraph 4 of Section 110 of Labour Law).
</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employer. If the employee trade union does not inform the employer of its decision it shall be deemed that the employee trade union consents to the employer notice of termination. An employer may give a notice of termination of an employment contract no later than within a one-month period from the date of receipt of the consent of the employee trade union. If the employee trade union does not agree with the notice of termination of an employment contract, the employer may, within a one-month period from the date of receipt of the reply, bring an action in court for termination of the employment contract (Paragraph 2-4 of Section 110 of Labour Law).
Calculation: average of union and non-union members. In the case of non-union members, 1 day for letter plus 7 days for trade-union reply, plus, in the case of trade-union opposition, the time of court proceedings (evaluated at on average at least one month) = 1 + [7+(30/2)]/2 = 12 days</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following amounts:
1) one month average earnings if the employee has been employed by the relevant employer for less than five years;
2) two months average earnings if the employee has been employed by the relevant employer for five to 10 years;
3) three months average earnings if the employee has been employed by the relevant employer for 10 to 20 years; and
4) four months average earnings if the employee has been employed by the relevant employer for more than 20 years.</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yet it could be derived from the text that unfair dismissal is the dismissal which has been performed ignoring the rules for dismissal set out in the Labour Law. 
For example, incorrect length of notice period, failure to inform trade union etc.
According to Section 124 paragraph one of Labour law if a notice of termination by an employer has no legal basis or the procedures prescribed for termination of an employment contract have been violated, such notice in accordance with a court judgment shall be declared invalid.</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did not perform work for justified cause.”.</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Section 126 of Labour Law determines the amount of compensation following unfair dismissal:
(1) An employee who has been dismissed illegally and reinstated in his or her previous work shall in accordance with a court judgment be paid average earnings for the whole period of forced absence from work. Compensation for the whole period of forced absence from work shall also be paid in cases where a court, although there exists a basis for the reinstatement of an employee in his or her previous work, at the request of the employee terminates employment legal relationships by a court judgment.
(2) An employee who has been transferred illegally to other lower paid work and afterwards reinstated in his or her previous work shall in accordance with a court judgment be paid the difference in average earnings for the period when he or she performed work at lower pay.</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employment legal relationships, shall in accordance with a court judgment be reinstated in his or her previous work</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 of an employee to continue employment legal relationships has been violated, he or she may bring an action in court for reinstatement within a one-month period from the date of dismissal.”.</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 xml:space="preserve">Section 44 of Labour Law 
(1) An employment contract may be entered into for a specified period in order to perform specified short-term work, such as:
1) seasonal work;
2) work in activity areas where an employment contract is normally not entered into for an unspecified period, taking into account the nature of the relevant occupation or the temporary nature of the relevant work;
3) replacement of an employee who is absent or suspended from work, as well as replacement of an employee whose permanent position has become vacant until the moment a new employee is hired;
4) casual work which is normally not performed in the undertaking;
5) specified temporary work related to short-term expansion of the scope of work of the undertaking or to an increase in the amount of production;
6) emergency work in order to prevent the consequences caused by force majeure, an unexpected event or other exceptional circumstances which adversely affect or may affect the normal course of activities in an undertaking; 
7) temporary paid work intended for an unemployed person or other work related to his or her participation in active employment measures, or work related to the implementation of active employment measures; and
8) work of an educatee of a vocational or academic educational institution, if it is related to preparation for activity in a certain occupation or study course.”
The work referred to in Paragraph one, Clauses 1 and 2 of this Section is determined by the Cabinet.
 Other legislative enactments also provide valid cases for use of standard fixed term contracts, for example Commercial Law etc. </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employment contract. The entering into a new employment contract with the same employer shall also be regarded as extension of the term of the employment contract if during the period from the date of entering into the former employment contract until the entering into a new employment contract the legal relationship has not been interrupted for more than 30 consecutive days.</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 xml:space="preserve">Section 6 Paragraph two Clause 13 of Support for unemployed persons and persons seeking employment law  sets out the duty of the State Employment Agency to license and supervise merchants who provide work placement services (except manning of a ship).
Cabinet Regulations No. 458 (03.07.2007) “Procedures for licensing and supervision of merchants  - providers of work placement services”  sets out the procedure of licensing and supervision of temporary work agencies. 
Clause 24.10 of the aforementioned regulations provide that  A licence recipient shall submit to the State Employment Agency a report regarding the provision of work placement services of the previous half-year by the twenty-fifth date of the first month of the following half-year.
</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 xml:space="preserve">Section 7 Paragraph four and five of Labour law ensures the equal treatment of regular workers and agency workers providing that: 
(4) It is the duty of the work placement service as the employer to ensure the same working conditions and apply the same employment regulations to an employee who has been appointed for a specified time to perform work in the undertaking of the recipient of the work placement service as would be ensured and applied to an employee if employment legal relationships between the employee and the recipient of the work placement service had been established directly and the employee was to perform the same work.
(5) The working conditions and employment regulations referred to in Paragraph four of this Section shall apply to work and recreation time, work remuneration, to pregnant women, women during the period following childbirth up to one year, women who are breastfeeding, to the protection assigned to children and adolescents, as well as to the principle of equality and the prohibition of differential treatment. Section 96 1 Paragraph two provides that an employee posted by a work placement service provider has the right to use the facilities, common premises or other opportunities of the undertaking of the recipient of the work placement services, as well as transport services with the same conditions as the employees with which the work placement service provider has established employment legal relationships directly, except where differential treatment may be justified with objective reasons.
</v>
          </cell>
          <cell r="J3063">
            <v>2</v>
          </cell>
          <cell r="M3063">
            <v>6</v>
          </cell>
          <cell r="P3063">
            <v>41275</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20 but less than 50 employees in the undertaking;
2) at least 10 employees if the employer normally employs more than 50 but less than 100 employees in the undertaking;
3) at least 10 per cent of the number of employees if the employer normally employs at least 100 but less than 300 employees in the undertaking; or
4) at least 30 employees if the employer normally employs 300 and more employees in the undertaking.
(2) In calculating the number of employees to be made redundant, such employment legal relation termination cases shall also be taken into account as which the employer has not given notice of termination of the employment contract, but the employment legal relations have been terminated on other grounds, which are not related with the conduct or abilities of the employee and which have been facilitated by the employer.
(3) The provisions of this Law regarding collective redundancy shall not apply to:
1) crews of sea-going ships; and
2) employees employed in State administrative institutions.”.
Section 104 of Labour law states that A reduction in the number of employees is a notice of termination of an employment contract for reasons not related to the conduct of an employee or his or her abilities, but is adequately substantiated on the basis of the performance of urgent economic, organisational, technological or similar measures in the undertaking.</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Section 106. of Labour law the employer prior to collective dismissal caries out information and consultations. Paragraph one provides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Paragraph four  provides that an employer who intends to carry out collective redundancy shall, not later than 45 days in advance, notify in writing thereof the State Employment Agency and the local government in the territory of which the undertaking is located. The notification shall include the given name, surname (name) of the employer, location and type of activity of the undertaking, reasons for the intended collective redundancy, number of employees to be made redundant stating the occupation and qualifications of each employee, number of employees normally employed by the undertaking and the time period within which it is intended to carry out the collective redundancy, as well as provide information regarding the consultations with employee representatives referred to in this Section. The employer shall send a duplicate of the notification to the employee representatives. The State Employment Agency and the local government may also request other information from the employer pertaining to the intended collective redundancy.</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on a later date for commencing the collective redundancy.
(2) In exceptional cases the State Employment Agency may extend the time limit referred to in Paragraph one of this Section to 60 days. The State Employment Agency shall notify in writing the employer and employee representatives regarding extension of the time period and the reasons for it two weeks before expiry of the time period referred to in Paragraph one of this Section.
Calculation: At least five days for consultations plus (45+60)/2 days waiting period minus 12 days for notification letter.</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 xml:space="preserve">Section 106 Paragraph one of Labour law states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Section 108 of Labour Law establishes the system of preferences for continuing employment relations which the employer are bond to follow. </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approximately amount to 28% of the US population (excluding states where the service letter cannot be used in a labour dispute, e.g. Texas, as well as states in which the letter should be provided only on request but with no obligation of truly stating the reason of separation, e.g. Kansas). 
Calculation: 1 multiplied by the population share of states with service letters or similar obligations.</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For example, on August 6, 2012, Massachusetts passed a law that allows temporary workers the right to know who their employer is, their job description, their rate of pay, their starting and ending times and expected duration of the job, among other pieces of information.  Healthcare Cost Containment Act, 2012 Mass. Acts S 2400</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approximately amount to 28% of the US population (excluding states where the service letter cannot be used in a labour dispute, e.g. Texas, as well as states in which the letter should be provided only on request but with no obligation of truly stating the reason of separation, e.g. Kansas). 
Calculation: 1 multiplied by the population share of states with service letters or similar obligations.</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3097">
            <v>8</v>
          </cell>
          <cell r="M3097">
            <v>4</v>
          </cell>
          <cell r="P3097" t="str">
            <v>changed</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For example, on August 6, 2012, Massachusetts passed a law that allows temporary workers the right to know who their employer is, their job description, their rate of pay, their starting and ending times and expected duration of the job, among other pieces of information.  Healthcare Cost Containment Act, 2012 Mass. Acts S 2400</v>
          </cell>
          <cell r="J3105">
            <v>0</v>
          </cell>
          <cell r="M3105">
            <v>0</v>
          </cell>
          <cell r="P3105" t="str">
            <v>changed</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4 month, 20 years tenure: 20 months (takes into account the correction factor mentioned above - as estimated by Dutch gov.). 
Calculation: average of PES (0)/courts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cell r="P3118" t="str">
            <v>changed</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4 month, 20 years tenure: 20 months (takes into account the correction factor mentioned above - as estimated by Dutch gov.). 
Calculation: average of PES (0)/courts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cell r="P3139" t="str">
            <v>changed</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place (Act No. 197/2011 dated 17 November 2011: amendment to the Collective Redundancy Notification Act, 24 March 1976, Art. 3 (1)).</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A written notice with statement of reasons for dismissal to be supplied to the employee (“Dismissal letter”) plus notification to workers’ representatives in the case of dismissal based on technical, organizational, economic or production-related grounds (art. 52c and 53c, Statute of Workers’ Rights, SWR hereafter).
In case of objective dismissal (related to personal grounds or economic redundancy, but without fault) simultaneously to the letter, a compensation pay for dismissal is placed at the disposal of the worker.
Other formal requirements for dismissal can be set out by collective agreements provisions.  
Information on sanctions imposed based on severe breach is provided to the representatives of workers.</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 xml:space="preserve">Workers dismissed for “objective” reasons: 2/3 of a month’s pay per year of service up to a maximum of 12 months. 
Severance pay on grounds of expiring or end-date concerning fixed-term contracts: specific task or service and temporary contracts. This compensation is provided for by Article 49.1c SWR. Severance pay is calculated on 12 days of salary per year of service (instead of 8 days) except for training contracts and interim contracts thus suppressing the reference to insertion contract as far as this section is concerned.
The Thirteen Transitional Provision of Statute of Workers’ Rights is gradually applicable to increasing severance pay on grounds of expiring date for fixed-term contracts (twelve days) since its immediate application might have had some incidence on job creation.  
As for permanent contracts drawn up by firms of less than 25 employees, where contracts are extinguished on grounds of objective reasons –also regarding collective dismissals- the Wage Guarantee Fund  (FOGASA) pays a part of the compensation due to worker – equivalent amount of 8 days pay per year of service, with the periods of up to 1 year prorated by months- the WGF is not responsible for any compensation if the extinct decision is declared unfair and so the employer must pay in such cases the total severance payment.
The amount to be received by the employee is the same applicable to firms with more than 25 employees.
</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In accordance with provisions of collective agreements. If there is no provision on this matter, this period may not be longer than six months for qualified experts or two months for other workers (three months in enterprises with less than 25 workers).
Calculation: average of situation for ordinary workers (2 months) and qualified technicians (6 months).</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For new permanent contracts after 1997 (available for workers aged 16-28 or over 45, unemployed with at least one-month of continuous unemployment, women where they are under-represented, as well as conversion of fixed-term contracts, provided that no dismissal is made by the firm in the preceding 6 months) compensation is fixed in 33 days per year of service, with a maximum of 24 months pay.  Discrimination case: employers must accept reinstatement. Lack of form case:  the employer can choose between the reinstatment and the compensation.  
Typical compensation at 20 years tenure: average of standard unfair dismissal cases (30 months on average + 6 month backpay) and situations where the employer acknowledges unfair dismissal (30 months on average) minus severance pay as reported in item 4 (12 months).</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and contracts for training purposes); to hire workers with disabilities; and to cover the part of the working day left uncovered by an employee close to retirement with another temporary worker from the enterprise, or with an unemployed worker.</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years, or three years by collective agreement, and up to four years for workers with disabilities. Professionalising contract (contrato de trabajo en prácticas): no limit specified within maximum duration</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Since 31st August 2011, 1 year minimum duration and 2 years maximum duration.
Since 12nd February 2012, 1 year minimum duration and 3 years maximum duration.
No restriction on duration for a worker with disability.
Professionalising contract (contrato de trabajo en prácticas): 6 months minimum duration and 2 years maximum duration.
Replacement contract for workers near retirement: time left until the replaced worker reaches the age of 65, i.e. up to a maximum of 48 or 52 months, according to the age of the worker who retires.
Calculation: average of increase in workload (12), specific task or service (48), training (36) and professionalising (24) contracts.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interest regarding safety of TWA workers, on guaranteeing labour market functioning as well as to avoid possible abuse.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
Calculation: average of specific task or service (48 months) and other reasons (24 months)</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Workers hired so as to be placed at disposal of user-firms will be entitled to the essential working/employment conditions applicable to which would have been corresponded if they would have been hired directly by the user-firm regarding the same job and during the time of provision of service.
Essential working/employment conditions are considered as such:
Remuneration: all fixed and variable components on the wage linked to the job to be performed as set out by the collective agreement applied to the user-firm. In any case it should include the proportional part corresponding to weekly days off, extra payments, public holidays and annual leave</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 xml:space="preserve">Notification of employee representatives: Duty to inform and consult with Works Council or trade union delegation. Notification of public authorities: Notification of labour authority. 
The consultation should deal with, at least, the possibilities of avoiding or reducing collective dismissal while mitigating its effects by means of other accompanied social measures such as replacement measures or training and re-training actions for improving employability and not compulsorily for dealing with collective measure reasons.
The notification on the opening of a consultation period will be made by a written statement to representatives of workers whose content should include:
-specification of causes
-number and job classification of workers affected
-number and job classification of workers employed during the last year.
-time period to proceed with dismissals.
-selection criteria regarding the workers affected by the measure.
In addition, an explanatory report concerning the reasons for collective dismissal and aspects related to them.
In general terms, the written notification will be accompanied by all needed information so as to justify the reasons for collective dismissal.
</v>
          </cell>
          <cell r="J3170">
            <v>1.5</v>
          </cell>
          <cell r="M3170">
            <v>4.5</v>
          </cell>
          <cell r="P3170" t="str">
            <v>to change</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resolution authorising the expiry of the contracts. If no agreement has been reached, the resolution, issued within 15 days, will accept or reject the expiry of all of part of the contracts applied for.
Calculation: 36.5 days = 30 days for consultation + average of 15/2 days for resolution issued by labour authority - 1 day for individual dismissal at Item 2.</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affected workers and to allow for the continuity and feasibility of the business. Selection criteria: None, except for priority to legal representatives of employees. Severance pay: No additional regulations for collective dismissal.</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A written notice with statement of reasons for dismissal to be supplied to the employee (“Dismissal letter”) plus notification to workers’ representatives in the case of dismissal based on technical, organizational, economic or production-related grounds (art. 52c and 53c, Statute of Workers’ Rights, SWR hereafter).
In case of objective dismissal (related to personal grounds or economic redundancy, but without fault) simultaneously to the letter, a compensation pay for dismissal is placed at the disposal of the worker.
Other formal requirements for dismissal can be set out by collective agreements provisions.  
Information on sanctions imposed based on severe breach is provided to the representatives of workers.</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 xml:space="preserve">Workers dismissed for “objective” reasons: 2/3 of a month’s pay per year of service up to a maximum of 12 months. 
Severance pay on grounds of expiring or end-date concerning fixed-term contracts: specific task or service and temporary contracts. This compensation is provided for by Article 49.1c SWR. Severance pay is calculated on 12 days of salary per year of service (instead of 8 days) except for training contracts and interim contracts thus suppressing the reference to insertion contract as far as this section is concerned.
The Thirteen Transitional Provision of Statute of Workers’ Rights is gradually applicable to increasing severance pay on grounds of expiring date for fixed-term contracts (twelve days) since its immediate application might have had some incidence on job creation.  
As for permanent contracts drawn up by firms of less than 25 employees, where contracts are extinguished on grounds of objective reasons –also regarding collective dismissals- the Wage Guarantee Fund  (FOGASA) pays a part of the compensation due to worker – equivalent amount of 8 days pay per year of service, with the periods of up to 1 year prorated by months- the WGF is not responsible for any compensation if the extinct decision is declared unfair and so the employer must pay in such cases the total severance payment.
The amount to be received by the employee is the same applicable to firms with more than 25 employees.
</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with less than 25 workers).
A new type of employment contract was created in 2012, the Permanent Employment Contract to Support Entrepreneurs available exclusively to SMEs with less than 50 employees that did not make unfair or collective dismissals in the 6 months preceding hiring. This contract sets the duration of trial period to 1 year.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Decree Law 3/2012, that is 12 February 2012.
As for contracts drawn up before this date -12 February 2012- and being extinguished after that date, severance pay for unfair dismissal is calculated on 45 of salary per year of service prior to 12 February 2012 and calculated on 33 days of salary per year of service rendered after that date i.e. the severance pay is calculated for each period in accordance with the amount provided for by the existing rule as to each of them. Nevertheless, the total amount will not be higher than 720 days of salary unless from the calculation of the compensation for the previous period prior to the entry into force of the RDL 3/2012 (12nd February 2012) resulted in a higher number of days, in which case it will be applied the latter as a maximum severance pay without this amount being higher than 42 months pay, in any case.
No interim wages for the duration of the judicial procedure when the employer opts for the severance pay. These interim wages remain only if the employer accepts reinstatement as an option with respect of a dismissal declared as unfair or as a consequence of being declared null, except for legal representatives of workers and union delegates since they can choose between reinstatement and severance pay and in both cases they are entitled to receive interim wages.
Calculation: 22-month compensation minus severance pay as reported in item 4 (12 months).</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and contracts for training purposes); to hire workers with disabilities; and to cover the part of the working day left uncovered by an employee close to retirement with another temporary worker from the enterprise, or with an unemployed worker.</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years, or three years by collective agreement, and up to four years for workers with disabilities. Professionalising contract (contrato de trabajo en prácticas): no limit specified within maximum duration</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Since 31st August 2011, 1 year minimum duration and 2 years maximum duration.
Since 12nd February 2012, 1 year minimum duration and 3 years maximum duration.
No restriction on duration for a worker with disability.
Professionalising contract (contrato de trabajo en prácticas): 6 months minimum duration and 2 years maximum duration.
Replacement contract for workers near retirement: time left until the replaced worker reaches the age of 65, i.e. up to a maximum of 48 or 52 months, according to the age of the worker who retires.
Calculation: average of increase in workload (12), specific task or service (48), training (36) and professionalising (24) contracts.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interest regarding safety of TWA workers, on guaranteeing labour market functioning as well as to avoid possible abuse.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
Calculation: average of specific task or service (48 months) and other reasons (24 months)</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Workers hired so as to be placed at disposal of user-firms will be entitled to the essential working/employment conditions applicable to which would have been corresponded if they would have been hired directly by the user-firm regarding the same job and during the time of provision of service.
Essential working/employment conditions are considered as such:
Remuneration: all fixed and variable components on the wage linked to the job to be performed as set out by the collective agreement applied to the user-firm. In any case it should include the proportional part corresponding to weekly days off, extra payments, public holidays and annual leave</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 xml:space="preserve">Notification of employee representatives: Duty to inform and consult with Works Council or trade union delegation. Notification of public authorities: Notification of labour authority. 
The consultation should deal with, at least, the possibilities of avoiding or reducing collective dismissal while mitigating its effects by means of other accompanied social measures such as replacement measures or training and re-training actions for improving employability and not compulsorily for dealing with collective measure reasons.
The notification on the opening of a consultation period will be made by a written statement to representatives of workers whose content should include:
-specification of causes
-number and job classification of workers affected
-number and job classification of workers employed during the last year.
-time period to proceed with dismissals.
-selection criteria regarding the workers affected by the measure.
In addition, an explanatory report concerning the reasons for collective dismissal and aspects related to them.
In general terms, the written notification will be accompanied by all needed information so as to justify the reasons for collective dismissal.
</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considered to be concluded unlawfully, deceit, by coercion or abuse or where the benefit management institution reports that there is no cause accrediting legal unemployment situation. And Labour and Social Security Inspectorate can intervene in the proceeding issuing a report on the aspects included within the employer’s notification initiating the procedure, as well as concerning the unemployment benefits management institution.
Once the period of consultation has ended, the employer must notify, on individual basis, the decision of dismissal to workers concerned.
Calculation: 29 days = 30 days for consultation - 1 day for individual dismissal at Item 2.</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 xml:space="preserve">The consultation with representatives must be aimed, at least, at avoiding or reducing collective dismissal while mitigating its effects by means of accompanied social measures such as replacement measures, or training and occupational retraining for improving employability, and not compulsorily for dealing with reasons of collective measure.
New design for accompanied social measures:
Firms carrying out a collective dismissal affecting more than 50 workers should offer to these employees concerned an external replacement plan through the authorized employment agencies. This plan, designed for a minimum period of 6 months should include training actions and professional counselling measures, personalized assistance to the employee concerned as well as an active job-seeking support. In any case, the abovementioned is not applicable to those firms that are subject to a bankruptcy procedure. The cost of carrying out and implementation for this plan will not fall on workers, in any case.
The non-compliance with this obligation established or as regards accompanied social measures taken on by the employer could result in a claim proceeding for its compliance by the part of the workers, without prejudice to administrative responsibilities which may proceed based on its non-compliance.
Calculation: average of large and small size of dismissal (1+0)/2=0.5
</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In the latter case, average of the situation in which the case is not brought to court (9 months tenure: 3/8 months; 4 years tenure: 2 months; 20 years tenure: 10 months) and is brought to court (0 months). 
No severance pay in establishments employing 10 or fewer employees.</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 minus the average severance pay reported in Item 4</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In the latter case, average of the situation in which the case is not brought to court (9 months tenure: 3/8 months; 4 years tenure: 2 months; 20 years tenure: 10 months) and is brought to court (0 months). 
No severance pay in establishments employing 10 or fewer employees.</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 minus the average severance pay reported in Item 4</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 xml:space="preserve">No legal limit for assignments. However, limits can be set by collective agreements. The collective labour agreement of the metalworking sector limits, with few exceptions, the maximum length of assignments in the metalworking sector to 24 months.
Contracts between the agency and the worker can be open-ended.
New score for assignments 5 years or more
</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industry guarantee workers a percentage of pay supplements received by regular employees in the user firm, and this percentage rises with job tenure.</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 xml:space="preserve">Dismissal due to extinction of work position:
The employer notifies, in writing: (i) the workers committee or, in its absence, the inter-union committee or union committee, (ii) the worker involved and, (iii) if the worker is a union representative, his/her union association, the grounds for dismissal, [number 1 of article 369 of the Labour Code (CT hereafter)].
Any worker involved, committee representing these workers or union association may, within the three business days following the employer’s notification, request to the competent inspection service of the ministry responsible for the labour area, to check the established requirements for dismissal, informing simultaneously the employer of this fact (number 2 of article 370 of the CT).
Dismissal due to unsuitability:
The employer notifies, in writing: (i) the worker and, (ii) if the worker is a union representative, the union association (number 1 of article 376 of the CT) the grounds for dismissal. If the worker is not a union representative, three business days after having received the notification referred in the previous number, the employer must send the same notification to the union association that the worker has indicated for the effect or, if the worker does not indicate any, to the workers committee or, in its absence, to the inter-union committee or union committee (number 2 of article 376 of the CT).
</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A training and adaptation period or a previous warning must precede the beginning of the procedure of dismissal for unsuitability (see item 5). During the 10 days following the notification referred to in the previous item, the worker may attach documents and request the needed investigative evidences (number 1 of article 377 of the CT). If the worker requested to investigate evidences, the employer should inform the worker, the committee representing the workers and, if the worker is a union representative, the respective union association, of the result of this investigation (number 2 of article 377 of the CT). After the referred notifications, the worker and the committee representing the worker may, within the period of 10 business days, send to the employer their substantiated opinion, namely the motives justifying the dismissal (number 3 of article 377 of the CT).
Decision: After the receipt of the opinions referred in the previous paragraph or the end of the period for the effect, the employer has 30 days to proceed with the dismissal, otherwise it will expire (number 1 of article 378 of the CT).
Calculation: average of extinction of work position (16 days = 1 day for letter + 10 days for first notification and reactions + 5 days for employer to make decision) and unsuitability (23.5 days = 6 days for training and post-training adaptation or previous warning + 1 day for letter + 10 days for first notification plus 5/2 days for investigation plus 10/2 days for reaction to result of investigation). The last two items are divided by 2 to account for the possibility that investigation is not requested. 
</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article 378, both of the CT):
- 15 days, in the case of workers with tenure of less than one year;
- 30 days, in the case of workers with tenure equal to or above one year and less than five years;
- 60 days, in the case of workers with tenure equal to or above five years and less than ten years;
- 75 days, in the case of worker with tenure equal to or above ten years.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 xml:space="preserve">Severance payments in the case of termination of employment contracts signed after 1 November 2011:
The worker is entitled to severance payments corresponding to 20 days of base wage and tenure based increments for every year of tenure. The worker’s monthly base wage and tenure based increments that are considered for the calculation of the severance payments cannot be higher than 20 times the national minimum wage. The total amount of severance payments cannot be higher than 12 times the monthly base wage and tenure based increments of the worker. In the case of years fractions, the amount of severance payments is calculated proportionally (Article 366 CT).
Severance payments in the case of termination of employment contracts:
In the case of termination of employment contract signed before the 1st of November 2011, the severance payments are calculated as established in article 366 of the Labour Code, (number 1 of article 6 of Law number 23/2012):
a) Regarding the contract period until 31st of October 2012, the amount of severance payments corresponds to one month of base wage and tenure based increments for every full year of tenure;
b) Regarding the period of the contract after the date referred in the preceding subparagraph, the amount of severance payments corresponds to that established in article 366 of the CT (see above).
c) The total amount of severance payments cannot be less than three months of base wage and tenure based increments. 
Calculation: based on contracts signed after November 2011. </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 xml:space="preserve">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the employer is responsible for defining relevant and non-discriminatory criteria in view of the objectives underlying the extinction of the job.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selection of redundant employees is consistent with the selection criteria mentioned above.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take place in two circumstances: i) in the previous six month modifications of the job requirements occurred, vocational training suitable to the modifications of the job has been provided and after the training, the worker has been provided with a period of adaptation of at least 30 days; or ii) the following conditions are met, cumulatively: a) Substantial modification of the output produced by the worker, determined by the poor performance of his/her duties which is predicted to be definitive; b) the employer informs the worker, attaching documents where the previously provided work is stated, demonstrating this way the substantial modification in the work provided, the worker may issue a statement in writing on the referred elements within a period of no less than five business days; c) After the worker statement or after the end of the period prescribed for that, the employer gives the worker, in writing, suitable orders and instructions relative to the execution of his/her tasks, with the purpose of correcting it; and d) the provisions above concerning training and post-training adaptation has been applied (with appropriate modifications)
The procedure under ii) applies also to unsuitability under 2.
Discriminatory dismissal is always unfair.
Calculation: average of unsuitability (2) and redundancy (0.5). 0.5 in the case of redundancy stems from the obligation of defining relevant and non-discriminatory criteria in view of the objectives underlying the extinction of the job as well as the fact that any worker who, in the three months prior to the beginning of the dismissal procedure, has been transferred to a job which is then made extinct, is entitled to be reallocated to the previous job.
</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required both for misconduct and unsuitability, and if the justifying motives claimed for the dismissal are declared founded, the worker is merely entitled to indemnity corresponding to half the value that would result from the application of that established for indemnity instead of reinstatement at the worker’s request (number 2 of article 389 of the CT).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Calculation: average of unsuitability and redundancy. For the former, average of irregular procedure (10 months) and indemnity in lieu of reinstatement (20 months): 15 months.</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
In the case of mere irregularity on procedure for dismissals, due to omission of required investigative measures required both for misconduct and unsuitability, and if the justifying motives claimed for the dismissal are declared founded, the worker is merely entitled to indemnity.
Calculation: average of unsuitability (2) and redundancy (3)</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 xml:space="preserve">Admissibility of fixed term contracts:
Fixed term contracts can only be celebrated to meet a temporary need of the company and for the period strictly necessary to meet this need (number 1 of article 140 of the CT).
The following criteria are considered as temporary needs of the company (number 2 of article 140 of the CT):
- Direct or indirect replacement of a worker who is absent or, for any motive, is temporarily not capable of working [subparagraph a)];
- Direct or indirect replacement of a worker to whom an action of assessment of unfair dismissal is pendent in court [subparagraph b)];
- Direct or indirect replacement of a worker in a situation of unpaid leave [subparagraph c)];
- Replacement of a full-time worker who now works on a part-time basis for a defined period [subparagraph d)]; 
- Seasonal or other activity which annual production cycle shows irregularities arising from the structural nature of the respective market, including the supply of raw materials [subparagraph e)];
- Exceptional increase of the company’s activity [subparagraph f)];
- Execution of occasional tasks or a certain service that is precisely defined and not long-lasting [subparagraph g)]; 
- Execution of a defined and temporary work, project or other activity, including the execution, direction or supervision of work in the area of civil construction, public works, industrial assembly and repair, under contract or direct administration, as well as the respective projects or other complementary activity involving control and monitoring [subparagraph h)].
A fixed term contract may also be signed for (number 4 of article 140 of the CT):
- Launch of a new activity of an undefined duration, as well as the start-up of a company or establishment belonging to a company with less than 750 workers;
- Contracting of workers in search of their first job, in a situation of long-term unemployment or other situation established in special employment policy legislation.
</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
Exceptional renewal regime (Law 3/2012):
Two exceptional renewals are permitted in the case of fixed term contracts which, up to 30 June 2013, reach the maximum limit of duration established in number 1 of article 148 of the CT (number 1 of article 2).</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established in number 4 of article 140 (referred to in item 10);
- Three years, in all other cases.
- Six years in cases of uncertain duration
Exceptional renewal regime (Law 3/2012):
The total duration of the renewals cannot exceed 18 months (number 2 of article 2) and the duration of each exceptional renewal cannot be less than one sixth of the maximum duration of the fixed term contract or its effective duration, according to which is lower (number 3 of article 2).
The validity limit of a fixed term contract which has been renewed under exceptional conditions is 31 December 2014, without prejudice to the provisions in number 3 of article 2 (number 4 of article 2).
Calculation: average of cases established in number 4 of article 140 and other cases (((24+24)/2)+((36+72)/2))/2= 40.5 months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 years, or six or 12 months, in the case of a job vacancy when arising from a process of recruitment for its filling or exceptional increase of the company’s activity, respectively (number 3 of article 182 of the CT). 
A temporary undefined term contract lasts for the time required to meet the temporary need of the user, and cannot exceed the duration limits for the temporary fixed term contract (number 4 of article 182 of the CT).
Maximum duration of contracts for the use of temporary work:
A contract for the use of temporary work, including renewals, can neither exceed the duration of the justifying cause nor the limit of two years, or six or 12 months in the case of a job vacancy when a process of recruitment for its filling is already underway or exceptional increase of the company’s activity, respectively (number 2 of article 178 of the CT).</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situation relative to the tax administration and social security; legal designation of singular or collective legal person under the designation «temporary work» and setting aside a financial guarantee (number 1 of article 5 of Decree-Law number 260/2009, of 25 September).
Bi-annual reporting to PES about workers employed in the previous semester (number 2 of article 9 of Decree-Law number 260/2009, of 25 September).</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 xml:space="preserve">Collective dismissal:
Collective dismissal is considered the termination of employment contracts promoted by the employer in the period of three months, covering at least two workers, in micro-enterprise or a small company, and five workers in case of a medium-sized or large company, whenever the dismissal occur due to the closure of one or various divisions or equivalent structure or to the reduction of the number of workers as result of market, structural or technological motives (number 1 of article 359 of the CT).
</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 company representing the workers who will be involved (number 1 of article 360 of the CT). In the absence of the entities referred above, the employer notifies the intention of proceeding with the dismissal, in writing, to each worker potentially involved, who may appoint, amongst them, within the period of five business days counting from the receipt of the notification, a representative committee with the maximum of three or five members according to whether the dismissal involves up to five or more workers (number 3 of article 360 of the CT). The employer, on a date prior to the referred notification, must send a copy of the notification to the ministerial department responsible for the labour area entrusted with the monitoring and fostering of collective contracting (number 5 of article 360 of the CT)</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workers, with a view of reaching an agreement on the dimension and effects of the measures to be applied, in addition to other measures to reduce the number of workers to be dismissed (number 1 of article 361 of the CT). 
Decision:
Once the agreement has been signed, or in its absence, after 15 days have passed since the date of notification of the dismissal intention, the employer notifies in writing each concerned worker involved, observing ordinary notice periods (number 1 of article 363 of the CT).
Calculation: 1 day for letter + 15 days for negotiation minus delays reported in item 2</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 xml:space="preserve">The employer shall justify his notice. The justification shall clearly indicate the cause of the notice. The employee shall be given an opportunity for defence against the objections raised against him/her. Agreements and statements of termination of an employment relationship shall be made in writing.
</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The employee is also entitled to back pay (Sec. 100, Labour Code). Typical compensation at 20 years tenure (all workers): 10 months plus backpay.</v>
          </cell>
          <cell r="J3263">
            <v>16</v>
          </cell>
          <cell r="M3263">
            <v>3</v>
          </cell>
          <cell r="P3263" t="str">
            <v>Changed</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The duration of assignment may not exceed five years, including any period of extended assignment and re-assignment within a period of six months from the time of termination of his/her previous employment, irrespective of whether the assignment was made by the same or by a different temporary-work agency.
Contracts between the agency and the worker can be open-ended.
Assignements: 5 years Contracts: no limit</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cell r="P3273" t="str">
            <v>Changed</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3 days for individual dismissals= 49 days
</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extend the probationary period once. In either case, the duration of the probationary period may not exceed three months. It may be extended by collective agreement up to 6 months.
Calculation: average of individual contracts and collective agreements</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severance pay.</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successfully challenged termination by mutual consent. But reinstatement is not available in ordinary dismissal cases other than those above.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The duration of assignment may not exceed five years, including any period of extended assignment and re-assignment within a period of six months from the time of termination of his/her previous employment, irrespective of whether the assignment was made by the same or by a different temporary-work agency.
Contracts between the agency and the worker can be open-ended.
Assignements: 5 years Contracts: no limit</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cell r="P3294">
            <v>40817</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1 day for individual dismissals= 51 days
</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(according to Laws 3863/2010 and 3899/2010): 
0&lt;1y, 1m&lt;2y, 2m&lt;5y, 3m&lt;10y, 4m&lt;15y, 5m&lt;20y, 6m≥20y. 
9 months tenure: 0, 4 years tenure: 1 month, 20 years tenure: 3 months.
Calculation: average of blue and white collar notice periods, assuming that prior notification is given for white collars as this is less costly for the employer in most situations.</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I3302"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 the same rights as regular workers with more than 1 year of tenure.</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presumed in favour of the employee for covering  fixed and permanent needs of the enterprise, thus  resulting in the conversion of such contracts to contracts or relationships of indefinite duration
According to Law 3986/2011 (article 41), unlimited (without restrictions) renewals of fixed-term contracts is permitted if justified by an objective reason.In any case, the reasons justifying the renewal of the contract or employment relationship of a specified duration should be reported in the parties' agreement, to be concluded in writing, or arising directly from this.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 xml:space="preserve">Parties are free to stipulate the duration of the employment contract, provided however that there is an upper limit of 3 years total duration or up to three renewals within a 3-year period (Law 3986/2011-article 41).
If no objective reason is presumed and provided that the duration of successive fixed-term contracts or employment relationships exceeds a total of three years, then it is presumed that these contracts are aimed at covering the fixed and constant needs of the enterprise, resulting in the conversion of such contracts into employment contracts or relationships of indefinite term/ duration.
</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e) when the employee is subject to the special provisions regarding the insurance of building workers</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 xml:space="preserve">From 2/07/2011 and onwards, with the national law 3919/2011 regarding “the principle of freedom in practicing professions and the abolishment of unjustified constraints in accessing and practicing a profession” the administrative license that was issued for the operation of a TWA is abolished. In particular, the legislation regarding the Temporary Working Agencies was amended in order to comply with the latter law, with the L. 4052/2012 (1.3.2012)  (articles 122-133). Nowadays, the service providers that wish to operate a Temporary  Working Agency should notify the Directorate of Employment of Ministry of Labour and Social Security the “announcement of practicing the Temporary Working Agency’s activity”. Nonetheless, the applicant should prove that fulfils the specific preconditions and rules of functioning. 
.If the applicant does not meet the necessary criteria, the competent authority can ban the operation of the Temporary Working Agency within a three months period. Thus, under the spectrum of the new law, the administrative procedure of issuing the necessary license is abolished, though, the specific preconditions and rules of functioning are maintained in order to safeguard the public order, public security and the protection of service recipients. 
The TWA is still obliged to submit a report of activity (including in general elements of the contracted TWA work contracts) to the Ministry of Labour, Social Security and Welfare every six months. A copy of the report should also be submitted to the National Institute of Labour and Human Resources.
</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 xml:space="preserve">Within a month, at least 7 employees in firms of 20-150 employees (at the beginning of the month)
 or 5% of the personnel and at least 31 employees in firms with more than 150 employees (at the beginning of the month)
In any of the above cases, the dismissals of employees aged 55-64, cannot exceed 10% of the overall dismissals.
</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Letter sent by mail or handed directly to employee.
In the case of termination of a private sector employee’s indefinite period employment contract, lasting more than twelve (12) months, the written notice period, comes into effect from the day after its notification to the employee.
Advisable previous warning (conventionally evaluated at 6 days) counting for half weight (3 days) in the case of personal reasons.
Calculation: average of personal and economic reasons</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(according to Laws): 
0&lt;1y, 1m&lt;2y, 2m&lt;5y, 3m&lt;10y, 4m≥20y. 
9 months tenure: 0, 4 years tenure: 1 month, 20 years tenure: 2 months.
Calculation: average of blue and white collar notice periods, assuming that prior notification is given for white collars as this is less costly for the employer in most situations.</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Blue collar: 0&lt;1y, 7d&lt;2y, 15d&lt;5y, 30d&lt;10y, 60d&lt;15y, 100d&lt;20y, 120d&lt;25y, 145d&lt;30y, 165d≥30. White collar: Half of the severance pay is waived if notice period is respected; otherwise, severance pay according to the following schedule:
0&lt;1y, 2m&lt;4y, 3m&lt;6y, 4m&lt;8y, 5m&lt;10y, plus 1m per additional year of service, up to 12m for tenure duration of 16y and more. For the calculation, monthly wages capped at 8 times the daily wage of unskilled workers multiplied by 30. More generous severance pay for those who had at least 17 years of job tenure on 12-11-2012. 
Blue collar: 9 months tenure: 0 days, 4 years tenure: 15 days, 20 years tenure (completed but less than 25y): 4 months.
White collar: 9 months tenure: 0 days, 4 years tenure (completed): 1.5 months, 20 years tenure (completed): 6 months. (Calculated assuming that notice is given).
Score calculated as average of blue and white collars</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 the same rights as regular workers with more than 1 year of tenure.</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presumed in favour of the employee for covering  fixed and permanent needs of the enterprise, thus  resulting in the conversion of such contracts to contracts or relationships of indefinite duration
According to Law 3986/2011 (article 41), unlimited (without restrictions) renewals of fixed-term contracts is permitted if justified by an objective reason.In any case, the reasons justifying the renewal of the contract or employment relationship of a specified duration should be reported in the parties' agreement, to be concluded in writing, or arising directly from this.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 xml:space="preserve">Parties are free to stipulate the duration of the employment contract, provided however that there is an upper limit of 3 years total duration or up to three renewals within a 3-year period (Law 3986/2011-article 41).
If no objective reason is presumed and provided that the duration of successive fixed-term contracts or employment relationships exceeds a total of three years, then it is presumed that these contracts are aimed at covering the fixed and constant needs of the enterprise, resulting in the conversion of such contracts into employment contracts or relationships of indefinite term/ duration.
</v>
          </cell>
          <cell r="J3331">
            <v>36</v>
          </cell>
          <cell r="M3331">
            <v>1</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e) when the employee is subject to the special provisions regarding the insurance of building workers</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 xml:space="preserve">From 2/07/2011 and onwards, with the national law 3919/2011 regarding “the principle of freedom in practicing professions and the abolishment of unjustified constraints in accessing and practicing a profession” the administrative license that was issued for the operation of a TWA is abolished. In particular, the legislation regarding the Temporary Working Agencies was amended in order to comply with the latter law, with the L. 4052/2012 (1.3.2012)  (articles 122-133). Nowadays, the service providers that wish to operate a Temporary  Working Agency should notify the Directorate of Employment of Ministry of Labour and Social Security the “announcement of practicing the Temporary Working Agency’s activity”. Nonetheless, the applicant should prove that fulfils the specific preconditions and rules of functioning. 
.If the applicant does not meet the necessary criteria, the competent authority can ban the operation of the Temporary Working Agency within a three months period. Thus, under the spectrum of the new law, the administrative procedure of issuing the necessary license is abolished, though, the specific preconditions and rules of functioning are maintained in order to safeguard the public order, public security and the protection of service recipients. 
The TWA is still obliged to submit a report of activity (including in general elements of the contracted TWA work contracts) to the Ministry of Labour, Social Security and Welfare every six months. A copy of the report should also be submitted to the National Institute of Labour and Human Resources.
</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 xml:space="preserve">Within a month, at least 7 employees in firms of 20-150 employees (at the beginning of the month)
 or 5% of the personnel and at least 31 employees in firms with more than 150 employees (at the beginning of the month)
In any of the above cases, the dismissals of employees aged 55-64, cannot exceed 10% of the overall dismissals.
</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 xml:space="preserve">Notice of dismissal must be given in writing. Some collective agreements contain provisions requiring the employer to notify and consult with the employee’s representative prior to dismissal. Court decisions have held that the employer has a duty to consult with the employee’s representative prior to dismissal.
In some cases (e.g. dismissal of a pregnant employee, dismissal of a worker undergoing fertility treatment, dismissal of a worker within 60 days after maternity leave or dismissal of a worker on military reserve duty), an employee may be dismissed only with the permission of the Minister of Industry, Trade and Labour.. 
</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Legislation does not regulate trial periods. Most collective agreements have trial periods ranging from 6 months to 3 years. The most common length of trial periods in collective agreements is 6-24 months. Employers have the power to extend trial periods under certain circumstances. Even dismissals within trial period must be fair and just and on a basis of reasonable discretion by the employer. This is an outcome of Labour Courts decisions</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explicitly defined but typically corresponds to serious misconduct or offence.
A judicial procedure is required in order to terminate the contract of union representatives for just cause.</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Notice starts the day after its receipt by the worker. However, if the date of effective dismissal does not coincide with the end of the month, the worker is entitled to his/her normal salary until the end of the month (art. 233 LCT).
Calculation: 1 day for letter plus 15 extra days on average until the end of the month: 16 days</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 the severance pay due in the case of absence of justified reason (Art. 247 LCT).
The Supreme Court of Justice of the Province of Buenos Aires has ruled that employers must also pay an additional 8.33% over the statutory severance pay within the province of Buenos Aires.
Calculation: average of redundancy and without justified reason.</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Prohibited grounds are discrimination on the basis of race, religion, nationality, ideology, political or union affiliation, sex, maternity, wedding, economic status, social condition, and/or physical characteristics.
Dismissal can be for force majeure, redundancy (por falta o disminución de trabajo), with justified reason (por justa causa) or with no justified reason (sin justa causa). In the case of redundancy the employer must prove that the reduction of activity is not his/her responsibility and must apply a last-in first-out rule. A justified reason for dismissal is not explicitly defined but typically corresponds to serious misconduct or offence.
However, employers can always dismiss workers with no justified reason (sin justa causa) provided that advance notice is respected and severance payments are observed, except in cases of discrimination and of those categories of employees enjoying special protection (i.e. pregnant women, union representatives). 
Calculation: average of redundancy (1) and without justified reason (0)</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20 years of tenure: 5 months (20-15)</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the case of collective dismissals (see below), reinstatement is also possible in the case the court considers that the collective redundancy was not justified.</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 increase in activity requiring a greater number of workers; and to perform transitional tasks to be accomplished outside the usual and ordinary course of the business user.
The proportion of TWA workers in the user-firm must be reasonable.</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than 1000 workers</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performed for a duration of 5 days. If no agreement is reached, parties are given 10 additional days for negotiating. The revised plan (with or without the agreement of unions) is then assessed by the Ministry of Labour and Social Security within 10 days. The employer can proceed to dismissal even in the absence of homologation by the Ministry of Labour and Social Security but only at the end of this process.</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three working days (Art. 85 ERA-1), except where circumstances exist for which reason it would be unjustified to expect the employer to provide this for the worker.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six days. The employer is entitled to terminate the employment contract, even if (the works council or trade union or workers' representative) expresses a negative opinion (Art. 86, ERA-1).</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Business reasons: 15 days for less than 1 year of tenure, 30 days for one year or more but less than 2 years of tenure; then mandatory notice periods increase of 2 days per year of tenure with a maximum of 60 days. , 80 days for workers with more than 25 years of tenure (for the latter category a collective agreements can stipulate otherwise, but no less than 60 days)
Reasons of incapacity - 15 days for less than 1 year of tenure, 30 days for one year or more but less than 3 years of tenure. Then mandatory notice periods increase of 2 days per year of tenure with a maximum of 60 days. A collective agreement can stipulate 80 days for workers with more than 25 years of tenure.
Calculation: average of the two situations: 9 months: 15 days; 4 years: 34 days; 20 years: 60 days. 
Shorter notice periods are allowed for small employers (10 employees or less) by collective agreement.</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10 years; 1/4 months for each year of work if employed from 10 to 20 years; 1/3 months for each year of work if employed more than 20 years. The amount of severance pay may not exceed 10 months pay (art. 108, ERA-1).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Fair: Cancellation is legitimate if there exists a justified reason for cancellation which prevents continued work under the conditions from the employment contract..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 xml:space="preserve">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
</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If the court determines that the employer's cancellation is not legitimate, but the worker does not wish to continue the employment, it may, on the proposal of either the worker or the employer: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or the employer’s proposal (Art. 118, ERA-1).</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 xml:space="preserve">The worker may request a determination of the illegitimacy of the dismissal within a deadline of 30 days from the day of being served notice of termination.
Since the average notice period is 30 days after the dismissal notification, the deadline for claiming unfair dismissal falls within the period before the dismissal takes effect.  
</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management workers).</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 TWA employment cannot exceed 25% of employment at the user firm, except if a collective agreement establishes otherwise (Art. 59, ERA-1)</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 may affect the pursuit of activity (Article 27 of Labour Market Regulation Act)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 xml:space="preserve">Individual termination: Employees with 2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
</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3424">
            <v>0</v>
          </cell>
          <cell r="M3424">
            <v>0</v>
          </cell>
        </row>
        <row r="3425">
          <cell r="A3425" t="str">
            <v>TUNREG12013</v>
          </cell>
          <cell r="B3425" t="str">
            <v>TUN</v>
          </cell>
          <cell r="C3425" t="str">
            <v>Tunisia</v>
          </cell>
          <cell r="D3425" t="str">
            <v>Item 1</v>
          </cell>
          <cell r="E3425" t="str">
            <v>REG1</v>
          </cell>
          <cell r="F3425" t="str">
            <v>Notification procedures</v>
          </cell>
          <cell r="G3425">
            <v>2013</v>
          </cell>
          <cell r="H3425">
            <v>2013</v>
          </cell>
          <cell r="J3425">
            <v>2</v>
          </cell>
          <cell r="M3425">
            <v>4</v>
          </cell>
        </row>
        <row r="3426">
          <cell r="A3426" t="str">
            <v>TUNREG22013</v>
          </cell>
          <cell r="B3426" t="str">
            <v>TUN</v>
          </cell>
          <cell r="C3426" t="str">
            <v>Tunisia</v>
          </cell>
          <cell r="D3426" t="str">
            <v>Item 2</v>
          </cell>
          <cell r="E3426" t="str">
            <v>REG2</v>
          </cell>
          <cell r="F3426" t="str">
            <v>Delay before notice can start</v>
          </cell>
          <cell r="G3426">
            <v>2013</v>
          </cell>
          <cell r="H3426">
            <v>2013</v>
          </cell>
          <cell r="J3426">
            <v>17.25</v>
          </cell>
          <cell r="M3426">
            <v>2</v>
          </cell>
        </row>
        <row r="3427">
          <cell r="A3427" t="str">
            <v>TUNREG32013</v>
          </cell>
          <cell r="B3427" t="str">
            <v>TUN</v>
          </cell>
          <cell r="C3427" t="str">
            <v>Tunisia</v>
          </cell>
          <cell r="D3427" t="str">
            <v>Item 3</v>
          </cell>
          <cell r="E3427" t="str">
            <v>REG3A, REG3B, REG3C</v>
          </cell>
          <cell r="F3427" t="str">
            <v>Notice / tenure</v>
          </cell>
          <cell r="G3427">
            <v>2013</v>
          </cell>
          <cell r="H3427">
            <v>2013</v>
          </cell>
          <cell r="J3427">
            <v>1</v>
          </cell>
          <cell r="K3427">
            <v>1</v>
          </cell>
          <cell r="L3427">
            <v>1</v>
          </cell>
          <cell r="M3427">
            <v>3</v>
          </cell>
          <cell r="N3427">
            <v>2</v>
          </cell>
          <cell r="O3427">
            <v>1</v>
          </cell>
        </row>
        <row r="3428">
          <cell r="A3428" t="str">
            <v>TUNREG42013</v>
          </cell>
          <cell r="B3428" t="str">
            <v>TUN</v>
          </cell>
          <cell r="C3428" t="str">
            <v>Tunisia</v>
          </cell>
          <cell r="D3428" t="str">
            <v>Item 4</v>
          </cell>
          <cell r="E3428" t="str">
            <v>REG4A, REG4B, REG4C</v>
          </cell>
          <cell r="F3428" t="str">
            <v>Severance pay / tenure</v>
          </cell>
          <cell r="G3428">
            <v>2013</v>
          </cell>
          <cell r="H3428">
            <v>2013</v>
          </cell>
          <cell r="J3428">
            <v>0.3</v>
          </cell>
          <cell r="K3428">
            <v>1.6</v>
          </cell>
          <cell r="L3428">
            <v>3</v>
          </cell>
          <cell r="M3428">
            <v>1</v>
          </cell>
          <cell r="N3428">
            <v>3</v>
          </cell>
          <cell r="O3428">
            <v>1</v>
          </cell>
        </row>
        <row r="3429">
          <cell r="A3429" t="str">
            <v>TUNREG52013</v>
          </cell>
          <cell r="B3429" t="str">
            <v>TUN</v>
          </cell>
          <cell r="C3429" t="str">
            <v>Tunisia</v>
          </cell>
          <cell r="D3429" t="str">
            <v>Item 5</v>
          </cell>
          <cell r="E3429" t="str">
            <v>REG5</v>
          </cell>
          <cell r="F3429" t="str">
            <v>Definition of justified or unfair dismissal</v>
          </cell>
          <cell r="G3429">
            <v>2013</v>
          </cell>
          <cell r="H3429">
            <v>2013</v>
          </cell>
          <cell r="J3429">
            <v>2</v>
          </cell>
          <cell r="M3429">
            <v>4</v>
          </cell>
        </row>
        <row r="3430">
          <cell r="A3430" t="str">
            <v>TUNREG62013</v>
          </cell>
          <cell r="B3430" t="str">
            <v>TUN</v>
          </cell>
          <cell r="C3430" t="str">
            <v>Tunisia</v>
          </cell>
          <cell r="D3430" t="str">
            <v>Item 6</v>
          </cell>
          <cell r="E3430" t="str">
            <v>REG6</v>
          </cell>
          <cell r="F3430" t="str">
            <v>Trial period</v>
          </cell>
          <cell r="G3430">
            <v>2013</v>
          </cell>
          <cell r="H3430">
            <v>2013</v>
          </cell>
          <cell r="J3430">
            <v>13.5</v>
          </cell>
          <cell r="M3430">
            <v>1</v>
          </cell>
        </row>
        <row r="3431">
          <cell r="A3431" t="str">
            <v>TUNREG72013</v>
          </cell>
          <cell r="B3431" t="str">
            <v>TUN</v>
          </cell>
          <cell r="C3431" t="str">
            <v>Tunisia</v>
          </cell>
          <cell r="D3431" t="str">
            <v>Item 7</v>
          </cell>
          <cell r="E3431" t="str">
            <v>REG7</v>
          </cell>
          <cell r="F3431" t="str">
            <v xml:space="preserve">Compensation following unfair dismissal </v>
          </cell>
          <cell r="G3431">
            <v>2013</v>
          </cell>
          <cell r="H3431">
            <v>2013</v>
          </cell>
          <cell r="J3431">
            <v>16.25</v>
          </cell>
          <cell r="M3431">
            <v>3</v>
          </cell>
        </row>
        <row r="3432">
          <cell r="A3432" t="str">
            <v>TUNREG82013</v>
          </cell>
          <cell r="B3432" t="str">
            <v>TUN</v>
          </cell>
          <cell r="C3432" t="str">
            <v>Tunisia</v>
          </cell>
          <cell r="D3432" t="str">
            <v>Item 8</v>
          </cell>
          <cell r="E3432" t="str">
            <v>REG8</v>
          </cell>
          <cell r="F3432" t="str">
            <v>Possibility of reinstatement following unfair dismissal</v>
          </cell>
          <cell r="G3432">
            <v>2013</v>
          </cell>
          <cell r="H3432">
            <v>2013</v>
          </cell>
          <cell r="J3432">
            <v>0</v>
          </cell>
          <cell r="M3432">
            <v>0</v>
          </cell>
        </row>
        <row r="3433">
          <cell r="A3433" t="str">
            <v>TUNREG92013</v>
          </cell>
          <cell r="B3433" t="str">
            <v>TUN</v>
          </cell>
          <cell r="C3433" t="str">
            <v>Tunisia</v>
          </cell>
          <cell r="D3433" t="str">
            <v>Item 9</v>
          </cell>
          <cell r="E3433" t="str">
            <v>REG9</v>
          </cell>
          <cell r="F3433" t="str">
            <v>Maximum time for claim</v>
          </cell>
          <cell r="G3433">
            <v>2013</v>
          </cell>
          <cell r="H3433">
            <v>2013</v>
          </cell>
          <cell r="J3433">
            <v>12</v>
          </cell>
          <cell r="M3433">
            <v>5</v>
          </cell>
        </row>
        <row r="3434">
          <cell r="A3434" t="str">
            <v>TUNFTC12013</v>
          </cell>
          <cell r="B3434" t="str">
            <v>TUN</v>
          </cell>
          <cell r="C3434" t="str">
            <v>Tunisia</v>
          </cell>
          <cell r="D3434" t="str">
            <v>Item 10</v>
          </cell>
          <cell r="E3434" t="str">
            <v>FTC1</v>
          </cell>
          <cell r="F3434" t="str">
            <v>Valid cases for use of fixed-term contracts, other than  “objective”  or “material” situation</v>
          </cell>
          <cell r="G3434">
            <v>2013</v>
          </cell>
          <cell r="H3434">
            <v>2013</v>
          </cell>
          <cell r="J3434">
            <v>2.5</v>
          </cell>
          <cell r="M3434">
            <v>1</v>
          </cell>
        </row>
        <row r="3435">
          <cell r="A3435" t="str">
            <v>TUNFTC22013</v>
          </cell>
          <cell r="B3435" t="str">
            <v>TUN</v>
          </cell>
          <cell r="C3435" t="str">
            <v>Tunisia</v>
          </cell>
          <cell r="D3435" t="str">
            <v>Item 11</v>
          </cell>
          <cell r="E3435" t="str">
            <v>FTC2</v>
          </cell>
          <cell r="F3435" t="str">
            <v>Maximum number of successive fixed-term contracts</v>
          </cell>
          <cell r="G3435">
            <v>2013</v>
          </cell>
          <cell r="H3435">
            <v>2013</v>
          </cell>
          <cell r="J3435">
            <v>100</v>
          </cell>
          <cell r="M3435">
            <v>0</v>
          </cell>
        </row>
        <row r="3436">
          <cell r="A3436" t="str">
            <v>TUNFTC32013</v>
          </cell>
          <cell r="B3436" t="str">
            <v>TUN</v>
          </cell>
          <cell r="C3436" t="str">
            <v>Tunisia</v>
          </cell>
          <cell r="D3436" t="str">
            <v>Item 12</v>
          </cell>
          <cell r="E3436" t="str">
            <v>FTC3</v>
          </cell>
          <cell r="F3436" t="str">
            <v>Maximum cumulated duration of successive fixed-term contracts</v>
          </cell>
          <cell r="G3436">
            <v>2013</v>
          </cell>
          <cell r="H3436">
            <v>2013</v>
          </cell>
          <cell r="J3436">
            <v>48</v>
          </cell>
          <cell r="M3436">
            <v>1</v>
          </cell>
        </row>
        <row r="3437">
          <cell r="A3437" t="str">
            <v>TUNTWA12013</v>
          </cell>
          <cell r="B3437" t="str">
            <v>TUN</v>
          </cell>
          <cell r="C3437" t="str">
            <v>Tunisia</v>
          </cell>
          <cell r="D3437" t="str">
            <v>Item 13</v>
          </cell>
          <cell r="E3437" t="str">
            <v>TWA1</v>
          </cell>
          <cell r="F3437" t="str">
            <v>Types of work for which TWA employment is legal</v>
          </cell>
          <cell r="G3437">
            <v>2013</v>
          </cell>
          <cell r="H3437">
            <v>2013</v>
          </cell>
          <cell r="J3437">
            <v>4</v>
          </cell>
          <cell r="M3437">
            <v>0</v>
          </cell>
        </row>
        <row r="3438">
          <cell r="A3438" t="str">
            <v>TUNTWA22013</v>
          </cell>
          <cell r="B3438" t="str">
            <v>TUN</v>
          </cell>
          <cell r="C3438" t="str">
            <v>Tunisia</v>
          </cell>
          <cell r="D3438" t="str">
            <v>Item 14</v>
          </cell>
          <cell r="E3438" t="str">
            <v>TWA2A, TWA2B</v>
          </cell>
          <cell r="F3438" t="str">
            <v>Are there any restrictions on the number of renewals of a TWA contract?</v>
          </cell>
          <cell r="G3438">
            <v>2013</v>
          </cell>
          <cell r="H3438">
            <v>2013</v>
          </cell>
          <cell r="J3438" t="str">
            <v>No</v>
          </cell>
          <cell r="K3438" t="str">
            <v>No</v>
          </cell>
          <cell r="M3438">
            <v>2</v>
          </cell>
          <cell r="N3438">
            <v>2</v>
          </cell>
        </row>
        <row r="3439">
          <cell r="A3439" t="str">
            <v>TUNTWA32013</v>
          </cell>
          <cell r="B3439" t="str">
            <v>TUN</v>
          </cell>
          <cell r="C3439" t="str">
            <v>Tunisia</v>
          </cell>
          <cell r="D3439" t="str">
            <v>Item 15</v>
          </cell>
          <cell r="E3439" t="str">
            <v>TWA3A, TWA3B</v>
          </cell>
          <cell r="F3439" t="str">
            <v>Maximum cumulated duration of temporary work contracts</v>
          </cell>
          <cell r="G3439">
            <v>2013</v>
          </cell>
          <cell r="H3439">
            <v>2013</v>
          </cell>
          <cell r="I3439" t="str">
            <v>No limit</v>
          </cell>
          <cell r="J3439">
            <v>100</v>
          </cell>
          <cell r="K3439">
            <v>100</v>
          </cell>
          <cell r="M3439">
            <v>0</v>
          </cell>
          <cell r="N3439">
            <v>0</v>
          </cell>
        </row>
        <row r="3440">
          <cell r="A3440" t="str">
            <v>TUNTWA42013</v>
          </cell>
          <cell r="B3440" t="str">
            <v>TUN</v>
          </cell>
          <cell r="C3440" t="str">
            <v>Tunisia</v>
          </cell>
          <cell r="D3440" t="str">
            <v>Item 16</v>
          </cell>
          <cell r="E3440" t="str">
            <v>TWA4</v>
          </cell>
          <cell r="F3440" t="str">
            <v>Authorisation and reporting obligations</v>
          </cell>
          <cell r="G3440">
            <v>2013</v>
          </cell>
          <cell r="H3440">
            <v>2013</v>
          </cell>
          <cell r="J3440">
            <v>0</v>
          </cell>
          <cell r="M3440">
            <v>0</v>
          </cell>
        </row>
        <row r="3441">
          <cell r="A3441" t="str">
            <v>TUNTWA52013</v>
          </cell>
          <cell r="B3441" t="str">
            <v>TUN</v>
          </cell>
          <cell r="C3441" t="str">
            <v>Tunisia</v>
          </cell>
          <cell r="D3441" t="str">
            <v>Item 17</v>
          </cell>
          <cell r="E3441" t="str">
            <v>TWA5</v>
          </cell>
          <cell r="F3441" t="str">
            <v>Equal treatment for TWA workers</v>
          </cell>
          <cell r="G3441">
            <v>2013</v>
          </cell>
          <cell r="H3441">
            <v>2013</v>
          </cell>
          <cell r="J3441">
            <v>0.5</v>
          </cell>
          <cell r="M3441">
            <v>1.5</v>
          </cell>
        </row>
        <row r="3442">
          <cell r="A3442" t="str">
            <v>TUNCD12013</v>
          </cell>
          <cell r="B3442" t="str">
            <v>TUN</v>
          </cell>
          <cell r="C3442" t="str">
            <v>Tunisia</v>
          </cell>
          <cell r="D3442" t="str">
            <v>Item 18</v>
          </cell>
          <cell r="E3442" t="str">
            <v>CD1</v>
          </cell>
          <cell r="F3442" t="str">
            <v>Definition of collective dismissal</v>
          </cell>
          <cell r="G3442">
            <v>2013</v>
          </cell>
          <cell r="H3442">
            <v>2013</v>
          </cell>
          <cell r="J3442">
            <v>0</v>
          </cell>
          <cell r="M3442">
            <v>0</v>
          </cell>
        </row>
        <row r="3443">
          <cell r="A3443" t="str">
            <v>TUNCD22013</v>
          </cell>
          <cell r="B3443" t="str">
            <v>TUN</v>
          </cell>
          <cell r="C3443" t="str">
            <v>Tunisia</v>
          </cell>
          <cell r="D3443" t="str">
            <v>Item 19</v>
          </cell>
          <cell r="E3443" t="str">
            <v>CD2</v>
          </cell>
          <cell r="F3443" t="str">
            <v>Additional notification requirements in case of collective dismissals</v>
          </cell>
          <cell r="G3443">
            <v>2013</v>
          </cell>
          <cell r="H3443">
            <v>2013</v>
          </cell>
          <cell r="J3443">
            <v>0</v>
          </cell>
          <cell r="M3443">
            <v>0</v>
          </cell>
        </row>
        <row r="3444">
          <cell r="A3444" t="str">
            <v>TUNCD32013</v>
          </cell>
          <cell r="B3444" t="str">
            <v>TUN</v>
          </cell>
          <cell r="C3444" t="str">
            <v>Tunisia</v>
          </cell>
          <cell r="D3444" t="str">
            <v>Item 20</v>
          </cell>
          <cell r="E3444" t="str">
            <v>CD3</v>
          </cell>
          <cell r="F3444" t="str">
            <v>Additional delays involved in case of collective dismissals</v>
          </cell>
          <cell r="G3444">
            <v>2013</v>
          </cell>
          <cell r="H3444">
            <v>2013</v>
          </cell>
          <cell r="J3444">
            <v>0</v>
          </cell>
          <cell r="M3444">
            <v>0</v>
          </cell>
        </row>
        <row r="3445">
          <cell r="A3445" t="str">
            <v>TUNCD42013</v>
          </cell>
          <cell r="B3445" t="str">
            <v>TUN</v>
          </cell>
          <cell r="C3445" t="str">
            <v>Tunisia</v>
          </cell>
          <cell r="D3445" t="str">
            <v>Item 21</v>
          </cell>
          <cell r="E3445" t="str">
            <v>CD4</v>
          </cell>
          <cell r="F3445" t="str">
            <v>Other special costs to employers in case of collective dismissals</v>
          </cell>
          <cell r="G3445">
            <v>2013</v>
          </cell>
          <cell r="H3445">
            <v>2013</v>
          </cell>
          <cell r="J3445">
            <v>0</v>
          </cell>
          <cell r="M3445">
            <v>0</v>
          </cell>
        </row>
        <row r="3446">
          <cell r="A3446" t="str">
            <v>TUN</v>
          </cell>
          <cell r="B3446" t="str">
            <v>TUN</v>
          </cell>
          <cell r="C3446" t="str">
            <v>Tunisia</v>
          </cell>
        </row>
        <row r="3447">
          <cell r="A3447" t="str">
            <v>TUN</v>
          </cell>
          <cell r="B3447" t="str">
            <v>TUN</v>
          </cell>
          <cell r="C3447" t="str">
            <v>Tunisia</v>
          </cell>
        </row>
      </sheetData>
      <sheetData sheetId="1">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2"/>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2"/>
      <sheetName val="graf3"/>
      <sheetName val="res_type"/>
      <sheetName val="rd_type"/>
      <sheetName val="part_res95"/>
      <sheetName val="part_rd95"/>
      <sheetName val="res95"/>
      <sheetName val="rd95"/>
      <sheetName val="Sheet2"/>
      <sheetName val="rd_res9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15"/>
      <sheetName val="Figure 1.1.14"/>
      <sheetName val="Data Final"/>
      <sheetName val="Notes"/>
      <sheetName val="Table 3.1 new version 080703"/>
      <sheetName val="Prix courants (2)"/>
      <sheetName val="Datab"/>
      <sheetName val="Civil GBAORD pc Tot GBAORD  (2)"/>
      <sheetName val="LU GDP and est GOVERD (2)"/>
      <sheetName val="T4 GERDECUEURO MSTI20041 NC (2)"/>
      <sheetName val="Data (2)"/>
      <sheetName val="Civil GBAORD pc Tot GBAORD use"/>
      <sheetName val="GOVERD ecu euro with totals"/>
      <sheetName val="GOVERD ecu euro"/>
      <sheetName val="Total GBAORD 2004 on (2)"/>
      <sheetName val="T4 GERDECUEURO MSTI20041 NC oct"/>
      <sheetName val="GOVERD natcur"/>
      <sheetName val="Civil GBAORD"/>
      <sheetName val="Total GBAORD"/>
      <sheetName val="civil GBAORD 2004on"/>
      <sheetName val="Total GBAORD 2004 on"/>
      <sheetName val="Civil GBAORD est IT HU 2004"/>
      <sheetName val="Est JB IT HU 3 "/>
      <sheetName val="EstformJB SE 2 used  "/>
      <sheetName val="Data"/>
      <sheetName val="Prix courants"/>
      <sheetName val="Sheet1"/>
      <sheetName val="Table I.1"/>
      <sheetName val="ecu euro xrate SE"/>
      <sheetName val="LU GERD by sec LU pc"/>
      <sheetName val="LU GDP and est GOVERD"/>
      <sheetName val="Est JB IT LU 3 "/>
      <sheetName val="3 SF"/>
      <sheetName val="Civil GBAORD 110207 (2)"/>
      <sheetName val="Figure 1.1.14 ok 110207"/>
      <sheetName val="Data Final 110207withnew civGBA"/>
      <sheetName val="Civil GBAORD 110207"/>
      <sheetName val="Data Final former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A1">
            <v>40352.437886805557</v>
          </cell>
          <cell r="B1">
            <v>40352.437886805557</v>
          </cell>
          <cell r="D1" t="str">
            <v>This is the last version of this Table that I received in 2003. totals for FP1984-87, 1987-91 and 1990-94 I ttalked to Matthieu 100511 We should use these data as the basis for the graph</v>
          </cell>
        </row>
        <row r="3">
          <cell r="C3" t="str">
            <v>RECHERCHE COMMUNAUTAIRE - ENGAGEMENTS</v>
          </cell>
          <cell r="J3" t="str">
            <v>EN MECUS</v>
          </cell>
        </row>
        <row r="4">
          <cell r="M4" t="str">
            <v>Situation au 22.10.2003</v>
          </cell>
          <cell r="T4" t="str">
            <v>Situation au 22.10.2003</v>
          </cell>
        </row>
        <row r="5">
          <cell r="A5" t="str">
            <v>ANNEES</v>
          </cell>
          <cell r="B5">
            <v>84</v>
          </cell>
          <cell r="C5">
            <v>85</v>
          </cell>
          <cell r="D5">
            <v>86</v>
          </cell>
          <cell r="E5">
            <v>87</v>
          </cell>
          <cell r="F5">
            <v>88</v>
          </cell>
          <cell r="G5">
            <v>89</v>
          </cell>
          <cell r="H5">
            <v>90</v>
          </cell>
          <cell r="I5">
            <v>91</v>
          </cell>
          <cell r="J5">
            <v>92</v>
          </cell>
          <cell r="K5">
            <v>93</v>
          </cell>
          <cell r="L5">
            <v>94</v>
          </cell>
          <cell r="M5">
            <v>95</v>
          </cell>
          <cell r="N5">
            <v>96</v>
          </cell>
          <cell r="O5">
            <v>97</v>
          </cell>
          <cell r="P5">
            <v>98</v>
          </cell>
          <cell r="Q5">
            <v>99</v>
          </cell>
          <cell r="R5" t="str">
            <v>00</v>
          </cell>
          <cell r="S5" t="str">
            <v>01</v>
          </cell>
          <cell r="T5" t="str">
            <v>02</v>
          </cell>
          <cell r="U5" t="str">
            <v>03</v>
          </cell>
          <cell r="V5" t="str">
            <v>04</v>
          </cell>
          <cell r="W5" t="str">
            <v>05</v>
          </cell>
          <cell r="X5" t="str">
            <v>06</v>
          </cell>
          <cell r="Y5" t="str">
            <v>TOTAL</v>
          </cell>
        </row>
        <row r="7">
          <cell r="A7" t="str">
            <v>1984-87</v>
          </cell>
          <cell r="B7">
            <v>593</v>
          </cell>
          <cell r="C7">
            <v>735</v>
          </cell>
          <cell r="D7">
            <v>874</v>
          </cell>
          <cell r="E7">
            <v>701.8</v>
          </cell>
          <cell r="F7">
            <v>260.8</v>
          </cell>
          <cell r="G7">
            <v>101.1</v>
          </cell>
          <cell r="H7">
            <v>4.9000000000000004</v>
          </cell>
          <cell r="Y7">
            <v>3270.6000000000004</v>
          </cell>
        </row>
        <row r="8">
          <cell r="A8" t="str">
            <v>1987-91</v>
          </cell>
          <cell r="E8">
            <v>188.1</v>
          </cell>
          <cell r="F8">
            <v>810.6</v>
          </cell>
          <cell r="G8">
            <v>1241.3</v>
          </cell>
          <cell r="H8">
            <v>1596.9</v>
          </cell>
          <cell r="I8">
            <v>1270.7</v>
          </cell>
          <cell r="J8">
            <v>230.9</v>
          </cell>
          <cell r="K8">
            <v>14.8</v>
          </cell>
          <cell r="L8">
            <v>3.9</v>
          </cell>
          <cell r="M8">
            <v>0.2</v>
          </cell>
          <cell r="Y8">
            <v>5357.4</v>
          </cell>
        </row>
        <row r="9">
          <cell r="A9" t="str">
            <v>1990-94</v>
          </cell>
          <cell r="I9">
            <v>296</v>
          </cell>
          <cell r="J9">
            <v>2160.5</v>
          </cell>
          <cell r="K9">
            <v>2079.5</v>
          </cell>
          <cell r="L9">
            <v>2014.7</v>
          </cell>
          <cell r="M9">
            <v>1</v>
          </cell>
          <cell r="Y9">
            <v>6551.7</v>
          </cell>
        </row>
        <row r="10">
          <cell r="A10" t="str">
            <v>1994-98</v>
          </cell>
          <cell r="M10">
            <v>2982.5</v>
          </cell>
          <cell r="N10">
            <v>3153.5</v>
          </cell>
          <cell r="O10">
            <v>3483.7</v>
          </cell>
          <cell r="P10">
            <v>3499.3</v>
          </cell>
          <cell r="Y10">
            <v>13119</v>
          </cell>
        </row>
        <row r="11">
          <cell r="A11" t="str">
            <v>1998-02</v>
          </cell>
          <cell r="Q11">
            <v>3337.5</v>
          </cell>
          <cell r="R11">
            <v>3607.4</v>
          </cell>
          <cell r="S11">
            <v>3870.8</v>
          </cell>
          <cell r="T11">
            <v>4037</v>
          </cell>
          <cell r="Y11">
            <v>14852.7</v>
          </cell>
        </row>
        <row r="12">
          <cell r="A12" t="str">
            <v>2002-06</v>
          </cell>
          <cell r="U12">
            <v>4055</v>
          </cell>
          <cell r="V12">
            <v>4815</v>
          </cell>
          <cell r="W12">
            <v>5080</v>
          </cell>
          <cell r="X12">
            <v>5285</v>
          </cell>
          <cell r="Y12">
            <v>19235</v>
          </cell>
        </row>
        <row r="14">
          <cell r="A14" t="str">
            <v>PROGRAMMES DE RDT</v>
          </cell>
          <cell r="B14">
            <v>593</v>
          </cell>
          <cell r="C14">
            <v>735</v>
          </cell>
          <cell r="D14">
            <v>874</v>
          </cell>
          <cell r="E14">
            <v>889.9</v>
          </cell>
          <cell r="F14">
            <v>1071.4000000000001</v>
          </cell>
          <cell r="G14">
            <v>1342.3999999999999</v>
          </cell>
          <cell r="H14">
            <v>1601.8000000000002</v>
          </cell>
          <cell r="I14">
            <v>1566.7</v>
          </cell>
          <cell r="J14">
            <v>2391.4</v>
          </cell>
          <cell r="K14">
            <v>2094.3000000000002</v>
          </cell>
          <cell r="L14">
            <v>2018.6000000000001</v>
          </cell>
          <cell r="M14">
            <v>2983.7</v>
          </cell>
          <cell r="N14">
            <v>3153.5</v>
          </cell>
          <cell r="O14">
            <v>3483.7</v>
          </cell>
          <cell r="P14">
            <v>3499.3</v>
          </cell>
          <cell r="Q14">
            <v>3337.5</v>
          </cell>
          <cell r="R14">
            <v>3607.4</v>
          </cell>
          <cell r="S14">
            <v>3870.8</v>
          </cell>
          <cell r="T14">
            <v>4037</v>
          </cell>
          <cell r="U14">
            <v>4055</v>
          </cell>
          <cell r="V14">
            <v>4815</v>
          </cell>
          <cell r="W14">
            <v>5080</v>
          </cell>
          <cell r="X14">
            <v>5285</v>
          </cell>
          <cell r="Y14">
            <v>62386.400000000001</v>
          </cell>
          <cell r="AA14" t="str">
            <v>Evolution des engagements de la recherche Communautaire</v>
          </cell>
        </row>
        <row r="15">
          <cell r="A15" t="str">
            <v>APAS</v>
          </cell>
          <cell r="E15">
            <v>49.4</v>
          </cell>
          <cell r="F15">
            <v>56.6</v>
          </cell>
          <cell r="G15">
            <v>69.8</v>
          </cell>
          <cell r="H15">
            <v>113.1</v>
          </cell>
          <cell r="I15">
            <v>168.8</v>
          </cell>
          <cell r="J15">
            <v>308.39999999999998</v>
          </cell>
          <cell r="K15">
            <v>440.2</v>
          </cell>
          <cell r="L15">
            <v>571.79999999999995</v>
          </cell>
          <cell r="M15">
            <v>2.1</v>
          </cell>
          <cell r="Y15">
            <v>1780.1999999999998</v>
          </cell>
          <cell r="AA15" t="str">
            <v>Période 1984-2006</v>
          </cell>
        </row>
        <row r="16">
          <cell r="AA16" t="str">
            <v>(prix courants)</v>
          </cell>
        </row>
        <row r="17">
          <cell r="A17" t="str">
            <v>RTD+APAS</v>
          </cell>
          <cell r="B17">
            <v>593</v>
          </cell>
          <cell r="C17">
            <v>735</v>
          </cell>
          <cell r="D17">
            <v>874</v>
          </cell>
          <cell r="E17">
            <v>939.3</v>
          </cell>
          <cell r="F17">
            <v>1128</v>
          </cell>
          <cell r="G17">
            <v>1412.1999999999998</v>
          </cell>
          <cell r="H17">
            <v>1714.9</v>
          </cell>
          <cell r="I17">
            <v>1735.5</v>
          </cell>
          <cell r="J17">
            <v>2699.8</v>
          </cell>
          <cell r="K17">
            <v>2534.5</v>
          </cell>
          <cell r="L17">
            <v>2590.4</v>
          </cell>
          <cell r="M17">
            <v>2985.7999999999997</v>
          </cell>
          <cell r="N17">
            <v>3153.5</v>
          </cell>
          <cell r="O17">
            <v>3483.7</v>
          </cell>
          <cell r="P17">
            <v>3499.3</v>
          </cell>
          <cell r="Q17">
            <v>3337.5</v>
          </cell>
          <cell r="R17">
            <v>3607.4</v>
          </cell>
          <cell r="S17">
            <v>3870.8</v>
          </cell>
          <cell r="T17">
            <v>4037</v>
          </cell>
          <cell r="U17">
            <v>4055</v>
          </cell>
          <cell r="V17">
            <v>4815</v>
          </cell>
          <cell r="W17">
            <v>5080</v>
          </cell>
          <cell r="X17">
            <v>5285</v>
          </cell>
          <cell r="Y17">
            <v>64166.6</v>
          </cell>
          <cell r="AU17" t="str">
            <v>Situation au 22.10.2003</v>
          </cell>
        </row>
        <row r="18">
          <cell r="A18" t="str">
            <v>THERMIE</v>
          </cell>
          <cell r="H18">
            <v>45</v>
          </cell>
          <cell r="I18">
            <v>148</v>
          </cell>
          <cell r="J18">
            <v>161.16</v>
          </cell>
          <cell r="K18">
            <v>174</v>
          </cell>
          <cell r="L18">
            <v>182</v>
          </cell>
          <cell r="Y18">
            <v>710.16</v>
          </cell>
          <cell r="AA18" t="str">
            <v>ANNEES</v>
          </cell>
          <cell r="AB18">
            <v>84</v>
          </cell>
          <cell r="AC18">
            <v>85</v>
          </cell>
          <cell r="AD18">
            <v>86</v>
          </cell>
          <cell r="AE18">
            <v>87</v>
          </cell>
          <cell r="AF18">
            <v>88</v>
          </cell>
          <cell r="AG18">
            <v>89</v>
          </cell>
          <cell r="AH18">
            <v>90</v>
          </cell>
          <cell r="AI18">
            <v>91</v>
          </cell>
          <cell r="AJ18">
            <v>92</v>
          </cell>
          <cell r="AK18">
            <v>93</v>
          </cell>
          <cell r="AL18">
            <v>94</v>
          </cell>
          <cell r="AM18">
            <v>95</v>
          </cell>
          <cell r="AN18">
            <v>96</v>
          </cell>
          <cell r="AO18" t="str">
            <v>97</v>
          </cell>
          <cell r="AP18" t="str">
            <v xml:space="preserve">98 </v>
          </cell>
          <cell r="AQ18" t="str">
            <v xml:space="preserve">99  </v>
          </cell>
          <cell r="AR18" t="str">
            <v xml:space="preserve">00 </v>
          </cell>
          <cell r="AS18" t="str">
            <v>01</v>
          </cell>
          <cell r="AT18" t="str">
            <v>02 (3)</v>
          </cell>
          <cell r="AU18" t="str">
            <v>03 (4)</v>
          </cell>
          <cell r="AV18" t="str">
            <v>04 (5)</v>
          </cell>
          <cell r="AW18" t="str">
            <v>05 (5)</v>
          </cell>
          <cell r="AX18" t="str">
            <v>06 (5)</v>
          </cell>
          <cell r="AY18" t="str">
            <v>TOTAUX</v>
          </cell>
        </row>
        <row r="19">
          <cell r="AA19" t="str">
            <v>PC 1984-87</v>
          </cell>
          <cell r="AB19">
            <v>593</v>
          </cell>
          <cell r="AC19">
            <v>735</v>
          </cell>
          <cell r="AD19">
            <v>874</v>
          </cell>
          <cell r="AE19">
            <v>701.8</v>
          </cell>
          <cell r="AF19">
            <v>260.8</v>
          </cell>
          <cell r="AG19">
            <v>101.1</v>
          </cell>
          <cell r="AH19">
            <v>4.9000000000000004</v>
          </cell>
          <cell r="AY19">
            <v>3270.6000000000004</v>
          </cell>
        </row>
        <row r="20">
          <cell r="A20" t="str">
            <v>RTD+THERMIE</v>
          </cell>
          <cell r="B20">
            <v>593</v>
          </cell>
          <cell r="C20">
            <v>735</v>
          </cell>
          <cell r="D20">
            <v>874</v>
          </cell>
          <cell r="E20">
            <v>939.3</v>
          </cell>
          <cell r="F20">
            <v>1128</v>
          </cell>
          <cell r="G20">
            <v>1412.1999999999998</v>
          </cell>
          <cell r="H20">
            <v>1759.9</v>
          </cell>
          <cell r="I20">
            <v>1883.5</v>
          </cell>
          <cell r="J20">
            <v>2860.96</v>
          </cell>
          <cell r="K20">
            <v>2708.5</v>
          </cell>
          <cell r="L20">
            <v>2772.4</v>
          </cell>
          <cell r="M20">
            <v>2985.7999999999997</v>
          </cell>
          <cell r="N20">
            <v>3153.5</v>
          </cell>
          <cell r="O20">
            <v>3483.7</v>
          </cell>
          <cell r="P20">
            <v>3499.3</v>
          </cell>
          <cell r="Q20">
            <v>3337.5</v>
          </cell>
          <cell r="R20">
            <v>3607.4</v>
          </cell>
          <cell r="S20">
            <v>3870.8</v>
          </cell>
          <cell r="T20">
            <v>4037</v>
          </cell>
          <cell r="U20">
            <v>4055</v>
          </cell>
          <cell r="V20">
            <v>4815</v>
          </cell>
          <cell r="W20">
            <v>5080</v>
          </cell>
          <cell r="X20">
            <v>5285</v>
          </cell>
          <cell r="Y20">
            <v>64876.76</v>
          </cell>
          <cell r="AA20" t="str">
            <v>PC 1987-91</v>
          </cell>
          <cell r="AE20">
            <v>188.1</v>
          </cell>
          <cell r="AF20">
            <v>810.6</v>
          </cell>
          <cell r="AG20">
            <v>1241.3</v>
          </cell>
          <cell r="AH20">
            <v>1596.9</v>
          </cell>
          <cell r="AI20">
            <v>1270.7</v>
          </cell>
          <cell r="AJ20">
            <v>230.9</v>
          </cell>
          <cell r="AK20">
            <v>14.8</v>
          </cell>
          <cell r="AL20">
            <v>3.9</v>
          </cell>
          <cell r="AM20">
            <v>0.2</v>
          </cell>
          <cell r="AY20">
            <v>5357.4</v>
          </cell>
        </row>
        <row r="21">
          <cell r="A21" t="str">
            <v>+APAS</v>
          </cell>
          <cell r="D21">
            <v>4269.3</v>
          </cell>
          <cell r="AA21" t="str">
            <v>PC 1990-94</v>
          </cell>
          <cell r="AI21">
            <v>296</v>
          </cell>
          <cell r="AJ21">
            <v>2160.5</v>
          </cell>
          <cell r="AK21">
            <v>2079.5</v>
          </cell>
          <cell r="AL21">
            <v>2014.7</v>
          </cell>
          <cell r="AM21">
            <v>1</v>
          </cell>
          <cell r="AY21">
            <v>6551.7</v>
          </cell>
        </row>
        <row r="22">
          <cell r="AA22" t="str">
            <v>PC 1994-98 (1)</v>
          </cell>
          <cell r="AM22">
            <v>2982.5</v>
          </cell>
          <cell r="AN22">
            <v>3153.5</v>
          </cell>
          <cell r="AO22">
            <v>3485.6</v>
          </cell>
          <cell r="AP22">
            <v>3499.3</v>
          </cell>
          <cell r="AY22">
            <v>13120.900000000001</v>
          </cell>
        </row>
        <row r="23">
          <cell r="G23">
            <v>7123</v>
          </cell>
          <cell r="AA23" t="str">
            <v>PC 1998-02</v>
          </cell>
          <cell r="AQ23">
            <v>3337.5</v>
          </cell>
          <cell r="AR23">
            <v>3607.4</v>
          </cell>
          <cell r="AS23">
            <v>3870.8</v>
          </cell>
          <cell r="AT23">
            <v>4037</v>
          </cell>
          <cell r="AY23">
            <v>14852.7</v>
          </cell>
        </row>
        <row r="24">
          <cell r="AA24" t="str">
            <v>PC 2002-06</v>
          </cell>
          <cell r="AU24">
            <v>4055</v>
          </cell>
          <cell r="AV24">
            <v>4815</v>
          </cell>
          <cell r="AW24">
            <v>5080</v>
          </cell>
          <cell r="AX24">
            <v>5285</v>
          </cell>
          <cell r="AY24">
            <v>19235</v>
          </cell>
        </row>
        <row r="25">
          <cell r="AA25" t="str">
            <v>PROGRAMMES DE RDT</v>
          </cell>
          <cell r="AB25">
            <v>593</v>
          </cell>
          <cell r="AC25">
            <v>735</v>
          </cell>
          <cell r="AD25">
            <v>874</v>
          </cell>
          <cell r="AE25">
            <v>889.9</v>
          </cell>
          <cell r="AF25">
            <v>1071.4000000000001</v>
          </cell>
          <cell r="AG25">
            <v>1342.3999999999999</v>
          </cell>
          <cell r="AH25">
            <v>1601.8000000000002</v>
          </cell>
          <cell r="AI25">
            <v>1566.7</v>
          </cell>
          <cell r="AJ25">
            <v>2391.4</v>
          </cell>
          <cell r="AK25">
            <v>2094.3000000000002</v>
          </cell>
          <cell r="AL25">
            <v>2018.6000000000001</v>
          </cell>
          <cell r="AM25">
            <v>2983.7</v>
          </cell>
          <cell r="AN25">
            <v>3153.5</v>
          </cell>
          <cell r="AO25">
            <v>3485.6</v>
          </cell>
          <cell r="AP25">
            <v>3499.3</v>
          </cell>
          <cell r="AQ25">
            <v>3337.5</v>
          </cell>
          <cell r="AR25">
            <v>3607.4</v>
          </cell>
          <cell r="AS25">
            <v>3870.8</v>
          </cell>
          <cell r="AT25">
            <v>4037</v>
          </cell>
          <cell r="AU25">
            <v>4055</v>
          </cell>
          <cell r="AV25">
            <v>4815</v>
          </cell>
          <cell r="AW25">
            <v>5080</v>
          </cell>
          <cell r="AX25">
            <v>5285</v>
          </cell>
          <cell r="AY25">
            <v>62388.3</v>
          </cell>
        </row>
        <row r="26">
          <cell r="J26">
            <v>11985</v>
          </cell>
          <cell r="AA26" t="str">
            <v>APAS</v>
          </cell>
          <cell r="AE26">
            <v>49.4</v>
          </cell>
          <cell r="AF26">
            <v>56.6</v>
          </cell>
          <cell r="AG26">
            <v>69.8</v>
          </cell>
          <cell r="AH26">
            <v>113.1</v>
          </cell>
          <cell r="AI26">
            <v>168.8</v>
          </cell>
          <cell r="AJ26">
            <v>308.39999999999998</v>
          </cell>
          <cell r="AK26">
            <v>440.2</v>
          </cell>
          <cell r="AL26">
            <v>571.79999999999995</v>
          </cell>
          <cell r="AM26">
            <v>2.1</v>
          </cell>
          <cell r="AY26">
            <v>121506</v>
          </cell>
        </row>
        <row r="27">
          <cell r="AA27" t="str">
            <v>RDT+APAS</v>
          </cell>
          <cell r="AB27">
            <v>593</v>
          </cell>
          <cell r="AC27">
            <v>735</v>
          </cell>
          <cell r="AD27">
            <v>874</v>
          </cell>
          <cell r="AE27">
            <v>939.3</v>
          </cell>
          <cell r="AF27">
            <v>1128</v>
          </cell>
          <cell r="AG27">
            <v>1412.1999999999998</v>
          </cell>
          <cell r="AH27">
            <v>1714.9</v>
          </cell>
          <cell r="AI27">
            <v>1735.5</v>
          </cell>
          <cell r="AJ27">
            <v>2699.8</v>
          </cell>
          <cell r="AK27">
            <v>2534.5</v>
          </cell>
          <cell r="AL27">
            <v>2590.4</v>
          </cell>
          <cell r="AM27">
            <v>2985.7999999999997</v>
          </cell>
          <cell r="AN27">
            <v>3153.5</v>
          </cell>
          <cell r="AO27">
            <v>3485.6</v>
          </cell>
          <cell r="AP27">
            <v>3499.3</v>
          </cell>
          <cell r="AQ27">
            <v>3337.5</v>
          </cell>
          <cell r="AR27">
            <v>3607.4</v>
          </cell>
          <cell r="AS27">
            <v>3870.8</v>
          </cell>
          <cell r="AT27">
            <v>4037</v>
          </cell>
          <cell r="AU27">
            <v>4055</v>
          </cell>
          <cell r="AV27">
            <v>4815</v>
          </cell>
          <cell r="AW27">
            <v>5080</v>
          </cell>
          <cell r="AX27">
            <v>5285</v>
          </cell>
          <cell r="AY27">
            <v>237654.6</v>
          </cell>
        </row>
        <row r="28">
          <cell r="N28">
            <v>15895</v>
          </cell>
          <cell r="AA28" t="str">
            <v>SPRINT</v>
          </cell>
          <cell r="AH28">
            <v>16</v>
          </cell>
          <cell r="AI28">
            <v>16</v>
          </cell>
          <cell r="AJ28">
            <v>17</v>
          </cell>
          <cell r="AY28">
            <v>468757.5</v>
          </cell>
        </row>
        <row r="29">
          <cell r="AA29" t="str">
            <v>CECA</v>
          </cell>
          <cell r="AH29">
            <v>17.5</v>
          </cell>
          <cell r="AI29">
            <v>17.5</v>
          </cell>
          <cell r="AJ29">
            <v>17.5</v>
          </cell>
          <cell r="AK29">
            <v>17.5</v>
          </cell>
          <cell r="AL29">
            <v>17.5</v>
          </cell>
          <cell r="AY29">
            <v>924394.1</v>
          </cell>
        </row>
        <row r="30">
          <cell r="AA30" t="str">
            <v>80% de THERMIE</v>
          </cell>
          <cell r="AH30">
            <v>36</v>
          </cell>
          <cell r="AI30">
            <v>118.4</v>
          </cell>
          <cell r="AJ30">
            <v>128.928</v>
          </cell>
          <cell r="AK30">
            <v>139.20000000000002</v>
          </cell>
          <cell r="AL30">
            <v>145.6</v>
          </cell>
          <cell r="AY30">
            <v>1833935.5</v>
          </cell>
        </row>
        <row r="31">
          <cell r="AA31" t="str">
            <v>APAS+SPRINT+CECA+THERMIE</v>
          </cell>
          <cell r="AE31">
            <v>49.4</v>
          </cell>
          <cell r="AF31">
            <v>56.6</v>
          </cell>
          <cell r="AG31">
            <v>69.8</v>
          </cell>
          <cell r="AH31">
            <v>182.6</v>
          </cell>
          <cell r="AI31">
            <v>320.70000000000005</v>
          </cell>
          <cell r="AJ31">
            <v>471.82799999999997</v>
          </cell>
          <cell r="AK31">
            <v>596.9</v>
          </cell>
          <cell r="AL31">
            <v>734.9</v>
          </cell>
          <cell r="AM31">
            <v>2.1</v>
          </cell>
          <cell r="AY31">
            <v>2484.828</v>
          </cell>
        </row>
        <row r="32">
          <cell r="AA32" t="str">
            <v>Total Recherche (2)</v>
          </cell>
          <cell r="AB32">
            <v>593</v>
          </cell>
          <cell r="AC32">
            <v>735</v>
          </cell>
          <cell r="AD32">
            <v>874</v>
          </cell>
          <cell r="AE32">
            <v>939.3</v>
          </cell>
          <cell r="AF32">
            <v>1128</v>
          </cell>
          <cell r="AG32">
            <v>1412.1999999999998</v>
          </cell>
          <cell r="AH32">
            <v>1784.4</v>
          </cell>
          <cell r="AI32">
            <v>1887.4</v>
          </cell>
          <cell r="AJ32">
            <v>2863.2280000000001</v>
          </cell>
          <cell r="AK32">
            <v>2691.2000000000003</v>
          </cell>
          <cell r="AL32">
            <v>2753.5</v>
          </cell>
          <cell r="AM32">
            <v>2985.7999999999997</v>
          </cell>
          <cell r="AN32">
            <v>3153.5</v>
          </cell>
          <cell r="AO32">
            <v>3485.6</v>
          </cell>
          <cell r="AP32">
            <v>3499.3</v>
          </cell>
          <cell r="AQ32">
            <v>3337.5</v>
          </cell>
          <cell r="AR32">
            <v>3607.4</v>
          </cell>
          <cell r="AS32">
            <v>3870.8</v>
          </cell>
          <cell r="AT32">
            <v>4037</v>
          </cell>
          <cell r="AU32">
            <v>4055</v>
          </cell>
          <cell r="AV32">
            <v>4815</v>
          </cell>
          <cell r="AW32">
            <v>5080</v>
          </cell>
          <cell r="AX32">
            <v>5285</v>
          </cell>
          <cell r="AY32">
            <v>64873.128000000004</v>
          </cell>
        </row>
        <row r="34">
          <cell r="AC34">
            <v>4269.3</v>
          </cell>
          <cell r="AD34" t="str">
            <v>c. à d.</v>
          </cell>
          <cell r="AE34">
            <v>2.4237555636297575E-2</v>
          </cell>
          <cell r="AF34" t="str">
            <v>du Budget</v>
          </cell>
        </row>
        <row r="36">
          <cell r="AF36">
            <v>7151</v>
          </cell>
          <cell r="AG36" t="str">
            <v>c. à d.</v>
          </cell>
          <cell r="AH36">
            <v>3.1752727466486684E-2</v>
          </cell>
          <cell r="AI36" t="str">
            <v>du Budget</v>
          </cell>
        </row>
        <row r="38">
          <cell r="AI38">
            <v>11980</v>
          </cell>
          <cell r="AJ38" t="str">
            <v>c. à d.</v>
          </cell>
          <cell r="AK38">
            <v>4.0460807392371886E-2</v>
          </cell>
          <cell r="AL38" t="str">
            <v>du Budget</v>
          </cell>
        </row>
        <row r="40">
          <cell r="AM40">
            <v>15878</v>
          </cell>
          <cell r="AN40" t="str">
            <v>c. à d.</v>
          </cell>
          <cell r="AO40">
            <v>4.0201539396394571E-2</v>
          </cell>
          <cell r="AP40" t="str">
            <v>du Budget</v>
          </cell>
        </row>
        <row r="42">
          <cell r="AQ42">
            <v>18352</v>
          </cell>
          <cell r="AR42" t="str">
            <v>c. à d.</v>
          </cell>
          <cell r="AS42">
            <v>4.1603191875226694E-2</v>
          </cell>
          <cell r="AT42" t="str">
            <v>du Budget</v>
          </cell>
        </row>
        <row r="44">
          <cell r="AU44">
            <v>23272</v>
          </cell>
          <cell r="AV44" t="str">
            <v>c.à.d.</v>
          </cell>
          <cell r="AW44">
            <v>4.3890221638829795E-2</v>
          </cell>
          <cell r="AX44" t="str">
            <v>du Budget</v>
          </cell>
        </row>
        <row r="45">
          <cell r="AW45" t="str">
            <v>(6)</v>
          </cell>
        </row>
        <row r="46">
          <cell r="AA46" t="str">
            <v>BUDGET CE(prix courants)</v>
          </cell>
          <cell r="AB46">
            <v>28905</v>
          </cell>
          <cell r="AC46">
            <v>29925</v>
          </cell>
          <cell r="AD46">
            <v>35842</v>
          </cell>
          <cell r="AE46">
            <v>38392</v>
          </cell>
          <cell r="AF46">
            <v>43080</v>
          </cell>
          <cell r="AG46">
            <v>42569</v>
          </cell>
          <cell r="AH46">
            <v>45057</v>
          </cell>
          <cell r="AI46">
            <v>56111</v>
          </cell>
          <cell r="AJ46">
            <v>61232</v>
          </cell>
          <cell r="AK46">
            <v>67760</v>
          </cell>
          <cell r="AL46">
            <v>65929</v>
          </cell>
          <cell r="AM46">
            <v>75355</v>
          </cell>
          <cell r="AN46">
            <v>82125</v>
          </cell>
          <cell r="AO46">
            <v>85028</v>
          </cell>
          <cell r="AP46">
            <v>86523</v>
          </cell>
          <cell r="AQ46">
            <v>91645</v>
          </cell>
          <cell r="AR46">
            <v>74907</v>
          </cell>
          <cell r="AS46">
            <v>92116</v>
          </cell>
          <cell r="AT46">
            <v>95929</v>
          </cell>
          <cell r="AU46">
            <v>97815</v>
          </cell>
          <cell r="AV46">
            <v>109949</v>
          </cell>
          <cell r="AW46">
            <v>112148</v>
          </cell>
          <cell r="AX46">
            <v>114391</v>
          </cell>
        </row>
        <row r="47">
          <cell r="AA47" t="str">
            <v>Programm. de RDT en % Budget</v>
          </cell>
          <cell r="AB47">
            <v>2.1</v>
          </cell>
          <cell r="AC47">
            <v>2.5</v>
          </cell>
          <cell r="AD47">
            <v>2.4</v>
          </cell>
          <cell r="AE47">
            <v>2.2999999999999998</v>
          </cell>
          <cell r="AF47">
            <v>2.5</v>
          </cell>
          <cell r="AG47">
            <v>3.2</v>
          </cell>
          <cell r="AH47">
            <v>3.6</v>
          </cell>
          <cell r="AI47">
            <v>2.8</v>
          </cell>
          <cell r="AJ47">
            <v>3.9</v>
          </cell>
          <cell r="AK47">
            <v>3.1</v>
          </cell>
          <cell r="AL47">
            <v>3.1</v>
          </cell>
          <cell r="AM47">
            <v>4</v>
          </cell>
          <cell r="AN47">
            <v>3.8</v>
          </cell>
          <cell r="AO47">
            <v>4.0999999999999996</v>
          </cell>
          <cell r="AP47">
            <v>4</v>
          </cell>
          <cell r="AQ47">
            <v>3.6</v>
          </cell>
          <cell r="AR47">
            <v>4.8</v>
          </cell>
          <cell r="AS47">
            <v>4.2</v>
          </cell>
          <cell r="AT47">
            <v>4.2</v>
          </cell>
          <cell r="AU47">
            <v>4.0999999999999996</v>
          </cell>
          <cell r="AV47">
            <v>4.4000000000000004</v>
          </cell>
          <cell r="AW47">
            <v>4.5</v>
          </cell>
          <cell r="AX47">
            <v>4.5999999999999996</v>
          </cell>
        </row>
        <row r="48">
          <cell r="AA48" t="str">
            <v>Total Recherche en % Budget</v>
          </cell>
          <cell r="AB48">
            <v>2.1</v>
          </cell>
          <cell r="AC48">
            <v>2.5</v>
          </cell>
          <cell r="AD48">
            <v>2.4</v>
          </cell>
          <cell r="AE48">
            <v>2.4</v>
          </cell>
          <cell r="AF48">
            <v>2.6</v>
          </cell>
          <cell r="AG48">
            <v>3.3</v>
          </cell>
          <cell r="AH48">
            <v>4</v>
          </cell>
          <cell r="AI48">
            <v>3.4</v>
          </cell>
          <cell r="AJ48">
            <v>4.7</v>
          </cell>
          <cell r="AK48">
            <v>4</v>
          </cell>
          <cell r="AL48">
            <v>4.2</v>
          </cell>
          <cell r="AM48">
            <v>4</v>
          </cell>
          <cell r="AN48">
            <v>3.8</v>
          </cell>
          <cell r="AO48">
            <v>4.0999999999999996</v>
          </cell>
          <cell r="AP48">
            <v>4</v>
          </cell>
          <cell r="AQ48">
            <v>3.6</v>
          </cell>
          <cell r="AR48">
            <v>4.8</v>
          </cell>
          <cell r="AS48">
            <v>4.2</v>
          </cell>
          <cell r="AT48">
            <v>4.2</v>
          </cell>
          <cell r="AU48">
            <v>4.0999999999999996</v>
          </cell>
          <cell r="AV48">
            <v>4.4000000000000004</v>
          </cell>
          <cell r="AW48">
            <v>4.5</v>
          </cell>
          <cell r="AX48">
            <v>4.5999999999999996</v>
          </cell>
        </row>
        <row r="51">
          <cell r="AA51" t="str">
            <v>(1) Les montants du PC 1994-1998 sont ceux adoptés suite à l'élargissement de l'UE.</v>
          </cell>
          <cell r="AM51">
            <v>1995</v>
          </cell>
          <cell r="AN51">
            <v>1996</v>
          </cell>
          <cell r="AO51">
            <v>1997</v>
          </cell>
          <cell r="AP51">
            <v>1998</v>
          </cell>
          <cell r="AQ51">
            <v>1999</v>
          </cell>
          <cell r="AR51">
            <v>2000</v>
          </cell>
          <cell r="AS51">
            <v>2001</v>
          </cell>
          <cell r="AT51">
            <v>2002</v>
          </cell>
          <cell r="AU51">
            <v>2003</v>
          </cell>
          <cell r="AV51">
            <v>2004</v>
          </cell>
          <cell r="AW51">
            <v>2005</v>
          </cell>
          <cell r="AX51">
            <v>2006</v>
          </cell>
          <cell r="AY51">
            <v>2007</v>
          </cell>
        </row>
        <row r="52">
          <cell r="AA52" t="str">
            <v>(2) RDT + THERMIE + CECA + SPRINT + APAS</v>
          </cell>
          <cell r="AM52">
            <v>2983.7</v>
          </cell>
          <cell r="AN52">
            <v>3153.462</v>
          </cell>
          <cell r="AO52">
            <v>3485.567</v>
          </cell>
          <cell r="AP52">
            <v>3499.3</v>
          </cell>
          <cell r="AQ52">
            <v>3337.5</v>
          </cell>
          <cell r="AR52">
            <v>3607.4</v>
          </cell>
          <cell r="AS52">
            <v>3870.8</v>
          </cell>
          <cell r="AT52">
            <v>4055</v>
          </cell>
          <cell r="AU52">
            <v>4055</v>
          </cell>
          <cell r="AV52">
            <v>4815</v>
          </cell>
          <cell r="AW52">
            <v>5080</v>
          </cell>
          <cell r="AX52">
            <v>5285</v>
          </cell>
          <cell r="AY52">
            <v>5082</v>
          </cell>
        </row>
      </sheetData>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reg_pc_emp"/>
      <sheetName val="TOTAL =&gt;"/>
      <sheetName val="Persreg_TOT"/>
      <sheetName val="Persreg_TOT (2)"/>
      <sheetName val="Persreg_TOT (3)"/>
      <sheetName val="Persreg_TOT (4)"/>
      <sheetName val="Persreg_TOT (5)"/>
      <sheetName val="Graph 3_1"/>
      <sheetName val="BES =&gt;"/>
      <sheetName val="Persreg_BES"/>
      <sheetName val="Persreg_BES (2)"/>
      <sheetName val="Persreg_BES (3)"/>
      <sheetName val="Persreg_BES (4)"/>
      <sheetName val="Persreg_BES (5)"/>
      <sheetName val="Persreg_BES (6)"/>
      <sheetName val="Graph 3_2"/>
      <sheetName val="templ"/>
    </sheetNames>
    <sheetDataSet>
      <sheetData sheetId="0" refreshError="1"/>
      <sheetData sheetId="1" refreshError="1">
        <row r="1">
          <cell r="A1" t="str">
            <v>CODE_ANNEE</v>
          </cell>
          <cell r="B1" t="str">
            <v>CODE_GEO</v>
          </cell>
          <cell r="C1" t="str">
            <v>CODE_PERIODE</v>
          </cell>
          <cell r="D1" t="str">
            <v>CODE_UNITS</v>
          </cell>
          <cell r="E1" t="str">
            <v>CODE_VARIABLE</v>
          </cell>
          <cell r="F1" t="str">
            <v>CODE_VARIABLE1</v>
          </cell>
          <cell r="G1" t="str">
            <v>CODE_VARIABLE2</v>
          </cell>
          <cell r="H1" t="str">
            <v>FLAG</v>
          </cell>
          <cell r="I1" t="str">
            <v>FLAG_SYS</v>
          </cell>
          <cell r="J1" t="str">
            <v>NOTE</v>
          </cell>
          <cell r="K1" t="str">
            <v>STATUS</v>
          </cell>
          <cell r="L1" t="str">
            <v>INS_DATE</v>
          </cell>
          <cell r="M1" t="str">
            <v>INS_USR</v>
          </cell>
          <cell r="N1" t="str">
            <v>UPD_DATE</v>
          </cell>
          <cell r="O1" t="str">
            <v>UPD_USR</v>
          </cell>
          <cell r="P1" t="str">
            <v>TX_DISP</v>
          </cell>
          <cell r="Q1" t="str">
            <v>VALUE_ST</v>
          </cell>
        </row>
        <row r="2">
          <cell r="A2" t="str">
            <v>1998</v>
          </cell>
          <cell r="B2" t="str">
            <v>AT</v>
          </cell>
          <cell r="C2" t="str">
            <v>A00</v>
          </cell>
          <cell r="D2" t="str">
            <v>PC_EMP</v>
          </cell>
          <cell r="E2" t="str">
            <v>T</v>
          </cell>
          <cell r="F2" t="str">
            <v>BES</v>
          </cell>
          <cell r="G2" t="str">
            <v>RSE</v>
          </cell>
          <cell r="I2" t="str">
            <v>NC</v>
          </cell>
          <cell r="K2" t="str">
            <v>V</v>
          </cell>
          <cell r="L2">
            <v>38628.522835648146</v>
          </cell>
          <cell r="M2" t="str">
            <v>gchateaug</v>
          </cell>
          <cell r="N2">
            <v>38681.684027777781</v>
          </cell>
          <cell r="O2" t="str">
            <v>gchateaug</v>
          </cell>
          <cell r="Q2">
            <v>0.39</v>
          </cell>
        </row>
        <row r="3">
          <cell r="A3" t="str">
            <v>1998</v>
          </cell>
          <cell r="B3" t="str">
            <v>AT</v>
          </cell>
          <cell r="C3" t="str">
            <v>A00</v>
          </cell>
          <cell r="D3" t="str">
            <v>PC_EMP</v>
          </cell>
          <cell r="E3" t="str">
            <v>T</v>
          </cell>
          <cell r="F3" t="str">
            <v>BES</v>
          </cell>
          <cell r="G3" t="str">
            <v>TOTAL</v>
          </cell>
          <cell r="I3" t="str">
            <v>NC</v>
          </cell>
          <cell r="K3" t="str">
            <v>V</v>
          </cell>
          <cell r="L3">
            <v>38628.522835648146</v>
          </cell>
          <cell r="M3" t="str">
            <v>gchateaug</v>
          </cell>
          <cell r="N3">
            <v>38681.684027777781</v>
          </cell>
          <cell r="O3" t="str">
            <v>gchateaug</v>
          </cell>
          <cell r="Q3">
            <v>0.69</v>
          </cell>
        </row>
        <row r="4">
          <cell r="A4" t="str">
            <v>1996</v>
          </cell>
          <cell r="B4" t="str">
            <v>SI</v>
          </cell>
          <cell r="C4" t="str">
            <v>A00</v>
          </cell>
          <cell r="D4" t="str">
            <v>PC_EMP</v>
          </cell>
          <cell r="E4" t="str">
            <v>T</v>
          </cell>
          <cell r="F4" t="str">
            <v>BES</v>
          </cell>
          <cell r="G4" t="str">
            <v>TOTAL</v>
          </cell>
          <cell r="I4" t="str">
            <v>NC</v>
          </cell>
          <cell r="K4" t="str">
            <v>V</v>
          </cell>
          <cell r="L4">
            <v>38628.522847222222</v>
          </cell>
          <cell r="M4" t="str">
            <v>gchateaug</v>
          </cell>
          <cell r="N4">
            <v>38681.684027777781</v>
          </cell>
          <cell r="O4" t="str">
            <v>gchateaug</v>
          </cell>
          <cell r="Q4">
            <v>0.49</v>
          </cell>
        </row>
        <row r="5">
          <cell r="A5" t="str">
            <v>1996</v>
          </cell>
          <cell r="B5" t="str">
            <v>SI</v>
          </cell>
          <cell r="C5" t="str">
            <v>A00</v>
          </cell>
          <cell r="D5" t="str">
            <v>PC_EMP</v>
          </cell>
          <cell r="E5" t="str">
            <v>T</v>
          </cell>
          <cell r="F5" t="str">
            <v>BES</v>
          </cell>
          <cell r="G5" t="str">
            <v>RSE</v>
          </cell>
          <cell r="I5" t="str">
            <v>NC</v>
          </cell>
          <cell r="K5" t="str">
            <v>V</v>
          </cell>
          <cell r="L5">
            <v>38628.522847222222</v>
          </cell>
          <cell r="M5" t="str">
            <v>gchateaug</v>
          </cell>
          <cell r="N5">
            <v>38681.684027777781</v>
          </cell>
          <cell r="O5" t="str">
            <v>gchateaug</v>
          </cell>
          <cell r="Q5">
            <v>0.17</v>
          </cell>
        </row>
        <row r="6">
          <cell r="A6" t="str">
            <v>1999</v>
          </cell>
          <cell r="B6" t="str">
            <v>US</v>
          </cell>
          <cell r="C6" t="str">
            <v>A00</v>
          </cell>
          <cell r="D6" t="str">
            <v>PC_EMP</v>
          </cell>
          <cell r="E6" t="str">
            <v>T</v>
          </cell>
          <cell r="F6" t="str">
            <v>BES</v>
          </cell>
          <cell r="G6" t="str">
            <v>RSE</v>
          </cell>
          <cell r="H6" t="str">
            <v>:</v>
          </cell>
          <cell r="I6" t="str">
            <v>NC</v>
          </cell>
          <cell r="K6" t="str">
            <v>V</v>
          </cell>
          <cell r="L6">
            <v>38628.522847222222</v>
          </cell>
          <cell r="M6" t="str">
            <v>gchateaug</v>
          </cell>
          <cell r="N6">
            <v>38681.684166666666</v>
          </cell>
          <cell r="O6" t="str">
            <v>gchateaug</v>
          </cell>
        </row>
        <row r="7">
          <cell r="A7" t="str">
            <v>1998</v>
          </cell>
          <cell r="B7" t="str">
            <v>TR</v>
          </cell>
          <cell r="C7" t="str">
            <v>A00</v>
          </cell>
          <cell r="D7" t="str">
            <v>PC_EMP</v>
          </cell>
          <cell r="E7" t="str">
            <v>T</v>
          </cell>
          <cell r="F7" t="str">
            <v>BES</v>
          </cell>
          <cell r="G7" t="str">
            <v>RSE</v>
          </cell>
          <cell r="I7" t="str">
            <v>OTH</v>
          </cell>
          <cell r="J7" t="str">
            <v>DATA OCDE</v>
          </cell>
          <cell r="K7" t="str">
            <v>V</v>
          </cell>
          <cell r="L7">
            <v>38628.522858796299</v>
          </cell>
          <cell r="M7" t="str">
            <v>gchateaug</v>
          </cell>
          <cell r="N7">
            <v>38681.684039351851</v>
          </cell>
          <cell r="O7" t="str">
            <v>gchateaug</v>
          </cell>
          <cell r="Q7">
            <v>0.02</v>
          </cell>
        </row>
        <row r="8">
          <cell r="A8" t="str">
            <v>1997</v>
          </cell>
          <cell r="B8" t="str">
            <v>SI</v>
          </cell>
          <cell r="C8" t="str">
            <v>A00</v>
          </cell>
          <cell r="D8" t="str">
            <v>PC_EMP</v>
          </cell>
          <cell r="E8" t="str">
            <v>T</v>
          </cell>
          <cell r="F8" t="str">
            <v>TOTAL</v>
          </cell>
          <cell r="G8" t="str">
            <v>TOTAL</v>
          </cell>
          <cell r="I8" t="str">
            <v>NC</v>
          </cell>
          <cell r="K8" t="str">
            <v>V</v>
          </cell>
          <cell r="L8">
            <v>38628.522858796299</v>
          </cell>
          <cell r="M8" t="str">
            <v>gchateaug</v>
          </cell>
          <cell r="N8">
            <v>38681.684039351851</v>
          </cell>
          <cell r="O8" t="str">
            <v>gchateaug</v>
          </cell>
          <cell r="Q8">
            <v>1.3</v>
          </cell>
        </row>
        <row r="9">
          <cell r="A9" t="str">
            <v>1997</v>
          </cell>
          <cell r="B9" t="str">
            <v>SI</v>
          </cell>
          <cell r="C9" t="str">
            <v>A00</v>
          </cell>
          <cell r="D9" t="str">
            <v>PC_EMP</v>
          </cell>
          <cell r="E9" t="str">
            <v>T</v>
          </cell>
          <cell r="F9" t="str">
            <v>TOTAL</v>
          </cell>
          <cell r="G9" t="str">
            <v>RSE</v>
          </cell>
          <cell r="I9" t="str">
            <v>NC</v>
          </cell>
          <cell r="K9" t="str">
            <v>V</v>
          </cell>
          <cell r="L9">
            <v>38628.522858796299</v>
          </cell>
          <cell r="M9" t="str">
            <v>gchateaug</v>
          </cell>
          <cell r="N9">
            <v>38681.684039351851</v>
          </cell>
          <cell r="O9" t="str">
            <v>gchateaug</v>
          </cell>
          <cell r="Q9">
            <v>0.68</v>
          </cell>
        </row>
        <row r="10">
          <cell r="A10" t="str">
            <v>1997</v>
          </cell>
          <cell r="B10" t="str">
            <v>SI</v>
          </cell>
          <cell r="C10" t="str">
            <v>A00</v>
          </cell>
          <cell r="D10" t="str">
            <v>PC_EMP</v>
          </cell>
          <cell r="E10" t="str">
            <v>T</v>
          </cell>
          <cell r="F10" t="str">
            <v>BES</v>
          </cell>
          <cell r="G10" t="str">
            <v>TOTAL</v>
          </cell>
          <cell r="I10" t="str">
            <v>NC</v>
          </cell>
          <cell r="K10" t="str">
            <v>V</v>
          </cell>
          <cell r="L10">
            <v>38628.522858796299</v>
          </cell>
          <cell r="M10" t="str">
            <v>gchateaug</v>
          </cell>
          <cell r="N10">
            <v>38681.684039351851</v>
          </cell>
          <cell r="O10" t="str">
            <v>gchateaug</v>
          </cell>
          <cell r="Q10">
            <v>0.5</v>
          </cell>
        </row>
        <row r="11">
          <cell r="A11" t="str">
            <v>1997</v>
          </cell>
          <cell r="B11" t="str">
            <v>SI</v>
          </cell>
          <cell r="C11" t="str">
            <v>A00</v>
          </cell>
          <cell r="D11" t="str">
            <v>PC_EMP</v>
          </cell>
          <cell r="E11" t="str">
            <v>T</v>
          </cell>
          <cell r="F11" t="str">
            <v>BES</v>
          </cell>
          <cell r="G11" t="str">
            <v>RSE</v>
          </cell>
          <cell r="I11" t="str">
            <v>NC</v>
          </cell>
          <cell r="K11" t="str">
            <v>V</v>
          </cell>
          <cell r="L11">
            <v>38628.522858796299</v>
          </cell>
          <cell r="M11" t="str">
            <v>gchateaug</v>
          </cell>
          <cell r="N11">
            <v>38681.684039351851</v>
          </cell>
          <cell r="O11" t="str">
            <v>gchateaug</v>
          </cell>
          <cell r="Q11">
            <v>0.18</v>
          </cell>
        </row>
        <row r="12">
          <cell r="A12" t="str">
            <v>1997</v>
          </cell>
          <cell r="B12" t="str">
            <v>SE</v>
          </cell>
          <cell r="C12" t="str">
            <v>A00</v>
          </cell>
          <cell r="D12" t="str">
            <v>PC_EMP</v>
          </cell>
          <cell r="E12" t="str">
            <v>T</v>
          </cell>
          <cell r="F12" t="str">
            <v>TOTAL</v>
          </cell>
          <cell r="G12" t="str">
            <v>TOTAL</v>
          </cell>
          <cell r="I12" t="str">
            <v>NC</v>
          </cell>
          <cell r="K12" t="str">
            <v>V</v>
          </cell>
          <cell r="L12">
            <v>38628.522858796299</v>
          </cell>
          <cell r="M12" t="str">
            <v>gchateaug</v>
          </cell>
          <cell r="N12">
            <v>38681.684039351851</v>
          </cell>
          <cell r="O12" t="str">
            <v>gchateaug</v>
          </cell>
          <cell r="Q12">
            <v>2.61</v>
          </cell>
        </row>
        <row r="13">
          <cell r="A13" t="str">
            <v>1996</v>
          </cell>
          <cell r="B13" t="str">
            <v>RU</v>
          </cell>
          <cell r="C13" t="str">
            <v>A00</v>
          </cell>
          <cell r="D13" t="str">
            <v>PC_EMP</v>
          </cell>
          <cell r="E13" t="str">
            <v>T</v>
          </cell>
          <cell r="F13" t="str">
            <v>TOTAL</v>
          </cell>
          <cell r="G13" t="str">
            <v>TOTAL</v>
          </cell>
          <cell r="H13" t="str">
            <v>i</v>
          </cell>
          <cell r="I13" t="str">
            <v>OTH</v>
          </cell>
          <cell r="J13" t="str">
            <v>DATA OCDE</v>
          </cell>
          <cell r="K13" t="str">
            <v>V</v>
          </cell>
          <cell r="L13">
            <v>38628.522847222222</v>
          </cell>
          <cell r="M13" t="str">
            <v>gchateaug</v>
          </cell>
          <cell r="N13">
            <v>38681.684027777781</v>
          </cell>
          <cell r="O13" t="str">
            <v>gchateaug</v>
          </cell>
          <cell r="Q13">
            <v>1.5</v>
          </cell>
        </row>
        <row r="14">
          <cell r="A14" t="str">
            <v>1996</v>
          </cell>
          <cell r="B14" t="str">
            <v>RU</v>
          </cell>
          <cell r="C14" t="str">
            <v>A00</v>
          </cell>
          <cell r="D14" t="str">
            <v>PC_EMP</v>
          </cell>
          <cell r="E14" t="str">
            <v>T</v>
          </cell>
          <cell r="F14" t="str">
            <v>TOTAL</v>
          </cell>
          <cell r="G14" t="str">
            <v>RSE</v>
          </cell>
          <cell r="H14" t="str">
            <v>i</v>
          </cell>
          <cell r="I14" t="str">
            <v>OTH</v>
          </cell>
          <cell r="J14" t="str">
            <v>DATA OCDE</v>
          </cell>
          <cell r="K14" t="str">
            <v>V</v>
          </cell>
          <cell r="L14">
            <v>38628.522847222222</v>
          </cell>
          <cell r="M14" t="str">
            <v>gchateaug</v>
          </cell>
          <cell r="N14">
            <v>38681.684027777781</v>
          </cell>
          <cell r="O14" t="str">
            <v>gchateaug</v>
          </cell>
          <cell r="Q14">
            <v>0.73</v>
          </cell>
        </row>
        <row r="15">
          <cell r="A15" t="str">
            <v>1998</v>
          </cell>
          <cell r="B15" t="str">
            <v>US</v>
          </cell>
          <cell r="C15" t="str">
            <v>A00</v>
          </cell>
          <cell r="D15" t="str">
            <v>PC_EMP</v>
          </cell>
          <cell r="E15" t="str">
            <v>T</v>
          </cell>
          <cell r="F15" t="str">
            <v>BES</v>
          </cell>
          <cell r="G15" t="str">
            <v>RSE</v>
          </cell>
          <cell r="H15" t="str">
            <v>:</v>
          </cell>
          <cell r="I15" t="str">
            <v>NC</v>
          </cell>
          <cell r="K15" t="str">
            <v>V</v>
          </cell>
          <cell r="L15">
            <v>38628.522847222222</v>
          </cell>
          <cell r="M15" t="str">
            <v>gchateaug</v>
          </cell>
          <cell r="N15">
            <v>38681.684027777781</v>
          </cell>
          <cell r="O15" t="str">
            <v>gchateaug</v>
          </cell>
        </row>
        <row r="16">
          <cell r="A16" t="str">
            <v>1998</v>
          </cell>
          <cell r="B16" t="str">
            <v>UK</v>
          </cell>
          <cell r="C16" t="str">
            <v>A00</v>
          </cell>
          <cell r="D16" t="str">
            <v>PC_EMP</v>
          </cell>
          <cell r="E16" t="str">
            <v>T</v>
          </cell>
          <cell r="F16" t="str">
            <v>BES</v>
          </cell>
          <cell r="G16" t="str">
            <v>TOTAL</v>
          </cell>
          <cell r="H16" t="str">
            <v>:</v>
          </cell>
          <cell r="I16" t="str">
            <v>NC</v>
          </cell>
          <cell r="K16" t="str">
            <v>V</v>
          </cell>
          <cell r="L16">
            <v>38628.522847222222</v>
          </cell>
          <cell r="M16" t="str">
            <v>gchateaug</v>
          </cell>
          <cell r="N16">
            <v>38681.684027777781</v>
          </cell>
          <cell r="O16" t="str">
            <v>gchateaug</v>
          </cell>
        </row>
        <row r="17">
          <cell r="A17" t="str">
            <v>1998</v>
          </cell>
          <cell r="B17" t="str">
            <v>UK</v>
          </cell>
          <cell r="C17" t="str">
            <v>A00</v>
          </cell>
          <cell r="D17" t="str">
            <v>PC_EMP</v>
          </cell>
          <cell r="E17" t="str">
            <v>T</v>
          </cell>
          <cell r="F17" t="str">
            <v>BES</v>
          </cell>
          <cell r="G17" t="str">
            <v>RSE</v>
          </cell>
          <cell r="H17" t="str">
            <v>:</v>
          </cell>
          <cell r="I17" t="str">
            <v>NC</v>
          </cell>
          <cell r="K17" t="str">
            <v>V</v>
          </cell>
          <cell r="L17">
            <v>38628.522847222222</v>
          </cell>
          <cell r="M17" t="str">
            <v>gchateaug</v>
          </cell>
          <cell r="N17">
            <v>38681.684039351851</v>
          </cell>
          <cell r="O17" t="str">
            <v>gchateaug</v>
          </cell>
        </row>
        <row r="18">
          <cell r="A18" t="str">
            <v>1998</v>
          </cell>
          <cell r="B18" t="str">
            <v>TR</v>
          </cell>
          <cell r="C18" t="str">
            <v>A00</v>
          </cell>
          <cell r="D18" t="str">
            <v>PC_EMP</v>
          </cell>
          <cell r="E18" t="str">
            <v>T</v>
          </cell>
          <cell r="F18" t="str">
            <v>TOTAL</v>
          </cell>
          <cell r="G18" t="str">
            <v>TOTAL</v>
          </cell>
          <cell r="I18" t="str">
            <v>OTH</v>
          </cell>
          <cell r="J18" t="str">
            <v>DATA OCDE</v>
          </cell>
          <cell r="K18" t="str">
            <v>V</v>
          </cell>
          <cell r="L18">
            <v>38628.522858796299</v>
          </cell>
          <cell r="M18" t="str">
            <v>gchateaug</v>
          </cell>
          <cell r="N18">
            <v>38681.684039351851</v>
          </cell>
          <cell r="O18" t="str">
            <v>gchateaug</v>
          </cell>
          <cell r="Q18">
            <v>0.28999999999999998</v>
          </cell>
        </row>
        <row r="19">
          <cell r="A19" t="str">
            <v>1998</v>
          </cell>
          <cell r="B19" t="str">
            <v>TR</v>
          </cell>
          <cell r="C19" t="str">
            <v>A00</v>
          </cell>
          <cell r="D19" t="str">
            <v>PC_EMP</v>
          </cell>
          <cell r="E19" t="str">
            <v>T</v>
          </cell>
          <cell r="F19" t="str">
            <v>TOTAL</v>
          </cell>
          <cell r="G19" t="str">
            <v>RSE</v>
          </cell>
          <cell r="I19" t="str">
            <v>OTH</v>
          </cell>
          <cell r="J19" t="str">
            <v>DATA OCDE</v>
          </cell>
          <cell r="K19" t="str">
            <v>V</v>
          </cell>
          <cell r="L19">
            <v>38628.522858796299</v>
          </cell>
          <cell r="M19" t="str">
            <v>gchateaug</v>
          </cell>
          <cell r="N19">
            <v>38681.684039351851</v>
          </cell>
          <cell r="O19" t="str">
            <v>gchateaug</v>
          </cell>
          <cell r="Q19">
            <v>0.25</v>
          </cell>
        </row>
        <row r="20">
          <cell r="A20" t="str">
            <v>1998</v>
          </cell>
          <cell r="B20" t="str">
            <v>TR</v>
          </cell>
          <cell r="C20" t="str">
            <v>A00</v>
          </cell>
          <cell r="D20" t="str">
            <v>PC_EMP</v>
          </cell>
          <cell r="E20" t="str">
            <v>T</v>
          </cell>
          <cell r="F20" t="str">
            <v>BES</v>
          </cell>
          <cell r="G20" t="str">
            <v>TOTAL</v>
          </cell>
          <cell r="I20" t="str">
            <v>OTH</v>
          </cell>
          <cell r="J20" t="str">
            <v>DATA OCDE</v>
          </cell>
          <cell r="K20" t="str">
            <v>V</v>
          </cell>
          <cell r="L20">
            <v>38628.522858796299</v>
          </cell>
          <cell r="M20" t="str">
            <v>gchateaug</v>
          </cell>
          <cell r="N20">
            <v>38681.684039351851</v>
          </cell>
          <cell r="O20" t="str">
            <v>gchateaug</v>
          </cell>
          <cell r="Q20">
            <v>0.04</v>
          </cell>
        </row>
        <row r="21">
          <cell r="A21" t="str">
            <v>2000</v>
          </cell>
          <cell r="B21" t="str">
            <v>BG</v>
          </cell>
          <cell r="C21" t="str">
            <v>A00</v>
          </cell>
          <cell r="D21" t="str">
            <v>PC_EMP</v>
          </cell>
          <cell r="E21" t="str">
            <v>T</v>
          </cell>
          <cell r="F21" t="str">
            <v>TOTAL</v>
          </cell>
          <cell r="G21" t="str">
            <v>TOTAL</v>
          </cell>
          <cell r="I21" t="str">
            <v>NC</v>
          </cell>
          <cell r="K21" t="str">
            <v>V</v>
          </cell>
          <cell r="L21">
            <v>38628.522847222222</v>
          </cell>
          <cell r="M21" t="str">
            <v>gchateaug</v>
          </cell>
          <cell r="N21">
            <v>38681.684155092589</v>
          </cell>
          <cell r="O21" t="str">
            <v>gchateaug</v>
          </cell>
          <cell r="Q21">
            <v>0.59</v>
          </cell>
        </row>
        <row r="22">
          <cell r="A22" t="str">
            <v>2000</v>
          </cell>
          <cell r="B22" t="str">
            <v>BG</v>
          </cell>
          <cell r="C22" t="str">
            <v>A00</v>
          </cell>
          <cell r="D22" t="str">
            <v>PC_EMP</v>
          </cell>
          <cell r="E22" t="str">
            <v>T</v>
          </cell>
          <cell r="F22" t="str">
            <v>TOTAL</v>
          </cell>
          <cell r="G22" t="str">
            <v>RSE</v>
          </cell>
          <cell r="I22" t="str">
            <v>NC</v>
          </cell>
          <cell r="K22" t="str">
            <v>V</v>
          </cell>
          <cell r="L22">
            <v>38628.522847222222</v>
          </cell>
          <cell r="M22" t="str">
            <v>gchateaug</v>
          </cell>
          <cell r="N22">
            <v>38681.684155092589</v>
          </cell>
          <cell r="O22" t="str">
            <v>gchateaug</v>
          </cell>
          <cell r="Q22">
            <v>0.37</v>
          </cell>
        </row>
        <row r="23">
          <cell r="A23" t="str">
            <v>1997</v>
          </cell>
          <cell r="B23" t="str">
            <v>SE</v>
          </cell>
          <cell r="C23" t="str">
            <v>A00</v>
          </cell>
          <cell r="D23" t="str">
            <v>PC_EMP</v>
          </cell>
          <cell r="E23" t="str">
            <v>T</v>
          </cell>
          <cell r="F23" t="str">
            <v>BES</v>
          </cell>
          <cell r="G23" t="str">
            <v>TOTAL</v>
          </cell>
          <cell r="I23" t="str">
            <v>NC</v>
          </cell>
          <cell r="K23" t="str">
            <v>V</v>
          </cell>
          <cell r="L23">
            <v>38628.522858796299</v>
          </cell>
          <cell r="M23" t="str">
            <v>gchateaug</v>
          </cell>
          <cell r="N23">
            <v>38681.684039351851</v>
          </cell>
          <cell r="O23" t="str">
            <v>gchateaug</v>
          </cell>
          <cell r="Q23">
            <v>1.26</v>
          </cell>
        </row>
        <row r="24">
          <cell r="A24" t="str">
            <v>2000</v>
          </cell>
          <cell r="B24" t="str">
            <v>BG</v>
          </cell>
          <cell r="C24" t="str">
            <v>A00</v>
          </cell>
          <cell r="D24" t="str">
            <v>PC_EMP</v>
          </cell>
          <cell r="E24" t="str">
            <v>T</v>
          </cell>
          <cell r="F24" t="str">
            <v>BES</v>
          </cell>
          <cell r="G24" t="str">
            <v>TOTAL</v>
          </cell>
          <cell r="I24" t="str">
            <v>NC</v>
          </cell>
          <cell r="K24" t="str">
            <v>V</v>
          </cell>
          <cell r="L24">
            <v>38628.522847222222</v>
          </cell>
          <cell r="M24" t="str">
            <v>gchateaug</v>
          </cell>
          <cell r="N24">
            <v>38681.684155092589</v>
          </cell>
          <cell r="O24" t="str">
            <v>gchateaug</v>
          </cell>
          <cell r="Q24">
            <v>0.08</v>
          </cell>
        </row>
        <row r="25">
          <cell r="A25" t="str">
            <v>2000</v>
          </cell>
          <cell r="B25" t="str">
            <v>BG</v>
          </cell>
          <cell r="C25" t="str">
            <v>A00</v>
          </cell>
          <cell r="D25" t="str">
            <v>PC_EMP</v>
          </cell>
          <cell r="E25" t="str">
            <v>T</v>
          </cell>
          <cell r="F25" t="str">
            <v>BES</v>
          </cell>
          <cell r="G25" t="str">
            <v>RSE</v>
          </cell>
          <cell r="I25" t="str">
            <v>NC</v>
          </cell>
          <cell r="K25" t="str">
            <v>V</v>
          </cell>
          <cell r="L25">
            <v>38628.522847222222</v>
          </cell>
          <cell r="M25" t="str">
            <v>gchateaug</v>
          </cell>
          <cell r="N25">
            <v>38681.684155092589</v>
          </cell>
          <cell r="O25" t="str">
            <v>gchateaug</v>
          </cell>
          <cell r="Q25">
            <v>0.04</v>
          </cell>
        </row>
        <row r="26">
          <cell r="A26" t="str">
            <v>1999</v>
          </cell>
          <cell r="B26" t="str">
            <v>BE</v>
          </cell>
          <cell r="C26" t="str">
            <v>A00</v>
          </cell>
          <cell r="D26" t="str">
            <v>PC_EMP</v>
          </cell>
          <cell r="E26" t="str">
            <v>T</v>
          </cell>
          <cell r="F26" t="str">
            <v>BES</v>
          </cell>
          <cell r="G26" t="str">
            <v>TOTAL</v>
          </cell>
          <cell r="I26" t="str">
            <v>OTH</v>
          </cell>
          <cell r="J26" t="str">
            <v>DATA OCDE</v>
          </cell>
          <cell r="K26" t="str">
            <v>V</v>
          </cell>
          <cell r="L26">
            <v>38628.522847222222</v>
          </cell>
          <cell r="M26" t="str">
            <v>gchateaug</v>
          </cell>
          <cell r="N26">
            <v>38681.684027777781</v>
          </cell>
          <cell r="O26" t="str">
            <v>gchateaug</v>
          </cell>
          <cell r="Q26">
            <v>0.91</v>
          </cell>
        </row>
        <row r="27">
          <cell r="A27" t="str">
            <v>1999</v>
          </cell>
          <cell r="B27" t="str">
            <v>BE</v>
          </cell>
          <cell r="C27" t="str">
            <v>A00</v>
          </cell>
          <cell r="D27" t="str">
            <v>PC_EMP</v>
          </cell>
          <cell r="E27" t="str">
            <v>T</v>
          </cell>
          <cell r="F27" t="str">
            <v>BES</v>
          </cell>
          <cell r="G27" t="str">
            <v>RSE</v>
          </cell>
          <cell r="I27" t="str">
            <v>OTH</v>
          </cell>
          <cell r="J27" t="str">
            <v>DATA OCDE</v>
          </cell>
          <cell r="K27" t="str">
            <v>V</v>
          </cell>
          <cell r="L27">
            <v>38628.522847222222</v>
          </cell>
          <cell r="M27" t="str">
            <v>gchateaug</v>
          </cell>
          <cell r="N27">
            <v>38681.684027777781</v>
          </cell>
          <cell r="O27" t="str">
            <v>gchateaug</v>
          </cell>
          <cell r="Q27">
            <v>0.48</v>
          </cell>
        </row>
        <row r="28">
          <cell r="A28" t="str">
            <v>1997</v>
          </cell>
          <cell r="B28" t="str">
            <v>US</v>
          </cell>
          <cell r="C28" t="str">
            <v>A00</v>
          </cell>
          <cell r="D28" t="str">
            <v>PC_EMP</v>
          </cell>
          <cell r="E28" t="str">
            <v>T</v>
          </cell>
          <cell r="F28" t="str">
            <v>BES</v>
          </cell>
          <cell r="G28" t="str">
            <v>RSE</v>
          </cell>
          <cell r="H28" t="str">
            <v>:</v>
          </cell>
          <cell r="I28" t="str">
            <v>NC</v>
          </cell>
          <cell r="K28" t="str">
            <v>V</v>
          </cell>
          <cell r="L28">
            <v>38628.522847222222</v>
          </cell>
          <cell r="M28" t="str">
            <v>gchateaug</v>
          </cell>
          <cell r="N28">
            <v>38681.684027777781</v>
          </cell>
          <cell r="O28" t="str">
            <v>gchateaug</v>
          </cell>
        </row>
        <row r="29">
          <cell r="A29" t="str">
            <v>1997</v>
          </cell>
          <cell r="B29" t="str">
            <v>UK</v>
          </cell>
          <cell r="C29" t="str">
            <v>A00</v>
          </cell>
          <cell r="D29" t="str">
            <v>PC_EMP</v>
          </cell>
          <cell r="E29" t="str">
            <v>T</v>
          </cell>
          <cell r="F29" t="str">
            <v>BES</v>
          </cell>
          <cell r="G29" t="str">
            <v>TOTAL</v>
          </cell>
          <cell r="H29" t="str">
            <v>:</v>
          </cell>
          <cell r="I29" t="str">
            <v>NC</v>
          </cell>
          <cell r="K29" t="str">
            <v>V</v>
          </cell>
          <cell r="L29">
            <v>38628.522847222222</v>
          </cell>
          <cell r="M29" t="str">
            <v>gchateaug</v>
          </cell>
          <cell r="N29">
            <v>38681.684027777781</v>
          </cell>
          <cell r="O29" t="str">
            <v>gchateaug</v>
          </cell>
        </row>
        <row r="30">
          <cell r="A30" t="str">
            <v>1997</v>
          </cell>
          <cell r="B30" t="str">
            <v>UK</v>
          </cell>
          <cell r="C30" t="str">
            <v>A00</v>
          </cell>
          <cell r="D30" t="str">
            <v>PC_EMP</v>
          </cell>
          <cell r="E30" t="str">
            <v>T</v>
          </cell>
          <cell r="F30" t="str">
            <v>BES</v>
          </cell>
          <cell r="G30" t="str">
            <v>RSE</v>
          </cell>
          <cell r="H30" t="str">
            <v>:</v>
          </cell>
          <cell r="I30" t="str">
            <v>NC</v>
          </cell>
          <cell r="K30" t="str">
            <v>V</v>
          </cell>
          <cell r="L30">
            <v>38628.522847222222</v>
          </cell>
          <cell r="M30" t="str">
            <v>gchateaug</v>
          </cell>
          <cell r="N30">
            <v>38681.684027777781</v>
          </cell>
          <cell r="O30" t="str">
            <v>gchateaug</v>
          </cell>
        </row>
        <row r="31">
          <cell r="A31" t="str">
            <v>1997</v>
          </cell>
          <cell r="B31" t="str">
            <v>TR</v>
          </cell>
          <cell r="C31" t="str">
            <v>A00</v>
          </cell>
          <cell r="D31" t="str">
            <v>PC_EMP</v>
          </cell>
          <cell r="E31" t="str">
            <v>T</v>
          </cell>
          <cell r="F31" t="str">
            <v>TOTAL</v>
          </cell>
          <cell r="G31" t="str">
            <v>TOTAL</v>
          </cell>
          <cell r="I31" t="str">
            <v>OTH</v>
          </cell>
          <cell r="J31" t="str">
            <v>DATA OCDE</v>
          </cell>
          <cell r="K31" t="str">
            <v>V</v>
          </cell>
          <cell r="L31">
            <v>38628.522847222222</v>
          </cell>
          <cell r="M31" t="str">
            <v>gchateaug</v>
          </cell>
          <cell r="N31">
            <v>38681.684027777781</v>
          </cell>
          <cell r="O31" t="str">
            <v>gchateaug</v>
          </cell>
          <cell r="Q31">
            <v>0.3</v>
          </cell>
        </row>
        <row r="32">
          <cell r="A32" t="str">
            <v>1997</v>
          </cell>
          <cell r="B32" t="str">
            <v>TR</v>
          </cell>
          <cell r="C32" t="str">
            <v>A00</v>
          </cell>
          <cell r="D32" t="str">
            <v>PC_EMP</v>
          </cell>
          <cell r="E32" t="str">
            <v>T</v>
          </cell>
          <cell r="F32" t="str">
            <v>TOTAL</v>
          </cell>
          <cell r="G32" t="str">
            <v>RSE</v>
          </cell>
          <cell r="I32" t="str">
            <v>OTH</v>
          </cell>
          <cell r="J32" t="str">
            <v>DATA OCDE</v>
          </cell>
          <cell r="K32" t="str">
            <v>V</v>
          </cell>
          <cell r="L32">
            <v>38628.522847222222</v>
          </cell>
          <cell r="M32" t="str">
            <v>gchateaug</v>
          </cell>
          <cell r="N32">
            <v>38681.684027777781</v>
          </cell>
          <cell r="O32" t="str">
            <v>gchateaug</v>
          </cell>
          <cell r="Q32">
            <v>0.26</v>
          </cell>
        </row>
        <row r="33">
          <cell r="A33" t="str">
            <v>1997</v>
          </cell>
          <cell r="B33" t="str">
            <v>TR</v>
          </cell>
          <cell r="C33" t="str">
            <v>A00</v>
          </cell>
          <cell r="D33" t="str">
            <v>PC_EMP</v>
          </cell>
          <cell r="E33" t="str">
            <v>T</v>
          </cell>
          <cell r="F33" t="str">
            <v>BES</v>
          </cell>
          <cell r="G33" t="str">
            <v>TOTAL</v>
          </cell>
          <cell r="I33" t="str">
            <v>OTH</v>
          </cell>
          <cell r="J33" t="str">
            <v>DATA OCDE</v>
          </cell>
          <cell r="K33" t="str">
            <v>V</v>
          </cell>
          <cell r="L33">
            <v>38628.522847222222</v>
          </cell>
          <cell r="M33" t="str">
            <v>gchateaug</v>
          </cell>
          <cell r="N33">
            <v>38681.684027777781</v>
          </cell>
          <cell r="O33" t="str">
            <v>gchateaug</v>
          </cell>
          <cell r="Q33">
            <v>0.04</v>
          </cell>
        </row>
        <row r="34">
          <cell r="A34" t="str">
            <v>1997</v>
          </cell>
          <cell r="B34" t="str">
            <v>TR</v>
          </cell>
          <cell r="C34" t="str">
            <v>A00</v>
          </cell>
          <cell r="D34" t="str">
            <v>PC_EMP</v>
          </cell>
          <cell r="E34" t="str">
            <v>T</v>
          </cell>
          <cell r="F34" t="str">
            <v>BES</v>
          </cell>
          <cell r="G34" t="str">
            <v>RSE</v>
          </cell>
          <cell r="I34" t="str">
            <v>OTH</v>
          </cell>
          <cell r="J34" t="str">
            <v>DATA OCDE</v>
          </cell>
          <cell r="K34" t="str">
            <v>V</v>
          </cell>
          <cell r="L34">
            <v>38628.522847222222</v>
          </cell>
          <cell r="M34" t="str">
            <v>gchateaug</v>
          </cell>
          <cell r="N34">
            <v>38681.684027777781</v>
          </cell>
          <cell r="O34" t="str">
            <v>gchateaug</v>
          </cell>
          <cell r="Q34">
            <v>0.02</v>
          </cell>
        </row>
        <row r="35">
          <cell r="A35" t="str">
            <v>1996</v>
          </cell>
          <cell r="B35" t="str">
            <v>RU</v>
          </cell>
          <cell r="C35" t="str">
            <v>A00</v>
          </cell>
          <cell r="D35" t="str">
            <v>PC_EMP</v>
          </cell>
          <cell r="E35" t="str">
            <v>T</v>
          </cell>
          <cell r="F35" t="str">
            <v>BES</v>
          </cell>
          <cell r="G35" t="str">
            <v>TOTAL</v>
          </cell>
          <cell r="H35" t="str">
            <v>i</v>
          </cell>
          <cell r="I35" t="str">
            <v>OTH</v>
          </cell>
          <cell r="J35" t="str">
            <v>DATA OCDE</v>
          </cell>
          <cell r="K35" t="str">
            <v>V</v>
          </cell>
          <cell r="L35">
            <v>38628.522847222222</v>
          </cell>
          <cell r="M35" t="str">
            <v>gchateaug</v>
          </cell>
          <cell r="N35">
            <v>38681.684027777781</v>
          </cell>
          <cell r="O35" t="str">
            <v>gchateaug</v>
          </cell>
          <cell r="Q35">
            <v>1.02</v>
          </cell>
        </row>
        <row r="36">
          <cell r="A36" t="str">
            <v>1996</v>
          </cell>
          <cell r="B36" t="str">
            <v>RU</v>
          </cell>
          <cell r="C36" t="str">
            <v>A00</v>
          </cell>
          <cell r="D36" t="str">
            <v>PC_EMP</v>
          </cell>
          <cell r="E36" t="str">
            <v>T</v>
          </cell>
          <cell r="F36" t="str">
            <v>BES</v>
          </cell>
          <cell r="G36" t="str">
            <v>RSE</v>
          </cell>
          <cell r="H36" t="str">
            <v>i</v>
          </cell>
          <cell r="I36" t="str">
            <v>OTH</v>
          </cell>
          <cell r="J36" t="str">
            <v>DATA OCDE</v>
          </cell>
          <cell r="K36" t="str">
            <v>V</v>
          </cell>
          <cell r="L36">
            <v>38628.522847222222</v>
          </cell>
          <cell r="M36" t="str">
            <v>gchateaug</v>
          </cell>
          <cell r="N36">
            <v>38681.684027777781</v>
          </cell>
          <cell r="O36" t="str">
            <v>gchateaug</v>
          </cell>
          <cell r="Q36">
            <v>0.47</v>
          </cell>
        </row>
        <row r="37">
          <cell r="A37" t="str">
            <v>1996</v>
          </cell>
          <cell r="B37" t="str">
            <v>PT</v>
          </cell>
          <cell r="C37" t="str">
            <v>A00</v>
          </cell>
          <cell r="D37" t="str">
            <v>PC_EMP</v>
          </cell>
          <cell r="E37" t="str">
            <v>T</v>
          </cell>
          <cell r="F37" t="str">
            <v>TOTAL</v>
          </cell>
          <cell r="G37" t="str">
            <v>TOTAL</v>
          </cell>
          <cell r="H37" t="str">
            <v>e</v>
          </cell>
          <cell r="I37" t="str">
            <v>OTH</v>
          </cell>
          <cell r="J37" t="str">
            <v>DATA OCDE</v>
          </cell>
          <cell r="K37" t="str">
            <v>V</v>
          </cell>
          <cell r="L37">
            <v>38628.522847222222</v>
          </cell>
          <cell r="M37" t="str">
            <v>gchateaug</v>
          </cell>
          <cell r="N37">
            <v>38681.684027777781</v>
          </cell>
          <cell r="O37" t="str">
            <v>gchateaug</v>
          </cell>
          <cell r="Q37">
            <v>0.61</v>
          </cell>
        </row>
        <row r="38">
          <cell r="A38" t="str">
            <v>1996</v>
          </cell>
          <cell r="B38" t="str">
            <v>PT</v>
          </cell>
          <cell r="C38" t="str">
            <v>A00</v>
          </cell>
          <cell r="D38" t="str">
            <v>PC_EMP</v>
          </cell>
          <cell r="E38" t="str">
            <v>T</v>
          </cell>
          <cell r="F38" t="str">
            <v>TOTAL</v>
          </cell>
          <cell r="G38" t="str">
            <v>RSE</v>
          </cell>
          <cell r="H38" t="str">
            <v>e</v>
          </cell>
          <cell r="I38" t="str">
            <v>OTH</v>
          </cell>
          <cell r="J38" t="str">
            <v>DATA OCDE</v>
          </cell>
          <cell r="K38" t="str">
            <v>V</v>
          </cell>
          <cell r="L38">
            <v>38628.522847222222</v>
          </cell>
          <cell r="M38" t="str">
            <v>gchateaug</v>
          </cell>
          <cell r="N38">
            <v>38681.684027777781</v>
          </cell>
          <cell r="O38" t="str">
            <v>gchateaug</v>
          </cell>
          <cell r="Q38">
            <v>0.46</v>
          </cell>
        </row>
        <row r="39">
          <cell r="A39" t="str">
            <v>1996</v>
          </cell>
          <cell r="B39" t="str">
            <v>PT</v>
          </cell>
          <cell r="C39" t="str">
            <v>A00</v>
          </cell>
          <cell r="D39" t="str">
            <v>PC_EMP</v>
          </cell>
          <cell r="E39" t="str">
            <v>T</v>
          </cell>
          <cell r="F39" t="str">
            <v>BES</v>
          </cell>
          <cell r="G39" t="str">
            <v>TOTAL</v>
          </cell>
          <cell r="H39" t="str">
            <v>e</v>
          </cell>
          <cell r="I39" t="str">
            <v>OTH</v>
          </cell>
          <cell r="J39" t="str">
            <v>DATA OCDE</v>
          </cell>
          <cell r="K39" t="str">
            <v>V</v>
          </cell>
          <cell r="L39">
            <v>38628.522847222222</v>
          </cell>
          <cell r="M39" t="str">
            <v>gchateaug</v>
          </cell>
          <cell r="N39">
            <v>38681.684039351851</v>
          </cell>
          <cell r="O39" t="str">
            <v>gchateaug</v>
          </cell>
          <cell r="Q39">
            <v>0.08</v>
          </cell>
        </row>
        <row r="40">
          <cell r="A40" t="str">
            <v>1996</v>
          </cell>
          <cell r="B40" t="str">
            <v>PT</v>
          </cell>
          <cell r="C40" t="str">
            <v>A00</v>
          </cell>
          <cell r="D40" t="str">
            <v>PC_EMP</v>
          </cell>
          <cell r="E40" t="str">
            <v>T</v>
          </cell>
          <cell r="F40" t="str">
            <v>BES</v>
          </cell>
          <cell r="G40" t="str">
            <v>RSE</v>
          </cell>
          <cell r="H40" t="str">
            <v>e</v>
          </cell>
          <cell r="I40" t="str">
            <v>OTH</v>
          </cell>
          <cell r="J40" t="str">
            <v>DATA OCDE</v>
          </cell>
          <cell r="K40" t="str">
            <v>V</v>
          </cell>
          <cell r="L40">
            <v>38628.522847222222</v>
          </cell>
          <cell r="M40" t="str">
            <v>gchateaug</v>
          </cell>
          <cell r="N40">
            <v>38681.684039351851</v>
          </cell>
          <cell r="O40" t="str">
            <v>gchateaug</v>
          </cell>
          <cell r="Q40">
            <v>0.04</v>
          </cell>
        </row>
        <row r="41">
          <cell r="A41" t="str">
            <v>2000</v>
          </cell>
          <cell r="B41" t="str">
            <v>BE</v>
          </cell>
          <cell r="C41" t="str">
            <v>A00</v>
          </cell>
          <cell r="D41" t="str">
            <v>PC_EMP</v>
          </cell>
          <cell r="E41" t="str">
            <v>T</v>
          </cell>
          <cell r="F41" t="str">
            <v>BES</v>
          </cell>
          <cell r="G41" t="str">
            <v>TOTAL</v>
          </cell>
          <cell r="I41" t="str">
            <v>OTH</v>
          </cell>
          <cell r="J41" t="str">
            <v>DATA OCDE</v>
          </cell>
          <cell r="K41" t="str">
            <v>V</v>
          </cell>
          <cell r="L41">
            <v>38628.522847222222</v>
          </cell>
          <cell r="M41" t="str">
            <v>gchateaug</v>
          </cell>
          <cell r="N41">
            <v>38681.684155092589</v>
          </cell>
          <cell r="O41" t="str">
            <v>gchateaug</v>
          </cell>
          <cell r="Q41">
            <v>0.94</v>
          </cell>
        </row>
        <row r="42">
          <cell r="A42" t="str">
            <v>2000</v>
          </cell>
          <cell r="B42" t="str">
            <v>BE</v>
          </cell>
          <cell r="C42" t="str">
            <v>A00</v>
          </cell>
          <cell r="D42" t="str">
            <v>PC_EMP</v>
          </cell>
          <cell r="E42" t="str">
            <v>T</v>
          </cell>
          <cell r="F42" t="str">
            <v>BES</v>
          </cell>
          <cell r="G42" t="str">
            <v>RSE</v>
          </cell>
          <cell r="I42" t="str">
            <v>OTH</v>
          </cell>
          <cell r="J42" t="str">
            <v>DATA OCDE</v>
          </cell>
          <cell r="K42" t="str">
            <v>V</v>
          </cell>
          <cell r="L42">
            <v>38628.522847222222</v>
          </cell>
          <cell r="M42" t="str">
            <v>gchateaug</v>
          </cell>
          <cell r="N42">
            <v>38681.684155092589</v>
          </cell>
          <cell r="O42" t="str">
            <v>gchateaug</v>
          </cell>
          <cell r="Q42">
            <v>0.48</v>
          </cell>
        </row>
        <row r="43">
          <cell r="A43" t="str">
            <v>1998</v>
          </cell>
          <cell r="B43" t="str">
            <v>SK</v>
          </cell>
          <cell r="C43" t="str">
            <v>A00</v>
          </cell>
          <cell r="D43" t="str">
            <v>PC_EMP</v>
          </cell>
          <cell r="E43" t="str">
            <v>T</v>
          </cell>
          <cell r="F43" t="str">
            <v>TOTAL</v>
          </cell>
          <cell r="G43" t="str">
            <v>TOTAL</v>
          </cell>
          <cell r="I43" t="str">
            <v>OTH</v>
          </cell>
          <cell r="J43" t="str">
            <v>DATA OCDE</v>
          </cell>
          <cell r="K43" t="str">
            <v>V</v>
          </cell>
          <cell r="L43">
            <v>38628.522858796299</v>
          </cell>
          <cell r="M43" t="str">
            <v>gchateaug</v>
          </cell>
          <cell r="N43">
            <v>38681.684039351851</v>
          </cell>
          <cell r="O43" t="str">
            <v>gchateaug</v>
          </cell>
          <cell r="Q43">
            <v>1.1200000000000001</v>
          </cell>
        </row>
        <row r="44">
          <cell r="A44" t="str">
            <v>1998</v>
          </cell>
          <cell r="B44" t="str">
            <v>SK</v>
          </cell>
          <cell r="C44" t="str">
            <v>A00</v>
          </cell>
          <cell r="D44" t="str">
            <v>PC_EMP</v>
          </cell>
          <cell r="E44" t="str">
            <v>T</v>
          </cell>
          <cell r="F44" t="str">
            <v>TOTAL</v>
          </cell>
          <cell r="G44" t="str">
            <v>RSE</v>
          </cell>
          <cell r="I44" t="str">
            <v>OTH</v>
          </cell>
          <cell r="J44" t="str">
            <v>DATA OCDE</v>
          </cell>
          <cell r="K44" t="str">
            <v>V</v>
          </cell>
          <cell r="L44">
            <v>38628.522858796299</v>
          </cell>
          <cell r="M44" t="str">
            <v>gchateaug</v>
          </cell>
          <cell r="N44">
            <v>38681.684050925927</v>
          </cell>
          <cell r="O44" t="str">
            <v>gchateaug</v>
          </cell>
          <cell r="Q44">
            <v>0.77</v>
          </cell>
        </row>
        <row r="45">
          <cell r="A45" t="str">
            <v>1998</v>
          </cell>
          <cell r="B45" t="str">
            <v>SK</v>
          </cell>
          <cell r="C45" t="str">
            <v>A00</v>
          </cell>
          <cell r="D45" t="str">
            <v>PC_EMP</v>
          </cell>
          <cell r="E45" t="str">
            <v>T</v>
          </cell>
          <cell r="F45" t="str">
            <v>BES</v>
          </cell>
          <cell r="G45" t="str">
            <v>TOTAL</v>
          </cell>
          <cell r="I45" t="str">
            <v>OTH</v>
          </cell>
          <cell r="J45" t="str">
            <v>DATA OCDE</v>
          </cell>
          <cell r="K45" t="str">
            <v>V</v>
          </cell>
          <cell r="L45">
            <v>38628.522858796299</v>
          </cell>
          <cell r="M45" t="str">
            <v>gchateaug</v>
          </cell>
          <cell r="N45">
            <v>38681.684050925927</v>
          </cell>
          <cell r="O45" t="str">
            <v>gchateaug</v>
          </cell>
          <cell r="Q45">
            <v>0.36</v>
          </cell>
        </row>
        <row r="46">
          <cell r="A46" t="str">
            <v>1998</v>
          </cell>
          <cell r="B46" t="str">
            <v>SK</v>
          </cell>
          <cell r="C46" t="str">
            <v>A00</v>
          </cell>
          <cell r="D46" t="str">
            <v>PC_EMP</v>
          </cell>
          <cell r="E46" t="str">
            <v>T</v>
          </cell>
          <cell r="F46" t="str">
            <v>BES</v>
          </cell>
          <cell r="G46" t="str">
            <v>RSE</v>
          </cell>
          <cell r="I46" t="str">
            <v>OTH</v>
          </cell>
          <cell r="J46" t="str">
            <v>DATA OCDE</v>
          </cell>
          <cell r="K46" t="str">
            <v>V</v>
          </cell>
          <cell r="L46">
            <v>38628.522858796299</v>
          </cell>
          <cell r="M46" t="str">
            <v>gchateaug</v>
          </cell>
          <cell r="N46">
            <v>38681.684050925927</v>
          </cell>
          <cell r="O46" t="str">
            <v>gchateaug</v>
          </cell>
          <cell r="Q46">
            <v>0.15</v>
          </cell>
        </row>
        <row r="47">
          <cell r="A47" t="str">
            <v>1998</v>
          </cell>
          <cell r="B47" t="str">
            <v>SI</v>
          </cell>
          <cell r="C47" t="str">
            <v>A00</v>
          </cell>
          <cell r="D47" t="str">
            <v>PC_EMP</v>
          </cell>
          <cell r="E47" t="str">
            <v>T</v>
          </cell>
          <cell r="F47" t="str">
            <v>TOTAL</v>
          </cell>
          <cell r="G47" t="str">
            <v>TOTAL</v>
          </cell>
          <cell r="I47" t="str">
            <v>NC</v>
          </cell>
          <cell r="K47" t="str">
            <v>V</v>
          </cell>
          <cell r="L47">
            <v>38628.522858796299</v>
          </cell>
          <cell r="M47" t="str">
            <v>gchateaug</v>
          </cell>
          <cell r="N47">
            <v>38681.684050925927</v>
          </cell>
          <cell r="O47" t="str">
            <v>gchateaug</v>
          </cell>
          <cell r="Q47">
            <v>1.32</v>
          </cell>
        </row>
        <row r="48">
          <cell r="A48" t="str">
            <v>1998</v>
          </cell>
          <cell r="B48" t="str">
            <v>SI</v>
          </cell>
          <cell r="C48" t="str">
            <v>A00</v>
          </cell>
          <cell r="D48" t="str">
            <v>PC_EMP</v>
          </cell>
          <cell r="E48" t="str">
            <v>T</v>
          </cell>
          <cell r="F48" t="str">
            <v>TOTAL</v>
          </cell>
          <cell r="G48" t="str">
            <v>RSE</v>
          </cell>
          <cell r="I48" t="str">
            <v>NC</v>
          </cell>
          <cell r="K48" t="str">
            <v>V</v>
          </cell>
          <cell r="L48">
            <v>38628.522858796299</v>
          </cell>
          <cell r="M48" t="str">
            <v>gchateaug</v>
          </cell>
          <cell r="N48">
            <v>38681.684050925927</v>
          </cell>
          <cell r="O48" t="str">
            <v>gchateaug</v>
          </cell>
          <cell r="Q48">
            <v>0.71</v>
          </cell>
        </row>
        <row r="49">
          <cell r="A49" t="str">
            <v>1997</v>
          </cell>
          <cell r="B49" t="str">
            <v>RU</v>
          </cell>
          <cell r="C49" t="str">
            <v>A00</v>
          </cell>
          <cell r="D49" t="str">
            <v>PC_EMP</v>
          </cell>
          <cell r="E49" t="str">
            <v>T</v>
          </cell>
          <cell r="F49" t="str">
            <v>TOTAL</v>
          </cell>
          <cell r="G49" t="str">
            <v>TOTAL</v>
          </cell>
          <cell r="H49" t="str">
            <v>i</v>
          </cell>
          <cell r="I49" t="str">
            <v>OTH</v>
          </cell>
          <cell r="J49" t="str">
            <v>DATA OCDE</v>
          </cell>
          <cell r="K49" t="str">
            <v>V</v>
          </cell>
          <cell r="L49">
            <v>38628.522858796299</v>
          </cell>
          <cell r="M49" t="str">
            <v>gchateaug</v>
          </cell>
          <cell r="N49">
            <v>38681.684050925927</v>
          </cell>
          <cell r="O49" t="str">
            <v>gchateaug</v>
          </cell>
          <cell r="Q49">
            <v>1.43</v>
          </cell>
        </row>
        <row r="50">
          <cell r="A50" t="str">
            <v>1997</v>
          </cell>
          <cell r="B50" t="str">
            <v>RU</v>
          </cell>
          <cell r="C50" t="str">
            <v>A00</v>
          </cell>
          <cell r="D50" t="str">
            <v>PC_EMP</v>
          </cell>
          <cell r="E50" t="str">
            <v>T</v>
          </cell>
          <cell r="F50" t="str">
            <v>TOTAL</v>
          </cell>
          <cell r="G50" t="str">
            <v>RSE</v>
          </cell>
          <cell r="H50" t="str">
            <v>i</v>
          </cell>
          <cell r="I50" t="str">
            <v>OTH</v>
          </cell>
          <cell r="J50" t="str">
            <v>DATA OCDE</v>
          </cell>
          <cell r="K50" t="str">
            <v>V</v>
          </cell>
          <cell r="L50">
            <v>38628.522858796299</v>
          </cell>
          <cell r="M50" t="str">
            <v>gchateaug</v>
          </cell>
          <cell r="N50">
            <v>38681.684050925927</v>
          </cell>
          <cell r="O50" t="str">
            <v>gchateaug</v>
          </cell>
          <cell r="Q50">
            <v>0.7</v>
          </cell>
        </row>
        <row r="51">
          <cell r="A51" t="str">
            <v>1999</v>
          </cell>
          <cell r="B51" t="str">
            <v>UK</v>
          </cell>
          <cell r="C51" t="str">
            <v>A00</v>
          </cell>
          <cell r="D51" t="str">
            <v>PC_EMP</v>
          </cell>
          <cell r="E51" t="str">
            <v>T</v>
          </cell>
          <cell r="F51" t="str">
            <v>BES</v>
          </cell>
          <cell r="G51" t="str">
            <v>TOTAL</v>
          </cell>
          <cell r="H51" t="str">
            <v>:</v>
          </cell>
          <cell r="I51" t="str">
            <v>NC</v>
          </cell>
          <cell r="K51" t="str">
            <v>V</v>
          </cell>
          <cell r="L51">
            <v>38628.522858796299</v>
          </cell>
          <cell r="M51" t="str">
            <v>gchateaug</v>
          </cell>
          <cell r="N51">
            <v>38681.684166666666</v>
          </cell>
          <cell r="O51" t="str">
            <v>gchateaug</v>
          </cell>
        </row>
        <row r="52">
          <cell r="A52" t="str">
            <v>1999</v>
          </cell>
          <cell r="B52" t="str">
            <v>UK</v>
          </cell>
          <cell r="C52" t="str">
            <v>A00</v>
          </cell>
          <cell r="D52" t="str">
            <v>PC_EMP</v>
          </cell>
          <cell r="E52" t="str">
            <v>T</v>
          </cell>
          <cell r="F52" t="str">
            <v>BES</v>
          </cell>
          <cell r="G52" t="str">
            <v>RSE</v>
          </cell>
          <cell r="H52" t="str">
            <v>:</v>
          </cell>
          <cell r="I52" t="str">
            <v>NC</v>
          </cell>
          <cell r="K52" t="str">
            <v>V</v>
          </cell>
          <cell r="L52">
            <v>38628.522858796299</v>
          </cell>
          <cell r="M52" t="str">
            <v>gchateaug</v>
          </cell>
          <cell r="N52">
            <v>38681.684166666666</v>
          </cell>
          <cell r="O52" t="str">
            <v>gchateaug</v>
          </cell>
        </row>
        <row r="53">
          <cell r="A53" t="str">
            <v>1999</v>
          </cell>
          <cell r="B53" t="str">
            <v>TR</v>
          </cell>
          <cell r="C53" t="str">
            <v>A00</v>
          </cell>
          <cell r="D53" t="str">
            <v>PC_EMP</v>
          </cell>
          <cell r="E53" t="str">
            <v>T</v>
          </cell>
          <cell r="F53" t="str">
            <v>TOTAL</v>
          </cell>
          <cell r="G53" t="str">
            <v>TOTAL</v>
          </cell>
          <cell r="I53" t="str">
            <v>OTH</v>
          </cell>
          <cell r="J53" t="str">
            <v>DATA OCDE</v>
          </cell>
          <cell r="K53" t="str">
            <v>V</v>
          </cell>
          <cell r="L53">
            <v>38628.522858796299</v>
          </cell>
          <cell r="M53" t="str">
            <v>gchateaug</v>
          </cell>
          <cell r="N53">
            <v>38681.684166666666</v>
          </cell>
          <cell r="O53" t="str">
            <v>gchateaug</v>
          </cell>
          <cell r="Q53">
            <v>0.3</v>
          </cell>
        </row>
        <row r="54">
          <cell r="A54" t="str">
            <v>1999</v>
          </cell>
          <cell r="B54" t="str">
            <v>TR</v>
          </cell>
          <cell r="C54" t="str">
            <v>A00</v>
          </cell>
          <cell r="D54" t="str">
            <v>PC_EMP</v>
          </cell>
          <cell r="E54" t="str">
            <v>T</v>
          </cell>
          <cell r="F54" t="str">
            <v>TOTAL</v>
          </cell>
          <cell r="G54" t="str">
            <v>RSE</v>
          </cell>
          <cell r="I54" t="str">
            <v>OTH</v>
          </cell>
          <cell r="J54" t="str">
            <v>DATA OCDE</v>
          </cell>
          <cell r="K54" t="str">
            <v>V</v>
          </cell>
          <cell r="L54">
            <v>38628.522858796299</v>
          </cell>
          <cell r="M54" t="str">
            <v>gchateaug</v>
          </cell>
          <cell r="N54">
            <v>38681.684166666666</v>
          </cell>
          <cell r="O54" t="str">
            <v>gchateaug</v>
          </cell>
          <cell r="Q54">
            <v>0.27</v>
          </cell>
        </row>
        <row r="55">
          <cell r="A55" t="str">
            <v>1999</v>
          </cell>
          <cell r="B55" t="str">
            <v>TR</v>
          </cell>
          <cell r="C55" t="str">
            <v>A00</v>
          </cell>
          <cell r="D55" t="str">
            <v>PC_EMP</v>
          </cell>
          <cell r="E55" t="str">
            <v>T</v>
          </cell>
          <cell r="F55" t="str">
            <v>BES</v>
          </cell>
          <cell r="G55" t="str">
            <v>TOTAL</v>
          </cell>
          <cell r="I55" t="str">
            <v>OTH</v>
          </cell>
          <cell r="J55" t="str">
            <v>DATA OCDE</v>
          </cell>
          <cell r="K55" t="str">
            <v>V</v>
          </cell>
          <cell r="L55">
            <v>38628.522858796299</v>
          </cell>
          <cell r="M55" t="str">
            <v>gchateaug</v>
          </cell>
          <cell r="N55">
            <v>38681.684166666666</v>
          </cell>
          <cell r="O55" t="str">
            <v>gchateaug</v>
          </cell>
          <cell r="Q55">
            <v>0.04</v>
          </cell>
        </row>
        <row r="56">
          <cell r="A56" t="str">
            <v>1999</v>
          </cell>
          <cell r="B56" t="str">
            <v>TR</v>
          </cell>
          <cell r="C56" t="str">
            <v>A00</v>
          </cell>
          <cell r="D56" t="str">
            <v>PC_EMP</v>
          </cell>
          <cell r="E56" t="str">
            <v>T</v>
          </cell>
          <cell r="F56" t="str">
            <v>BES</v>
          </cell>
          <cell r="G56" t="str">
            <v>RSE</v>
          </cell>
          <cell r="I56" t="str">
            <v>OTH</v>
          </cell>
          <cell r="J56" t="str">
            <v>DATA OCDE</v>
          </cell>
          <cell r="K56" t="str">
            <v>V</v>
          </cell>
          <cell r="L56">
            <v>38628.522858796299</v>
          </cell>
          <cell r="M56" t="str">
            <v>gchateaug</v>
          </cell>
          <cell r="N56">
            <v>38681.684166666666</v>
          </cell>
          <cell r="O56" t="str">
            <v>gchateaug</v>
          </cell>
          <cell r="Q56">
            <v>0.02</v>
          </cell>
        </row>
        <row r="57">
          <cell r="A57" t="str">
            <v>1999</v>
          </cell>
          <cell r="B57" t="str">
            <v>SK</v>
          </cell>
          <cell r="C57" t="str">
            <v>A00</v>
          </cell>
          <cell r="D57" t="str">
            <v>PC_EMP</v>
          </cell>
          <cell r="E57" t="str">
            <v>T</v>
          </cell>
          <cell r="F57" t="str">
            <v>TOTAL</v>
          </cell>
          <cell r="G57" t="str">
            <v>TOTAL</v>
          </cell>
          <cell r="I57" t="str">
            <v>OTH</v>
          </cell>
          <cell r="J57" t="str">
            <v>DATA OCDE</v>
          </cell>
          <cell r="K57" t="str">
            <v>V</v>
          </cell>
          <cell r="L57">
            <v>38628.522858796299</v>
          </cell>
          <cell r="M57" t="str">
            <v>gchateaug</v>
          </cell>
          <cell r="N57">
            <v>38681.684166666666</v>
          </cell>
          <cell r="O57" t="str">
            <v>gchateaug</v>
          </cell>
          <cell r="Q57">
            <v>1.06</v>
          </cell>
        </row>
        <row r="58">
          <cell r="A58" t="str">
            <v>1999</v>
          </cell>
          <cell r="B58" t="str">
            <v>SK</v>
          </cell>
          <cell r="C58" t="str">
            <v>A00</v>
          </cell>
          <cell r="D58" t="str">
            <v>PC_EMP</v>
          </cell>
          <cell r="E58" t="str">
            <v>T</v>
          </cell>
          <cell r="F58" t="str">
            <v>TOTAL</v>
          </cell>
          <cell r="G58" t="str">
            <v>RSE</v>
          </cell>
          <cell r="I58" t="str">
            <v>OTH</v>
          </cell>
          <cell r="J58" t="str">
            <v>DATA OCDE</v>
          </cell>
          <cell r="K58" t="str">
            <v>V</v>
          </cell>
          <cell r="L58">
            <v>38628.522858796299</v>
          </cell>
          <cell r="M58" t="str">
            <v>gchateaug</v>
          </cell>
          <cell r="N58">
            <v>38681.684166666666</v>
          </cell>
          <cell r="O58" t="str">
            <v>gchateaug</v>
          </cell>
          <cell r="Q58">
            <v>0.72</v>
          </cell>
        </row>
        <row r="59">
          <cell r="A59" t="str">
            <v>1999</v>
          </cell>
          <cell r="B59" t="str">
            <v>SK</v>
          </cell>
          <cell r="C59" t="str">
            <v>A00</v>
          </cell>
          <cell r="D59" t="str">
            <v>PC_EMP</v>
          </cell>
          <cell r="E59" t="str">
            <v>T</v>
          </cell>
          <cell r="F59" t="str">
            <v>BES</v>
          </cell>
          <cell r="G59" t="str">
            <v>TOTAL</v>
          </cell>
          <cell r="I59" t="str">
            <v>OTH</v>
          </cell>
          <cell r="J59" t="str">
            <v>DATA OCDE</v>
          </cell>
          <cell r="K59" t="str">
            <v>V</v>
          </cell>
          <cell r="L59">
            <v>38628.522858796299</v>
          </cell>
          <cell r="M59" t="str">
            <v>gchateaug</v>
          </cell>
          <cell r="N59">
            <v>38681.684166666666</v>
          </cell>
          <cell r="O59" t="str">
            <v>gchateaug</v>
          </cell>
          <cell r="Q59">
            <v>0.33</v>
          </cell>
        </row>
        <row r="60">
          <cell r="A60" t="str">
            <v>1999</v>
          </cell>
          <cell r="B60" t="str">
            <v>SK</v>
          </cell>
          <cell r="C60" t="str">
            <v>A00</v>
          </cell>
          <cell r="D60" t="str">
            <v>PC_EMP</v>
          </cell>
          <cell r="E60" t="str">
            <v>T</v>
          </cell>
          <cell r="F60" t="str">
            <v>BES</v>
          </cell>
          <cell r="G60" t="str">
            <v>RSE</v>
          </cell>
          <cell r="I60" t="str">
            <v>OTH</v>
          </cell>
          <cell r="J60" t="str">
            <v>DATA OCDE</v>
          </cell>
          <cell r="K60" t="str">
            <v>V</v>
          </cell>
          <cell r="L60">
            <v>38628.522858796299</v>
          </cell>
          <cell r="M60" t="str">
            <v>gchateaug</v>
          </cell>
          <cell r="N60">
            <v>38681.684166666666</v>
          </cell>
          <cell r="O60" t="str">
            <v>gchateaug</v>
          </cell>
          <cell r="Q60">
            <v>0.14000000000000001</v>
          </cell>
        </row>
        <row r="61">
          <cell r="A61" t="str">
            <v>1999</v>
          </cell>
          <cell r="B61" t="str">
            <v>RU</v>
          </cell>
          <cell r="C61" t="str">
            <v>A00</v>
          </cell>
          <cell r="D61" t="str">
            <v>PC_EMP</v>
          </cell>
          <cell r="E61" t="str">
            <v>T</v>
          </cell>
          <cell r="F61" t="str">
            <v>BES</v>
          </cell>
          <cell r="G61" t="str">
            <v>TOTAL</v>
          </cell>
          <cell r="I61" t="str">
            <v>OTH</v>
          </cell>
          <cell r="J61" t="str">
            <v>DATA OCDE</v>
          </cell>
          <cell r="K61" t="str">
            <v>V</v>
          </cell>
          <cell r="L61">
            <v>38628.522881944446</v>
          </cell>
          <cell r="M61" t="str">
            <v>gchateaug</v>
          </cell>
          <cell r="N61">
            <v>38681.684166666666</v>
          </cell>
          <cell r="O61" t="str">
            <v>gchateaug</v>
          </cell>
          <cell r="Q61">
            <v>0.89</v>
          </cell>
        </row>
        <row r="62">
          <cell r="A62" t="str">
            <v>1999</v>
          </cell>
          <cell r="B62" t="str">
            <v>RU</v>
          </cell>
          <cell r="C62" t="str">
            <v>A00</v>
          </cell>
          <cell r="D62" t="str">
            <v>PC_EMP</v>
          </cell>
          <cell r="E62" t="str">
            <v>T</v>
          </cell>
          <cell r="F62" t="str">
            <v>BES</v>
          </cell>
          <cell r="G62" t="str">
            <v>RSE</v>
          </cell>
          <cell r="I62" t="str">
            <v>OTH</v>
          </cell>
          <cell r="J62" t="str">
            <v>DATA OCDE</v>
          </cell>
          <cell r="K62" t="str">
            <v>V</v>
          </cell>
          <cell r="L62">
            <v>38628.522881944446</v>
          </cell>
          <cell r="M62" t="str">
            <v>gchateaug</v>
          </cell>
          <cell r="N62">
            <v>38681.684166666666</v>
          </cell>
          <cell r="O62" t="str">
            <v>gchateaug</v>
          </cell>
          <cell r="Q62">
            <v>0.41</v>
          </cell>
        </row>
        <row r="63">
          <cell r="A63" t="str">
            <v>1999</v>
          </cell>
          <cell r="B63" t="str">
            <v>RO</v>
          </cell>
          <cell r="C63" t="str">
            <v>A00</v>
          </cell>
          <cell r="D63" t="str">
            <v>PC_EMP</v>
          </cell>
          <cell r="E63" t="str">
            <v>T</v>
          </cell>
          <cell r="F63" t="str">
            <v>TOTAL</v>
          </cell>
          <cell r="G63" t="str">
            <v>RSE</v>
          </cell>
          <cell r="I63" t="str">
            <v>OTH</v>
          </cell>
          <cell r="J63" t="str">
            <v>DATA OCDE</v>
          </cell>
          <cell r="K63" t="str">
            <v>V</v>
          </cell>
          <cell r="L63">
            <v>38628.522881944446</v>
          </cell>
          <cell r="M63" t="str">
            <v>gchateaug</v>
          </cell>
          <cell r="N63">
            <v>38681.684166666666</v>
          </cell>
          <cell r="O63" t="str">
            <v>gchateaug</v>
          </cell>
          <cell r="Q63">
            <v>0.24</v>
          </cell>
        </row>
        <row r="64">
          <cell r="A64" t="str">
            <v>2000</v>
          </cell>
          <cell r="B64" t="str">
            <v>ES2</v>
          </cell>
          <cell r="C64" t="str">
            <v>A00</v>
          </cell>
          <cell r="D64" t="str">
            <v>PC_EMP</v>
          </cell>
          <cell r="E64" t="str">
            <v>T</v>
          </cell>
          <cell r="F64" t="str">
            <v>TOTAL</v>
          </cell>
          <cell r="G64" t="str">
            <v>RSE</v>
          </cell>
          <cell r="H64" t="str">
            <v>:</v>
          </cell>
          <cell r="I64" t="str">
            <v>NC</v>
          </cell>
          <cell r="K64" t="str">
            <v>V</v>
          </cell>
          <cell r="L64">
            <v>38628.496747685182</v>
          </cell>
          <cell r="M64" t="str">
            <v>gchateaug</v>
          </cell>
          <cell r="N64">
            <v>38680.624421296299</v>
          </cell>
          <cell r="O64" t="str">
            <v>gchateaug</v>
          </cell>
        </row>
        <row r="65">
          <cell r="A65" t="str">
            <v>2000</v>
          </cell>
          <cell r="B65" t="str">
            <v>ES2</v>
          </cell>
          <cell r="C65" t="str">
            <v>A00</v>
          </cell>
          <cell r="D65" t="str">
            <v>PC_EMP</v>
          </cell>
          <cell r="E65" t="str">
            <v>T</v>
          </cell>
          <cell r="F65" t="str">
            <v>TOTAL</v>
          </cell>
          <cell r="G65" t="str">
            <v>TOTAL</v>
          </cell>
          <cell r="H65" t="str">
            <v>:</v>
          </cell>
          <cell r="I65" t="str">
            <v>NC</v>
          </cell>
          <cell r="K65" t="str">
            <v>V</v>
          </cell>
          <cell r="L65">
            <v>38628.496747685182</v>
          </cell>
          <cell r="M65" t="str">
            <v>gchateaug</v>
          </cell>
          <cell r="N65">
            <v>38680.624421296299</v>
          </cell>
          <cell r="O65" t="str">
            <v>gchateaug</v>
          </cell>
        </row>
        <row r="66">
          <cell r="A66" t="str">
            <v>2000</v>
          </cell>
          <cell r="B66" t="str">
            <v>ES13</v>
          </cell>
          <cell r="C66" t="str">
            <v>A00</v>
          </cell>
          <cell r="D66" t="str">
            <v>PC_EMP</v>
          </cell>
          <cell r="E66" t="str">
            <v>T</v>
          </cell>
          <cell r="F66" t="str">
            <v>BES</v>
          </cell>
          <cell r="G66" t="str">
            <v>RSE</v>
          </cell>
          <cell r="H66" t="str">
            <v>:</v>
          </cell>
          <cell r="I66" t="str">
            <v>NC</v>
          </cell>
          <cell r="K66" t="str">
            <v>V</v>
          </cell>
          <cell r="L66">
            <v>38628.496747685182</v>
          </cell>
          <cell r="M66" t="str">
            <v>gchateaug</v>
          </cell>
          <cell r="N66">
            <v>38680.624421296299</v>
          </cell>
          <cell r="O66" t="str">
            <v>gchateaug</v>
          </cell>
        </row>
        <row r="67">
          <cell r="A67" t="str">
            <v>2000</v>
          </cell>
          <cell r="B67" t="str">
            <v>ES13</v>
          </cell>
          <cell r="C67" t="str">
            <v>A00</v>
          </cell>
          <cell r="D67" t="str">
            <v>PC_EMP</v>
          </cell>
          <cell r="E67" t="str">
            <v>T</v>
          </cell>
          <cell r="F67" t="str">
            <v>BES</v>
          </cell>
          <cell r="G67" t="str">
            <v>TOTAL</v>
          </cell>
          <cell r="H67" t="str">
            <v>:</v>
          </cell>
          <cell r="I67" t="str">
            <v>NC</v>
          </cell>
          <cell r="K67" t="str">
            <v>V</v>
          </cell>
          <cell r="L67">
            <v>38628.496747685182</v>
          </cell>
          <cell r="M67" t="str">
            <v>gchateaug</v>
          </cell>
          <cell r="N67">
            <v>38680.624421296299</v>
          </cell>
          <cell r="O67" t="str">
            <v>gchateaug</v>
          </cell>
        </row>
        <row r="68">
          <cell r="A68" t="str">
            <v>2000</v>
          </cell>
          <cell r="B68" t="str">
            <v>ES13</v>
          </cell>
          <cell r="C68" t="str">
            <v>A00</v>
          </cell>
          <cell r="D68" t="str">
            <v>PC_EMP</v>
          </cell>
          <cell r="E68" t="str">
            <v>T</v>
          </cell>
          <cell r="F68" t="str">
            <v>TOTAL</v>
          </cell>
          <cell r="G68" t="str">
            <v>RSE</v>
          </cell>
          <cell r="H68" t="str">
            <v>:</v>
          </cell>
          <cell r="I68" t="str">
            <v>NC</v>
          </cell>
          <cell r="K68" t="str">
            <v>V</v>
          </cell>
          <cell r="L68">
            <v>38628.496747685182</v>
          </cell>
          <cell r="M68" t="str">
            <v>gchateaug</v>
          </cell>
          <cell r="N68">
            <v>38680.624421296299</v>
          </cell>
          <cell r="O68" t="str">
            <v>gchateaug</v>
          </cell>
        </row>
        <row r="69">
          <cell r="A69" t="str">
            <v>2000</v>
          </cell>
          <cell r="B69" t="str">
            <v>ES13</v>
          </cell>
          <cell r="C69" t="str">
            <v>A00</v>
          </cell>
          <cell r="D69" t="str">
            <v>PC_EMP</v>
          </cell>
          <cell r="E69" t="str">
            <v>T</v>
          </cell>
          <cell r="F69" t="str">
            <v>TOTAL</v>
          </cell>
          <cell r="G69" t="str">
            <v>TOTAL</v>
          </cell>
          <cell r="H69" t="str">
            <v>:</v>
          </cell>
          <cell r="I69" t="str">
            <v>NC</v>
          </cell>
          <cell r="K69" t="str">
            <v>V</v>
          </cell>
          <cell r="L69">
            <v>38628.496747685182</v>
          </cell>
          <cell r="M69" t="str">
            <v>gchateaug</v>
          </cell>
          <cell r="N69">
            <v>38680.624421296299</v>
          </cell>
          <cell r="O69" t="str">
            <v>gchateaug</v>
          </cell>
        </row>
        <row r="70">
          <cell r="A70" t="str">
            <v>2000</v>
          </cell>
          <cell r="B70" t="str">
            <v>ES12</v>
          </cell>
          <cell r="C70" t="str">
            <v>A00</v>
          </cell>
          <cell r="D70" t="str">
            <v>PC_EMP</v>
          </cell>
          <cell r="E70" t="str">
            <v>T</v>
          </cell>
          <cell r="F70" t="str">
            <v>BES</v>
          </cell>
          <cell r="G70" t="str">
            <v>RSE</v>
          </cell>
          <cell r="H70" t="str">
            <v>:</v>
          </cell>
          <cell r="I70" t="str">
            <v>NC</v>
          </cell>
          <cell r="K70" t="str">
            <v>V</v>
          </cell>
          <cell r="L70">
            <v>38628.496747685182</v>
          </cell>
          <cell r="M70" t="str">
            <v>gchateaug</v>
          </cell>
          <cell r="N70">
            <v>38680.624421296299</v>
          </cell>
          <cell r="O70" t="str">
            <v>gchateaug</v>
          </cell>
        </row>
        <row r="71">
          <cell r="A71" t="str">
            <v>2000</v>
          </cell>
          <cell r="B71" t="str">
            <v>ES12</v>
          </cell>
          <cell r="C71" t="str">
            <v>A00</v>
          </cell>
          <cell r="D71" t="str">
            <v>PC_EMP</v>
          </cell>
          <cell r="E71" t="str">
            <v>T</v>
          </cell>
          <cell r="F71" t="str">
            <v>BES</v>
          </cell>
          <cell r="G71" t="str">
            <v>TOTAL</v>
          </cell>
          <cell r="H71" t="str">
            <v>:</v>
          </cell>
          <cell r="I71" t="str">
            <v>NC</v>
          </cell>
          <cell r="K71" t="str">
            <v>V</v>
          </cell>
          <cell r="L71">
            <v>38628.496747685182</v>
          </cell>
          <cell r="M71" t="str">
            <v>gchateaug</v>
          </cell>
          <cell r="N71">
            <v>38680.624421296299</v>
          </cell>
          <cell r="O71" t="str">
            <v>gchateaug</v>
          </cell>
        </row>
        <row r="72">
          <cell r="A72" t="str">
            <v>2000</v>
          </cell>
          <cell r="B72" t="str">
            <v>ES12</v>
          </cell>
          <cell r="C72" t="str">
            <v>A00</v>
          </cell>
          <cell r="D72" t="str">
            <v>PC_EMP</v>
          </cell>
          <cell r="E72" t="str">
            <v>T</v>
          </cell>
          <cell r="F72" t="str">
            <v>TOTAL</v>
          </cell>
          <cell r="G72" t="str">
            <v>RSE</v>
          </cell>
          <cell r="H72" t="str">
            <v>:</v>
          </cell>
          <cell r="I72" t="str">
            <v>NC</v>
          </cell>
          <cell r="K72" t="str">
            <v>V</v>
          </cell>
          <cell r="L72">
            <v>38628.496747685182</v>
          </cell>
          <cell r="M72" t="str">
            <v>gchateaug</v>
          </cell>
          <cell r="N72">
            <v>38680.624421296299</v>
          </cell>
          <cell r="O72" t="str">
            <v>gchateaug</v>
          </cell>
        </row>
        <row r="73">
          <cell r="A73" t="str">
            <v>2000</v>
          </cell>
          <cell r="B73" t="str">
            <v>ES12</v>
          </cell>
          <cell r="C73" t="str">
            <v>A00</v>
          </cell>
          <cell r="D73" t="str">
            <v>PC_EMP</v>
          </cell>
          <cell r="E73" t="str">
            <v>T</v>
          </cell>
          <cell r="F73" t="str">
            <v>TOTAL</v>
          </cell>
          <cell r="G73" t="str">
            <v>TOTAL</v>
          </cell>
          <cell r="H73" t="str">
            <v>:</v>
          </cell>
          <cell r="I73" t="str">
            <v>NC</v>
          </cell>
          <cell r="K73" t="str">
            <v>V</v>
          </cell>
          <cell r="L73">
            <v>38628.496747685182</v>
          </cell>
          <cell r="M73" t="str">
            <v>gchateaug</v>
          </cell>
          <cell r="N73">
            <v>38680.624421296299</v>
          </cell>
          <cell r="O73" t="str">
            <v>gchateaug</v>
          </cell>
        </row>
        <row r="74">
          <cell r="A74" t="str">
            <v>2000</v>
          </cell>
          <cell r="B74" t="str">
            <v>ES11</v>
          </cell>
          <cell r="C74" t="str">
            <v>A00</v>
          </cell>
          <cell r="D74" t="str">
            <v>PC_EMP</v>
          </cell>
          <cell r="E74" t="str">
            <v>T</v>
          </cell>
          <cell r="F74" t="str">
            <v>BES</v>
          </cell>
          <cell r="G74" t="str">
            <v>RSE</v>
          </cell>
          <cell r="H74" t="str">
            <v>:</v>
          </cell>
          <cell r="I74" t="str">
            <v>NC</v>
          </cell>
          <cell r="K74" t="str">
            <v>V</v>
          </cell>
          <cell r="L74">
            <v>38628.496747685182</v>
          </cell>
          <cell r="M74" t="str">
            <v>gchateaug</v>
          </cell>
          <cell r="N74">
            <v>38680.624421296299</v>
          </cell>
          <cell r="O74" t="str">
            <v>gchateaug</v>
          </cell>
        </row>
        <row r="75">
          <cell r="A75" t="str">
            <v>2000</v>
          </cell>
          <cell r="B75" t="str">
            <v>ES11</v>
          </cell>
          <cell r="C75" t="str">
            <v>A00</v>
          </cell>
          <cell r="D75" t="str">
            <v>PC_EMP</v>
          </cell>
          <cell r="E75" t="str">
            <v>T</v>
          </cell>
          <cell r="F75" t="str">
            <v>BES</v>
          </cell>
          <cell r="G75" t="str">
            <v>TOTAL</v>
          </cell>
          <cell r="H75" t="str">
            <v>:</v>
          </cell>
          <cell r="I75" t="str">
            <v>NC</v>
          </cell>
          <cell r="K75" t="str">
            <v>V</v>
          </cell>
          <cell r="L75">
            <v>38628.496747685182</v>
          </cell>
          <cell r="M75" t="str">
            <v>gchateaug</v>
          </cell>
          <cell r="N75">
            <v>38680.624421296299</v>
          </cell>
          <cell r="O75" t="str">
            <v>gchateaug</v>
          </cell>
        </row>
        <row r="76">
          <cell r="A76" t="str">
            <v>2000</v>
          </cell>
          <cell r="B76" t="str">
            <v>ES11</v>
          </cell>
          <cell r="C76" t="str">
            <v>A00</v>
          </cell>
          <cell r="D76" t="str">
            <v>PC_EMP</v>
          </cell>
          <cell r="E76" t="str">
            <v>T</v>
          </cell>
          <cell r="F76" t="str">
            <v>TOTAL</v>
          </cell>
          <cell r="G76" t="str">
            <v>RSE</v>
          </cell>
          <cell r="H76" t="str">
            <v>:</v>
          </cell>
          <cell r="I76" t="str">
            <v>NC</v>
          </cell>
          <cell r="K76" t="str">
            <v>V</v>
          </cell>
          <cell r="L76">
            <v>38628.496747685182</v>
          </cell>
          <cell r="M76" t="str">
            <v>gchateaug</v>
          </cell>
          <cell r="N76">
            <v>38680.624421296299</v>
          </cell>
          <cell r="O76" t="str">
            <v>gchateaug</v>
          </cell>
        </row>
        <row r="77">
          <cell r="A77" t="str">
            <v>2000</v>
          </cell>
          <cell r="B77" t="str">
            <v>ES11</v>
          </cell>
          <cell r="C77" t="str">
            <v>A00</v>
          </cell>
          <cell r="D77" t="str">
            <v>PC_EMP</v>
          </cell>
          <cell r="E77" t="str">
            <v>T</v>
          </cell>
          <cell r="F77" t="str">
            <v>TOTAL</v>
          </cell>
          <cell r="G77" t="str">
            <v>TOTAL</v>
          </cell>
          <cell r="H77" t="str">
            <v>:</v>
          </cell>
          <cell r="I77" t="str">
            <v>NC</v>
          </cell>
          <cell r="K77" t="str">
            <v>V</v>
          </cell>
          <cell r="L77">
            <v>38628.496747685182</v>
          </cell>
          <cell r="M77" t="str">
            <v>gchateaug</v>
          </cell>
          <cell r="N77">
            <v>38680.624421296299</v>
          </cell>
          <cell r="O77" t="str">
            <v>gchateaug</v>
          </cell>
        </row>
        <row r="78">
          <cell r="A78" t="str">
            <v>2000</v>
          </cell>
          <cell r="B78" t="str">
            <v>EE0</v>
          </cell>
          <cell r="C78" t="str">
            <v>A00</v>
          </cell>
          <cell r="D78" t="str">
            <v>PC_EMP</v>
          </cell>
          <cell r="E78" t="str">
            <v>T</v>
          </cell>
          <cell r="F78" t="str">
            <v>BES</v>
          </cell>
          <cell r="G78" t="str">
            <v>RSE</v>
          </cell>
          <cell r="I78" t="str">
            <v>NC</v>
          </cell>
          <cell r="K78" t="str">
            <v>V</v>
          </cell>
          <cell r="L78">
            <v>38628.496747685182</v>
          </cell>
          <cell r="M78" t="str">
            <v>gchateaug</v>
          </cell>
          <cell r="N78">
            <v>38681.684490740743</v>
          </cell>
          <cell r="O78" t="str">
            <v>gchateaug</v>
          </cell>
          <cell r="Q78">
            <v>0.09</v>
          </cell>
        </row>
        <row r="79">
          <cell r="A79" t="str">
            <v>2000</v>
          </cell>
          <cell r="B79" t="str">
            <v>EE0</v>
          </cell>
          <cell r="C79" t="str">
            <v>A00</v>
          </cell>
          <cell r="D79" t="str">
            <v>PC_EMP</v>
          </cell>
          <cell r="E79" t="str">
            <v>T</v>
          </cell>
          <cell r="F79" t="str">
            <v>BES</v>
          </cell>
          <cell r="G79" t="str">
            <v>TOTAL</v>
          </cell>
          <cell r="I79" t="str">
            <v>NC</v>
          </cell>
          <cell r="K79" t="str">
            <v>V</v>
          </cell>
          <cell r="L79">
            <v>38628.496747685182</v>
          </cell>
          <cell r="M79" t="str">
            <v>gchateaug</v>
          </cell>
          <cell r="N79">
            <v>38681.684502314813</v>
          </cell>
          <cell r="O79" t="str">
            <v>gchateaug</v>
          </cell>
          <cell r="Q79">
            <v>0.16</v>
          </cell>
        </row>
        <row r="80">
          <cell r="A80" t="str">
            <v>2000</v>
          </cell>
          <cell r="B80" t="str">
            <v>EE0</v>
          </cell>
          <cell r="C80" t="str">
            <v>A00</v>
          </cell>
          <cell r="D80" t="str">
            <v>PC_EMP</v>
          </cell>
          <cell r="E80" t="str">
            <v>T</v>
          </cell>
          <cell r="F80" t="str">
            <v>TOTAL</v>
          </cell>
          <cell r="G80" t="str">
            <v>RSE</v>
          </cell>
          <cell r="I80" t="str">
            <v>NC</v>
          </cell>
          <cell r="K80" t="str">
            <v>V</v>
          </cell>
          <cell r="L80">
            <v>38628.496747685182</v>
          </cell>
          <cell r="M80" t="str">
            <v>gchateaug</v>
          </cell>
          <cell r="N80">
            <v>38681.684502314813</v>
          </cell>
          <cell r="O80" t="str">
            <v>gchateaug</v>
          </cell>
          <cell r="Q80">
            <v>0.8</v>
          </cell>
        </row>
        <row r="81">
          <cell r="A81" t="str">
            <v>2000</v>
          </cell>
          <cell r="B81" t="str">
            <v>EE0</v>
          </cell>
          <cell r="C81" t="str">
            <v>A00</v>
          </cell>
          <cell r="D81" t="str">
            <v>PC_EMP</v>
          </cell>
          <cell r="E81" t="str">
            <v>T</v>
          </cell>
          <cell r="F81" t="str">
            <v>TOTAL</v>
          </cell>
          <cell r="G81" t="str">
            <v>TOTAL</v>
          </cell>
          <cell r="I81" t="str">
            <v>NC</v>
          </cell>
          <cell r="K81" t="str">
            <v>V</v>
          </cell>
          <cell r="L81">
            <v>38628.496747685182</v>
          </cell>
          <cell r="M81" t="str">
            <v>gchateaug</v>
          </cell>
          <cell r="N81">
            <v>38681.684502314813</v>
          </cell>
          <cell r="O81" t="str">
            <v>gchateaug</v>
          </cell>
          <cell r="Q81">
            <v>1.1499999999999999</v>
          </cell>
        </row>
        <row r="82">
          <cell r="A82" t="str">
            <v>2000</v>
          </cell>
          <cell r="B82" t="str">
            <v>DK00</v>
          </cell>
          <cell r="C82" t="str">
            <v>A00</v>
          </cell>
          <cell r="D82" t="str">
            <v>PC_EMP</v>
          </cell>
          <cell r="E82" t="str">
            <v>T</v>
          </cell>
          <cell r="F82" t="str">
            <v>BES</v>
          </cell>
          <cell r="G82" t="str">
            <v>TOTAL</v>
          </cell>
          <cell r="I82" t="str">
            <v>MS</v>
          </cell>
          <cell r="K82" t="str">
            <v>V</v>
          </cell>
          <cell r="L82">
            <v>38628.496747685182</v>
          </cell>
          <cell r="M82" t="str">
            <v>gchateaug</v>
          </cell>
          <cell r="N82">
            <v>38681.684606481482</v>
          </cell>
          <cell r="O82" t="str">
            <v>gchateaug</v>
          </cell>
          <cell r="Q82">
            <v>1.17</v>
          </cell>
        </row>
        <row r="83">
          <cell r="A83" t="str">
            <v>1997</v>
          </cell>
          <cell r="B83" t="str">
            <v>RO0</v>
          </cell>
          <cell r="C83" t="str">
            <v>A00</v>
          </cell>
          <cell r="D83" t="str">
            <v>PC_EMP</v>
          </cell>
          <cell r="E83" t="str">
            <v>T</v>
          </cell>
          <cell r="F83" t="str">
            <v>TOTAL</v>
          </cell>
          <cell r="G83" t="str">
            <v>RSE</v>
          </cell>
          <cell r="I83" t="str">
            <v>OTH</v>
          </cell>
          <cell r="J83" t="str">
            <v>DATA OCDE</v>
          </cell>
          <cell r="K83" t="str">
            <v>V</v>
          </cell>
          <cell r="L83">
            <v>38628.496759259258</v>
          </cell>
          <cell r="M83" t="str">
            <v>gchateaug</v>
          </cell>
          <cell r="N83">
            <v>38681.684432870374</v>
          </cell>
          <cell r="O83" t="str">
            <v>gchateaug</v>
          </cell>
          <cell r="Q83">
            <v>0.27</v>
          </cell>
        </row>
        <row r="84">
          <cell r="A84" t="str">
            <v>1997</v>
          </cell>
          <cell r="B84" t="str">
            <v>RO0</v>
          </cell>
          <cell r="C84" t="str">
            <v>A00</v>
          </cell>
          <cell r="D84" t="str">
            <v>PC_EMP</v>
          </cell>
          <cell r="E84" t="str">
            <v>T</v>
          </cell>
          <cell r="F84" t="str">
            <v>TOTAL</v>
          </cell>
          <cell r="G84" t="str">
            <v>TOTAL</v>
          </cell>
          <cell r="I84" t="str">
            <v>OTH</v>
          </cell>
          <cell r="J84" t="str">
            <v>DATA OCDE</v>
          </cell>
          <cell r="K84" t="str">
            <v>V</v>
          </cell>
          <cell r="L84">
            <v>38628.496759259258</v>
          </cell>
          <cell r="M84" t="str">
            <v>gchateaug</v>
          </cell>
          <cell r="N84">
            <v>38681.684432870374</v>
          </cell>
          <cell r="O84" t="str">
            <v>gchateaug</v>
          </cell>
          <cell r="Q84">
            <v>0.52</v>
          </cell>
        </row>
        <row r="85">
          <cell r="A85" t="str">
            <v>1997</v>
          </cell>
          <cell r="B85" t="str">
            <v>NO0</v>
          </cell>
          <cell r="C85" t="str">
            <v>A00</v>
          </cell>
          <cell r="D85" t="str">
            <v>PC_EMP</v>
          </cell>
          <cell r="E85" t="str">
            <v>T</v>
          </cell>
          <cell r="F85" t="str">
            <v>BES</v>
          </cell>
          <cell r="G85" t="str">
            <v>RSE</v>
          </cell>
          <cell r="H85" t="str">
            <v>u</v>
          </cell>
          <cell r="I85" t="str">
            <v>OTH</v>
          </cell>
          <cell r="J85" t="str">
            <v>DATA OCDE</v>
          </cell>
          <cell r="K85" t="str">
            <v>V</v>
          </cell>
          <cell r="L85">
            <v>38628.496759259258</v>
          </cell>
          <cell r="M85" t="str">
            <v>gchateaug</v>
          </cell>
          <cell r="N85">
            <v>38681.684432870374</v>
          </cell>
          <cell r="O85" t="str">
            <v>gchateaug</v>
          </cell>
          <cell r="Q85">
            <v>0.56999999999999995</v>
          </cell>
        </row>
        <row r="86">
          <cell r="A86" t="str">
            <v>1997</v>
          </cell>
          <cell r="B86" t="str">
            <v>NO0</v>
          </cell>
          <cell r="C86" t="str">
            <v>A00</v>
          </cell>
          <cell r="D86" t="str">
            <v>PC_EMP</v>
          </cell>
          <cell r="E86" t="str">
            <v>T</v>
          </cell>
          <cell r="F86" t="str">
            <v>BES</v>
          </cell>
          <cell r="G86" t="str">
            <v>TOTAL</v>
          </cell>
          <cell r="I86" t="str">
            <v>OTH</v>
          </cell>
          <cell r="J86" t="str">
            <v>DATA OCDE</v>
          </cell>
          <cell r="K86" t="str">
            <v>V</v>
          </cell>
          <cell r="L86">
            <v>38628.496759259258</v>
          </cell>
          <cell r="M86" t="str">
            <v>gchateaug</v>
          </cell>
          <cell r="N86">
            <v>38681.684432870374</v>
          </cell>
          <cell r="O86" t="str">
            <v>gchateaug</v>
          </cell>
          <cell r="Q86">
            <v>0.81</v>
          </cell>
        </row>
        <row r="87">
          <cell r="A87" t="str">
            <v>1997</v>
          </cell>
          <cell r="B87" t="str">
            <v>NO0</v>
          </cell>
          <cell r="C87" t="str">
            <v>A00</v>
          </cell>
          <cell r="D87" t="str">
            <v>PC_EMP</v>
          </cell>
          <cell r="E87" t="str">
            <v>T</v>
          </cell>
          <cell r="F87" t="str">
            <v>TOTAL</v>
          </cell>
          <cell r="G87" t="str">
            <v>RSE</v>
          </cell>
          <cell r="H87" t="str">
            <v>u</v>
          </cell>
          <cell r="I87" t="str">
            <v>OTH</v>
          </cell>
          <cell r="J87" t="str">
            <v>DATA OCDE</v>
          </cell>
          <cell r="K87" t="str">
            <v>V</v>
          </cell>
          <cell r="L87">
            <v>38628.496759259258</v>
          </cell>
          <cell r="M87" t="str">
            <v>gchateaug</v>
          </cell>
          <cell r="N87">
            <v>38681.684432870374</v>
          </cell>
          <cell r="O87" t="str">
            <v>gchateaug</v>
          </cell>
          <cell r="Q87">
            <v>1.39</v>
          </cell>
        </row>
        <row r="88">
          <cell r="A88" t="str">
            <v>1997</v>
          </cell>
          <cell r="B88" t="str">
            <v>NO0</v>
          </cell>
          <cell r="C88" t="str">
            <v>A00</v>
          </cell>
          <cell r="D88" t="str">
            <v>PC_EMP</v>
          </cell>
          <cell r="E88" t="str">
            <v>T</v>
          </cell>
          <cell r="F88" t="str">
            <v>TOTAL</v>
          </cell>
          <cell r="G88" t="str">
            <v>TOTAL</v>
          </cell>
          <cell r="I88" t="str">
            <v>OTH</v>
          </cell>
          <cell r="J88" t="str">
            <v>DATA OCDE</v>
          </cell>
          <cell r="K88" t="str">
            <v>V</v>
          </cell>
          <cell r="L88">
            <v>38628.496759259258</v>
          </cell>
          <cell r="M88" t="str">
            <v>gchateaug</v>
          </cell>
          <cell r="N88">
            <v>38681.684432870374</v>
          </cell>
          <cell r="O88" t="str">
            <v>gchateaug</v>
          </cell>
          <cell r="Q88">
            <v>2.02</v>
          </cell>
        </row>
        <row r="89">
          <cell r="A89" t="str">
            <v>1997</v>
          </cell>
          <cell r="B89" t="str">
            <v>IS00</v>
          </cell>
          <cell r="C89" t="str">
            <v>A00</v>
          </cell>
          <cell r="D89" t="str">
            <v>PC_EMP</v>
          </cell>
          <cell r="E89" t="str">
            <v>T</v>
          </cell>
          <cell r="F89" t="str">
            <v>BES</v>
          </cell>
          <cell r="G89" t="str">
            <v>RSE</v>
          </cell>
          <cell r="I89" t="str">
            <v>NC</v>
          </cell>
          <cell r="K89" t="str">
            <v>V</v>
          </cell>
          <cell r="L89">
            <v>38628.496759259258</v>
          </cell>
          <cell r="M89" t="str">
            <v>gchateaug</v>
          </cell>
          <cell r="N89">
            <v>38681.684641203705</v>
          </cell>
          <cell r="O89" t="str">
            <v>gchateaug</v>
          </cell>
          <cell r="Q89">
            <v>0.47</v>
          </cell>
        </row>
        <row r="90">
          <cell r="A90" t="str">
            <v>1997</v>
          </cell>
          <cell r="B90" t="str">
            <v>PT</v>
          </cell>
          <cell r="C90" t="str">
            <v>A00</v>
          </cell>
          <cell r="D90" t="str">
            <v>PC_EMP</v>
          </cell>
          <cell r="E90" t="str">
            <v>T</v>
          </cell>
          <cell r="F90" t="str">
            <v>TOTAL</v>
          </cell>
          <cell r="G90" t="str">
            <v>TOTAL</v>
          </cell>
          <cell r="I90" t="str">
            <v>OTH</v>
          </cell>
          <cell r="J90" t="str">
            <v>DATA OCDE</v>
          </cell>
          <cell r="K90" t="str">
            <v>V</v>
          </cell>
          <cell r="L90">
            <v>38628.522870370369</v>
          </cell>
          <cell r="M90" t="str">
            <v>gchateaug</v>
          </cell>
          <cell r="N90">
            <v>38681.684016203704</v>
          </cell>
          <cell r="O90" t="str">
            <v>gchateaug</v>
          </cell>
          <cell r="Q90">
            <v>0.65</v>
          </cell>
        </row>
        <row r="91">
          <cell r="A91" t="str">
            <v>1997</v>
          </cell>
          <cell r="B91" t="str">
            <v>PT</v>
          </cell>
          <cell r="C91" t="str">
            <v>A00</v>
          </cell>
          <cell r="D91" t="str">
            <v>PC_EMP</v>
          </cell>
          <cell r="E91" t="str">
            <v>T</v>
          </cell>
          <cell r="F91" t="str">
            <v>TOTAL</v>
          </cell>
          <cell r="G91" t="str">
            <v>RSE</v>
          </cell>
          <cell r="I91" t="str">
            <v>OTH</v>
          </cell>
          <cell r="J91" t="str">
            <v>DATA OCDE</v>
          </cell>
          <cell r="K91" t="str">
            <v>V</v>
          </cell>
          <cell r="L91">
            <v>38628.522870370369</v>
          </cell>
          <cell r="M91" t="str">
            <v>gchateaug</v>
          </cell>
          <cell r="N91">
            <v>38681.684016203704</v>
          </cell>
          <cell r="O91" t="str">
            <v>gchateaug</v>
          </cell>
          <cell r="Q91">
            <v>0.49</v>
          </cell>
        </row>
        <row r="92">
          <cell r="A92" t="str">
            <v>1999</v>
          </cell>
          <cell r="B92" t="str">
            <v>RO</v>
          </cell>
          <cell r="C92" t="str">
            <v>A00</v>
          </cell>
          <cell r="D92" t="str">
            <v>PC_EMP</v>
          </cell>
          <cell r="E92" t="str">
            <v>T</v>
          </cell>
          <cell r="F92" t="str">
            <v>TOTAL</v>
          </cell>
          <cell r="G92" t="str">
            <v>TOTAL</v>
          </cell>
          <cell r="I92" t="str">
            <v>OTH</v>
          </cell>
          <cell r="J92" t="str">
            <v>DATA OCDE</v>
          </cell>
          <cell r="K92" t="str">
            <v>V</v>
          </cell>
          <cell r="L92">
            <v>38628.522881944446</v>
          </cell>
          <cell r="M92" t="str">
            <v>gchateaug</v>
          </cell>
          <cell r="N92">
            <v>38681.684166666666</v>
          </cell>
          <cell r="O92" t="str">
            <v>gchateaug</v>
          </cell>
          <cell r="Q92">
            <v>0.44</v>
          </cell>
        </row>
        <row r="93">
          <cell r="A93" t="str">
            <v>1998</v>
          </cell>
          <cell r="B93" t="str">
            <v>RU</v>
          </cell>
          <cell r="C93" t="str">
            <v>A00</v>
          </cell>
          <cell r="D93" t="str">
            <v>PC_EMP</v>
          </cell>
          <cell r="E93" t="str">
            <v>T</v>
          </cell>
          <cell r="F93" t="str">
            <v>BES</v>
          </cell>
          <cell r="G93" t="str">
            <v>RSE</v>
          </cell>
          <cell r="I93" t="str">
            <v>OTH</v>
          </cell>
          <cell r="J93" t="str">
            <v>DATA OCDE</v>
          </cell>
          <cell r="K93" t="str">
            <v>V</v>
          </cell>
          <cell r="L93">
            <v>38628.522881944446</v>
          </cell>
          <cell r="M93" t="str">
            <v>gchateaug</v>
          </cell>
          <cell r="N93">
            <v>38681.684016203704</v>
          </cell>
          <cell r="O93" t="str">
            <v>gchateaug</v>
          </cell>
          <cell r="Q93">
            <v>0.4</v>
          </cell>
        </row>
        <row r="94">
          <cell r="A94" t="str">
            <v>1991</v>
          </cell>
          <cell r="B94" t="str">
            <v>GR</v>
          </cell>
          <cell r="C94" t="str">
            <v>A00</v>
          </cell>
          <cell r="D94" t="str">
            <v>PC_EMP</v>
          </cell>
          <cell r="E94" t="str">
            <v>T</v>
          </cell>
          <cell r="F94" t="str">
            <v>BES</v>
          </cell>
          <cell r="G94" t="str">
            <v>TOTAL</v>
          </cell>
          <cell r="I94" t="str">
            <v>OTH</v>
          </cell>
          <cell r="J94" t="str">
            <v>DATA OCDE</v>
          </cell>
          <cell r="K94" t="str">
            <v>V</v>
          </cell>
          <cell r="L94">
            <v>38628.522893518515</v>
          </cell>
          <cell r="M94" t="str">
            <v>gchateaug</v>
          </cell>
          <cell r="N94">
            <v>38681.684120370373</v>
          </cell>
          <cell r="O94" t="str">
            <v>gchateaug</v>
          </cell>
          <cell r="Q94">
            <v>0.09</v>
          </cell>
        </row>
        <row r="95">
          <cell r="A95" t="str">
            <v>1991</v>
          </cell>
          <cell r="B95" t="str">
            <v>FR</v>
          </cell>
          <cell r="C95" t="str">
            <v>A00</v>
          </cell>
          <cell r="D95" t="str">
            <v>PC_EMP</v>
          </cell>
          <cell r="E95" t="str">
            <v>T</v>
          </cell>
          <cell r="F95" t="str">
            <v>TOTAL</v>
          </cell>
          <cell r="G95" t="str">
            <v>TOTAL</v>
          </cell>
          <cell r="H95" t="str">
            <v>b</v>
          </cell>
          <cell r="I95" t="str">
            <v>NC</v>
          </cell>
          <cell r="K95" t="str">
            <v>V</v>
          </cell>
          <cell r="L95">
            <v>38628.522893518515</v>
          </cell>
          <cell r="M95" t="str">
            <v>gchateaug</v>
          </cell>
          <cell r="N95">
            <v>38681.684120370373</v>
          </cell>
          <cell r="O95" t="str">
            <v>gchateaug</v>
          </cell>
          <cell r="Q95">
            <v>1.55</v>
          </cell>
        </row>
        <row r="96">
          <cell r="A96" t="str">
            <v>1995</v>
          </cell>
          <cell r="B96" t="str">
            <v>TR</v>
          </cell>
          <cell r="C96" t="str">
            <v>A00</v>
          </cell>
          <cell r="D96" t="str">
            <v>PC_EMP</v>
          </cell>
          <cell r="E96" t="str">
            <v>T</v>
          </cell>
          <cell r="F96" t="str">
            <v>TOTAL</v>
          </cell>
          <cell r="G96" t="str">
            <v>TOTAL</v>
          </cell>
          <cell r="I96" t="str">
            <v>OTH</v>
          </cell>
          <cell r="J96" t="str">
            <v>DATA OCDE</v>
          </cell>
          <cell r="K96" t="str">
            <v>V</v>
          </cell>
          <cell r="L96">
            <v>38628.522893518515</v>
          </cell>
          <cell r="M96" t="str">
            <v>gchateaug</v>
          </cell>
          <cell r="N96">
            <v>38681.684016203704</v>
          </cell>
          <cell r="O96" t="str">
            <v>gchateaug</v>
          </cell>
          <cell r="Q96">
            <v>0.25</v>
          </cell>
        </row>
        <row r="97">
          <cell r="A97" t="str">
            <v>1995</v>
          </cell>
          <cell r="B97" t="str">
            <v>TR</v>
          </cell>
          <cell r="C97" t="str">
            <v>A00</v>
          </cell>
          <cell r="D97" t="str">
            <v>PC_EMP</v>
          </cell>
          <cell r="E97" t="str">
            <v>T</v>
          </cell>
          <cell r="F97" t="str">
            <v>TOTAL</v>
          </cell>
          <cell r="G97" t="str">
            <v>RSE</v>
          </cell>
          <cell r="H97" t="str">
            <v>:</v>
          </cell>
          <cell r="I97" t="str">
            <v>NC</v>
          </cell>
          <cell r="K97" t="str">
            <v>V</v>
          </cell>
          <cell r="L97">
            <v>38628.522893518515</v>
          </cell>
          <cell r="M97" t="str">
            <v>gchateaug</v>
          </cell>
          <cell r="N97">
            <v>38681.684016203704</v>
          </cell>
          <cell r="O97" t="str">
            <v>gchateaug</v>
          </cell>
        </row>
        <row r="98">
          <cell r="A98" t="str">
            <v>1995</v>
          </cell>
          <cell r="B98" t="str">
            <v>TR</v>
          </cell>
          <cell r="C98" t="str">
            <v>A00</v>
          </cell>
          <cell r="D98" t="str">
            <v>PC_EMP</v>
          </cell>
          <cell r="E98" t="str">
            <v>T</v>
          </cell>
          <cell r="F98" t="str">
            <v>BES</v>
          </cell>
          <cell r="G98" t="str">
            <v>TOTAL</v>
          </cell>
          <cell r="I98" t="str">
            <v>OTH</v>
          </cell>
          <cell r="J98" t="str">
            <v>DATA OCDE</v>
          </cell>
          <cell r="K98" t="str">
            <v>V</v>
          </cell>
          <cell r="L98">
            <v>38628.522893518515</v>
          </cell>
          <cell r="M98" t="str">
            <v>gchateaug</v>
          </cell>
          <cell r="N98">
            <v>38681.684016203704</v>
          </cell>
          <cell r="O98" t="str">
            <v>gchateaug</v>
          </cell>
          <cell r="Q98">
            <v>0.02</v>
          </cell>
        </row>
        <row r="99">
          <cell r="A99" t="str">
            <v>1995</v>
          </cell>
          <cell r="B99" t="str">
            <v>TR</v>
          </cell>
          <cell r="C99" t="str">
            <v>A00</v>
          </cell>
          <cell r="D99" t="str">
            <v>PC_EMP</v>
          </cell>
          <cell r="E99" t="str">
            <v>T</v>
          </cell>
          <cell r="F99" t="str">
            <v>BES</v>
          </cell>
          <cell r="G99" t="str">
            <v>RSE</v>
          </cell>
          <cell r="H99" t="str">
            <v>:</v>
          </cell>
          <cell r="I99" t="str">
            <v>NC</v>
          </cell>
          <cell r="K99" t="str">
            <v>V</v>
          </cell>
          <cell r="L99">
            <v>38628.522893518515</v>
          </cell>
          <cell r="M99" t="str">
            <v>gchateaug</v>
          </cell>
          <cell r="N99">
            <v>38681.684016203704</v>
          </cell>
          <cell r="O99" t="str">
            <v>gchateaug</v>
          </cell>
        </row>
        <row r="100">
          <cell r="A100" t="str">
            <v>1991</v>
          </cell>
          <cell r="B100" t="str">
            <v>ES</v>
          </cell>
          <cell r="C100" t="str">
            <v>A00</v>
          </cell>
          <cell r="D100" t="str">
            <v>PC_EMP</v>
          </cell>
          <cell r="E100" t="str">
            <v>T</v>
          </cell>
          <cell r="F100" t="str">
            <v>TOTAL</v>
          </cell>
          <cell r="G100" t="str">
            <v>TOTAL</v>
          </cell>
          <cell r="I100" t="str">
            <v>NC</v>
          </cell>
          <cell r="K100" t="str">
            <v>V</v>
          </cell>
          <cell r="L100">
            <v>38628.522893518515</v>
          </cell>
          <cell r="M100" t="str">
            <v>gchateaug</v>
          </cell>
          <cell r="N100">
            <v>38681.68409722222</v>
          </cell>
          <cell r="O100" t="str">
            <v>gchateaug</v>
          </cell>
          <cell r="Q100">
            <v>0.91</v>
          </cell>
        </row>
        <row r="101">
          <cell r="A101" t="str">
            <v>1992</v>
          </cell>
          <cell r="B101" t="str">
            <v>PT</v>
          </cell>
          <cell r="C101" t="str">
            <v>A00</v>
          </cell>
          <cell r="D101" t="str">
            <v>PC_EMP</v>
          </cell>
          <cell r="E101" t="str">
            <v>T</v>
          </cell>
          <cell r="F101" t="str">
            <v>TOTAL</v>
          </cell>
          <cell r="G101" t="str">
            <v>TOTAL</v>
          </cell>
          <cell r="I101" t="str">
            <v>OTH</v>
          </cell>
          <cell r="J101" t="str">
            <v>DATA OCDE</v>
          </cell>
          <cell r="K101" t="str">
            <v>V</v>
          </cell>
          <cell r="L101">
            <v>38628.522905092592</v>
          </cell>
          <cell r="M101" t="str">
            <v>gchateaug</v>
          </cell>
          <cell r="N101">
            <v>38681.683993055558</v>
          </cell>
          <cell r="O101" t="str">
            <v>gchateaug</v>
          </cell>
          <cell r="Q101">
            <v>0.48</v>
          </cell>
        </row>
        <row r="102">
          <cell r="A102" t="str">
            <v>1992</v>
          </cell>
          <cell r="B102" t="str">
            <v>PT</v>
          </cell>
          <cell r="C102" t="str">
            <v>A00</v>
          </cell>
          <cell r="D102" t="str">
            <v>PC_EMP</v>
          </cell>
          <cell r="E102" t="str">
            <v>T</v>
          </cell>
          <cell r="F102" t="str">
            <v>TOTAL</v>
          </cell>
          <cell r="G102" t="str">
            <v>RSE</v>
          </cell>
          <cell r="I102" t="str">
            <v>OTH</v>
          </cell>
          <cell r="J102" t="str">
            <v>DATA OCDE</v>
          </cell>
          <cell r="K102" t="str">
            <v>V</v>
          </cell>
          <cell r="L102">
            <v>38628.522905092592</v>
          </cell>
          <cell r="M102" t="str">
            <v>gchateaug</v>
          </cell>
          <cell r="N102">
            <v>38681.683993055558</v>
          </cell>
          <cell r="O102" t="str">
            <v>gchateaug</v>
          </cell>
          <cell r="Q102">
            <v>0.34</v>
          </cell>
        </row>
        <row r="103">
          <cell r="A103" t="str">
            <v>2000</v>
          </cell>
          <cell r="B103" t="str">
            <v>DK00</v>
          </cell>
          <cell r="C103" t="str">
            <v>A00</v>
          </cell>
          <cell r="D103" t="str">
            <v>PC_EMP</v>
          </cell>
          <cell r="E103" t="str">
            <v>T</v>
          </cell>
          <cell r="F103" t="str">
            <v>TOTAL</v>
          </cell>
          <cell r="G103" t="str">
            <v>TOTAL</v>
          </cell>
          <cell r="I103" t="str">
            <v>MS</v>
          </cell>
          <cell r="K103" t="str">
            <v>V</v>
          </cell>
          <cell r="L103">
            <v>38628.496747685182</v>
          </cell>
          <cell r="M103" t="str">
            <v>gchateaug</v>
          </cell>
          <cell r="N103">
            <v>38681.684652777774</v>
          </cell>
          <cell r="O103" t="str">
            <v>gchateaug</v>
          </cell>
          <cell r="Q103">
            <v>2.06</v>
          </cell>
        </row>
        <row r="104">
          <cell r="A104" t="str">
            <v>1999</v>
          </cell>
          <cell r="B104" t="str">
            <v>AT2</v>
          </cell>
          <cell r="C104" t="str">
            <v>A00</v>
          </cell>
          <cell r="D104" t="str">
            <v>PC_EMP</v>
          </cell>
          <cell r="E104" t="str">
            <v>T</v>
          </cell>
          <cell r="F104" t="str">
            <v>TOTAL</v>
          </cell>
          <cell r="G104" t="str">
            <v>TOTAL</v>
          </cell>
          <cell r="H104" t="str">
            <v>:</v>
          </cell>
          <cell r="I104" t="str">
            <v>NC</v>
          </cell>
          <cell r="K104" t="str">
            <v>V</v>
          </cell>
          <cell r="L104">
            <v>38628.496747685182</v>
          </cell>
          <cell r="M104" t="str">
            <v>gchateaug</v>
          </cell>
          <cell r="N104">
            <v>38680.624432870369</v>
          </cell>
          <cell r="O104" t="str">
            <v>gchateaug</v>
          </cell>
        </row>
        <row r="105">
          <cell r="A105" t="str">
            <v>1999</v>
          </cell>
          <cell r="B105" t="str">
            <v>AT12</v>
          </cell>
          <cell r="C105" t="str">
            <v>A00</v>
          </cell>
          <cell r="D105" t="str">
            <v>PC_EMP</v>
          </cell>
          <cell r="E105" t="str">
            <v>T</v>
          </cell>
          <cell r="F105" t="str">
            <v>BES</v>
          </cell>
          <cell r="G105" t="str">
            <v>TOTAL</v>
          </cell>
          <cell r="H105" t="str">
            <v>:</v>
          </cell>
          <cell r="I105" t="str">
            <v>NC</v>
          </cell>
          <cell r="K105" t="str">
            <v>V</v>
          </cell>
          <cell r="L105">
            <v>38628.496747685182</v>
          </cell>
          <cell r="M105" t="str">
            <v>gchateaug</v>
          </cell>
          <cell r="N105">
            <v>38680.624432870369</v>
          </cell>
          <cell r="O105" t="str">
            <v>gchateaug</v>
          </cell>
        </row>
        <row r="106">
          <cell r="A106" t="str">
            <v>2003</v>
          </cell>
          <cell r="B106" t="str">
            <v>FR83</v>
          </cell>
          <cell r="C106" t="str">
            <v>A00</v>
          </cell>
          <cell r="D106" t="str">
            <v>PC_EMP</v>
          </cell>
          <cell r="E106" t="str">
            <v>T</v>
          </cell>
          <cell r="F106" t="str">
            <v>TOTAL</v>
          </cell>
          <cell r="G106" t="str">
            <v>RSE</v>
          </cell>
          <cell r="H106" t="str">
            <v>:</v>
          </cell>
          <cell r="I106" t="str">
            <v>MS</v>
          </cell>
          <cell r="K106" t="str">
            <v>V</v>
          </cell>
          <cell r="L106">
            <v>38628.496747685182</v>
          </cell>
          <cell r="M106" t="str">
            <v>gchateaug</v>
          </cell>
          <cell r="N106">
            <v>38680.624432870369</v>
          </cell>
          <cell r="O106" t="str">
            <v>gchateaug</v>
          </cell>
        </row>
        <row r="107">
          <cell r="A107" t="str">
            <v>2003</v>
          </cell>
          <cell r="B107" t="str">
            <v>FR83</v>
          </cell>
          <cell r="C107" t="str">
            <v>A00</v>
          </cell>
          <cell r="D107" t="str">
            <v>PC_EMP</v>
          </cell>
          <cell r="E107" t="str">
            <v>T</v>
          </cell>
          <cell r="F107" t="str">
            <v>TOTAL</v>
          </cell>
          <cell r="G107" t="str">
            <v>TOTAL</v>
          </cell>
          <cell r="H107" t="str">
            <v>:</v>
          </cell>
          <cell r="I107" t="str">
            <v>MS</v>
          </cell>
          <cell r="K107" t="str">
            <v>V</v>
          </cell>
          <cell r="L107">
            <v>38628.496747685182</v>
          </cell>
          <cell r="M107" t="str">
            <v>gchateaug</v>
          </cell>
          <cell r="N107">
            <v>38680.624432870369</v>
          </cell>
          <cell r="O107" t="str">
            <v>gchateaug</v>
          </cell>
        </row>
        <row r="108">
          <cell r="A108" t="str">
            <v>2003</v>
          </cell>
          <cell r="B108" t="str">
            <v>FR81</v>
          </cell>
          <cell r="C108" t="str">
            <v>A00</v>
          </cell>
          <cell r="D108" t="str">
            <v>PC_EMP</v>
          </cell>
          <cell r="E108" t="str">
            <v>T</v>
          </cell>
          <cell r="F108" t="str">
            <v>BES</v>
          </cell>
          <cell r="G108" t="str">
            <v>RSE</v>
          </cell>
          <cell r="H108" t="str">
            <v>:</v>
          </cell>
          <cell r="I108" t="str">
            <v>MS</v>
          </cell>
          <cell r="K108" t="str">
            <v>V</v>
          </cell>
          <cell r="L108">
            <v>38628.496747685182</v>
          </cell>
          <cell r="M108" t="str">
            <v>gchateaug</v>
          </cell>
          <cell r="N108">
            <v>38680.624432870369</v>
          </cell>
          <cell r="O108" t="str">
            <v>gchateaug</v>
          </cell>
        </row>
        <row r="109">
          <cell r="A109" t="str">
            <v>2003</v>
          </cell>
          <cell r="B109" t="str">
            <v>FR81</v>
          </cell>
          <cell r="C109" t="str">
            <v>A00</v>
          </cell>
          <cell r="D109" t="str">
            <v>PC_EMP</v>
          </cell>
          <cell r="E109" t="str">
            <v>T</v>
          </cell>
          <cell r="F109" t="str">
            <v>BES</v>
          </cell>
          <cell r="G109" t="str">
            <v>TOTAL</v>
          </cell>
          <cell r="H109" t="str">
            <v>:</v>
          </cell>
          <cell r="I109" t="str">
            <v>MS</v>
          </cell>
          <cell r="K109" t="str">
            <v>V</v>
          </cell>
          <cell r="L109">
            <v>38628.496747685182</v>
          </cell>
          <cell r="M109" t="str">
            <v>gchateaug</v>
          </cell>
          <cell r="N109">
            <v>38680.624432870369</v>
          </cell>
          <cell r="O109" t="str">
            <v>gchateaug</v>
          </cell>
        </row>
        <row r="110">
          <cell r="A110" t="str">
            <v>2003</v>
          </cell>
          <cell r="B110" t="str">
            <v>FR81</v>
          </cell>
          <cell r="C110" t="str">
            <v>A00</v>
          </cell>
          <cell r="D110" t="str">
            <v>PC_EMP</v>
          </cell>
          <cell r="E110" t="str">
            <v>T</v>
          </cell>
          <cell r="F110" t="str">
            <v>TOTAL</v>
          </cell>
          <cell r="G110" t="str">
            <v>RSE</v>
          </cell>
          <cell r="H110" t="str">
            <v>:</v>
          </cell>
          <cell r="I110" t="str">
            <v>MS</v>
          </cell>
          <cell r="K110" t="str">
            <v>V</v>
          </cell>
          <cell r="L110">
            <v>38628.496747685182</v>
          </cell>
          <cell r="M110" t="str">
            <v>gchateaug</v>
          </cell>
          <cell r="N110">
            <v>38680.624432870369</v>
          </cell>
          <cell r="O110" t="str">
            <v>gchateaug</v>
          </cell>
        </row>
        <row r="111">
          <cell r="A111" t="str">
            <v>2003</v>
          </cell>
          <cell r="B111" t="str">
            <v>FR81</v>
          </cell>
          <cell r="C111" t="str">
            <v>A00</v>
          </cell>
          <cell r="D111" t="str">
            <v>PC_EMP</v>
          </cell>
          <cell r="E111" t="str">
            <v>T</v>
          </cell>
          <cell r="F111" t="str">
            <v>TOTAL</v>
          </cell>
          <cell r="G111" t="str">
            <v>TOTAL</v>
          </cell>
          <cell r="H111" t="str">
            <v>:</v>
          </cell>
          <cell r="I111" t="str">
            <v>MS</v>
          </cell>
          <cell r="K111" t="str">
            <v>V</v>
          </cell>
          <cell r="L111">
            <v>38628.496747685182</v>
          </cell>
          <cell r="M111" t="str">
            <v>gchateaug</v>
          </cell>
          <cell r="N111">
            <v>38680.624432870369</v>
          </cell>
          <cell r="O111" t="str">
            <v>gchateaug</v>
          </cell>
        </row>
        <row r="112">
          <cell r="A112" t="str">
            <v>2003</v>
          </cell>
          <cell r="B112" t="str">
            <v>FR71</v>
          </cell>
          <cell r="C112" t="str">
            <v>A00</v>
          </cell>
          <cell r="D112" t="str">
            <v>PC_EMP</v>
          </cell>
          <cell r="E112" t="str">
            <v>T</v>
          </cell>
          <cell r="F112" t="str">
            <v>BES</v>
          </cell>
          <cell r="G112" t="str">
            <v>RSE</v>
          </cell>
          <cell r="H112" t="str">
            <v>:</v>
          </cell>
          <cell r="I112" t="str">
            <v>MS</v>
          </cell>
          <cell r="K112" t="str">
            <v>V</v>
          </cell>
          <cell r="L112">
            <v>38628.496747685182</v>
          </cell>
          <cell r="M112" t="str">
            <v>gchateaug</v>
          </cell>
          <cell r="N112">
            <v>38680.624432870369</v>
          </cell>
          <cell r="O112" t="str">
            <v>gchateaug</v>
          </cell>
        </row>
        <row r="113">
          <cell r="A113" t="str">
            <v>2003</v>
          </cell>
          <cell r="B113" t="str">
            <v>FR71</v>
          </cell>
          <cell r="C113" t="str">
            <v>A00</v>
          </cell>
          <cell r="D113" t="str">
            <v>PC_EMP</v>
          </cell>
          <cell r="E113" t="str">
            <v>T</v>
          </cell>
          <cell r="F113" t="str">
            <v>BES</v>
          </cell>
          <cell r="G113" t="str">
            <v>TOTAL</v>
          </cell>
          <cell r="H113" t="str">
            <v>:</v>
          </cell>
          <cell r="I113" t="str">
            <v>MS</v>
          </cell>
          <cell r="K113" t="str">
            <v>V</v>
          </cell>
          <cell r="L113">
            <v>38628.496747685182</v>
          </cell>
          <cell r="M113" t="str">
            <v>gchateaug</v>
          </cell>
          <cell r="N113">
            <v>38680.624432870369</v>
          </cell>
          <cell r="O113" t="str">
            <v>gchateaug</v>
          </cell>
        </row>
        <row r="114">
          <cell r="A114" t="str">
            <v>2003</v>
          </cell>
          <cell r="B114" t="str">
            <v>FR71</v>
          </cell>
          <cell r="C114" t="str">
            <v>A00</v>
          </cell>
          <cell r="D114" t="str">
            <v>PC_EMP</v>
          </cell>
          <cell r="E114" t="str">
            <v>T</v>
          </cell>
          <cell r="F114" t="str">
            <v>TOTAL</v>
          </cell>
          <cell r="G114" t="str">
            <v>RSE</v>
          </cell>
          <cell r="H114" t="str">
            <v>:</v>
          </cell>
          <cell r="I114" t="str">
            <v>MS</v>
          </cell>
          <cell r="K114" t="str">
            <v>V</v>
          </cell>
          <cell r="L114">
            <v>38628.496747685182</v>
          </cell>
          <cell r="M114" t="str">
            <v>gchateaug</v>
          </cell>
          <cell r="N114">
            <v>38680.624432870369</v>
          </cell>
          <cell r="O114" t="str">
            <v>gchateaug</v>
          </cell>
        </row>
        <row r="115">
          <cell r="A115" t="str">
            <v>2003</v>
          </cell>
          <cell r="B115" t="str">
            <v>FR71</v>
          </cell>
          <cell r="C115" t="str">
            <v>A00</v>
          </cell>
          <cell r="D115" t="str">
            <v>PC_EMP</v>
          </cell>
          <cell r="E115" t="str">
            <v>T</v>
          </cell>
          <cell r="F115" t="str">
            <v>TOTAL</v>
          </cell>
          <cell r="G115" t="str">
            <v>TOTAL</v>
          </cell>
          <cell r="H115" t="str">
            <v>:</v>
          </cell>
          <cell r="I115" t="str">
            <v>MS</v>
          </cell>
          <cell r="K115" t="str">
            <v>V</v>
          </cell>
          <cell r="L115">
            <v>38628.496747685182</v>
          </cell>
          <cell r="M115" t="str">
            <v>gchateaug</v>
          </cell>
          <cell r="N115">
            <v>38680.624432870369</v>
          </cell>
          <cell r="O115" t="str">
            <v>gchateaug</v>
          </cell>
        </row>
        <row r="116">
          <cell r="A116" t="str">
            <v>2003</v>
          </cell>
          <cell r="B116" t="str">
            <v>FR7</v>
          </cell>
          <cell r="C116" t="str">
            <v>A00</v>
          </cell>
          <cell r="D116" t="str">
            <v>PC_EMP</v>
          </cell>
          <cell r="E116" t="str">
            <v>T</v>
          </cell>
          <cell r="F116" t="str">
            <v>BES</v>
          </cell>
          <cell r="G116" t="str">
            <v>RSE</v>
          </cell>
          <cell r="H116" t="str">
            <v>:</v>
          </cell>
          <cell r="I116" t="str">
            <v>MS</v>
          </cell>
          <cell r="K116" t="str">
            <v>V</v>
          </cell>
          <cell r="L116">
            <v>38628.496747685182</v>
          </cell>
          <cell r="M116" t="str">
            <v>gchateaug</v>
          </cell>
          <cell r="N116">
            <v>38680.624432870369</v>
          </cell>
          <cell r="O116" t="str">
            <v>gchateaug</v>
          </cell>
        </row>
        <row r="117">
          <cell r="A117" t="str">
            <v>2003</v>
          </cell>
          <cell r="B117" t="str">
            <v>FR7</v>
          </cell>
          <cell r="C117" t="str">
            <v>A00</v>
          </cell>
          <cell r="D117" t="str">
            <v>PC_EMP</v>
          </cell>
          <cell r="E117" t="str">
            <v>T</v>
          </cell>
          <cell r="F117" t="str">
            <v>BES</v>
          </cell>
          <cell r="G117" t="str">
            <v>TOTAL</v>
          </cell>
          <cell r="H117" t="str">
            <v>:</v>
          </cell>
          <cell r="I117" t="str">
            <v>MS</v>
          </cell>
          <cell r="K117" t="str">
            <v>V</v>
          </cell>
          <cell r="L117">
            <v>38628.496747685182</v>
          </cell>
          <cell r="M117" t="str">
            <v>gchateaug</v>
          </cell>
          <cell r="N117">
            <v>38680.624432870369</v>
          </cell>
          <cell r="O117" t="str">
            <v>gchateaug</v>
          </cell>
        </row>
        <row r="118">
          <cell r="A118" t="str">
            <v>2003</v>
          </cell>
          <cell r="B118" t="str">
            <v>FR7</v>
          </cell>
          <cell r="C118" t="str">
            <v>A00</v>
          </cell>
          <cell r="D118" t="str">
            <v>PC_EMP</v>
          </cell>
          <cell r="E118" t="str">
            <v>T</v>
          </cell>
          <cell r="F118" t="str">
            <v>TOTAL</v>
          </cell>
          <cell r="G118" t="str">
            <v>RSE</v>
          </cell>
          <cell r="H118" t="str">
            <v>:</v>
          </cell>
          <cell r="I118" t="str">
            <v>MS</v>
          </cell>
          <cell r="K118" t="str">
            <v>V</v>
          </cell>
          <cell r="L118">
            <v>38628.496747685182</v>
          </cell>
          <cell r="M118" t="str">
            <v>gchateaug</v>
          </cell>
          <cell r="N118">
            <v>38680.624432870369</v>
          </cell>
          <cell r="O118" t="str">
            <v>gchateaug</v>
          </cell>
        </row>
        <row r="119">
          <cell r="A119" t="str">
            <v>2003</v>
          </cell>
          <cell r="B119" t="str">
            <v>FR7</v>
          </cell>
          <cell r="C119" t="str">
            <v>A00</v>
          </cell>
          <cell r="D119" t="str">
            <v>PC_EMP</v>
          </cell>
          <cell r="E119" t="str">
            <v>T</v>
          </cell>
          <cell r="F119" t="str">
            <v>TOTAL</v>
          </cell>
          <cell r="G119" t="str">
            <v>TOTAL</v>
          </cell>
          <cell r="H119" t="str">
            <v>:</v>
          </cell>
          <cell r="I119" t="str">
            <v>MS</v>
          </cell>
          <cell r="K119" t="str">
            <v>V</v>
          </cell>
          <cell r="L119">
            <v>38628.496747685182</v>
          </cell>
          <cell r="M119" t="str">
            <v>gchateaug</v>
          </cell>
          <cell r="N119">
            <v>38680.624432870369</v>
          </cell>
          <cell r="O119" t="str">
            <v>gchateaug</v>
          </cell>
        </row>
        <row r="120">
          <cell r="A120" t="str">
            <v>2003</v>
          </cell>
          <cell r="B120" t="str">
            <v>FR53</v>
          </cell>
          <cell r="C120" t="str">
            <v>A00</v>
          </cell>
          <cell r="D120" t="str">
            <v>PC_EMP</v>
          </cell>
          <cell r="E120" t="str">
            <v>T</v>
          </cell>
          <cell r="F120" t="str">
            <v>BES</v>
          </cell>
          <cell r="G120" t="str">
            <v>RSE</v>
          </cell>
          <cell r="H120" t="str">
            <v>:</v>
          </cell>
          <cell r="I120" t="str">
            <v>MS</v>
          </cell>
          <cell r="K120" t="str">
            <v>V</v>
          </cell>
          <cell r="L120">
            <v>38628.496747685182</v>
          </cell>
          <cell r="M120" t="str">
            <v>gchateaug</v>
          </cell>
          <cell r="N120">
            <v>38680.624432870369</v>
          </cell>
          <cell r="O120" t="str">
            <v>gchateaug</v>
          </cell>
        </row>
        <row r="121">
          <cell r="A121" t="str">
            <v>2003</v>
          </cell>
          <cell r="B121" t="str">
            <v>FR53</v>
          </cell>
          <cell r="C121" t="str">
            <v>A00</v>
          </cell>
          <cell r="D121" t="str">
            <v>PC_EMP</v>
          </cell>
          <cell r="E121" t="str">
            <v>T</v>
          </cell>
          <cell r="F121" t="str">
            <v>BES</v>
          </cell>
          <cell r="G121" t="str">
            <v>TOTAL</v>
          </cell>
          <cell r="H121" t="str">
            <v>:</v>
          </cell>
          <cell r="I121" t="str">
            <v>MS</v>
          </cell>
          <cell r="K121" t="str">
            <v>V</v>
          </cell>
          <cell r="L121">
            <v>38628.496747685182</v>
          </cell>
          <cell r="M121" t="str">
            <v>gchateaug</v>
          </cell>
          <cell r="N121">
            <v>38680.624432870369</v>
          </cell>
          <cell r="O121" t="str">
            <v>gchateaug</v>
          </cell>
        </row>
        <row r="122">
          <cell r="A122" t="str">
            <v>2003</v>
          </cell>
          <cell r="B122" t="str">
            <v>FR53</v>
          </cell>
          <cell r="C122" t="str">
            <v>A00</v>
          </cell>
          <cell r="D122" t="str">
            <v>PC_EMP</v>
          </cell>
          <cell r="E122" t="str">
            <v>T</v>
          </cell>
          <cell r="F122" t="str">
            <v>TOTAL</v>
          </cell>
          <cell r="G122" t="str">
            <v>RSE</v>
          </cell>
          <cell r="H122" t="str">
            <v>:</v>
          </cell>
          <cell r="I122" t="str">
            <v>MS</v>
          </cell>
          <cell r="K122" t="str">
            <v>V</v>
          </cell>
          <cell r="L122">
            <v>38628.496747685182</v>
          </cell>
          <cell r="M122" t="str">
            <v>gchateaug</v>
          </cell>
          <cell r="N122">
            <v>38680.624432870369</v>
          </cell>
          <cell r="O122" t="str">
            <v>gchateaug</v>
          </cell>
        </row>
        <row r="123">
          <cell r="A123" t="str">
            <v>1998</v>
          </cell>
          <cell r="B123" t="str">
            <v>RO</v>
          </cell>
          <cell r="C123" t="str">
            <v>A00</v>
          </cell>
          <cell r="D123" t="str">
            <v>PC_EMP</v>
          </cell>
          <cell r="E123" t="str">
            <v>T</v>
          </cell>
          <cell r="F123" t="str">
            <v>TOTAL</v>
          </cell>
          <cell r="G123" t="str">
            <v>TOTAL</v>
          </cell>
          <cell r="I123" t="str">
            <v>OTH</v>
          </cell>
          <cell r="J123" t="str">
            <v>DATA OCDE</v>
          </cell>
          <cell r="K123" t="str">
            <v>V</v>
          </cell>
          <cell r="L123">
            <v>38628.522881944446</v>
          </cell>
          <cell r="M123" t="str">
            <v>gchateaug</v>
          </cell>
          <cell r="N123">
            <v>38681.684016203704</v>
          </cell>
          <cell r="O123" t="str">
            <v>gchateaug</v>
          </cell>
          <cell r="Q123">
            <v>0.51</v>
          </cell>
        </row>
        <row r="124">
          <cell r="A124" t="str">
            <v>1998</v>
          </cell>
          <cell r="B124" t="str">
            <v>RO</v>
          </cell>
          <cell r="C124" t="str">
            <v>A00</v>
          </cell>
          <cell r="D124" t="str">
            <v>PC_EMP</v>
          </cell>
          <cell r="E124" t="str">
            <v>T</v>
          </cell>
          <cell r="F124" t="str">
            <v>TOTAL</v>
          </cell>
          <cell r="G124" t="str">
            <v>RSE</v>
          </cell>
          <cell r="I124" t="str">
            <v>OTH</v>
          </cell>
          <cell r="J124" t="str">
            <v>DATA OCDE</v>
          </cell>
          <cell r="K124" t="str">
            <v>V</v>
          </cell>
          <cell r="L124">
            <v>38628.522881944446</v>
          </cell>
          <cell r="M124" t="str">
            <v>gchateaug</v>
          </cell>
          <cell r="N124">
            <v>38681.684016203704</v>
          </cell>
          <cell r="O124" t="str">
            <v>gchateaug</v>
          </cell>
          <cell r="Q124">
            <v>0.28000000000000003</v>
          </cell>
        </row>
        <row r="125">
          <cell r="A125" t="str">
            <v>1988</v>
          </cell>
          <cell r="B125" t="str">
            <v>GR</v>
          </cell>
          <cell r="C125" t="str">
            <v>A00</v>
          </cell>
          <cell r="D125" t="str">
            <v>PC_EMP</v>
          </cell>
          <cell r="E125" t="str">
            <v>T</v>
          </cell>
          <cell r="F125" t="str">
            <v>BES</v>
          </cell>
          <cell r="G125" t="str">
            <v>TOTAL</v>
          </cell>
          <cell r="I125" t="str">
            <v>OTH</v>
          </cell>
          <cell r="J125" t="str">
            <v>DATA OCDE</v>
          </cell>
          <cell r="K125" t="str">
            <v>V</v>
          </cell>
          <cell r="L125">
            <v>38628.522893518515</v>
          </cell>
          <cell r="M125" t="str">
            <v>gchateaug</v>
          </cell>
          <cell r="N125">
            <v>38681.683958333335</v>
          </cell>
          <cell r="O125" t="str">
            <v>gchateaug</v>
          </cell>
          <cell r="Q125">
            <v>0.08</v>
          </cell>
        </row>
        <row r="126">
          <cell r="A126" t="str">
            <v>1991</v>
          </cell>
          <cell r="B126" t="str">
            <v>ES</v>
          </cell>
          <cell r="C126" t="str">
            <v>A00</v>
          </cell>
          <cell r="D126" t="str">
            <v>PC_EMP</v>
          </cell>
          <cell r="E126" t="str">
            <v>T</v>
          </cell>
          <cell r="F126" t="str">
            <v>BES</v>
          </cell>
          <cell r="G126" t="str">
            <v>TOTAL</v>
          </cell>
          <cell r="I126" t="str">
            <v>NC</v>
          </cell>
          <cell r="K126" t="str">
            <v>V</v>
          </cell>
          <cell r="L126">
            <v>38628.522893518515</v>
          </cell>
          <cell r="M126" t="str">
            <v>gchateaug</v>
          </cell>
          <cell r="N126">
            <v>38681.68409722222</v>
          </cell>
          <cell r="O126" t="str">
            <v>gchateaug</v>
          </cell>
          <cell r="Q126">
            <v>0.28999999999999998</v>
          </cell>
        </row>
        <row r="127">
          <cell r="A127" t="str">
            <v>1989</v>
          </cell>
          <cell r="B127" t="str">
            <v>PT</v>
          </cell>
          <cell r="C127" t="str">
            <v>A00</v>
          </cell>
          <cell r="D127" t="str">
            <v>PC_EMP</v>
          </cell>
          <cell r="E127" t="str">
            <v>T</v>
          </cell>
          <cell r="F127" t="str">
            <v>TOTAL</v>
          </cell>
          <cell r="G127" t="str">
            <v>TOTAL</v>
          </cell>
          <cell r="H127" t="str">
            <v>e</v>
          </cell>
          <cell r="I127" t="str">
            <v>OTH</v>
          </cell>
          <cell r="J127" t="str">
            <v>DATA OCDE</v>
          </cell>
          <cell r="K127" t="str">
            <v>V</v>
          </cell>
          <cell r="L127">
            <v>38628.522905092592</v>
          </cell>
          <cell r="M127" t="str">
            <v>gchateaug</v>
          </cell>
          <cell r="N127">
            <v>38681.684074074074</v>
          </cell>
          <cell r="O127" t="str">
            <v>gchateaug</v>
          </cell>
          <cell r="Q127">
            <v>0.39</v>
          </cell>
        </row>
        <row r="128">
          <cell r="A128" t="str">
            <v>1989</v>
          </cell>
          <cell r="B128" t="str">
            <v>PT</v>
          </cell>
          <cell r="C128" t="str">
            <v>A00</v>
          </cell>
          <cell r="D128" t="str">
            <v>PC_EMP</v>
          </cell>
          <cell r="E128" t="str">
            <v>T</v>
          </cell>
          <cell r="F128" t="str">
            <v>TOTAL</v>
          </cell>
          <cell r="G128" t="str">
            <v>RSE</v>
          </cell>
          <cell r="H128" t="str">
            <v>e</v>
          </cell>
          <cell r="I128" t="str">
            <v>OTH</v>
          </cell>
          <cell r="J128" t="str">
            <v>DATA OCDE</v>
          </cell>
          <cell r="K128" t="str">
            <v>V</v>
          </cell>
          <cell r="L128">
            <v>38628.522905092592</v>
          </cell>
          <cell r="M128" t="str">
            <v>gchateaug</v>
          </cell>
          <cell r="N128">
            <v>38681.684074074074</v>
          </cell>
          <cell r="O128" t="str">
            <v>gchateaug</v>
          </cell>
          <cell r="Q128">
            <v>0.26</v>
          </cell>
        </row>
        <row r="129">
          <cell r="A129" t="str">
            <v>1999</v>
          </cell>
          <cell r="B129" t="str">
            <v>AT12</v>
          </cell>
          <cell r="C129" t="str">
            <v>A00</v>
          </cell>
          <cell r="D129" t="str">
            <v>PC_EMP</v>
          </cell>
          <cell r="E129" t="str">
            <v>T</v>
          </cell>
          <cell r="F129" t="str">
            <v>TOTAL</v>
          </cell>
          <cell r="G129" t="str">
            <v>TOTAL</v>
          </cell>
          <cell r="H129" t="str">
            <v>:</v>
          </cell>
          <cell r="I129" t="str">
            <v>NC</v>
          </cell>
          <cell r="K129" t="str">
            <v>V</v>
          </cell>
          <cell r="L129">
            <v>38628.496747685182</v>
          </cell>
          <cell r="M129" t="str">
            <v>gchateaug</v>
          </cell>
          <cell r="N129">
            <v>38680.624432870369</v>
          </cell>
          <cell r="O129" t="str">
            <v>gchateaug</v>
          </cell>
        </row>
        <row r="130">
          <cell r="A130" t="str">
            <v>1999</v>
          </cell>
          <cell r="B130" t="str">
            <v>AT11</v>
          </cell>
          <cell r="C130" t="str">
            <v>A00</v>
          </cell>
          <cell r="D130" t="str">
            <v>PC_EMP</v>
          </cell>
          <cell r="E130" t="str">
            <v>T</v>
          </cell>
          <cell r="F130" t="str">
            <v>BES</v>
          </cell>
          <cell r="G130" t="str">
            <v>TOTAL</v>
          </cell>
          <cell r="H130" t="str">
            <v>:</v>
          </cell>
          <cell r="I130" t="str">
            <v>NC</v>
          </cell>
          <cell r="K130" t="str">
            <v>V</v>
          </cell>
          <cell r="L130">
            <v>38628.496747685182</v>
          </cell>
          <cell r="M130" t="str">
            <v>gchateaug</v>
          </cell>
          <cell r="N130">
            <v>38680.624432870369</v>
          </cell>
          <cell r="O130" t="str">
            <v>gchateaug</v>
          </cell>
        </row>
        <row r="131">
          <cell r="A131" t="str">
            <v>2003</v>
          </cell>
          <cell r="B131" t="str">
            <v>DE6</v>
          </cell>
          <cell r="C131" t="str">
            <v>A00</v>
          </cell>
          <cell r="D131" t="str">
            <v>PC_EMP</v>
          </cell>
          <cell r="E131" t="str">
            <v>T</v>
          </cell>
          <cell r="F131" t="str">
            <v>TOTAL</v>
          </cell>
          <cell r="G131" t="str">
            <v>RSE</v>
          </cell>
          <cell r="I131" t="str">
            <v>MS</v>
          </cell>
          <cell r="K131" t="str">
            <v>V</v>
          </cell>
          <cell r="L131">
            <v>38628.496747685182</v>
          </cell>
          <cell r="M131" t="str">
            <v>gchateaug</v>
          </cell>
          <cell r="N131">
            <v>38680.630694444444</v>
          </cell>
          <cell r="O131" t="str">
            <v>gchateaug</v>
          </cell>
          <cell r="Q131">
            <v>1.32</v>
          </cell>
        </row>
        <row r="132">
          <cell r="A132" t="str">
            <v>2003</v>
          </cell>
          <cell r="B132" t="str">
            <v>DE6</v>
          </cell>
          <cell r="C132" t="str">
            <v>A00</v>
          </cell>
          <cell r="D132" t="str">
            <v>PC_EMP</v>
          </cell>
          <cell r="E132" t="str">
            <v>T</v>
          </cell>
          <cell r="F132" t="str">
            <v>TOTAL</v>
          </cell>
          <cell r="G132" t="str">
            <v>TOTAL</v>
          </cell>
          <cell r="I132" t="str">
            <v>MS</v>
          </cell>
          <cell r="K132" t="str">
            <v>V</v>
          </cell>
          <cell r="L132">
            <v>38628.496747685182</v>
          </cell>
          <cell r="M132" t="str">
            <v>gchateaug</v>
          </cell>
          <cell r="N132">
            <v>38680.630694444444</v>
          </cell>
          <cell r="O132" t="str">
            <v>gchateaug</v>
          </cell>
          <cell r="Q132">
            <v>2.16</v>
          </cell>
        </row>
        <row r="133">
          <cell r="A133" t="str">
            <v>2003</v>
          </cell>
          <cell r="B133" t="str">
            <v>DE5</v>
          </cell>
          <cell r="C133" t="str">
            <v>A00</v>
          </cell>
          <cell r="D133" t="str">
            <v>PC_EMP</v>
          </cell>
          <cell r="E133" t="str">
            <v>T</v>
          </cell>
          <cell r="F133" t="str">
            <v>BES</v>
          </cell>
          <cell r="G133" t="str">
            <v>RSE</v>
          </cell>
          <cell r="I133" t="str">
            <v>MS</v>
          </cell>
          <cell r="K133" t="str">
            <v>V</v>
          </cell>
          <cell r="L133">
            <v>38628.496747685182</v>
          </cell>
          <cell r="M133" t="str">
            <v>gchateaug</v>
          </cell>
          <cell r="N133">
            <v>38680.630694444444</v>
          </cell>
          <cell r="O133" t="str">
            <v>gchateaug</v>
          </cell>
          <cell r="Q133">
            <v>0.94</v>
          </cell>
        </row>
        <row r="134">
          <cell r="A134" t="str">
            <v>2003</v>
          </cell>
          <cell r="B134" t="str">
            <v>DE5</v>
          </cell>
          <cell r="C134" t="str">
            <v>A00</v>
          </cell>
          <cell r="D134" t="str">
            <v>PC_EMP</v>
          </cell>
          <cell r="E134" t="str">
            <v>T</v>
          </cell>
          <cell r="F134" t="str">
            <v>BES</v>
          </cell>
          <cell r="G134" t="str">
            <v>TOTAL</v>
          </cell>
          <cell r="I134" t="str">
            <v>MS</v>
          </cell>
          <cell r="K134" t="str">
            <v>V</v>
          </cell>
          <cell r="L134">
            <v>38628.496747685182</v>
          </cell>
          <cell r="M134" t="str">
            <v>gchateaug</v>
          </cell>
          <cell r="N134">
            <v>38680.630694444444</v>
          </cell>
          <cell r="O134" t="str">
            <v>gchateaug</v>
          </cell>
          <cell r="Q134">
            <v>1.63</v>
          </cell>
        </row>
        <row r="135">
          <cell r="A135" t="str">
            <v>2003</v>
          </cell>
          <cell r="B135" t="str">
            <v>DE5</v>
          </cell>
          <cell r="C135" t="str">
            <v>A00</v>
          </cell>
          <cell r="D135" t="str">
            <v>PC_EMP</v>
          </cell>
          <cell r="E135" t="str">
            <v>T</v>
          </cell>
          <cell r="F135" t="str">
            <v>TOTAL</v>
          </cell>
          <cell r="G135" t="str">
            <v>RSE</v>
          </cell>
          <cell r="I135" t="str">
            <v>MS</v>
          </cell>
          <cell r="K135" t="str">
            <v>V</v>
          </cell>
          <cell r="L135">
            <v>38628.496747685182</v>
          </cell>
          <cell r="M135" t="str">
            <v>gchateaug</v>
          </cell>
          <cell r="N135">
            <v>38680.630694444444</v>
          </cell>
          <cell r="O135" t="str">
            <v>gchateaug</v>
          </cell>
          <cell r="Q135">
            <v>2.16</v>
          </cell>
        </row>
        <row r="136">
          <cell r="A136" t="str">
            <v>2003</v>
          </cell>
          <cell r="B136" t="str">
            <v>DE5</v>
          </cell>
          <cell r="C136" t="str">
            <v>A00</v>
          </cell>
          <cell r="D136" t="str">
            <v>PC_EMP</v>
          </cell>
          <cell r="E136" t="str">
            <v>T</v>
          </cell>
          <cell r="F136" t="str">
            <v>TOTAL</v>
          </cell>
          <cell r="G136" t="str">
            <v>TOTAL</v>
          </cell>
          <cell r="I136" t="str">
            <v>MS</v>
          </cell>
          <cell r="K136" t="str">
            <v>V</v>
          </cell>
          <cell r="L136">
            <v>38628.496747685182</v>
          </cell>
          <cell r="M136" t="str">
            <v>gchateaug</v>
          </cell>
          <cell r="N136">
            <v>38680.630694444444</v>
          </cell>
          <cell r="O136" t="str">
            <v>gchateaug</v>
          </cell>
          <cell r="Q136">
            <v>3.41</v>
          </cell>
        </row>
        <row r="137">
          <cell r="A137" t="str">
            <v>2003</v>
          </cell>
          <cell r="B137" t="str">
            <v>DE25</v>
          </cell>
          <cell r="C137" t="str">
            <v>A00</v>
          </cell>
          <cell r="D137" t="str">
            <v>PC_EMP</v>
          </cell>
          <cell r="E137" t="str">
            <v>T</v>
          </cell>
          <cell r="F137" t="str">
            <v>BES</v>
          </cell>
          <cell r="G137" t="str">
            <v>RSE</v>
          </cell>
          <cell r="I137" t="str">
            <v>MS</v>
          </cell>
          <cell r="K137" t="str">
            <v>V</v>
          </cell>
          <cell r="L137">
            <v>38628.496747685182</v>
          </cell>
          <cell r="M137" t="str">
            <v>gchateaug</v>
          </cell>
          <cell r="N137">
            <v>38680.630694444444</v>
          </cell>
          <cell r="O137" t="str">
            <v>gchateaug</v>
          </cell>
          <cell r="Q137">
            <v>0.87</v>
          </cell>
        </row>
        <row r="138">
          <cell r="A138" t="str">
            <v>2003</v>
          </cell>
          <cell r="B138" t="str">
            <v>DE25</v>
          </cell>
          <cell r="C138" t="str">
            <v>A00</v>
          </cell>
          <cell r="D138" t="str">
            <v>PC_EMP</v>
          </cell>
          <cell r="E138" t="str">
            <v>T</v>
          </cell>
          <cell r="F138" t="str">
            <v>BES</v>
          </cell>
          <cell r="G138" t="str">
            <v>TOTAL</v>
          </cell>
          <cell r="I138" t="str">
            <v>MS</v>
          </cell>
          <cell r="K138" t="str">
            <v>V</v>
          </cell>
          <cell r="L138">
            <v>38628.496747685182</v>
          </cell>
          <cell r="M138" t="str">
            <v>gchateaug</v>
          </cell>
          <cell r="N138">
            <v>38680.630694444444</v>
          </cell>
          <cell r="O138" t="str">
            <v>gchateaug</v>
          </cell>
          <cell r="Q138">
            <v>1.37</v>
          </cell>
        </row>
        <row r="139">
          <cell r="A139" t="str">
            <v>2003</v>
          </cell>
          <cell r="B139" t="str">
            <v>DE25</v>
          </cell>
          <cell r="C139" t="str">
            <v>A00</v>
          </cell>
          <cell r="D139" t="str">
            <v>PC_EMP</v>
          </cell>
          <cell r="E139" t="str">
            <v>T</v>
          </cell>
          <cell r="F139" t="str">
            <v>TOTAL</v>
          </cell>
          <cell r="G139" t="str">
            <v>RSE</v>
          </cell>
          <cell r="I139" t="str">
            <v>MS</v>
          </cell>
          <cell r="K139" t="str">
            <v>V</v>
          </cell>
          <cell r="L139">
            <v>38628.496747685182</v>
          </cell>
          <cell r="M139" t="str">
            <v>gchateaug</v>
          </cell>
          <cell r="N139">
            <v>38680.630694444444</v>
          </cell>
          <cell r="O139" t="str">
            <v>gchateaug</v>
          </cell>
          <cell r="Q139">
            <v>1.45</v>
          </cell>
        </row>
        <row r="140">
          <cell r="A140" t="str">
            <v>2003</v>
          </cell>
          <cell r="B140" t="str">
            <v>DE25</v>
          </cell>
          <cell r="C140" t="str">
            <v>A00</v>
          </cell>
          <cell r="D140" t="str">
            <v>PC_EMP</v>
          </cell>
          <cell r="E140" t="str">
            <v>T</v>
          </cell>
          <cell r="F140" t="str">
            <v>TOTAL</v>
          </cell>
          <cell r="G140" t="str">
            <v>TOTAL</v>
          </cell>
          <cell r="I140" t="str">
            <v>MS</v>
          </cell>
          <cell r="K140" t="str">
            <v>V</v>
          </cell>
          <cell r="L140">
            <v>38628.496747685182</v>
          </cell>
          <cell r="M140" t="str">
            <v>gchateaug</v>
          </cell>
          <cell r="N140">
            <v>38680.630694444444</v>
          </cell>
          <cell r="O140" t="str">
            <v>gchateaug</v>
          </cell>
          <cell r="Q140">
            <v>2.2000000000000002</v>
          </cell>
        </row>
        <row r="141">
          <cell r="A141" t="str">
            <v>2003</v>
          </cell>
          <cell r="B141" t="str">
            <v>DE24</v>
          </cell>
          <cell r="C141" t="str">
            <v>A00</v>
          </cell>
          <cell r="D141" t="str">
            <v>PC_EMP</v>
          </cell>
          <cell r="E141" t="str">
            <v>T</v>
          </cell>
          <cell r="F141" t="str">
            <v>BES</v>
          </cell>
          <cell r="G141" t="str">
            <v>RSE</v>
          </cell>
          <cell r="I141" t="str">
            <v>MS</v>
          </cell>
          <cell r="K141" t="str">
            <v>V</v>
          </cell>
          <cell r="L141">
            <v>38628.496747685182</v>
          </cell>
          <cell r="M141" t="str">
            <v>gchateaug</v>
          </cell>
          <cell r="N141">
            <v>38680.630694444444</v>
          </cell>
          <cell r="O141" t="str">
            <v>gchateaug</v>
          </cell>
          <cell r="Q141">
            <v>0.3</v>
          </cell>
        </row>
        <row r="142">
          <cell r="A142" t="str">
            <v>2003</v>
          </cell>
          <cell r="B142" t="str">
            <v>DE24</v>
          </cell>
          <cell r="C142" t="str">
            <v>A00</v>
          </cell>
          <cell r="D142" t="str">
            <v>PC_EMP</v>
          </cell>
          <cell r="E142" t="str">
            <v>T</v>
          </cell>
          <cell r="F142" t="str">
            <v>BES</v>
          </cell>
          <cell r="G142" t="str">
            <v>TOTAL</v>
          </cell>
          <cell r="I142" t="str">
            <v>MS</v>
          </cell>
          <cell r="K142" t="str">
            <v>V</v>
          </cell>
          <cell r="L142">
            <v>38628.496747685182</v>
          </cell>
          <cell r="M142" t="str">
            <v>gchateaug</v>
          </cell>
          <cell r="N142">
            <v>38680.630694444444</v>
          </cell>
          <cell r="O142" t="str">
            <v>gchateaug</v>
          </cell>
          <cell r="Q142">
            <v>0.57999999999999996</v>
          </cell>
        </row>
        <row r="143">
          <cell r="A143" t="str">
            <v>2003</v>
          </cell>
          <cell r="B143" t="str">
            <v>DE24</v>
          </cell>
          <cell r="C143" t="str">
            <v>A00</v>
          </cell>
          <cell r="D143" t="str">
            <v>PC_EMP</v>
          </cell>
          <cell r="E143" t="str">
            <v>T</v>
          </cell>
          <cell r="F143" t="str">
            <v>TOTAL</v>
          </cell>
          <cell r="G143" t="str">
            <v>RSE</v>
          </cell>
          <cell r="I143" t="str">
            <v>MS</v>
          </cell>
          <cell r="K143" t="str">
            <v>V</v>
          </cell>
          <cell r="L143">
            <v>38628.496747685182</v>
          </cell>
          <cell r="M143" t="str">
            <v>gchateaug</v>
          </cell>
          <cell r="N143">
            <v>38680.630694444444</v>
          </cell>
          <cell r="O143" t="str">
            <v>gchateaug</v>
          </cell>
          <cell r="Q143">
            <v>0.65</v>
          </cell>
        </row>
        <row r="144">
          <cell r="A144" t="str">
            <v>2003</v>
          </cell>
          <cell r="B144" t="str">
            <v>DE24</v>
          </cell>
          <cell r="C144" t="str">
            <v>A00</v>
          </cell>
          <cell r="D144" t="str">
            <v>PC_EMP</v>
          </cell>
          <cell r="E144" t="str">
            <v>T</v>
          </cell>
          <cell r="F144" t="str">
            <v>TOTAL</v>
          </cell>
          <cell r="G144" t="str">
            <v>TOTAL</v>
          </cell>
          <cell r="I144" t="str">
            <v>MS</v>
          </cell>
          <cell r="K144" t="str">
            <v>V</v>
          </cell>
          <cell r="L144">
            <v>38628.496747685182</v>
          </cell>
          <cell r="M144" t="str">
            <v>gchateaug</v>
          </cell>
          <cell r="N144">
            <v>38680.630694444444</v>
          </cell>
          <cell r="O144" t="str">
            <v>gchateaug</v>
          </cell>
          <cell r="Q144">
            <v>1.07</v>
          </cell>
        </row>
        <row r="145">
          <cell r="A145" t="str">
            <v>2003</v>
          </cell>
          <cell r="B145" t="str">
            <v>MT00</v>
          </cell>
          <cell r="C145" t="str">
            <v>A00</v>
          </cell>
          <cell r="D145" t="str">
            <v>PC_EMP</v>
          </cell>
          <cell r="E145" t="str">
            <v>T</v>
          </cell>
          <cell r="F145" t="str">
            <v>TOTAL</v>
          </cell>
          <cell r="G145" t="str">
            <v>RSE</v>
          </cell>
          <cell r="H145" t="str">
            <v>:</v>
          </cell>
          <cell r="I145" t="str">
            <v>MS</v>
          </cell>
          <cell r="K145" t="str">
            <v>V</v>
          </cell>
          <cell r="L145">
            <v>38628.496770833335</v>
          </cell>
          <cell r="M145" t="str">
            <v>gchateaug</v>
          </cell>
          <cell r="N145">
            <v>38681.684606481482</v>
          </cell>
          <cell r="O145" t="str">
            <v>gchateaug</v>
          </cell>
        </row>
        <row r="146">
          <cell r="A146" t="str">
            <v>2003</v>
          </cell>
          <cell r="B146" t="str">
            <v>MT0</v>
          </cell>
          <cell r="C146" t="str">
            <v>A00</v>
          </cell>
          <cell r="D146" t="str">
            <v>PC_EMP</v>
          </cell>
          <cell r="E146" t="str">
            <v>T</v>
          </cell>
          <cell r="F146" t="str">
            <v>BES</v>
          </cell>
          <cell r="G146" t="str">
            <v>RSE</v>
          </cell>
          <cell r="H146" t="str">
            <v>:</v>
          </cell>
          <cell r="I146" t="str">
            <v>NC</v>
          </cell>
          <cell r="K146" t="str">
            <v>V</v>
          </cell>
          <cell r="L146">
            <v>38628.496770833335</v>
          </cell>
          <cell r="M146" t="str">
            <v>gchateaug</v>
          </cell>
          <cell r="N146">
            <v>38681.684479166666</v>
          </cell>
          <cell r="O146" t="str">
            <v>gchateaug</v>
          </cell>
        </row>
        <row r="147">
          <cell r="A147" t="str">
            <v>2003</v>
          </cell>
          <cell r="B147" t="str">
            <v>MT0</v>
          </cell>
          <cell r="C147" t="str">
            <v>A00</v>
          </cell>
          <cell r="D147" t="str">
            <v>PC_EMP</v>
          </cell>
          <cell r="E147" t="str">
            <v>T</v>
          </cell>
          <cell r="F147" t="str">
            <v>TOTAL</v>
          </cell>
          <cell r="G147" t="str">
            <v>RSE</v>
          </cell>
          <cell r="H147" t="str">
            <v>:</v>
          </cell>
          <cell r="I147" t="str">
            <v>MS</v>
          </cell>
          <cell r="K147" t="str">
            <v>V</v>
          </cell>
          <cell r="L147">
            <v>38628.496770833335</v>
          </cell>
          <cell r="M147" t="str">
            <v>gchateaug</v>
          </cell>
          <cell r="N147">
            <v>38681.684467592589</v>
          </cell>
          <cell r="O147" t="str">
            <v>gchateaug</v>
          </cell>
        </row>
        <row r="148">
          <cell r="A148" t="str">
            <v>2003</v>
          </cell>
          <cell r="B148" t="str">
            <v>LV0</v>
          </cell>
          <cell r="C148" t="str">
            <v>A00</v>
          </cell>
          <cell r="D148" t="str">
            <v>PC_EMP</v>
          </cell>
          <cell r="E148" t="str">
            <v>T</v>
          </cell>
          <cell r="F148" t="str">
            <v>BES</v>
          </cell>
          <cell r="G148" t="str">
            <v>RSE</v>
          </cell>
          <cell r="I148" t="str">
            <v>MS</v>
          </cell>
          <cell r="K148" t="str">
            <v>V</v>
          </cell>
          <cell r="L148">
            <v>38628.496770833335</v>
          </cell>
          <cell r="M148" t="str">
            <v>gchateaug</v>
          </cell>
          <cell r="N148">
            <v>38681.684513888889</v>
          </cell>
          <cell r="O148" t="str">
            <v>gchateaug</v>
          </cell>
          <cell r="Q148">
            <v>7.0000000000000007E-2</v>
          </cell>
        </row>
        <row r="149">
          <cell r="A149" t="str">
            <v>2003</v>
          </cell>
          <cell r="B149" t="str">
            <v>LV0</v>
          </cell>
          <cell r="C149" t="str">
            <v>A00</v>
          </cell>
          <cell r="D149" t="str">
            <v>PC_EMP</v>
          </cell>
          <cell r="E149" t="str">
            <v>T</v>
          </cell>
          <cell r="F149" t="str">
            <v>BES</v>
          </cell>
          <cell r="G149" t="str">
            <v>TOTAL</v>
          </cell>
          <cell r="I149" t="str">
            <v>MS</v>
          </cell>
          <cell r="K149" t="str">
            <v>V</v>
          </cell>
          <cell r="L149">
            <v>38628.496770833335</v>
          </cell>
          <cell r="M149" t="str">
            <v>gchateaug</v>
          </cell>
          <cell r="N149">
            <v>38681.684513888889</v>
          </cell>
          <cell r="O149" t="str">
            <v>gchateaug</v>
          </cell>
          <cell r="Q149">
            <v>0.12</v>
          </cell>
        </row>
        <row r="150">
          <cell r="A150" t="str">
            <v>2003</v>
          </cell>
          <cell r="B150" t="str">
            <v>LV0</v>
          </cell>
          <cell r="C150" t="str">
            <v>A00</v>
          </cell>
          <cell r="D150" t="str">
            <v>PC_EMP</v>
          </cell>
          <cell r="E150" t="str">
            <v>T</v>
          </cell>
          <cell r="F150" t="str">
            <v>TOTAL</v>
          </cell>
          <cell r="G150" t="str">
            <v>RSE</v>
          </cell>
          <cell r="I150" t="str">
            <v>MS</v>
          </cell>
          <cell r="K150" t="str">
            <v>V</v>
          </cell>
          <cell r="L150">
            <v>38628.496770833335</v>
          </cell>
          <cell r="M150" t="str">
            <v>gchateaug</v>
          </cell>
          <cell r="N150">
            <v>38681.684513888889</v>
          </cell>
          <cell r="O150" t="str">
            <v>gchateaug</v>
          </cell>
          <cell r="Q150">
            <v>0.55000000000000004</v>
          </cell>
        </row>
        <row r="151">
          <cell r="A151" t="str">
            <v>2003</v>
          </cell>
          <cell r="B151" t="str">
            <v>LV0</v>
          </cell>
          <cell r="C151" t="str">
            <v>A00</v>
          </cell>
          <cell r="D151" t="str">
            <v>PC_EMP</v>
          </cell>
          <cell r="E151" t="str">
            <v>T</v>
          </cell>
          <cell r="F151" t="str">
            <v>TOTAL</v>
          </cell>
          <cell r="G151" t="str">
            <v>TOTAL</v>
          </cell>
          <cell r="I151" t="str">
            <v>MS</v>
          </cell>
          <cell r="K151" t="str">
            <v>V</v>
          </cell>
          <cell r="L151">
            <v>38628.496770833335</v>
          </cell>
          <cell r="M151" t="str">
            <v>gchateaug</v>
          </cell>
          <cell r="N151">
            <v>38681.684513888889</v>
          </cell>
          <cell r="O151" t="str">
            <v>gchateaug</v>
          </cell>
          <cell r="Q151">
            <v>0.8</v>
          </cell>
        </row>
        <row r="152">
          <cell r="A152" t="str">
            <v>2003</v>
          </cell>
          <cell r="B152" t="str">
            <v>ITG</v>
          </cell>
          <cell r="C152" t="str">
            <v>A00</v>
          </cell>
          <cell r="D152" t="str">
            <v>PC_EMP</v>
          </cell>
          <cell r="E152" t="str">
            <v>T</v>
          </cell>
          <cell r="F152" t="str">
            <v>BES</v>
          </cell>
          <cell r="G152" t="str">
            <v>RSE</v>
          </cell>
          <cell r="I152" t="str">
            <v>MS</v>
          </cell>
          <cell r="K152" t="str">
            <v>V</v>
          </cell>
          <cell r="L152">
            <v>38628.496770833335</v>
          </cell>
          <cell r="M152" t="str">
            <v>gchateaug</v>
          </cell>
          <cell r="N152">
            <v>38680.624456018515</v>
          </cell>
          <cell r="O152" t="str">
            <v>gchateaug</v>
          </cell>
          <cell r="Q152">
            <v>0.04</v>
          </cell>
        </row>
        <row r="153">
          <cell r="A153" t="str">
            <v>2003</v>
          </cell>
          <cell r="B153" t="str">
            <v>ITG</v>
          </cell>
          <cell r="C153" t="str">
            <v>A00</v>
          </cell>
          <cell r="D153" t="str">
            <v>PC_EMP</v>
          </cell>
          <cell r="E153" t="str">
            <v>T</v>
          </cell>
          <cell r="F153" t="str">
            <v>BES</v>
          </cell>
          <cell r="G153" t="str">
            <v>TOTAL</v>
          </cell>
          <cell r="I153" t="str">
            <v>MS</v>
          </cell>
          <cell r="K153" t="str">
            <v>V</v>
          </cell>
          <cell r="L153">
            <v>38628.496770833335</v>
          </cell>
          <cell r="M153" t="str">
            <v>gchateaug</v>
          </cell>
          <cell r="N153">
            <v>38680.624456018515</v>
          </cell>
          <cell r="O153" t="str">
            <v>gchateaug</v>
          </cell>
          <cell r="Q153">
            <v>0.1</v>
          </cell>
        </row>
        <row r="154">
          <cell r="A154" t="str">
            <v>2002</v>
          </cell>
          <cell r="B154" t="str">
            <v>ITF5</v>
          </cell>
          <cell r="C154" t="str">
            <v>A00</v>
          </cell>
          <cell r="D154" t="str">
            <v>PC_EMP</v>
          </cell>
          <cell r="E154" t="str">
            <v>T</v>
          </cell>
          <cell r="F154" t="str">
            <v>TOTAL</v>
          </cell>
          <cell r="G154" t="str">
            <v>RSE</v>
          </cell>
          <cell r="H154" t="str">
            <v>:</v>
          </cell>
          <cell r="I154" t="str">
            <v>MS</v>
          </cell>
          <cell r="K154" t="str">
            <v>V</v>
          </cell>
          <cell r="L154">
            <v>38628.496770833335</v>
          </cell>
          <cell r="M154" t="str">
            <v>gchateaug</v>
          </cell>
          <cell r="N154">
            <v>38680.624432870369</v>
          </cell>
          <cell r="O154" t="str">
            <v>gchateaug</v>
          </cell>
        </row>
        <row r="155">
          <cell r="A155" t="str">
            <v>2002</v>
          </cell>
          <cell r="B155" t="str">
            <v>ITF5</v>
          </cell>
          <cell r="C155" t="str">
            <v>A00</v>
          </cell>
          <cell r="D155" t="str">
            <v>PC_EMP</v>
          </cell>
          <cell r="E155" t="str">
            <v>T</v>
          </cell>
          <cell r="F155" t="str">
            <v>TOTAL</v>
          </cell>
          <cell r="G155" t="str">
            <v>TOTAL</v>
          </cell>
          <cell r="H155" t="str">
            <v>:</v>
          </cell>
          <cell r="I155" t="str">
            <v>MS</v>
          </cell>
          <cell r="K155" t="str">
            <v>V</v>
          </cell>
          <cell r="L155">
            <v>38628.496770833335</v>
          </cell>
          <cell r="M155" t="str">
            <v>gchateaug</v>
          </cell>
          <cell r="N155">
            <v>38680.624432870369</v>
          </cell>
          <cell r="O155" t="str">
            <v>gchateaug</v>
          </cell>
        </row>
        <row r="156">
          <cell r="A156" t="str">
            <v>2002</v>
          </cell>
          <cell r="B156" t="str">
            <v>ITF2</v>
          </cell>
          <cell r="C156" t="str">
            <v>A00</v>
          </cell>
          <cell r="D156" t="str">
            <v>PC_EMP</v>
          </cell>
          <cell r="E156" t="str">
            <v>T</v>
          </cell>
          <cell r="F156" t="str">
            <v>BES</v>
          </cell>
          <cell r="G156" t="str">
            <v>RSE</v>
          </cell>
          <cell r="H156" t="str">
            <v>:</v>
          </cell>
          <cell r="I156" t="str">
            <v>MS</v>
          </cell>
          <cell r="K156" t="str">
            <v>V</v>
          </cell>
          <cell r="L156">
            <v>38628.496770833335</v>
          </cell>
          <cell r="M156" t="str">
            <v>gchateaug</v>
          </cell>
          <cell r="N156">
            <v>38680.624432870369</v>
          </cell>
          <cell r="O156" t="str">
            <v>gchateaug</v>
          </cell>
        </row>
        <row r="157">
          <cell r="A157" t="str">
            <v>2002</v>
          </cell>
          <cell r="B157" t="str">
            <v>ITF2</v>
          </cell>
          <cell r="C157" t="str">
            <v>A00</v>
          </cell>
          <cell r="D157" t="str">
            <v>PC_EMP</v>
          </cell>
          <cell r="E157" t="str">
            <v>T</v>
          </cell>
          <cell r="F157" t="str">
            <v>BES</v>
          </cell>
          <cell r="G157" t="str">
            <v>TOTAL</v>
          </cell>
          <cell r="H157" t="str">
            <v>:</v>
          </cell>
          <cell r="I157" t="str">
            <v>MS</v>
          </cell>
          <cell r="K157" t="str">
            <v>V</v>
          </cell>
          <cell r="L157">
            <v>38628.496770833335</v>
          </cell>
          <cell r="M157" t="str">
            <v>gchateaug</v>
          </cell>
          <cell r="N157">
            <v>38680.624432870369</v>
          </cell>
          <cell r="O157" t="str">
            <v>gchateaug</v>
          </cell>
        </row>
        <row r="158">
          <cell r="A158" t="str">
            <v>2002</v>
          </cell>
          <cell r="B158" t="str">
            <v>ITF2</v>
          </cell>
          <cell r="C158" t="str">
            <v>A00</v>
          </cell>
          <cell r="D158" t="str">
            <v>PC_EMP</v>
          </cell>
          <cell r="E158" t="str">
            <v>T</v>
          </cell>
          <cell r="F158" t="str">
            <v>TOTAL</v>
          </cell>
          <cell r="G158" t="str">
            <v>RSE</v>
          </cell>
          <cell r="H158" t="str">
            <v>:</v>
          </cell>
          <cell r="I158" t="str">
            <v>MS</v>
          </cell>
          <cell r="K158" t="str">
            <v>V</v>
          </cell>
          <cell r="L158">
            <v>38628.496770833335</v>
          </cell>
          <cell r="M158" t="str">
            <v>gchateaug</v>
          </cell>
          <cell r="N158">
            <v>38680.624432870369</v>
          </cell>
          <cell r="O158" t="str">
            <v>gchateaug</v>
          </cell>
        </row>
        <row r="159">
          <cell r="A159" t="str">
            <v>2002</v>
          </cell>
          <cell r="B159" t="str">
            <v>ITF2</v>
          </cell>
          <cell r="C159" t="str">
            <v>A00</v>
          </cell>
          <cell r="D159" t="str">
            <v>PC_EMP</v>
          </cell>
          <cell r="E159" t="str">
            <v>T</v>
          </cell>
          <cell r="F159" t="str">
            <v>TOTAL</v>
          </cell>
          <cell r="G159" t="str">
            <v>TOTAL</v>
          </cell>
          <cell r="H159" t="str">
            <v>:</v>
          </cell>
          <cell r="I159" t="str">
            <v>MS</v>
          </cell>
          <cell r="K159" t="str">
            <v>V</v>
          </cell>
          <cell r="L159">
            <v>38628.496770833335</v>
          </cell>
          <cell r="M159" t="str">
            <v>gchateaug</v>
          </cell>
          <cell r="N159">
            <v>38680.624432870369</v>
          </cell>
          <cell r="O159" t="str">
            <v>gchateaug</v>
          </cell>
        </row>
        <row r="160">
          <cell r="A160" t="str">
            <v>2002</v>
          </cell>
          <cell r="B160" t="str">
            <v>ITF1</v>
          </cell>
          <cell r="C160" t="str">
            <v>A00</v>
          </cell>
          <cell r="D160" t="str">
            <v>PC_EMP</v>
          </cell>
          <cell r="E160" t="str">
            <v>T</v>
          </cell>
          <cell r="F160" t="str">
            <v>BES</v>
          </cell>
          <cell r="G160" t="str">
            <v>RSE</v>
          </cell>
          <cell r="H160" t="str">
            <v>:</v>
          </cell>
          <cell r="I160" t="str">
            <v>MS</v>
          </cell>
          <cell r="K160" t="str">
            <v>V</v>
          </cell>
          <cell r="L160">
            <v>38628.496770833335</v>
          </cell>
          <cell r="M160" t="str">
            <v>gchateaug</v>
          </cell>
          <cell r="N160">
            <v>38680.624432870369</v>
          </cell>
          <cell r="O160" t="str">
            <v>gchateaug</v>
          </cell>
        </row>
        <row r="161">
          <cell r="A161" t="str">
            <v>2002</v>
          </cell>
          <cell r="B161" t="str">
            <v>ITF1</v>
          </cell>
          <cell r="C161" t="str">
            <v>A00</v>
          </cell>
          <cell r="D161" t="str">
            <v>PC_EMP</v>
          </cell>
          <cell r="E161" t="str">
            <v>T</v>
          </cell>
          <cell r="F161" t="str">
            <v>BES</v>
          </cell>
          <cell r="G161" t="str">
            <v>TOTAL</v>
          </cell>
          <cell r="H161" t="str">
            <v>:</v>
          </cell>
          <cell r="I161" t="str">
            <v>MS</v>
          </cell>
          <cell r="K161" t="str">
            <v>V</v>
          </cell>
          <cell r="L161">
            <v>38628.496770833335</v>
          </cell>
          <cell r="M161" t="str">
            <v>gchateaug</v>
          </cell>
          <cell r="N161">
            <v>38680.624432870369</v>
          </cell>
          <cell r="O161" t="str">
            <v>gchateaug</v>
          </cell>
        </row>
        <row r="162">
          <cell r="A162" t="str">
            <v>2002</v>
          </cell>
          <cell r="B162" t="str">
            <v>ITF1</v>
          </cell>
          <cell r="C162" t="str">
            <v>A00</v>
          </cell>
          <cell r="D162" t="str">
            <v>PC_EMP</v>
          </cell>
          <cell r="E162" t="str">
            <v>T</v>
          </cell>
          <cell r="F162" t="str">
            <v>TOTAL</v>
          </cell>
          <cell r="G162" t="str">
            <v>RSE</v>
          </cell>
          <cell r="H162" t="str">
            <v>:</v>
          </cell>
          <cell r="I162" t="str">
            <v>MS</v>
          </cell>
          <cell r="K162" t="str">
            <v>V</v>
          </cell>
          <cell r="L162">
            <v>38628.496770833335</v>
          </cell>
          <cell r="M162" t="str">
            <v>gchateaug</v>
          </cell>
          <cell r="N162">
            <v>38680.624432870369</v>
          </cell>
          <cell r="O162" t="str">
            <v>gchateaug</v>
          </cell>
        </row>
        <row r="163">
          <cell r="A163" t="str">
            <v>2002</v>
          </cell>
          <cell r="B163" t="str">
            <v>ITF1</v>
          </cell>
          <cell r="C163" t="str">
            <v>A00</v>
          </cell>
          <cell r="D163" t="str">
            <v>PC_EMP</v>
          </cell>
          <cell r="E163" t="str">
            <v>T</v>
          </cell>
          <cell r="F163" t="str">
            <v>TOTAL</v>
          </cell>
          <cell r="G163" t="str">
            <v>TOTAL</v>
          </cell>
          <cell r="H163" t="str">
            <v>:</v>
          </cell>
          <cell r="I163" t="str">
            <v>MS</v>
          </cell>
          <cell r="K163" t="str">
            <v>V</v>
          </cell>
          <cell r="L163">
            <v>38628.496770833335</v>
          </cell>
          <cell r="M163" t="str">
            <v>gchateaug</v>
          </cell>
          <cell r="N163">
            <v>38680.624432870369</v>
          </cell>
          <cell r="O163" t="str">
            <v>gchateaug</v>
          </cell>
        </row>
        <row r="164">
          <cell r="A164" t="str">
            <v>2002</v>
          </cell>
          <cell r="B164" t="str">
            <v>ITD4</v>
          </cell>
          <cell r="C164" t="str">
            <v>A00</v>
          </cell>
          <cell r="D164" t="str">
            <v>PC_EMP</v>
          </cell>
          <cell r="E164" t="str">
            <v>T</v>
          </cell>
          <cell r="F164" t="str">
            <v>BES</v>
          </cell>
          <cell r="G164" t="str">
            <v>RSE</v>
          </cell>
          <cell r="H164" t="str">
            <v>:</v>
          </cell>
          <cell r="I164" t="str">
            <v>MS</v>
          </cell>
          <cell r="K164" t="str">
            <v>V</v>
          </cell>
          <cell r="L164">
            <v>38628.496770833335</v>
          </cell>
          <cell r="M164" t="str">
            <v>gchateaug</v>
          </cell>
          <cell r="N164">
            <v>38680.624432870369</v>
          </cell>
          <cell r="O164" t="str">
            <v>gchateaug</v>
          </cell>
        </row>
        <row r="165">
          <cell r="A165" t="str">
            <v>2002</v>
          </cell>
          <cell r="B165" t="str">
            <v>ITD4</v>
          </cell>
          <cell r="C165" t="str">
            <v>A00</v>
          </cell>
          <cell r="D165" t="str">
            <v>PC_EMP</v>
          </cell>
          <cell r="E165" t="str">
            <v>T</v>
          </cell>
          <cell r="F165" t="str">
            <v>BES</v>
          </cell>
          <cell r="G165" t="str">
            <v>TOTAL</v>
          </cell>
          <cell r="H165" t="str">
            <v>:</v>
          </cell>
          <cell r="I165" t="str">
            <v>MS</v>
          </cell>
          <cell r="K165" t="str">
            <v>V</v>
          </cell>
          <cell r="L165">
            <v>38628.496770833335</v>
          </cell>
          <cell r="M165" t="str">
            <v>gchateaug</v>
          </cell>
          <cell r="N165">
            <v>38680.624432870369</v>
          </cell>
          <cell r="O165" t="str">
            <v>gchateaug</v>
          </cell>
        </row>
        <row r="166">
          <cell r="A166" t="str">
            <v>2002</v>
          </cell>
          <cell r="B166" t="str">
            <v>ITD4</v>
          </cell>
          <cell r="C166" t="str">
            <v>A00</v>
          </cell>
          <cell r="D166" t="str">
            <v>PC_EMP</v>
          </cell>
          <cell r="E166" t="str">
            <v>T</v>
          </cell>
          <cell r="F166" t="str">
            <v>TOTAL</v>
          </cell>
          <cell r="G166" t="str">
            <v>RSE</v>
          </cell>
          <cell r="H166" t="str">
            <v>:</v>
          </cell>
          <cell r="I166" t="str">
            <v>MS</v>
          </cell>
          <cell r="K166" t="str">
            <v>V</v>
          </cell>
          <cell r="L166">
            <v>38628.496770833335</v>
          </cell>
          <cell r="M166" t="str">
            <v>gchateaug</v>
          </cell>
          <cell r="N166">
            <v>38680.624432870369</v>
          </cell>
          <cell r="O166" t="str">
            <v>gchateaug</v>
          </cell>
        </row>
        <row r="167">
          <cell r="A167" t="str">
            <v>2002</v>
          </cell>
          <cell r="B167" t="str">
            <v>ITD4</v>
          </cell>
          <cell r="C167" t="str">
            <v>A00</v>
          </cell>
          <cell r="D167" t="str">
            <v>PC_EMP</v>
          </cell>
          <cell r="E167" t="str">
            <v>T</v>
          </cell>
          <cell r="F167" t="str">
            <v>TOTAL</v>
          </cell>
          <cell r="G167" t="str">
            <v>TOTAL</v>
          </cell>
          <cell r="H167" t="str">
            <v>:</v>
          </cell>
          <cell r="I167" t="str">
            <v>MS</v>
          </cell>
          <cell r="K167" t="str">
            <v>V</v>
          </cell>
          <cell r="L167">
            <v>38628.496770833335</v>
          </cell>
          <cell r="M167" t="str">
            <v>gchateaug</v>
          </cell>
          <cell r="N167">
            <v>38680.624432870369</v>
          </cell>
          <cell r="O167" t="str">
            <v>gchateaug</v>
          </cell>
        </row>
        <row r="168">
          <cell r="A168" t="str">
            <v>2002</v>
          </cell>
          <cell r="B168" t="str">
            <v>ITC3</v>
          </cell>
          <cell r="C168" t="str">
            <v>A00</v>
          </cell>
          <cell r="D168" t="str">
            <v>PC_EMP</v>
          </cell>
          <cell r="E168" t="str">
            <v>T</v>
          </cell>
          <cell r="F168" t="str">
            <v>BES</v>
          </cell>
          <cell r="G168" t="str">
            <v>RSE</v>
          </cell>
          <cell r="H168" t="str">
            <v>:</v>
          </cell>
          <cell r="I168" t="str">
            <v>MS</v>
          </cell>
          <cell r="K168" t="str">
            <v>V</v>
          </cell>
          <cell r="L168">
            <v>38628.496770833335</v>
          </cell>
          <cell r="M168" t="str">
            <v>gchateaug</v>
          </cell>
          <cell r="N168">
            <v>38680.624432870369</v>
          </cell>
          <cell r="O168" t="str">
            <v>gchateaug</v>
          </cell>
        </row>
        <row r="169">
          <cell r="A169" t="str">
            <v>2002</v>
          </cell>
          <cell r="B169" t="str">
            <v>ITC3</v>
          </cell>
          <cell r="C169" t="str">
            <v>A00</v>
          </cell>
          <cell r="D169" t="str">
            <v>PC_EMP</v>
          </cell>
          <cell r="E169" t="str">
            <v>T</v>
          </cell>
          <cell r="F169" t="str">
            <v>BES</v>
          </cell>
          <cell r="G169" t="str">
            <v>TOTAL</v>
          </cell>
          <cell r="H169" t="str">
            <v>:</v>
          </cell>
          <cell r="I169" t="str">
            <v>MS</v>
          </cell>
          <cell r="K169" t="str">
            <v>V</v>
          </cell>
          <cell r="L169">
            <v>38628.496770833335</v>
          </cell>
          <cell r="M169" t="str">
            <v>gchateaug</v>
          </cell>
          <cell r="N169">
            <v>38680.624432870369</v>
          </cell>
          <cell r="O169" t="str">
            <v>gchateaug</v>
          </cell>
        </row>
        <row r="170">
          <cell r="A170" t="str">
            <v>2002</v>
          </cell>
          <cell r="B170" t="str">
            <v>ITC3</v>
          </cell>
          <cell r="C170" t="str">
            <v>A00</v>
          </cell>
          <cell r="D170" t="str">
            <v>PC_EMP</v>
          </cell>
          <cell r="E170" t="str">
            <v>T</v>
          </cell>
          <cell r="F170" t="str">
            <v>TOTAL</v>
          </cell>
          <cell r="G170" t="str">
            <v>RSE</v>
          </cell>
          <cell r="H170" t="str">
            <v>:</v>
          </cell>
          <cell r="I170" t="str">
            <v>MS</v>
          </cell>
          <cell r="K170" t="str">
            <v>V</v>
          </cell>
          <cell r="L170">
            <v>38628.496770833335</v>
          </cell>
          <cell r="M170" t="str">
            <v>gchateaug</v>
          </cell>
          <cell r="N170">
            <v>38680.624432870369</v>
          </cell>
          <cell r="O170" t="str">
            <v>gchateaug</v>
          </cell>
        </row>
        <row r="171">
          <cell r="A171" t="str">
            <v>2002</v>
          </cell>
          <cell r="B171" t="str">
            <v>ITC3</v>
          </cell>
          <cell r="C171" t="str">
            <v>A00</v>
          </cell>
          <cell r="D171" t="str">
            <v>PC_EMP</v>
          </cell>
          <cell r="E171" t="str">
            <v>T</v>
          </cell>
          <cell r="F171" t="str">
            <v>TOTAL</v>
          </cell>
          <cell r="G171" t="str">
            <v>TOTAL</v>
          </cell>
          <cell r="H171" t="str">
            <v>:</v>
          </cell>
          <cell r="I171" t="str">
            <v>MS</v>
          </cell>
          <cell r="K171" t="str">
            <v>V</v>
          </cell>
          <cell r="L171">
            <v>38628.496770833335</v>
          </cell>
          <cell r="M171" t="str">
            <v>gchateaug</v>
          </cell>
          <cell r="N171">
            <v>38680.624432870369</v>
          </cell>
          <cell r="O171" t="str">
            <v>gchateaug</v>
          </cell>
        </row>
        <row r="172">
          <cell r="A172" t="str">
            <v>2002</v>
          </cell>
          <cell r="B172" t="str">
            <v>IS00</v>
          </cell>
          <cell r="C172" t="str">
            <v>A00</v>
          </cell>
          <cell r="D172" t="str">
            <v>PC_EMP</v>
          </cell>
          <cell r="E172" t="str">
            <v>T</v>
          </cell>
          <cell r="F172" t="str">
            <v>BES</v>
          </cell>
          <cell r="G172" t="str">
            <v>TOTAL</v>
          </cell>
          <cell r="H172" t="str">
            <v>f</v>
          </cell>
          <cell r="I172" t="str">
            <v>MS</v>
          </cell>
          <cell r="K172" t="str">
            <v>V</v>
          </cell>
          <cell r="L172">
            <v>38628.496770833335</v>
          </cell>
          <cell r="M172" t="str">
            <v>gchateaug</v>
          </cell>
          <cell r="N172">
            <v>38681.684641203705</v>
          </cell>
          <cell r="O172" t="str">
            <v>gchateaug</v>
          </cell>
          <cell r="Q172">
            <v>1.1599999999999999</v>
          </cell>
        </row>
        <row r="173">
          <cell r="A173" t="str">
            <v>2002</v>
          </cell>
          <cell r="B173" t="str">
            <v>IS00</v>
          </cell>
          <cell r="C173" t="str">
            <v>A00</v>
          </cell>
          <cell r="D173" t="str">
            <v>PC_EMP</v>
          </cell>
          <cell r="E173" t="str">
            <v>T</v>
          </cell>
          <cell r="F173" t="str">
            <v>TOTAL</v>
          </cell>
          <cell r="G173" t="str">
            <v>TOTAL</v>
          </cell>
          <cell r="H173" t="str">
            <v>f</v>
          </cell>
          <cell r="I173" t="str">
            <v>MS</v>
          </cell>
          <cell r="K173" t="str">
            <v>V</v>
          </cell>
          <cell r="L173">
            <v>38628.496770833335</v>
          </cell>
          <cell r="M173" t="str">
            <v>gchateaug</v>
          </cell>
          <cell r="N173">
            <v>38681.684641203705</v>
          </cell>
          <cell r="O173" t="str">
            <v>gchateaug</v>
          </cell>
          <cell r="Q173">
            <v>3.19</v>
          </cell>
        </row>
        <row r="174">
          <cell r="A174" t="str">
            <v>2002</v>
          </cell>
          <cell r="B174" t="str">
            <v>IE02</v>
          </cell>
          <cell r="C174" t="str">
            <v>A00</v>
          </cell>
          <cell r="D174" t="str">
            <v>PC_EMP</v>
          </cell>
          <cell r="E174" t="str">
            <v>T</v>
          </cell>
          <cell r="F174" t="str">
            <v>BES</v>
          </cell>
          <cell r="G174" t="str">
            <v>RSE</v>
          </cell>
          <cell r="I174" t="str">
            <v>MS</v>
          </cell>
          <cell r="K174" t="str">
            <v>V</v>
          </cell>
          <cell r="L174">
            <v>38628.496770833335</v>
          </cell>
          <cell r="M174" t="str">
            <v>gchateaug</v>
          </cell>
          <cell r="N174">
            <v>38680.624432870369</v>
          </cell>
          <cell r="O174" t="str">
            <v>gchateaug</v>
          </cell>
          <cell r="Q174">
            <v>0.43</v>
          </cell>
        </row>
        <row r="175">
          <cell r="A175" t="str">
            <v>2002</v>
          </cell>
          <cell r="B175" t="str">
            <v>IE02</v>
          </cell>
          <cell r="C175" t="str">
            <v>A00</v>
          </cell>
          <cell r="D175" t="str">
            <v>PC_EMP</v>
          </cell>
          <cell r="E175" t="str">
            <v>T</v>
          </cell>
          <cell r="F175" t="str">
            <v>BES</v>
          </cell>
          <cell r="G175" t="str">
            <v>TOTAL</v>
          </cell>
          <cell r="I175" t="str">
            <v>MS</v>
          </cell>
          <cell r="K175" t="str">
            <v>V</v>
          </cell>
          <cell r="L175">
            <v>38628.496770833335</v>
          </cell>
          <cell r="M175" t="str">
            <v>gchateaug</v>
          </cell>
          <cell r="N175">
            <v>38680.624432870369</v>
          </cell>
          <cell r="O175" t="str">
            <v>gchateaug</v>
          </cell>
          <cell r="Q175">
            <v>0.75</v>
          </cell>
        </row>
        <row r="176">
          <cell r="A176" t="str">
            <v>1998</v>
          </cell>
          <cell r="B176" t="str">
            <v>RO</v>
          </cell>
          <cell r="C176" t="str">
            <v>A00</v>
          </cell>
          <cell r="D176" t="str">
            <v>PC_EMP</v>
          </cell>
          <cell r="E176" t="str">
            <v>T</v>
          </cell>
          <cell r="F176" t="str">
            <v>BES</v>
          </cell>
          <cell r="G176" t="str">
            <v>TOTAL</v>
          </cell>
          <cell r="I176" t="str">
            <v>OTH</v>
          </cell>
          <cell r="J176" t="str">
            <v>DATA OCDE</v>
          </cell>
          <cell r="K176" t="str">
            <v>V</v>
          </cell>
          <cell r="L176">
            <v>38628.522881944446</v>
          </cell>
          <cell r="M176" t="str">
            <v>gchateaug</v>
          </cell>
          <cell r="N176">
            <v>38681.684016203704</v>
          </cell>
          <cell r="O176" t="str">
            <v>gchateaug</v>
          </cell>
          <cell r="Q176">
            <v>0.35</v>
          </cell>
        </row>
        <row r="177">
          <cell r="A177" t="str">
            <v>1998</v>
          </cell>
          <cell r="B177" t="str">
            <v>RO</v>
          </cell>
          <cell r="C177" t="str">
            <v>A00</v>
          </cell>
          <cell r="D177" t="str">
            <v>PC_EMP</v>
          </cell>
          <cell r="E177" t="str">
            <v>T</v>
          </cell>
          <cell r="F177" t="str">
            <v>BES</v>
          </cell>
          <cell r="G177" t="str">
            <v>RSE</v>
          </cell>
          <cell r="I177" t="str">
            <v>OTH</v>
          </cell>
          <cell r="J177" t="str">
            <v>DATA OCDE</v>
          </cell>
          <cell r="K177" t="str">
            <v>V</v>
          </cell>
          <cell r="L177">
            <v>38628.522881944446</v>
          </cell>
          <cell r="M177" t="str">
            <v>gchateaug</v>
          </cell>
          <cell r="N177">
            <v>38681.684016203704</v>
          </cell>
          <cell r="O177" t="str">
            <v>gchateaug</v>
          </cell>
          <cell r="Q177">
            <v>0.18</v>
          </cell>
        </row>
        <row r="178">
          <cell r="A178" t="str">
            <v>1995</v>
          </cell>
          <cell r="B178" t="str">
            <v>SE</v>
          </cell>
          <cell r="C178" t="str">
            <v>A00</v>
          </cell>
          <cell r="D178" t="str">
            <v>PC_EMP</v>
          </cell>
          <cell r="E178" t="str">
            <v>T</v>
          </cell>
          <cell r="F178" t="str">
            <v>TOTAL</v>
          </cell>
          <cell r="G178" t="str">
            <v>TOTAL</v>
          </cell>
          <cell r="I178" t="str">
            <v>NC</v>
          </cell>
          <cell r="K178" t="str">
            <v>V</v>
          </cell>
          <cell r="L178">
            <v>38628.522893518515</v>
          </cell>
          <cell r="M178" t="str">
            <v>gchateaug</v>
          </cell>
          <cell r="N178">
            <v>38681.684016203704</v>
          </cell>
          <cell r="O178" t="str">
            <v>gchateaug</v>
          </cell>
          <cell r="Q178">
            <v>2.42</v>
          </cell>
        </row>
        <row r="179">
          <cell r="A179" t="str">
            <v>1995</v>
          </cell>
          <cell r="B179" t="str">
            <v>SE</v>
          </cell>
          <cell r="C179" t="str">
            <v>A00</v>
          </cell>
          <cell r="D179" t="str">
            <v>PC_EMP</v>
          </cell>
          <cell r="E179" t="str">
            <v>T</v>
          </cell>
          <cell r="F179" t="str">
            <v>BES</v>
          </cell>
          <cell r="G179" t="str">
            <v>TOTAL</v>
          </cell>
          <cell r="I179" t="str">
            <v>NC</v>
          </cell>
          <cell r="K179" t="str">
            <v>V</v>
          </cell>
          <cell r="L179">
            <v>38628.522893518515</v>
          </cell>
          <cell r="M179" t="str">
            <v>gchateaug</v>
          </cell>
          <cell r="N179">
            <v>38681.684016203704</v>
          </cell>
          <cell r="O179" t="str">
            <v>gchateaug</v>
          </cell>
          <cell r="Q179">
            <v>1.18</v>
          </cell>
        </row>
        <row r="180">
          <cell r="A180" t="str">
            <v>1995</v>
          </cell>
          <cell r="B180" t="str">
            <v>SE</v>
          </cell>
          <cell r="C180" t="str">
            <v>A00</v>
          </cell>
          <cell r="D180" t="str">
            <v>PC_EMP</v>
          </cell>
          <cell r="E180" t="str">
            <v>T</v>
          </cell>
          <cell r="F180" t="str">
            <v>BES</v>
          </cell>
          <cell r="G180" t="str">
            <v>RSE</v>
          </cell>
          <cell r="I180" t="str">
            <v>NC</v>
          </cell>
          <cell r="K180" t="str">
            <v>V</v>
          </cell>
          <cell r="L180">
            <v>38628.522893518515</v>
          </cell>
          <cell r="M180" t="str">
            <v>gchateaug</v>
          </cell>
          <cell r="N180">
            <v>38681.684016203704</v>
          </cell>
          <cell r="O180" t="str">
            <v>gchateaug</v>
          </cell>
          <cell r="Q180">
            <v>0.54</v>
          </cell>
        </row>
        <row r="181">
          <cell r="A181" t="str">
            <v>1993</v>
          </cell>
          <cell r="B181" t="str">
            <v>US</v>
          </cell>
          <cell r="C181" t="str">
            <v>A00</v>
          </cell>
          <cell r="D181" t="str">
            <v>PC_EMP</v>
          </cell>
          <cell r="E181" t="str">
            <v>T</v>
          </cell>
          <cell r="F181" t="str">
            <v>BES</v>
          </cell>
          <cell r="G181" t="str">
            <v>RSE</v>
          </cell>
          <cell r="H181" t="str">
            <v>:</v>
          </cell>
          <cell r="I181" t="str">
            <v>NC</v>
          </cell>
          <cell r="K181" t="str">
            <v>V</v>
          </cell>
          <cell r="L181">
            <v>38628.522893518515</v>
          </cell>
          <cell r="M181" t="str">
            <v>gchateaug</v>
          </cell>
          <cell r="N181">
            <v>38681.684016203704</v>
          </cell>
          <cell r="O181" t="str">
            <v>gchateaug</v>
          </cell>
        </row>
        <row r="182">
          <cell r="A182" t="str">
            <v>1993</v>
          </cell>
          <cell r="B182" t="str">
            <v>UK</v>
          </cell>
          <cell r="C182" t="str">
            <v>A00</v>
          </cell>
          <cell r="D182" t="str">
            <v>PC_EMP</v>
          </cell>
          <cell r="E182" t="str">
            <v>T</v>
          </cell>
          <cell r="F182" t="str">
            <v>TOTAL</v>
          </cell>
          <cell r="G182" t="str">
            <v>TOTAL</v>
          </cell>
          <cell r="H182" t="str">
            <v>:</v>
          </cell>
          <cell r="I182" t="str">
            <v>NC</v>
          </cell>
          <cell r="K182" t="str">
            <v>V</v>
          </cell>
          <cell r="L182">
            <v>38628.522893518515</v>
          </cell>
          <cell r="M182" t="str">
            <v>gchateaug</v>
          </cell>
          <cell r="N182">
            <v>38681.684016203704</v>
          </cell>
          <cell r="O182" t="str">
            <v>gchateaug</v>
          </cell>
        </row>
        <row r="183">
          <cell r="A183" t="str">
            <v>1992</v>
          </cell>
          <cell r="B183" t="str">
            <v>PT</v>
          </cell>
          <cell r="C183" t="str">
            <v>A00</v>
          </cell>
          <cell r="D183" t="str">
            <v>PC_EMP</v>
          </cell>
          <cell r="E183" t="str">
            <v>T</v>
          </cell>
          <cell r="F183" t="str">
            <v>BES</v>
          </cell>
          <cell r="G183" t="str">
            <v>TOTAL</v>
          </cell>
          <cell r="I183" t="str">
            <v>OTH</v>
          </cell>
          <cell r="J183" t="str">
            <v>DATA OCDE</v>
          </cell>
          <cell r="K183" t="str">
            <v>V</v>
          </cell>
          <cell r="L183">
            <v>38628.522905092592</v>
          </cell>
          <cell r="M183" t="str">
            <v>gchateaug</v>
          </cell>
          <cell r="N183">
            <v>38681.683993055558</v>
          </cell>
          <cell r="O183" t="str">
            <v>gchateaug</v>
          </cell>
          <cell r="Q183">
            <v>7.0000000000000007E-2</v>
          </cell>
        </row>
        <row r="184">
          <cell r="A184" t="str">
            <v>2003</v>
          </cell>
          <cell r="B184" t="str">
            <v>DE23</v>
          </cell>
          <cell r="C184" t="str">
            <v>A00</v>
          </cell>
          <cell r="D184" t="str">
            <v>PC_EMP</v>
          </cell>
          <cell r="E184" t="str">
            <v>T</v>
          </cell>
          <cell r="F184" t="str">
            <v>BES</v>
          </cell>
          <cell r="G184" t="str">
            <v>RSE</v>
          </cell>
          <cell r="I184" t="str">
            <v>MS</v>
          </cell>
          <cell r="K184" t="str">
            <v>V</v>
          </cell>
          <cell r="L184">
            <v>38628.496747685182</v>
          </cell>
          <cell r="M184" t="str">
            <v>gchateaug</v>
          </cell>
          <cell r="N184">
            <v>38680.630694444444</v>
          </cell>
          <cell r="O184" t="str">
            <v>gchateaug</v>
          </cell>
          <cell r="Q184">
            <v>0.57999999999999996</v>
          </cell>
        </row>
        <row r="185">
          <cell r="A185" t="str">
            <v>2003</v>
          </cell>
          <cell r="B185" t="str">
            <v>DE23</v>
          </cell>
          <cell r="C185" t="str">
            <v>A00</v>
          </cell>
          <cell r="D185" t="str">
            <v>PC_EMP</v>
          </cell>
          <cell r="E185" t="str">
            <v>T</v>
          </cell>
          <cell r="F185" t="str">
            <v>BES</v>
          </cell>
          <cell r="G185" t="str">
            <v>TOTAL</v>
          </cell>
          <cell r="I185" t="str">
            <v>MS</v>
          </cell>
          <cell r="K185" t="str">
            <v>V</v>
          </cell>
          <cell r="L185">
            <v>38628.496747685182</v>
          </cell>
          <cell r="M185" t="str">
            <v>gchateaug</v>
          </cell>
          <cell r="N185">
            <v>38680.630694444444</v>
          </cell>
          <cell r="O185" t="str">
            <v>gchateaug</v>
          </cell>
          <cell r="Q185">
            <v>1.1299999999999999</v>
          </cell>
        </row>
        <row r="186">
          <cell r="A186" t="str">
            <v>2003</v>
          </cell>
          <cell r="B186" t="str">
            <v>DE23</v>
          </cell>
          <cell r="C186" t="str">
            <v>A00</v>
          </cell>
          <cell r="D186" t="str">
            <v>PC_EMP</v>
          </cell>
          <cell r="E186" t="str">
            <v>T</v>
          </cell>
          <cell r="F186" t="str">
            <v>TOTAL</v>
          </cell>
          <cell r="G186" t="str">
            <v>RSE</v>
          </cell>
          <cell r="H186" t="str">
            <v>:c</v>
          </cell>
          <cell r="I186" t="str">
            <v>MS</v>
          </cell>
          <cell r="K186" t="str">
            <v>V</v>
          </cell>
          <cell r="L186">
            <v>38628.496747685182</v>
          </cell>
          <cell r="M186" t="str">
            <v>gchateaug</v>
          </cell>
          <cell r="N186">
            <v>38680.624432870369</v>
          </cell>
          <cell r="O186" t="str">
            <v>gchateaug</v>
          </cell>
        </row>
        <row r="187">
          <cell r="A187" t="str">
            <v>2003</v>
          </cell>
          <cell r="B187" t="str">
            <v>DE23</v>
          </cell>
          <cell r="C187" t="str">
            <v>A00</v>
          </cell>
          <cell r="D187" t="str">
            <v>PC_EMP</v>
          </cell>
          <cell r="E187" t="str">
            <v>T</v>
          </cell>
          <cell r="F187" t="str">
            <v>TOTAL</v>
          </cell>
          <cell r="G187" t="str">
            <v>TOTAL</v>
          </cell>
          <cell r="H187" t="str">
            <v>:c</v>
          </cell>
          <cell r="I187" t="str">
            <v>MS</v>
          </cell>
          <cell r="K187" t="str">
            <v>V</v>
          </cell>
          <cell r="L187">
            <v>38628.496747685182</v>
          </cell>
          <cell r="M187" t="str">
            <v>gchateaug</v>
          </cell>
          <cell r="N187">
            <v>38680.624432870369</v>
          </cell>
          <cell r="O187" t="str">
            <v>gchateaug</v>
          </cell>
        </row>
        <row r="188">
          <cell r="A188" t="str">
            <v>2003</v>
          </cell>
          <cell r="B188" t="str">
            <v>DE21</v>
          </cell>
          <cell r="C188" t="str">
            <v>A00</v>
          </cell>
          <cell r="D188" t="str">
            <v>PC_EMP</v>
          </cell>
          <cell r="E188" t="str">
            <v>T</v>
          </cell>
          <cell r="F188" t="str">
            <v>BES</v>
          </cell>
          <cell r="G188" t="str">
            <v>RSE</v>
          </cell>
          <cell r="I188" t="str">
            <v>MS</v>
          </cell>
          <cell r="K188" t="str">
            <v>V</v>
          </cell>
          <cell r="L188">
            <v>38628.496747685182</v>
          </cell>
          <cell r="M188" t="str">
            <v>gchateaug</v>
          </cell>
          <cell r="N188">
            <v>38680.630694444444</v>
          </cell>
          <cell r="O188" t="str">
            <v>gchateaug</v>
          </cell>
          <cell r="Q188">
            <v>1.35</v>
          </cell>
        </row>
        <row r="189">
          <cell r="A189" t="str">
            <v>2003</v>
          </cell>
          <cell r="B189" t="str">
            <v>DE21</v>
          </cell>
          <cell r="C189" t="str">
            <v>A00</v>
          </cell>
          <cell r="D189" t="str">
            <v>PC_EMP</v>
          </cell>
          <cell r="E189" t="str">
            <v>T</v>
          </cell>
          <cell r="F189" t="str">
            <v>BES</v>
          </cell>
          <cell r="G189" t="str">
            <v>TOTAL</v>
          </cell>
          <cell r="I189" t="str">
            <v>MS</v>
          </cell>
          <cell r="K189" t="str">
            <v>V</v>
          </cell>
          <cell r="L189">
            <v>38628.496747685182</v>
          </cell>
          <cell r="M189" t="str">
            <v>gchateaug</v>
          </cell>
          <cell r="N189">
            <v>38680.630694444444</v>
          </cell>
          <cell r="O189" t="str">
            <v>gchateaug</v>
          </cell>
          <cell r="Q189">
            <v>2.38</v>
          </cell>
        </row>
        <row r="190">
          <cell r="A190" t="str">
            <v>2003</v>
          </cell>
          <cell r="B190" t="str">
            <v>DE21</v>
          </cell>
          <cell r="C190" t="str">
            <v>A00</v>
          </cell>
          <cell r="D190" t="str">
            <v>PC_EMP</v>
          </cell>
          <cell r="E190" t="str">
            <v>T</v>
          </cell>
          <cell r="F190" t="str">
            <v>TOTAL</v>
          </cell>
          <cell r="G190" t="str">
            <v>RSE</v>
          </cell>
          <cell r="I190" t="str">
            <v>MS</v>
          </cell>
          <cell r="K190" t="str">
            <v>V</v>
          </cell>
          <cell r="L190">
            <v>38628.496747685182</v>
          </cell>
          <cell r="M190" t="str">
            <v>gchateaug</v>
          </cell>
          <cell r="N190">
            <v>38680.630694444444</v>
          </cell>
          <cell r="O190" t="str">
            <v>gchateaug</v>
          </cell>
          <cell r="Q190">
            <v>2.17</v>
          </cell>
        </row>
        <row r="191">
          <cell r="A191" t="str">
            <v>2003</v>
          </cell>
          <cell r="B191" t="str">
            <v>DE21</v>
          </cell>
          <cell r="C191" t="str">
            <v>A00</v>
          </cell>
          <cell r="D191" t="str">
            <v>PC_EMP</v>
          </cell>
          <cell r="E191" t="str">
            <v>T</v>
          </cell>
          <cell r="F191" t="str">
            <v>TOTAL</v>
          </cell>
          <cell r="G191" t="str">
            <v>TOTAL</v>
          </cell>
          <cell r="I191" t="str">
            <v>MS</v>
          </cell>
          <cell r="K191" t="str">
            <v>V</v>
          </cell>
          <cell r="L191">
            <v>38628.496747685182</v>
          </cell>
          <cell r="M191" t="str">
            <v>gchateaug</v>
          </cell>
          <cell r="N191">
            <v>38680.630694444444</v>
          </cell>
          <cell r="O191" t="str">
            <v>gchateaug</v>
          </cell>
          <cell r="Q191">
            <v>3.69</v>
          </cell>
        </row>
        <row r="192">
          <cell r="A192" t="str">
            <v>2003</v>
          </cell>
          <cell r="B192" t="str">
            <v>DE2</v>
          </cell>
          <cell r="C192" t="str">
            <v>A00</v>
          </cell>
          <cell r="D192" t="str">
            <v>PC_EMP</v>
          </cell>
          <cell r="E192" t="str">
            <v>T</v>
          </cell>
          <cell r="F192" t="str">
            <v>BES</v>
          </cell>
          <cell r="G192" t="str">
            <v>RSE</v>
          </cell>
          <cell r="I192" t="str">
            <v>MS</v>
          </cell>
          <cell r="K192" t="str">
            <v>V</v>
          </cell>
          <cell r="L192">
            <v>38628.496747685182</v>
          </cell>
          <cell r="M192" t="str">
            <v>gchateaug</v>
          </cell>
          <cell r="N192">
            <v>38680.630694444444</v>
          </cell>
          <cell r="O192" t="str">
            <v>gchateaug</v>
          </cell>
          <cell r="Q192">
            <v>0.76</v>
          </cell>
        </row>
        <row r="193">
          <cell r="A193" t="str">
            <v>2003</v>
          </cell>
          <cell r="B193" t="str">
            <v>DE2</v>
          </cell>
          <cell r="C193" t="str">
            <v>A00</v>
          </cell>
          <cell r="D193" t="str">
            <v>PC_EMP</v>
          </cell>
          <cell r="E193" t="str">
            <v>T</v>
          </cell>
          <cell r="F193" t="str">
            <v>BES</v>
          </cell>
          <cell r="G193" t="str">
            <v>TOTAL</v>
          </cell>
          <cell r="I193" t="str">
            <v>MS</v>
          </cell>
          <cell r="K193" t="str">
            <v>V</v>
          </cell>
          <cell r="L193">
            <v>38628.496747685182</v>
          </cell>
          <cell r="M193" t="str">
            <v>gchateaug</v>
          </cell>
          <cell r="N193">
            <v>38680.630694444444</v>
          </cell>
          <cell r="O193" t="str">
            <v>gchateaug</v>
          </cell>
          <cell r="Q193">
            <v>1.36</v>
          </cell>
        </row>
        <row r="194">
          <cell r="A194" t="str">
            <v>2003</v>
          </cell>
          <cell r="B194" t="str">
            <v>DE2</v>
          </cell>
          <cell r="C194" t="str">
            <v>A00</v>
          </cell>
          <cell r="D194" t="str">
            <v>PC_EMP</v>
          </cell>
          <cell r="E194" t="str">
            <v>T</v>
          </cell>
          <cell r="F194" t="str">
            <v>TOTAL</v>
          </cell>
          <cell r="G194" t="str">
            <v>RSE</v>
          </cell>
          <cell r="I194" t="str">
            <v>MS</v>
          </cell>
          <cell r="K194" t="str">
            <v>V</v>
          </cell>
          <cell r="L194">
            <v>38628.496747685182</v>
          </cell>
          <cell r="M194" t="str">
            <v>gchateaug</v>
          </cell>
          <cell r="N194">
            <v>38680.630694444444</v>
          </cell>
          <cell r="O194" t="str">
            <v>gchateaug</v>
          </cell>
          <cell r="Q194">
            <v>1.27</v>
          </cell>
        </row>
        <row r="195">
          <cell r="A195" t="str">
            <v>2003</v>
          </cell>
          <cell r="B195" t="str">
            <v>DE2</v>
          </cell>
          <cell r="C195" t="str">
            <v>A00</v>
          </cell>
          <cell r="D195" t="str">
            <v>PC_EMP</v>
          </cell>
          <cell r="E195" t="str">
            <v>T</v>
          </cell>
          <cell r="F195" t="str">
            <v>TOTAL</v>
          </cell>
          <cell r="G195" t="str">
            <v>TOTAL</v>
          </cell>
          <cell r="I195" t="str">
            <v>MS</v>
          </cell>
          <cell r="K195" t="str">
            <v>V</v>
          </cell>
          <cell r="L195">
            <v>38628.496747685182</v>
          </cell>
          <cell r="M195" t="str">
            <v>gchateaug</v>
          </cell>
          <cell r="N195">
            <v>38680.630694444444</v>
          </cell>
          <cell r="O195" t="str">
            <v>gchateaug</v>
          </cell>
          <cell r="Q195">
            <v>2.14</v>
          </cell>
        </row>
        <row r="196">
          <cell r="A196" t="str">
            <v>2003</v>
          </cell>
          <cell r="B196" t="str">
            <v>DE12</v>
          </cell>
          <cell r="C196" t="str">
            <v>A00</v>
          </cell>
          <cell r="D196" t="str">
            <v>PC_EMP</v>
          </cell>
          <cell r="E196" t="str">
            <v>T</v>
          </cell>
          <cell r="F196" t="str">
            <v>BES</v>
          </cell>
          <cell r="G196" t="str">
            <v>RSE</v>
          </cell>
          <cell r="I196" t="str">
            <v>MS</v>
          </cell>
          <cell r="K196" t="str">
            <v>V</v>
          </cell>
          <cell r="L196">
            <v>38628.496747685182</v>
          </cell>
          <cell r="M196" t="str">
            <v>gchateaug</v>
          </cell>
          <cell r="N196">
            <v>38680.630694444444</v>
          </cell>
          <cell r="O196" t="str">
            <v>gchateaug</v>
          </cell>
          <cell r="Q196">
            <v>0.72</v>
          </cell>
        </row>
        <row r="197">
          <cell r="A197" t="str">
            <v>2003</v>
          </cell>
          <cell r="B197" t="str">
            <v>DE12</v>
          </cell>
          <cell r="C197" t="str">
            <v>A00</v>
          </cell>
          <cell r="D197" t="str">
            <v>PC_EMP</v>
          </cell>
          <cell r="E197" t="str">
            <v>T</v>
          </cell>
          <cell r="F197" t="str">
            <v>BES</v>
          </cell>
          <cell r="G197" t="str">
            <v>TOTAL</v>
          </cell>
          <cell r="I197" t="str">
            <v>MS</v>
          </cell>
          <cell r="K197" t="str">
            <v>V</v>
          </cell>
          <cell r="L197">
            <v>38628.496747685182</v>
          </cell>
          <cell r="M197" t="str">
            <v>gchateaug</v>
          </cell>
          <cell r="N197">
            <v>38680.630694444444</v>
          </cell>
          <cell r="O197" t="str">
            <v>gchateaug</v>
          </cell>
          <cell r="Q197">
            <v>1.35</v>
          </cell>
        </row>
        <row r="198">
          <cell r="A198" t="str">
            <v>2003</v>
          </cell>
          <cell r="B198" t="str">
            <v>DE12</v>
          </cell>
          <cell r="C198" t="str">
            <v>A00</v>
          </cell>
          <cell r="D198" t="str">
            <v>PC_EMP</v>
          </cell>
          <cell r="E198" t="str">
            <v>T</v>
          </cell>
          <cell r="F198" t="str">
            <v>TOTAL</v>
          </cell>
          <cell r="G198" t="str">
            <v>RSE</v>
          </cell>
          <cell r="I198" t="str">
            <v>MS</v>
          </cell>
          <cell r="K198" t="str">
            <v>V</v>
          </cell>
          <cell r="L198">
            <v>38628.496747685182</v>
          </cell>
          <cell r="M198" t="str">
            <v>gchateaug</v>
          </cell>
          <cell r="N198">
            <v>38680.630694444444</v>
          </cell>
          <cell r="O198" t="str">
            <v>gchateaug</v>
          </cell>
          <cell r="Q198">
            <v>1.68</v>
          </cell>
        </row>
        <row r="199">
          <cell r="A199" t="str">
            <v>2003</v>
          </cell>
          <cell r="B199" t="str">
            <v>DE12</v>
          </cell>
          <cell r="C199" t="str">
            <v>A00</v>
          </cell>
          <cell r="D199" t="str">
            <v>PC_EMP</v>
          </cell>
          <cell r="E199" t="str">
            <v>T</v>
          </cell>
          <cell r="F199" t="str">
            <v>TOTAL</v>
          </cell>
          <cell r="G199" t="str">
            <v>TOTAL</v>
          </cell>
          <cell r="I199" t="str">
            <v>MS</v>
          </cell>
          <cell r="K199" t="str">
            <v>V</v>
          </cell>
          <cell r="L199">
            <v>38628.496747685182</v>
          </cell>
          <cell r="M199" t="str">
            <v>gchateaug</v>
          </cell>
          <cell r="N199">
            <v>38680.630694444444</v>
          </cell>
          <cell r="O199" t="str">
            <v>gchateaug</v>
          </cell>
          <cell r="Q199">
            <v>2.95</v>
          </cell>
        </row>
        <row r="200">
          <cell r="A200" t="str">
            <v>2003</v>
          </cell>
          <cell r="B200" t="str">
            <v>CZ0</v>
          </cell>
          <cell r="C200" t="str">
            <v>A00</v>
          </cell>
          <cell r="D200" t="str">
            <v>PC_EMP</v>
          </cell>
          <cell r="E200" t="str">
            <v>T</v>
          </cell>
          <cell r="F200" t="str">
            <v>BES</v>
          </cell>
          <cell r="G200" t="str">
            <v>RSE</v>
          </cell>
          <cell r="I200" t="str">
            <v>MS</v>
          </cell>
          <cell r="K200" t="str">
            <v>V</v>
          </cell>
          <cell r="L200">
            <v>38628.496747685182</v>
          </cell>
          <cell r="M200" t="str">
            <v>gchateaug</v>
          </cell>
          <cell r="N200">
            <v>38681.684490740743</v>
          </cell>
          <cell r="O200" t="str">
            <v>gchateaug</v>
          </cell>
          <cell r="Q200">
            <v>0.22</v>
          </cell>
        </row>
        <row r="201">
          <cell r="A201" t="str">
            <v>2003</v>
          </cell>
          <cell r="B201" t="str">
            <v>CZ0</v>
          </cell>
          <cell r="C201" t="str">
            <v>A00</v>
          </cell>
          <cell r="D201" t="str">
            <v>PC_EMP</v>
          </cell>
          <cell r="E201" t="str">
            <v>T</v>
          </cell>
          <cell r="F201" t="str">
            <v>BES</v>
          </cell>
          <cell r="G201" t="str">
            <v>TOTAL</v>
          </cell>
          <cell r="I201" t="str">
            <v>MS</v>
          </cell>
          <cell r="K201" t="str">
            <v>V</v>
          </cell>
          <cell r="L201">
            <v>38628.496747685182</v>
          </cell>
          <cell r="M201" t="str">
            <v>gchateaug</v>
          </cell>
          <cell r="N201">
            <v>38681.684490740743</v>
          </cell>
          <cell r="O201" t="str">
            <v>gchateaug</v>
          </cell>
          <cell r="Q201">
            <v>0.51</v>
          </cell>
        </row>
        <row r="202">
          <cell r="A202" t="str">
            <v>1996</v>
          </cell>
          <cell r="B202" t="str">
            <v>SI0</v>
          </cell>
          <cell r="C202" t="str">
            <v>A00</v>
          </cell>
          <cell r="D202" t="str">
            <v>PC_EMP</v>
          </cell>
          <cell r="E202" t="str">
            <v>T</v>
          </cell>
          <cell r="F202" t="str">
            <v>TOTAL</v>
          </cell>
          <cell r="G202" t="str">
            <v>RSE</v>
          </cell>
          <cell r="I202" t="str">
            <v>NC</v>
          </cell>
          <cell r="K202" t="str">
            <v>V</v>
          </cell>
          <cell r="L202">
            <v>38628.496759259258</v>
          </cell>
          <cell r="M202" t="str">
            <v>gchateaug</v>
          </cell>
          <cell r="N202">
            <v>38681.684444444443</v>
          </cell>
          <cell r="O202" t="str">
            <v>gchateaug</v>
          </cell>
          <cell r="Q202">
            <v>0.71</v>
          </cell>
        </row>
        <row r="203">
          <cell r="A203" t="str">
            <v>1996</v>
          </cell>
          <cell r="B203" t="str">
            <v>SI0</v>
          </cell>
          <cell r="C203" t="str">
            <v>A00</v>
          </cell>
          <cell r="D203" t="str">
            <v>PC_EMP</v>
          </cell>
          <cell r="E203" t="str">
            <v>T</v>
          </cell>
          <cell r="F203" t="str">
            <v>TOTAL</v>
          </cell>
          <cell r="G203" t="str">
            <v>TOTAL</v>
          </cell>
          <cell r="I203" t="str">
            <v>NC</v>
          </cell>
          <cell r="K203" t="str">
            <v>V</v>
          </cell>
          <cell r="L203">
            <v>38628.496759259258</v>
          </cell>
          <cell r="M203" t="str">
            <v>gchateaug</v>
          </cell>
          <cell r="N203">
            <v>38681.684444444443</v>
          </cell>
          <cell r="O203" t="str">
            <v>gchateaug</v>
          </cell>
          <cell r="Q203">
            <v>1.46</v>
          </cell>
        </row>
        <row r="204">
          <cell r="A204" t="str">
            <v>1996</v>
          </cell>
          <cell r="B204" t="str">
            <v>LU00</v>
          </cell>
          <cell r="C204" t="str">
            <v>A00</v>
          </cell>
          <cell r="D204" t="str">
            <v>PC_EMP</v>
          </cell>
          <cell r="E204" t="str">
            <v>T</v>
          </cell>
          <cell r="F204" t="str">
            <v>BES</v>
          </cell>
          <cell r="G204" t="str">
            <v>RSE</v>
          </cell>
          <cell r="H204" t="str">
            <v>:</v>
          </cell>
          <cell r="I204" t="str">
            <v>NC</v>
          </cell>
          <cell r="K204" t="str">
            <v>V</v>
          </cell>
          <cell r="L204">
            <v>38628.496759259258</v>
          </cell>
          <cell r="M204" t="str">
            <v>gchateaug</v>
          </cell>
          <cell r="N204">
            <v>38680.624409722222</v>
          </cell>
          <cell r="O204" t="str">
            <v>gchateaug</v>
          </cell>
        </row>
        <row r="205">
          <cell r="A205" t="str">
            <v>1996</v>
          </cell>
          <cell r="B205" t="str">
            <v>LU00</v>
          </cell>
          <cell r="C205" t="str">
            <v>A00</v>
          </cell>
          <cell r="D205" t="str">
            <v>PC_EMP</v>
          </cell>
          <cell r="E205" t="str">
            <v>T</v>
          </cell>
          <cell r="F205" t="str">
            <v>BES</v>
          </cell>
          <cell r="G205" t="str">
            <v>TOTAL</v>
          </cell>
          <cell r="H205" t="str">
            <v>:</v>
          </cell>
          <cell r="I205" t="str">
            <v>NC</v>
          </cell>
          <cell r="K205" t="str">
            <v>V</v>
          </cell>
          <cell r="L205">
            <v>38628.496759259258</v>
          </cell>
          <cell r="M205" t="str">
            <v>gchateaug</v>
          </cell>
          <cell r="N205">
            <v>38680.624409722222</v>
          </cell>
          <cell r="O205" t="str">
            <v>gchateaug</v>
          </cell>
        </row>
        <row r="206">
          <cell r="A206" t="str">
            <v>1996</v>
          </cell>
          <cell r="B206" t="str">
            <v>LU00</v>
          </cell>
          <cell r="C206" t="str">
            <v>A00</v>
          </cell>
          <cell r="D206" t="str">
            <v>PC_EMP</v>
          </cell>
          <cell r="E206" t="str">
            <v>T</v>
          </cell>
          <cell r="F206" t="str">
            <v>TOTAL</v>
          </cell>
          <cell r="G206" t="str">
            <v>RSE</v>
          </cell>
          <cell r="H206" t="str">
            <v>:</v>
          </cell>
          <cell r="I206" t="str">
            <v>NC</v>
          </cell>
          <cell r="K206" t="str">
            <v>V</v>
          </cell>
          <cell r="L206">
            <v>38628.496759259258</v>
          </cell>
          <cell r="M206" t="str">
            <v>gchateaug</v>
          </cell>
          <cell r="N206">
            <v>38680.624409722222</v>
          </cell>
          <cell r="O206" t="str">
            <v>gchateaug</v>
          </cell>
        </row>
        <row r="207">
          <cell r="A207" t="str">
            <v>1996</v>
          </cell>
          <cell r="B207" t="str">
            <v>LU00</v>
          </cell>
          <cell r="C207" t="str">
            <v>A00</v>
          </cell>
          <cell r="D207" t="str">
            <v>PC_EMP</v>
          </cell>
          <cell r="E207" t="str">
            <v>T</v>
          </cell>
          <cell r="F207" t="str">
            <v>TOTAL</v>
          </cell>
          <cell r="G207" t="str">
            <v>TOTAL</v>
          </cell>
          <cell r="H207" t="str">
            <v>:</v>
          </cell>
          <cell r="I207" t="str">
            <v>NC</v>
          </cell>
          <cell r="K207" t="str">
            <v>V</v>
          </cell>
          <cell r="L207">
            <v>38628.496759259258</v>
          </cell>
          <cell r="M207" t="str">
            <v>gchateaug</v>
          </cell>
          <cell r="N207">
            <v>38680.624409722222</v>
          </cell>
          <cell r="O207" t="str">
            <v>gchateaug</v>
          </cell>
        </row>
        <row r="208">
          <cell r="A208" t="str">
            <v>1995</v>
          </cell>
          <cell r="B208" t="str">
            <v>DK00</v>
          </cell>
          <cell r="C208" t="str">
            <v>A00</v>
          </cell>
          <cell r="D208" t="str">
            <v>PC_EMP</v>
          </cell>
          <cell r="E208" t="str">
            <v>T</v>
          </cell>
          <cell r="F208" t="str">
            <v>BES</v>
          </cell>
          <cell r="G208" t="str">
            <v>RSE</v>
          </cell>
          <cell r="I208" t="str">
            <v>OTH</v>
          </cell>
          <cell r="J208" t="str">
            <v>DATA OCDE</v>
          </cell>
          <cell r="K208" t="str">
            <v>V</v>
          </cell>
          <cell r="L208">
            <v>38628.496759259258</v>
          </cell>
          <cell r="M208" t="str">
            <v>gchateaug</v>
          </cell>
          <cell r="N208">
            <v>38681.684652777774</v>
          </cell>
          <cell r="O208" t="str">
            <v>gchateaug</v>
          </cell>
          <cell r="Q208">
            <v>0.47</v>
          </cell>
        </row>
        <row r="209">
          <cell r="A209" t="str">
            <v>1995</v>
          </cell>
          <cell r="B209" t="str">
            <v>DK00</v>
          </cell>
          <cell r="C209" t="str">
            <v>A00</v>
          </cell>
          <cell r="D209" t="str">
            <v>PC_EMP</v>
          </cell>
          <cell r="E209" t="str">
            <v>T</v>
          </cell>
          <cell r="F209" t="str">
            <v>BES</v>
          </cell>
          <cell r="G209" t="str">
            <v>TOTAL</v>
          </cell>
          <cell r="I209" t="str">
            <v>OTH</v>
          </cell>
          <cell r="J209" t="str">
            <v>DATA OCDE</v>
          </cell>
          <cell r="K209" t="str">
            <v>V</v>
          </cell>
          <cell r="L209">
            <v>38628.496759259258</v>
          </cell>
          <cell r="M209" t="str">
            <v>gchateaug</v>
          </cell>
          <cell r="N209">
            <v>38681.684652777774</v>
          </cell>
          <cell r="O209" t="str">
            <v>gchateaug</v>
          </cell>
          <cell r="Q209">
            <v>0.99</v>
          </cell>
        </row>
        <row r="210">
          <cell r="A210" t="str">
            <v>1995</v>
          </cell>
          <cell r="B210" t="str">
            <v>DK00</v>
          </cell>
          <cell r="C210" t="str">
            <v>A00</v>
          </cell>
          <cell r="D210" t="str">
            <v>PC_EMP</v>
          </cell>
          <cell r="E210" t="str">
            <v>T</v>
          </cell>
          <cell r="F210" t="str">
            <v>TOTAL</v>
          </cell>
          <cell r="G210" t="str">
            <v>RSE</v>
          </cell>
          <cell r="I210" t="str">
            <v>NC</v>
          </cell>
          <cell r="K210" t="str">
            <v>V</v>
          </cell>
          <cell r="L210">
            <v>38628.496759259258</v>
          </cell>
          <cell r="M210" t="str">
            <v>gchateaug</v>
          </cell>
          <cell r="N210">
            <v>38681.684652777774</v>
          </cell>
          <cell r="O210" t="str">
            <v>gchateaug</v>
          </cell>
          <cell r="Q210">
            <v>1</v>
          </cell>
        </row>
        <row r="211">
          <cell r="A211" t="str">
            <v>1995</v>
          </cell>
          <cell r="B211" t="str">
            <v>DK00</v>
          </cell>
          <cell r="C211" t="str">
            <v>A00</v>
          </cell>
          <cell r="D211" t="str">
            <v>PC_EMP</v>
          </cell>
          <cell r="E211" t="str">
            <v>T</v>
          </cell>
          <cell r="F211" t="str">
            <v>TOTAL</v>
          </cell>
          <cell r="G211" t="str">
            <v>TOTAL</v>
          </cell>
          <cell r="I211" t="str">
            <v>NC</v>
          </cell>
          <cell r="K211" t="str">
            <v>V</v>
          </cell>
          <cell r="L211">
            <v>38628.496759259258</v>
          </cell>
          <cell r="M211" t="str">
            <v>gchateaug</v>
          </cell>
          <cell r="N211">
            <v>38681.684652777774</v>
          </cell>
          <cell r="O211" t="str">
            <v>gchateaug</v>
          </cell>
          <cell r="Q211">
            <v>1.95</v>
          </cell>
        </row>
        <row r="212">
          <cell r="A212" t="str">
            <v>1994</v>
          </cell>
          <cell r="B212" t="str">
            <v>LU00</v>
          </cell>
          <cell r="C212" t="str">
            <v>A00</v>
          </cell>
          <cell r="D212" t="str">
            <v>PC_EMP</v>
          </cell>
          <cell r="E212" t="str">
            <v>T</v>
          </cell>
          <cell r="F212" t="str">
            <v>BES</v>
          </cell>
          <cell r="G212" t="str">
            <v>RSE</v>
          </cell>
          <cell r="H212" t="str">
            <v>:</v>
          </cell>
          <cell r="I212" t="str">
            <v>NC</v>
          </cell>
          <cell r="K212" t="str">
            <v>V</v>
          </cell>
          <cell r="L212">
            <v>38628.496759259258</v>
          </cell>
          <cell r="M212" t="str">
            <v>gchateaug</v>
          </cell>
          <cell r="N212">
            <v>38680.624409722222</v>
          </cell>
          <cell r="O212" t="str">
            <v>gchateaug</v>
          </cell>
        </row>
        <row r="213">
          <cell r="A213" t="str">
            <v>1994</v>
          </cell>
          <cell r="B213" t="str">
            <v>LU00</v>
          </cell>
          <cell r="C213" t="str">
            <v>A00</v>
          </cell>
          <cell r="D213" t="str">
            <v>PC_EMP</v>
          </cell>
          <cell r="E213" t="str">
            <v>T</v>
          </cell>
          <cell r="F213" t="str">
            <v>BES</v>
          </cell>
          <cell r="G213" t="str">
            <v>TOTAL</v>
          </cell>
          <cell r="H213" t="str">
            <v>:</v>
          </cell>
          <cell r="I213" t="str">
            <v>NC</v>
          </cell>
          <cell r="K213" t="str">
            <v>V</v>
          </cell>
          <cell r="L213">
            <v>38628.496759259258</v>
          </cell>
          <cell r="M213" t="str">
            <v>gchateaug</v>
          </cell>
          <cell r="N213">
            <v>38680.624409722222</v>
          </cell>
          <cell r="O213" t="str">
            <v>gchateaug</v>
          </cell>
        </row>
        <row r="214">
          <cell r="A214" t="str">
            <v>1994</v>
          </cell>
          <cell r="B214" t="str">
            <v>LU00</v>
          </cell>
          <cell r="C214" t="str">
            <v>A00</v>
          </cell>
          <cell r="D214" t="str">
            <v>PC_EMP</v>
          </cell>
          <cell r="E214" t="str">
            <v>T</v>
          </cell>
          <cell r="F214" t="str">
            <v>TOTAL</v>
          </cell>
          <cell r="G214" t="str">
            <v>RSE</v>
          </cell>
          <cell r="H214" t="str">
            <v>:</v>
          </cell>
          <cell r="I214" t="str">
            <v>NC</v>
          </cell>
          <cell r="K214" t="str">
            <v>V</v>
          </cell>
          <cell r="L214">
            <v>38628.496759259258</v>
          </cell>
          <cell r="M214" t="str">
            <v>gchateaug</v>
          </cell>
          <cell r="N214">
            <v>38680.624409722222</v>
          </cell>
          <cell r="O214" t="str">
            <v>gchateaug</v>
          </cell>
        </row>
        <row r="215">
          <cell r="A215" t="str">
            <v>1994</v>
          </cell>
          <cell r="B215" t="str">
            <v>LU00</v>
          </cell>
          <cell r="C215" t="str">
            <v>A00</v>
          </cell>
          <cell r="D215" t="str">
            <v>PC_EMP</v>
          </cell>
          <cell r="E215" t="str">
            <v>T</v>
          </cell>
          <cell r="F215" t="str">
            <v>TOTAL</v>
          </cell>
          <cell r="G215" t="str">
            <v>TOTAL</v>
          </cell>
          <cell r="H215" t="str">
            <v>:</v>
          </cell>
          <cell r="I215" t="str">
            <v>NC</v>
          </cell>
          <cell r="K215" t="str">
            <v>V</v>
          </cell>
          <cell r="L215">
            <v>38628.496759259258</v>
          </cell>
          <cell r="M215" t="str">
            <v>gchateaug</v>
          </cell>
          <cell r="N215">
            <v>38680.624409722222</v>
          </cell>
          <cell r="O215" t="str">
            <v>gchateaug</v>
          </cell>
        </row>
        <row r="216">
          <cell r="A216" t="str">
            <v>1989</v>
          </cell>
          <cell r="B216" t="str">
            <v>LU0</v>
          </cell>
          <cell r="C216" t="str">
            <v>A00</v>
          </cell>
          <cell r="D216" t="str">
            <v>PC_EMP</v>
          </cell>
          <cell r="E216" t="str">
            <v>T</v>
          </cell>
          <cell r="F216" t="str">
            <v>TOTAL</v>
          </cell>
          <cell r="G216" t="str">
            <v>RSE</v>
          </cell>
          <cell r="H216" t="str">
            <v>:</v>
          </cell>
          <cell r="I216" t="str">
            <v>NC</v>
          </cell>
          <cell r="K216" t="str">
            <v>V</v>
          </cell>
          <cell r="L216">
            <v>38628.496759259258</v>
          </cell>
          <cell r="M216" t="str">
            <v>gchateaug</v>
          </cell>
          <cell r="N216">
            <v>38680.624409722222</v>
          </cell>
          <cell r="O216" t="str">
            <v>gchateaug</v>
          </cell>
        </row>
        <row r="217">
          <cell r="A217" t="str">
            <v>1989</v>
          </cell>
          <cell r="B217" t="str">
            <v>LU0</v>
          </cell>
          <cell r="C217" t="str">
            <v>A00</v>
          </cell>
          <cell r="D217" t="str">
            <v>PC_EMP</v>
          </cell>
          <cell r="E217" t="str">
            <v>T</v>
          </cell>
          <cell r="F217" t="str">
            <v>TOTAL</v>
          </cell>
          <cell r="G217" t="str">
            <v>TOTAL</v>
          </cell>
          <cell r="H217" t="str">
            <v>:</v>
          </cell>
          <cell r="I217" t="str">
            <v>NC</v>
          </cell>
          <cell r="K217" t="str">
            <v>V</v>
          </cell>
          <cell r="L217">
            <v>38628.496759259258</v>
          </cell>
          <cell r="M217" t="str">
            <v>gchateaug</v>
          </cell>
          <cell r="N217">
            <v>38680.624409722222</v>
          </cell>
          <cell r="O217" t="str">
            <v>gchateaug</v>
          </cell>
        </row>
        <row r="218">
          <cell r="A218" t="str">
            <v>1989</v>
          </cell>
          <cell r="B218" t="str">
            <v>DK00</v>
          </cell>
          <cell r="C218" t="str">
            <v>A00</v>
          </cell>
          <cell r="D218" t="str">
            <v>PC_EMP</v>
          </cell>
          <cell r="E218" t="str">
            <v>T</v>
          </cell>
          <cell r="F218" t="str">
            <v>BES</v>
          </cell>
          <cell r="G218" t="str">
            <v>RSE</v>
          </cell>
          <cell r="I218" t="str">
            <v>NC</v>
          </cell>
          <cell r="K218" t="str">
            <v>V</v>
          </cell>
          <cell r="L218">
            <v>38628.496759259258</v>
          </cell>
          <cell r="M218" t="str">
            <v>gchateaug</v>
          </cell>
          <cell r="N218">
            <v>38681.684652777774</v>
          </cell>
          <cell r="O218" t="str">
            <v>gchateaug</v>
          </cell>
          <cell r="Q218">
            <v>0.24</v>
          </cell>
        </row>
        <row r="219">
          <cell r="A219" t="str">
            <v>1989</v>
          </cell>
          <cell r="B219" t="str">
            <v>DK00</v>
          </cell>
          <cell r="C219" t="str">
            <v>A00</v>
          </cell>
          <cell r="D219" t="str">
            <v>PC_EMP</v>
          </cell>
          <cell r="E219" t="str">
            <v>T</v>
          </cell>
          <cell r="F219" t="str">
            <v>BES</v>
          </cell>
          <cell r="G219" t="str">
            <v>TOTAL</v>
          </cell>
          <cell r="I219" t="str">
            <v>NC</v>
          </cell>
          <cell r="K219" t="str">
            <v>V</v>
          </cell>
          <cell r="L219">
            <v>38628.496759259258</v>
          </cell>
          <cell r="M219" t="str">
            <v>gchateaug</v>
          </cell>
          <cell r="N219">
            <v>38681.684652777774</v>
          </cell>
          <cell r="O219" t="str">
            <v>gchateaug</v>
          </cell>
          <cell r="Q219">
            <v>0.79</v>
          </cell>
        </row>
        <row r="220">
          <cell r="A220" t="str">
            <v>1989</v>
          </cell>
          <cell r="B220" t="str">
            <v>DK00</v>
          </cell>
          <cell r="C220" t="str">
            <v>A00</v>
          </cell>
          <cell r="D220" t="str">
            <v>PC_EMP</v>
          </cell>
          <cell r="E220" t="str">
            <v>T</v>
          </cell>
          <cell r="F220" t="str">
            <v>TOTAL</v>
          </cell>
          <cell r="G220" t="str">
            <v>RSE</v>
          </cell>
          <cell r="I220" t="str">
            <v>NC</v>
          </cell>
          <cell r="K220" t="str">
            <v>V</v>
          </cell>
          <cell r="L220">
            <v>38628.496759259258</v>
          </cell>
          <cell r="M220" t="str">
            <v>gchateaug</v>
          </cell>
          <cell r="N220">
            <v>38681.684652777774</v>
          </cell>
          <cell r="O220" t="str">
            <v>gchateaug</v>
          </cell>
          <cell r="Q220">
            <v>0.75</v>
          </cell>
        </row>
        <row r="221">
          <cell r="A221" t="str">
            <v>1989</v>
          </cell>
          <cell r="B221" t="str">
            <v>DK00</v>
          </cell>
          <cell r="C221" t="str">
            <v>A00</v>
          </cell>
          <cell r="D221" t="str">
            <v>PC_EMP</v>
          </cell>
          <cell r="E221" t="str">
            <v>T</v>
          </cell>
          <cell r="F221" t="str">
            <v>TOTAL</v>
          </cell>
          <cell r="G221" t="str">
            <v>TOTAL</v>
          </cell>
          <cell r="I221" t="str">
            <v>NC</v>
          </cell>
          <cell r="K221" t="str">
            <v>V</v>
          </cell>
          <cell r="L221">
            <v>38628.496759259258</v>
          </cell>
          <cell r="M221" t="str">
            <v>gchateaug</v>
          </cell>
          <cell r="N221">
            <v>38681.684652777774</v>
          </cell>
          <cell r="O221" t="str">
            <v>gchateaug</v>
          </cell>
          <cell r="Q221">
            <v>1.62</v>
          </cell>
        </row>
        <row r="222">
          <cell r="A222" t="str">
            <v>1988</v>
          </cell>
          <cell r="B222" t="str">
            <v>LU0</v>
          </cell>
          <cell r="C222" t="str">
            <v>A00</v>
          </cell>
          <cell r="D222" t="str">
            <v>PC_EMP</v>
          </cell>
          <cell r="E222" t="str">
            <v>T</v>
          </cell>
          <cell r="F222" t="str">
            <v>BES</v>
          </cell>
          <cell r="G222" t="str">
            <v>RSE</v>
          </cell>
          <cell r="H222" t="str">
            <v>:</v>
          </cell>
          <cell r="I222" t="str">
            <v>NC</v>
          </cell>
          <cell r="K222" t="str">
            <v>V</v>
          </cell>
          <cell r="L222">
            <v>38628.496759259258</v>
          </cell>
          <cell r="M222" t="str">
            <v>gchateaug</v>
          </cell>
          <cell r="N222">
            <v>38680.624409722222</v>
          </cell>
          <cell r="O222" t="str">
            <v>gchateaug</v>
          </cell>
        </row>
        <row r="223">
          <cell r="A223" t="str">
            <v>1988</v>
          </cell>
          <cell r="B223" t="str">
            <v>LU0</v>
          </cell>
          <cell r="C223" t="str">
            <v>A00</v>
          </cell>
          <cell r="D223" t="str">
            <v>PC_EMP</v>
          </cell>
          <cell r="E223" t="str">
            <v>T</v>
          </cell>
          <cell r="F223" t="str">
            <v>BES</v>
          </cell>
          <cell r="G223" t="str">
            <v>TOTAL</v>
          </cell>
          <cell r="H223" t="str">
            <v>:</v>
          </cell>
          <cell r="I223" t="str">
            <v>NC</v>
          </cell>
          <cell r="K223" t="str">
            <v>V</v>
          </cell>
          <cell r="L223">
            <v>38628.496759259258</v>
          </cell>
          <cell r="M223" t="str">
            <v>gchateaug</v>
          </cell>
          <cell r="N223">
            <v>38680.624409722222</v>
          </cell>
          <cell r="O223" t="str">
            <v>gchateaug</v>
          </cell>
        </row>
        <row r="224">
          <cell r="A224" t="str">
            <v>1988</v>
          </cell>
          <cell r="B224" t="str">
            <v>LU0</v>
          </cell>
          <cell r="C224" t="str">
            <v>A00</v>
          </cell>
          <cell r="D224" t="str">
            <v>PC_EMP</v>
          </cell>
          <cell r="E224" t="str">
            <v>T</v>
          </cell>
          <cell r="F224" t="str">
            <v>TOTAL</v>
          </cell>
          <cell r="G224" t="str">
            <v>RSE</v>
          </cell>
          <cell r="H224" t="str">
            <v>:</v>
          </cell>
          <cell r="I224" t="str">
            <v>NC</v>
          </cell>
          <cell r="K224" t="str">
            <v>V</v>
          </cell>
          <cell r="L224">
            <v>38628.496759259258</v>
          </cell>
          <cell r="M224" t="str">
            <v>gchateaug</v>
          </cell>
          <cell r="N224">
            <v>38680.624409722222</v>
          </cell>
          <cell r="O224" t="str">
            <v>gchateaug</v>
          </cell>
        </row>
        <row r="225">
          <cell r="A225" t="str">
            <v>1988</v>
          </cell>
          <cell r="B225" t="str">
            <v>LU0</v>
          </cell>
          <cell r="C225" t="str">
            <v>A00</v>
          </cell>
          <cell r="D225" t="str">
            <v>PC_EMP</v>
          </cell>
          <cell r="E225" t="str">
            <v>T</v>
          </cell>
          <cell r="F225" t="str">
            <v>TOTAL</v>
          </cell>
          <cell r="G225" t="str">
            <v>TOTAL</v>
          </cell>
          <cell r="H225" t="str">
            <v>:</v>
          </cell>
          <cell r="I225" t="str">
            <v>NC</v>
          </cell>
          <cell r="K225" t="str">
            <v>V</v>
          </cell>
          <cell r="L225">
            <v>38628.496759259258</v>
          </cell>
          <cell r="M225" t="str">
            <v>gchateaug</v>
          </cell>
          <cell r="N225">
            <v>38680.624409722222</v>
          </cell>
          <cell r="O225" t="str">
            <v>gchateaug</v>
          </cell>
        </row>
        <row r="226">
          <cell r="A226" t="str">
            <v>1997</v>
          </cell>
          <cell r="B226" t="str">
            <v>RU</v>
          </cell>
          <cell r="C226" t="str">
            <v>A00</v>
          </cell>
          <cell r="D226" t="str">
            <v>PC_EMP</v>
          </cell>
          <cell r="E226" t="str">
            <v>T</v>
          </cell>
          <cell r="F226" t="str">
            <v>BES</v>
          </cell>
          <cell r="G226" t="str">
            <v>TOTAL</v>
          </cell>
          <cell r="H226" t="str">
            <v>i</v>
          </cell>
          <cell r="I226" t="str">
            <v>OTH</v>
          </cell>
          <cell r="J226" t="str">
            <v>DATA OCDE</v>
          </cell>
          <cell r="K226" t="str">
            <v>V</v>
          </cell>
          <cell r="L226">
            <v>38628.522858796299</v>
          </cell>
          <cell r="M226" t="str">
            <v>gchateaug</v>
          </cell>
          <cell r="N226">
            <v>38681.684050925927</v>
          </cell>
          <cell r="O226" t="str">
            <v>gchateaug</v>
          </cell>
          <cell r="Q226">
            <v>0.95</v>
          </cell>
        </row>
        <row r="227">
          <cell r="A227" t="str">
            <v>1997</v>
          </cell>
          <cell r="B227" t="str">
            <v>RU</v>
          </cell>
          <cell r="C227" t="str">
            <v>A00</v>
          </cell>
          <cell r="D227" t="str">
            <v>PC_EMP</v>
          </cell>
          <cell r="E227" t="str">
            <v>T</v>
          </cell>
          <cell r="F227" t="str">
            <v>BES</v>
          </cell>
          <cell r="G227" t="str">
            <v>RSE</v>
          </cell>
          <cell r="H227" t="str">
            <v>i</v>
          </cell>
          <cell r="I227" t="str">
            <v>OTH</v>
          </cell>
          <cell r="J227" t="str">
            <v>DATA OCDE</v>
          </cell>
          <cell r="K227" t="str">
            <v>V</v>
          </cell>
          <cell r="L227">
            <v>38628.522858796299</v>
          </cell>
          <cell r="M227" t="str">
            <v>gchateaug</v>
          </cell>
          <cell r="N227">
            <v>38681.684050925927</v>
          </cell>
          <cell r="O227" t="str">
            <v>gchateaug</v>
          </cell>
          <cell r="Q227">
            <v>0.44</v>
          </cell>
        </row>
        <row r="228">
          <cell r="A228" t="str">
            <v>1998</v>
          </cell>
          <cell r="B228" t="str">
            <v>RU</v>
          </cell>
          <cell r="C228" t="str">
            <v>A00</v>
          </cell>
          <cell r="D228" t="str">
            <v>PC_EMP</v>
          </cell>
          <cell r="E228" t="str">
            <v>T</v>
          </cell>
          <cell r="F228" t="str">
            <v>TOTAL</v>
          </cell>
          <cell r="G228" t="str">
            <v>TOTAL</v>
          </cell>
          <cell r="I228" t="str">
            <v>OTH</v>
          </cell>
          <cell r="J228" t="str">
            <v>DATA OCDE</v>
          </cell>
          <cell r="K228" t="str">
            <v>V</v>
          </cell>
          <cell r="L228">
            <v>38628.522870370369</v>
          </cell>
          <cell r="M228" t="str">
            <v>gchateaug</v>
          </cell>
          <cell r="N228">
            <v>38681.684050925927</v>
          </cell>
          <cell r="O228" t="str">
            <v>gchateaug</v>
          </cell>
          <cell r="Q228">
            <v>1.34</v>
          </cell>
        </row>
        <row r="229">
          <cell r="A229" t="str">
            <v>1991</v>
          </cell>
          <cell r="B229" t="str">
            <v>DK</v>
          </cell>
          <cell r="C229" t="str">
            <v>A00</v>
          </cell>
          <cell r="D229" t="str">
            <v>PC_EMP</v>
          </cell>
          <cell r="E229" t="str">
            <v>T</v>
          </cell>
          <cell r="F229" t="str">
            <v>TOTAL</v>
          </cell>
          <cell r="G229" t="str">
            <v>TOTAL</v>
          </cell>
          <cell r="I229" t="str">
            <v>NC</v>
          </cell>
          <cell r="K229" t="str">
            <v>V</v>
          </cell>
          <cell r="L229">
            <v>38628.522905092592</v>
          </cell>
          <cell r="M229" t="str">
            <v>gchateaug</v>
          </cell>
          <cell r="N229">
            <v>38681.683958333335</v>
          </cell>
          <cell r="O229" t="str">
            <v>gchateaug</v>
          </cell>
          <cell r="Q229">
            <v>1.57</v>
          </cell>
        </row>
        <row r="230">
          <cell r="A230" t="str">
            <v>1991</v>
          </cell>
          <cell r="B230" t="str">
            <v>DK</v>
          </cell>
          <cell r="C230" t="str">
            <v>A00</v>
          </cell>
          <cell r="D230" t="str">
            <v>PC_EMP</v>
          </cell>
          <cell r="E230" t="str">
            <v>T</v>
          </cell>
          <cell r="F230" t="str">
            <v>TOTAL</v>
          </cell>
          <cell r="G230" t="str">
            <v>RSE</v>
          </cell>
          <cell r="I230" t="str">
            <v>NC</v>
          </cell>
          <cell r="K230" t="str">
            <v>V</v>
          </cell>
          <cell r="L230">
            <v>38628.522905092592</v>
          </cell>
          <cell r="M230" t="str">
            <v>gchateaug</v>
          </cell>
          <cell r="N230">
            <v>38681.683958333335</v>
          </cell>
          <cell r="O230" t="str">
            <v>gchateaug</v>
          </cell>
          <cell r="Q230">
            <v>0.78</v>
          </cell>
        </row>
        <row r="231">
          <cell r="A231" t="str">
            <v>1991</v>
          </cell>
          <cell r="B231" t="str">
            <v>DK</v>
          </cell>
          <cell r="C231" t="str">
            <v>A00</v>
          </cell>
          <cell r="D231" t="str">
            <v>PC_EMP</v>
          </cell>
          <cell r="E231" t="str">
            <v>T</v>
          </cell>
          <cell r="F231" t="str">
            <v>BES</v>
          </cell>
          <cell r="G231" t="str">
            <v>TOTAL</v>
          </cell>
          <cell r="I231" t="str">
            <v>NC</v>
          </cell>
          <cell r="K231" t="str">
            <v>V</v>
          </cell>
          <cell r="L231">
            <v>38628.522905092592</v>
          </cell>
          <cell r="M231" t="str">
            <v>gchateaug</v>
          </cell>
          <cell r="N231">
            <v>38681.683958333335</v>
          </cell>
          <cell r="O231" t="str">
            <v>gchateaug</v>
          </cell>
          <cell r="Q231">
            <v>0.84</v>
          </cell>
        </row>
        <row r="232">
          <cell r="A232" t="str">
            <v>1991</v>
          </cell>
          <cell r="B232" t="str">
            <v>DK</v>
          </cell>
          <cell r="C232" t="str">
            <v>A00</v>
          </cell>
          <cell r="D232" t="str">
            <v>PC_EMP</v>
          </cell>
          <cell r="E232" t="str">
            <v>T</v>
          </cell>
          <cell r="F232" t="str">
            <v>BES</v>
          </cell>
          <cell r="G232" t="str">
            <v>RSE</v>
          </cell>
          <cell r="I232" t="str">
            <v>NC</v>
          </cell>
          <cell r="K232" t="str">
            <v>V</v>
          </cell>
          <cell r="L232">
            <v>38628.522905092592</v>
          </cell>
          <cell r="M232" t="str">
            <v>gchateaug</v>
          </cell>
          <cell r="N232">
            <v>38681.683958333335</v>
          </cell>
          <cell r="O232" t="str">
            <v>gchateaug</v>
          </cell>
          <cell r="Q232">
            <v>0.26</v>
          </cell>
        </row>
        <row r="233">
          <cell r="A233" t="str">
            <v>1986</v>
          </cell>
          <cell r="B233" t="str">
            <v>TR</v>
          </cell>
          <cell r="C233" t="str">
            <v>A00</v>
          </cell>
          <cell r="D233" t="str">
            <v>PC_EMP</v>
          </cell>
          <cell r="E233" t="str">
            <v>T</v>
          </cell>
          <cell r="F233" t="str">
            <v>TOTAL</v>
          </cell>
          <cell r="G233" t="str">
            <v>RSE</v>
          </cell>
          <cell r="H233" t="str">
            <v>:</v>
          </cell>
          <cell r="I233" t="str">
            <v>NC</v>
          </cell>
          <cell r="K233" t="str">
            <v>V</v>
          </cell>
          <cell r="L233">
            <v>38628.522905092592</v>
          </cell>
          <cell r="M233" t="str">
            <v>gchateaug</v>
          </cell>
          <cell r="N233">
            <v>38681.683969907404</v>
          </cell>
          <cell r="O233" t="str">
            <v>gchateaug</v>
          </cell>
        </row>
        <row r="234">
          <cell r="A234" t="str">
            <v>1986</v>
          </cell>
          <cell r="B234" t="str">
            <v>TR</v>
          </cell>
          <cell r="C234" t="str">
            <v>A00</v>
          </cell>
          <cell r="D234" t="str">
            <v>PC_EMP</v>
          </cell>
          <cell r="E234" t="str">
            <v>T</v>
          </cell>
          <cell r="F234" t="str">
            <v>BES</v>
          </cell>
          <cell r="G234" t="str">
            <v>TOTAL</v>
          </cell>
          <cell r="H234" t="str">
            <v>:</v>
          </cell>
          <cell r="I234" t="str">
            <v>NC</v>
          </cell>
          <cell r="K234" t="str">
            <v>V</v>
          </cell>
          <cell r="L234">
            <v>38628.522905092592</v>
          </cell>
          <cell r="M234" t="str">
            <v>gchateaug</v>
          </cell>
          <cell r="N234">
            <v>38681.683969907404</v>
          </cell>
          <cell r="O234" t="str">
            <v>gchateaug</v>
          </cell>
        </row>
        <row r="235">
          <cell r="A235" t="str">
            <v>1986</v>
          </cell>
          <cell r="B235" t="str">
            <v>TR</v>
          </cell>
          <cell r="C235" t="str">
            <v>A00</v>
          </cell>
          <cell r="D235" t="str">
            <v>PC_EMP</v>
          </cell>
          <cell r="E235" t="str">
            <v>T</v>
          </cell>
          <cell r="F235" t="str">
            <v>BES</v>
          </cell>
          <cell r="G235" t="str">
            <v>RSE</v>
          </cell>
          <cell r="H235" t="str">
            <v>:</v>
          </cell>
          <cell r="I235" t="str">
            <v>NC</v>
          </cell>
          <cell r="K235" t="str">
            <v>V</v>
          </cell>
          <cell r="L235">
            <v>38628.522905092592</v>
          </cell>
          <cell r="M235" t="str">
            <v>gchateaug</v>
          </cell>
          <cell r="N235">
            <v>38681.683969907404</v>
          </cell>
          <cell r="O235" t="str">
            <v>gchateaug</v>
          </cell>
        </row>
        <row r="236">
          <cell r="A236" t="str">
            <v>2001</v>
          </cell>
          <cell r="B236" t="str">
            <v>HU21</v>
          </cell>
          <cell r="C236" t="str">
            <v>A00</v>
          </cell>
          <cell r="D236" t="str">
            <v>PC_EMP</v>
          </cell>
          <cell r="E236" t="str">
            <v>T</v>
          </cell>
          <cell r="F236" t="str">
            <v>BES</v>
          </cell>
          <cell r="G236" t="str">
            <v>TOTAL</v>
          </cell>
          <cell r="H236" t="str">
            <v>:</v>
          </cell>
          <cell r="I236" t="str">
            <v>NC</v>
          </cell>
          <cell r="K236" t="str">
            <v>V</v>
          </cell>
          <cell r="L236">
            <v>38628.496736111112</v>
          </cell>
          <cell r="M236" t="str">
            <v>gchateaug</v>
          </cell>
          <cell r="N236">
            <v>38680.624444444446</v>
          </cell>
          <cell r="O236" t="str">
            <v>gchateaug</v>
          </cell>
        </row>
        <row r="237">
          <cell r="A237" t="str">
            <v>2001</v>
          </cell>
          <cell r="B237" t="str">
            <v>HU21</v>
          </cell>
          <cell r="C237" t="str">
            <v>A00</v>
          </cell>
          <cell r="D237" t="str">
            <v>PC_EMP</v>
          </cell>
          <cell r="E237" t="str">
            <v>T</v>
          </cell>
          <cell r="F237" t="str">
            <v>BES</v>
          </cell>
          <cell r="G237" t="str">
            <v>RSE</v>
          </cell>
          <cell r="H237" t="str">
            <v>:</v>
          </cell>
          <cell r="I237" t="str">
            <v>NC</v>
          </cell>
          <cell r="K237" t="str">
            <v>V</v>
          </cell>
          <cell r="L237">
            <v>38628.496736111112</v>
          </cell>
          <cell r="M237" t="str">
            <v>gchateaug</v>
          </cell>
          <cell r="N237">
            <v>38680.624444444446</v>
          </cell>
          <cell r="O237" t="str">
            <v>gchateaug</v>
          </cell>
        </row>
        <row r="238">
          <cell r="A238" t="str">
            <v>2001</v>
          </cell>
          <cell r="B238" t="str">
            <v>HU23</v>
          </cell>
          <cell r="C238" t="str">
            <v>A00</v>
          </cell>
          <cell r="D238" t="str">
            <v>PC_EMP</v>
          </cell>
          <cell r="E238" t="str">
            <v>T</v>
          </cell>
          <cell r="F238" t="str">
            <v>TOTAL</v>
          </cell>
          <cell r="G238" t="str">
            <v>TOTAL</v>
          </cell>
          <cell r="H238" t="str">
            <v>:</v>
          </cell>
          <cell r="I238" t="str">
            <v>NC</v>
          </cell>
          <cell r="K238" t="str">
            <v>V</v>
          </cell>
          <cell r="L238">
            <v>38628.496736111112</v>
          </cell>
          <cell r="M238" t="str">
            <v>gchateaug</v>
          </cell>
          <cell r="N238">
            <v>38680.624444444446</v>
          </cell>
          <cell r="O238" t="str">
            <v>gchateaug</v>
          </cell>
        </row>
        <row r="239">
          <cell r="A239" t="str">
            <v>2001</v>
          </cell>
          <cell r="B239" t="str">
            <v>HU23</v>
          </cell>
          <cell r="C239" t="str">
            <v>A00</v>
          </cell>
          <cell r="D239" t="str">
            <v>PC_EMP</v>
          </cell>
          <cell r="E239" t="str">
            <v>T</v>
          </cell>
          <cell r="F239" t="str">
            <v>TOTAL</v>
          </cell>
          <cell r="G239" t="str">
            <v>RSE</v>
          </cell>
          <cell r="H239" t="str">
            <v>:</v>
          </cell>
          <cell r="I239" t="str">
            <v>NC</v>
          </cell>
          <cell r="K239" t="str">
            <v>V</v>
          </cell>
          <cell r="L239">
            <v>38628.496736111112</v>
          </cell>
          <cell r="M239" t="str">
            <v>gchateaug</v>
          </cell>
          <cell r="N239">
            <v>38680.624444444446</v>
          </cell>
          <cell r="O239" t="str">
            <v>gchateaug</v>
          </cell>
        </row>
        <row r="240">
          <cell r="A240" t="str">
            <v>2003</v>
          </cell>
          <cell r="B240" t="str">
            <v>CZ0</v>
          </cell>
          <cell r="C240" t="str">
            <v>A00</v>
          </cell>
          <cell r="D240" t="str">
            <v>PC_EMP</v>
          </cell>
          <cell r="E240" t="str">
            <v>T</v>
          </cell>
          <cell r="F240" t="str">
            <v>TOTAL</v>
          </cell>
          <cell r="G240" t="str">
            <v>RSE</v>
          </cell>
          <cell r="I240" t="str">
            <v>MS</v>
          </cell>
          <cell r="K240" t="str">
            <v>V</v>
          </cell>
          <cell r="L240">
            <v>38628.496747685182</v>
          </cell>
          <cell r="M240" t="str">
            <v>gchateaug</v>
          </cell>
          <cell r="N240">
            <v>38681.684490740743</v>
          </cell>
          <cell r="O240" t="str">
            <v>gchateaug</v>
          </cell>
          <cell r="Q240">
            <v>0.67</v>
          </cell>
        </row>
        <row r="241">
          <cell r="A241" t="str">
            <v>2003</v>
          </cell>
          <cell r="B241" t="str">
            <v>CZ0</v>
          </cell>
          <cell r="C241" t="str">
            <v>A00</v>
          </cell>
          <cell r="D241" t="str">
            <v>PC_EMP</v>
          </cell>
          <cell r="E241" t="str">
            <v>T</v>
          </cell>
          <cell r="F241" t="str">
            <v>TOTAL</v>
          </cell>
          <cell r="G241" t="str">
            <v>TOTAL</v>
          </cell>
          <cell r="I241" t="str">
            <v>MS</v>
          </cell>
          <cell r="K241" t="str">
            <v>V</v>
          </cell>
          <cell r="L241">
            <v>38628.496747685182</v>
          </cell>
          <cell r="M241" t="str">
            <v>gchateaug</v>
          </cell>
          <cell r="N241">
            <v>38681.684490740743</v>
          </cell>
          <cell r="O241" t="str">
            <v>gchateaug</v>
          </cell>
          <cell r="Q241">
            <v>1.18</v>
          </cell>
        </row>
        <row r="242">
          <cell r="A242" t="str">
            <v>2003</v>
          </cell>
          <cell r="B242" t="str">
            <v>CY0</v>
          </cell>
          <cell r="C242" t="str">
            <v>A00</v>
          </cell>
          <cell r="D242" t="str">
            <v>PC_EMP</v>
          </cell>
          <cell r="E242" t="str">
            <v>T</v>
          </cell>
          <cell r="F242" t="str">
            <v>BES</v>
          </cell>
          <cell r="G242" t="str">
            <v>RSE</v>
          </cell>
          <cell r="I242" t="str">
            <v>MS</v>
          </cell>
          <cell r="K242" t="str">
            <v>V</v>
          </cell>
          <cell r="L242">
            <v>38628.496747685182</v>
          </cell>
          <cell r="M242" t="str">
            <v>gchateaug</v>
          </cell>
          <cell r="N242">
            <v>38681.684490740743</v>
          </cell>
          <cell r="O242" t="str">
            <v>gchateaug</v>
          </cell>
          <cell r="Q242">
            <v>0.08</v>
          </cell>
        </row>
        <row r="243">
          <cell r="A243" t="str">
            <v>2003</v>
          </cell>
          <cell r="B243" t="str">
            <v>CY0</v>
          </cell>
          <cell r="C243" t="str">
            <v>A00</v>
          </cell>
          <cell r="D243" t="str">
            <v>PC_EMP</v>
          </cell>
          <cell r="E243" t="str">
            <v>T</v>
          </cell>
          <cell r="F243" t="str">
            <v>BES</v>
          </cell>
          <cell r="G243" t="str">
            <v>TOTAL</v>
          </cell>
          <cell r="I243" t="str">
            <v>MS</v>
          </cell>
          <cell r="K243" t="str">
            <v>V</v>
          </cell>
          <cell r="L243">
            <v>38628.496747685182</v>
          </cell>
          <cell r="M243" t="str">
            <v>gchateaug</v>
          </cell>
          <cell r="N243">
            <v>38681.684490740743</v>
          </cell>
          <cell r="O243" t="str">
            <v>gchateaug</v>
          </cell>
          <cell r="Q243">
            <v>0.17</v>
          </cell>
        </row>
        <row r="244">
          <cell r="A244" t="str">
            <v>2003</v>
          </cell>
          <cell r="B244" t="str">
            <v>CY0</v>
          </cell>
          <cell r="C244" t="str">
            <v>A00</v>
          </cell>
          <cell r="D244" t="str">
            <v>PC_EMP</v>
          </cell>
          <cell r="E244" t="str">
            <v>T</v>
          </cell>
          <cell r="F244" t="str">
            <v>TOTAL</v>
          </cell>
          <cell r="G244" t="str">
            <v>RSE</v>
          </cell>
          <cell r="I244" t="str">
            <v>MS</v>
          </cell>
          <cell r="K244" t="str">
            <v>V</v>
          </cell>
          <cell r="L244">
            <v>38628.496747685182</v>
          </cell>
          <cell r="M244" t="str">
            <v>gchateaug</v>
          </cell>
          <cell r="N244">
            <v>38681.684490740743</v>
          </cell>
          <cell r="O244" t="str">
            <v>gchateaug</v>
          </cell>
          <cell r="Q244">
            <v>0.33</v>
          </cell>
        </row>
        <row r="245">
          <cell r="A245" t="str">
            <v>2003</v>
          </cell>
          <cell r="B245" t="str">
            <v>CY0</v>
          </cell>
          <cell r="C245" t="str">
            <v>A00</v>
          </cell>
          <cell r="D245" t="str">
            <v>PC_EMP</v>
          </cell>
          <cell r="E245" t="str">
            <v>T</v>
          </cell>
          <cell r="F245" t="str">
            <v>TOTAL</v>
          </cell>
          <cell r="G245" t="str">
            <v>TOTAL</v>
          </cell>
          <cell r="I245" t="str">
            <v>MS</v>
          </cell>
          <cell r="K245" t="str">
            <v>V</v>
          </cell>
          <cell r="L245">
            <v>38628.496747685182</v>
          </cell>
          <cell r="M245" t="str">
            <v>gchateaug</v>
          </cell>
          <cell r="N245">
            <v>38681.684490740743</v>
          </cell>
          <cell r="O245" t="str">
            <v>gchateaug</v>
          </cell>
          <cell r="Q245">
            <v>0.64</v>
          </cell>
        </row>
        <row r="246">
          <cell r="A246" t="str">
            <v>2003</v>
          </cell>
          <cell r="B246" t="str">
            <v>BG11</v>
          </cell>
          <cell r="C246" t="str">
            <v>A00</v>
          </cell>
          <cell r="D246" t="str">
            <v>PC_EMP</v>
          </cell>
          <cell r="E246" t="str">
            <v>T</v>
          </cell>
          <cell r="F246" t="str">
            <v>BES</v>
          </cell>
          <cell r="G246" t="str">
            <v>RSE</v>
          </cell>
          <cell r="I246" t="str">
            <v>MS</v>
          </cell>
          <cell r="K246" t="str">
            <v>V</v>
          </cell>
          <cell r="L246">
            <v>38628.496747685182</v>
          </cell>
          <cell r="M246" t="str">
            <v>gchateaug</v>
          </cell>
          <cell r="N246">
            <v>38680.624432870369</v>
          </cell>
          <cell r="O246" t="str">
            <v>gchateaug</v>
          </cell>
          <cell r="Q246">
            <v>0</v>
          </cell>
        </row>
        <row r="247">
          <cell r="A247" t="str">
            <v>2003</v>
          </cell>
          <cell r="B247" t="str">
            <v>FR53</v>
          </cell>
          <cell r="C247" t="str">
            <v>A00</v>
          </cell>
          <cell r="D247" t="str">
            <v>PC_EMP</v>
          </cell>
          <cell r="E247" t="str">
            <v>T</v>
          </cell>
          <cell r="F247" t="str">
            <v>TOTAL</v>
          </cell>
          <cell r="G247" t="str">
            <v>TOTAL</v>
          </cell>
          <cell r="H247" t="str">
            <v>:</v>
          </cell>
          <cell r="I247" t="str">
            <v>MS</v>
          </cell>
          <cell r="K247" t="str">
            <v>V</v>
          </cell>
          <cell r="L247">
            <v>38628.496747685182</v>
          </cell>
          <cell r="M247" t="str">
            <v>gchateaug</v>
          </cell>
          <cell r="N247">
            <v>38680.624432870369</v>
          </cell>
          <cell r="O247" t="str">
            <v>gchateaug</v>
          </cell>
        </row>
        <row r="248">
          <cell r="A248" t="str">
            <v>2003</v>
          </cell>
          <cell r="B248" t="str">
            <v>FR5</v>
          </cell>
          <cell r="C248" t="str">
            <v>A00</v>
          </cell>
          <cell r="D248" t="str">
            <v>PC_EMP</v>
          </cell>
          <cell r="E248" t="str">
            <v>T</v>
          </cell>
          <cell r="F248" t="str">
            <v>BES</v>
          </cell>
          <cell r="G248" t="str">
            <v>RSE</v>
          </cell>
          <cell r="H248" t="str">
            <v>:</v>
          </cell>
          <cell r="I248" t="str">
            <v>MS</v>
          </cell>
          <cell r="K248" t="str">
            <v>V</v>
          </cell>
          <cell r="L248">
            <v>38628.496747685182</v>
          </cell>
          <cell r="M248" t="str">
            <v>gchateaug</v>
          </cell>
          <cell r="N248">
            <v>38680.624432870369</v>
          </cell>
          <cell r="O248" t="str">
            <v>gchateaug</v>
          </cell>
        </row>
        <row r="249">
          <cell r="A249" t="str">
            <v>2003</v>
          </cell>
          <cell r="B249" t="str">
            <v>FR5</v>
          </cell>
          <cell r="C249" t="str">
            <v>A00</v>
          </cell>
          <cell r="D249" t="str">
            <v>PC_EMP</v>
          </cell>
          <cell r="E249" t="str">
            <v>T</v>
          </cell>
          <cell r="F249" t="str">
            <v>BES</v>
          </cell>
          <cell r="G249" t="str">
            <v>TOTAL</v>
          </cell>
          <cell r="H249" t="str">
            <v>:</v>
          </cell>
          <cell r="I249" t="str">
            <v>MS</v>
          </cell>
          <cell r="K249" t="str">
            <v>V</v>
          </cell>
          <cell r="L249">
            <v>38628.496747685182</v>
          </cell>
          <cell r="M249" t="str">
            <v>gchateaug</v>
          </cell>
          <cell r="N249">
            <v>38680.624432870369</v>
          </cell>
          <cell r="O249" t="str">
            <v>gchateaug</v>
          </cell>
        </row>
        <row r="250">
          <cell r="A250" t="str">
            <v>2003</v>
          </cell>
          <cell r="B250" t="str">
            <v>FR5</v>
          </cell>
          <cell r="C250" t="str">
            <v>A00</v>
          </cell>
          <cell r="D250" t="str">
            <v>PC_EMP</v>
          </cell>
          <cell r="E250" t="str">
            <v>T</v>
          </cell>
          <cell r="F250" t="str">
            <v>TOTAL</v>
          </cell>
          <cell r="G250" t="str">
            <v>RSE</v>
          </cell>
          <cell r="H250" t="str">
            <v>:</v>
          </cell>
          <cell r="I250" t="str">
            <v>MS</v>
          </cell>
          <cell r="K250" t="str">
            <v>V</v>
          </cell>
          <cell r="L250">
            <v>38628.496747685182</v>
          </cell>
          <cell r="M250" t="str">
            <v>gchateaug</v>
          </cell>
          <cell r="N250">
            <v>38680.624432870369</v>
          </cell>
          <cell r="O250" t="str">
            <v>gchateaug</v>
          </cell>
        </row>
        <row r="251">
          <cell r="A251" t="str">
            <v>2003</v>
          </cell>
          <cell r="B251" t="str">
            <v>FR5</v>
          </cell>
          <cell r="C251" t="str">
            <v>A00</v>
          </cell>
          <cell r="D251" t="str">
            <v>PC_EMP</v>
          </cell>
          <cell r="E251" t="str">
            <v>T</v>
          </cell>
          <cell r="F251" t="str">
            <v>TOTAL</v>
          </cell>
          <cell r="G251" t="str">
            <v>TOTAL</v>
          </cell>
          <cell r="H251" t="str">
            <v>:</v>
          </cell>
          <cell r="I251" t="str">
            <v>MS</v>
          </cell>
          <cell r="K251" t="str">
            <v>V</v>
          </cell>
          <cell r="L251">
            <v>38628.496747685182</v>
          </cell>
          <cell r="M251" t="str">
            <v>gchateaug</v>
          </cell>
          <cell r="N251">
            <v>38680.624432870369</v>
          </cell>
          <cell r="O251" t="str">
            <v>gchateaug</v>
          </cell>
        </row>
        <row r="252">
          <cell r="A252" t="str">
            <v>2003</v>
          </cell>
          <cell r="B252" t="str">
            <v>FR4</v>
          </cell>
          <cell r="C252" t="str">
            <v>A00</v>
          </cell>
          <cell r="D252" t="str">
            <v>PC_EMP</v>
          </cell>
          <cell r="E252" t="str">
            <v>T</v>
          </cell>
          <cell r="F252" t="str">
            <v>BES</v>
          </cell>
          <cell r="G252" t="str">
            <v>RSE</v>
          </cell>
          <cell r="H252" t="str">
            <v>:</v>
          </cell>
          <cell r="I252" t="str">
            <v>MS</v>
          </cell>
          <cell r="K252" t="str">
            <v>V</v>
          </cell>
          <cell r="L252">
            <v>38628.496747685182</v>
          </cell>
          <cell r="M252" t="str">
            <v>gchateaug</v>
          </cell>
          <cell r="N252">
            <v>38680.624432870369</v>
          </cell>
          <cell r="O252" t="str">
            <v>gchateaug</v>
          </cell>
        </row>
        <row r="253">
          <cell r="A253" t="str">
            <v>2003</v>
          </cell>
          <cell r="B253" t="str">
            <v>FR4</v>
          </cell>
          <cell r="C253" t="str">
            <v>A00</v>
          </cell>
          <cell r="D253" t="str">
            <v>PC_EMP</v>
          </cell>
          <cell r="E253" t="str">
            <v>T</v>
          </cell>
          <cell r="F253" t="str">
            <v>BES</v>
          </cell>
          <cell r="G253" t="str">
            <v>TOTAL</v>
          </cell>
          <cell r="H253" t="str">
            <v>:</v>
          </cell>
          <cell r="I253" t="str">
            <v>MS</v>
          </cell>
          <cell r="K253" t="str">
            <v>V</v>
          </cell>
          <cell r="L253">
            <v>38628.496747685182</v>
          </cell>
          <cell r="M253" t="str">
            <v>gchateaug</v>
          </cell>
          <cell r="N253">
            <v>38680.624432870369</v>
          </cell>
          <cell r="O253" t="str">
            <v>gchateaug</v>
          </cell>
        </row>
        <row r="254">
          <cell r="A254" t="str">
            <v>2003</v>
          </cell>
          <cell r="B254" t="str">
            <v>FR4</v>
          </cell>
          <cell r="C254" t="str">
            <v>A00</v>
          </cell>
          <cell r="D254" t="str">
            <v>PC_EMP</v>
          </cell>
          <cell r="E254" t="str">
            <v>T</v>
          </cell>
          <cell r="F254" t="str">
            <v>TOTAL</v>
          </cell>
          <cell r="G254" t="str">
            <v>RSE</v>
          </cell>
          <cell r="H254" t="str">
            <v>:</v>
          </cell>
          <cell r="I254" t="str">
            <v>MS</v>
          </cell>
          <cell r="K254" t="str">
            <v>V</v>
          </cell>
          <cell r="L254">
            <v>38628.496747685182</v>
          </cell>
          <cell r="M254" t="str">
            <v>gchateaug</v>
          </cell>
          <cell r="N254">
            <v>38680.624432870369</v>
          </cell>
          <cell r="O254" t="str">
            <v>gchateaug</v>
          </cell>
        </row>
        <row r="255">
          <cell r="A255" t="str">
            <v>2003</v>
          </cell>
          <cell r="B255" t="str">
            <v>FR4</v>
          </cell>
          <cell r="C255" t="str">
            <v>A00</v>
          </cell>
          <cell r="D255" t="str">
            <v>PC_EMP</v>
          </cell>
          <cell r="E255" t="str">
            <v>T</v>
          </cell>
          <cell r="F255" t="str">
            <v>TOTAL</v>
          </cell>
          <cell r="G255" t="str">
            <v>TOTAL</v>
          </cell>
          <cell r="H255" t="str">
            <v>:</v>
          </cell>
          <cell r="I255" t="str">
            <v>MS</v>
          </cell>
          <cell r="K255" t="str">
            <v>V</v>
          </cell>
          <cell r="L255">
            <v>38628.496747685182</v>
          </cell>
          <cell r="M255" t="str">
            <v>gchateaug</v>
          </cell>
          <cell r="N255">
            <v>38680.624432870369</v>
          </cell>
          <cell r="O255" t="str">
            <v>gchateaug</v>
          </cell>
        </row>
        <row r="256">
          <cell r="A256" t="str">
            <v>2003</v>
          </cell>
          <cell r="B256" t="str">
            <v>FR30</v>
          </cell>
          <cell r="C256" t="str">
            <v>A00</v>
          </cell>
          <cell r="D256" t="str">
            <v>PC_EMP</v>
          </cell>
          <cell r="E256" t="str">
            <v>T</v>
          </cell>
          <cell r="F256" t="str">
            <v>BES</v>
          </cell>
          <cell r="G256" t="str">
            <v>RSE</v>
          </cell>
          <cell r="H256" t="str">
            <v>:</v>
          </cell>
          <cell r="I256" t="str">
            <v>MS</v>
          </cell>
          <cell r="K256" t="str">
            <v>V</v>
          </cell>
          <cell r="L256">
            <v>38628.496747685182</v>
          </cell>
          <cell r="M256" t="str">
            <v>gchateaug</v>
          </cell>
          <cell r="N256">
            <v>38680.624432870369</v>
          </cell>
          <cell r="O256" t="str">
            <v>gchateaug</v>
          </cell>
        </row>
        <row r="257">
          <cell r="A257" t="str">
            <v>2003</v>
          </cell>
          <cell r="B257" t="str">
            <v>FR30</v>
          </cell>
          <cell r="C257" t="str">
            <v>A00</v>
          </cell>
          <cell r="D257" t="str">
            <v>PC_EMP</v>
          </cell>
          <cell r="E257" t="str">
            <v>T</v>
          </cell>
          <cell r="F257" t="str">
            <v>BES</v>
          </cell>
          <cell r="G257" t="str">
            <v>TOTAL</v>
          </cell>
          <cell r="H257" t="str">
            <v>:</v>
          </cell>
          <cell r="I257" t="str">
            <v>MS</v>
          </cell>
          <cell r="K257" t="str">
            <v>V</v>
          </cell>
          <cell r="L257">
            <v>38628.496747685182</v>
          </cell>
          <cell r="M257" t="str">
            <v>gchateaug</v>
          </cell>
          <cell r="N257">
            <v>38680.624432870369</v>
          </cell>
          <cell r="O257" t="str">
            <v>gchateaug</v>
          </cell>
        </row>
        <row r="258">
          <cell r="A258" t="str">
            <v>2003</v>
          </cell>
          <cell r="B258" t="str">
            <v>FR30</v>
          </cell>
          <cell r="C258" t="str">
            <v>A00</v>
          </cell>
          <cell r="D258" t="str">
            <v>PC_EMP</v>
          </cell>
          <cell r="E258" t="str">
            <v>T</v>
          </cell>
          <cell r="F258" t="str">
            <v>TOTAL</v>
          </cell>
          <cell r="G258" t="str">
            <v>RSE</v>
          </cell>
          <cell r="H258" t="str">
            <v>:</v>
          </cell>
          <cell r="I258" t="str">
            <v>MS</v>
          </cell>
          <cell r="K258" t="str">
            <v>V</v>
          </cell>
          <cell r="L258">
            <v>38628.496747685182</v>
          </cell>
          <cell r="M258" t="str">
            <v>gchateaug</v>
          </cell>
          <cell r="N258">
            <v>38680.624432870369</v>
          </cell>
          <cell r="O258" t="str">
            <v>gchateaug</v>
          </cell>
        </row>
        <row r="259">
          <cell r="A259" t="str">
            <v>2003</v>
          </cell>
          <cell r="B259" t="str">
            <v>FR30</v>
          </cell>
          <cell r="C259" t="str">
            <v>A00</v>
          </cell>
          <cell r="D259" t="str">
            <v>PC_EMP</v>
          </cell>
          <cell r="E259" t="str">
            <v>T</v>
          </cell>
          <cell r="F259" t="str">
            <v>TOTAL</v>
          </cell>
          <cell r="G259" t="str">
            <v>TOTAL</v>
          </cell>
          <cell r="H259" t="str">
            <v>:</v>
          </cell>
          <cell r="I259" t="str">
            <v>MS</v>
          </cell>
          <cell r="K259" t="str">
            <v>V</v>
          </cell>
          <cell r="L259">
            <v>38628.496747685182</v>
          </cell>
          <cell r="M259" t="str">
            <v>gchateaug</v>
          </cell>
          <cell r="N259">
            <v>38680.624432870369</v>
          </cell>
          <cell r="O259" t="str">
            <v>gchateaug</v>
          </cell>
        </row>
        <row r="260">
          <cell r="A260" t="str">
            <v>2003</v>
          </cell>
          <cell r="B260" t="str">
            <v>FR26</v>
          </cell>
          <cell r="C260" t="str">
            <v>A00</v>
          </cell>
          <cell r="D260" t="str">
            <v>PC_EMP</v>
          </cell>
          <cell r="E260" t="str">
            <v>T</v>
          </cell>
          <cell r="F260" t="str">
            <v>BES</v>
          </cell>
          <cell r="G260" t="str">
            <v>RSE</v>
          </cell>
          <cell r="H260" t="str">
            <v>:</v>
          </cell>
          <cell r="I260" t="str">
            <v>MS</v>
          </cell>
          <cell r="K260" t="str">
            <v>V</v>
          </cell>
          <cell r="L260">
            <v>38628.496747685182</v>
          </cell>
          <cell r="M260" t="str">
            <v>gchateaug</v>
          </cell>
          <cell r="N260">
            <v>38680.624432870369</v>
          </cell>
          <cell r="O260" t="str">
            <v>gchateaug</v>
          </cell>
        </row>
        <row r="261">
          <cell r="A261" t="str">
            <v>2003</v>
          </cell>
          <cell r="B261" t="str">
            <v>FR26</v>
          </cell>
          <cell r="C261" t="str">
            <v>A00</v>
          </cell>
          <cell r="D261" t="str">
            <v>PC_EMP</v>
          </cell>
          <cell r="E261" t="str">
            <v>T</v>
          </cell>
          <cell r="F261" t="str">
            <v>BES</v>
          </cell>
          <cell r="G261" t="str">
            <v>TOTAL</v>
          </cell>
          <cell r="H261" t="str">
            <v>:</v>
          </cell>
          <cell r="I261" t="str">
            <v>MS</v>
          </cell>
          <cell r="K261" t="str">
            <v>V</v>
          </cell>
          <cell r="L261">
            <v>38628.496747685182</v>
          </cell>
          <cell r="M261" t="str">
            <v>gchateaug</v>
          </cell>
          <cell r="N261">
            <v>38680.624432870369</v>
          </cell>
          <cell r="O261" t="str">
            <v>gchateaug</v>
          </cell>
        </row>
        <row r="262">
          <cell r="A262" t="str">
            <v>2003</v>
          </cell>
          <cell r="B262" t="str">
            <v>FR26</v>
          </cell>
          <cell r="C262" t="str">
            <v>A00</v>
          </cell>
          <cell r="D262" t="str">
            <v>PC_EMP</v>
          </cell>
          <cell r="E262" t="str">
            <v>T</v>
          </cell>
          <cell r="F262" t="str">
            <v>TOTAL</v>
          </cell>
          <cell r="G262" t="str">
            <v>RSE</v>
          </cell>
          <cell r="H262" t="str">
            <v>:</v>
          </cell>
          <cell r="I262" t="str">
            <v>MS</v>
          </cell>
          <cell r="K262" t="str">
            <v>V</v>
          </cell>
          <cell r="L262">
            <v>38628.496747685182</v>
          </cell>
          <cell r="M262" t="str">
            <v>gchateaug</v>
          </cell>
          <cell r="N262">
            <v>38680.624432870369</v>
          </cell>
          <cell r="O262" t="str">
            <v>gchateaug</v>
          </cell>
        </row>
        <row r="263">
          <cell r="A263" t="str">
            <v>2003</v>
          </cell>
          <cell r="B263" t="str">
            <v>FR26</v>
          </cell>
          <cell r="C263" t="str">
            <v>A00</v>
          </cell>
          <cell r="D263" t="str">
            <v>PC_EMP</v>
          </cell>
          <cell r="E263" t="str">
            <v>T</v>
          </cell>
          <cell r="F263" t="str">
            <v>TOTAL</v>
          </cell>
          <cell r="G263" t="str">
            <v>TOTAL</v>
          </cell>
          <cell r="H263" t="str">
            <v>:</v>
          </cell>
          <cell r="I263" t="str">
            <v>MS</v>
          </cell>
          <cell r="K263" t="str">
            <v>V</v>
          </cell>
          <cell r="L263">
            <v>38628.496747685182</v>
          </cell>
          <cell r="M263" t="str">
            <v>gchateaug</v>
          </cell>
          <cell r="N263">
            <v>38680.624432870369</v>
          </cell>
          <cell r="O263" t="str">
            <v>gchateaug</v>
          </cell>
        </row>
        <row r="264">
          <cell r="A264" t="str">
            <v>2003</v>
          </cell>
          <cell r="B264" t="str">
            <v>FR24</v>
          </cell>
          <cell r="C264" t="str">
            <v>A00</v>
          </cell>
          <cell r="D264" t="str">
            <v>PC_EMP</v>
          </cell>
          <cell r="E264" t="str">
            <v>T</v>
          </cell>
          <cell r="F264" t="str">
            <v>BES</v>
          </cell>
          <cell r="G264" t="str">
            <v>RSE</v>
          </cell>
          <cell r="H264" t="str">
            <v>:</v>
          </cell>
          <cell r="I264" t="str">
            <v>MS</v>
          </cell>
          <cell r="K264" t="str">
            <v>V</v>
          </cell>
          <cell r="L264">
            <v>38628.496747685182</v>
          </cell>
          <cell r="M264" t="str">
            <v>gchateaug</v>
          </cell>
          <cell r="N264">
            <v>38680.624432870369</v>
          </cell>
          <cell r="O264" t="str">
            <v>gchateaug</v>
          </cell>
        </row>
        <row r="265">
          <cell r="A265" t="str">
            <v>2003</v>
          </cell>
          <cell r="B265" t="str">
            <v>FR24</v>
          </cell>
          <cell r="C265" t="str">
            <v>A00</v>
          </cell>
          <cell r="D265" t="str">
            <v>PC_EMP</v>
          </cell>
          <cell r="E265" t="str">
            <v>T</v>
          </cell>
          <cell r="F265" t="str">
            <v>BES</v>
          </cell>
          <cell r="G265" t="str">
            <v>TOTAL</v>
          </cell>
          <cell r="H265" t="str">
            <v>:</v>
          </cell>
          <cell r="I265" t="str">
            <v>MS</v>
          </cell>
          <cell r="K265" t="str">
            <v>V</v>
          </cell>
          <cell r="L265">
            <v>38628.496747685182</v>
          </cell>
          <cell r="M265" t="str">
            <v>gchateaug</v>
          </cell>
          <cell r="N265">
            <v>38680.624432870369</v>
          </cell>
          <cell r="O265" t="str">
            <v>gchateaug</v>
          </cell>
        </row>
        <row r="266">
          <cell r="A266" t="str">
            <v>2003</v>
          </cell>
          <cell r="B266" t="str">
            <v>FR24</v>
          </cell>
          <cell r="C266" t="str">
            <v>A00</v>
          </cell>
          <cell r="D266" t="str">
            <v>PC_EMP</v>
          </cell>
          <cell r="E266" t="str">
            <v>T</v>
          </cell>
          <cell r="F266" t="str">
            <v>TOTAL</v>
          </cell>
          <cell r="G266" t="str">
            <v>RSE</v>
          </cell>
          <cell r="H266" t="str">
            <v>:</v>
          </cell>
          <cell r="I266" t="str">
            <v>MS</v>
          </cell>
          <cell r="K266" t="str">
            <v>V</v>
          </cell>
          <cell r="L266">
            <v>38628.496747685182</v>
          </cell>
          <cell r="M266" t="str">
            <v>gchateaug</v>
          </cell>
          <cell r="N266">
            <v>38680.624432870369</v>
          </cell>
          <cell r="O266" t="str">
            <v>gchateaug</v>
          </cell>
        </row>
        <row r="267">
          <cell r="A267" t="str">
            <v>2003</v>
          </cell>
          <cell r="B267" t="str">
            <v>FR24</v>
          </cell>
          <cell r="C267" t="str">
            <v>A00</v>
          </cell>
          <cell r="D267" t="str">
            <v>PC_EMP</v>
          </cell>
          <cell r="E267" t="str">
            <v>T</v>
          </cell>
          <cell r="F267" t="str">
            <v>TOTAL</v>
          </cell>
          <cell r="G267" t="str">
            <v>TOTAL</v>
          </cell>
          <cell r="H267" t="str">
            <v>:</v>
          </cell>
          <cell r="I267" t="str">
            <v>MS</v>
          </cell>
          <cell r="K267" t="str">
            <v>V</v>
          </cell>
          <cell r="L267">
            <v>38628.496747685182</v>
          </cell>
          <cell r="M267" t="str">
            <v>gchateaug</v>
          </cell>
          <cell r="N267">
            <v>38680.624432870369</v>
          </cell>
          <cell r="O267" t="str">
            <v>gchateaug</v>
          </cell>
        </row>
        <row r="268">
          <cell r="A268" t="str">
            <v>2003</v>
          </cell>
          <cell r="B268" t="str">
            <v>FR23</v>
          </cell>
          <cell r="C268" t="str">
            <v>A00</v>
          </cell>
          <cell r="D268" t="str">
            <v>PC_EMP</v>
          </cell>
          <cell r="E268" t="str">
            <v>T</v>
          </cell>
          <cell r="F268" t="str">
            <v>BES</v>
          </cell>
          <cell r="G268" t="str">
            <v>RSE</v>
          </cell>
          <cell r="H268" t="str">
            <v>:</v>
          </cell>
          <cell r="I268" t="str">
            <v>MS</v>
          </cell>
          <cell r="K268" t="str">
            <v>V</v>
          </cell>
          <cell r="L268">
            <v>38628.496747685182</v>
          </cell>
          <cell r="M268" t="str">
            <v>gchateaug</v>
          </cell>
          <cell r="N268">
            <v>38680.624432870369</v>
          </cell>
          <cell r="O268" t="str">
            <v>gchateaug</v>
          </cell>
        </row>
        <row r="269">
          <cell r="A269" t="str">
            <v>2003</v>
          </cell>
          <cell r="B269" t="str">
            <v>FR23</v>
          </cell>
          <cell r="C269" t="str">
            <v>A00</v>
          </cell>
          <cell r="D269" t="str">
            <v>PC_EMP</v>
          </cell>
          <cell r="E269" t="str">
            <v>T</v>
          </cell>
          <cell r="F269" t="str">
            <v>BES</v>
          </cell>
          <cell r="G269" t="str">
            <v>TOTAL</v>
          </cell>
          <cell r="H269" t="str">
            <v>:</v>
          </cell>
          <cell r="I269" t="str">
            <v>MS</v>
          </cell>
          <cell r="K269" t="str">
            <v>V</v>
          </cell>
          <cell r="L269">
            <v>38628.496747685182</v>
          </cell>
          <cell r="M269" t="str">
            <v>gchateaug</v>
          </cell>
          <cell r="N269">
            <v>38680.624432870369</v>
          </cell>
          <cell r="O269" t="str">
            <v>gchateaug</v>
          </cell>
        </row>
        <row r="270">
          <cell r="A270" t="str">
            <v>2003</v>
          </cell>
          <cell r="B270" t="str">
            <v>FR23</v>
          </cell>
          <cell r="C270" t="str">
            <v>A00</v>
          </cell>
          <cell r="D270" t="str">
            <v>PC_EMP</v>
          </cell>
          <cell r="E270" t="str">
            <v>T</v>
          </cell>
          <cell r="F270" t="str">
            <v>TOTAL</v>
          </cell>
          <cell r="G270" t="str">
            <v>RSE</v>
          </cell>
          <cell r="H270" t="str">
            <v>:</v>
          </cell>
          <cell r="I270" t="str">
            <v>MS</v>
          </cell>
          <cell r="K270" t="str">
            <v>V</v>
          </cell>
          <cell r="L270">
            <v>38628.496747685182</v>
          </cell>
          <cell r="M270" t="str">
            <v>gchateaug</v>
          </cell>
          <cell r="N270">
            <v>38680.624432870369</v>
          </cell>
          <cell r="O270" t="str">
            <v>gchateaug</v>
          </cell>
        </row>
        <row r="271">
          <cell r="A271" t="str">
            <v>2003</v>
          </cell>
          <cell r="B271" t="str">
            <v>FR23</v>
          </cell>
          <cell r="C271" t="str">
            <v>A00</v>
          </cell>
          <cell r="D271" t="str">
            <v>PC_EMP</v>
          </cell>
          <cell r="E271" t="str">
            <v>T</v>
          </cell>
          <cell r="F271" t="str">
            <v>TOTAL</v>
          </cell>
          <cell r="G271" t="str">
            <v>TOTAL</v>
          </cell>
          <cell r="H271" t="str">
            <v>:</v>
          </cell>
          <cell r="I271" t="str">
            <v>MS</v>
          </cell>
          <cell r="K271" t="str">
            <v>V</v>
          </cell>
          <cell r="L271">
            <v>38628.496747685182</v>
          </cell>
          <cell r="M271" t="str">
            <v>gchateaug</v>
          </cell>
          <cell r="N271">
            <v>38680.624432870369</v>
          </cell>
          <cell r="O271" t="str">
            <v>gchateaug</v>
          </cell>
        </row>
        <row r="272">
          <cell r="A272" t="str">
            <v>2003</v>
          </cell>
          <cell r="B272" t="str">
            <v>FR21</v>
          </cell>
          <cell r="C272" t="str">
            <v>A00</v>
          </cell>
          <cell r="D272" t="str">
            <v>PC_EMP</v>
          </cell>
          <cell r="E272" t="str">
            <v>T</v>
          </cell>
          <cell r="F272" t="str">
            <v>BES</v>
          </cell>
          <cell r="G272" t="str">
            <v>RSE</v>
          </cell>
          <cell r="H272" t="str">
            <v>:</v>
          </cell>
          <cell r="I272" t="str">
            <v>MS</v>
          </cell>
          <cell r="K272" t="str">
            <v>V</v>
          </cell>
          <cell r="L272">
            <v>38628.496747685182</v>
          </cell>
          <cell r="M272" t="str">
            <v>gchateaug</v>
          </cell>
          <cell r="N272">
            <v>38680.624432870369</v>
          </cell>
          <cell r="O272" t="str">
            <v>gchateaug</v>
          </cell>
        </row>
        <row r="273">
          <cell r="A273" t="str">
            <v>2003</v>
          </cell>
          <cell r="B273" t="str">
            <v>FR21</v>
          </cell>
          <cell r="C273" t="str">
            <v>A00</v>
          </cell>
          <cell r="D273" t="str">
            <v>PC_EMP</v>
          </cell>
          <cell r="E273" t="str">
            <v>T</v>
          </cell>
          <cell r="F273" t="str">
            <v>BES</v>
          </cell>
          <cell r="G273" t="str">
            <v>TOTAL</v>
          </cell>
          <cell r="H273" t="str">
            <v>:</v>
          </cell>
          <cell r="I273" t="str">
            <v>MS</v>
          </cell>
          <cell r="K273" t="str">
            <v>V</v>
          </cell>
          <cell r="L273">
            <v>38628.496747685182</v>
          </cell>
          <cell r="M273" t="str">
            <v>gchateaug</v>
          </cell>
          <cell r="N273">
            <v>38680.624432870369</v>
          </cell>
          <cell r="O273" t="str">
            <v>gchateaug</v>
          </cell>
        </row>
        <row r="274">
          <cell r="A274" t="str">
            <v>2003</v>
          </cell>
          <cell r="B274" t="str">
            <v>FR21</v>
          </cell>
          <cell r="C274" t="str">
            <v>A00</v>
          </cell>
          <cell r="D274" t="str">
            <v>PC_EMP</v>
          </cell>
          <cell r="E274" t="str">
            <v>T</v>
          </cell>
          <cell r="F274" t="str">
            <v>TOTAL</v>
          </cell>
          <cell r="G274" t="str">
            <v>RSE</v>
          </cell>
          <cell r="H274" t="str">
            <v>:</v>
          </cell>
          <cell r="I274" t="str">
            <v>MS</v>
          </cell>
          <cell r="K274" t="str">
            <v>V</v>
          </cell>
          <cell r="L274">
            <v>38628.496747685182</v>
          </cell>
          <cell r="M274" t="str">
            <v>gchateaug</v>
          </cell>
          <cell r="N274">
            <v>38680.624432870369</v>
          </cell>
          <cell r="O274" t="str">
            <v>gchateaug</v>
          </cell>
        </row>
        <row r="275">
          <cell r="A275" t="str">
            <v>2003</v>
          </cell>
          <cell r="B275" t="str">
            <v>FR21</v>
          </cell>
          <cell r="C275" t="str">
            <v>A00</v>
          </cell>
          <cell r="D275" t="str">
            <v>PC_EMP</v>
          </cell>
          <cell r="E275" t="str">
            <v>T</v>
          </cell>
          <cell r="F275" t="str">
            <v>TOTAL</v>
          </cell>
          <cell r="G275" t="str">
            <v>TOTAL</v>
          </cell>
          <cell r="H275" t="str">
            <v>:</v>
          </cell>
          <cell r="I275" t="str">
            <v>MS</v>
          </cell>
          <cell r="K275" t="str">
            <v>V</v>
          </cell>
          <cell r="L275">
            <v>38628.496747685182</v>
          </cell>
          <cell r="M275" t="str">
            <v>gchateaug</v>
          </cell>
          <cell r="N275">
            <v>38680.624432870369</v>
          </cell>
          <cell r="O275" t="str">
            <v>gchateaug</v>
          </cell>
        </row>
        <row r="276">
          <cell r="A276" t="str">
            <v>2003</v>
          </cell>
          <cell r="B276" t="str">
            <v>FR2</v>
          </cell>
          <cell r="C276" t="str">
            <v>A00</v>
          </cell>
          <cell r="D276" t="str">
            <v>PC_EMP</v>
          </cell>
          <cell r="E276" t="str">
            <v>T</v>
          </cell>
          <cell r="F276" t="str">
            <v>BES</v>
          </cell>
          <cell r="G276" t="str">
            <v>RSE</v>
          </cell>
          <cell r="H276" t="str">
            <v>:</v>
          </cell>
          <cell r="I276" t="str">
            <v>MS</v>
          </cell>
          <cell r="K276" t="str">
            <v>V</v>
          </cell>
          <cell r="L276">
            <v>38628.496747685182</v>
          </cell>
          <cell r="M276" t="str">
            <v>gchateaug</v>
          </cell>
          <cell r="N276">
            <v>38680.624432870369</v>
          </cell>
          <cell r="O276" t="str">
            <v>gchateaug</v>
          </cell>
        </row>
        <row r="277">
          <cell r="A277" t="str">
            <v>2003</v>
          </cell>
          <cell r="B277" t="str">
            <v>FR2</v>
          </cell>
          <cell r="C277" t="str">
            <v>A00</v>
          </cell>
          <cell r="D277" t="str">
            <v>PC_EMP</v>
          </cell>
          <cell r="E277" t="str">
            <v>T</v>
          </cell>
          <cell r="F277" t="str">
            <v>BES</v>
          </cell>
          <cell r="G277" t="str">
            <v>TOTAL</v>
          </cell>
          <cell r="H277" t="str">
            <v>:</v>
          </cell>
          <cell r="I277" t="str">
            <v>MS</v>
          </cell>
          <cell r="K277" t="str">
            <v>V</v>
          </cell>
          <cell r="L277">
            <v>38628.496747685182</v>
          </cell>
          <cell r="M277" t="str">
            <v>gchateaug</v>
          </cell>
          <cell r="N277">
            <v>38680.624432870369</v>
          </cell>
          <cell r="O277" t="str">
            <v>gchateaug</v>
          </cell>
        </row>
        <row r="278">
          <cell r="A278" t="str">
            <v>2003</v>
          </cell>
          <cell r="B278" t="str">
            <v>FR2</v>
          </cell>
          <cell r="C278" t="str">
            <v>A00</v>
          </cell>
          <cell r="D278" t="str">
            <v>PC_EMP</v>
          </cell>
          <cell r="E278" t="str">
            <v>T</v>
          </cell>
          <cell r="F278" t="str">
            <v>TOTAL</v>
          </cell>
          <cell r="G278" t="str">
            <v>RSE</v>
          </cell>
          <cell r="H278" t="str">
            <v>:</v>
          </cell>
          <cell r="I278" t="str">
            <v>MS</v>
          </cell>
          <cell r="K278" t="str">
            <v>V</v>
          </cell>
          <cell r="L278">
            <v>38628.496747685182</v>
          </cell>
          <cell r="M278" t="str">
            <v>gchateaug</v>
          </cell>
          <cell r="N278">
            <v>38680.624432870369</v>
          </cell>
          <cell r="O278" t="str">
            <v>gchateaug</v>
          </cell>
        </row>
        <row r="279">
          <cell r="A279" t="str">
            <v>2001</v>
          </cell>
          <cell r="B279" t="str">
            <v>FR26</v>
          </cell>
          <cell r="C279" t="str">
            <v>A00</v>
          </cell>
          <cell r="D279" t="str">
            <v>PC_EMP</v>
          </cell>
          <cell r="E279" t="str">
            <v>T</v>
          </cell>
          <cell r="F279" t="str">
            <v>BES</v>
          </cell>
          <cell r="G279" t="str">
            <v>RSE</v>
          </cell>
          <cell r="I279" t="str">
            <v>NC</v>
          </cell>
          <cell r="J279" t="str">
            <v>; former flag equal "s"</v>
          </cell>
          <cell r="K279" t="str">
            <v>V</v>
          </cell>
          <cell r="L279">
            <v>38628.496759259258</v>
          </cell>
          <cell r="M279" t="str">
            <v>gchateaug</v>
          </cell>
          <cell r="N279">
            <v>38680.624432870369</v>
          </cell>
          <cell r="O279" t="str">
            <v>gchateaug</v>
          </cell>
          <cell r="Q279">
            <v>0.19</v>
          </cell>
        </row>
        <row r="280">
          <cell r="A280" t="str">
            <v>2001</v>
          </cell>
          <cell r="B280" t="str">
            <v>FR26</v>
          </cell>
          <cell r="C280" t="str">
            <v>A00</v>
          </cell>
          <cell r="D280" t="str">
            <v>PC_EMP</v>
          </cell>
          <cell r="E280" t="str">
            <v>T</v>
          </cell>
          <cell r="F280" t="str">
            <v>BES</v>
          </cell>
          <cell r="G280" t="str">
            <v>TOTAL</v>
          </cell>
          <cell r="I280" t="str">
            <v>NC</v>
          </cell>
          <cell r="J280" t="str">
            <v>; former flag equal "s"</v>
          </cell>
          <cell r="K280" t="str">
            <v>V</v>
          </cell>
          <cell r="L280">
            <v>38628.496759259258</v>
          </cell>
          <cell r="M280" t="str">
            <v>gchateaug</v>
          </cell>
          <cell r="N280">
            <v>38680.624432870369</v>
          </cell>
          <cell r="O280" t="str">
            <v>gchateaug</v>
          </cell>
          <cell r="Q280">
            <v>0.51</v>
          </cell>
        </row>
        <row r="281">
          <cell r="A281" t="str">
            <v>2001</v>
          </cell>
          <cell r="B281" t="str">
            <v>FR26</v>
          </cell>
          <cell r="C281" t="str">
            <v>A00</v>
          </cell>
          <cell r="D281" t="str">
            <v>PC_EMP</v>
          </cell>
          <cell r="E281" t="str">
            <v>T</v>
          </cell>
          <cell r="F281" t="str">
            <v>TOTAL</v>
          </cell>
          <cell r="G281" t="str">
            <v>RSE</v>
          </cell>
          <cell r="I281" t="str">
            <v>NC</v>
          </cell>
          <cell r="J281" t="str">
            <v>; former flag equal "s"</v>
          </cell>
          <cell r="K281" t="str">
            <v>V</v>
          </cell>
          <cell r="L281">
            <v>38628.496759259258</v>
          </cell>
          <cell r="M281" t="str">
            <v>gchateaug</v>
          </cell>
          <cell r="N281">
            <v>38680.624432870369</v>
          </cell>
          <cell r="O281" t="str">
            <v>gchateaug</v>
          </cell>
          <cell r="Q281">
            <v>0.48</v>
          </cell>
        </row>
        <row r="282">
          <cell r="A282" t="str">
            <v>2001</v>
          </cell>
          <cell r="B282" t="str">
            <v>FR26</v>
          </cell>
          <cell r="C282" t="str">
            <v>A00</v>
          </cell>
          <cell r="D282" t="str">
            <v>PC_EMP</v>
          </cell>
          <cell r="E282" t="str">
            <v>T</v>
          </cell>
          <cell r="F282" t="str">
            <v>TOTAL</v>
          </cell>
          <cell r="G282" t="str">
            <v>TOTAL</v>
          </cell>
          <cell r="I282" t="str">
            <v>NC</v>
          </cell>
          <cell r="J282" t="str">
            <v>; former flag equal "s"</v>
          </cell>
          <cell r="K282" t="str">
            <v>V</v>
          </cell>
          <cell r="L282">
            <v>38628.496759259258</v>
          </cell>
          <cell r="M282" t="str">
            <v>gchateaug</v>
          </cell>
          <cell r="N282">
            <v>38680.624432870369</v>
          </cell>
          <cell r="O282" t="str">
            <v>gchateaug</v>
          </cell>
          <cell r="Q282">
            <v>0.96</v>
          </cell>
        </row>
        <row r="283">
          <cell r="A283" t="str">
            <v>2001</v>
          </cell>
          <cell r="B283" t="str">
            <v>FR25</v>
          </cell>
          <cell r="C283" t="str">
            <v>A00</v>
          </cell>
          <cell r="D283" t="str">
            <v>PC_EMP</v>
          </cell>
          <cell r="E283" t="str">
            <v>T</v>
          </cell>
          <cell r="F283" t="str">
            <v>BES</v>
          </cell>
          <cell r="G283" t="str">
            <v>RSE</v>
          </cell>
          <cell r="I283" t="str">
            <v>NC</v>
          </cell>
          <cell r="J283" t="str">
            <v>; former flag equal "s"</v>
          </cell>
          <cell r="K283" t="str">
            <v>V</v>
          </cell>
          <cell r="L283">
            <v>38628.496759259258</v>
          </cell>
          <cell r="M283" t="str">
            <v>gchateaug</v>
          </cell>
          <cell r="N283">
            <v>38680.624432870369</v>
          </cell>
          <cell r="O283" t="str">
            <v>gchateaug</v>
          </cell>
          <cell r="Q283">
            <v>0.21</v>
          </cell>
        </row>
        <row r="284">
          <cell r="A284" t="str">
            <v>2000</v>
          </cell>
          <cell r="B284" t="str">
            <v>FR83</v>
          </cell>
          <cell r="C284" t="str">
            <v>A00</v>
          </cell>
          <cell r="D284" t="str">
            <v>PC_EMP</v>
          </cell>
          <cell r="E284" t="str">
            <v>T</v>
          </cell>
          <cell r="F284" t="str">
            <v>BES</v>
          </cell>
          <cell r="G284" t="str">
            <v>RSE</v>
          </cell>
          <cell r="I284" t="str">
            <v>NC</v>
          </cell>
          <cell r="J284" t="str">
            <v>; former flag equal "s"</v>
          </cell>
          <cell r="K284" t="str">
            <v>V</v>
          </cell>
          <cell r="L284">
            <v>38628.496759259258</v>
          </cell>
          <cell r="M284" t="str">
            <v>gchateaug</v>
          </cell>
          <cell r="N284">
            <v>38680.624444444446</v>
          </cell>
          <cell r="O284" t="str">
            <v>gchateaug</v>
          </cell>
          <cell r="Q284">
            <v>0.03</v>
          </cell>
        </row>
        <row r="285">
          <cell r="A285" t="str">
            <v>2000</v>
          </cell>
          <cell r="B285" t="str">
            <v>FR83</v>
          </cell>
          <cell r="C285" t="str">
            <v>A00</v>
          </cell>
          <cell r="D285" t="str">
            <v>PC_EMP</v>
          </cell>
          <cell r="E285" t="str">
            <v>T</v>
          </cell>
          <cell r="F285" t="str">
            <v>BES</v>
          </cell>
          <cell r="G285" t="str">
            <v>TOTAL</v>
          </cell>
          <cell r="I285" t="str">
            <v>NC</v>
          </cell>
          <cell r="J285" t="str">
            <v>; former flag equal "s"</v>
          </cell>
          <cell r="K285" t="str">
            <v>V</v>
          </cell>
          <cell r="L285">
            <v>38628.496759259258</v>
          </cell>
          <cell r="M285" t="str">
            <v>gchateaug</v>
          </cell>
          <cell r="N285">
            <v>38680.624444444446</v>
          </cell>
          <cell r="O285" t="str">
            <v>gchateaug</v>
          </cell>
          <cell r="Q285">
            <v>0.04</v>
          </cell>
        </row>
        <row r="286">
          <cell r="A286" t="str">
            <v>2000</v>
          </cell>
          <cell r="B286" t="str">
            <v>FR83</v>
          </cell>
          <cell r="C286" t="str">
            <v>A00</v>
          </cell>
          <cell r="D286" t="str">
            <v>PC_EMP</v>
          </cell>
          <cell r="E286" t="str">
            <v>T</v>
          </cell>
          <cell r="F286" t="str">
            <v>TOTAL</v>
          </cell>
          <cell r="G286" t="str">
            <v>RSE</v>
          </cell>
          <cell r="I286" t="str">
            <v>NC</v>
          </cell>
          <cell r="J286" t="str">
            <v>; former flag equal "s"</v>
          </cell>
          <cell r="K286" t="str">
            <v>V</v>
          </cell>
          <cell r="L286">
            <v>38628.496759259258</v>
          </cell>
          <cell r="M286" t="str">
            <v>gchateaug</v>
          </cell>
          <cell r="N286">
            <v>38680.624444444446</v>
          </cell>
          <cell r="O286" t="str">
            <v>gchateaug</v>
          </cell>
          <cell r="Q286">
            <v>0.35</v>
          </cell>
        </row>
        <row r="287">
          <cell r="A287" t="str">
            <v>2000</v>
          </cell>
          <cell r="B287" t="str">
            <v>FR83</v>
          </cell>
          <cell r="C287" t="str">
            <v>A00</v>
          </cell>
          <cell r="D287" t="str">
            <v>PC_EMP</v>
          </cell>
          <cell r="E287" t="str">
            <v>T</v>
          </cell>
          <cell r="F287" t="str">
            <v>TOTAL</v>
          </cell>
          <cell r="G287" t="str">
            <v>TOTAL</v>
          </cell>
          <cell r="I287" t="str">
            <v>NC</v>
          </cell>
          <cell r="J287" t="str">
            <v>; former flag equal "s"</v>
          </cell>
          <cell r="K287" t="str">
            <v>V</v>
          </cell>
          <cell r="L287">
            <v>38628.496759259258</v>
          </cell>
          <cell r="M287" t="str">
            <v>gchateaug</v>
          </cell>
          <cell r="N287">
            <v>38680.624444444446</v>
          </cell>
          <cell r="O287" t="str">
            <v>gchateaug</v>
          </cell>
          <cell r="Q287">
            <v>0.5</v>
          </cell>
        </row>
        <row r="288">
          <cell r="A288" t="str">
            <v>2000</v>
          </cell>
          <cell r="B288" t="str">
            <v>FR72</v>
          </cell>
          <cell r="C288" t="str">
            <v>A00</v>
          </cell>
          <cell r="D288" t="str">
            <v>PC_EMP</v>
          </cell>
          <cell r="E288" t="str">
            <v>T</v>
          </cell>
          <cell r="F288" t="str">
            <v>BES</v>
          </cell>
          <cell r="G288" t="str">
            <v>RSE</v>
          </cell>
          <cell r="I288" t="str">
            <v>NC</v>
          </cell>
          <cell r="J288" t="str">
            <v>; former flag equal "s"</v>
          </cell>
          <cell r="K288" t="str">
            <v>V</v>
          </cell>
          <cell r="L288">
            <v>38628.496759259258</v>
          </cell>
          <cell r="M288" t="str">
            <v>gchateaug</v>
          </cell>
          <cell r="N288">
            <v>38680.624444444446</v>
          </cell>
          <cell r="O288" t="str">
            <v>gchateaug</v>
          </cell>
          <cell r="Q288">
            <v>0.23</v>
          </cell>
        </row>
        <row r="289">
          <cell r="A289" t="str">
            <v>2000</v>
          </cell>
          <cell r="B289" t="str">
            <v>FR72</v>
          </cell>
          <cell r="C289" t="str">
            <v>A00</v>
          </cell>
          <cell r="D289" t="str">
            <v>PC_EMP</v>
          </cell>
          <cell r="E289" t="str">
            <v>T</v>
          </cell>
          <cell r="F289" t="str">
            <v>BES</v>
          </cell>
          <cell r="G289" t="str">
            <v>TOTAL</v>
          </cell>
          <cell r="I289" t="str">
            <v>NC</v>
          </cell>
          <cell r="J289" t="str">
            <v>; former flag equal "s"</v>
          </cell>
          <cell r="K289" t="str">
            <v>V</v>
          </cell>
          <cell r="L289">
            <v>38628.496759259258</v>
          </cell>
          <cell r="M289" t="str">
            <v>gchateaug</v>
          </cell>
          <cell r="N289">
            <v>38680.624444444446</v>
          </cell>
          <cell r="O289" t="str">
            <v>gchateaug</v>
          </cell>
          <cell r="Q289">
            <v>0.92</v>
          </cell>
        </row>
        <row r="290">
          <cell r="A290" t="str">
            <v>2000</v>
          </cell>
          <cell r="B290" t="str">
            <v>FR72</v>
          </cell>
          <cell r="C290" t="str">
            <v>A00</v>
          </cell>
          <cell r="D290" t="str">
            <v>PC_EMP</v>
          </cell>
          <cell r="E290" t="str">
            <v>T</v>
          </cell>
          <cell r="F290" t="str">
            <v>TOTAL</v>
          </cell>
          <cell r="G290" t="str">
            <v>RSE</v>
          </cell>
          <cell r="I290" t="str">
            <v>NC</v>
          </cell>
          <cell r="J290" t="str">
            <v>; former flag equal "s"</v>
          </cell>
          <cell r="K290" t="str">
            <v>V</v>
          </cell>
          <cell r="L290">
            <v>38628.496759259258</v>
          </cell>
          <cell r="M290" t="str">
            <v>gchateaug</v>
          </cell>
          <cell r="N290">
            <v>38680.624444444446</v>
          </cell>
          <cell r="O290" t="str">
            <v>gchateaug</v>
          </cell>
          <cell r="Q290">
            <v>0.69</v>
          </cell>
        </row>
        <row r="291">
          <cell r="A291" t="str">
            <v>2000</v>
          </cell>
          <cell r="B291" t="str">
            <v>FR72</v>
          </cell>
          <cell r="C291" t="str">
            <v>A00</v>
          </cell>
          <cell r="D291" t="str">
            <v>PC_EMP</v>
          </cell>
          <cell r="E291" t="str">
            <v>T</v>
          </cell>
          <cell r="F291" t="str">
            <v>TOTAL</v>
          </cell>
          <cell r="G291" t="str">
            <v>TOTAL</v>
          </cell>
          <cell r="I291" t="str">
            <v>NC</v>
          </cell>
          <cell r="J291" t="str">
            <v>; former flag equal "s"</v>
          </cell>
          <cell r="K291" t="str">
            <v>V</v>
          </cell>
          <cell r="L291">
            <v>38628.496759259258</v>
          </cell>
          <cell r="M291" t="str">
            <v>gchateaug</v>
          </cell>
          <cell r="N291">
            <v>38680.624444444446</v>
          </cell>
          <cell r="O291" t="str">
            <v>gchateaug</v>
          </cell>
          <cell r="Q291">
            <v>1.52</v>
          </cell>
        </row>
        <row r="292">
          <cell r="A292" t="str">
            <v>2000</v>
          </cell>
          <cell r="B292" t="str">
            <v>FR5</v>
          </cell>
          <cell r="C292" t="str">
            <v>A00</v>
          </cell>
          <cell r="D292" t="str">
            <v>PC_EMP</v>
          </cell>
          <cell r="E292" t="str">
            <v>T</v>
          </cell>
          <cell r="F292" t="str">
            <v>BES</v>
          </cell>
          <cell r="G292" t="str">
            <v>RSE</v>
          </cell>
          <cell r="I292" t="str">
            <v>NC</v>
          </cell>
          <cell r="J292" t="str">
            <v>; former flag equal "s"</v>
          </cell>
          <cell r="K292" t="str">
            <v>V</v>
          </cell>
          <cell r="L292">
            <v>38628.496759259258</v>
          </cell>
          <cell r="M292" t="str">
            <v>gchateaug</v>
          </cell>
          <cell r="N292">
            <v>38680.624444444446</v>
          </cell>
          <cell r="O292" t="str">
            <v>gchateaug</v>
          </cell>
          <cell r="Q292">
            <v>0.24</v>
          </cell>
        </row>
        <row r="293">
          <cell r="A293" t="str">
            <v>2000</v>
          </cell>
          <cell r="B293" t="str">
            <v>FR5</v>
          </cell>
          <cell r="C293" t="str">
            <v>A00</v>
          </cell>
          <cell r="D293" t="str">
            <v>PC_EMP</v>
          </cell>
          <cell r="E293" t="str">
            <v>T</v>
          </cell>
          <cell r="F293" t="str">
            <v>BES</v>
          </cell>
          <cell r="G293" t="str">
            <v>TOTAL</v>
          </cell>
          <cell r="I293" t="str">
            <v>NC</v>
          </cell>
          <cell r="J293" t="str">
            <v>; former flag equal "s"</v>
          </cell>
          <cell r="K293" t="str">
            <v>V</v>
          </cell>
          <cell r="L293">
            <v>38628.496759259258</v>
          </cell>
          <cell r="M293" t="str">
            <v>gchateaug</v>
          </cell>
          <cell r="N293">
            <v>38680.624444444446</v>
          </cell>
          <cell r="O293" t="str">
            <v>gchateaug</v>
          </cell>
          <cell r="Q293">
            <v>0.5</v>
          </cell>
        </row>
        <row r="294">
          <cell r="A294" t="str">
            <v>2000</v>
          </cell>
          <cell r="B294" t="str">
            <v>FR5</v>
          </cell>
          <cell r="C294" t="str">
            <v>A00</v>
          </cell>
          <cell r="D294" t="str">
            <v>PC_EMP</v>
          </cell>
          <cell r="E294" t="str">
            <v>T</v>
          </cell>
          <cell r="F294" t="str">
            <v>TOTAL</v>
          </cell>
          <cell r="G294" t="str">
            <v>RSE</v>
          </cell>
          <cell r="I294" t="str">
            <v>NC</v>
          </cell>
          <cell r="J294" t="str">
            <v>; former flag equal "s"</v>
          </cell>
          <cell r="K294" t="str">
            <v>V</v>
          </cell>
          <cell r="L294">
            <v>38628.496759259258</v>
          </cell>
          <cell r="M294" t="str">
            <v>gchateaug</v>
          </cell>
          <cell r="N294">
            <v>38680.624444444446</v>
          </cell>
          <cell r="O294" t="str">
            <v>gchateaug</v>
          </cell>
          <cell r="Q294">
            <v>0.62</v>
          </cell>
        </row>
        <row r="295">
          <cell r="A295" t="str">
            <v>2000</v>
          </cell>
          <cell r="B295" t="str">
            <v>FR5</v>
          </cell>
          <cell r="C295" t="str">
            <v>A00</v>
          </cell>
          <cell r="D295" t="str">
            <v>PC_EMP</v>
          </cell>
          <cell r="E295" t="str">
            <v>T</v>
          </cell>
          <cell r="F295" t="str">
            <v>TOTAL</v>
          </cell>
          <cell r="G295" t="str">
            <v>TOTAL</v>
          </cell>
          <cell r="I295" t="str">
            <v>NC</v>
          </cell>
          <cell r="J295" t="str">
            <v>; former flag equal "s"</v>
          </cell>
          <cell r="K295" t="str">
            <v>V</v>
          </cell>
          <cell r="L295">
            <v>38628.496759259258</v>
          </cell>
          <cell r="M295" t="str">
            <v>gchateaug</v>
          </cell>
          <cell r="N295">
            <v>38680.624444444446</v>
          </cell>
          <cell r="O295" t="str">
            <v>gchateaug</v>
          </cell>
          <cell r="Q295">
            <v>0.95</v>
          </cell>
        </row>
        <row r="296">
          <cell r="A296" t="str">
            <v>2000</v>
          </cell>
          <cell r="B296" t="str">
            <v>FR43</v>
          </cell>
          <cell r="C296" t="str">
            <v>A00</v>
          </cell>
          <cell r="D296" t="str">
            <v>PC_EMP</v>
          </cell>
          <cell r="E296" t="str">
            <v>T</v>
          </cell>
          <cell r="F296" t="str">
            <v>BES</v>
          </cell>
          <cell r="G296" t="str">
            <v>RSE</v>
          </cell>
          <cell r="I296" t="str">
            <v>NC</v>
          </cell>
          <cell r="J296" t="str">
            <v>; former flag equal "s"</v>
          </cell>
          <cell r="K296" t="str">
            <v>V</v>
          </cell>
          <cell r="L296">
            <v>38628.496759259258</v>
          </cell>
          <cell r="M296" t="str">
            <v>gchateaug</v>
          </cell>
          <cell r="N296">
            <v>38680.624444444446</v>
          </cell>
          <cell r="O296" t="str">
            <v>gchateaug</v>
          </cell>
          <cell r="Q296">
            <v>0.36</v>
          </cell>
        </row>
        <row r="297">
          <cell r="A297" t="str">
            <v>2000</v>
          </cell>
          <cell r="B297" t="str">
            <v>FR43</v>
          </cell>
          <cell r="C297" t="str">
            <v>A00</v>
          </cell>
          <cell r="D297" t="str">
            <v>PC_EMP</v>
          </cell>
          <cell r="E297" t="str">
            <v>T</v>
          </cell>
          <cell r="F297" t="str">
            <v>BES</v>
          </cell>
          <cell r="G297" t="str">
            <v>TOTAL</v>
          </cell>
          <cell r="I297" t="str">
            <v>NC</v>
          </cell>
          <cell r="J297" t="str">
            <v>; former flag equal "s"</v>
          </cell>
          <cell r="K297" t="str">
            <v>V</v>
          </cell>
          <cell r="L297">
            <v>38628.496759259258</v>
          </cell>
          <cell r="M297" t="str">
            <v>gchateaug</v>
          </cell>
          <cell r="N297">
            <v>38680.624444444446</v>
          </cell>
          <cell r="O297" t="str">
            <v>gchateaug</v>
          </cell>
          <cell r="Q297">
            <v>1.18</v>
          </cell>
        </row>
        <row r="298">
          <cell r="A298" t="str">
            <v>2000</v>
          </cell>
          <cell r="B298" t="str">
            <v>FR43</v>
          </cell>
          <cell r="C298" t="str">
            <v>A00</v>
          </cell>
          <cell r="D298" t="str">
            <v>PC_EMP</v>
          </cell>
          <cell r="E298" t="str">
            <v>T</v>
          </cell>
          <cell r="F298" t="str">
            <v>TOTAL</v>
          </cell>
          <cell r="G298" t="str">
            <v>RSE</v>
          </cell>
          <cell r="I298" t="str">
            <v>NC</v>
          </cell>
          <cell r="J298" t="str">
            <v>; former flag equal "s"</v>
          </cell>
          <cell r="K298" t="str">
            <v>V</v>
          </cell>
          <cell r="L298">
            <v>38628.496759259258</v>
          </cell>
          <cell r="M298" t="str">
            <v>gchateaug</v>
          </cell>
          <cell r="N298">
            <v>38680.624444444446</v>
          </cell>
          <cell r="O298" t="str">
            <v>gchateaug</v>
          </cell>
          <cell r="Q298">
            <v>0.67</v>
          </cell>
        </row>
        <row r="299">
          <cell r="A299" t="str">
            <v>2000</v>
          </cell>
          <cell r="B299" t="str">
            <v>FR43</v>
          </cell>
          <cell r="C299" t="str">
            <v>A00</v>
          </cell>
          <cell r="D299" t="str">
            <v>PC_EMP</v>
          </cell>
          <cell r="E299" t="str">
            <v>T</v>
          </cell>
          <cell r="F299" t="str">
            <v>TOTAL</v>
          </cell>
          <cell r="G299" t="str">
            <v>TOTAL</v>
          </cell>
          <cell r="I299" t="str">
            <v>NC</v>
          </cell>
          <cell r="J299" t="str">
            <v>; former flag equal "s"</v>
          </cell>
          <cell r="K299" t="str">
            <v>V</v>
          </cell>
          <cell r="L299">
            <v>38628.496759259258</v>
          </cell>
          <cell r="M299" t="str">
            <v>gchateaug</v>
          </cell>
          <cell r="N299">
            <v>38680.624444444446</v>
          </cell>
          <cell r="O299" t="str">
            <v>gchateaug</v>
          </cell>
          <cell r="Q299">
            <v>1.51</v>
          </cell>
        </row>
        <row r="300">
          <cell r="A300" t="str">
            <v>2000</v>
          </cell>
          <cell r="B300" t="str">
            <v>FR4</v>
          </cell>
          <cell r="C300" t="str">
            <v>A00</v>
          </cell>
          <cell r="D300" t="str">
            <v>PC_EMP</v>
          </cell>
          <cell r="E300" t="str">
            <v>T</v>
          </cell>
          <cell r="F300" t="str">
            <v>BES</v>
          </cell>
          <cell r="G300" t="str">
            <v>RSE</v>
          </cell>
          <cell r="I300" t="str">
            <v>NC</v>
          </cell>
          <cell r="J300" t="str">
            <v>; former flag equal "s"</v>
          </cell>
          <cell r="K300" t="str">
            <v>V</v>
          </cell>
          <cell r="L300">
            <v>38628.496759259258</v>
          </cell>
          <cell r="M300" t="str">
            <v>gchateaug</v>
          </cell>
          <cell r="N300">
            <v>38680.624444444446</v>
          </cell>
          <cell r="O300" t="str">
            <v>gchateaug</v>
          </cell>
          <cell r="Q300">
            <v>0.22</v>
          </cell>
        </row>
        <row r="301">
          <cell r="A301" t="str">
            <v>2000</v>
          </cell>
          <cell r="B301" t="str">
            <v>FR4</v>
          </cell>
          <cell r="C301" t="str">
            <v>A00</v>
          </cell>
          <cell r="D301" t="str">
            <v>PC_EMP</v>
          </cell>
          <cell r="E301" t="str">
            <v>T</v>
          </cell>
          <cell r="F301" t="str">
            <v>BES</v>
          </cell>
          <cell r="G301" t="str">
            <v>TOTAL</v>
          </cell>
          <cell r="I301" t="str">
            <v>NC</v>
          </cell>
          <cell r="J301" t="str">
            <v>; former flag equal "s"</v>
          </cell>
          <cell r="K301" t="str">
            <v>V</v>
          </cell>
          <cell r="L301">
            <v>38628.496759259258</v>
          </cell>
          <cell r="M301" t="str">
            <v>gchateaug</v>
          </cell>
          <cell r="N301">
            <v>38680.624444444446</v>
          </cell>
          <cell r="O301" t="str">
            <v>gchateaug</v>
          </cell>
          <cell r="Q301">
            <v>0.56000000000000005</v>
          </cell>
        </row>
        <row r="302">
          <cell r="A302" t="str">
            <v>2000</v>
          </cell>
          <cell r="B302" t="str">
            <v>FR4</v>
          </cell>
          <cell r="C302" t="str">
            <v>A00</v>
          </cell>
          <cell r="D302" t="str">
            <v>PC_EMP</v>
          </cell>
          <cell r="E302" t="str">
            <v>T</v>
          </cell>
          <cell r="F302" t="str">
            <v>TOTAL</v>
          </cell>
          <cell r="G302" t="str">
            <v>RSE</v>
          </cell>
          <cell r="I302" t="str">
            <v>NC</v>
          </cell>
          <cell r="J302" t="str">
            <v>; former flag equal "s"</v>
          </cell>
          <cell r="K302" t="str">
            <v>V</v>
          </cell>
          <cell r="L302">
            <v>38628.496759259258</v>
          </cell>
          <cell r="M302" t="str">
            <v>gchateaug</v>
          </cell>
          <cell r="N302">
            <v>38680.624444444446</v>
          </cell>
          <cell r="O302" t="str">
            <v>gchateaug</v>
          </cell>
          <cell r="Q302">
            <v>0.7</v>
          </cell>
        </row>
        <row r="303">
          <cell r="A303" t="str">
            <v>2000</v>
          </cell>
          <cell r="B303" t="str">
            <v>FR4</v>
          </cell>
          <cell r="C303" t="str">
            <v>A00</v>
          </cell>
          <cell r="D303" t="str">
            <v>PC_EMP</v>
          </cell>
          <cell r="E303" t="str">
            <v>T</v>
          </cell>
          <cell r="F303" t="str">
            <v>TOTAL</v>
          </cell>
          <cell r="G303" t="str">
            <v>TOTAL</v>
          </cell>
          <cell r="I303" t="str">
            <v>NC</v>
          </cell>
          <cell r="J303" t="str">
            <v>; former flag equal "s"</v>
          </cell>
          <cell r="K303" t="str">
            <v>V</v>
          </cell>
          <cell r="L303">
            <v>38628.496759259258</v>
          </cell>
          <cell r="M303" t="str">
            <v>gchateaug</v>
          </cell>
          <cell r="N303">
            <v>38680.624444444446</v>
          </cell>
          <cell r="O303" t="str">
            <v>gchateaug</v>
          </cell>
          <cell r="Q303">
            <v>1.1200000000000001</v>
          </cell>
        </row>
        <row r="304">
          <cell r="A304" t="str">
            <v>2000</v>
          </cell>
          <cell r="B304" t="str">
            <v>FR26</v>
          </cell>
          <cell r="C304" t="str">
            <v>A00</v>
          </cell>
          <cell r="D304" t="str">
            <v>PC_EMP</v>
          </cell>
          <cell r="E304" t="str">
            <v>T</v>
          </cell>
          <cell r="F304" t="str">
            <v>BES</v>
          </cell>
          <cell r="G304" t="str">
            <v>RSE</v>
          </cell>
          <cell r="I304" t="str">
            <v>NC</v>
          </cell>
          <cell r="J304" t="str">
            <v>; former flag equal "s"</v>
          </cell>
          <cell r="K304" t="str">
            <v>V</v>
          </cell>
          <cell r="L304">
            <v>38628.496759259258</v>
          </cell>
          <cell r="M304" t="str">
            <v>gchateaug</v>
          </cell>
          <cell r="N304">
            <v>38680.624444444446</v>
          </cell>
          <cell r="O304" t="str">
            <v>gchateaug</v>
          </cell>
          <cell r="Q304">
            <v>0.2</v>
          </cell>
        </row>
        <row r="305">
          <cell r="A305" t="str">
            <v>2000</v>
          </cell>
          <cell r="B305" t="str">
            <v>FR26</v>
          </cell>
          <cell r="C305" t="str">
            <v>A00</v>
          </cell>
          <cell r="D305" t="str">
            <v>PC_EMP</v>
          </cell>
          <cell r="E305" t="str">
            <v>T</v>
          </cell>
          <cell r="F305" t="str">
            <v>BES</v>
          </cell>
          <cell r="G305" t="str">
            <v>TOTAL</v>
          </cell>
          <cell r="I305" t="str">
            <v>NC</v>
          </cell>
          <cell r="J305" t="str">
            <v>; former flag equal "s"</v>
          </cell>
          <cell r="K305" t="str">
            <v>V</v>
          </cell>
          <cell r="L305">
            <v>38628.496759259258</v>
          </cell>
          <cell r="M305" t="str">
            <v>gchateaug</v>
          </cell>
          <cell r="N305">
            <v>38680.624444444446</v>
          </cell>
          <cell r="O305" t="str">
            <v>gchateaug</v>
          </cell>
          <cell r="Q305">
            <v>0.53</v>
          </cell>
        </row>
        <row r="306">
          <cell r="A306" t="str">
            <v>1998</v>
          </cell>
          <cell r="B306" t="str">
            <v>PT</v>
          </cell>
          <cell r="C306" t="str">
            <v>A00</v>
          </cell>
          <cell r="D306" t="str">
            <v>PC_EMP</v>
          </cell>
          <cell r="E306" t="str">
            <v>T</v>
          </cell>
          <cell r="F306" t="str">
            <v>BES</v>
          </cell>
          <cell r="G306" t="str">
            <v>TOTAL</v>
          </cell>
          <cell r="I306" t="str">
            <v>OTH</v>
          </cell>
          <cell r="J306" t="str">
            <v>DATA OCDE</v>
          </cell>
          <cell r="K306" t="str">
            <v>V</v>
          </cell>
          <cell r="L306">
            <v>38628.522881944446</v>
          </cell>
          <cell r="M306" t="str">
            <v>gchateaug</v>
          </cell>
          <cell r="N306">
            <v>38681.684016203704</v>
          </cell>
          <cell r="O306" t="str">
            <v>gchateaug</v>
          </cell>
          <cell r="Q306">
            <v>0.1</v>
          </cell>
        </row>
        <row r="307">
          <cell r="A307" t="str">
            <v>1998</v>
          </cell>
          <cell r="B307" t="str">
            <v>PT</v>
          </cell>
          <cell r="C307" t="str">
            <v>A00</v>
          </cell>
          <cell r="D307" t="str">
            <v>PC_EMP</v>
          </cell>
          <cell r="E307" t="str">
            <v>T</v>
          </cell>
          <cell r="F307" t="str">
            <v>BES</v>
          </cell>
          <cell r="G307" t="str">
            <v>RSE</v>
          </cell>
          <cell r="I307" t="str">
            <v>OTH</v>
          </cell>
          <cell r="J307" t="str">
            <v>DATA OCDE</v>
          </cell>
          <cell r="K307" t="str">
            <v>V</v>
          </cell>
          <cell r="L307">
            <v>38628.522881944446</v>
          </cell>
          <cell r="M307" t="str">
            <v>gchateaug</v>
          </cell>
          <cell r="N307">
            <v>38681.684016203704</v>
          </cell>
          <cell r="O307" t="str">
            <v>gchateaug</v>
          </cell>
          <cell r="Q307">
            <v>0.06</v>
          </cell>
        </row>
        <row r="308">
          <cell r="A308" t="str">
            <v>1997</v>
          </cell>
          <cell r="B308" t="str">
            <v>RO</v>
          </cell>
          <cell r="C308" t="str">
            <v>A00</v>
          </cell>
          <cell r="D308" t="str">
            <v>PC_EMP</v>
          </cell>
          <cell r="E308" t="str">
            <v>T</v>
          </cell>
          <cell r="F308" t="str">
            <v>TOTAL</v>
          </cell>
          <cell r="G308" t="str">
            <v>TOTAL</v>
          </cell>
          <cell r="I308" t="str">
            <v>OTH</v>
          </cell>
          <cell r="J308" t="str">
            <v>DATA OCDE</v>
          </cell>
          <cell r="K308" t="str">
            <v>V</v>
          </cell>
          <cell r="L308">
            <v>38628.522870370369</v>
          </cell>
          <cell r="M308" t="str">
            <v>gchateaug</v>
          </cell>
          <cell r="N308">
            <v>38681.684050925927</v>
          </cell>
          <cell r="O308" t="str">
            <v>gchateaug</v>
          </cell>
          <cell r="Q308">
            <v>0.52</v>
          </cell>
        </row>
        <row r="309">
          <cell r="A309" t="str">
            <v>1997</v>
          </cell>
          <cell r="B309" t="str">
            <v>RO</v>
          </cell>
          <cell r="C309" t="str">
            <v>A00</v>
          </cell>
          <cell r="D309" t="str">
            <v>PC_EMP</v>
          </cell>
          <cell r="E309" t="str">
            <v>T</v>
          </cell>
          <cell r="F309" t="str">
            <v>TOTAL</v>
          </cell>
          <cell r="G309" t="str">
            <v>RSE</v>
          </cell>
          <cell r="I309" t="str">
            <v>OTH</v>
          </cell>
          <cell r="J309" t="str">
            <v>DATA OCDE</v>
          </cell>
          <cell r="K309" t="str">
            <v>V</v>
          </cell>
          <cell r="L309">
            <v>38628.522870370369</v>
          </cell>
          <cell r="M309" t="str">
            <v>gchateaug</v>
          </cell>
          <cell r="N309">
            <v>38681.684050925927</v>
          </cell>
          <cell r="O309" t="str">
            <v>gchateaug</v>
          </cell>
          <cell r="Q309">
            <v>0.27</v>
          </cell>
        </row>
        <row r="310">
          <cell r="A310" t="str">
            <v>1991</v>
          </cell>
          <cell r="B310" t="str">
            <v>FR</v>
          </cell>
          <cell r="C310" t="str">
            <v>A00</v>
          </cell>
          <cell r="D310" t="str">
            <v>PC_EMP</v>
          </cell>
          <cell r="E310" t="str">
            <v>T</v>
          </cell>
          <cell r="F310" t="str">
            <v>BES</v>
          </cell>
          <cell r="G310" t="str">
            <v>TOTAL</v>
          </cell>
          <cell r="H310" t="str">
            <v>b</v>
          </cell>
          <cell r="I310" t="str">
            <v>NC</v>
          </cell>
          <cell r="K310" t="str">
            <v>V</v>
          </cell>
          <cell r="L310">
            <v>38628.522893518515</v>
          </cell>
          <cell r="M310" t="str">
            <v>gchateaug</v>
          </cell>
          <cell r="N310">
            <v>38681.684120370373</v>
          </cell>
          <cell r="O310" t="str">
            <v>gchateaug</v>
          </cell>
          <cell r="Q310">
            <v>0.79</v>
          </cell>
        </row>
        <row r="311">
          <cell r="A311" t="str">
            <v>1998</v>
          </cell>
          <cell r="B311" t="str">
            <v>PT</v>
          </cell>
          <cell r="C311" t="str">
            <v>A00</v>
          </cell>
          <cell r="D311" t="str">
            <v>PC_EMP</v>
          </cell>
          <cell r="E311" t="str">
            <v>T</v>
          </cell>
          <cell r="F311" t="str">
            <v>TOTAL</v>
          </cell>
          <cell r="G311" t="str">
            <v>TOTAL</v>
          </cell>
          <cell r="I311" t="str">
            <v>OTH</v>
          </cell>
          <cell r="J311" t="str">
            <v>DATA OCDE</v>
          </cell>
          <cell r="K311" t="str">
            <v>V</v>
          </cell>
          <cell r="L311">
            <v>38628.522881944446</v>
          </cell>
          <cell r="M311" t="str">
            <v>gchateaug</v>
          </cell>
          <cell r="N311">
            <v>38681.684016203704</v>
          </cell>
          <cell r="O311" t="str">
            <v>gchateaug</v>
          </cell>
          <cell r="Q311">
            <v>0.68</v>
          </cell>
        </row>
        <row r="312">
          <cell r="A312" t="str">
            <v>1992</v>
          </cell>
          <cell r="B312" t="str">
            <v>TR</v>
          </cell>
          <cell r="C312" t="str">
            <v>A00</v>
          </cell>
          <cell r="D312" t="str">
            <v>PC_EMP</v>
          </cell>
          <cell r="E312" t="str">
            <v>T</v>
          </cell>
          <cell r="F312" t="str">
            <v>BES</v>
          </cell>
          <cell r="G312" t="str">
            <v>RSE</v>
          </cell>
          <cell r="H312" t="str">
            <v>:</v>
          </cell>
          <cell r="I312" t="str">
            <v>NC</v>
          </cell>
          <cell r="K312" t="str">
            <v>V</v>
          </cell>
          <cell r="L312">
            <v>38628.522905092592</v>
          </cell>
          <cell r="M312" t="str">
            <v>gchateaug</v>
          </cell>
          <cell r="N312">
            <v>38681.684074074074</v>
          </cell>
          <cell r="O312" t="str">
            <v>gchateaug</v>
          </cell>
        </row>
        <row r="313">
          <cell r="A313" t="str">
            <v>1992</v>
          </cell>
          <cell r="B313" t="str">
            <v>RU</v>
          </cell>
          <cell r="C313" t="str">
            <v>A00</v>
          </cell>
          <cell r="D313" t="str">
            <v>PC_EMP</v>
          </cell>
          <cell r="E313" t="str">
            <v>T</v>
          </cell>
          <cell r="F313" t="str">
            <v>TOTAL</v>
          </cell>
          <cell r="G313" t="str">
            <v>TOTAL</v>
          </cell>
          <cell r="H313" t="str">
            <v>i</v>
          </cell>
          <cell r="I313" t="str">
            <v>OTH</v>
          </cell>
          <cell r="J313" t="str">
            <v>DATA OCDE</v>
          </cell>
          <cell r="K313" t="str">
            <v>V</v>
          </cell>
          <cell r="L313">
            <v>38628.522905092592</v>
          </cell>
          <cell r="M313" t="str">
            <v>gchateaug</v>
          </cell>
          <cell r="N313">
            <v>38681.683993055558</v>
          </cell>
          <cell r="O313" t="str">
            <v>gchateaug</v>
          </cell>
          <cell r="Q313">
            <v>2.13</v>
          </cell>
        </row>
        <row r="314">
          <cell r="A314" t="str">
            <v>1992</v>
          </cell>
          <cell r="B314" t="str">
            <v>PT</v>
          </cell>
          <cell r="C314" t="str">
            <v>A00</v>
          </cell>
          <cell r="D314" t="str">
            <v>PC_EMP</v>
          </cell>
          <cell r="E314" t="str">
            <v>T</v>
          </cell>
          <cell r="F314" t="str">
            <v>BES</v>
          </cell>
          <cell r="G314" t="str">
            <v>RSE</v>
          </cell>
          <cell r="I314" t="str">
            <v>OTH</v>
          </cell>
          <cell r="J314" t="str">
            <v>DATA OCDE</v>
          </cell>
          <cell r="K314" t="str">
            <v>V</v>
          </cell>
          <cell r="L314">
            <v>38628.522905092592</v>
          </cell>
          <cell r="M314" t="str">
            <v>gchateaug</v>
          </cell>
          <cell r="N314">
            <v>38681.683993055558</v>
          </cell>
          <cell r="O314" t="str">
            <v>gchateaug</v>
          </cell>
          <cell r="Q314">
            <v>0.04</v>
          </cell>
        </row>
        <row r="315">
          <cell r="A315" t="str">
            <v>1986</v>
          </cell>
          <cell r="B315" t="str">
            <v>PT</v>
          </cell>
          <cell r="C315" t="str">
            <v>A00</v>
          </cell>
          <cell r="D315" t="str">
            <v>PC_EMP</v>
          </cell>
          <cell r="E315" t="str">
            <v>T</v>
          </cell>
          <cell r="F315" t="str">
            <v>TOTAL</v>
          </cell>
          <cell r="G315" t="str">
            <v>TOTAL</v>
          </cell>
          <cell r="I315" t="str">
            <v>OTH</v>
          </cell>
          <cell r="J315" t="str">
            <v>DATA OCDE</v>
          </cell>
          <cell r="K315" t="str">
            <v>V</v>
          </cell>
          <cell r="L315">
            <v>38628.522905092592</v>
          </cell>
          <cell r="M315" t="str">
            <v>gchateaug</v>
          </cell>
          <cell r="N315">
            <v>38681.683969907404</v>
          </cell>
          <cell r="O315" t="str">
            <v>gchateaug</v>
          </cell>
          <cell r="Q315">
            <v>0.38</v>
          </cell>
        </row>
        <row r="316">
          <cell r="A316" t="str">
            <v>1986</v>
          </cell>
          <cell r="B316" t="str">
            <v>PT</v>
          </cell>
          <cell r="C316" t="str">
            <v>A00</v>
          </cell>
          <cell r="D316" t="str">
            <v>PC_EMP</v>
          </cell>
          <cell r="E316" t="str">
            <v>T</v>
          </cell>
          <cell r="F316" t="str">
            <v>TOTAL</v>
          </cell>
          <cell r="G316" t="str">
            <v>RSE</v>
          </cell>
          <cell r="I316" t="str">
            <v>OTH</v>
          </cell>
          <cell r="J316" t="str">
            <v>DATA OCDE</v>
          </cell>
          <cell r="K316" t="str">
            <v>V</v>
          </cell>
          <cell r="L316">
            <v>38628.522905092592</v>
          </cell>
          <cell r="M316" t="str">
            <v>gchateaug</v>
          </cell>
          <cell r="N316">
            <v>38681.683969907404</v>
          </cell>
          <cell r="O316" t="str">
            <v>gchateaug</v>
          </cell>
          <cell r="Q316">
            <v>0.22</v>
          </cell>
        </row>
        <row r="317">
          <cell r="A317" t="str">
            <v>1986</v>
          </cell>
          <cell r="B317" t="str">
            <v>PT</v>
          </cell>
          <cell r="C317" t="str">
            <v>A00</v>
          </cell>
          <cell r="D317" t="str">
            <v>PC_EMP</v>
          </cell>
          <cell r="E317" t="str">
            <v>T</v>
          </cell>
          <cell r="F317" t="str">
            <v>BES</v>
          </cell>
          <cell r="G317" t="str">
            <v>TOTAL</v>
          </cell>
          <cell r="I317" t="str">
            <v>OTH</v>
          </cell>
          <cell r="J317" t="str">
            <v>DATA OCDE</v>
          </cell>
          <cell r="K317" t="str">
            <v>V</v>
          </cell>
          <cell r="L317">
            <v>38628.522905092592</v>
          </cell>
          <cell r="M317" t="str">
            <v>gchateaug</v>
          </cell>
          <cell r="N317">
            <v>38681.683969907404</v>
          </cell>
          <cell r="O317" t="str">
            <v>gchateaug</v>
          </cell>
          <cell r="Q317">
            <v>7.0000000000000007E-2</v>
          </cell>
        </row>
        <row r="318">
          <cell r="A318" t="str">
            <v>1986</v>
          </cell>
          <cell r="B318" t="str">
            <v>PT</v>
          </cell>
          <cell r="C318" t="str">
            <v>A00</v>
          </cell>
          <cell r="D318" t="str">
            <v>PC_EMP</v>
          </cell>
          <cell r="E318" t="str">
            <v>T</v>
          </cell>
          <cell r="F318" t="str">
            <v>BES</v>
          </cell>
          <cell r="G318" t="str">
            <v>RSE</v>
          </cell>
          <cell r="I318" t="str">
            <v>OTH</v>
          </cell>
          <cell r="J318" t="str">
            <v>DATA OCDE</v>
          </cell>
          <cell r="K318" t="str">
            <v>V</v>
          </cell>
          <cell r="L318">
            <v>38628.522905092592</v>
          </cell>
          <cell r="M318" t="str">
            <v>gchateaug</v>
          </cell>
          <cell r="N318">
            <v>38681.683969907404</v>
          </cell>
          <cell r="O318" t="str">
            <v>gchateaug</v>
          </cell>
          <cell r="Q318">
            <v>0.03</v>
          </cell>
        </row>
        <row r="319">
          <cell r="A319" t="str">
            <v>2001</v>
          </cell>
          <cell r="B319" t="str">
            <v>HU23</v>
          </cell>
          <cell r="C319" t="str">
            <v>A00</v>
          </cell>
          <cell r="D319" t="str">
            <v>PC_EMP</v>
          </cell>
          <cell r="E319" t="str">
            <v>T</v>
          </cell>
          <cell r="F319" t="str">
            <v>BES</v>
          </cell>
          <cell r="G319" t="str">
            <v>TOTAL</v>
          </cell>
          <cell r="H319" t="str">
            <v>:</v>
          </cell>
          <cell r="I319" t="str">
            <v>NC</v>
          </cell>
          <cell r="K319" t="str">
            <v>V</v>
          </cell>
          <cell r="L319">
            <v>38628.496736111112</v>
          </cell>
          <cell r="M319" t="str">
            <v>gchateaug</v>
          </cell>
          <cell r="N319">
            <v>38680.624444444446</v>
          </cell>
          <cell r="O319" t="str">
            <v>gchateaug</v>
          </cell>
        </row>
        <row r="320">
          <cell r="A320" t="str">
            <v>2001</v>
          </cell>
          <cell r="B320" t="str">
            <v>HU23</v>
          </cell>
          <cell r="C320" t="str">
            <v>A00</v>
          </cell>
          <cell r="D320" t="str">
            <v>PC_EMP</v>
          </cell>
          <cell r="E320" t="str">
            <v>T</v>
          </cell>
          <cell r="F320" t="str">
            <v>BES</v>
          </cell>
          <cell r="G320" t="str">
            <v>RSE</v>
          </cell>
          <cell r="H320" t="str">
            <v>:</v>
          </cell>
          <cell r="I320" t="str">
            <v>NC</v>
          </cell>
          <cell r="K320" t="str">
            <v>V</v>
          </cell>
          <cell r="L320">
            <v>38628.496736111112</v>
          </cell>
          <cell r="M320" t="str">
            <v>gchateaug</v>
          </cell>
          <cell r="N320">
            <v>38680.624444444446</v>
          </cell>
          <cell r="O320" t="str">
            <v>gchateaug</v>
          </cell>
        </row>
        <row r="321">
          <cell r="A321" t="str">
            <v>2001</v>
          </cell>
          <cell r="B321" t="str">
            <v>HU3</v>
          </cell>
          <cell r="C321" t="str">
            <v>A00</v>
          </cell>
          <cell r="D321" t="str">
            <v>PC_EMP</v>
          </cell>
          <cell r="E321" t="str">
            <v>T</v>
          </cell>
          <cell r="F321" t="str">
            <v>TOTAL</v>
          </cell>
          <cell r="G321" t="str">
            <v>TOTAL</v>
          </cell>
          <cell r="H321" t="str">
            <v>:</v>
          </cell>
          <cell r="I321" t="str">
            <v>NC</v>
          </cell>
          <cell r="K321" t="str">
            <v>V</v>
          </cell>
          <cell r="L321">
            <v>38628.496736111112</v>
          </cell>
          <cell r="M321" t="str">
            <v>gchateaug</v>
          </cell>
          <cell r="N321">
            <v>38680.624444444446</v>
          </cell>
          <cell r="O321" t="str">
            <v>gchateaug</v>
          </cell>
        </row>
        <row r="322">
          <cell r="A322" t="str">
            <v>2001</v>
          </cell>
          <cell r="B322" t="str">
            <v>HU3</v>
          </cell>
          <cell r="C322" t="str">
            <v>A00</v>
          </cell>
          <cell r="D322" t="str">
            <v>PC_EMP</v>
          </cell>
          <cell r="E322" t="str">
            <v>T</v>
          </cell>
          <cell r="F322" t="str">
            <v>TOTAL</v>
          </cell>
          <cell r="G322" t="str">
            <v>RSE</v>
          </cell>
          <cell r="H322" t="str">
            <v>:</v>
          </cell>
          <cell r="I322" t="str">
            <v>NC</v>
          </cell>
          <cell r="K322" t="str">
            <v>V</v>
          </cell>
          <cell r="L322">
            <v>38628.496736111112</v>
          </cell>
          <cell r="M322" t="str">
            <v>gchateaug</v>
          </cell>
          <cell r="N322">
            <v>38680.624444444446</v>
          </cell>
          <cell r="O322" t="str">
            <v>gchateaug</v>
          </cell>
        </row>
        <row r="323">
          <cell r="A323" t="str">
            <v>2004</v>
          </cell>
          <cell r="B323" t="str">
            <v>EE00</v>
          </cell>
          <cell r="C323" t="str">
            <v>A00</v>
          </cell>
          <cell r="D323" t="str">
            <v>PC_EMP</v>
          </cell>
          <cell r="E323" t="str">
            <v>T</v>
          </cell>
          <cell r="F323" t="str">
            <v>TOTAL</v>
          </cell>
          <cell r="G323" t="str">
            <v>RSE</v>
          </cell>
          <cell r="H323" t="str">
            <v>:</v>
          </cell>
          <cell r="I323" t="str">
            <v>MS</v>
          </cell>
          <cell r="K323" t="str">
            <v>V</v>
          </cell>
          <cell r="L323">
            <v>38628.496736111112</v>
          </cell>
          <cell r="M323" t="str">
            <v>gchateaug</v>
          </cell>
          <cell r="N323">
            <v>38681.684629629628</v>
          </cell>
          <cell r="O323" t="str">
            <v>gchateaug</v>
          </cell>
        </row>
        <row r="324">
          <cell r="A324" t="str">
            <v>2004</v>
          </cell>
          <cell r="B324" t="str">
            <v>EE00</v>
          </cell>
          <cell r="C324" t="str">
            <v>A00</v>
          </cell>
          <cell r="D324" t="str">
            <v>PC_EMP</v>
          </cell>
          <cell r="E324" t="str">
            <v>T</v>
          </cell>
          <cell r="F324" t="str">
            <v>TOTAL</v>
          </cell>
          <cell r="G324" t="str">
            <v>TOTAL</v>
          </cell>
          <cell r="H324" t="str">
            <v>:</v>
          </cell>
          <cell r="I324" t="str">
            <v>MS</v>
          </cell>
          <cell r="K324" t="str">
            <v>V</v>
          </cell>
          <cell r="L324">
            <v>38628.496736111112</v>
          </cell>
          <cell r="M324" t="str">
            <v>gchateaug</v>
          </cell>
          <cell r="N324">
            <v>38681.684629629628</v>
          </cell>
          <cell r="O324" t="str">
            <v>gchateaug</v>
          </cell>
        </row>
        <row r="325">
          <cell r="A325" t="str">
            <v>2003</v>
          </cell>
          <cell r="B325" t="str">
            <v>UKN</v>
          </cell>
          <cell r="C325" t="str">
            <v>A00</v>
          </cell>
          <cell r="D325" t="str">
            <v>PC_EMP</v>
          </cell>
          <cell r="E325" t="str">
            <v>T</v>
          </cell>
          <cell r="F325" t="str">
            <v>BES</v>
          </cell>
          <cell r="G325" t="str">
            <v>RSE</v>
          </cell>
          <cell r="H325" t="str">
            <v>:</v>
          </cell>
          <cell r="I325" t="str">
            <v>NC</v>
          </cell>
          <cell r="K325" t="str">
            <v>V</v>
          </cell>
          <cell r="L325">
            <v>38628.496736111112</v>
          </cell>
          <cell r="M325" t="str">
            <v>gchateaug</v>
          </cell>
          <cell r="N325">
            <v>38680.624456018515</v>
          </cell>
          <cell r="O325" t="str">
            <v>gchateaug</v>
          </cell>
        </row>
        <row r="326">
          <cell r="A326" t="str">
            <v>2003</v>
          </cell>
          <cell r="B326" t="str">
            <v>UKK</v>
          </cell>
          <cell r="C326" t="str">
            <v>A00</v>
          </cell>
          <cell r="D326" t="str">
            <v>PC_EMP</v>
          </cell>
          <cell r="E326" t="str">
            <v>T</v>
          </cell>
          <cell r="F326" t="str">
            <v>BES</v>
          </cell>
          <cell r="G326" t="str">
            <v>RSE</v>
          </cell>
          <cell r="H326" t="str">
            <v>:</v>
          </cell>
          <cell r="I326" t="str">
            <v>NC</v>
          </cell>
          <cell r="K326" t="str">
            <v>V</v>
          </cell>
          <cell r="L326">
            <v>38628.496736111112</v>
          </cell>
          <cell r="M326" t="str">
            <v>gchateaug</v>
          </cell>
          <cell r="N326">
            <v>38680.624456018515</v>
          </cell>
          <cell r="O326" t="str">
            <v>gchateaug</v>
          </cell>
        </row>
        <row r="327">
          <cell r="A327" t="str">
            <v>2003</v>
          </cell>
          <cell r="B327" t="str">
            <v>FR2</v>
          </cell>
          <cell r="C327" t="str">
            <v>A00</v>
          </cell>
          <cell r="D327" t="str">
            <v>PC_EMP</v>
          </cell>
          <cell r="E327" t="str">
            <v>T</v>
          </cell>
          <cell r="F327" t="str">
            <v>TOTAL</v>
          </cell>
          <cell r="G327" t="str">
            <v>TOTAL</v>
          </cell>
          <cell r="H327" t="str">
            <v>:</v>
          </cell>
          <cell r="I327" t="str">
            <v>MS</v>
          </cell>
          <cell r="K327" t="str">
            <v>V</v>
          </cell>
          <cell r="L327">
            <v>38628.496747685182</v>
          </cell>
          <cell r="M327" t="str">
            <v>gchateaug</v>
          </cell>
          <cell r="N327">
            <v>38680.624432870369</v>
          </cell>
          <cell r="O327" t="str">
            <v>gchateaug</v>
          </cell>
        </row>
        <row r="328">
          <cell r="A328" t="str">
            <v>2003</v>
          </cell>
          <cell r="B328" t="str">
            <v>FI20</v>
          </cell>
          <cell r="C328" t="str">
            <v>A00</v>
          </cell>
          <cell r="D328" t="str">
            <v>PC_EMP</v>
          </cell>
          <cell r="E328" t="str">
            <v>T</v>
          </cell>
          <cell r="F328" t="str">
            <v>BES</v>
          </cell>
          <cell r="G328" t="str">
            <v>TOTAL</v>
          </cell>
          <cell r="I328" t="str">
            <v>MS</v>
          </cell>
          <cell r="K328" t="str">
            <v>V</v>
          </cell>
          <cell r="L328">
            <v>38628.496747685182</v>
          </cell>
          <cell r="M328" t="str">
            <v>gchateaug</v>
          </cell>
          <cell r="N328">
            <v>38680.624432870369</v>
          </cell>
          <cell r="O328" t="str">
            <v>gchateaug</v>
          </cell>
          <cell r="Q328">
            <v>0.17</v>
          </cell>
        </row>
        <row r="329">
          <cell r="A329" t="str">
            <v>2003</v>
          </cell>
          <cell r="B329" t="str">
            <v>FI20</v>
          </cell>
          <cell r="C329" t="str">
            <v>A00</v>
          </cell>
          <cell r="D329" t="str">
            <v>PC_EMP</v>
          </cell>
          <cell r="E329" t="str">
            <v>T</v>
          </cell>
          <cell r="F329" t="str">
            <v>TOTAL</v>
          </cell>
          <cell r="G329" t="str">
            <v>TOTAL</v>
          </cell>
          <cell r="I329" t="str">
            <v>MS</v>
          </cell>
          <cell r="K329" t="str">
            <v>V</v>
          </cell>
          <cell r="L329">
            <v>38628.496747685182</v>
          </cell>
          <cell r="M329" t="str">
            <v>gchateaug</v>
          </cell>
          <cell r="N329">
            <v>38680.624421296299</v>
          </cell>
          <cell r="O329" t="str">
            <v>gchateaug</v>
          </cell>
          <cell r="Q329">
            <v>0.3</v>
          </cell>
        </row>
        <row r="330">
          <cell r="A330" t="str">
            <v>2003</v>
          </cell>
          <cell r="B330" t="str">
            <v>FI2</v>
          </cell>
          <cell r="C330" t="str">
            <v>A00</v>
          </cell>
          <cell r="D330" t="str">
            <v>PC_EMP</v>
          </cell>
          <cell r="E330" t="str">
            <v>T</v>
          </cell>
          <cell r="F330" t="str">
            <v>BES</v>
          </cell>
          <cell r="G330" t="str">
            <v>TOTAL</v>
          </cell>
          <cell r="I330" t="str">
            <v>MS</v>
          </cell>
          <cell r="K330" t="str">
            <v>V</v>
          </cell>
          <cell r="L330">
            <v>38628.496747685182</v>
          </cell>
          <cell r="M330" t="str">
            <v>gchateaug</v>
          </cell>
          <cell r="N330">
            <v>38680.624421296299</v>
          </cell>
          <cell r="O330" t="str">
            <v>gchateaug</v>
          </cell>
          <cell r="Q330">
            <v>0.17</v>
          </cell>
        </row>
        <row r="331">
          <cell r="A331" t="str">
            <v>2002</v>
          </cell>
          <cell r="B331" t="str">
            <v>FI2</v>
          </cell>
          <cell r="C331" t="str">
            <v>A00</v>
          </cell>
          <cell r="D331" t="str">
            <v>PC_EMP</v>
          </cell>
          <cell r="E331" t="str">
            <v>T</v>
          </cell>
          <cell r="F331" t="str">
            <v>BES</v>
          </cell>
          <cell r="G331" t="str">
            <v>TOTAL</v>
          </cell>
          <cell r="I331" t="str">
            <v>MS</v>
          </cell>
          <cell r="K331" t="str">
            <v>V</v>
          </cell>
          <cell r="L331">
            <v>38628.496747685182</v>
          </cell>
          <cell r="M331" t="str">
            <v>gchateaug</v>
          </cell>
          <cell r="N331">
            <v>38680.624444444446</v>
          </cell>
          <cell r="O331" t="str">
            <v>gchateaug</v>
          </cell>
          <cell r="Q331">
            <v>0.16</v>
          </cell>
        </row>
        <row r="332">
          <cell r="A332" t="str">
            <v>2002</v>
          </cell>
          <cell r="B332" t="str">
            <v>FI2</v>
          </cell>
          <cell r="C332" t="str">
            <v>A00</v>
          </cell>
          <cell r="D332" t="str">
            <v>PC_EMP</v>
          </cell>
          <cell r="E332" t="str">
            <v>T</v>
          </cell>
          <cell r="F332" t="str">
            <v>TOTAL</v>
          </cell>
          <cell r="G332" t="str">
            <v>TOTAL</v>
          </cell>
          <cell r="I332" t="str">
            <v>MS</v>
          </cell>
          <cell r="K332" t="str">
            <v>V</v>
          </cell>
          <cell r="L332">
            <v>38628.496747685182</v>
          </cell>
          <cell r="M332" t="str">
            <v>gchateaug</v>
          </cell>
          <cell r="N332">
            <v>38680.624444444446</v>
          </cell>
          <cell r="O332" t="str">
            <v>gchateaug</v>
          </cell>
          <cell r="Q332">
            <v>0.31</v>
          </cell>
        </row>
        <row r="333">
          <cell r="A333" t="str">
            <v>2002</v>
          </cell>
          <cell r="B333" t="str">
            <v>FI19</v>
          </cell>
          <cell r="C333" t="str">
            <v>A00</v>
          </cell>
          <cell r="D333" t="str">
            <v>PC_EMP</v>
          </cell>
          <cell r="E333" t="str">
            <v>T</v>
          </cell>
          <cell r="F333" t="str">
            <v>BES</v>
          </cell>
          <cell r="G333" t="str">
            <v>TOTAL</v>
          </cell>
          <cell r="I333" t="str">
            <v>MS</v>
          </cell>
          <cell r="K333" t="str">
            <v>V</v>
          </cell>
          <cell r="L333">
            <v>38628.496747685182</v>
          </cell>
          <cell r="M333" t="str">
            <v>gchateaug</v>
          </cell>
          <cell r="N333">
            <v>38680.624444444446</v>
          </cell>
          <cell r="O333" t="str">
            <v>gchateaug</v>
          </cell>
          <cell r="Q333">
            <v>1.69</v>
          </cell>
        </row>
        <row r="334">
          <cell r="A334" t="str">
            <v>2002</v>
          </cell>
          <cell r="B334" t="str">
            <v>FI19</v>
          </cell>
          <cell r="C334" t="str">
            <v>A00</v>
          </cell>
          <cell r="D334" t="str">
            <v>PC_EMP</v>
          </cell>
          <cell r="E334" t="str">
            <v>T</v>
          </cell>
          <cell r="F334" t="str">
            <v>TOTAL</v>
          </cell>
          <cell r="G334" t="str">
            <v>TOTAL</v>
          </cell>
          <cell r="I334" t="str">
            <v>MS</v>
          </cell>
          <cell r="K334" t="str">
            <v>V</v>
          </cell>
          <cell r="L334">
            <v>38628.496747685182</v>
          </cell>
          <cell r="M334" t="str">
            <v>gchateaug</v>
          </cell>
          <cell r="N334">
            <v>38680.624444444446</v>
          </cell>
          <cell r="O334" t="str">
            <v>gchateaug</v>
          </cell>
          <cell r="Q334">
            <v>2.71</v>
          </cell>
        </row>
        <row r="335">
          <cell r="A335" t="str">
            <v>2002</v>
          </cell>
          <cell r="B335" t="str">
            <v>FI13</v>
          </cell>
          <cell r="C335" t="str">
            <v>A00</v>
          </cell>
          <cell r="D335" t="str">
            <v>PC_EMP</v>
          </cell>
          <cell r="E335" t="str">
            <v>T</v>
          </cell>
          <cell r="F335" t="str">
            <v>BES</v>
          </cell>
          <cell r="G335" t="str">
            <v>TOTAL</v>
          </cell>
          <cell r="I335" t="str">
            <v>MS</v>
          </cell>
          <cell r="K335" t="str">
            <v>V</v>
          </cell>
          <cell r="L335">
            <v>38628.496747685182</v>
          </cell>
          <cell r="M335" t="str">
            <v>gchateaug</v>
          </cell>
          <cell r="N335">
            <v>38680.624444444446</v>
          </cell>
          <cell r="O335" t="str">
            <v>gchateaug</v>
          </cell>
          <cell r="Q335">
            <v>0.59</v>
          </cell>
        </row>
        <row r="336">
          <cell r="A336" t="str">
            <v>2001</v>
          </cell>
          <cell r="B336" t="str">
            <v>FR25</v>
          </cell>
          <cell r="C336" t="str">
            <v>A00</v>
          </cell>
          <cell r="D336" t="str">
            <v>PC_EMP</v>
          </cell>
          <cell r="E336" t="str">
            <v>T</v>
          </cell>
          <cell r="F336" t="str">
            <v>BES</v>
          </cell>
          <cell r="G336" t="str">
            <v>TOTAL</v>
          </cell>
          <cell r="I336" t="str">
            <v>NC</v>
          </cell>
          <cell r="J336" t="str">
            <v>; former flag equal "s"</v>
          </cell>
          <cell r="K336" t="str">
            <v>V</v>
          </cell>
          <cell r="L336">
            <v>38628.496759259258</v>
          </cell>
          <cell r="M336" t="str">
            <v>gchateaug</v>
          </cell>
          <cell r="N336">
            <v>38680.624432870369</v>
          </cell>
          <cell r="O336" t="str">
            <v>gchateaug</v>
          </cell>
          <cell r="Q336">
            <v>0.44</v>
          </cell>
        </row>
        <row r="337">
          <cell r="A337" t="str">
            <v>2001</v>
          </cell>
          <cell r="B337" t="str">
            <v>FR25</v>
          </cell>
          <cell r="C337" t="str">
            <v>A00</v>
          </cell>
          <cell r="D337" t="str">
            <v>PC_EMP</v>
          </cell>
          <cell r="E337" t="str">
            <v>T</v>
          </cell>
          <cell r="F337" t="str">
            <v>TOTAL</v>
          </cell>
          <cell r="G337" t="str">
            <v>RSE</v>
          </cell>
          <cell r="I337" t="str">
            <v>NC</v>
          </cell>
          <cell r="J337" t="str">
            <v>; former flag equal "s"</v>
          </cell>
          <cell r="K337" t="str">
            <v>V</v>
          </cell>
          <cell r="L337">
            <v>38628.496759259258</v>
          </cell>
          <cell r="M337" t="str">
            <v>gchateaug</v>
          </cell>
          <cell r="N337">
            <v>38680.624432870369</v>
          </cell>
          <cell r="O337" t="str">
            <v>gchateaug</v>
          </cell>
          <cell r="Q337">
            <v>0.56999999999999995</v>
          </cell>
        </row>
        <row r="338">
          <cell r="A338" t="str">
            <v>2001</v>
          </cell>
          <cell r="B338" t="str">
            <v>FR25</v>
          </cell>
          <cell r="C338" t="str">
            <v>A00</v>
          </cell>
          <cell r="D338" t="str">
            <v>PC_EMP</v>
          </cell>
          <cell r="E338" t="str">
            <v>T</v>
          </cell>
          <cell r="F338" t="str">
            <v>TOTAL</v>
          </cell>
          <cell r="G338" t="str">
            <v>TOTAL</v>
          </cell>
          <cell r="I338" t="str">
            <v>NC</v>
          </cell>
          <cell r="J338" t="str">
            <v>; former flag equal "s"</v>
          </cell>
          <cell r="K338" t="str">
            <v>V</v>
          </cell>
          <cell r="L338">
            <v>38628.496759259258</v>
          </cell>
          <cell r="M338" t="str">
            <v>gchateaug</v>
          </cell>
          <cell r="N338">
            <v>38680.624432870369</v>
          </cell>
          <cell r="O338" t="str">
            <v>gchateaug</v>
          </cell>
          <cell r="Q338">
            <v>0.98</v>
          </cell>
        </row>
        <row r="339">
          <cell r="A339" t="str">
            <v>2001</v>
          </cell>
          <cell r="B339" t="str">
            <v>FR24</v>
          </cell>
          <cell r="C339" t="str">
            <v>A00</v>
          </cell>
          <cell r="D339" t="str">
            <v>PC_EMP</v>
          </cell>
          <cell r="E339" t="str">
            <v>T</v>
          </cell>
          <cell r="F339" t="str">
            <v>BES</v>
          </cell>
          <cell r="G339" t="str">
            <v>RSE</v>
          </cell>
          <cell r="I339" t="str">
            <v>NC</v>
          </cell>
          <cell r="J339" t="str">
            <v>; former flag equal "s"</v>
          </cell>
          <cell r="K339" t="str">
            <v>V</v>
          </cell>
          <cell r="L339">
            <v>38628.496759259258</v>
          </cell>
          <cell r="M339" t="str">
            <v>gchateaug</v>
          </cell>
          <cell r="N339">
            <v>38680.624432870369</v>
          </cell>
          <cell r="O339" t="str">
            <v>gchateaug</v>
          </cell>
          <cell r="Q339">
            <v>0.26</v>
          </cell>
        </row>
        <row r="340">
          <cell r="A340" t="str">
            <v>2001</v>
          </cell>
          <cell r="B340" t="str">
            <v>FR24</v>
          </cell>
          <cell r="C340" t="str">
            <v>A00</v>
          </cell>
          <cell r="D340" t="str">
            <v>PC_EMP</v>
          </cell>
          <cell r="E340" t="str">
            <v>T</v>
          </cell>
          <cell r="F340" t="str">
            <v>BES</v>
          </cell>
          <cell r="G340" t="str">
            <v>TOTAL</v>
          </cell>
          <cell r="I340" t="str">
            <v>NC</v>
          </cell>
          <cell r="J340" t="str">
            <v>; former flag equal "s"</v>
          </cell>
          <cell r="K340" t="str">
            <v>V</v>
          </cell>
          <cell r="L340">
            <v>38628.496759259258</v>
          </cell>
          <cell r="M340" t="str">
            <v>gchateaug</v>
          </cell>
          <cell r="N340">
            <v>38680.624432870369</v>
          </cell>
          <cell r="O340" t="str">
            <v>gchateaug</v>
          </cell>
          <cell r="Q340">
            <v>0.76</v>
          </cell>
        </row>
        <row r="341">
          <cell r="A341" t="str">
            <v>2001</v>
          </cell>
          <cell r="B341" t="str">
            <v>FR24</v>
          </cell>
          <cell r="C341" t="str">
            <v>A00</v>
          </cell>
          <cell r="D341" t="str">
            <v>PC_EMP</v>
          </cell>
          <cell r="E341" t="str">
            <v>T</v>
          </cell>
          <cell r="F341" t="str">
            <v>TOTAL</v>
          </cell>
          <cell r="G341" t="str">
            <v>RSE</v>
          </cell>
          <cell r="I341" t="str">
            <v>NC</v>
          </cell>
          <cell r="J341" t="str">
            <v>; former flag equal "s"</v>
          </cell>
          <cell r="K341" t="str">
            <v>V</v>
          </cell>
          <cell r="L341">
            <v>38628.496759259258</v>
          </cell>
          <cell r="M341" t="str">
            <v>gchateaug</v>
          </cell>
          <cell r="N341">
            <v>38680.624432870369</v>
          </cell>
          <cell r="O341" t="str">
            <v>gchateaug</v>
          </cell>
          <cell r="Q341">
            <v>0.56000000000000005</v>
          </cell>
        </row>
        <row r="342">
          <cell r="A342" t="str">
            <v>2001</v>
          </cell>
          <cell r="B342" t="str">
            <v>FR24</v>
          </cell>
          <cell r="C342" t="str">
            <v>A00</v>
          </cell>
          <cell r="D342" t="str">
            <v>PC_EMP</v>
          </cell>
          <cell r="E342" t="str">
            <v>T</v>
          </cell>
          <cell r="F342" t="str">
            <v>TOTAL</v>
          </cell>
          <cell r="G342" t="str">
            <v>TOTAL</v>
          </cell>
          <cell r="I342" t="str">
            <v>NC</v>
          </cell>
          <cell r="J342" t="str">
            <v>; former flag equal "s"</v>
          </cell>
          <cell r="K342" t="str">
            <v>V</v>
          </cell>
          <cell r="L342">
            <v>38628.496759259258</v>
          </cell>
          <cell r="M342" t="str">
            <v>gchateaug</v>
          </cell>
          <cell r="N342">
            <v>38680.624432870369</v>
          </cell>
          <cell r="O342" t="str">
            <v>gchateaug</v>
          </cell>
          <cell r="Q342">
            <v>1.23</v>
          </cell>
        </row>
        <row r="343">
          <cell r="A343" t="str">
            <v>2001</v>
          </cell>
          <cell r="B343" t="str">
            <v>FR21</v>
          </cell>
          <cell r="C343" t="str">
            <v>A00</v>
          </cell>
          <cell r="D343" t="str">
            <v>PC_EMP</v>
          </cell>
          <cell r="E343" t="str">
            <v>T</v>
          </cell>
          <cell r="F343" t="str">
            <v>BES</v>
          </cell>
          <cell r="G343" t="str">
            <v>RSE</v>
          </cell>
          <cell r="I343" t="str">
            <v>NC</v>
          </cell>
          <cell r="J343" t="str">
            <v>; former flag equal "s"</v>
          </cell>
          <cell r="K343" t="str">
            <v>V</v>
          </cell>
          <cell r="L343">
            <v>38628.496759259258</v>
          </cell>
          <cell r="M343" t="str">
            <v>gchateaug</v>
          </cell>
          <cell r="N343">
            <v>38680.624432870369</v>
          </cell>
          <cell r="O343" t="str">
            <v>gchateaug</v>
          </cell>
          <cell r="Q343">
            <v>0.14000000000000001</v>
          </cell>
        </row>
        <row r="344">
          <cell r="A344" t="str">
            <v>2001</v>
          </cell>
          <cell r="B344" t="str">
            <v>FR21</v>
          </cell>
          <cell r="C344" t="str">
            <v>A00</v>
          </cell>
          <cell r="D344" t="str">
            <v>PC_EMP</v>
          </cell>
          <cell r="E344" t="str">
            <v>T</v>
          </cell>
          <cell r="F344" t="str">
            <v>BES</v>
          </cell>
          <cell r="G344" t="str">
            <v>TOTAL</v>
          </cell>
          <cell r="I344" t="str">
            <v>NC</v>
          </cell>
          <cell r="J344" t="str">
            <v>; former flag equal "s"</v>
          </cell>
          <cell r="K344" t="str">
            <v>V</v>
          </cell>
          <cell r="L344">
            <v>38628.496759259258</v>
          </cell>
          <cell r="M344" t="str">
            <v>gchateaug</v>
          </cell>
          <cell r="N344">
            <v>38680.624432870369</v>
          </cell>
          <cell r="O344" t="str">
            <v>gchateaug</v>
          </cell>
          <cell r="Q344">
            <v>0.32</v>
          </cell>
        </row>
        <row r="345">
          <cell r="A345" t="str">
            <v>2001</v>
          </cell>
          <cell r="B345" t="str">
            <v>FR21</v>
          </cell>
          <cell r="C345" t="str">
            <v>A00</v>
          </cell>
          <cell r="D345" t="str">
            <v>PC_EMP</v>
          </cell>
          <cell r="E345" t="str">
            <v>T</v>
          </cell>
          <cell r="F345" t="str">
            <v>TOTAL</v>
          </cell>
          <cell r="G345" t="str">
            <v>RSE</v>
          </cell>
          <cell r="I345" t="str">
            <v>NC</v>
          </cell>
          <cell r="J345" t="str">
            <v>; former flag equal "s"</v>
          </cell>
          <cell r="K345" t="str">
            <v>V</v>
          </cell>
          <cell r="L345">
            <v>38628.496759259258</v>
          </cell>
          <cell r="M345" t="str">
            <v>gchateaug</v>
          </cell>
          <cell r="N345">
            <v>38680.624432870369</v>
          </cell>
          <cell r="O345" t="str">
            <v>gchateaug</v>
          </cell>
          <cell r="Q345">
            <v>0.38</v>
          </cell>
        </row>
        <row r="346">
          <cell r="A346" t="str">
            <v>2001</v>
          </cell>
          <cell r="B346" t="str">
            <v>FR21</v>
          </cell>
          <cell r="C346" t="str">
            <v>A00</v>
          </cell>
          <cell r="D346" t="str">
            <v>PC_EMP</v>
          </cell>
          <cell r="E346" t="str">
            <v>T</v>
          </cell>
          <cell r="F346" t="str">
            <v>TOTAL</v>
          </cell>
          <cell r="G346" t="str">
            <v>TOTAL</v>
          </cell>
          <cell r="I346" t="str">
            <v>NC</v>
          </cell>
          <cell r="J346" t="str">
            <v>; former flag equal "s"</v>
          </cell>
          <cell r="K346" t="str">
            <v>V</v>
          </cell>
          <cell r="L346">
            <v>38628.496759259258</v>
          </cell>
          <cell r="M346" t="str">
            <v>gchateaug</v>
          </cell>
          <cell r="N346">
            <v>38680.624432870369</v>
          </cell>
          <cell r="O346" t="str">
            <v>gchateaug</v>
          </cell>
          <cell r="Q346">
            <v>0.62</v>
          </cell>
        </row>
        <row r="347">
          <cell r="A347" t="str">
            <v>2001</v>
          </cell>
          <cell r="B347" t="str">
            <v>FR2</v>
          </cell>
          <cell r="C347" t="str">
            <v>A00</v>
          </cell>
          <cell r="D347" t="str">
            <v>PC_EMP</v>
          </cell>
          <cell r="E347" t="str">
            <v>T</v>
          </cell>
          <cell r="F347" t="str">
            <v>BES</v>
          </cell>
          <cell r="G347" t="str">
            <v>RSE</v>
          </cell>
          <cell r="I347" t="str">
            <v>NC</v>
          </cell>
          <cell r="J347" t="str">
            <v>; former flag equal "s"</v>
          </cell>
          <cell r="K347" t="str">
            <v>V</v>
          </cell>
          <cell r="L347">
            <v>38628.496759259258</v>
          </cell>
          <cell r="M347" t="str">
            <v>gchateaug</v>
          </cell>
          <cell r="N347">
            <v>38680.624432870369</v>
          </cell>
          <cell r="O347" t="str">
            <v>gchateaug</v>
          </cell>
          <cell r="Q347">
            <v>0.22</v>
          </cell>
        </row>
        <row r="348">
          <cell r="A348" t="str">
            <v>2001</v>
          </cell>
          <cell r="B348" t="str">
            <v>FR2</v>
          </cell>
          <cell r="C348" t="str">
            <v>A00</v>
          </cell>
          <cell r="D348" t="str">
            <v>PC_EMP</v>
          </cell>
          <cell r="E348" t="str">
            <v>T</v>
          </cell>
          <cell r="F348" t="str">
            <v>BES</v>
          </cell>
          <cell r="G348" t="str">
            <v>TOTAL</v>
          </cell>
          <cell r="I348" t="str">
            <v>NC</v>
          </cell>
          <cell r="J348" t="str">
            <v>; former flag equal "s"</v>
          </cell>
          <cell r="K348" t="str">
            <v>V</v>
          </cell>
          <cell r="L348">
            <v>38628.496759259258</v>
          </cell>
          <cell r="M348" t="str">
            <v>gchateaug</v>
          </cell>
          <cell r="N348">
            <v>38680.624432870369</v>
          </cell>
          <cell r="O348" t="str">
            <v>gchateaug</v>
          </cell>
          <cell r="Q348">
            <v>0.59</v>
          </cell>
        </row>
        <row r="349">
          <cell r="A349" t="str">
            <v>2001</v>
          </cell>
          <cell r="B349" t="str">
            <v>FR2</v>
          </cell>
          <cell r="C349" t="str">
            <v>A00</v>
          </cell>
          <cell r="D349" t="str">
            <v>PC_EMP</v>
          </cell>
          <cell r="E349" t="str">
            <v>T</v>
          </cell>
          <cell r="F349" t="str">
            <v>TOTAL</v>
          </cell>
          <cell r="G349" t="str">
            <v>RSE</v>
          </cell>
          <cell r="I349" t="str">
            <v>NC</v>
          </cell>
          <cell r="J349" t="str">
            <v>; former flag equal "s"</v>
          </cell>
          <cell r="K349" t="str">
            <v>V</v>
          </cell>
          <cell r="L349">
            <v>38628.496759259258</v>
          </cell>
          <cell r="M349" t="str">
            <v>gchateaug</v>
          </cell>
          <cell r="N349">
            <v>38680.624432870369</v>
          </cell>
          <cell r="O349" t="str">
            <v>gchateaug</v>
          </cell>
          <cell r="Q349">
            <v>0.49</v>
          </cell>
        </row>
        <row r="350">
          <cell r="A350" t="str">
            <v>2001</v>
          </cell>
          <cell r="B350" t="str">
            <v>FR2</v>
          </cell>
          <cell r="C350" t="str">
            <v>A00</v>
          </cell>
          <cell r="D350" t="str">
            <v>PC_EMP</v>
          </cell>
          <cell r="E350" t="str">
            <v>T</v>
          </cell>
          <cell r="F350" t="str">
            <v>TOTAL</v>
          </cell>
          <cell r="G350" t="str">
            <v>TOTAL</v>
          </cell>
          <cell r="I350" t="str">
            <v>NC</v>
          </cell>
          <cell r="J350" t="str">
            <v>; former flag equal "s"</v>
          </cell>
          <cell r="K350" t="str">
            <v>V</v>
          </cell>
          <cell r="L350">
            <v>38628.496759259258</v>
          </cell>
          <cell r="M350" t="str">
            <v>gchateaug</v>
          </cell>
          <cell r="N350">
            <v>38680.624432870369</v>
          </cell>
          <cell r="O350" t="str">
            <v>gchateaug</v>
          </cell>
          <cell r="Q350">
            <v>0.98</v>
          </cell>
        </row>
        <row r="351">
          <cell r="A351" t="str">
            <v>2001</v>
          </cell>
          <cell r="B351" t="str">
            <v>FR10</v>
          </cell>
          <cell r="C351" t="str">
            <v>A00</v>
          </cell>
          <cell r="D351" t="str">
            <v>PC_EMP</v>
          </cell>
          <cell r="E351" t="str">
            <v>T</v>
          </cell>
          <cell r="F351" t="str">
            <v>BES</v>
          </cell>
          <cell r="G351" t="str">
            <v>RSE</v>
          </cell>
          <cell r="I351" t="str">
            <v>NC</v>
          </cell>
          <cell r="J351" t="str">
            <v>; former flag equal "s"</v>
          </cell>
          <cell r="K351" t="str">
            <v>V</v>
          </cell>
          <cell r="L351">
            <v>38628.496759259258</v>
          </cell>
          <cell r="M351" t="str">
            <v>gchateaug</v>
          </cell>
          <cell r="N351">
            <v>38680.624432870369</v>
          </cell>
          <cell r="O351" t="str">
            <v>gchateaug</v>
          </cell>
          <cell r="Q351">
            <v>0.98</v>
          </cell>
        </row>
        <row r="352">
          <cell r="A352" t="str">
            <v>2001</v>
          </cell>
          <cell r="B352" t="str">
            <v>FR10</v>
          </cell>
          <cell r="C352" t="str">
            <v>A00</v>
          </cell>
          <cell r="D352" t="str">
            <v>PC_EMP</v>
          </cell>
          <cell r="E352" t="str">
            <v>T</v>
          </cell>
          <cell r="F352" t="str">
            <v>BES</v>
          </cell>
          <cell r="G352" t="str">
            <v>TOTAL</v>
          </cell>
          <cell r="I352" t="str">
            <v>NC</v>
          </cell>
          <cell r="J352" t="str">
            <v>; former flag equal "s"</v>
          </cell>
          <cell r="K352" t="str">
            <v>V</v>
          </cell>
          <cell r="L352">
            <v>38628.496759259258</v>
          </cell>
          <cell r="M352" t="str">
            <v>gchateaug</v>
          </cell>
          <cell r="N352">
            <v>38680.624421296299</v>
          </cell>
          <cell r="O352" t="str">
            <v>gchateaug</v>
          </cell>
          <cell r="Q352">
            <v>1.84</v>
          </cell>
        </row>
        <row r="353">
          <cell r="A353" t="str">
            <v>2001</v>
          </cell>
          <cell r="B353" t="str">
            <v>FR10</v>
          </cell>
          <cell r="C353" t="str">
            <v>A00</v>
          </cell>
          <cell r="D353" t="str">
            <v>PC_EMP</v>
          </cell>
          <cell r="E353" t="str">
            <v>T</v>
          </cell>
          <cell r="F353" t="str">
            <v>TOTAL</v>
          </cell>
          <cell r="G353" t="str">
            <v>RSE</v>
          </cell>
          <cell r="I353" t="str">
            <v>NC</v>
          </cell>
          <cell r="J353" t="str">
            <v>; former flag equal "s"</v>
          </cell>
          <cell r="K353" t="str">
            <v>V</v>
          </cell>
          <cell r="L353">
            <v>38628.496759259258</v>
          </cell>
          <cell r="M353" t="str">
            <v>gchateaug</v>
          </cell>
          <cell r="N353">
            <v>38680.624421296299</v>
          </cell>
          <cell r="O353" t="str">
            <v>gchateaug</v>
          </cell>
          <cell r="Q353">
            <v>1.99</v>
          </cell>
        </row>
        <row r="354">
          <cell r="A354" t="str">
            <v>2001</v>
          </cell>
          <cell r="B354" t="str">
            <v>FR10</v>
          </cell>
          <cell r="C354" t="str">
            <v>A00</v>
          </cell>
          <cell r="D354" t="str">
            <v>PC_EMP</v>
          </cell>
          <cell r="E354" t="str">
            <v>T</v>
          </cell>
          <cell r="F354" t="str">
            <v>TOTAL</v>
          </cell>
          <cell r="G354" t="str">
            <v>TOTAL</v>
          </cell>
          <cell r="I354" t="str">
            <v>NC</v>
          </cell>
          <cell r="J354" t="str">
            <v>; former flag equal "s"</v>
          </cell>
          <cell r="K354" t="str">
            <v>V</v>
          </cell>
          <cell r="L354">
            <v>38628.496759259258</v>
          </cell>
          <cell r="M354" t="str">
            <v>gchateaug</v>
          </cell>
          <cell r="N354">
            <v>38680.624421296299</v>
          </cell>
          <cell r="O354" t="str">
            <v>gchateaug</v>
          </cell>
          <cell r="Q354">
            <v>3.39</v>
          </cell>
        </row>
        <row r="355">
          <cell r="A355" t="str">
            <v>2001</v>
          </cell>
          <cell r="B355" t="str">
            <v>FR1</v>
          </cell>
          <cell r="C355" t="str">
            <v>A00</v>
          </cell>
          <cell r="D355" t="str">
            <v>PC_EMP</v>
          </cell>
          <cell r="E355" t="str">
            <v>T</v>
          </cell>
          <cell r="F355" t="str">
            <v>BES</v>
          </cell>
          <cell r="G355" t="str">
            <v>RSE</v>
          </cell>
          <cell r="I355" t="str">
            <v>NC</v>
          </cell>
          <cell r="J355" t="str">
            <v>; former flag equal "s"</v>
          </cell>
          <cell r="K355" t="str">
            <v>V</v>
          </cell>
          <cell r="L355">
            <v>38628.496759259258</v>
          </cell>
          <cell r="M355" t="str">
            <v>gchateaug</v>
          </cell>
          <cell r="N355">
            <v>38680.624421296299</v>
          </cell>
          <cell r="O355" t="str">
            <v>gchateaug</v>
          </cell>
          <cell r="Q355">
            <v>0.98</v>
          </cell>
        </row>
        <row r="356">
          <cell r="A356" t="str">
            <v>2001</v>
          </cell>
          <cell r="B356" t="str">
            <v>FR1</v>
          </cell>
          <cell r="C356" t="str">
            <v>A00</v>
          </cell>
          <cell r="D356" t="str">
            <v>PC_EMP</v>
          </cell>
          <cell r="E356" t="str">
            <v>T</v>
          </cell>
          <cell r="F356" t="str">
            <v>BES</v>
          </cell>
          <cell r="G356" t="str">
            <v>TOTAL</v>
          </cell>
          <cell r="I356" t="str">
            <v>NC</v>
          </cell>
          <cell r="J356" t="str">
            <v>; former flag equal "s"</v>
          </cell>
          <cell r="K356" t="str">
            <v>V</v>
          </cell>
          <cell r="L356">
            <v>38628.496759259258</v>
          </cell>
          <cell r="M356" t="str">
            <v>gchateaug</v>
          </cell>
          <cell r="N356">
            <v>38680.624421296299</v>
          </cell>
          <cell r="O356" t="str">
            <v>gchateaug</v>
          </cell>
          <cell r="Q356">
            <v>1.84</v>
          </cell>
        </row>
        <row r="357">
          <cell r="A357" t="str">
            <v>2001</v>
          </cell>
          <cell r="B357" t="str">
            <v>FR1</v>
          </cell>
          <cell r="C357" t="str">
            <v>A00</v>
          </cell>
          <cell r="D357" t="str">
            <v>PC_EMP</v>
          </cell>
          <cell r="E357" t="str">
            <v>T</v>
          </cell>
          <cell r="F357" t="str">
            <v>TOTAL</v>
          </cell>
          <cell r="G357" t="str">
            <v>RSE</v>
          </cell>
          <cell r="I357" t="str">
            <v>NC</v>
          </cell>
          <cell r="J357" t="str">
            <v>; former flag equal "s"</v>
          </cell>
          <cell r="K357" t="str">
            <v>V</v>
          </cell>
          <cell r="L357">
            <v>38628.496759259258</v>
          </cell>
          <cell r="M357" t="str">
            <v>gchateaug</v>
          </cell>
          <cell r="N357">
            <v>38680.624421296299</v>
          </cell>
          <cell r="O357" t="str">
            <v>gchateaug</v>
          </cell>
          <cell r="Q357">
            <v>1.99</v>
          </cell>
        </row>
        <row r="358">
          <cell r="A358" t="str">
            <v>2001</v>
          </cell>
          <cell r="B358" t="str">
            <v>FR1</v>
          </cell>
          <cell r="C358" t="str">
            <v>A00</v>
          </cell>
          <cell r="D358" t="str">
            <v>PC_EMP</v>
          </cell>
          <cell r="E358" t="str">
            <v>T</v>
          </cell>
          <cell r="F358" t="str">
            <v>TOTAL</v>
          </cell>
          <cell r="G358" t="str">
            <v>TOTAL</v>
          </cell>
          <cell r="I358" t="str">
            <v>NC</v>
          </cell>
          <cell r="J358" t="str">
            <v>; former flag equal "s"</v>
          </cell>
          <cell r="K358" t="str">
            <v>V</v>
          </cell>
          <cell r="L358">
            <v>38628.496759259258</v>
          </cell>
          <cell r="M358" t="str">
            <v>gchateaug</v>
          </cell>
          <cell r="N358">
            <v>38680.624421296299</v>
          </cell>
          <cell r="O358" t="str">
            <v>gchateaug</v>
          </cell>
          <cell r="Q358">
            <v>3.39</v>
          </cell>
        </row>
        <row r="359">
          <cell r="A359" t="str">
            <v>1993</v>
          </cell>
          <cell r="B359" t="str">
            <v>UK</v>
          </cell>
          <cell r="C359" t="str">
            <v>A00</v>
          </cell>
          <cell r="D359" t="str">
            <v>PC_EMP</v>
          </cell>
          <cell r="E359" t="str">
            <v>T</v>
          </cell>
          <cell r="F359" t="str">
            <v>BES</v>
          </cell>
          <cell r="G359" t="str">
            <v>TOTAL</v>
          </cell>
          <cell r="H359" t="str">
            <v>:</v>
          </cell>
          <cell r="I359" t="str">
            <v>NC</v>
          </cell>
          <cell r="K359" t="str">
            <v>V</v>
          </cell>
          <cell r="L359">
            <v>38628.522893518515</v>
          </cell>
          <cell r="M359" t="str">
            <v>gchateaug</v>
          </cell>
          <cell r="N359">
            <v>38681.684016203704</v>
          </cell>
          <cell r="O359" t="str">
            <v>gchateaug</v>
          </cell>
        </row>
        <row r="360">
          <cell r="A360" t="str">
            <v>1993</v>
          </cell>
          <cell r="B360" t="str">
            <v>UK</v>
          </cell>
          <cell r="C360" t="str">
            <v>A00</v>
          </cell>
          <cell r="D360" t="str">
            <v>PC_EMP</v>
          </cell>
          <cell r="E360" t="str">
            <v>T</v>
          </cell>
          <cell r="F360" t="str">
            <v>BES</v>
          </cell>
          <cell r="G360" t="str">
            <v>RSE</v>
          </cell>
          <cell r="H360" t="str">
            <v>:</v>
          </cell>
          <cell r="I360" t="str">
            <v>NC</v>
          </cell>
          <cell r="K360" t="str">
            <v>V</v>
          </cell>
          <cell r="L360">
            <v>38628.522893518515</v>
          </cell>
          <cell r="M360" t="str">
            <v>gchateaug</v>
          </cell>
          <cell r="N360">
            <v>38681.684016203704</v>
          </cell>
          <cell r="O360" t="str">
            <v>gchateaug</v>
          </cell>
        </row>
        <row r="361">
          <cell r="A361" t="str">
            <v>1998</v>
          </cell>
          <cell r="B361" t="str">
            <v>PT</v>
          </cell>
          <cell r="C361" t="str">
            <v>A00</v>
          </cell>
          <cell r="D361" t="str">
            <v>PC_EMP</v>
          </cell>
          <cell r="E361" t="str">
            <v>T</v>
          </cell>
          <cell r="F361" t="str">
            <v>TOTAL</v>
          </cell>
          <cell r="G361" t="str">
            <v>RSE</v>
          </cell>
          <cell r="I361" t="str">
            <v>OTH</v>
          </cell>
          <cell r="J361" t="str">
            <v>DATA OCDE</v>
          </cell>
          <cell r="K361" t="str">
            <v>V</v>
          </cell>
          <cell r="L361">
            <v>38628.522881944446</v>
          </cell>
          <cell r="M361" t="str">
            <v>gchateaug</v>
          </cell>
          <cell r="N361">
            <v>38681.684016203704</v>
          </cell>
          <cell r="O361" t="str">
            <v>gchateaug</v>
          </cell>
          <cell r="Q361">
            <v>0.52</v>
          </cell>
        </row>
        <row r="362">
          <cell r="A362" t="str">
            <v>1997</v>
          </cell>
          <cell r="B362" t="str">
            <v>PL</v>
          </cell>
          <cell r="C362" t="str">
            <v>A00</v>
          </cell>
          <cell r="D362" t="str">
            <v>PC_EMP</v>
          </cell>
          <cell r="E362" t="str">
            <v>T</v>
          </cell>
          <cell r="F362" t="str">
            <v>TOTAL</v>
          </cell>
          <cell r="G362" t="str">
            <v>TOTAL</v>
          </cell>
          <cell r="I362" t="str">
            <v>OTH</v>
          </cell>
          <cell r="J362" t="str">
            <v>DATA OCDE</v>
          </cell>
          <cell r="K362" t="str">
            <v>V</v>
          </cell>
          <cell r="L362">
            <v>38628.522881944446</v>
          </cell>
          <cell r="M362" t="str">
            <v>gchateaug</v>
          </cell>
          <cell r="N362">
            <v>38681.684016203704</v>
          </cell>
          <cell r="O362" t="str">
            <v>gchateaug</v>
          </cell>
          <cell r="Q362">
            <v>0.85</v>
          </cell>
        </row>
        <row r="363">
          <cell r="A363" t="str">
            <v>1997</v>
          </cell>
          <cell r="B363" t="str">
            <v>PL</v>
          </cell>
          <cell r="C363" t="str">
            <v>A00</v>
          </cell>
          <cell r="D363" t="str">
            <v>PC_EMP</v>
          </cell>
          <cell r="E363" t="str">
            <v>T</v>
          </cell>
          <cell r="F363" t="str">
            <v>TOTAL</v>
          </cell>
          <cell r="G363" t="str">
            <v>RSE</v>
          </cell>
          <cell r="I363" t="str">
            <v>OTH</v>
          </cell>
          <cell r="J363" t="str">
            <v>DATA OCDE</v>
          </cell>
          <cell r="K363" t="str">
            <v>V</v>
          </cell>
          <cell r="L363">
            <v>38628.522881944446</v>
          </cell>
          <cell r="M363" t="str">
            <v>gchateaug</v>
          </cell>
          <cell r="N363">
            <v>38681.684016203704</v>
          </cell>
          <cell r="O363" t="str">
            <v>gchateaug</v>
          </cell>
          <cell r="Q363">
            <v>0.56999999999999995</v>
          </cell>
        </row>
        <row r="364">
          <cell r="A364" t="str">
            <v>1997</v>
          </cell>
          <cell r="B364" t="str">
            <v>PL</v>
          </cell>
          <cell r="C364" t="str">
            <v>A00</v>
          </cell>
          <cell r="D364" t="str">
            <v>PC_EMP</v>
          </cell>
          <cell r="E364" t="str">
            <v>T</v>
          </cell>
          <cell r="F364" t="str">
            <v>BES</v>
          </cell>
          <cell r="G364" t="str">
            <v>TOTAL</v>
          </cell>
          <cell r="I364" t="str">
            <v>OTH</v>
          </cell>
          <cell r="J364" t="str">
            <v>DATA OCDE</v>
          </cell>
          <cell r="K364" t="str">
            <v>V</v>
          </cell>
          <cell r="L364">
            <v>38628.522881944446</v>
          </cell>
          <cell r="M364" t="str">
            <v>gchateaug</v>
          </cell>
          <cell r="N364">
            <v>38681.684016203704</v>
          </cell>
          <cell r="O364" t="str">
            <v>gchateaug</v>
          </cell>
          <cell r="Q364">
            <v>0.2</v>
          </cell>
        </row>
        <row r="365">
          <cell r="A365" t="str">
            <v>1997</v>
          </cell>
          <cell r="B365" t="str">
            <v>PL</v>
          </cell>
          <cell r="C365" t="str">
            <v>A00</v>
          </cell>
          <cell r="D365" t="str">
            <v>PC_EMP</v>
          </cell>
          <cell r="E365" t="str">
            <v>T</v>
          </cell>
          <cell r="F365" t="str">
            <v>BES</v>
          </cell>
          <cell r="G365" t="str">
            <v>RSE</v>
          </cell>
          <cell r="I365" t="str">
            <v>OTH</v>
          </cell>
          <cell r="J365" t="str">
            <v>DATA OCDE</v>
          </cell>
          <cell r="K365" t="str">
            <v>V</v>
          </cell>
          <cell r="L365">
            <v>38628.522881944446</v>
          </cell>
          <cell r="M365" t="str">
            <v>gchateaug</v>
          </cell>
          <cell r="N365">
            <v>38681.684016203704</v>
          </cell>
          <cell r="O365" t="str">
            <v>gchateaug</v>
          </cell>
          <cell r="Q365">
            <v>0.09</v>
          </cell>
        </row>
        <row r="366">
          <cell r="A366" t="str">
            <v>1989</v>
          </cell>
          <cell r="B366" t="str">
            <v>US</v>
          </cell>
          <cell r="C366" t="str">
            <v>A00</v>
          </cell>
          <cell r="D366" t="str">
            <v>PC_EMP</v>
          </cell>
          <cell r="E366" t="str">
            <v>T</v>
          </cell>
          <cell r="F366" t="str">
            <v>BES</v>
          </cell>
          <cell r="G366" t="str">
            <v>RSE</v>
          </cell>
          <cell r="H366" t="str">
            <v>:</v>
          </cell>
          <cell r="I366" t="str">
            <v>NC</v>
          </cell>
          <cell r="K366" t="str">
            <v>V</v>
          </cell>
          <cell r="L366">
            <v>38628.522905092592</v>
          </cell>
          <cell r="M366" t="str">
            <v>gchateaug</v>
          </cell>
          <cell r="N366">
            <v>38681.684074074074</v>
          </cell>
          <cell r="O366" t="str">
            <v>gchateaug</v>
          </cell>
        </row>
        <row r="367">
          <cell r="A367" t="str">
            <v>1989</v>
          </cell>
          <cell r="B367" t="str">
            <v>UK</v>
          </cell>
          <cell r="C367" t="str">
            <v>A00</v>
          </cell>
          <cell r="D367" t="str">
            <v>PC_EMP</v>
          </cell>
          <cell r="E367" t="str">
            <v>T</v>
          </cell>
          <cell r="F367" t="str">
            <v>TOTAL</v>
          </cell>
          <cell r="G367" t="str">
            <v>TOTAL</v>
          </cell>
          <cell r="H367" t="str">
            <v>:</v>
          </cell>
          <cell r="I367" t="str">
            <v>NC</v>
          </cell>
          <cell r="K367" t="str">
            <v>V</v>
          </cell>
          <cell r="L367">
            <v>38628.522905092592</v>
          </cell>
          <cell r="M367" t="str">
            <v>gchateaug</v>
          </cell>
          <cell r="N367">
            <v>38681.684074074074</v>
          </cell>
          <cell r="O367" t="str">
            <v>gchateaug</v>
          </cell>
        </row>
        <row r="368">
          <cell r="A368" t="str">
            <v>1989</v>
          </cell>
          <cell r="B368" t="str">
            <v>UK</v>
          </cell>
          <cell r="C368" t="str">
            <v>A00</v>
          </cell>
          <cell r="D368" t="str">
            <v>PC_EMP</v>
          </cell>
          <cell r="E368" t="str">
            <v>T</v>
          </cell>
          <cell r="F368" t="str">
            <v>BES</v>
          </cell>
          <cell r="G368" t="str">
            <v>TOTAL</v>
          </cell>
          <cell r="H368" t="str">
            <v>:</v>
          </cell>
          <cell r="I368" t="str">
            <v>NC</v>
          </cell>
          <cell r="K368" t="str">
            <v>V</v>
          </cell>
          <cell r="L368">
            <v>38628.522905092592</v>
          </cell>
          <cell r="M368" t="str">
            <v>gchateaug</v>
          </cell>
          <cell r="N368">
            <v>38681.684074074074</v>
          </cell>
          <cell r="O368" t="str">
            <v>gchateaug</v>
          </cell>
        </row>
        <row r="369">
          <cell r="A369" t="str">
            <v>1989</v>
          </cell>
          <cell r="B369" t="str">
            <v>UK</v>
          </cell>
          <cell r="C369" t="str">
            <v>A00</v>
          </cell>
          <cell r="D369" t="str">
            <v>PC_EMP</v>
          </cell>
          <cell r="E369" t="str">
            <v>T</v>
          </cell>
          <cell r="F369" t="str">
            <v>BES</v>
          </cell>
          <cell r="G369" t="str">
            <v>RSE</v>
          </cell>
          <cell r="H369" t="str">
            <v>:</v>
          </cell>
          <cell r="I369" t="str">
            <v>NC</v>
          </cell>
          <cell r="K369" t="str">
            <v>V</v>
          </cell>
          <cell r="L369">
            <v>38628.522905092592</v>
          </cell>
          <cell r="M369" t="str">
            <v>gchateaug</v>
          </cell>
          <cell r="N369">
            <v>38681.684074074074</v>
          </cell>
          <cell r="O369" t="str">
            <v>gchateaug</v>
          </cell>
        </row>
        <row r="370">
          <cell r="A370" t="str">
            <v>1989</v>
          </cell>
          <cell r="B370" t="str">
            <v>TR</v>
          </cell>
          <cell r="C370" t="str">
            <v>A00</v>
          </cell>
          <cell r="D370" t="str">
            <v>PC_EMP</v>
          </cell>
          <cell r="E370" t="str">
            <v>T</v>
          </cell>
          <cell r="F370" t="str">
            <v>TOTAL</v>
          </cell>
          <cell r="G370" t="str">
            <v>RSE</v>
          </cell>
          <cell r="H370" t="str">
            <v>:</v>
          </cell>
          <cell r="I370" t="str">
            <v>NC</v>
          </cell>
          <cell r="K370" t="str">
            <v>V</v>
          </cell>
          <cell r="L370">
            <v>38628.522905092592</v>
          </cell>
          <cell r="M370" t="str">
            <v>gchateaug</v>
          </cell>
          <cell r="N370">
            <v>38681.684074074074</v>
          </cell>
          <cell r="O370" t="str">
            <v>gchateaug</v>
          </cell>
        </row>
        <row r="371">
          <cell r="A371" t="str">
            <v>2003</v>
          </cell>
          <cell r="B371" t="str">
            <v>UKG</v>
          </cell>
          <cell r="C371" t="str">
            <v>A00</v>
          </cell>
          <cell r="D371" t="str">
            <v>PC_EMP</v>
          </cell>
          <cell r="E371" t="str">
            <v>T</v>
          </cell>
          <cell r="F371" t="str">
            <v>BES</v>
          </cell>
          <cell r="G371" t="str">
            <v>RSE</v>
          </cell>
          <cell r="H371" t="str">
            <v>:</v>
          </cell>
          <cell r="I371" t="str">
            <v>NC</v>
          </cell>
          <cell r="K371" t="str">
            <v>V</v>
          </cell>
          <cell r="L371">
            <v>38628.496747685182</v>
          </cell>
          <cell r="M371" t="str">
            <v>gchateaug</v>
          </cell>
          <cell r="N371">
            <v>38680.624456018515</v>
          </cell>
          <cell r="O371" t="str">
            <v>gchateaug</v>
          </cell>
        </row>
        <row r="372">
          <cell r="A372" t="str">
            <v>2003</v>
          </cell>
          <cell r="B372" t="str">
            <v>SK02</v>
          </cell>
          <cell r="C372" t="str">
            <v>A00</v>
          </cell>
          <cell r="D372" t="str">
            <v>PC_EMP</v>
          </cell>
          <cell r="E372" t="str">
            <v>T</v>
          </cell>
          <cell r="F372" t="str">
            <v>BES</v>
          </cell>
          <cell r="G372" t="str">
            <v>RSE</v>
          </cell>
          <cell r="I372" t="str">
            <v>MS</v>
          </cell>
          <cell r="K372" t="str">
            <v>V</v>
          </cell>
          <cell r="L372">
            <v>38628.496747685182</v>
          </cell>
          <cell r="M372" t="str">
            <v>gchateaug</v>
          </cell>
          <cell r="N372">
            <v>38680.624456018515</v>
          </cell>
          <cell r="O372" t="str">
            <v>gchateaug</v>
          </cell>
          <cell r="Q372">
            <v>0.1</v>
          </cell>
        </row>
        <row r="373">
          <cell r="A373" t="str">
            <v>2003</v>
          </cell>
          <cell r="B373" t="str">
            <v>SK02</v>
          </cell>
          <cell r="C373" t="str">
            <v>A00</v>
          </cell>
          <cell r="D373" t="str">
            <v>PC_EMP</v>
          </cell>
          <cell r="E373" t="str">
            <v>T</v>
          </cell>
          <cell r="F373" t="str">
            <v>BES</v>
          </cell>
          <cell r="G373" t="str">
            <v>TOTAL</v>
          </cell>
          <cell r="I373" t="str">
            <v>MS</v>
          </cell>
          <cell r="K373" t="str">
            <v>V</v>
          </cell>
          <cell r="L373">
            <v>38628.496747685182</v>
          </cell>
          <cell r="M373" t="str">
            <v>gchateaug</v>
          </cell>
          <cell r="N373">
            <v>38680.624456018515</v>
          </cell>
          <cell r="O373" t="str">
            <v>gchateaug</v>
          </cell>
          <cell r="Q373">
            <v>0.23</v>
          </cell>
        </row>
        <row r="374">
          <cell r="A374" t="str">
            <v>2003</v>
          </cell>
          <cell r="B374" t="str">
            <v>SK02</v>
          </cell>
          <cell r="C374" t="str">
            <v>A00</v>
          </cell>
          <cell r="D374" t="str">
            <v>PC_EMP</v>
          </cell>
          <cell r="E374" t="str">
            <v>T</v>
          </cell>
          <cell r="F374" t="str">
            <v>TOTAL</v>
          </cell>
          <cell r="G374" t="str">
            <v>RSE</v>
          </cell>
          <cell r="I374" t="str">
            <v>MS</v>
          </cell>
          <cell r="K374" t="str">
            <v>V</v>
          </cell>
          <cell r="L374">
            <v>38628.496747685182</v>
          </cell>
          <cell r="M374" t="str">
            <v>gchateaug</v>
          </cell>
          <cell r="N374">
            <v>38680.624456018515</v>
          </cell>
          <cell r="O374" t="str">
            <v>gchateaug</v>
          </cell>
          <cell r="Q374">
            <v>0.35</v>
          </cell>
        </row>
        <row r="375">
          <cell r="A375" t="str">
            <v>2003</v>
          </cell>
          <cell r="B375" t="str">
            <v>SK02</v>
          </cell>
          <cell r="C375" t="str">
            <v>A00</v>
          </cell>
          <cell r="D375" t="str">
            <v>PC_EMP</v>
          </cell>
          <cell r="E375" t="str">
            <v>T</v>
          </cell>
          <cell r="F375" t="str">
            <v>TOTAL</v>
          </cell>
          <cell r="G375" t="str">
            <v>TOTAL</v>
          </cell>
          <cell r="I375" t="str">
            <v>MS</v>
          </cell>
          <cell r="K375" t="str">
            <v>V</v>
          </cell>
          <cell r="L375">
            <v>38628.496747685182</v>
          </cell>
          <cell r="M375" t="str">
            <v>gchateaug</v>
          </cell>
          <cell r="N375">
            <v>38680.624456018515</v>
          </cell>
          <cell r="O375" t="str">
            <v>gchateaug</v>
          </cell>
          <cell r="Q375">
            <v>0.53</v>
          </cell>
        </row>
        <row r="376">
          <cell r="A376" t="str">
            <v>2003</v>
          </cell>
          <cell r="B376" t="str">
            <v>SK01</v>
          </cell>
          <cell r="C376" t="str">
            <v>A00</v>
          </cell>
          <cell r="D376" t="str">
            <v>PC_EMP</v>
          </cell>
          <cell r="E376" t="str">
            <v>T</v>
          </cell>
          <cell r="F376" t="str">
            <v>BES</v>
          </cell>
          <cell r="G376" t="str">
            <v>RSE</v>
          </cell>
          <cell r="I376" t="str">
            <v>MS</v>
          </cell>
          <cell r="K376" t="str">
            <v>V</v>
          </cell>
          <cell r="L376">
            <v>38628.496747685182</v>
          </cell>
          <cell r="M376" t="str">
            <v>gchateaug</v>
          </cell>
          <cell r="N376">
            <v>38680.624456018515</v>
          </cell>
          <cell r="O376" t="str">
            <v>gchateaug</v>
          </cell>
          <cell r="Q376">
            <v>0.25</v>
          </cell>
        </row>
        <row r="377">
          <cell r="A377" t="str">
            <v>2002</v>
          </cell>
          <cell r="B377" t="str">
            <v>UKE3</v>
          </cell>
          <cell r="C377" t="str">
            <v>A00</v>
          </cell>
          <cell r="D377" t="str">
            <v>PC_EMP</v>
          </cell>
          <cell r="E377" t="str">
            <v>T</v>
          </cell>
          <cell r="F377" t="str">
            <v>TOTAL</v>
          </cell>
          <cell r="G377" t="str">
            <v>RSE</v>
          </cell>
          <cell r="H377" t="str">
            <v>:</v>
          </cell>
          <cell r="I377" t="str">
            <v>MS</v>
          </cell>
          <cell r="K377" t="str">
            <v>V</v>
          </cell>
          <cell r="L377">
            <v>38628.496747685182</v>
          </cell>
          <cell r="M377" t="str">
            <v>gchateaug</v>
          </cell>
          <cell r="N377">
            <v>38680.624432870369</v>
          </cell>
          <cell r="O377" t="str">
            <v>gchateaug</v>
          </cell>
        </row>
        <row r="378">
          <cell r="A378" t="str">
            <v>2002</v>
          </cell>
          <cell r="B378" t="str">
            <v>UKE3</v>
          </cell>
          <cell r="C378" t="str">
            <v>A00</v>
          </cell>
          <cell r="D378" t="str">
            <v>PC_EMP</v>
          </cell>
          <cell r="E378" t="str">
            <v>T</v>
          </cell>
          <cell r="F378" t="str">
            <v>TOTAL</v>
          </cell>
          <cell r="G378" t="str">
            <v>TOTAL</v>
          </cell>
          <cell r="H378" t="str">
            <v>:</v>
          </cell>
          <cell r="I378" t="str">
            <v>MS</v>
          </cell>
          <cell r="K378" t="str">
            <v>V</v>
          </cell>
          <cell r="L378">
            <v>38628.496747685182</v>
          </cell>
          <cell r="M378" t="str">
            <v>gchateaug</v>
          </cell>
          <cell r="N378">
            <v>38680.624432870369</v>
          </cell>
          <cell r="O378" t="str">
            <v>gchateaug</v>
          </cell>
        </row>
        <row r="379">
          <cell r="A379" t="str">
            <v>2002</v>
          </cell>
          <cell r="B379" t="str">
            <v>UKD4</v>
          </cell>
          <cell r="C379" t="str">
            <v>A00</v>
          </cell>
          <cell r="D379" t="str">
            <v>PC_EMP</v>
          </cell>
          <cell r="E379" t="str">
            <v>T</v>
          </cell>
          <cell r="F379" t="str">
            <v>BES</v>
          </cell>
          <cell r="G379" t="str">
            <v>RSE</v>
          </cell>
          <cell r="H379" t="str">
            <v>:</v>
          </cell>
          <cell r="I379" t="str">
            <v>MS</v>
          </cell>
          <cell r="K379" t="str">
            <v>V</v>
          </cell>
          <cell r="L379">
            <v>38628.496747685182</v>
          </cell>
          <cell r="M379" t="str">
            <v>gchateaug</v>
          </cell>
          <cell r="N379">
            <v>38680.624432870369</v>
          </cell>
          <cell r="O379" t="str">
            <v>gchateaug</v>
          </cell>
        </row>
        <row r="380">
          <cell r="A380" t="str">
            <v>2002</v>
          </cell>
          <cell r="B380" t="str">
            <v>UKD4</v>
          </cell>
          <cell r="C380" t="str">
            <v>A00</v>
          </cell>
          <cell r="D380" t="str">
            <v>PC_EMP</v>
          </cell>
          <cell r="E380" t="str">
            <v>T</v>
          </cell>
          <cell r="F380" t="str">
            <v>BES</v>
          </cell>
          <cell r="G380" t="str">
            <v>TOTAL</v>
          </cell>
          <cell r="H380" t="str">
            <v>:</v>
          </cell>
          <cell r="I380" t="str">
            <v>MS</v>
          </cell>
          <cell r="K380" t="str">
            <v>V</v>
          </cell>
          <cell r="L380">
            <v>38628.496747685182</v>
          </cell>
          <cell r="M380" t="str">
            <v>gchateaug</v>
          </cell>
          <cell r="N380">
            <v>38680.624432870369</v>
          </cell>
          <cell r="O380" t="str">
            <v>gchateaug</v>
          </cell>
        </row>
        <row r="381">
          <cell r="A381" t="str">
            <v>2002</v>
          </cell>
          <cell r="B381" t="str">
            <v>UKD4</v>
          </cell>
          <cell r="C381" t="str">
            <v>A00</v>
          </cell>
          <cell r="D381" t="str">
            <v>PC_EMP</v>
          </cell>
          <cell r="E381" t="str">
            <v>T</v>
          </cell>
          <cell r="F381" t="str">
            <v>TOTAL</v>
          </cell>
          <cell r="G381" t="str">
            <v>RSE</v>
          </cell>
          <cell r="H381" t="str">
            <v>:</v>
          </cell>
          <cell r="I381" t="str">
            <v>MS</v>
          </cell>
          <cell r="K381" t="str">
            <v>V</v>
          </cell>
          <cell r="L381">
            <v>38628.496747685182</v>
          </cell>
          <cell r="M381" t="str">
            <v>gchateaug</v>
          </cell>
          <cell r="N381">
            <v>38680.624432870369</v>
          </cell>
          <cell r="O381" t="str">
            <v>gchateaug</v>
          </cell>
        </row>
        <row r="382">
          <cell r="A382" t="str">
            <v>2002</v>
          </cell>
          <cell r="B382" t="str">
            <v>UKD4</v>
          </cell>
          <cell r="C382" t="str">
            <v>A00</v>
          </cell>
          <cell r="D382" t="str">
            <v>PC_EMP</v>
          </cell>
          <cell r="E382" t="str">
            <v>T</v>
          </cell>
          <cell r="F382" t="str">
            <v>TOTAL</v>
          </cell>
          <cell r="G382" t="str">
            <v>TOTAL</v>
          </cell>
          <cell r="H382" t="str">
            <v>:</v>
          </cell>
          <cell r="I382" t="str">
            <v>MS</v>
          </cell>
          <cell r="K382" t="str">
            <v>V</v>
          </cell>
          <cell r="L382">
            <v>38628.496747685182</v>
          </cell>
          <cell r="M382" t="str">
            <v>gchateaug</v>
          </cell>
          <cell r="N382">
            <v>38680.624432870369</v>
          </cell>
          <cell r="O382" t="str">
            <v>gchateaug</v>
          </cell>
        </row>
        <row r="383">
          <cell r="A383" t="str">
            <v>2002</v>
          </cell>
          <cell r="B383" t="str">
            <v>UKC2</v>
          </cell>
          <cell r="C383" t="str">
            <v>A00</v>
          </cell>
          <cell r="D383" t="str">
            <v>PC_EMP</v>
          </cell>
          <cell r="E383" t="str">
            <v>T</v>
          </cell>
          <cell r="F383" t="str">
            <v>BES</v>
          </cell>
          <cell r="G383" t="str">
            <v>RSE</v>
          </cell>
          <cell r="H383" t="str">
            <v>:</v>
          </cell>
          <cell r="I383" t="str">
            <v>MS</v>
          </cell>
          <cell r="K383" t="str">
            <v>V</v>
          </cell>
          <cell r="L383">
            <v>38628.496747685182</v>
          </cell>
          <cell r="M383" t="str">
            <v>gchateaug</v>
          </cell>
          <cell r="N383">
            <v>38680.624432870369</v>
          </cell>
          <cell r="O383" t="str">
            <v>gchateaug</v>
          </cell>
        </row>
        <row r="384">
          <cell r="A384" t="str">
            <v>2002</v>
          </cell>
          <cell r="B384" t="str">
            <v>UKC2</v>
          </cell>
          <cell r="C384" t="str">
            <v>A00</v>
          </cell>
          <cell r="D384" t="str">
            <v>PC_EMP</v>
          </cell>
          <cell r="E384" t="str">
            <v>T</v>
          </cell>
          <cell r="F384" t="str">
            <v>BES</v>
          </cell>
          <cell r="G384" t="str">
            <v>TOTAL</v>
          </cell>
          <cell r="H384" t="str">
            <v>:</v>
          </cell>
          <cell r="I384" t="str">
            <v>MS</v>
          </cell>
          <cell r="K384" t="str">
            <v>V</v>
          </cell>
          <cell r="L384">
            <v>38628.496747685182</v>
          </cell>
          <cell r="M384" t="str">
            <v>gchateaug</v>
          </cell>
          <cell r="N384">
            <v>38680.624432870369</v>
          </cell>
          <cell r="O384" t="str">
            <v>gchateaug</v>
          </cell>
        </row>
        <row r="385">
          <cell r="A385" t="str">
            <v>2002</v>
          </cell>
          <cell r="B385" t="str">
            <v>UKC2</v>
          </cell>
          <cell r="C385" t="str">
            <v>A00</v>
          </cell>
          <cell r="D385" t="str">
            <v>PC_EMP</v>
          </cell>
          <cell r="E385" t="str">
            <v>T</v>
          </cell>
          <cell r="F385" t="str">
            <v>TOTAL</v>
          </cell>
          <cell r="G385" t="str">
            <v>RSE</v>
          </cell>
          <cell r="H385" t="str">
            <v>:</v>
          </cell>
          <cell r="I385" t="str">
            <v>MS</v>
          </cell>
          <cell r="K385" t="str">
            <v>V</v>
          </cell>
          <cell r="L385">
            <v>38628.496747685182</v>
          </cell>
          <cell r="M385" t="str">
            <v>gchateaug</v>
          </cell>
          <cell r="N385">
            <v>38680.624432870369</v>
          </cell>
          <cell r="O385" t="str">
            <v>gchateaug</v>
          </cell>
        </row>
        <row r="386">
          <cell r="A386" t="str">
            <v>2002</v>
          </cell>
          <cell r="B386" t="str">
            <v>UKC2</v>
          </cell>
          <cell r="C386" t="str">
            <v>A00</v>
          </cell>
          <cell r="D386" t="str">
            <v>PC_EMP</v>
          </cell>
          <cell r="E386" t="str">
            <v>T</v>
          </cell>
          <cell r="F386" t="str">
            <v>TOTAL</v>
          </cell>
          <cell r="G386" t="str">
            <v>TOTAL</v>
          </cell>
          <cell r="H386" t="str">
            <v>:</v>
          </cell>
          <cell r="I386" t="str">
            <v>MS</v>
          </cell>
          <cell r="K386" t="str">
            <v>V</v>
          </cell>
          <cell r="L386">
            <v>38628.496747685182</v>
          </cell>
          <cell r="M386" t="str">
            <v>gchateaug</v>
          </cell>
          <cell r="N386">
            <v>38680.624432870369</v>
          </cell>
          <cell r="O386" t="str">
            <v>gchateaug</v>
          </cell>
        </row>
        <row r="387">
          <cell r="A387" t="str">
            <v>2002</v>
          </cell>
          <cell r="B387" t="str">
            <v>SK01</v>
          </cell>
          <cell r="C387" t="str">
            <v>A00</v>
          </cell>
          <cell r="D387" t="str">
            <v>PC_EMP</v>
          </cell>
          <cell r="E387" t="str">
            <v>T</v>
          </cell>
          <cell r="F387" t="str">
            <v>BES</v>
          </cell>
          <cell r="G387" t="str">
            <v>RSE</v>
          </cell>
          <cell r="I387" t="str">
            <v>MS</v>
          </cell>
          <cell r="K387" t="str">
            <v>V</v>
          </cell>
          <cell r="L387">
            <v>38628.496747685182</v>
          </cell>
          <cell r="M387" t="str">
            <v>gchateaug</v>
          </cell>
          <cell r="N387">
            <v>38680.624432870369</v>
          </cell>
          <cell r="O387" t="str">
            <v>gchateaug</v>
          </cell>
          <cell r="Q387">
            <v>0.31</v>
          </cell>
        </row>
        <row r="388">
          <cell r="A388" t="str">
            <v>2002</v>
          </cell>
          <cell r="B388" t="str">
            <v>SK01</v>
          </cell>
          <cell r="C388" t="str">
            <v>A00</v>
          </cell>
          <cell r="D388" t="str">
            <v>PC_EMP</v>
          </cell>
          <cell r="E388" t="str">
            <v>T</v>
          </cell>
          <cell r="F388" t="str">
            <v>BES</v>
          </cell>
          <cell r="G388" t="str">
            <v>TOTAL</v>
          </cell>
          <cell r="I388" t="str">
            <v>MS</v>
          </cell>
          <cell r="K388" t="str">
            <v>V</v>
          </cell>
          <cell r="L388">
            <v>38628.496747685182</v>
          </cell>
          <cell r="M388" t="str">
            <v>gchateaug</v>
          </cell>
          <cell r="N388">
            <v>38680.624432870369</v>
          </cell>
          <cell r="O388" t="str">
            <v>gchateaug</v>
          </cell>
          <cell r="Q388">
            <v>0.54</v>
          </cell>
        </row>
        <row r="389">
          <cell r="A389" t="str">
            <v>2002</v>
          </cell>
          <cell r="B389" t="str">
            <v>SK01</v>
          </cell>
          <cell r="C389" t="str">
            <v>A00</v>
          </cell>
          <cell r="D389" t="str">
            <v>PC_EMP</v>
          </cell>
          <cell r="E389" t="str">
            <v>T</v>
          </cell>
          <cell r="F389" t="str">
            <v>TOTAL</v>
          </cell>
          <cell r="G389" t="str">
            <v>RSE</v>
          </cell>
          <cell r="I389" t="str">
            <v>MS</v>
          </cell>
          <cell r="K389" t="str">
            <v>V</v>
          </cell>
          <cell r="L389">
            <v>38628.496747685182</v>
          </cell>
          <cell r="M389" t="str">
            <v>gchateaug</v>
          </cell>
          <cell r="N389">
            <v>38680.624432870369</v>
          </cell>
          <cell r="O389" t="str">
            <v>gchateaug</v>
          </cell>
          <cell r="Q389">
            <v>2.4900000000000002</v>
          </cell>
        </row>
        <row r="390">
          <cell r="A390" t="str">
            <v>2002</v>
          </cell>
          <cell r="B390" t="str">
            <v>SK01</v>
          </cell>
          <cell r="C390" t="str">
            <v>A00</v>
          </cell>
          <cell r="D390" t="str">
            <v>PC_EMP</v>
          </cell>
          <cell r="E390" t="str">
            <v>T</v>
          </cell>
          <cell r="F390" t="str">
            <v>TOTAL</v>
          </cell>
          <cell r="G390" t="str">
            <v>TOTAL</v>
          </cell>
          <cell r="I390" t="str">
            <v>MS</v>
          </cell>
          <cell r="K390" t="str">
            <v>V</v>
          </cell>
          <cell r="L390">
            <v>38628.496747685182</v>
          </cell>
          <cell r="M390" t="str">
            <v>gchateaug</v>
          </cell>
          <cell r="N390">
            <v>38680.624432870369</v>
          </cell>
          <cell r="O390" t="str">
            <v>gchateaug</v>
          </cell>
          <cell r="Q390">
            <v>3.28</v>
          </cell>
        </row>
        <row r="391">
          <cell r="A391" t="str">
            <v>2002</v>
          </cell>
          <cell r="B391" t="str">
            <v>SE02</v>
          </cell>
          <cell r="C391" t="str">
            <v>A00</v>
          </cell>
          <cell r="D391" t="str">
            <v>PC_EMP</v>
          </cell>
          <cell r="E391" t="str">
            <v>T</v>
          </cell>
          <cell r="F391" t="str">
            <v>BES</v>
          </cell>
          <cell r="G391" t="str">
            <v>RSE</v>
          </cell>
          <cell r="H391" t="str">
            <v>:</v>
          </cell>
          <cell r="I391" t="str">
            <v>MS</v>
          </cell>
          <cell r="K391" t="str">
            <v>V</v>
          </cell>
          <cell r="L391">
            <v>38628.496747685182</v>
          </cell>
          <cell r="M391" t="str">
            <v>gchateaug</v>
          </cell>
          <cell r="N391">
            <v>38680.624432870369</v>
          </cell>
          <cell r="O391" t="str">
            <v>gchateaug</v>
          </cell>
        </row>
        <row r="392">
          <cell r="A392" t="str">
            <v>2002</v>
          </cell>
          <cell r="B392" t="str">
            <v>SE02</v>
          </cell>
          <cell r="C392" t="str">
            <v>A00</v>
          </cell>
          <cell r="D392" t="str">
            <v>PC_EMP</v>
          </cell>
          <cell r="E392" t="str">
            <v>T</v>
          </cell>
          <cell r="F392" t="str">
            <v>BES</v>
          </cell>
          <cell r="G392" t="str">
            <v>TOTAL</v>
          </cell>
          <cell r="H392" t="str">
            <v>:</v>
          </cell>
          <cell r="I392" t="str">
            <v>MS</v>
          </cell>
          <cell r="K392" t="str">
            <v>V</v>
          </cell>
          <cell r="L392">
            <v>38628.496747685182</v>
          </cell>
          <cell r="M392" t="str">
            <v>gchateaug</v>
          </cell>
          <cell r="N392">
            <v>38680.624432870369</v>
          </cell>
          <cell r="O392" t="str">
            <v>gchateaug</v>
          </cell>
        </row>
        <row r="393">
          <cell r="A393" t="str">
            <v>2003</v>
          </cell>
          <cell r="B393" t="str">
            <v>BG11</v>
          </cell>
          <cell r="C393" t="str">
            <v>A00</v>
          </cell>
          <cell r="D393" t="str">
            <v>PC_EMP</v>
          </cell>
          <cell r="E393" t="str">
            <v>T</v>
          </cell>
          <cell r="F393" t="str">
            <v>BES</v>
          </cell>
          <cell r="G393" t="str">
            <v>TOTAL</v>
          </cell>
          <cell r="I393" t="str">
            <v>MS</v>
          </cell>
          <cell r="K393" t="str">
            <v>V</v>
          </cell>
          <cell r="L393">
            <v>38628.496747685182</v>
          </cell>
          <cell r="M393" t="str">
            <v>gchateaug</v>
          </cell>
          <cell r="N393">
            <v>38680.624432870369</v>
          </cell>
          <cell r="O393" t="str">
            <v>gchateaug</v>
          </cell>
          <cell r="Q393">
            <v>0</v>
          </cell>
        </row>
        <row r="394">
          <cell r="A394" t="str">
            <v>2003</v>
          </cell>
          <cell r="B394" t="str">
            <v>BG11</v>
          </cell>
          <cell r="C394" t="str">
            <v>A00</v>
          </cell>
          <cell r="D394" t="str">
            <v>PC_EMP</v>
          </cell>
          <cell r="E394" t="str">
            <v>T</v>
          </cell>
          <cell r="F394" t="str">
            <v>TOTAL</v>
          </cell>
          <cell r="G394" t="str">
            <v>RSE</v>
          </cell>
          <cell r="I394" t="str">
            <v>MS</v>
          </cell>
          <cell r="K394" t="str">
            <v>V</v>
          </cell>
          <cell r="L394">
            <v>38628.496747685182</v>
          </cell>
          <cell r="M394" t="str">
            <v>gchateaug</v>
          </cell>
          <cell r="N394">
            <v>38680.624432870369</v>
          </cell>
          <cell r="O394" t="str">
            <v>gchateaug</v>
          </cell>
          <cell r="Q394">
            <v>0.03</v>
          </cell>
        </row>
        <row r="395">
          <cell r="A395" t="str">
            <v>2003</v>
          </cell>
          <cell r="B395" t="str">
            <v>BG11</v>
          </cell>
          <cell r="C395" t="str">
            <v>A00</v>
          </cell>
          <cell r="D395" t="str">
            <v>PC_EMP</v>
          </cell>
          <cell r="E395" t="str">
            <v>T</v>
          </cell>
          <cell r="F395" t="str">
            <v>TOTAL</v>
          </cell>
          <cell r="G395" t="str">
            <v>TOTAL</v>
          </cell>
          <cell r="I395" t="str">
            <v>MS</v>
          </cell>
          <cell r="K395" t="str">
            <v>V</v>
          </cell>
          <cell r="L395">
            <v>38628.496747685182</v>
          </cell>
          <cell r="M395" t="str">
            <v>gchateaug</v>
          </cell>
          <cell r="N395">
            <v>38680.624432870369</v>
          </cell>
          <cell r="O395" t="str">
            <v>gchateaug</v>
          </cell>
          <cell r="Q395">
            <v>0.06</v>
          </cell>
        </row>
        <row r="396">
          <cell r="A396" t="str">
            <v>2003</v>
          </cell>
          <cell r="B396" t="str">
            <v>BE3</v>
          </cell>
          <cell r="C396" t="str">
            <v>A00</v>
          </cell>
          <cell r="D396" t="str">
            <v>PC_EMP</v>
          </cell>
          <cell r="E396" t="str">
            <v>T</v>
          </cell>
          <cell r="F396" t="str">
            <v>BES</v>
          </cell>
          <cell r="G396" t="str">
            <v>RSE</v>
          </cell>
          <cell r="I396" t="str">
            <v>MS</v>
          </cell>
          <cell r="K396" t="str">
            <v>V</v>
          </cell>
          <cell r="L396">
            <v>38628.496747685182</v>
          </cell>
          <cell r="M396" t="str">
            <v>gchateaug</v>
          </cell>
          <cell r="N396">
            <v>38680.624432870369</v>
          </cell>
          <cell r="O396" t="str">
            <v>gchateaug</v>
          </cell>
          <cell r="Q396">
            <v>0.39</v>
          </cell>
        </row>
        <row r="397">
          <cell r="A397" t="str">
            <v>2003</v>
          </cell>
          <cell r="B397" t="str">
            <v>BE3</v>
          </cell>
          <cell r="C397" t="str">
            <v>A00</v>
          </cell>
          <cell r="D397" t="str">
            <v>PC_EMP</v>
          </cell>
          <cell r="E397" t="str">
            <v>T</v>
          </cell>
          <cell r="F397" t="str">
            <v>BES</v>
          </cell>
          <cell r="G397" t="str">
            <v>TOTAL</v>
          </cell>
          <cell r="I397" t="str">
            <v>MS</v>
          </cell>
          <cell r="K397" t="str">
            <v>V</v>
          </cell>
          <cell r="L397">
            <v>38628.496747685182</v>
          </cell>
          <cell r="M397" t="str">
            <v>gchateaug</v>
          </cell>
          <cell r="N397">
            <v>38680.624432870369</v>
          </cell>
          <cell r="O397" t="str">
            <v>gchateaug</v>
          </cell>
          <cell r="Q397">
            <v>0.76</v>
          </cell>
        </row>
        <row r="398">
          <cell r="A398" t="str">
            <v>2003</v>
          </cell>
          <cell r="B398" t="str">
            <v>BE10</v>
          </cell>
          <cell r="C398" t="str">
            <v>A00</v>
          </cell>
          <cell r="D398" t="str">
            <v>PC_EMP</v>
          </cell>
          <cell r="E398" t="str">
            <v>T</v>
          </cell>
          <cell r="F398" t="str">
            <v>BES</v>
          </cell>
          <cell r="G398" t="str">
            <v>RSE</v>
          </cell>
          <cell r="I398" t="str">
            <v>MS</v>
          </cell>
          <cell r="K398" t="str">
            <v>V</v>
          </cell>
          <cell r="L398">
            <v>38628.496747685182</v>
          </cell>
          <cell r="M398" t="str">
            <v>gchateaug</v>
          </cell>
          <cell r="N398">
            <v>38680.624432870369</v>
          </cell>
          <cell r="O398" t="str">
            <v>gchateaug</v>
          </cell>
          <cell r="Q398">
            <v>0.59</v>
          </cell>
        </row>
        <row r="399">
          <cell r="A399" t="str">
            <v>2003</v>
          </cell>
          <cell r="B399" t="str">
            <v>BE10</v>
          </cell>
          <cell r="C399" t="str">
            <v>A00</v>
          </cell>
          <cell r="D399" t="str">
            <v>PC_EMP</v>
          </cell>
          <cell r="E399" t="str">
            <v>T</v>
          </cell>
          <cell r="F399" t="str">
            <v>BES</v>
          </cell>
          <cell r="G399" t="str">
            <v>TOTAL</v>
          </cell>
          <cell r="I399" t="str">
            <v>MS</v>
          </cell>
          <cell r="K399" t="str">
            <v>V</v>
          </cell>
          <cell r="L399">
            <v>38628.496747685182</v>
          </cell>
          <cell r="M399" t="str">
            <v>gchateaug</v>
          </cell>
          <cell r="N399">
            <v>38680.624432870369</v>
          </cell>
          <cell r="O399" t="str">
            <v>gchateaug</v>
          </cell>
          <cell r="Q399">
            <v>1</v>
          </cell>
        </row>
        <row r="400">
          <cell r="A400" t="str">
            <v>2003</v>
          </cell>
          <cell r="B400" t="str">
            <v>BE1</v>
          </cell>
          <cell r="C400" t="str">
            <v>A00</v>
          </cell>
          <cell r="D400" t="str">
            <v>PC_EMP</v>
          </cell>
          <cell r="E400" t="str">
            <v>T</v>
          </cell>
          <cell r="F400" t="str">
            <v>BES</v>
          </cell>
          <cell r="G400" t="str">
            <v>RSE</v>
          </cell>
          <cell r="I400" t="str">
            <v>MS</v>
          </cell>
          <cell r="K400" t="str">
            <v>V</v>
          </cell>
          <cell r="L400">
            <v>38628.496747685182</v>
          </cell>
          <cell r="M400" t="str">
            <v>gchateaug</v>
          </cell>
          <cell r="N400">
            <v>38680.624432870369</v>
          </cell>
          <cell r="O400" t="str">
            <v>gchateaug</v>
          </cell>
          <cell r="Q400">
            <v>0.59</v>
          </cell>
        </row>
        <row r="401">
          <cell r="A401" t="str">
            <v>2003</v>
          </cell>
          <cell r="B401" t="str">
            <v>BE1</v>
          </cell>
          <cell r="C401" t="str">
            <v>A00</v>
          </cell>
          <cell r="D401" t="str">
            <v>PC_EMP</v>
          </cell>
          <cell r="E401" t="str">
            <v>T</v>
          </cell>
          <cell r="F401" t="str">
            <v>BES</v>
          </cell>
          <cell r="G401" t="str">
            <v>TOTAL</v>
          </cell>
          <cell r="I401" t="str">
            <v>MS</v>
          </cell>
          <cell r="K401" t="str">
            <v>V</v>
          </cell>
          <cell r="L401">
            <v>38628.496747685182</v>
          </cell>
          <cell r="M401" t="str">
            <v>gchateaug</v>
          </cell>
          <cell r="N401">
            <v>38680.624432870369</v>
          </cell>
          <cell r="O401" t="str">
            <v>gchateaug</v>
          </cell>
          <cell r="Q401">
            <v>1</v>
          </cell>
        </row>
        <row r="402">
          <cell r="A402" t="str">
            <v>2003</v>
          </cell>
          <cell r="B402" t="str">
            <v>AT33</v>
          </cell>
          <cell r="C402" t="str">
            <v>A00</v>
          </cell>
          <cell r="D402" t="str">
            <v>PC_EMP</v>
          </cell>
          <cell r="E402" t="str">
            <v>T</v>
          </cell>
          <cell r="F402" t="str">
            <v>BES</v>
          </cell>
          <cell r="G402" t="str">
            <v>TOTAL</v>
          </cell>
          <cell r="H402" t="str">
            <v>:</v>
          </cell>
          <cell r="I402" t="str">
            <v>MS</v>
          </cell>
          <cell r="K402" t="str">
            <v>V</v>
          </cell>
          <cell r="L402">
            <v>38628.496747685182</v>
          </cell>
          <cell r="M402" t="str">
            <v>gchateaug</v>
          </cell>
          <cell r="N402">
            <v>38680.624432870369</v>
          </cell>
          <cell r="O402" t="str">
            <v>gchateaug</v>
          </cell>
        </row>
        <row r="403">
          <cell r="A403" t="str">
            <v>2003</v>
          </cell>
          <cell r="B403" t="str">
            <v>AT33</v>
          </cell>
          <cell r="C403" t="str">
            <v>A00</v>
          </cell>
          <cell r="D403" t="str">
            <v>PC_EMP</v>
          </cell>
          <cell r="E403" t="str">
            <v>T</v>
          </cell>
          <cell r="F403" t="str">
            <v>TOTAL</v>
          </cell>
          <cell r="G403" t="str">
            <v>TOTAL</v>
          </cell>
          <cell r="H403" t="str">
            <v>:</v>
          </cell>
          <cell r="I403" t="str">
            <v>MS</v>
          </cell>
          <cell r="K403" t="str">
            <v>V</v>
          </cell>
          <cell r="L403">
            <v>38628.496747685182</v>
          </cell>
          <cell r="M403" t="str">
            <v>gchateaug</v>
          </cell>
          <cell r="N403">
            <v>38680.624432870369</v>
          </cell>
          <cell r="O403" t="str">
            <v>gchateaug</v>
          </cell>
        </row>
        <row r="404">
          <cell r="A404" t="str">
            <v>2003</v>
          </cell>
          <cell r="B404" t="str">
            <v>AT21</v>
          </cell>
          <cell r="C404" t="str">
            <v>A00</v>
          </cell>
          <cell r="D404" t="str">
            <v>PC_EMP</v>
          </cell>
          <cell r="E404" t="str">
            <v>T</v>
          </cell>
          <cell r="F404" t="str">
            <v>BES</v>
          </cell>
          <cell r="G404" t="str">
            <v>TOTAL</v>
          </cell>
          <cell r="H404" t="str">
            <v>:</v>
          </cell>
          <cell r="I404" t="str">
            <v>MS</v>
          </cell>
          <cell r="K404" t="str">
            <v>V</v>
          </cell>
          <cell r="L404">
            <v>38628.496747685182</v>
          </cell>
          <cell r="M404" t="str">
            <v>gchateaug</v>
          </cell>
          <cell r="N404">
            <v>38680.624432870369</v>
          </cell>
          <cell r="O404" t="str">
            <v>gchateaug</v>
          </cell>
        </row>
        <row r="405">
          <cell r="A405" t="str">
            <v>2003</v>
          </cell>
          <cell r="B405" t="str">
            <v>AT21</v>
          </cell>
          <cell r="C405" t="str">
            <v>A00</v>
          </cell>
          <cell r="D405" t="str">
            <v>PC_EMP</v>
          </cell>
          <cell r="E405" t="str">
            <v>T</v>
          </cell>
          <cell r="F405" t="str">
            <v>TOTAL</v>
          </cell>
          <cell r="G405" t="str">
            <v>TOTAL</v>
          </cell>
          <cell r="H405" t="str">
            <v>:</v>
          </cell>
          <cell r="I405" t="str">
            <v>MS</v>
          </cell>
          <cell r="K405" t="str">
            <v>V</v>
          </cell>
          <cell r="L405">
            <v>38628.496747685182</v>
          </cell>
          <cell r="M405" t="str">
            <v>gchateaug</v>
          </cell>
          <cell r="N405">
            <v>38680.624432870369</v>
          </cell>
          <cell r="O405" t="str">
            <v>gchateaug</v>
          </cell>
        </row>
        <row r="406">
          <cell r="A406" t="str">
            <v>2003</v>
          </cell>
          <cell r="B406" t="str">
            <v>AT2</v>
          </cell>
          <cell r="C406" t="str">
            <v>A00</v>
          </cell>
          <cell r="D406" t="str">
            <v>PC_EMP</v>
          </cell>
          <cell r="E406" t="str">
            <v>T</v>
          </cell>
          <cell r="F406" t="str">
            <v>BES</v>
          </cell>
          <cell r="G406" t="str">
            <v>TOTAL</v>
          </cell>
          <cell r="H406" t="str">
            <v>:</v>
          </cell>
          <cell r="I406" t="str">
            <v>MS</v>
          </cell>
          <cell r="K406" t="str">
            <v>V</v>
          </cell>
          <cell r="L406">
            <v>38628.496747685182</v>
          </cell>
          <cell r="M406" t="str">
            <v>gchateaug</v>
          </cell>
          <cell r="N406">
            <v>38680.624432870369</v>
          </cell>
          <cell r="O406" t="str">
            <v>gchateaug</v>
          </cell>
        </row>
        <row r="407">
          <cell r="A407" t="str">
            <v>2003</v>
          </cell>
          <cell r="B407" t="str">
            <v>AT2</v>
          </cell>
          <cell r="C407" t="str">
            <v>A00</v>
          </cell>
          <cell r="D407" t="str">
            <v>PC_EMP</v>
          </cell>
          <cell r="E407" t="str">
            <v>T</v>
          </cell>
          <cell r="F407" t="str">
            <v>TOTAL</v>
          </cell>
          <cell r="G407" t="str">
            <v>TOTAL</v>
          </cell>
          <cell r="H407" t="str">
            <v>:</v>
          </cell>
          <cell r="I407" t="str">
            <v>MS</v>
          </cell>
          <cell r="K407" t="str">
            <v>V</v>
          </cell>
          <cell r="L407">
            <v>38628.496747685182</v>
          </cell>
          <cell r="M407" t="str">
            <v>gchateaug</v>
          </cell>
          <cell r="N407">
            <v>38680.624432870369</v>
          </cell>
          <cell r="O407" t="str">
            <v>gchateaug</v>
          </cell>
        </row>
        <row r="408">
          <cell r="A408" t="str">
            <v>2002</v>
          </cell>
          <cell r="B408" t="str">
            <v>UKM4</v>
          </cell>
          <cell r="C408" t="str">
            <v>A00</v>
          </cell>
          <cell r="D408" t="str">
            <v>PC_EMP</v>
          </cell>
          <cell r="E408" t="str">
            <v>T</v>
          </cell>
          <cell r="F408" t="str">
            <v>BES</v>
          </cell>
          <cell r="G408" t="str">
            <v>RSE</v>
          </cell>
          <cell r="H408" t="str">
            <v>:</v>
          </cell>
          <cell r="I408" t="str">
            <v>MS</v>
          </cell>
          <cell r="K408" t="str">
            <v>V</v>
          </cell>
          <cell r="L408">
            <v>38628.496747685182</v>
          </cell>
          <cell r="M408" t="str">
            <v>gchateaug</v>
          </cell>
          <cell r="N408">
            <v>38680.624432870369</v>
          </cell>
          <cell r="O408" t="str">
            <v>gchateaug</v>
          </cell>
        </row>
        <row r="409">
          <cell r="A409" t="str">
            <v>2002</v>
          </cell>
          <cell r="B409" t="str">
            <v>UKM4</v>
          </cell>
          <cell r="C409" t="str">
            <v>A00</v>
          </cell>
          <cell r="D409" t="str">
            <v>PC_EMP</v>
          </cell>
          <cell r="E409" t="str">
            <v>T</v>
          </cell>
          <cell r="F409" t="str">
            <v>BES</v>
          </cell>
          <cell r="G409" t="str">
            <v>TOTAL</v>
          </cell>
          <cell r="H409" t="str">
            <v>:</v>
          </cell>
          <cell r="I409" t="str">
            <v>MS</v>
          </cell>
          <cell r="K409" t="str">
            <v>V</v>
          </cell>
          <cell r="L409">
            <v>38628.496747685182</v>
          </cell>
          <cell r="M409" t="str">
            <v>gchateaug</v>
          </cell>
          <cell r="N409">
            <v>38680.624432870369</v>
          </cell>
          <cell r="O409" t="str">
            <v>gchateaug</v>
          </cell>
        </row>
        <row r="410">
          <cell r="A410" t="str">
            <v>2002</v>
          </cell>
          <cell r="B410" t="str">
            <v>UKM4</v>
          </cell>
          <cell r="C410" t="str">
            <v>A00</v>
          </cell>
          <cell r="D410" t="str">
            <v>PC_EMP</v>
          </cell>
          <cell r="E410" t="str">
            <v>T</v>
          </cell>
          <cell r="F410" t="str">
            <v>TOTAL</v>
          </cell>
          <cell r="G410" t="str">
            <v>RSE</v>
          </cell>
          <cell r="H410" t="str">
            <v>:</v>
          </cell>
          <cell r="I410" t="str">
            <v>MS</v>
          </cell>
          <cell r="K410" t="str">
            <v>V</v>
          </cell>
          <cell r="L410">
            <v>38628.496747685182</v>
          </cell>
          <cell r="M410" t="str">
            <v>gchateaug</v>
          </cell>
          <cell r="N410">
            <v>38680.624432870369</v>
          </cell>
          <cell r="O410" t="str">
            <v>gchateaug</v>
          </cell>
        </row>
        <row r="411">
          <cell r="A411" t="str">
            <v>2002</v>
          </cell>
          <cell r="B411" t="str">
            <v>UKM4</v>
          </cell>
          <cell r="C411" t="str">
            <v>A00</v>
          </cell>
          <cell r="D411" t="str">
            <v>PC_EMP</v>
          </cell>
          <cell r="E411" t="str">
            <v>T</v>
          </cell>
          <cell r="F411" t="str">
            <v>TOTAL</v>
          </cell>
          <cell r="G411" t="str">
            <v>TOTAL</v>
          </cell>
          <cell r="H411" t="str">
            <v>:</v>
          </cell>
          <cell r="I411" t="str">
            <v>MS</v>
          </cell>
          <cell r="K411" t="str">
            <v>V</v>
          </cell>
          <cell r="L411">
            <v>38628.496747685182</v>
          </cell>
          <cell r="M411" t="str">
            <v>gchateaug</v>
          </cell>
          <cell r="N411">
            <v>38680.624432870369</v>
          </cell>
          <cell r="O411" t="str">
            <v>gchateaug</v>
          </cell>
        </row>
        <row r="412">
          <cell r="A412" t="str">
            <v>2002</v>
          </cell>
          <cell r="B412" t="str">
            <v>UKM3</v>
          </cell>
          <cell r="C412" t="str">
            <v>A00</v>
          </cell>
          <cell r="D412" t="str">
            <v>PC_EMP</v>
          </cell>
          <cell r="E412" t="str">
            <v>T</v>
          </cell>
          <cell r="F412" t="str">
            <v>BES</v>
          </cell>
          <cell r="G412" t="str">
            <v>RSE</v>
          </cell>
          <cell r="H412" t="str">
            <v>:</v>
          </cell>
          <cell r="I412" t="str">
            <v>MS</v>
          </cell>
          <cell r="K412" t="str">
            <v>V</v>
          </cell>
          <cell r="L412">
            <v>38628.496747685182</v>
          </cell>
          <cell r="M412" t="str">
            <v>gchateaug</v>
          </cell>
          <cell r="N412">
            <v>38680.624432870369</v>
          </cell>
          <cell r="O412" t="str">
            <v>gchateaug</v>
          </cell>
        </row>
        <row r="413">
          <cell r="A413" t="str">
            <v>2002</v>
          </cell>
          <cell r="B413" t="str">
            <v>UKM3</v>
          </cell>
          <cell r="C413" t="str">
            <v>A00</v>
          </cell>
          <cell r="D413" t="str">
            <v>PC_EMP</v>
          </cell>
          <cell r="E413" t="str">
            <v>T</v>
          </cell>
          <cell r="F413" t="str">
            <v>BES</v>
          </cell>
          <cell r="G413" t="str">
            <v>TOTAL</v>
          </cell>
          <cell r="H413" t="str">
            <v>:</v>
          </cell>
          <cell r="I413" t="str">
            <v>MS</v>
          </cell>
          <cell r="K413" t="str">
            <v>V</v>
          </cell>
          <cell r="L413">
            <v>38628.496747685182</v>
          </cell>
          <cell r="M413" t="str">
            <v>gchateaug</v>
          </cell>
          <cell r="N413">
            <v>38680.624432870369</v>
          </cell>
          <cell r="O413" t="str">
            <v>gchateaug</v>
          </cell>
        </row>
        <row r="414">
          <cell r="A414" t="str">
            <v>2002</v>
          </cell>
          <cell r="B414" t="str">
            <v>FI13</v>
          </cell>
          <cell r="C414" t="str">
            <v>A00</v>
          </cell>
          <cell r="D414" t="str">
            <v>PC_EMP</v>
          </cell>
          <cell r="E414" t="str">
            <v>T</v>
          </cell>
          <cell r="F414" t="str">
            <v>TOTAL</v>
          </cell>
          <cell r="G414" t="str">
            <v>TOTAL</v>
          </cell>
          <cell r="I414" t="str">
            <v>MS</v>
          </cell>
          <cell r="K414" t="str">
            <v>V</v>
          </cell>
          <cell r="L414">
            <v>38628.496759259258</v>
          </cell>
          <cell r="M414" t="str">
            <v>gchateaug</v>
          </cell>
          <cell r="N414">
            <v>38680.624444444446</v>
          </cell>
          <cell r="O414" t="str">
            <v>gchateaug</v>
          </cell>
          <cell r="Q414">
            <v>1.7</v>
          </cell>
        </row>
        <row r="415">
          <cell r="A415" t="str">
            <v>2002</v>
          </cell>
          <cell r="B415" t="str">
            <v>ES52</v>
          </cell>
          <cell r="C415" t="str">
            <v>A00</v>
          </cell>
          <cell r="D415" t="str">
            <v>PC_EMP</v>
          </cell>
          <cell r="E415" t="str">
            <v>T</v>
          </cell>
          <cell r="F415" t="str">
            <v>BES</v>
          </cell>
          <cell r="G415" t="str">
            <v>RSE</v>
          </cell>
          <cell r="H415" t="str">
            <v>:</v>
          </cell>
          <cell r="I415" t="str">
            <v>MS</v>
          </cell>
          <cell r="K415" t="str">
            <v>V</v>
          </cell>
          <cell r="L415">
            <v>38628.496759259258</v>
          </cell>
          <cell r="M415" t="str">
            <v>gchateaug</v>
          </cell>
          <cell r="N415">
            <v>38680.624432870369</v>
          </cell>
          <cell r="O415" t="str">
            <v>gchateaug</v>
          </cell>
        </row>
        <row r="416">
          <cell r="A416" t="str">
            <v>2002</v>
          </cell>
          <cell r="B416" t="str">
            <v>ES52</v>
          </cell>
          <cell r="C416" t="str">
            <v>A00</v>
          </cell>
          <cell r="D416" t="str">
            <v>PC_EMP</v>
          </cell>
          <cell r="E416" t="str">
            <v>T</v>
          </cell>
          <cell r="F416" t="str">
            <v>BES</v>
          </cell>
          <cell r="G416" t="str">
            <v>TOTAL</v>
          </cell>
          <cell r="I416" t="str">
            <v>MS</v>
          </cell>
          <cell r="K416" t="str">
            <v>V</v>
          </cell>
          <cell r="L416">
            <v>38628.496759259258</v>
          </cell>
          <cell r="M416" t="str">
            <v>gchateaug</v>
          </cell>
          <cell r="N416">
            <v>38680.624432870369</v>
          </cell>
          <cell r="O416" t="str">
            <v>gchateaug</v>
          </cell>
          <cell r="Q416">
            <v>0.31</v>
          </cell>
        </row>
        <row r="417">
          <cell r="A417" t="str">
            <v>2002</v>
          </cell>
          <cell r="B417" t="str">
            <v>ES52</v>
          </cell>
          <cell r="C417" t="str">
            <v>A00</v>
          </cell>
          <cell r="D417" t="str">
            <v>PC_EMP</v>
          </cell>
          <cell r="E417" t="str">
            <v>T</v>
          </cell>
          <cell r="F417" t="str">
            <v>TOTAL</v>
          </cell>
          <cell r="G417" t="str">
            <v>RSE</v>
          </cell>
          <cell r="H417" t="str">
            <v>:</v>
          </cell>
          <cell r="I417" t="str">
            <v>MS</v>
          </cell>
          <cell r="K417" t="str">
            <v>V</v>
          </cell>
          <cell r="L417">
            <v>38628.496759259258</v>
          </cell>
          <cell r="M417" t="str">
            <v>gchateaug</v>
          </cell>
          <cell r="N417">
            <v>38680.624421296299</v>
          </cell>
          <cell r="O417" t="str">
            <v>gchateaug</v>
          </cell>
        </row>
        <row r="418">
          <cell r="A418" t="str">
            <v>2002</v>
          </cell>
          <cell r="B418" t="str">
            <v>ES52</v>
          </cell>
          <cell r="C418" t="str">
            <v>A00</v>
          </cell>
          <cell r="D418" t="str">
            <v>PC_EMP</v>
          </cell>
          <cell r="E418" t="str">
            <v>T</v>
          </cell>
          <cell r="F418" t="str">
            <v>TOTAL</v>
          </cell>
          <cell r="G418" t="str">
            <v>TOTAL</v>
          </cell>
          <cell r="I418" t="str">
            <v>MS</v>
          </cell>
          <cell r="K418" t="str">
            <v>V</v>
          </cell>
          <cell r="L418">
            <v>38628.496759259258</v>
          </cell>
          <cell r="M418" t="str">
            <v>gchateaug</v>
          </cell>
          <cell r="N418">
            <v>38680.624421296299</v>
          </cell>
          <cell r="O418" t="str">
            <v>gchateaug</v>
          </cell>
          <cell r="Q418">
            <v>1.18</v>
          </cell>
        </row>
        <row r="419">
          <cell r="A419" t="str">
            <v>2002</v>
          </cell>
          <cell r="B419" t="str">
            <v>ES5</v>
          </cell>
          <cell r="C419" t="str">
            <v>A00</v>
          </cell>
          <cell r="D419" t="str">
            <v>PC_EMP</v>
          </cell>
          <cell r="E419" t="str">
            <v>T</v>
          </cell>
          <cell r="F419" t="str">
            <v>BES</v>
          </cell>
          <cell r="G419" t="str">
            <v>RSE</v>
          </cell>
          <cell r="H419" t="str">
            <v>:</v>
          </cell>
          <cell r="I419" t="str">
            <v>MS</v>
          </cell>
          <cell r="K419" t="str">
            <v>V</v>
          </cell>
          <cell r="L419">
            <v>38628.496759259258</v>
          </cell>
          <cell r="M419" t="str">
            <v>gchateaug</v>
          </cell>
          <cell r="N419">
            <v>38680.624421296299</v>
          </cell>
          <cell r="O419" t="str">
            <v>gchateaug</v>
          </cell>
        </row>
        <row r="420">
          <cell r="A420" t="str">
            <v>2002</v>
          </cell>
          <cell r="B420" t="str">
            <v>ES5</v>
          </cell>
          <cell r="C420" t="str">
            <v>A00</v>
          </cell>
          <cell r="D420" t="str">
            <v>PC_EMP</v>
          </cell>
          <cell r="E420" t="str">
            <v>T</v>
          </cell>
          <cell r="F420" t="str">
            <v>BES</v>
          </cell>
          <cell r="G420" t="str">
            <v>TOTAL</v>
          </cell>
          <cell r="I420" t="str">
            <v>MS</v>
          </cell>
          <cell r="K420" t="str">
            <v>V</v>
          </cell>
          <cell r="L420">
            <v>38628.496759259258</v>
          </cell>
          <cell r="M420" t="str">
            <v>gchateaug</v>
          </cell>
          <cell r="N420">
            <v>38680.624421296299</v>
          </cell>
          <cell r="O420" t="str">
            <v>gchateaug</v>
          </cell>
          <cell r="Q420">
            <v>0.56000000000000005</v>
          </cell>
        </row>
        <row r="421">
          <cell r="A421" t="str">
            <v>2002</v>
          </cell>
          <cell r="B421" t="str">
            <v>ES5</v>
          </cell>
          <cell r="C421" t="str">
            <v>A00</v>
          </cell>
          <cell r="D421" t="str">
            <v>PC_EMP</v>
          </cell>
          <cell r="E421" t="str">
            <v>T</v>
          </cell>
          <cell r="F421" t="str">
            <v>TOTAL</v>
          </cell>
          <cell r="G421" t="str">
            <v>RSE</v>
          </cell>
          <cell r="H421" t="str">
            <v>:</v>
          </cell>
          <cell r="I421" t="str">
            <v>MS</v>
          </cell>
          <cell r="K421" t="str">
            <v>V</v>
          </cell>
          <cell r="L421">
            <v>38628.496759259258</v>
          </cell>
          <cell r="M421" t="str">
            <v>gchateaug</v>
          </cell>
          <cell r="N421">
            <v>38680.624421296299</v>
          </cell>
          <cell r="O421" t="str">
            <v>gchateaug</v>
          </cell>
        </row>
        <row r="422">
          <cell r="A422" t="str">
            <v>2002</v>
          </cell>
          <cell r="B422" t="str">
            <v>ES5</v>
          </cell>
          <cell r="C422" t="str">
            <v>A00</v>
          </cell>
          <cell r="D422" t="str">
            <v>PC_EMP</v>
          </cell>
          <cell r="E422" t="str">
            <v>T</v>
          </cell>
          <cell r="F422" t="str">
            <v>TOTAL</v>
          </cell>
          <cell r="G422" t="str">
            <v>TOTAL</v>
          </cell>
          <cell r="I422" t="str">
            <v>MS</v>
          </cell>
          <cell r="K422" t="str">
            <v>V</v>
          </cell>
          <cell r="L422">
            <v>38628.496759259258</v>
          </cell>
          <cell r="M422" t="str">
            <v>gchateaug</v>
          </cell>
          <cell r="N422">
            <v>38680.624421296299</v>
          </cell>
          <cell r="O422" t="str">
            <v>gchateaug</v>
          </cell>
          <cell r="Q422">
            <v>1.34</v>
          </cell>
        </row>
        <row r="423">
          <cell r="A423" t="str">
            <v>2003</v>
          </cell>
          <cell r="B423" t="str">
            <v>FI2</v>
          </cell>
          <cell r="C423" t="str">
            <v>A00</v>
          </cell>
          <cell r="D423" t="str">
            <v>PC_EMP</v>
          </cell>
          <cell r="E423" t="str">
            <v>T</v>
          </cell>
          <cell r="F423" t="str">
            <v>TOTAL</v>
          </cell>
          <cell r="G423" t="str">
            <v>TOTAL</v>
          </cell>
          <cell r="I423" t="str">
            <v>MS</v>
          </cell>
          <cell r="K423" t="str">
            <v>V</v>
          </cell>
          <cell r="L423">
            <v>38628.496759259258</v>
          </cell>
          <cell r="M423" t="str">
            <v>gchateaug</v>
          </cell>
          <cell r="N423">
            <v>38680.624421296299</v>
          </cell>
          <cell r="O423" t="str">
            <v>gchateaug</v>
          </cell>
          <cell r="Q423">
            <v>0.3</v>
          </cell>
        </row>
        <row r="424">
          <cell r="A424" t="str">
            <v>2003</v>
          </cell>
          <cell r="B424" t="str">
            <v>FI18</v>
          </cell>
          <cell r="C424" t="str">
            <v>A00</v>
          </cell>
          <cell r="D424" t="str">
            <v>PC_EMP</v>
          </cell>
          <cell r="E424" t="str">
            <v>T</v>
          </cell>
          <cell r="F424" t="str">
            <v>BES</v>
          </cell>
          <cell r="G424" t="str">
            <v>TOTAL</v>
          </cell>
          <cell r="I424" t="str">
            <v>MS</v>
          </cell>
          <cell r="K424" t="str">
            <v>V</v>
          </cell>
          <cell r="L424">
            <v>38628.496759259258</v>
          </cell>
          <cell r="M424" t="str">
            <v>gchateaug</v>
          </cell>
          <cell r="N424">
            <v>38680.624421296299</v>
          </cell>
          <cell r="O424" t="str">
            <v>gchateaug</v>
          </cell>
          <cell r="Q424">
            <v>1.85</v>
          </cell>
        </row>
        <row r="425">
          <cell r="A425" t="str">
            <v>2003</v>
          </cell>
          <cell r="B425" t="str">
            <v>FI18</v>
          </cell>
          <cell r="C425" t="str">
            <v>A00</v>
          </cell>
          <cell r="D425" t="str">
            <v>PC_EMP</v>
          </cell>
          <cell r="E425" t="str">
            <v>T</v>
          </cell>
          <cell r="F425" t="str">
            <v>TOTAL</v>
          </cell>
          <cell r="G425" t="str">
            <v>TOTAL</v>
          </cell>
          <cell r="I425" t="str">
            <v>MS</v>
          </cell>
          <cell r="K425" t="str">
            <v>V</v>
          </cell>
          <cell r="L425">
            <v>38628.496759259258</v>
          </cell>
          <cell r="M425" t="str">
            <v>gchateaug</v>
          </cell>
          <cell r="N425">
            <v>38680.624421296299</v>
          </cell>
          <cell r="O425" t="str">
            <v>gchateaug</v>
          </cell>
          <cell r="Q425">
            <v>3.5</v>
          </cell>
        </row>
        <row r="426">
          <cell r="A426" t="str">
            <v>1999</v>
          </cell>
          <cell r="B426" t="str">
            <v>CZ07</v>
          </cell>
          <cell r="C426" t="str">
            <v>A00</v>
          </cell>
          <cell r="D426" t="str">
            <v>PC_EMP</v>
          </cell>
          <cell r="E426" t="str">
            <v>T</v>
          </cell>
          <cell r="F426" t="str">
            <v>BES</v>
          </cell>
          <cell r="G426" t="str">
            <v>RSE</v>
          </cell>
          <cell r="H426" t="str">
            <v>:</v>
          </cell>
          <cell r="I426" t="str">
            <v>NC</v>
          </cell>
          <cell r="K426" t="str">
            <v>V</v>
          </cell>
          <cell r="L426">
            <v>38628.496759259258</v>
          </cell>
          <cell r="M426" t="str">
            <v>gchateaug</v>
          </cell>
          <cell r="N426">
            <v>38680.624432870369</v>
          </cell>
          <cell r="O426" t="str">
            <v>gchateaug</v>
          </cell>
        </row>
        <row r="427">
          <cell r="A427" t="str">
            <v>1999</v>
          </cell>
          <cell r="B427" t="str">
            <v>CZ07</v>
          </cell>
          <cell r="C427" t="str">
            <v>A00</v>
          </cell>
          <cell r="D427" t="str">
            <v>PC_EMP</v>
          </cell>
          <cell r="E427" t="str">
            <v>T</v>
          </cell>
          <cell r="F427" t="str">
            <v>BES</v>
          </cell>
          <cell r="G427" t="str">
            <v>TOTAL</v>
          </cell>
          <cell r="H427" t="str">
            <v>:</v>
          </cell>
          <cell r="I427" t="str">
            <v>NC</v>
          </cell>
          <cell r="K427" t="str">
            <v>V</v>
          </cell>
          <cell r="L427">
            <v>38628.496759259258</v>
          </cell>
          <cell r="M427" t="str">
            <v>gchateaug</v>
          </cell>
          <cell r="N427">
            <v>38680.624432870369</v>
          </cell>
          <cell r="O427" t="str">
            <v>gchateaug</v>
          </cell>
        </row>
        <row r="428">
          <cell r="A428" t="str">
            <v>1999</v>
          </cell>
          <cell r="B428" t="str">
            <v>CZ07</v>
          </cell>
          <cell r="C428" t="str">
            <v>A00</v>
          </cell>
          <cell r="D428" t="str">
            <v>PC_EMP</v>
          </cell>
          <cell r="E428" t="str">
            <v>T</v>
          </cell>
          <cell r="F428" t="str">
            <v>TOTAL</v>
          </cell>
          <cell r="G428" t="str">
            <v>RSE</v>
          </cell>
          <cell r="H428" t="str">
            <v>:</v>
          </cell>
          <cell r="I428" t="str">
            <v>NC</v>
          </cell>
          <cell r="K428" t="str">
            <v>V</v>
          </cell>
          <cell r="L428">
            <v>38628.496759259258</v>
          </cell>
          <cell r="M428" t="str">
            <v>gchateaug</v>
          </cell>
          <cell r="N428">
            <v>38680.624432870369</v>
          </cell>
          <cell r="O428" t="str">
            <v>gchateaug</v>
          </cell>
        </row>
        <row r="429">
          <cell r="A429" t="str">
            <v>1999</v>
          </cell>
          <cell r="B429" t="str">
            <v>CZ07</v>
          </cell>
          <cell r="C429" t="str">
            <v>A00</v>
          </cell>
          <cell r="D429" t="str">
            <v>PC_EMP</v>
          </cell>
          <cell r="E429" t="str">
            <v>T</v>
          </cell>
          <cell r="F429" t="str">
            <v>TOTAL</v>
          </cell>
          <cell r="G429" t="str">
            <v>TOTAL</v>
          </cell>
          <cell r="H429" t="str">
            <v>:</v>
          </cell>
          <cell r="I429" t="str">
            <v>NC</v>
          </cell>
          <cell r="K429" t="str">
            <v>V</v>
          </cell>
          <cell r="L429">
            <v>38628.496759259258</v>
          </cell>
          <cell r="M429" t="str">
            <v>gchateaug</v>
          </cell>
          <cell r="N429">
            <v>38680.624432870369</v>
          </cell>
          <cell r="O429" t="str">
            <v>gchateaug</v>
          </cell>
        </row>
        <row r="430">
          <cell r="A430" t="str">
            <v>1999</v>
          </cell>
          <cell r="B430" t="str">
            <v>CZ06</v>
          </cell>
          <cell r="C430" t="str">
            <v>A00</v>
          </cell>
          <cell r="D430" t="str">
            <v>PC_EMP</v>
          </cell>
          <cell r="E430" t="str">
            <v>T</v>
          </cell>
          <cell r="F430" t="str">
            <v>BES</v>
          </cell>
          <cell r="G430" t="str">
            <v>RSE</v>
          </cell>
          <cell r="H430" t="str">
            <v>:</v>
          </cell>
          <cell r="I430" t="str">
            <v>NC</v>
          </cell>
          <cell r="K430" t="str">
            <v>V</v>
          </cell>
          <cell r="L430">
            <v>38628.496759259258</v>
          </cell>
          <cell r="M430" t="str">
            <v>gchateaug</v>
          </cell>
          <cell r="N430">
            <v>38680.624432870369</v>
          </cell>
          <cell r="O430" t="str">
            <v>gchateaug</v>
          </cell>
        </row>
        <row r="431">
          <cell r="A431" t="str">
            <v>1999</v>
          </cell>
          <cell r="B431" t="str">
            <v>CZ06</v>
          </cell>
          <cell r="C431" t="str">
            <v>A00</v>
          </cell>
          <cell r="D431" t="str">
            <v>PC_EMP</v>
          </cell>
          <cell r="E431" t="str">
            <v>T</v>
          </cell>
          <cell r="F431" t="str">
            <v>BES</v>
          </cell>
          <cell r="G431" t="str">
            <v>TOTAL</v>
          </cell>
          <cell r="H431" t="str">
            <v>:</v>
          </cell>
          <cell r="I431" t="str">
            <v>NC</v>
          </cell>
          <cell r="K431" t="str">
            <v>V</v>
          </cell>
          <cell r="L431">
            <v>38628.496759259258</v>
          </cell>
          <cell r="M431" t="str">
            <v>gchateaug</v>
          </cell>
          <cell r="N431">
            <v>38680.624432870369</v>
          </cell>
          <cell r="O431" t="str">
            <v>gchateaug</v>
          </cell>
        </row>
        <row r="432">
          <cell r="A432" t="str">
            <v>2001</v>
          </cell>
          <cell r="B432" t="str">
            <v>FI2</v>
          </cell>
          <cell r="C432" t="str">
            <v>A00</v>
          </cell>
          <cell r="D432" t="str">
            <v>PC_EMP</v>
          </cell>
          <cell r="E432" t="str">
            <v>T</v>
          </cell>
          <cell r="F432" t="str">
            <v>TOTAL</v>
          </cell>
          <cell r="G432" t="str">
            <v>TOTAL</v>
          </cell>
          <cell r="I432" t="str">
            <v>NC</v>
          </cell>
          <cell r="J432" t="str">
            <v>; former flag equal "s"</v>
          </cell>
          <cell r="K432" t="str">
            <v>V</v>
          </cell>
          <cell r="L432">
            <v>38628.496759259258</v>
          </cell>
          <cell r="M432" t="str">
            <v>gchateaug</v>
          </cell>
          <cell r="N432">
            <v>38680.624421296299</v>
          </cell>
          <cell r="O432" t="str">
            <v>gchateaug</v>
          </cell>
          <cell r="Q432">
            <v>0.27</v>
          </cell>
        </row>
        <row r="433">
          <cell r="A433" t="str">
            <v>2001</v>
          </cell>
          <cell r="B433" t="str">
            <v>FI18</v>
          </cell>
          <cell r="C433" t="str">
            <v>A00</v>
          </cell>
          <cell r="D433" t="str">
            <v>PC_EMP</v>
          </cell>
          <cell r="E433" t="str">
            <v>T</v>
          </cell>
          <cell r="F433" t="str">
            <v>BES</v>
          </cell>
          <cell r="G433" t="str">
            <v>TOTAL</v>
          </cell>
          <cell r="H433" t="str">
            <v>:</v>
          </cell>
          <cell r="I433" t="str">
            <v>NC</v>
          </cell>
          <cell r="K433" t="str">
            <v>V</v>
          </cell>
          <cell r="L433">
            <v>38628.496759259258</v>
          </cell>
          <cell r="M433" t="str">
            <v>gchateaug</v>
          </cell>
          <cell r="N433">
            <v>38680.624421296299</v>
          </cell>
          <cell r="O433" t="str">
            <v>gchateaug</v>
          </cell>
        </row>
        <row r="434">
          <cell r="A434" t="str">
            <v>2000</v>
          </cell>
          <cell r="B434" t="str">
            <v>PT</v>
          </cell>
          <cell r="C434" t="str">
            <v>A00</v>
          </cell>
          <cell r="D434" t="str">
            <v>PC_EMP</v>
          </cell>
          <cell r="E434" t="str">
            <v>T</v>
          </cell>
          <cell r="F434" t="str">
            <v>TOTAL</v>
          </cell>
          <cell r="G434" t="str">
            <v>TOTAL</v>
          </cell>
          <cell r="I434" t="str">
            <v>OTH</v>
          </cell>
          <cell r="J434" t="str">
            <v>DATA OCDE</v>
          </cell>
          <cell r="K434" t="str">
            <v>V</v>
          </cell>
          <cell r="L434">
            <v>38628.522893518515</v>
          </cell>
          <cell r="M434" t="str">
            <v>gchateaug</v>
          </cell>
          <cell r="N434">
            <v>38681.684166666666</v>
          </cell>
          <cell r="O434" t="str">
            <v>gchateaug</v>
          </cell>
          <cell r="Q434">
            <v>0.76</v>
          </cell>
        </row>
        <row r="435">
          <cell r="A435" t="str">
            <v>2000</v>
          </cell>
          <cell r="B435" t="str">
            <v>PT</v>
          </cell>
          <cell r="C435" t="str">
            <v>A00</v>
          </cell>
          <cell r="D435" t="str">
            <v>PC_EMP</v>
          </cell>
          <cell r="E435" t="str">
            <v>T</v>
          </cell>
          <cell r="F435" t="str">
            <v>TOTAL</v>
          </cell>
          <cell r="G435" t="str">
            <v>RSE</v>
          </cell>
          <cell r="I435" t="str">
            <v>OTH</v>
          </cell>
          <cell r="J435" t="str">
            <v>DATA OCDE</v>
          </cell>
          <cell r="K435" t="str">
            <v>V</v>
          </cell>
          <cell r="L435">
            <v>38628.522893518515</v>
          </cell>
          <cell r="M435" t="str">
            <v>gchateaug</v>
          </cell>
          <cell r="N435">
            <v>38681.684166666666</v>
          </cell>
          <cell r="O435" t="str">
            <v>gchateaug</v>
          </cell>
          <cell r="Q435">
            <v>0.59</v>
          </cell>
        </row>
        <row r="436">
          <cell r="A436" t="str">
            <v>1996</v>
          </cell>
          <cell r="B436" t="str">
            <v>IT</v>
          </cell>
          <cell r="C436" t="str">
            <v>A00</v>
          </cell>
          <cell r="D436" t="str">
            <v>PC_EMP</v>
          </cell>
          <cell r="E436" t="str">
            <v>T</v>
          </cell>
          <cell r="F436" t="str">
            <v>TOTAL</v>
          </cell>
          <cell r="G436" t="str">
            <v>TOTAL</v>
          </cell>
          <cell r="I436" t="str">
            <v>OTH</v>
          </cell>
          <cell r="J436" t="str">
            <v>DATA OCDE</v>
          </cell>
          <cell r="K436" t="str">
            <v>V</v>
          </cell>
          <cell r="L436">
            <v>38628.522870370369</v>
          </cell>
          <cell r="M436" t="str">
            <v>gchateaug</v>
          </cell>
          <cell r="N436">
            <v>38681.684050925927</v>
          </cell>
          <cell r="O436" t="str">
            <v>gchateaug</v>
          </cell>
          <cell r="Q436">
            <v>0.92</v>
          </cell>
        </row>
        <row r="437">
          <cell r="A437" t="str">
            <v>1997</v>
          </cell>
          <cell r="B437" t="str">
            <v>PT</v>
          </cell>
          <cell r="C437" t="str">
            <v>A00</v>
          </cell>
          <cell r="D437" t="str">
            <v>PC_EMP</v>
          </cell>
          <cell r="E437" t="str">
            <v>T</v>
          </cell>
          <cell r="F437" t="str">
            <v>BES</v>
          </cell>
          <cell r="G437" t="str">
            <v>TOTAL</v>
          </cell>
          <cell r="I437" t="str">
            <v>OTH</v>
          </cell>
          <cell r="J437" t="str">
            <v>DATA OCDE</v>
          </cell>
          <cell r="K437" t="str">
            <v>V</v>
          </cell>
          <cell r="L437">
            <v>38628.522881944446</v>
          </cell>
          <cell r="M437" t="str">
            <v>gchateaug</v>
          </cell>
          <cell r="N437">
            <v>38681.684016203704</v>
          </cell>
          <cell r="O437" t="str">
            <v>gchateaug</v>
          </cell>
          <cell r="Q437">
            <v>0.09</v>
          </cell>
        </row>
        <row r="438">
          <cell r="A438" t="str">
            <v>1997</v>
          </cell>
          <cell r="B438" t="str">
            <v>PT</v>
          </cell>
          <cell r="C438" t="str">
            <v>A00</v>
          </cell>
          <cell r="D438" t="str">
            <v>PC_EMP</v>
          </cell>
          <cell r="E438" t="str">
            <v>T</v>
          </cell>
          <cell r="F438" t="str">
            <v>BES</v>
          </cell>
          <cell r="G438" t="str">
            <v>RSE</v>
          </cell>
          <cell r="I438" t="str">
            <v>OTH</v>
          </cell>
          <cell r="J438" t="str">
            <v>DATA OCDE</v>
          </cell>
          <cell r="K438" t="str">
            <v>V</v>
          </cell>
          <cell r="L438">
            <v>38628.522881944446</v>
          </cell>
          <cell r="M438" t="str">
            <v>gchateaug</v>
          </cell>
          <cell r="N438">
            <v>38681.684016203704</v>
          </cell>
          <cell r="O438" t="str">
            <v>gchateaug</v>
          </cell>
          <cell r="Q438">
            <v>0.05</v>
          </cell>
        </row>
        <row r="439">
          <cell r="A439" t="str">
            <v>1986</v>
          </cell>
          <cell r="B439" t="str">
            <v>IT</v>
          </cell>
          <cell r="C439" t="str">
            <v>A00</v>
          </cell>
          <cell r="D439" t="str">
            <v>PC_EMP</v>
          </cell>
          <cell r="E439" t="str">
            <v>T</v>
          </cell>
          <cell r="F439" t="str">
            <v>TOTAL</v>
          </cell>
          <cell r="G439" t="str">
            <v>TOTAL</v>
          </cell>
          <cell r="I439" t="str">
            <v>OTH</v>
          </cell>
          <cell r="J439" t="str">
            <v>DATA OCDE</v>
          </cell>
          <cell r="K439" t="str">
            <v>V</v>
          </cell>
          <cell r="L439">
            <v>38628.522905092592</v>
          </cell>
          <cell r="M439" t="str">
            <v>gchateaug</v>
          </cell>
          <cell r="N439">
            <v>38681.683981481481</v>
          </cell>
          <cell r="O439" t="str">
            <v>gchateaug</v>
          </cell>
          <cell r="Q439">
            <v>0.74</v>
          </cell>
        </row>
        <row r="440">
          <cell r="A440" t="str">
            <v>1986</v>
          </cell>
          <cell r="B440" t="str">
            <v>IT</v>
          </cell>
          <cell r="C440" t="str">
            <v>A00</v>
          </cell>
          <cell r="D440" t="str">
            <v>PC_EMP</v>
          </cell>
          <cell r="E440" t="str">
            <v>T</v>
          </cell>
          <cell r="F440" t="str">
            <v>BES</v>
          </cell>
          <cell r="G440" t="str">
            <v>TOTAL</v>
          </cell>
          <cell r="I440" t="str">
            <v>OTH</v>
          </cell>
          <cell r="J440" t="str">
            <v>DATA OCDE</v>
          </cell>
          <cell r="K440" t="str">
            <v>V</v>
          </cell>
          <cell r="L440">
            <v>38628.522905092592</v>
          </cell>
          <cell r="M440" t="str">
            <v>gchateaug</v>
          </cell>
          <cell r="N440">
            <v>38681.683981481481</v>
          </cell>
          <cell r="O440" t="str">
            <v>gchateaug</v>
          </cell>
          <cell r="Q440">
            <v>0.31</v>
          </cell>
        </row>
        <row r="441">
          <cell r="A441" t="str">
            <v>2002</v>
          </cell>
          <cell r="B441" t="str">
            <v>SE02</v>
          </cell>
          <cell r="C441" t="str">
            <v>A00</v>
          </cell>
          <cell r="D441" t="str">
            <v>PC_EMP</v>
          </cell>
          <cell r="E441" t="str">
            <v>T</v>
          </cell>
          <cell r="F441" t="str">
            <v>TOTAL</v>
          </cell>
          <cell r="G441" t="str">
            <v>RSE</v>
          </cell>
          <cell r="H441" t="str">
            <v>:</v>
          </cell>
          <cell r="I441" t="str">
            <v>MS</v>
          </cell>
          <cell r="K441" t="str">
            <v>V</v>
          </cell>
          <cell r="L441">
            <v>38628.496747685182</v>
          </cell>
          <cell r="M441" t="str">
            <v>gchateaug</v>
          </cell>
          <cell r="N441">
            <v>38680.624432870369</v>
          </cell>
          <cell r="O441" t="str">
            <v>gchateaug</v>
          </cell>
        </row>
        <row r="442">
          <cell r="A442" t="str">
            <v>2002</v>
          </cell>
          <cell r="B442" t="str">
            <v>SE02</v>
          </cell>
          <cell r="C442" t="str">
            <v>A00</v>
          </cell>
          <cell r="D442" t="str">
            <v>PC_EMP</v>
          </cell>
          <cell r="E442" t="str">
            <v>T</v>
          </cell>
          <cell r="F442" t="str">
            <v>TOTAL</v>
          </cell>
          <cell r="G442" t="str">
            <v>TOTAL</v>
          </cell>
          <cell r="H442" t="str">
            <v>:</v>
          </cell>
          <cell r="I442" t="str">
            <v>MS</v>
          </cell>
          <cell r="K442" t="str">
            <v>V</v>
          </cell>
          <cell r="L442">
            <v>38628.496747685182</v>
          </cell>
          <cell r="M442" t="str">
            <v>gchateaug</v>
          </cell>
          <cell r="N442">
            <v>38680.624432870369</v>
          </cell>
          <cell r="O442" t="str">
            <v>gchateaug</v>
          </cell>
        </row>
        <row r="443">
          <cell r="A443" t="str">
            <v>2002</v>
          </cell>
          <cell r="B443" t="str">
            <v>SE0</v>
          </cell>
          <cell r="C443" t="str">
            <v>A00</v>
          </cell>
          <cell r="D443" t="str">
            <v>PC_EMP</v>
          </cell>
          <cell r="E443" t="str">
            <v>T</v>
          </cell>
          <cell r="F443" t="str">
            <v>BES</v>
          </cell>
          <cell r="G443" t="str">
            <v>RSE</v>
          </cell>
          <cell r="H443" t="str">
            <v>:</v>
          </cell>
          <cell r="I443" t="str">
            <v>MS</v>
          </cell>
          <cell r="K443" t="str">
            <v>V</v>
          </cell>
          <cell r="L443">
            <v>38628.496747685182</v>
          </cell>
          <cell r="M443" t="str">
            <v>gchateaug</v>
          </cell>
          <cell r="N443">
            <v>38681.68445601852</v>
          </cell>
          <cell r="O443" t="str">
            <v>gchateaug</v>
          </cell>
        </row>
        <row r="444">
          <cell r="A444" t="str">
            <v>2002</v>
          </cell>
          <cell r="B444" t="str">
            <v>SE0</v>
          </cell>
          <cell r="C444" t="str">
            <v>A00</v>
          </cell>
          <cell r="D444" t="str">
            <v>PC_EMP</v>
          </cell>
          <cell r="E444" t="str">
            <v>T</v>
          </cell>
          <cell r="F444" t="str">
            <v>BES</v>
          </cell>
          <cell r="G444" t="str">
            <v>TOTAL</v>
          </cell>
          <cell r="H444" t="str">
            <v>:</v>
          </cell>
          <cell r="I444" t="str">
            <v>MS</v>
          </cell>
          <cell r="K444" t="str">
            <v>V</v>
          </cell>
          <cell r="L444">
            <v>38628.496747685182</v>
          </cell>
          <cell r="M444" t="str">
            <v>gchateaug</v>
          </cell>
          <cell r="N444">
            <v>38681.68445601852</v>
          </cell>
          <cell r="O444" t="str">
            <v>gchateaug</v>
          </cell>
        </row>
        <row r="445">
          <cell r="A445" t="str">
            <v>2002</v>
          </cell>
          <cell r="B445" t="str">
            <v>SE0</v>
          </cell>
          <cell r="C445" t="str">
            <v>A00</v>
          </cell>
          <cell r="D445" t="str">
            <v>PC_EMP</v>
          </cell>
          <cell r="E445" t="str">
            <v>T</v>
          </cell>
          <cell r="F445" t="str">
            <v>TOTAL</v>
          </cell>
          <cell r="G445" t="str">
            <v>RSE</v>
          </cell>
          <cell r="H445" t="str">
            <v>:</v>
          </cell>
          <cell r="I445" t="str">
            <v>MS</v>
          </cell>
          <cell r="K445" t="str">
            <v>V</v>
          </cell>
          <cell r="L445">
            <v>38628.496747685182</v>
          </cell>
          <cell r="M445" t="str">
            <v>gchateaug</v>
          </cell>
          <cell r="N445">
            <v>38681.68445601852</v>
          </cell>
          <cell r="O445" t="str">
            <v>gchateaug</v>
          </cell>
        </row>
        <row r="446">
          <cell r="A446" t="str">
            <v>2002</v>
          </cell>
          <cell r="B446" t="str">
            <v>SE0</v>
          </cell>
          <cell r="C446" t="str">
            <v>A00</v>
          </cell>
          <cell r="D446" t="str">
            <v>PC_EMP</v>
          </cell>
          <cell r="E446" t="str">
            <v>T</v>
          </cell>
          <cell r="F446" t="str">
            <v>TOTAL</v>
          </cell>
          <cell r="G446" t="str">
            <v>TOTAL</v>
          </cell>
          <cell r="H446" t="str">
            <v>:</v>
          </cell>
          <cell r="I446" t="str">
            <v>MS</v>
          </cell>
          <cell r="K446" t="str">
            <v>V</v>
          </cell>
          <cell r="L446">
            <v>38628.496747685182</v>
          </cell>
          <cell r="M446" t="str">
            <v>gchateaug</v>
          </cell>
          <cell r="N446">
            <v>38681.68445601852</v>
          </cell>
          <cell r="O446" t="str">
            <v>gchateaug</v>
          </cell>
        </row>
        <row r="447">
          <cell r="A447" t="str">
            <v>2002</v>
          </cell>
          <cell r="B447" t="str">
            <v>RO06</v>
          </cell>
          <cell r="C447" t="str">
            <v>A00</v>
          </cell>
          <cell r="D447" t="str">
            <v>PC_EMP</v>
          </cell>
          <cell r="E447" t="str">
            <v>T</v>
          </cell>
          <cell r="F447" t="str">
            <v>BES</v>
          </cell>
          <cell r="G447" t="str">
            <v>RSE</v>
          </cell>
          <cell r="I447" t="str">
            <v>MS</v>
          </cell>
          <cell r="K447" t="str">
            <v>V</v>
          </cell>
          <cell r="L447">
            <v>38628.496747685182</v>
          </cell>
          <cell r="M447" t="str">
            <v>gchateaug</v>
          </cell>
          <cell r="N447">
            <v>38680.624432870369</v>
          </cell>
          <cell r="O447" t="str">
            <v>gchateaug</v>
          </cell>
          <cell r="Q447">
            <v>0.05</v>
          </cell>
        </row>
        <row r="448">
          <cell r="A448" t="str">
            <v>2002</v>
          </cell>
          <cell r="B448" t="str">
            <v>RO06</v>
          </cell>
          <cell r="C448" t="str">
            <v>A00</v>
          </cell>
          <cell r="D448" t="str">
            <v>PC_EMP</v>
          </cell>
          <cell r="E448" t="str">
            <v>T</v>
          </cell>
          <cell r="F448" t="str">
            <v>BES</v>
          </cell>
          <cell r="G448" t="str">
            <v>TOTAL</v>
          </cell>
          <cell r="I448" t="str">
            <v>MS</v>
          </cell>
          <cell r="K448" t="str">
            <v>V</v>
          </cell>
          <cell r="L448">
            <v>38628.496747685182</v>
          </cell>
          <cell r="M448" t="str">
            <v>gchateaug</v>
          </cell>
          <cell r="N448">
            <v>38680.624432870369</v>
          </cell>
          <cell r="O448" t="str">
            <v>gchateaug</v>
          </cell>
          <cell r="Q448">
            <v>0.09</v>
          </cell>
        </row>
        <row r="449">
          <cell r="A449" t="str">
            <v>2002</v>
          </cell>
          <cell r="B449" t="str">
            <v>RO06</v>
          </cell>
          <cell r="C449" t="str">
            <v>A00</v>
          </cell>
          <cell r="D449" t="str">
            <v>PC_EMP</v>
          </cell>
          <cell r="E449" t="str">
            <v>T</v>
          </cell>
          <cell r="F449" t="str">
            <v>TOTAL</v>
          </cell>
          <cell r="G449" t="str">
            <v>RSE</v>
          </cell>
          <cell r="I449" t="str">
            <v>MS</v>
          </cell>
          <cell r="K449" t="str">
            <v>V</v>
          </cell>
          <cell r="L449">
            <v>38628.496747685182</v>
          </cell>
          <cell r="M449" t="str">
            <v>gchateaug</v>
          </cell>
          <cell r="N449">
            <v>38680.624432870369</v>
          </cell>
          <cell r="O449" t="str">
            <v>gchateaug</v>
          </cell>
          <cell r="Q449">
            <v>0.08</v>
          </cell>
        </row>
        <row r="450">
          <cell r="A450" t="str">
            <v>2002</v>
          </cell>
          <cell r="B450" t="str">
            <v>RO06</v>
          </cell>
          <cell r="C450" t="str">
            <v>A00</v>
          </cell>
          <cell r="D450" t="str">
            <v>PC_EMP</v>
          </cell>
          <cell r="E450" t="str">
            <v>T</v>
          </cell>
          <cell r="F450" t="str">
            <v>TOTAL</v>
          </cell>
          <cell r="G450" t="str">
            <v>TOTAL</v>
          </cell>
          <cell r="I450" t="str">
            <v>MS</v>
          </cell>
          <cell r="K450" t="str">
            <v>V</v>
          </cell>
          <cell r="L450">
            <v>38628.496747685182</v>
          </cell>
          <cell r="M450" t="str">
            <v>gchateaug</v>
          </cell>
          <cell r="N450">
            <v>38680.624432870369</v>
          </cell>
          <cell r="O450" t="str">
            <v>gchateaug</v>
          </cell>
          <cell r="Q450">
            <v>0.26</v>
          </cell>
        </row>
        <row r="451">
          <cell r="A451" t="str">
            <v>2002</v>
          </cell>
          <cell r="B451" t="str">
            <v>RO02</v>
          </cell>
          <cell r="C451" t="str">
            <v>A00</v>
          </cell>
          <cell r="D451" t="str">
            <v>PC_EMP</v>
          </cell>
          <cell r="E451" t="str">
            <v>T</v>
          </cell>
          <cell r="F451" t="str">
            <v>BES</v>
          </cell>
          <cell r="G451" t="str">
            <v>RSE</v>
          </cell>
          <cell r="I451" t="str">
            <v>MS</v>
          </cell>
          <cell r="K451" t="str">
            <v>V</v>
          </cell>
          <cell r="L451">
            <v>38628.496747685182</v>
          </cell>
          <cell r="M451" t="str">
            <v>gchateaug</v>
          </cell>
          <cell r="N451">
            <v>38680.624432870369</v>
          </cell>
          <cell r="O451" t="str">
            <v>gchateaug</v>
          </cell>
          <cell r="Q451">
            <v>0.05</v>
          </cell>
        </row>
        <row r="452">
          <cell r="A452" t="str">
            <v>2002</v>
          </cell>
          <cell r="B452" t="str">
            <v>RO02</v>
          </cell>
          <cell r="C452" t="str">
            <v>A00</v>
          </cell>
          <cell r="D452" t="str">
            <v>PC_EMP</v>
          </cell>
          <cell r="E452" t="str">
            <v>T</v>
          </cell>
          <cell r="F452" t="str">
            <v>BES</v>
          </cell>
          <cell r="G452" t="str">
            <v>TOTAL</v>
          </cell>
          <cell r="I452" t="str">
            <v>MS</v>
          </cell>
          <cell r="K452" t="str">
            <v>V</v>
          </cell>
          <cell r="L452">
            <v>38628.496747685182</v>
          </cell>
          <cell r="M452" t="str">
            <v>gchateaug</v>
          </cell>
          <cell r="N452">
            <v>38680.624432870369</v>
          </cell>
          <cell r="O452" t="str">
            <v>gchateaug</v>
          </cell>
          <cell r="Q452">
            <v>0.08</v>
          </cell>
        </row>
        <row r="453">
          <cell r="A453" t="str">
            <v>2001</v>
          </cell>
          <cell r="B453" t="str">
            <v>SE02</v>
          </cell>
          <cell r="C453" t="str">
            <v>A00</v>
          </cell>
          <cell r="D453" t="str">
            <v>PC_EMP</v>
          </cell>
          <cell r="E453" t="str">
            <v>T</v>
          </cell>
          <cell r="F453" t="str">
            <v>TOTAL</v>
          </cell>
          <cell r="G453" t="str">
            <v>TOTAL</v>
          </cell>
          <cell r="H453" t="str">
            <v>:</v>
          </cell>
          <cell r="I453" t="str">
            <v>NC</v>
          </cell>
          <cell r="K453" t="str">
            <v>V</v>
          </cell>
          <cell r="L453">
            <v>38628.496747685182</v>
          </cell>
          <cell r="M453" t="str">
            <v>gchateaug</v>
          </cell>
          <cell r="N453">
            <v>38680.624432870369</v>
          </cell>
          <cell r="O453" t="str">
            <v>gchateaug</v>
          </cell>
        </row>
        <row r="454">
          <cell r="A454" t="str">
            <v>2001</v>
          </cell>
          <cell r="B454" t="str">
            <v>SE01</v>
          </cell>
          <cell r="C454" t="str">
            <v>A00</v>
          </cell>
          <cell r="D454" t="str">
            <v>PC_EMP</v>
          </cell>
          <cell r="E454" t="str">
            <v>T</v>
          </cell>
          <cell r="F454" t="str">
            <v>BES</v>
          </cell>
          <cell r="G454" t="str">
            <v>TOTAL</v>
          </cell>
          <cell r="I454" t="str">
            <v>NC</v>
          </cell>
          <cell r="J454" t="str">
            <v>; former flag equal "s"</v>
          </cell>
          <cell r="K454" t="str">
            <v>V</v>
          </cell>
          <cell r="L454">
            <v>38628.496747685182</v>
          </cell>
          <cell r="M454" t="str">
            <v>gchateaug</v>
          </cell>
          <cell r="N454">
            <v>38680.624432870369</v>
          </cell>
          <cell r="O454" t="str">
            <v>gchateaug</v>
          </cell>
          <cell r="Q454">
            <v>1.91</v>
          </cell>
        </row>
        <row r="455">
          <cell r="A455" t="str">
            <v>2001</v>
          </cell>
          <cell r="B455" t="str">
            <v>SE01</v>
          </cell>
          <cell r="C455" t="str">
            <v>A00</v>
          </cell>
          <cell r="D455" t="str">
            <v>PC_EMP</v>
          </cell>
          <cell r="E455" t="str">
            <v>T</v>
          </cell>
          <cell r="F455" t="str">
            <v>TOTAL</v>
          </cell>
          <cell r="G455" t="str">
            <v>TOTAL</v>
          </cell>
          <cell r="H455" t="str">
            <v>:</v>
          </cell>
          <cell r="I455" t="str">
            <v>NC</v>
          </cell>
          <cell r="K455" t="str">
            <v>V</v>
          </cell>
          <cell r="L455">
            <v>38628.496747685182</v>
          </cell>
          <cell r="M455" t="str">
            <v>gchateaug</v>
          </cell>
          <cell r="N455">
            <v>38680.624432870369</v>
          </cell>
          <cell r="O455" t="str">
            <v>gchateaug</v>
          </cell>
        </row>
        <row r="456">
          <cell r="A456" t="str">
            <v>2001</v>
          </cell>
          <cell r="B456" t="str">
            <v>RO06</v>
          </cell>
          <cell r="C456" t="str">
            <v>A00</v>
          </cell>
          <cell r="D456" t="str">
            <v>PC_EMP</v>
          </cell>
          <cell r="E456" t="str">
            <v>T</v>
          </cell>
          <cell r="F456" t="str">
            <v>BES</v>
          </cell>
          <cell r="G456" t="str">
            <v>RSE</v>
          </cell>
          <cell r="H456" t="str">
            <v>:</v>
          </cell>
          <cell r="I456" t="str">
            <v>NC</v>
          </cell>
          <cell r="K456" t="str">
            <v>V</v>
          </cell>
          <cell r="L456">
            <v>38628.496747685182</v>
          </cell>
          <cell r="M456" t="str">
            <v>gchateaug</v>
          </cell>
          <cell r="N456">
            <v>38680.624432870369</v>
          </cell>
          <cell r="O456" t="str">
            <v>gchateaug</v>
          </cell>
        </row>
        <row r="457">
          <cell r="A457" t="str">
            <v>2001</v>
          </cell>
          <cell r="B457" t="str">
            <v>RO06</v>
          </cell>
          <cell r="C457" t="str">
            <v>A00</v>
          </cell>
          <cell r="D457" t="str">
            <v>PC_EMP</v>
          </cell>
          <cell r="E457" t="str">
            <v>T</v>
          </cell>
          <cell r="F457" t="str">
            <v>BES</v>
          </cell>
          <cell r="G457" t="str">
            <v>TOTAL</v>
          </cell>
          <cell r="H457" t="str">
            <v>:</v>
          </cell>
          <cell r="I457" t="str">
            <v>NC</v>
          </cell>
          <cell r="K457" t="str">
            <v>V</v>
          </cell>
          <cell r="L457">
            <v>38628.496747685182</v>
          </cell>
          <cell r="M457" t="str">
            <v>gchateaug</v>
          </cell>
          <cell r="N457">
            <v>38680.624432870369</v>
          </cell>
          <cell r="O457" t="str">
            <v>gchateaug</v>
          </cell>
        </row>
        <row r="458">
          <cell r="A458" t="str">
            <v>2001</v>
          </cell>
          <cell r="B458" t="str">
            <v>RO06</v>
          </cell>
          <cell r="C458" t="str">
            <v>A00</v>
          </cell>
          <cell r="D458" t="str">
            <v>PC_EMP</v>
          </cell>
          <cell r="E458" t="str">
            <v>T</v>
          </cell>
          <cell r="F458" t="str">
            <v>TOTAL</v>
          </cell>
          <cell r="G458" t="str">
            <v>RSE</v>
          </cell>
          <cell r="H458" t="str">
            <v>:</v>
          </cell>
          <cell r="I458" t="str">
            <v>NC</v>
          </cell>
          <cell r="K458" t="str">
            <v>V</v>
          </cell>
          <cell r="L458">
            <v>38628.496747685182</v>
          </cell>
          <cell r="M458" t="str">
            <v>gchateaug</v>
          </cell>
          <cell r="N458">
            <v>38680.624432870369</v>
          </cell>
          <cell r="O458" t="str">
            <v>gchateaug</v>
          </cell>
        </row>
        <row r="459">
          <cell r="A459" t="str">
            <v>2001</v>
          </cell>
          <cell r="B459" t="str">
            <v>RO06</v>
          </cell>
          <cell r="C459" t="str">
            <v>A00</v>
          </cell>
          <cell r="D459" t="str">
            <v>PC_EMP</v>
          </cell>
          <cell r="E459" t="str">
            <v>T</v>
          </cell>
          <cell r="F459" t="str">
            <v>TOTAL</v>
          </cell>
          <cell r="G459" t="str">
            <v>TOTAL</v>
          </cell>
          <cell r="H459" t="str">
            <v>:</v>
          </cell>
          <cell r="I459" t="str">
            <v>NC</v>
          </cell>
          <cell r="K459" t="str">
            <v>V</v>
          </cell>
          <cell r="L459">
            <v>38628.496747685182</v>
          </cell>
          <cell r="M459" t="str">
            <v>gchateaug</v>
          </cell>
          <cell r="N459">
            <v>38680.624432870369</v>
          </cell>
          <cell r="O459" t="str">
            <v>gchateaug</v>
          </cell>
        </row>
        <row r="460">
          <cell r="A460" t="str">
            <v>2001</v>
          </cell>
          <cell r="B460" t="str">
            <v>RO05</v>
          </cell>
          <cell r="C460" t="str">
            <v>A00</v>
          </cell>
          <cell r="D460" t="str">
            <v>PC_EMP</v>
          </cell>
          <cell r="E460" t="str">
            <v>T</v>
          </cell>
          <cell r="F460" t="str">
            <v>BES</v>
          </cell>
          <cell r="G460" t="str">
            <v>RSE</v>
          </cell>
          <cell r="H460" t="str">
            <v>:</v>
          </cell>
          <cell r="I460" t="str">
            <v>NC</v>
          </cell>
          <cell r="K460" t="str">
            <v>V</v>
          </cell>
          <cell r="L460">
            <v>38628.496747685182</v>
          </cell>
          <cell r="M460" t="str">
            <v>gchateaug</v>
          </cell>
          <cell r="N460">
            <v>38680.624432870369</v>
          </cell>
          <cell r="O460" t="str">
            <v>gchateaug</v>
          </cell>
        </row>
        <row r="461">
          <cell r="A461" t="str">
            <v>2001</v>
          </cell>
          <cell r="B461" t="str">
            <v>RO05</v>
          </cell>
          <cell r="C461" t="str">
            <v>A00</v>
          </cell>
          <cell r="D461" t="str">
            <v>PC_EMP</v>
          </cell>
          <cell r="E461" t="str">
            <v>T</v>
          </cell>
          <cell r="F461" t="str">
            <v>BES</v>
          </cell>
          <cell r="G461" t="str">
            <v>TOTAL</v>
          </cell>
          <cell r="H461" t="str">
            <v>:</v>
          </cell>
          <cell r="I461" t="str">
            <v>NC</v>
          </cell>
          <cell r="K461" t="str">
            <v>V</v>
          </cell>
          <cell r="L461">
            <v>38628.496747685182</v>
          </cell>
          <cell r="M461" t="str">
            <v>gchateaug</v>
          </cell>
          <cell r="N461">
            <v>38680.624432870369</v>
          </cell>
          <cell r="O461" t="str">
            <v>gchateaug</v>
          </cell>
        </row>
        <row r="462">
          <cell r="A462" t="str">
            <v>2001</v>
          </cell>
          <cell r="B462" t="str">
            <v>RO05</v>
          </cell>
          <cell r="C462" t="str">
            <v>A00</v>
          </cell>
          <cell r="D462" t="str">
            <v>PC_EMP</v>
          </cell>
          <cell r="E462" t="str">
            <v>T</v>
          </cell>
          <cell r="F462" t="str">
            <v>TOTAL</v>
          </cell>
          <cell r="G462" t="str">
            <v>RSE</v>
          </cell>
          <cell r="H462" t="str">
            <v>:</v>
          </cell>
          <cell r="I462" t="str">
            <v>NC</v>
          </cell>
          <cell r="K462" t="str">
            <v>V</v>
          </cell>
          <cell r="L462">
            <v>38628.496747685182</v>
          </cell>
          <cell r="M462" t="str">
            <v>gchateaug</v>
          </cell>
          <cell r="N462">
            <v>38680.624432870369</v>
          </cell>
          <cell r="O462" t="str">
            <v>gchateaug</v>
          </cell>
        </row>
        <row r="463">
          <cell r="A463" t="str">
            <v>2001</v>
          </cell>
          <cell r="B463" t="str">
            <v>RO05</v>
          </cell>
          <cell r="C463" t="str">
            <v>A00</v>
          </cell>
          <cell r="D463" t="str">
            <v>PC_EMP</v>
          </cell>
          <cell r="E463" t="str">
            <v>T</v>
          </cell>
          <cell r="F463" t="str">
            <v>TOTAL</v>
          </cell>
          <cell r="G463" t="str">
            <v>TOTAL</v>
          </cell>
          <cell r="H463" t="str">
            <v>:</v>
          </cell>
          <cell r="I463" t="str">
            <v>NC</v>
          </cell>
          <cell r="K463" t="str">
            <v>V</v>
          </cell>
          <cell r="L463">
            <v>38628.496747685182</v>
          </cell>
          <cell r="M463" t="str">
            <v>gchateaug</v>
          </cell>
          <cell r="N463">
            <v>38680.624432870369</v>
          </cell>
          <cell r="O463" t="str">
            <v>gchateaug</v>
          </cell>
        </row>
        <row r="464">
          <cell r="A464" t="str">
            <v>2001</v>
          </cell>
          <cell r="B464" t="str">
            <v>RO04</v>
          </cell>
          <cell r="C464" t="str">
            <v>A00</v>
          </cell>
          <cell r="D464" t="str">
            <v>PC_EMP</v>
          </cell>
          <cell r="E464" t="str">
            <v>T</v>
          </cell>
          <cell r="F464" t="str">
            <v>BES</v>
          </cell>
          <cell r="G464" t="str">
            <v>RSE</v>
          </cell>
          <cell r="H464" t="str">
            <v>:</v>
          </cell>
          <cell r="I464" t="str">
            <v>NC</v>
          </cell>
          <cell r="K464" t="str">
            <v>V</v>
          </cell>
          <cell r="L464">
            <v>38628.496747685182</v>
          </cell>
          <cell r="M464" t="str">
            <v>gchateaug</v>
          </cell>
          <cell r="N464">
            <v>38680.624432870369</v>
          </cell>
          <cell r="O464" t="str">
            <v>gchateaug</v>
          </cell>
        </row>
        <row r="465">
          <cell r="A465" t="str">
            <v>2001</v>
          </cell>
          <cell r="B465" t="str">
            <v>RO04</v>
          </cell>
          <cell r="C465" t="str">
            <v>A00</v>
          </cell>
          <cell r="D465" t="str">
            <v>PC_EMP</v>
          </cell>
          <cell r="E465" t="str">
            <v>T</v>
          </cell>
          <cell r="F465" t="str">
            <v>BES</v>
          </cell>
          <cell r="G465" t="str">
            <v>TOTAL</v>
          </cell>
          <cell r="H465" t="str">
            <v>:</v>
          </cell>
          <cell r="I465" t="str">
            <v>NC</v>
          </cell>
          <cell r="K465" t="str">
            <v>V</v>
          </cell>
          <cell r="L465">
            <v>38628.496747685182</v>
          </cell>
          <cell r="M465" t="str">
            <v>gchateaug</v>
          </cell>
          <cell r="N465">
            <v>38680.624432870369</v>
          </cell>
          <cell r="O465" t="str">
            <v>gchateaug</v>
          </cell>
        </row>
        <row r="466">
          <cell r="A466" t="str">
            <v>2001</v>
          </cell>
          <cell r="B466" t="str">
            <v>RO04</v>
          </cell>
          <cell r="C466" t="str">
            <v>A00</v>
          </cell>
          <cell r="D466" t="str">
            <v>PC_EMP</v>
          </cell>
          <cell r="E466" t="str">
            <v>T</v>
          </cell>
          <cell r="F466" t="str">
            <v>TOTAL</v>
          </cell>
          <cell r="G466" t="str">
            <v>RSE</v>
          </cell>
          <cell r="H466" t="str">
            <v>:</v>
          </cell>
          <cell r="I466" t="str">
            <v>NC</v>
          </cell>
          <cell r="K466" t="str">
            <v>V</v>
          </cell>
          <cell r="L466">
            <v>38628.496747685182</v>
          </cell>
          <cell r="M466" t="str">
            <v>gchateaug</v>
          </cell>
          <cell r="N466">
            <v>38680.624432870369</v>
          </cell>
          <cell r="O466" t="str">
            <v>gchateaug</v>
          </cell>
        </row>
        <row r="467">
          <cell r="A467" t="str">
            <v>2001</v>
          </cell>
          <cell r="B467" t="str">
            <v>RO04</v>
          </cell>
          <cell r="C467" t="str">
            <v>A00</v>
          </cell>
          <cell r="D467" t="str">
            <v>PC_EMP</v>
          </cell>
          <cell r="E467" t="str">
            <v>T</v>
          </cell>
          <cell r="F467" t="str">
            <v>TOTAL</v>
          </cell>
          <cell r="G467" t="str">
            <v>TOTAL</v>
          </cell>
          <cell r="H467" t="str">
            <v>:</v>
          </cell>
          <cell r="I467" t="str">
            <v>NC</v>
          </cell>
          <cell r="K467" t="str">
            <v>V</v>
          </cell>
          <cell r="L467">
            <v>38628.496747685182</v>
          </cell>
          <cell r="M467" t="str">
            <v>gchateaug</v>
          </cell>
          <cell r="N467">
            <v>38680.624432870369</v>
          </cell>
          <cell r="O467" t="str">
            <v>gchateaug</v>
          </cell>
        </row>
        <row r="468">
          <cell r="A468" t="str">
            <v>2001</v>
          </cell>
          <cell r="B468" t="str">
            <v>RO03</v>
          </cell>
          <cell r="C468" t="str">
            <v>A00</v>
          </cell>
          <cell r="D468" t="str">
            <v>PC_EMP</v>
          </cell>
          <cell r="E468" t="str">
            <v>T</v>
          </cell>
          <cell r="F468" t="str">
            <v>BES</v>
          </cell>
          <cell r="G468" t="str">
            <v>RSE</v>
          </cell>
          <cell r="H468" t="str">
            <v>:</v>
          </cell>
          <cell r="I468" t="str">
            <v>NC</v>
          </cell>
          <cell r="K468" t="str">
            <v>V</v>
          </cell>
          <cell r="L468">
            <v>38628.496747685182</v>
          </cell>
          <cell r="M468" t="str">
            <v>gchateaug</v>
          </cell>
          <cell r="N468">
            <v>38680.624432870369</v>
          </cell>
          <cell r="O468" t="str">
            <v>gchateaug</v>
          </cell>
        </row>
        <row r="469">
          <cell r="A469" t="str">
            <v>2001</v>
          </cell>
          <cell r="B469" t="str">
            <v>RO03</v>
          </cell>
          <cell r="C469" t="str">
            <v>A00</v>
          </cell>
          <cell r="D469" t="str">
            <v>PC_EMP</v>
          </cell>
          <cell r="E469" t="str">
            <v>T</v>
          </cell>
          <cell r="F469" t="str">
            <v>BES</v>
          </cell>
          <cell r="G469" t="str">
            <v>TOTAL</v>
          </cell>
          <cell r="H469" t="str">
            <v>:</v>
          </cell>
          <cell r="I469" t="str">
            <v>NC</v>
          </cell>
          <cell r="K469" t="str">
            <v>V</v>
          </cell>
          <cell r="L469">
            <v>38628.496747685182</v>
          </cell>
          <cell r="M469" t="str">
            <v>gchateaug</v>
          </cell>
          <cell r="N469">
            <v>38680.624432870369</v>
          </cell>
          <cell r="O469" t="str">
            <v>gchateaug</v>
          </cell>
        </row>
        <row r="470">
          <cell r="A470" t="str">
            <v>2001</v>
          </cell>
          <cell r="B470" t="str">
            <v>RO03</v>
          </cell>
          <cell r="C470" t="str">
            <v>A00</v>
          </cell>
          <cell r="D470" t="str">
            <v>PC_EMP</v>
          </cell>
          <cell r="E470" t="str">
            <v>T</v>
          </cell>
          <cell r="F470" t="str">
            <v>TOTAL</v>
          </cell>
          <cell r="G470" t="str">
            <v>RSE</v>
          </cell>
          <cell r="H470" t="str">
            <v>:</v>
          </cell>
          <cell r="I470" t="str">
            <v>NC</v>
          </cell>
          <cell r="K470" t="str">
            <v>V</v>
          </cell>
          <cell r="L470">
            <v>38628.496747685182</v>
          </cell>
          <cell r="M470" t="str">
            <v>gchateaug</v>
          </cell>
          <cell r="N470">
            <v>38680.624432870369</v>
          </cell>
          <cell r="O470" t="str">
            <v>gchateaug</v>
          </cell>
        </row>
        <row r="471">
          <cell r="A471" t="str">
            <v>2001</v>
          </cell>
          <cell r="B471" t="str">
            <v>RO03</v>
          </cell>
          <cell r="C471" t="str">
            <v>A00</v>
          </cell>
          <cell r="D471" t="str">
            <v>PC_EMP</v>
          </cell>
          <cell r="E471" t="str">
            <v>T</v>
          </cell>
          <cell r="F471" t="str">
            <v>TOTAL</v>
          </cell>
          <cell r="G471" t="str">
            <v>TOTAL</v>
          </cell>
          <cell r="H471" t="str">
            <v>:</v>
          </cell>
          <cell r="I471" t="str">
            <v>NC</v>
          </cell>
          <cell r="K471" t="str">
            <v>V</v>
          </cell>
          <cell r="L471">
            <v>38628.496747685182</v>
          </cell>
          <cell r="M471" t="str">
            <v>gchateaug</v>
          </cell>
          <cell r="N471">
            <v>38680.624432870369</v>
          </cell>
          <cell r="O471" t="str">
            <v>gchateaug</v>
          </cell>
        </row>
        <row r="472">
          <cell r="A472" t="str">
            <v>2001</v>
          </cell>
          <cell r="B472" t="str">
            <v>RO02</v>
          </cell>
          <cell r="C472" t="str">
            <v>A00</v>
          </cell>
          <cell r="D472" t="str">
            <v>PC_EMP</v>
          </cell>
          <cell r="E472" t="str">
            <v>T</v>
          </cell>
          <cell r="F472" t="str">
            <v>BES</v>
          </cell>
          <cell r="G472" t="str">
            <v>RSE</v>
          </cell>
          <cell r="H472" t="str">
            <v>:</v>
          </cell>
          <cell r="I472" t="str">
            <v>NC</v>
          </cell>
          <cell r="K472" t="str">
            <v>V</v>
          </cell>
          <cell r="L472">
            <v>38628.496747685182</v>
          </cell>
          <cell r="M472" t="str">
            <v>gchateaug</v>
          </cell>
          <cell r="N472">
            <v>38680.624432870369</v>
          </cell>
          <cell r="O472" t="str">
            <v>gchateaug</v>
          </cell>
        </row>
        <row r="473">
          <cell r="A473" t="str">
            <v>2001</v>
          </cell>
          <cell r="B473" t="str">
            <v>RO02</v>
          </cell>
          <cell r="C473" t="str">
            <v>A00</v>
          </cell>
          <cell r="D473" t="str">
            <v>PC_EMP</v>
          </cell>
          <cell r="E473" t="str">
            <v>T</v>
          </cell>
          <cell r="F473" t="str">
            <v>BES</v>
          </cell>
          <cell r="G473" t="str">
            <v>TOTAL</v>
          </cell>
          <cell r="H473" t="str">
            <v>:</v>
          </cell>
          <cell r="I473" t="str">
            <v>NC</v>
          </cell>
          <cell r="K473" t="str">
            <v>V</v>
          </cell>
          <cell r="L473">
            <v>38628.496747685182</v>
          </cell>
          <cell r="M473" t="str">
            <v>gchateaug</v>
          </cell>
          <cell r="N473">
            <v>38680.624432870369</v>
          </cell>
          <cell r="O473" t="str">
            <v>gchateaug</v>
          </cell>
        </row>
        <row r="474">
          <cell r="A474" t="str">
            <v>2000</v>
          </cell>
          <cell r="B474" t="str">
            <v>ES53</v>
          </cell>
          <cell r="C474" t="str">
            <v>A00</v>
          </cell>
          <cell r="D474" t="str">
            <v>PC_EMP</v>
          </cell>
          <cell r="E474" t="str">
            <v>T</v>
          </cell>
          <cell r="F474" t="str">
            <v>BES</v>
          </cell>
          <cell r="G474" t="str">
            <v>TOTAL</v>
          </cell>
          <cell r="H474" t="str">
            <v>:</v>
          </cell>
          <cell r="I474" t="str">
            <v>NC</v>
          </cell>
          <cell r="K474" t="str">
            <v>V</v>
          </cell>
          <cell r="L474">
            <v>38628.496759259258</v>
          </cell>
          <cell r="M474" t="str">
            <v>gchateaug</v>
          </cell>
          <cell r="N474">
            <v>38680.624432870369</v>
          </cell>
          <cell r="O474" t="str">
            <v>gchateaug</v>
          </cell>
        </row>
        <row r="475">
          <cell r="A475" t="str">
            <v>2000</v>
          </cell>
          <cell r="B475" t="str">
            <v>ES53</v>
          </cell>
          <cell r="C475" t="str">
            <v>A00</v>
          </cell>
          <cell r="D475" t="str">
            <v>PC_EMP</v>
          </cell>
          <cell r="E475" t="str">
            <v>T</v>
          </cell>
          <cell r="F475" t="str">
            <v>TOTAL</v>
          </cell>
          <cell r="G475" t="str">
            <v>RSE</v>
          </cell>
          <cell r="H475" t="str">
            <v>:</v>
          </cell>
          <cell r="I475" t="str">
            <v>NC</v>
          </cell>
          <cell r="K475" t="str">
            <v>V</v>
          </cell>
          <cell r="L475">
            <v>38628.496759259258</v>
          </cell>
          <cell r="M475" t="str">
            <v>gchateaug</v>
          </cell>
          <cell r="N475">
            <v>38680.624432870369</v>
          </cell>
          <cell r="O475" t="str">
            <v>gchateaug</v>
          </cell>
        </row>
        <row r="476">
          <cell r="A476" t="str">
            <v>2000</v>
          </cell>
          <cell r="B476" t="str">
            <v>ES53</v>
          </cell>
          <cell r="C476" t="str">
            <v>A00</v>
          </cell>
          <cell r="D476" t="str">
            <v>PC_EMP</v>
          </cell>
          <cell r="E476" t="str">
            <v>T</v>
          </cell>
          <cell r="F476" t="str">
            <v>TOTAL</v>
          </cell>
          <cell r="G476" t="str">
            <v>TOTAL</v>
          </cell>
          <cell r="H476" t="str">
            <v>:</v>
          </cell>
          <cell r="I476" t="str">
            <v>NC</v>
          </cell>
          <cell r="K476" t="str">
            <v>V</v>
          </cell>
          <cell r="L476">
            <v>38628.496759259258</v>
          </cell>
          <cell r="M476" t="str">
            <v>gchateaug</v>
          </cell>
          <cell r="N476">
            <v>38680.624432870369</v>
          </cell>
          <cell r="O476" t="str">
            <v>gchateaug</v>
          </cell>
        </row>
        <row r="477">
          <cell r="A477" t="str">
            <v>2000</v>
          </cell>
          <cell r="B477" t="str">
            <v>ES52</v>
          </cell>
          <cell r="C477" t="str">
            <v>A00</v>
          </cell>
          <cell r="D477" t="str">
            <v>PC_EMP</v>
          </cell>
          <cell r="E477" t="str">
            <v>T</v>
          </cell>
          <cell r="F477" t="str">
            <v>BES</v>
          </cell>
          <cell r="G477" t="str">
            <v>RSE</v>
          </cell>
          <cell r="H477" t="str">
            <v>:</v>
          </cell>
          <cell r="I477" t="str">
            <v>NC</v>
          </cell>
          <cell r="K477" t="str">
            <v>V</v>
          </cell>
          <cell r="L477">
            <v>38628.496759259258</v>
          </cell>
          <cell r="M477" t="str">
            <v>gchateaug</v>
          </cell>
          <cell r="N477">
            <v>38680.624432870369</v>
          </cell>
          <cell r="O477" t="str">
            <v>gchateaug</v>
          </cell>
        </row>
        <row r="478">
          <cell r="A478" t="str">
            <v>2000</v>
          </cell>
          <cell r="B478" t="str">
            <v>ES52</v>
          </cell>
          <cell r="C478" t="str">
            <v>A00</v>
          </cell>
          <cell r="D478" t="str">
            <v>PC_EMP</v>
          </cell>
          <cell r="E478" t="str">
            <v>T</v>
          </cell>
          <cell r="F478" t="str">
            <v>BES</v>
          </cell>
          <cell r="G478" t="str">
            <v>TOTAL</v>
          </cell>
          <cell r="H478" t="str">
            <v>:</v>
          </cell>
          <cell r="I478" t="str">
            <v>NC</v>
          </cell>
          <cell r="K478" t="str">
            <v>V</v>
          </cell>
          <cell r="L478">
            <v>38628.496759259258</v>
          </cell>
          <cell r="M478" t="str">
            <v>gchateaug</v>
          </cell>
          <cell r="N478">
            <v>38680.624432870369</v>
          </cell>
          <cell r="O478" t="str">
            <v>gchateaug</v>
          </cell>
        </row>
        <row r="479">
          <cell r="A479" t="str">
            <v>2000</v>
          </cell>
          <cell r="B479" t="str">
            <v>ES52</v>
          </cell>
          <cell r="C479" t="str">
            <v>A00</v>
          </cell>
          <cell r="D479" t="str">
            <v>PC_EMP</v>
          </cell>
          <cell r="E479" t="str">
            <v>T</v>
          </cell>
          <cell r="F479" t="str">
            <v>TOTAL</v>
          </cell>
          <cell r="G479" t="str">
            <v>RSE</v>
          </cell>
          <cell r="H479" t="str">
            <v>:</v>
          </cell>
          <cell r="I479" t="str">
            <v>NC</v>
          </cell>
          <cell r="K479" t="str">
            <v>V</v>
          </cell>
          <cell r="L479">
            <v>38628.496759259258</v>
          </cell>
          <cell r="M479" t="str">
            <v>gchateaug</v>
          </cell>
          <cell r="N479">
            <v>38680.624432870369</v>
          </cell>
          <cell r="O479" t="str">
            <v>gchateaug</v>
          </cell>
        </row>
        <row r="480">
          <cell r="A480" t="str">
            <v>2000</v>
          </cell>
          <cell r="B480" t="str">
            <v>ES52</v>
          </cell>
          <cell r="C480" t="str">
            <v>A00</v>
          </cell>
          <cell r="D480" t="str">
            <v>PC_EMP</v>
          </cell>
          <cell r="E480" t="str">
            <v>T</v>
          </cell>
          <cell r="F480" t="str">
            <v>TOTAL</v>
          </cell>
          <cell r="G480" t="str">
            <v>TOTAL</v>
          </cell>
          <cell r="H480" t="str">
            <v>:</v>
          </cell>
          <cell r="I480" t="str">
            <v>NC</v>
          </cell>
          <cell r="K480" t="str">
            <v>V</v>
          </cell>
          <cell r="L480">
            <v>38628.496759259258</v>
          </cell>
          <cell r="M480" t="str">
            <v>gchateaug</v>
          </cell>
          <cell r="N480">
            <v>38680.624432870369</v>
          </cell>
          <cell r="O480" t="str">
            <v>gchateaug</v>
          </cell>
        </row>
        <row r="481">
          <cell r="A481" t="str">
            <v>2000</v>
          </cell>
          <cell r="B481" t="str">
            <v>ES51</v>
          </cell>
          <cell r="C481" t="str">
            <v>A00</v>
          </cell>
          <cell r="D481" t="str">
            <v>PC_EMP</v>
          </cell>
          <cell r="E481" t="str">
            <v>T</v>
          </cell>
          <cell r="F481" t="str">
            <v>BES</v>
          </cell>
          <cell r="G481" t="str">
            <v>RSE</v>
          </cell>
          <cell r="H481" t="str">
            <v>:</v>
          </cell>
          <cell r="I481" t="str">
            <v>NC</v>
          </cell>
          <cell r="K481" t="str">
            <v>V</v>
          </cell>
          <cell r="L481">
            <v>38628.496759259258</v>
          </cell>
          <cell r="M481" t="str">
            <v>gchateaug</v>
          </cell>
          <cell r="N481">
            <v>38680.624432870369</v>
          </cell>
          <cell r="O481" t="str">
            <v>gchateaug</v>
          </cell>
        </row>
        <row r="482">
          <cell r="A482" t="str">
            <v>2000</v>
          </cell>
          <cell r="B482" t="str">
            <v>ES51</v>
          </cell>
          <cell r="C482" t="str">
            <v>A00</v>
          </cell>
          <cell r="D482" t="str">
            <v>PC_EMP</v>
          </cell>
          <cell r="E482" t="str">
            <v>T</v>
          </cell>
          <cell r="F482" t="str">
            <v>BES</v>
          </cell>
          <cell r="G482" t="str">
            <v>TOTAL</v>
          </cell>
          <cell r="H482" t="str">
            <v>:</v>
          </cell>
          <cell r="I482" t="str">
            <v>NC</v>
          </cell>
          <cell r="K482" t="str">
            <v>V</v>
          </cell>
          <cell r="L482">
            <v>38628.496759259258</v>
          </cell>
          <cell r="M482" t="str">
            <v>gchateaug</v>
          </cell>
          <cell r="N482">
            <v>38680.624432870369</v>
          </cell>
          <cell r="O482" t="str">
            <v>gchateaug</v>
          </cell>
        </row>
        <row r="483">
          <cell r="A483" t="str">
            <v>2000</v>
          </cell>
          <cell r="B483" t="str">
            <v>ES51</v>
          </cell>
          <cell r="C483" t="str">
            <v>A00</v>
          </cell>
          <cell r="D483" t="str">
            <v>PC_EMP</v>
          </cell>
          <cell r="E483" t="str">
            <v>T</v>
          </cell>
          <cell r="F483" t="str">
            <v>TOTAL</v>
          </cell>
          <cell r="G483" t="str">
            <v>RSE</v>
          </cell>
          <cell r="H483" t="str">
            <v>:</v>
          </cell>
          <cell r="I483" t="str">
            <v>NC</v>
          </cell>
          <cell r="K483" t="str">
            <v>V</v>
          </cell>
          <cell r="L483">
            <v>38628.496759259258</v>
          </cell>
          <cell r="M483" t="str">
            <v>gchateaug</v>
          </cell>
          <cell r="N483">
            <v>38680.624432870369</v>
          </cell>
          <cell r="O483" t="str">
            <v>gchateaug</v>
          </cell>
        </row>
        <row r="484">
          <cell r="A484" t="str">
            <v>2000</v>
          </cell>
          <cell r="B484" t="str">
            <v>ES51</v>
          </cell>
          <cell r="C484" t="str">
            <v>A00</v>
          </cell>
          <cell r="D484" t="str">
            <v>PC_EMP</v>
          </cell>
          <cell r="E484" t="str">
            <v>T</v>
          </cell>
          <cell r="F484" t="str">
            <v>TOTAL</v>
          </cell>
          <cell r="G484" t="str">
            <v>TOTAL</v>
          </cell>
          <cell r="H484" t="str">
            <v>:</v>
          </cell>
          <cell r="I484" t="str">
            <v>NC</v>
          </cell>
          <cell r="K484" t="str">
            <v>V</v>
          </cell>
          <cell r="L484">
            <v>38628.496759259258</v>
          </cell>
          <cell r="M484" t="str">
            <v>gchateaug</v>
          </cell>
          <cell r="N484">
            <v>38680.624432870369</v>
          </cell>
          <cell r="O484" t="str">
            <v>gchateaug</v>
          </cell>
        </row>
        <row r="485">
          <cell r="A485" t="str">
            <v>2000</v>
          </cell>
          <cell r="B485" t="str">
            <v>ES41</v>
          </cell>
          <cell r="C485" t="str">
            <v>A00</v>
          </cell>
          <cell r="D485" t="str">
            <v>PC_EMP</v>
          </cell>
          <cell r="E485" t="str">
            <v>T</v>
          </cell>
          <cell r="F485" t="str">
            <v>BES</v>
          </cell>
          <cell r="G485" t="str">
            <v>RSE</v>
          </cell>
          <cell r="H485" t="str">
            <v>:</v>
          </cell>
          <cell r="I485" t="str">
            <v>NC</v>
          </cell>
          <cell r="K485" t="str">
            <v>V</v>
          </cell>
          <cell r="L485">
            <v>38628.496759259258</v>
          </cell>
          <cell r="M485" t="str">
            <v>gchateaug</v>
          </cell>
          <cell r="N485">
            <v>38680.624432870369</v>
          </cell>
          <cell r="O485" t="str">
            <v>gchateaug</v>
          </cell>
        </row>
        <row r="486">
          <cell r="A486" t="str">
            <v>2000</v>
          </cell>
          <cell r="B486" t="str">
            <v>ES41</v>
          </cell>
          <cell r="C486" t="str">
            <v>A00</v>
          </cell>
          <cell r="D486" t="str">
            <v>PC_EMP</v>
          </cell>
          <cell r="E486" t="str">
            <v>T</v>
          </cell>
          <cell r="F486" t="str">
            <v>BES</v>
          </cell>
          <cell r="G486" t="str">
            <v>TOTAL</v>
          </cell>
          <cell r="H486" t="str">
            <v>:</v>
          </cell>
          <cell r="I486" t="str">
            <v>NC</v>
          </cell>
          <cell r="K486" t="str">
            <v>V</v>
          </cell>
          <cell r="L486">
            <v>38628.496759259258</v>
          </cell>
          <cell r="M486" t="str">
            <v>gchateaug</v>
          </cell>
          <cell r="N486">
            <v>38680.624432870369</v>
          </cell>
          <cell r="O486" t="str">
            <v>gchateaug</v>
          </cell>
        </row>
        <row r="487">
          <cell r="A487" t="str">
            <v>2000</v>
          </cell>
          <cell r="B487" t="str">
            <v>ES41</v>
          </cell>
          <cell r="C487" t="str">
            <v>A00</v>
          </cell>
          <cell r="D487" t="str">
            <v>PC_EMP</v>
          </cell>
          <cell r="E487" t="str">
            <v>T</v>
          </cell>
          <cell r="F487" t="str">
            <v>TOTAL</v>
          </cell>
          <cell r="G487" t="str">
            <v>RSE</v>
          </cell>
          <cell r="H487" t="str">
            <v>:</v>
          </cell>
          <cell r="I487" t="str">
            <v>NC</v>
          </cell>
          <cell r="K487" t="str">
            <v>V</v>
          </cell>
          <cell r="L487">
            <v>38628.496759259258</v>
          </cell>
          <cell r="M487" t="str">
            <v>gchateaug</v>
          </cell>
          <cell r="N487">
            <v>38680.624432870369</v>
          </cell>
          <cell r="O487" t="str">
            <v>gchateaug</v>
          </cell>
        </row>
        <row r="488">
          <cell r="A488" t="str">
            <v>2000</v>
          </cell>
          <cell r="B488" t="str">
            <v>ES41</v>
          </cell>
          <cell r="C488" t="str">
            <v>A00</v>
          </cell>
          <cell r="D488" t="str">
            <v>PC_EMP</v>
          </cell>
          <cell r="E488" t="str">
            <v>T</v>
          </cell>
          <cell r="F488" t="str">
            <v>TOTAL</v>
          </cell>
          <cell r="G488" t="str">
            <v>TOTAL</v>
          </cell>
          <cell r="H488" t="str">
            <v>:</v>
          </cell>
          <cell r="I488" t="str">
            <v>NC</v>
          </cell>
          <cell r="K488" t="str">
            <v>V</v>
          </cell>
          <cell r="L488">
            <v>38628.496759259258</v>
          </cell>
          <cell r="M488" t="str">
            <v>gchateaug</v>
          </cell>
          <cell r="N488">
            <v>38680.624432870369</v>
          </cell>
          <cell r="O488" t="str">
            <v>gchateaug</v>
          </cell>
        </row>
        <row r="489">
          <cell r="A489" t="str">
            <v>2000</v>
          </cell>
          <cell r="B489" t="str">
            <v>ES30</v>
          </cell>
          <cell r="C489" t="str">
            <v>A00</v>
          </cell>
          <cell r="D489" t="str">
            <v>PC_EMP</v>
          </cell>
          <cell r="E489" t="str">
            <v>T</v>
          </cell>
          <cell r="F489" t="str">
            <v>BES</v>
          </cell>
          <cell r="G489" t="str">
            <v>RSE</v>
          </cell>
          <cell r="H489" t="str">
            <v>:</v>
          </cell>
          <cell r="I489" t="str">
            <v>NC</v>
          </cell>
          <cell r="K489" t="str">
            <v>V</v>
          </cell>
          <cell r="L489">
            <v>38628.496759259258</v>
          </cell>
          <cell r="M489" t="str">
            <v>gchateaug</v>
          </cell>
          <cell r="N489">
            <v>38680.624432870369</v>
          </cell>
          <cell r="O489" t="str">
            <v>gchateaug</v>
          </cell>
        </row>
        <row r="490">
          <cell r="A490" t="str">
            <v>2000</v>
          </cell>
          <cell r="B490" t="str">
            <v>ES30</v>
          </cell>
          <cell r="C490" t="str">
            <v>A00</v>
          </cell>
          <cell r="D490" t="str">
            <v>PC_EMP</v>
          </cell>
          <cell r="E490" t="str">
            <v>T</v>
          </cell>
          <cell r="F490" t="str">
            <v>BES</v>
          </cell>
          <cell r="G490" t="str">
            <v>TOTAL</v>
          </cell>
          <cell r="H490" t="str">
            <v>:</v>
          </cell>
          <cell r="I490" t="str">
            <v>NC</v>
          </cell>
          <cell r="K490" t="str">
            <v>V</v>
          </cell>
          <cell r="L490">
            <v>38628.496759259258</v>
          </cell>
          <cell r="M490" t="str">
            <v>gchateaug</v>
          </cell>
          <cell r="N490">
            <v>38680.624432870369</v>
          </cell>
          <cell r="O490" t="str">
            <v>gchateaug</v>
          </cell>
        </row>
        <row r="491">
          <cell r="A491" t="str">
            <v>2000</v>
          </cell>
          <cell r="B491" t="str">
            <v>ES30</v>
          </cell>
          <cell r="C491" t="str">
            <v>A00</v>
          </cell>
          <cell r="D491" t="str">
            <v>PC_EMP</v>
          </cell>
          <cell r="E491" t="str">
            <v>T</v>
          </cell>
          <cell r="F491" t="str">
            <v>TOTAL</v>
          </cell>
          <cell r="G491" t="str">
            <v>RSE</v>
          </cell>
          <cell r="H491" t="str">
            <v>:</v>
          </cell>
          <cell r="I491" t="str">
            <v>NC</v>
          </cell>
          <cell r="K491" t="str">
            <v>V</v>
          </cell>
          <cell r="L491">
            <v>38628.496759259258</v>
          </cell>
          <cell r="M491" t="str">
            <v>gchateaug</v>
          </cell>
          <cell r="N491">
            <v>38680.624432870369</v>
          </cell>
          <cell r="O491" t="str">
            <v>gchateaug</v>
          </cell>
        </row>
        <row r="492">
          <cell r="A492" t="str">
            <v>2000</v>
          </cell>
          <cell r="B492" t="str">
            <v>ES30</v>
          </cell>
          <cell r="C492" t="str">
            <v>A00</v>
          </cell>
          <cell r="D492" t="str">
            <v>PC_EMP</v>
          </cell>
          <cell r="E492" t="str">
            <v>T</v>
          </cell>
          <cell r="F492" t="str">
            <v>TOTAL</v>
          </cell>
          <cell r="G492" t="str">
            <v>TOTAL</v>
          </cell>
          <cell r="H492" t="str">
            <v>:</v>
          </cell>
          <cell r="I492" t="str">
            <v>NC</v>
          </cell>
          <cell r="K492" t="str">
            <v>V</v>
          </cell>
          <cell r="L492">
            <v>38628.496759259258</v>
          </cell>
          <cell r="M492" t="str">
            <v>gchateaug</v>
          </cell>
          <cell r="N492">
            <v>38680.624432870369</v>
          </cell>
          <cell r="O492" t="str">
            <v>gchateaug</v>
          </cell>
        </row>
        <row r="493">
          <cell r="A493" t="str">
            <v>2000</v>
          </cell>
          <cell r="B493" t="str">
            <v>ES3</v>
          </cell>
          <cell r="C493" t="str">
            <v>A00</v>
          </cell>
          <cell r="D493" t="str">
            <v>PC_EMP</v>
          </cell>
          <cell r="E493" t="str">
            <v>T</v>
          </cell>
          <cell r="F493" t="str">
            <v>BES</v>
          </cell>
          <cell r="G493" t="str">
            <v>RSE</v>
          </cell>
          <cell r="H493" t="str">
            <v>:</v>
          </cell>
          <cell r="I493" t="str">
            <v>NC</v>
          </cell>
          <cell r="K493" t="str">
            <v>V</v>
          </cell>
          <cell r="L493">
            <v>38628.496759259258</v>
          </cell>
          <cell r="M493" t="str">
            <v>gchateaug</v>
          </cell>
          <cell r="N493">
            <v>38680.624432870369</v>
          </cell>
          <cell r="O493" t="str">
            <v>gchateaug</v>
          </cell>
        </row>
        <row r="494">
          <cell r="A494" t="str">
            <v>2000</v>
          </cell>
          <cell r="B494" t="str">
            <v>ES3</v>
          </cell>
          <cell r="C494" t="str">
            <v>A00</v>
          </cell>
          <cell r="D494" t="str">
            <v>PC_EMP</v>
          </cell>
          <cell r="E494" t="str">
            <v>T</v>
          </cell>
          <cell r="F494" t="str">
            <v>BES</v>
          </cell>
          <cell r="G494" t="str">
            <v>TOTAL</v>
          </cell>
          <cell r="H494" t="str">
            <v>:</v>
          </cell>
          <cell r="I494" t="str">
            <v>NC</v>
          </cell>
          <cell r="K494" t="str">
            <v>V</v>
          </cell>
          <cell r="L494">
            <v>38628.496759259258</v>
          </cell>
          <cell r="M494" t="str">
            <v>gchateaug</v>
          </cell>
          <cell r="N494">
            <v>38680.624432870369</v>
          </cell>
          <cell r="O494" t="str">
            <v>gchateaug</v>
          </cell>
        </row>
        <row r="495">
          <cell r="A495" t="str">
            <v>2000</v>
          </cell>
          <cell r="B495" t="str">
            <v>ES3</v>
          </cell>
          <cell r="C495" t="str">
            <v>A00</v>
          </cell>
          <cell r="D495" t="str">
            <v>PC_EMP</v>
          </cell>
          <cell r="E495" t="str">
            <v>T</v>
          </cell>
          <cell r="F495" t="str">
            <v>TOTAL</v>
          </cell>
          <cell r="G495" t="str">
            <v>RSE</v>
          </cell>
          <cell r="H495" t="str">
            <v>:</v>
          </cell>
          <cell r="I495" t="str">
            <v>NC</v>
          </cell>
          <cell r="K495" t="str">
            <v>V</v>
          </cell>
          <cell r="L495">
            <v>38628.496759259258</v>
          </cell>
          <cell r="M495" t="str">
            <v>gchateaug</v>
          </cell>
          <cell r="N495">
            <v>38680.624421296299</v>
          </cell>
          <cell r="O495" t="str">
            <v>gchateaug</v>
          </cell>
        </row>
        <row r="496">
          <cell r="A496" t="str">
            <v>2000</v>
          </cell>
          <cell r="B496" t="str">
            <v>ES3</v>
          </cell>
          <cell r="C496" t="str">
            <v>A00</v>
          </cell>
          <cell r="D496" t="str">
            <v>PC_EMP</v>
          </cell>
          <cell r="E496" t="str">
            <v>T</v>
          </cell>
          <cell r="F496" t="str">
            <v>TOTAL</v>
          </cell>
          <cell r="G496" t="str">
            <v>TOTAL</v>
          </cell>
          <cell r="H496" t="str">
            <v>:</v>
          </cell>
          <cell r="I496" t="str">
            <v>NC</v>
          </cell>
          <cell r="K496" t="str">
            <v>V</v>
          </cell>
          <cell r="L496">
            <v>38628.496759259258</v>
          </cell>
          <cell r="M496" t="str">
            <v>gchateaug</v>
          </cell>
          <cell r="N496">
            <v>38680.624421296299</v>
          </cell>
          <cell r="O496" t="str">
            <v>gchateaug</v>
          </cell>
        </row>
        <row r="497">
          <cell r="A497" t="str">
            <v>2000</v>
          </cell>
          <cell r="B497" t="str">
            <v>ES21</v>
          </cell>
          <cell r="C497" t="str">
            <v>A00</v>
          </cell>
          <cell r="D497" t="str">
            <v>PC_EMP</v>
          </cell>
          <cell r="E497" t="str">
            <v>T</v>
          </cell>
          <cell r="F497" t="str">
            <v>BES</v>
          </cell>
          <cell r="G497" t="str">
            <v>RSE</v>
          </cell>
          <cell r="H497" t="str">
            <v>:</v>
          </cell>
          <cell r="I497" t="str">
            <v>NC</v>
          </cell>
          <cell r="K497" t="str">
            <v>V</v>
          </cell>
          <cell r="L497">
            <v>38628.496759259258</v>
          </cell>
          <cell r="M497" t="str">
            <v>gchateaug</v>
          </cell>
          <cell r="N497">
            <v>38680.624421296299</v>
          </cell>
          <cell r="O497" t="str">
            <v>gchateaug</v>
          </cell>
        </row>
        <row r="498">
          <cell r="A498" t="str">
            <v>2000</v>
          </cell>
          <cell r="B498" t="str">
            <v>ES21</v>
          </cell>
          <cell r="C498" t="str">
            <v>A00</v>
          </cell>
          <cell r="D498" t="str">
            <v>PC_EMP</v>
          </cell>
          <cell r="E498" t="str">
            <v>T</v>
          </cell>
          <cell r="F498" t="str">
            <v>BES</v>
          </cell>
          <cell r="G498" t="str">
            <v>TOTAL</v>
          </cell>
          <cell r="H498" t="str">
            <v>:</v>
          </cell>
          <cell r="I498" t="str">
            <v>NC</v>
          </cell>
          <cell r="K498" t="str">
            <v>V</v>
          </cell>
          <cell r="L498">
            <v>38628.496759259258</v>
          </cell>
          <cell r="M498" t="str">
            <v>gchateaug</v>
          </cell>
          <cell r="N498">
            <v>38680.624421296299</v>
          </cell>
          <cell r="O498" t="str">
            <v>gchateaug</v>
          </cell>
        </row>
        <row r="499">
          <cell r="A499" t="str">
            <v>1999</v>
          </cell>
          <cell r="B499" t="str">
            <v>CZ06</v>
          </cell>
          <cell r="C499" t="str">
            <v>A00</v>
          </cell>
          <cell r="D499" t="str">
            <v>PC_EMP</v>
          </cell>
          <cell r="E499" t="str">
            <v>T</v>
          </cell>
          <cell r="F499" t="str">
            <v>TOTAL</v>
          </cell>
          <cell r="G499" t="str">
            <v>RSE</v>
          </cell>
          <cell r="H499" t="str">
            <v>:</v>
          </cell>
          <cell r="I499" t="str">
            <v>NC</v>
          </cell>
          <cell r="K499" t="str">
            <v>V</v>
          </cell>
          <cell r="L499">
            <v>38628.496759259258</v>
          </cell>
          <cell r="M499" t="str">
            <v>gchateaug</v>
          </cell>
          <cell r="N499">
            <v>38680.624432870369</v>
          </cell>
          <cell r="O499" t="str">
            <v>gchateaug</v>
          </cell>
        </row>
        <row r="500">
          <cell r="A500" t="str">
            <v>1999</v>
          </cell>
          <cell r="B500" t="str">
            <v>CZ06</v>
          </cell>
          <cell r="C500" t="str">
            <v>A00</v>
          </cell>
          <cell r="D500" t="str">
            <v>PC_EMP</v>
          </cell>
          <cell r="E500" t="str">
            <v>T</v>
          </cell>
          <cell r="F500" t="str">
            <v>TOTAL</v>
          </cell>
          <cell r="G500" t="str">
            <v>TOTAL</v>
          </cell>
          <cell r="H500" t="str">
            <v>:</v>
          </cell>
          <cell r="I500" t="str">
            <v>NC</v>
          </cell>
          <cell r="K500" t="str">
            <v>V</v>
          </cell>
          <cell r="L500">
            <v>38628.496759259258</v>
          </cell>
          <cell r="M500" t="str">
            <v>gchateaug</v>
          </cell>
          <cell r="N500">
            <v>38680.624432870369</v>
          </cell>
          <cell r="O500" t="str">
            <v>gchateaug</v>
          </cell>
        </row>
        <row r="501">
          <cell r="A501" t="str">
            <v>1999</v>
          </cell>
          <cell r="B501" t="str">
            <v>CZ03</v>
          </cell>
          <cell r="C501" t="str">
            <v>A00</v>
          </cell>
          <cell r="D501" t="str">
            <v>PC_EMP</v>
          </cell>
          <cell r="E501" t="str">
            <v>T</v>
          </cell>
          <cell r="F501" t="str">
            <v>BES</v>
          </cell>
          <cell r="G501" t="str">
            <v>RSE</v>
          </cell>
          <cell r="H501" t="str">
            <v>:</v>
          </cell>
          <cell r="I501" t="str">
            <v>NC</v>
          </cell>
          <cell r="K501" t="str">
            <v>V</v>
          </cell>
          <cell r="L501">
            <v>38628.496759259258</v>
          </cell>
          <cell r="M501" t="str">
            <v>gchateaug</v>
          </cell>
          <cell r="N501">
            <v>38680.624432870369</v>
          </cell>
          <cell r="O501" t="str">
            <v>gchateaug</v>
          </cell>
        </row>
        <row r="502">
          <cell r="A502" t="str">
            <v>1999</v>
          </cell>
          <cell r="B502" t="str">
            <v>CZ03</v>
          </cell>
          <cell r="C502" t="str">
            <v>A00</v>
          </cell>
          <cell r="D502" t="str">
            <v>PC_EMP</v>
          </cell>
          <cell r="E502" t="str">
            <v>T</v>
          </cell>
          <cell r="F502" t="str">
            <v>BES</v>
          </cell>
          <cell r="G502" t="str">
            <v>TOTAL</v>
          </cell>
          <cell r="H502" t="str">
            <v>:</v>
          </cell>
          <cell r="I502" t="str">
            <v>NC</v>
          </cell>
          <cell r="K502" t="str">
            <v>V</v>
          </cell>
          <cell r="L502">
            <v>38628.496759259258</v>
          </cell>
          <cell r="M502" t="str">
            <v>gchateaug</v>
          </cell>
          <cell r="N502">
            <v>38680.624432870369</v>
          </cell>
          <cell r="O502" t="str">
            <v>gchateaug</v>
          </cell>
        </row>
        <row r="503">
          <cell r="A503" t="str">
            <v>1996</v>
          </cell>
          <cell r="B503" t="str">
            <v>IT</v>
          </cell>
          <cell r="C503" t="str">
            <v>A00</v>
          </cell>
          <cell r="D503" t="str">
            <v>PC_EMP</v>
          </cell>
          <cell r="E503" t="str">
            <v>T</v>
          </cell>
          <cell r="F503" t="str">
            <v>BES</v>
          </cell>
          <cell r="G503" t="str">
            <v>TOTAL</v>
          </cell>
          <cell r="I503" t="str">
            <v>OTH</v>
          </cell>
          <cell r="J503" t="str">
            <v>DATA OCDE</v>
          </cell>
          <cell r="K503" t="str">
            <v>V</v>
          </cell>
          <cell r="L503">
            <v>38628.522870370369</v>
          </cell>
          <cell r="M503" t="str">
            <v>gchateaug</v>
          </cell>
          <cell r="N503">
            <v>38681.684050925927</v>
          </cell>
          <cell r="O503" t="str">
            <v>gchateaug</v>
          </cell>
          <cell r="Q503">
            <v>0.34</v>
          </cell>
        </row>
        <row r="504">
          <cell r="A504" t="str">
            <v>1988</v>
          </cell>
          <cell r="B504" t="str">
            <v>ES</v>
          </cell>
          <cell r="C504" t="str">
            <v>A00</v>
          </cell>
          <cell r="D504" t="str">
            <v>PC_EMP</v>
          </cell>
          <cell r="E504" t="str">
            <v>T</v>
          </cell>
          <cell r="F504" t="str">
            <v>BES</v>
          </cell>
          <cell r="G504" t="str">
            <v>TOTAL</v>
          </cell>
          <cell r="I504" t="str">
            <v>NC</v>
          </cell>
          <cell r="K504" t="str">
            <v>V</v>
          </cell>
          <cell r="L504">
            <v>38628.522905092592</v>
          </cell>
          <cell r="M504" t="str">
            <v>gchateaug</v>
          </cell>
          <cell r="N504">
            <v>38681.684004629627</v>
          </cell>
          <cell r="O504" t="str">
            <v>gchateaug</v>
          </cell>
          <cell r="Q504">
            <v>0.24</v>
          </cell>
        </row>
        <row r="505">
          <cell r="A505" t="str">
            <v>1988</v>
          </cell>
          <cell r="B505" t="str">
            <v>ES</v>
          </cell>
          <cell r="C505" t="str">
            <v>A00</v>
          </cell>
          <cell r="D505" t="str">
            <v>PC_EMP</v>
          </cell>
          <cell r="E505" t="str">
            <v>T</v>
          </cell>
          <cell r="F505" t="str">
            <v>BES</v>
          </cell>
          <cell r="G505" t="str">
            <v>RSE</v>
          </cell>
          <cell r="I505" t="str">
            <v>NC</v>
          </cell>
          <cell r="K505" t="str">
            <v>V</v>
          </cell>
          <cell r="L505">
            <v>38628.522905092592</v>
          </cell>
          <cell r="M505" t="str">
            <v>gchateaug</v>
          </cell>
          <cell r="N505">
            <v>38681.684004629627</v>
          </cell>
          <cell r="O505" t="str">
            <v>gchateaug</v>
          </cell>
          <cell r="Q505">
            <v>0.08</v>
          </cell>
        </row>
        <row r="506">
          <cell r="A506" t="str">
            <v>1992</v>
          </cell>
          <cell r="B506" t="str">
            <v>RU</v>
          </cell>
          <cell r="C506" t="str">
            <v>A00</v>
          </cell>
          <cell r="D506" t="str">
            <v>PC_EMP</v>
          </cell>
          <cell r="E506" t="str">
            <v>T</v>
          </cell>
          <cell r="F506" t="str">
            <v>TOTAL</v>
          </cell>
          <cell r="G506" t="str">
            <v>RSE</v>
          </cell>
          <cell r="H506" t="str">
            <v>i</v>
          </cell>
          <cell r="I506" t="str">
            <v>OTH</v>
          </cell>
          <cell r="J506" t="str">
            <v>DATA OCDE</v>
          </cell>
          <cell r="K506" t="str">
            <v>V</v>
          </cell>
          <cell r="L506">
            <v>38628.522905092592</v>
          </cell>
          <cell r="M506" t="str">
            <v>gchateaug</v>
          </cell>
          <cell r="N506">
            <v>38681.683993055558</v>
          </cell>
          <cell r="O506" t="str">
            <v>gchateaug</v>
          </cell>
          <cell r="Q506">
            <v>1.1200000000000001</v>
          </cell>
        </row>
        <row r="507">
          <cell r="A507" t="str">
            <v>1994</v>
          </cell>
          <cell r="B507" t="str">
            <v>US</v>
          </cell>
          <cell r="C507" t="str">
            <v>A00</v>
          </cell>
          <cell r="D507" t="str">
            <v>PC_EMP</v>
          </cell>
          <cell r="E507" t="str">
            <v>T</v>
          </cell>
          <cell r="F507" t="str">
            <v>BES</v>
          </cell>
          <cell r="G507" t="str">
            <v>RSE</v>
          </cell>
          <cell r="H507" t="str">
            <v>:</v>
          </cell>
          <cell r="I507" t="str">
            <v>NC</v>
          </cell>
          <cell r="K507" t="str">
            <v>V</v>
          </cell>
          <cell r="L507">
            <v>38628.522905092592</v>
          </cell>
          <cell r="M507" t="str">
            <v>gchateaug</v>
          </cell>
          <cell r="N507">
            <v>38681.684050925927</v>
          </cell>
          <cell r="O507" t="str">
            <v>gchateaug</v>
          </cell>
        </row>
        <row r="508">
          <cell r="A508" t="str">
            <v>1999</v>
          </cell>
          <cell r="B508" t="str">
            <v>RO</v>
          </cell>
          <cell r="C508" t="str">
            <v>A00</v>
          </cell>
          <cell r="D508" t="str">
            <v>PC_EMP</v>
          </cell>
          <cell r="E508" t="str">
            <v>T</v>
          </cell>
          <cell r="F508" t="str">
            <v>BES</v>
          </cell>
          <cell r="G508" t="str">
            <v>TOTAL</v>
          </cell>
          <cell r="I508" t="str">
            <v>OTH</v>
          </cell>
          <cell r="J508" t="str">
            <v>DATA OCDE</v>
          </cell>
          <cell r="K508" t="str">
            <v>V</v>
          </cell>
          <cell r="L508">
            <v>38628.522881944446</v>
          </cell>
          <cell r="M508" t="str">
            <v>gchateaug</v>
          </cell>
          <cell r="N508">
            <v>38681.684166666666</v>
          </cell>
          <cell r="O508" t="str">
            <v>gchateaug</v>
          </cell>
          <cell r="Q508">
            <v>0.3</v>
          </cell>
        </row>
        <row r="509">
          <cell r="A509" t="str">
            <v>1999</v>
          </cell>
          <cell r="B509" t="str">
            <v>RO</v>
          </cell>
          <cell r="C509" t="str">
            <v>A00</v>
          </cell>
          <cell r="D509" t="str">
            <v>PC_EMP</v>
          </cell>
          <cell r="E509" t="str">
            <v>T</v>
          </cell>
          <cell r="F509" t="str">
            <v>BES</v>
          </cell>
          <cell r="G509" t="str">
            <v>RSE</v>
          </cell>
          <cell r="I509" t="str">
            <v>OTH</v>
          </cell>
          <cell r="J509" t="str">
            <v>DATA OCDE</v>
          </cell>
          <cell r="K509" t="str">
            <v>V</v>
          </cell>
          <cell r="L509">
            <v>38628.522881944446</v>
          </cell>
          <cell r="M509" t="str">
            <v>gchateaug</v>
          </cell>
          <cell r="N509">
            <v>38681.684166666666</v>
          </cell>
          <cell r="O509" t="str">
            <v>gchateaug</v>
          </cell>
          <cell r="Q509">
            <v>0.15</v>
          </cell>
        </row>
        <row r="510">
          <cell r="A510" t="str">
            <v>2001</v>
          </cell>
          <cell r="B510" t="str">
            <v>RO02</v>
          </cell>
          <cell r="C510" t="str">
            <v>A00</v>
          </cell>
          <cell r="D510" t="str">
            <v>PC_EMP</v>
          </cell>
          <cell r="E510" t="str">
            <v>T</v>
          </cell>
          <cell r="F510" t="str">
            <v>TOTAL</v>
          </cell>
          <cell r="G510" t="str">
            <v>RSE</v>
          </cell>
          <cell r="H510" t="str">
            <v>:</v>
          </cell>
          <cell r="I510" t="str">
            <v>NC</v>
          </cell>
          <cell r="K510" t="str">
            <v>V</v>
          </cell>
          <cell r="L510">
            <v>38628.496747685182</v>
          </cell>
          <cell r="M510" t="str">
            <v>gchateaug</v>
          </cell>
          <cell r="N510">
            <v>38680.624432870369</v>
          </cell>
          <cell r="O510" t="str">
            <v>gchateaug</v>
          </cell>
        </row>
        <row r="511">
          <cell r="A511" t="str">
            <v>2001</v>
          </cell>
          <cell r="B511" t="str">
            <v>RO02</v>
          </cell>
          <cell r="C511" t="str">
            <v>A00</v>
          </cell>
          <cell r="D511" t="str">
            <v>PC_EMP</v>
          </cell>
          <cell r="E511" t="str">
            <v>T</v>
          </cell>
          <cell r="F511" t="str">
            <v>TOTAL</v>
          </cell>
          <cell r="G511" t="str">
            <v>TOTAL</v>
          </cell>
          <cell r="H511" t="str">
            <v>:</v>
          </cell>
          <cell r="I511" t="str">
            <v>NC</v>
          </cell>
          <cell r="K511" t="str">
            <v>V</v>
          </cell>
          <cell r="L511">
            <v>38628.496747685182</v>
          </cell>
          <cell r="M511" t="str">
            <v>gchateaug</v>
          </cell>
          <cell r="N511">
            <v>38680.624432870369</v>
          </cell>
          <cell r="O511" t="str">
            <v>gchateaug</v>
          </cell>
        </row>
        <row r="512">
          <cell r="A512" t="str">
            <v>2001</v>
          </cell>
          <cell r="B512" t="str">
            <v>PT30</v>
          </cell>
          <cell r="C512" t="str">
            <v>A00</v>
          </cell>
          <cell r="D512" t="str">
            <v>PC_EMP</v>
          </cell>
          <cell r="E512" t="str">
            <v>T</v>
          </cell>
          <cell r="F512" t="str">
            <v>BES</v>
          </cell>
          <cell r="G512" t="str">
            <v>RSE</v>
          </cell>
          <cell r="I512" t="str">
            <v>NC</v>
          </cell>
          <cell r="J512" t="str">
            <v>; former flag equal "s"</v>
          </cell>
          <cell r="K512" t="str">
            <v>V</v>
          </cell>
          <cell r="L512">
            <v>38628.496747685182</v>
          </cell>
          <cell r="M512" t="str">
            <v>gchateaug</v>
          </cell>
          <cell r="N512">
            <v>38680.624432870369</v>
          </cell>
          <cell r="O512" t="str">
            <v>gchateaug</v>
          </cell>
          <cell r="Q512">
            <v>0.01</v>
          </cell>
        </row>
        <row r="513">
          <cell r="A513" t="str">
            <v>2001</v>
          </cell>
          <cell r="B513" t="str">
            <v>PT30</v>
          </cell>
          <cell r="C513" t="str">
            <v>A00</v>
          </cell>
          <cell r="D513" t="str">
            <v>PC_EMP</v>
          </cell>
          <cell r="E513" t="str">
            <v>T</v>
          </cell>
          <cell r="F513" t="str">
            <v>BES</v>
          </cell>
          <cell r="G513" t="str">
            <v>TOTAL</v>
          </cell>
          <cell r="I513" t="str">
            <v>NC</v>
          </cell>
          <cell r="J513" t="str">
            <v>; former flag equal "s"</v>
          </cell>
          <cell r="K513" t="str">
            <v>V</v>
          </cell>
          <cell r="L513">
            <v>38628.496747685182</v>
          </cell>
          <cell r="M513" t="str">
            <v>gchateaug</v>
          </cell>
          <cell r="N513">
            <v>38680.624432870369</v>
          </cell>
          <cell r="O513" t="str">
            <v>gchateaug</v>
          </cell>
          <cell r="Q513">
            <v>0.03</v>
          </cell>
        </row>
        <row r="514">
          <cell r="A514" t="str">
            <v>2001</v>
          </cell>
          <cell r="B514" t="str">
            <v>PT30</v>
          </cell>
          <cell r="C514" t="str">
            <v>A00</v>
          </cell>
          <cell r="D514" t="str">
            <v>PC_EMP</v>
          </cell>
          <cell r="E514" t="str">
            <v>T</v>
          </cell>
          <cell r="F514" t="str">
            <v>TOTAL</v>
          </cell>
          <cell r="G514" t="str">
            <v>RSE</v>
          </cell>
          <cell r="H514" t="str">
            <v>e</v>
          </cell>
          <cell r="I514" t="str">
            <v>NC</v>
          </cell>
          <cell r="K514" t="str">
            <v>V</v>
          </cell>
          <cell r="L514">
            <v>38628.496747685182</v>
          </cell>
          <cell r="M514" t="str">
            <v>gchateaug</v>
          </cell>
          <cell r="N514">
            <v>38680.624432870369</v>
          </cell>
          <cell r="O514" t="str">
            <v>gchateaug</v>
          </cell>
          <cell r="Q514">
            <v>0.3</v>
          </cell>
        </row>
        <row r="515">
          <cell r="A515" t="str">
            <v>2001</v>
          </cell>
          <cell r="B515" t="str">
            <v>PT30</v>
          </cell>
          <cell r="C515" t="str">
            <v>A00</v>
          </cell>
          <cell r="D515" t="str">
            <v>PC_EMP</v>
          </cell>
          <cell r="E515" t="str">
            <v>T</v>
          </cell>
          <cell r="F515" t="str">
            <v>TOTAL</v>
          </cell>
          <cell r="G515" t="str">
            <v>TOTAL</v>
          </cell>
          <cell r="H515" t="str">
            <v>e</v>
          </cell>
          <cell r="I515" t="str">
            <v>NC</v>
          </cell>
          <cell r="K515" t="str">
            <v>V</v>
          </cell>
          <cell r="L515">
            <v>38628.496747685182</v>
          </cell>
          <cell r="M515" t="str">
            <v>gchateaug</v>
          </cell>
          <cell r="N515">
            <v>38680.624432870369</v>
          </cell>
          <cell r="O515" t="str">
            <v>gchateaug</v>
          </cell>
          <cell r="Q515">
            <v>0.56999999999999995</v>
          </cell>
        </row>
        <row r="516">
          <cell r="A516" t="str">
            <v>2001</v>
          </cell>
          <cell r="B516" t="str">
            <v>PT18</v>
          </cell>
          <cell r="C516" t="str">
            <v>A00</v>
          </cell>
          <cell r="D516" t="str">
            <v>PC_EMP</v>
          </cell>
          <cell r="E516" t="str">
            <v>T</v>
          </cell>
          <cell r="F516" t="str">
            <v>BES</v>
          </cell>
          <cell r="G516" t="str">
            <v>RSE</v>
          </cell>
          <cell r="I516" t="str">
            <v>NC</v>
          </cell>
          <cell r="J516" t="str">
            <v>; former flag equal "s"</v>
          </cell>
          <cell r="K516" t="str">
            <v>V</v>
          </cell>
          <cell r="L516">
            <v>38628.496747685182</v>
          </cell>
          <cell r="M516" t="str">
            <v>gchateaug</v>
          </cell>
          <cell r="N516">
            <v>38680.624432870369</v>
          </cell>
          <cell r="O516" t="str">
            <v>gchateaug</v>
          </cell>
          <cell r="Q516">
            <v>0.01</v>
          </cell>
        </row>
        <row r="517">
          <cell r="A517" t="str">
            <v>2001</v>
          </cell>
          <cell r="B517" t="str">
            <v>PT18</v>
          </cell>
          <cell r="C517" t="str">
            <v>A00</v>
          </cell>
          <cell r="D517" t="str">
            <v>PC_EMP</v>
          </cell>
          <cell r="E517" t="str">
            <v>T</v>
          </cell>
          <cell r="F517" t="str">
            <v>BES</v>
          </cell>
          <cell r="G517" t="str">
            <v>TOTAL</v>
          </cell>
          <cell r="I517" t="str">
            <v>NC</v>
          </cell>
          <cell r="J517" t="str">
            <v>; former flag equal "s"</v>
          </cell>
          <cell r="K517" t="str">
            <v>V</v>
          </cell>
          <cell r="L517">
            <v>38628.496747685182</v>
          </cell>
          <cell r="M517" t="str">
            <v>gchateaug</v>
          </cell>
          <cell r="N517">
            <v>38680.624432870369</v>
          </cell>
          <cell r="O517" t="str">
            <v>gchateaug</v>
          </cell>
          <cell r="Q517">
            <v>0.01</v>
          </cell>
        </row>
        <row r="518">
          <cell r="A518" t="str">
            <v>2001</v>
          </cell>
          <cell r="B518" t="str">
            <v>PT18</v>
          </cell>
          <cell r="C518" t="str">
            <v>A00</v>
          </cell>
          <cell r="D518" t="str">
            <v>PC_EMP</v>
          </cell>
          <cell r="E518" t="str">
            <v>T</v>
          </cell>
          <cell r="F518" t="str">
            <v>TOTAL</v>
          </cell>
          <cell r="G518" t="str">
            <v>RSE</v>
          </cell>
          <cell r="I518" t="str">
            <v>NC</v>
          </cell>
          <cell r="J518" t="str">
            <v>; former flag equal "s"</v>
          </cell>
          <cell r="K518" t="str">
            <v>V</v>
          </cell>
          <cell r="L518">
            <v>38628.496747685182</v>
          </cell>
          <cell r="M518" t="str">
            <v>gchateaug</v>
          </cell>
          <cell r="N518">
            <v>38680.624432870369</v>
          </cell>
          <cell r="O518" t="str">
            <v>gchateaug</v>
          </cell>
          <cell r="Q518">
            <v>0.33</v>
          </cell>
        </row>
        <row r="519">
          <cell r="A519" t="str">
            <v>2001</v>
          </cell>
          <cell r="B519" t="str">
            <v>PT18</v>
          </cell>
          <cell r="C519" t="str">
            <v>A00</v>
          </cell>
          <cell r="D519" t="str">
            <v>PC_EMP</v>
          </cell>
          <cell r="E519" t="str">
            <v>T</v>
          </cell>
          <cell r="F519" t="str">
            <v>TOTAL</v>
          </cell>
          <cell r="G519" t="str">
            <v>TOTAL</v>
          </cell>
          <cell r="I519" t="str">
            <v>NC</v>
          </cell>
          <cell r="J519" t="str">
            <v>; former flag equal "s"</v>
          </cell>
          <cell r="K519" t="str">
            <v>V</v>
          </cell>
          <cell r="L519">
            <v>38628.496747685182</v>
          </cell>
          <cell r="M519" t="str">
            <v>gchateaug</v>
          </cell>
          <cell r="N519">
            <v>38680.624432870369</v>
          </cell>
          <cell r="O519" t="str">
            <v>gchateaug</v>
          </cell>
          <cell r="Q519">
            <v>0.41</v>
          </cell>
        </row>
        <row r="520">
          <cell r="A520" t="str">
            <v>2003</v>
          </cell>
          <cell r="B520" t="str">
            <v>SK01</v>
          </cell>
          <cell r="C520" t="str">
            <v>A00</v>
          </cell>
          <cell r="D520" t="str">
            <v>PC_EMP</v>
          </cell>
          <cell r="E520" t="str">
            <v>T</v>
          </cell>
          <cell r="F520" t="str">
            <v>BES</v>
          </cell>
          <cell r="G520" t="str">
            <v>TOTAL</v>
          </cell>
          <cell r="I520" t="str">
            <v>MS</v>
          </cell>
          <cell r="K520" t="str">
            <v>V</v>
          </cell>
          <cell r="L520">
            <v>38628.496747685182</v>
          </cell>
          <cell r="M520" t="str">
            <v>gchateaug</v>
          </cell>
          <cell r="N520">
            <v>38680.624456018515</v>
          </cell>
          <cell r="O520" t="str">
            <v>gchateaug</v>
          </cell>
          <cell r="Q520">
            <v>0.41</v>
          </cell>
        </row>
        <row r="521">
          <cell r="A521" t="str">
            <v>2003</v>
          </cell>
          <cell r="B521" t="str">
            <v>SK01</v>
          </cell>
          <cell r="C521" t="str">
            <v>A00</v>
          </cell>
          <cell r="D521" t="str">
            <v>PC_EMP</v>
          </cell>
          <cell r="E521" t="str">
            <v>T</v>
          </cell>
          <cell r="F521" t="str">
            <v>TOTAL</v>
          </cell>
          <cell r="G521" t="str">
            <v>RSE</v>
          </cell>
          <cell r="I521" t="str">
            <v>MS</v>
          </cell>
          <cell r="K521" t="str">
            <v>V</v>
          </cell>
          <cell r="L521">
            <v>38628.496747685182</v>
          </cell>
          <cell r="M521" t="str">
            <v>gchateaug</v>
          </cell>
          <cell r="N521">
            <v>38680.624456018515</v>
          </cell>
          <cell r="O521" t="str">
            <v>gchateaug</v>
          </cell>
          <cell r="Q521">
            <v>2.57</v>
          </cell>
        </row>
        <row r="522">
          <cell r="A522" t="str">
            <v>2003</v>
          </cell>
          <cell r="B522" t="str">
            <v>SK01</v>
          </cell>
          <cell r="C522" t="str">
            <v>A00</v>
          </cell>
          <cell r="D522" t="str">
            <v>PC_EMP</v>
          </cell>
          <cell r="E522" t="str">
            <v>T</v>
          </cell>
          <cell r="F522" t="str">
            <v>TOTAL</v>
          </cell>
          <cell r="G522" t="str">
            <v>TOTAL</v>
          </cell>
          <cell r="I522" t="str">
            <v>MS</v>
          </cell>
          <cell r="K522" t="str">
            <v>V</v>
          </cell>
          <cell r="L522">
            <v>38628.496747685182</v>
          </cell>
          <cell r="M522" t="str">
            <v>gchateaug</v>
          </cell>
          <cell r="N522">
            <v>38680.624456018515</v>
          </cell>
          <cell r="O522" t="str">
            <v>gchateaug</v>
          </cell>
          <cell r="Q522">
            <v>3.3</v>
          </cell>
        </row>
        <row r="523">
          <cell r="A523" t="str">
            <v>2003</v>
          </cell>
          <cell r="B523" t="str">
            <v>SE0A</v>
          </cell>
          <cell r="C523" t="str">
            <v>A00</v>
          </cell>
          <cell r="D523" t="str">
            <v>PC_EMP</v>
          </cell>
          <cell r="E523" t="str">
            <v>T</v>
          </cell>
          <cell r="F523" t="str">
            <v>BES</v>
          </cell>
          <cell r="G523" t="str">
            <v>RSE</v>
          </cell>
          <cell r="I523" t="str">
            <v>MS</v>
          </cell>
          <cell r="K523" t="str">
            <v>V</v>
          </cell>
          <cell r="L523">
            <v>38628.496747685182</v>
          </cell>
          <cell r="M523" t="str">
            <v>gchateaug</v>
          </cell>
          <cell r="N523">
            <v>38680.624456018515</v>
          </cell>
          <cell r="O523" t="str">
            <v>gchateaug</v>
          </cell>
          <cell r="Q523">
            <v>1.07</v>
          </cell>
        </row>
        <row r="524">
          <cell r="A524" t="str">
            <v>2003</v>
          </cell>
          <cell r="B524" t="str">
            <v>SE0A</v>
          </cell>
          <cell r="C524" t="str">
            <v>A00</v>
          </cell>
          <cell r="D524" t="str">
            <v>PC_EMP</v>
          </cell>
          <cell r="E524" t="str">
            <v>T</v>
          </cell>
          <cell r="F524" t="str">
            <v>BES</v>
          </cell>
          <cell r="G524" t="str">
            <v>TOTAL</v>
          </cell>
          <cell r="I524" t="str">
            <v>MS</v>
          </cell>
          <cell r="K524" t="str">
            <v>V</v>
          </cell>
          <cell r="L524">
            <v>38628.496747685182</v>
          </cell>
          <cell r="M524" t="str">
            <v>gchateaug</v>
          </cell>
          <cell r="N524">
            <v>38680.624456018515</v>
          </cell>
          <cell r="O524" t="str">
            <v>gchateaug</v>
          </cell>
          <cell r="Q524">
            <v>1.83</v>
          </cell>
        </row>
        <row r="525">
          <cell r="A525" t="str">
            <v>2003</v>
          </cell>
          <cell r="B525" t="str">
            <v>SE0A</v>
          </cell>
          <cell r="C525" t="str">
            <v>A00</v>
          </cell>
          <cell r="D525" t="str">
            <v>PC_EMP</v>
          </cell>
          <cell r="E525" t="str">
            <v>T</v>
          </cell>
          <cell r="F525" t="str">
            <v>TOTAL</v>
          </cell>
          <cell r="G525" t="str">
            <v>TOTAL</v>
          </cell>
          <cell r="H525" t="str">
            <v>:</v>
          </cell>
          <cell r="I525" t="str">
            <v>NC</v>
          </cell>
          <cell r="K525" t="str">
            <v>V</v>
          </cell>
          <cell r="L525">
            <v>38628.496747685182</v>
          </cell>
          <cell r="M525" t="str">
            <v>gchateaug</v>
          </cell>
          <cell r="N525">
            <v>38680.624456018515</v>
          </cell>
          <cell r="O525" t="str">
            <v>gchateaug</v>
          </cell>
        </row>
        <row r="526">
          <cell r="A526" t="str">
            <v>2003</v>
          </cell>
          <cell r="B526" t="str">
            <v>SE08</v>
          </cell>
          <cell r="C526" t="str">
            <v>A00</v>
          </cell>
          <cell r="D526" t="str">
            <v>PC_EMP</v>
          </cell>
          <cell r="E526" t="str">
            <v>T</v>
          </cell>
          <cell r="F526" t="str">
            <v>BES</v>
          </cell>
          <cell r="G526" t="str">
            <v>RSE</v>
          </cell>
          <cell r="I526" t="str">
            <v>MS</v>
          </cell>
          <cell r="K526" t="str">
            <v>V</v>
          </cell>
          <cell r="L526">
            <v>38628.496747685182</v>
          </cell>
          <cell r="M526" t="str">
            <v>gchateaug</v>
          </cell>
          <cell r="N526">
            <v>38680.624456018515</v>
          </cell>
          <cell r="O526" t="str">
            <v>gchateaug</v>
          </cell>
          <cell r="Q526">
            <v>0.21</v>
          </cell>
        </row>
        <row r="527">
          <cell r="A527" t="str">
            <v>2003</v>
          </cell>
          <cell r="B527" t="str">
            <v>SE08</v>
          </cell>
          <cell r="C527" t="str">
            <v>A00</v>
          </cell>
          <cell r="D527" t="str">
            <v>PC_EMP</v>
          </cell>
          <cell r="E527" t="str">
            <v>T</v>
          </cell>
          <cell r="F527" t="str">
            <v>BES</v>
          </cell>
          <cell r="G527" t="str">
            <v>TOTAL</v>
          </cell>
          <cell r="I527" t="str">
            <v>MS</v>
          </cell>
          <cell r="K527" t="str">
            <v>V</v>
          </cell>
          <cell r="L527">
            <v>38628.496747685182</v>
          </cell>
          <cell r="M527" t="str">
            <v>gchateaug</v>
          </cell>
          <cell r="N527">
            <v>38680.624456018515</v>
          </cell>
          <cell r="O527" t="str">
            <v>gchateaug</v>
          </cell>
          <cell r="Q527">
            <v>0.36</v>
          </cell>
        </row>
        <row r="528">
          <cell r="A528" t="str">
            <v>2003</v>
          </cell>
          <cell r="B528" t="str">
            <v>SE08</v>
          </cell>
          <cell r="C528" t="str">
            <v>A00</v>
          </cell>
          <cell r="D528" t="str">
            <v>PC_EMP</v>
          </cell>
          <cell r="E528" t="str">
            <v>T</v>
          </cell>
          <cell r="F528" t="str">
            <v>TOTAL</v>
          </cell>
          <cell r="G528" t="str">
            <v>TOTAL</v>
          </cell>
          <cell r="H528" t="str">
            <v>:</v>
          </cell>
          <cell r="I528" t="str">
            <v>NC</v>
          </cell>
          <cell r="K528" t="str">
            <v>V</v>
          </cell>
          <cell r="L528">
            <v>38628.496747685182</v>
          </cell>
          <cell r="M528" t="str">
            <v>gchateaug</v>
          </cell>
          <cell r="N528">
            <v>38680.624456018515</v>
          </cell>
          <cell r="O528" t="str">
            <v>gchateaug</v>
          </cell>
        </row>
        <row r="529">
          <cell r="A529" t="str">
            <v>2003</v>
          </cell>
          <cell r="B529" t="str">
            <v>SE02</v>
          </cell>
          <cell r="C529" t="str">
            <v>A00</v>
          </cell>
          <cell r="D529" t="str">
            <v>PC_EMP</v>
          </cell>
          <cell r="E529" t="str">
            <v>T</v>
          </cell>
          <cell r="F529" t="str">
            <v>BES</v>
          </cell>
          <cell r="G529" t="str">
            <v>RSE</v>
          </cell>
          <cell r="I529" t="str">
            <v>MS</v>
          </cell>
          <cell r="K529" t="str">
            <v>V</v>
          </cell>
          <cell r="L529">
            <v>38628.496747685182</v>
          </cell>
          <cell r="M529" t="str">
            <v>gchateaug</v>
          </cell>
          <cell r="N529">
            <v>38680.624456018515</v>
          </cell>
          <cell r="O529" t="str">
            <v>gchateaug</v>
          </cell>
          <cell r="Q529">
            <v>0.62</v>
          </cell>
        </row>
        <row r="530">
          <cell r="A530" t="str">
            <v>2003</v>
          </cell>
          <cell r="B530" t="str">
            <v>SE02</v>
          </cell>
          <cell r="C530" t="str">
            <v>A00</v>
          </cell>
          <cell r="D530" t="str">
            <v>PC_EMP</v>
          </cell>
          <cell r="E530" t="str">
            <v>T</v>
          </cell>
          <cell r="F530" t="str">
            <v>BES</v>
          </cell>
          <cell r="G530" t="str">
            <v>TOTAL</v>
          </cell>
          <cell r="I530" t="str">
            <v>MS</v>
          </cell>
          <cell r="K530" t="str">
            <v>V</v>
          </cell>
          <cell r="L530">
            <v>38628.496747685182</v>
          </cell>
          <cell r="M530" t="str">
            <v>gchateaug</v>
          </cell>
          <cell r="N530">
            <v>38680.624456018515</v>
          </cell>
          <cell r="O530" t="str">
            <v>gchateaug</v>
          </cell>
          <cell r="Q530">
            <v>1.06</v>
          </cell>
        </row>
        <row r="531">
          <cell r="A531" t="str">
            <v>2003</v>
          </cell>
          <cell r="B531" t="str">
            <v>SE02</v>
          </cell>
          <cell r="C531" t="str">
            <v>A00</v>
          </cell>
          <cell r="D531" t="str">
            <v>PC_EMP</v>
          </cell>
          <cell r="E531" t="str">
            <v>T</v>
          </cell>
          <cell r="F531" t="str">
            <v>TOTAL</v>
          </cell>
          <cell r="G531" t="str">
            <v>TOTAL</v>
          </cell>
          <cell r="H531" t="str">
            <v>:</v>
          </cell>
          <cell r="I531" t="str">
            <v>NC</v>
          </cell>
          <cell r="K531" t="str">
            <v>V</v>
          </cell>
          <cell r="L531">
            <v>38628.496747685182</v>
          </cell>
          <cell r="M531" t="str">
            <v>gchateaug</v>
          </cell>
          <cell r="N531">
            <v>38680.624456018515</v>
          </cell>
          <cell r="O531" t="str">
            <v>gchateaug</v>
          </cell>
        </row>
        <row r="532">
          <cell r="A532" t="str">
            <v>2003</v>
          </cell>
          <cell r="B532" t="str">
            <v>SE01</v>
          </cell>
          <cell r="C532" t="str">
            <v>A00</v>
          </cell>
          <cell r="D532" t="str">
            <v>PC_EMP</v>
          </cell>
          <cell r="E532" t="str">
            <v>T</v>
          </cell>
          <cell r="F532" t="str">
            <v>BES</v>
          </cell>
          <cell r="G532" t="str">
            <v>RSE</v>
          </cell>
          <cell r="I532" t="str">
            <v>MS</v>
          </cell>
          <cell r="K532" t="str">
            <v>V</v>
          </cell>
          <cell r="L532">
            <v>38628.496747685182</v>
          </cell>
          <cell r="M532" t="str">
            <v>gchateaug</v>
          </cell>
          <cell r="N532">
            <v>38680.624456018515</v>
          </cell>
          <cell r="O532" t="str">
            <v>gchateaug</v>
          </cell>
          <cell r="Q532">
            <v>0.98</v>
          </cell>
        </row>
        <row r="533">
          <cell r="A533" t="str">
            <v>2003</v>
          </cell>
          <cell r="B533" t="str">
            <v>SE01</v>
          </cell>
          <cell r="C533" t="str">
            <v>A00</v>
          </cell>
          <cell r="D533" t="str">
            <v>PC_EMP</v>
          </cell>
          <cell r="E533" t="str">
            <v>T</v>
          </cell>
          <cell r="F533" t="str">
            <v>BES</v>
          </cell>
          <cell r="G533" t="str">
            <v>TOTAL</v>
          </cell>
          <cell r="I533" t="str">
            <v>MS</v>
          </cell>
          <cell r="K533" t="str">
            <v>V</v>
          </cell>
          <cell r="L533">
            <v>38628.496747685182</v>
          </cell>
          <cell r="M533" t="str">
            <v>gchateaug</v>
          </cell>
          <cell r="N533">
            <v>38680.624456018515</v>
          </cell>
          <cell r="O533" t="str">
            <v>gchateaug</v>
          </cell>
          <cell r="Q533">
            <v>1.68</v>
          </cell>
        </row>
        <row r="534">
          <cell r="A534" t="str">
            <v>2003</v>
          </cell>
          <cell r="B534" t="str">
            <v>SE01</v>
          </cell>
          <cell r="C534" t="str">
            <v>A00</v>
          </cell>
          <cell r="D534" t="str">
            <v>PC_EMP</v>
          </cell>
          <cell r="E534" t="str">
            <v>T</v>
          </cell>
          <cell r="F534" t="str">
            <v>TOTAL</v>
          </cell>
          <cell r="G534" t="str">
            <v>TOTAL</v>
          </cell>
          <cell r="H534" t="str">
            <v>:</v>
          </cell>
          <cell r="I534" t="str">
            <v>NC</v>
          </cell>
          <cell r="K534" t="str">
            <v>V</v>
          </cell>
          <cell r="L534">
            <v>38628.496747685182</v>
          </cell>
          <cell r="M534" t="str">
            <v>gchateaug</v>
          </cell>
          <cell r="N534">
            <v>38680.624456018515</v>
          </cell>
          <cell r="O534" t="str">
            <v>gchateaug</v>
          </cell>
        </row>
        <row r="535">
          <cell r="A535" t="str">
            <v>2003</v>
          </cell>
          <cell r="B535" t="str">
            <v>RO06</v>
          </cell>
          <cell r="C535" t="str">
            <v>A00</v>
          </cell>
          <cell r="D535" t="str">
            <v>PC_EMP</v>
          </cell>
          <cell r="E535" t="str">
            <v>T</v>
          </cell>
          <cell r="F535" t="str">
            <v>BES</v>
          </cell>
          <cell r="G535" t="str">
            <v>RSE</v>
          </cell>
          <cell r="I535" t="str">
            <v>MS</v>
          </cell>
          <cell r="K535" t="str">
            <v>V</v>
          </cell>
          <cell r="L535">
            <v>38628.496747685182</v>
          </cell>
          <cell r="M535" t="str">
            <v>gchateaug</v>
          </cell>
          <cell r="N535">
            <v>38680.624456018515</v>
          </cell>
          <cell r="O535" t="str">
            <v>gchateaug</v>
          </cell>
          <cell r="Q535">
            <v>0.05</v>
          </cell>
        </row>
        <row r="536">
          <cell r="A536" t="str">
            <v>2003</v>
          </cell>
          <cell r="B536" t="str">
            <v>RO06</v>
          </cell>
          <cell r="C536" t="str">
            <v>A00</v>
          </cell>
          <cell r="D536" t="str">
            <v>PC_EMP</v>
          </cell>
          <cell r="E536" t="str">
            <v>T</v>
          </cell>
          <cell r="F536" t="str">
            <v>BES</v>
          </cell>
          <cell r="G536" t="str">
            <v>TOTAL</v>
          </cell>
          <cell r="I536" t="str">
            <v>MS</v>
          </cell>
          <cell r="K536" t="str">
            <v>V</v>
          </cell>
          <cell r="L536">
            <v>38628.496747685182</v>
          </cell>
          <cell r="M536" t="str">
            <v>gchateaug</v>
          </cell>
          <cell r="N536">
            <v>38680.624456018515</v>
          </cell>
          <cell r="O536" t="str">
            <v>gchateaug</v>
          </cell>
          <cell r="Q536">
            <v>0.1</v>
          </cell>
        </row>
        <row r="537">
          <cell r="A537" t="str">
            <v>2002</v>
          </cell>
          <cell r="B537" t="str">
            <v>CZ02</v>
          </cell>
          <cell r="C537" t="str">
            <v>A00</v>
          </cell>
          <cell r="D537" t="str">
            <v>PC_EMP</v>
          </cell>
          <cell r="E537" t="str">
            <v>T</v>
          </cell>
          <cell r="F537" t="str">
            <v>BES</v>
          </cell>
          <cell r="G537" t="str">
            <v>RSE</v>
          </cell>
          <cell r="I537" t="str">
            <v>MS</v>
          </cell>
          <cell r="K537" t="str">
            <v>V</v>
          </cell>
          <cell r="L537">
            <v>38628.496747685182</v>
          </cell>
          <cell r="M537" t="str">
            <v>gchateaug</v>
          </cell>
          <cell r="N537">
            <v>38680.624421296299</v>
          </cell>
          <cell r="O537" t="str">
            <v>gchateaug</v>
          </cell>
          <cell r="Q537">
            <v>0.36</v>
          </cell>
        </row>
        <row r="538">
          <cell r="A538" t="str">
            <v>2002</v>
          </cell>
          <cell r="B538" t="str">
            <v>CZ02</v>
          </cell>
          <cell r="C538" t="str">
            <v>A00</v>
          </cell>
          <cell r="D538" t="str">
            <v>PC_EMP</v>
          </cell>
          <cell r="E538" t="str">
            <v>T</v>
          </cell>
          <cell r="F538" t="str">
            <v>BES</v>
          </cell>
          <cell r="G538" t="str">
            <v>TOTAL</v>
          </cell>
          <cell r="I538" t="str">
            <v>MS</v>
          </cell>
          <cell r="K538" t="str">
            <v>V</v>
          </cell>
          <cell r="L538">
            <v>38628.496747685182</v>
          </cell>
          <cell r="M538" t="str">
            <v>gchateaug</v>
          </cell>
          <cell r="N538">
            <v>38680.624421296299</v>
          </cell>
          <cell r="O538" t="str">
            <v>gchateaug</v>
          </cell>
          <cell r="Q538">
            <v>0.71</v>
          </cell>
        </row>
        <row r="539">
          <cell r="A539" t="str">
            <v>2002</v>
          </cell>
          <cell r="B539" t="str">
            <v>CZ02</v>
          </cell>
          <cell r="C539" t="str">
            <v>A00</v>
          </cell>
          <cell r="D539" t="str">
            <v>PC_EMP</v>
          </cell>
          <cell r="E539" t="str">
            <v>T</v>
          </cell>
          <cell r="F539" t="str">
            <v>TOTAL</v>
          </cell>
          <cell r="G539" t="str">
            <v>RSE</v>
          </cell>
          <cell r="I539" t="str">
            <v>MS</v>
          </cell>
          <cell r="K539" t="str">
            <v>V</v>
          </cell>
          <cell r="L539">
            <v>38628.496747685182</v>
          </cell>
          <cell r="M539" t="str">
            <v>gchateaug</v>
          </cell>
          <cell r="N539">
            <v>38680.624421296299</v>
          </cell>
          <cell r="O539" t="str">
            <v>gchateaug</v>
          </cell>
          <cell r="Q539">
            <v>0.45</v>
          </cell>
        </row>
        <row r="540">
          <cell r="A540" t="str">
            <v>2002</v>
          </cell>
          <cell r="B540" t="str">
            <v>CZ02</v>
          </cell>
          <cell r="C540" t="str">
            <v>A00</v>
          </cell>
          <cell r="D540" t="str">
            <v>PC_EMP</v>
          </cell>
          <cell r="E540" t="str">
            <v>T</v>
          </cell>
          <cell r="F540" t="str">
            <v>TOTAL</v>
          </cell>
          <cell r="G540" t="str">
            <v>TOTAL</v>
          </cell>
          <cell r="I540" t="str">
            <v>MS</v>
          </cell>
          <cell r="K540" t="str">
            <v>V</v>
          </cell>
          <cell r="L540">
            <v>38628.496747685182</v>
          </cell>
          <cell r="M540" t="str">
            <v>gchateaug</v>
          </cell>
          <cell r="N540">
            <v>38680.624421296299</v>
          </cell>
          <cell r="O540" t="str">
            <v>gchateaug</v>
          </cell>
          <cell r="Q540">
            <v>0.87</v>
          </cell>
        </row>
        <row r="541">
          <cell r="A541" t="str">
            <v>2002</v>
          </cell>
          <cell r="B541" t="str">
            <v>CZ01</v>
          </cell>
          <cell r="C541" t="str">
            <v>A00</v>
          </cell>
          <cell r="D541" t="str">
            <v>PC_EMP</v>
          </cell>
          <cell r="E541" t="str">
            <v>T</v>
          </cell>
          <cell r="F541" t="str">
            <v>BES</v>
          </cell>
          <cell r="G541" t="str">
            <v>RSE</v>
          </cell>
          <cell r="I541" t="str">
            <v>MS</v>
          </cell>
          <cell r="K541" t="str">
            <v>V</v>
          </cell>
          <cell r="L541">
            <v>38628.496747685182</v>
          </cell>
          <cell r="M541" t="str">
            <v>gchateaug</v>
          </cell>
          <cell r="N541">
            <v>38680.624421296299</v>
          </cell>
          <cell r="O541" t="str">
            <v>gchateaug</v>
          </cell>
          <cell r="Q541">
            <v>0.52</v>
          </cell>
        </row>
        <row r="542">
          <cell r="A542" t="str">
            <v>2002</v>
          </cell>
          <cell r="B542" t="str">
            <v>CZ01</v>
          </cell>
          <cell r="C542" t="str">
            <v>A00</v>
          </cell>
          <cell r="D542" t="str">
            <v>PC_EMP</v>
          </cell>
          <cell r="E542" t="str">
            <v>T</v>
          </cell>
          <cell r="F542" t="str">
            <v>BES</v>
          </cell>
          <cell r="G542" t="str">
            <v>TOTAL</v>
          </cell>
          <cell r="I542" t="str">
            <v>MS</v>
          </cell>
          <cell r="K542" t="str">
            <v>V</v>
          </cell>
          <cell r="L542">
            <v>38628.496747685182</v>
          </cell>
          <cell r="M542" t="str">
            <v>gchateaug</v>
          </cell>
          <cell r="N542">
            <v>38680.624421296299</v>
          </cell>
          <cell r="O542" t="str">
            <v>gchateaug</v>
          </cell>
          <cell r="Q542">
            <v>0.96</v>
          </cell>
        </row>
        <row r="543">
          <cell r="A543" t="str">
            <v>2002</v>
          </cell>
          <cell r="B543" t="str">
            <v>CZ01</v>
          </cell>
          <cell r="C543" t="str">
            <v>A00</v>
          </cell>
          <cell r="D543" t="str">
            <v>PC_EMP</v>
          </cell>
          <cell r="E543" t="str">
            <v>T</v>
          </cell>
          <cell r="F543" t="str">
            <v>TOTAL</v>
          </cell>
          <cell r="G543" t="str">
            <v>RSE</v>
          </cell>
          <cell r="I543" t="str">
            <v>MS</v>
          </cell>
          <cell r="K543" t="str">
            <v>V</v>
          </cell>
          <cell r="L543">
            <v>38628.496747685182</v>
          </cell>
          <cell r="M543" t="str">
            <v>gchateaug</v>
          </cell>
          <cell r="N543">
            <v>38680.624421296299</v>
          </cell>
          <cell r="O543" t="str">
            <v>gchateaug</v>
          </cell>
          <cell r="Q543">
            <v>2.17</v>
          </cell>
        </row>
        <row r="544">
          <cell r="A544" t="str">
            <v>2002</v>
          </cell>
          <cell r="B544" t="str">
            <v>CZ01</v>
          </cell>
          <cell r="C544" t="str">
            <v>A00</v>
          </cell>
          <cell r="D544" t="str">
            <v>PC_EMP</v>
          </cell>
          <cell r="E544" t="str">
            <v>T</v>
          </cell>
          <cell r="F544" t="str">
            <v>TOTAL</v>
          </cell>
          <cell r="G544" t="str">
            <v>TOTAL</v>
          </cell>
          <cell r="I544" t="str">
            <v>MS</v>
          </cell>
          <cell r="K544" t="str">
            <v>V</v>
          </cell>
          <cell r="L544">
            <v>38628.496747685182</v>
          </cell>
          <cell r="M544" t="str">
            <v>gchateaug</v>
          </cell>
          <cell r="N544">
            <v>38680.624421296299</v>
          </cell>
          <cell r="O544" t="str">
            <v>gchateaug</v>
          </cell>
          <cell r="Q544">
            <v>3.56</v>
          </cell>
        </row>
        <row r="545">
          <cell r="A545" t="str">
            <v>2002</v>
          </cell>
          <cell r="B545" t="str">
            <v>CZ0</v>
          </cell>
          <cell r="C545" t="str">
            <v>A00</v>
          </cell>
          <cell r="D545" t="str">
            <v>PC_EMP</v>
          </cell>
          <cell r="E545" t="str">
            <v>T</v>
          </cell>
          <cell r="F545" t="str">
            <v>BES</v>
          </cell>
          <cell r="G545" t="str">
            <v>RSE</v>
          </cell>
          <cell r="I545" t="str">
            <v>MS</v>
          </cell>
          <cell r="K545" t="str">
            <v>V</v>
          </cell>
          <cell r="L545">
            <v>38628.496747685182</v>
          </cell>
          <cell r="M545" t="str">
            <v>gchateaug</v>
          </cell>
          <cell r="N545">
            <v>38681.684432870374</v>
          </cell>
          <cell r="O545" t="str">
            <v>gchateaug</v>
          </cell>
          <cell r="Q545">
            <v>0.21</v>
          </cell>
        </row>
        <row r="546">
          <cell r="A546" t="str">
            <v>2002</v>
          </cell>
          <cell r="B546" t="str">
            <v>CZ0</v>
          </cell>
          <cell r="C546" t="str">
            <v>A00</v>
          </cell>
          <cell r="D546" t="str">
            <v>PC_EMP</v>
          </cell>
          <cell r="E546" t="str">
            <v>T</v>
          </cell>
          <cell r="F546" t="str">
            <v>BES</v>
          </cell>
          <cell r="G546" t="str">
            <v>TOTAL</v>
          </cell>
          <cell r="I546" t="str">
            <v>MS</v>
          </cell>
          <cell r="K546" t="str">
            <v>V</v>
          </cell>
          <cell r="L546">
            <v>38628.496747685182</v>
          </cell>
          <cell r="M546" t="str">
            <v>gchateaug</v>
          </cell>
          <cell r="N546">
            <v>38681.684432870374</v>
          </cell>
          <cell r="O546" t="str">
            <v>gchateaug</v>
          </cell>
          <cell r="Q546">
            <v>0.47</v>
          </cell>
        </row>
        <row r="547">
          <cell r="A547" t="str">
            <v>2002</v>
          </cell>
          <cell r="B547" t="str">
            <v>CZ0</v>
          </cell>
          <cell r="C547" t="str">
            <v>A00</v>
          </cell>
          <cell r="D547" t="str">
            <v>PC_EMP</v>
          </cell>
          <cell r="E547" t="str">
            <v>T</v>
          </cell>
          <cell r="F547" t="str">
            <v>TOTAL</v>
          </cell>
          <cell r="G547" t="str">
            <v>RSE</v>
          </cell>
          <cell r="I547" t="str">
            <v>MS</v>
          </cell>
          <cell r="K547" t="str">
            <v>V</v>
          </cell>
          <cell r="L547">
            <v>38628.496747685182</v>
          </cell>
          <cell r="M547" t="str">
            <v>gchateaug</v>
          </cell>
          <cell r="N547">
            <v>38681.68445601852</v>
          </cell>
          <cell r="O547" t="str">
            <v>gchateaug</v>
          </cell>
          <cell r="Q547">
            <v>0.65</v>
          </cell>
        </row>
        <row r="548">
          <cell r="A548" t="str">
            <v>2002</v>
          </cell>
          <cell r="B548" t="str">
            <v>CZ0</v>
          </cell>
          <cell r="C548" t="str">
            <v>A00</v>
          </cell>
          <cell r="D548" t="str">
            <v>PC_EMP</v>
          </cell>
          <cell r="E548" t="str">
            <v>T</v>
          </cell>
          <cell r="F548" t="str">
            <v>TOTAL</v>
          </cell>
          <cell r="G548" t="str">
            <v>TOTAL</v>
          </cell>
          <cell r="I548" t="str">
            <v>MS</v>
          </cell>
          <cell r="K548" t="str">
            <v>V</v>
          </cell>
          <cell r="L548">
            <v>38628.496747685182</v>
          </cell>
          <cell r="M548" t="str">
            <v>gchateaug</v>
          </cell>
          <cell r="N548">
            <v>38681.68445601852</v>
          </cell>
          <cell r="O548" t="str">
            <v>gchateaug</v>
          </cell>
          <cell r="Q548">
            <v>1.1299999999999999</v>
          </cell>
        </row>
        <row r="549">
          <cell r="A549" t="str">
            <v>2002</v>
          </cell>
          <cell r="B549" t="str">
            <v>CY0</v>
          </cell>
          <cell r="C549" t="str">
            <v>A00</v>
          </cell>
          <cell r="D549" t="str">
            <v>PC_EMP</v>
          </cell>
          <cell r="E549" t="str">
            <v>T</v>
          </cell>
          <cell r="F549" t="str">
            <v>BES</v>
          </cell>
          <cell r="G549" t="str">
            <v>RSE</v>
          </cell>
          <cell r="I549" t="str">
            <v>MS</v>
          </cell>
          <cell r="K549" t="str">
            <v>V</v>
          </cell>
          <cell r="L549">
            <v>38628.496747685182</v>
          </cell>
          <cell r="M549" t="str">
            <v>gchateaug</v>
          </cell>
          <cell r="N549">
            <v>38681.684444444443</v>
          </cell>
          <cell r="O549" t="str">
            <v>gchateaug</v>
          </cell>
          <cell r="Q549">
            <v>0.09</v>
          </cell>
        </row>
        <row r="550">
          <cell r="A550" t="str">
            <v>2002</v>
          </cell>
          <cell r="B550" t="str">
            <v>CY0</v>
          </cell>
          <cell r="C550" t="str">
            <v>A00</v>
          </cell>
          <cell r="D550" t="str">
            <v>PC_EMP</v>
          </cell>
          <cell r="E550" t="str">
            <v>T</v>
          </cell>
          <cell r="F550" t="str">
            <v>BES</v>
          </cell>
          <cell r="G550" t="str">
            <v>TOTAL</v>
          </cell>
          <cell r="I550" t="str">
            <v>MS</v>
          </cell>
          <cell r="K550" t="str">
            <v>V</v>
          </cell>
          <cell r="L550">
            <v>38628.496747685182</v>
          </cell>
          <cell r="M550" t="str">
            <v>gchateaug</v>
          </cell>
          <cell r="N550">
            <v>38681.684444444443</v>
          </cell>
          <cell r="O550" t="str">
            <v>gchateaug</v>
          </cell>
          <cell r="Q550">
            <v>0.16</v>
          </cell>
        </row>
        <row r="551">
          <cell r="A551" t="str">
            <v>2002</v>
          </cell>
          <cell r="B551" t="str">
            <v>CY0</v>
          </cell>
          <cell r="C551" t="str">
            <v>A00</v>
          </cell>
          <cell r="D551" t="str">
            <v>PC_EMP</v>
          </cell>
          <cell r="E551" t="str">
            <v>T</v>
          </cell>
          <cell r="F551" t="str">
            <v>TOTAL</v>
          </cell>
          <cell r="G551" t="str">
            <v>RSE</v>
          </cell>
          <cell r="I551" t="str">
            <v>MS</v>
          </cell>
          <cell r="K551" t="str">
            <v>V</v>
          </cell>
          <cell r="L551">
            <v>38628.496747685182</v>
          </cell>
          <cell r="M551" t="str">
            <v>gchateaug</v>
          </cell>
          <cell r="N551">
            <v>38681.68445601852</v>
          </cell>
          <cell r="O551" t="str">
            <v>gchateaug</v>
          </cell>
          <cell r="Q551">
            <v>0.32</v>
          </cell>
        </row>
        <row r="552">
          <cell r="A552" t="str">
            <v>2002</v>
          </cell>
          <cell r="B552" t="str">
            <v>CY0</v>
          </cell>
          <cell r="C552" t="str">
            <v>A00</v>
          </cell>
          <cell r="D552" t="str">
            <v>PC_EMP</v>
          </cell>
          <cell r="E552" t="str">
            <v>T</v>
          </cell>
          <cell r="F552" t="str">
            <v>TOTAL</v>
          </cell>
          <cell r="G552" t="str">
            <v>TOTAL</v>
          </cell>
          <cell r="I552" t="str">
            <v>MS</v>
          </cell>
          <cell r="K552" t="str">
            <v>V</v>
          </cell>
          <cell r="L552">
            <v>38628.496747685182</v>
          </cell>
          <cell r="M552" t="str">
            <v>gchateaug</v>
          </cell>
          <cell r="N552">
            <v>38681.68445601852</v>
          </cell>
          <cell r="O552" t="str">
            <v>gchateaug</v>
          </cell>
          <cell r="Q552">
            <v>0.61</v>
          </cell>
        </row>
        <row r="553">
          <cell r="A553" t="str">
            <v>2002</v>
          </cell>
          <cell r="B553" t="str">
            <v>BG11</v>
          </cell>
          <cell r="C553" t="str">
            <v>A00</v>
          </cell>
          <cell r="D553" t="str">
            <v>PC_EMP</v>
          </cell>
          <cell r="E553" t="str">
            <v>T</v>
          </cell>
          <cell r="F553" t="str">
            <v>BES</v>
          </cell>
          <cell r="G553" t="str">
            <v>RSE</v>
          </cell>
          <cell r="H553" t="str">
            <v>:c</v>
          </cell>
          <cell r="I553" t="str">
            <v>MS</v>
          </cell>
          <cell r="K553" t="str">
            <v>V</v>
          </cell>
          <cell r="L553">
            <v>38628.496747685182</v>
          </cell>
          <cell r="M553" t="str">
            <v>gchateaug</v>
          </cell>
          <cell r="N553">
            <v>38680.624432870369</v>
          </cell>
          <cell r="O553" t="str">
            <v>gchateaug</v>
          </cell>
        </row>
        <row r="554">
          <cell r="A554" t="str">
            <v>2002</v>
          </cell>
          <cell r="B554" t="str">
            <v>BG11</v>
          </cell>
          <cell r="C554" t="str">
            <v>A00</v>
          </cell>
          <cell r="D554" t="str">
            <v>PC_EMP</v>
          </cell>
          <cell r="E554" t="str">
            <v>T</v>
          </cell>
          <cell r="F554" t="str">
            <v>BES</v>
          </cell>
          <cell r="G554" t="str">
            <v>TOTAL</v>
          </cell>
          <cell r="H554" t="str">
            <v>:c</v>
          </cell>
          <cell r="I554" t="str">
            <v>MS</v>
          </cell>
          <cell r="K554" t="str">
            <v>V</v>
          </cell>
          <cell r="L554">
            <v>38628.496747685182</v>
          </cell>
          <cell r="M554" t="str">
            <v>gchateaug</v>
          </cell>
          <cell r="N554">
            <v>38680.624432870369</v>
          </cell>
          <cell r="O554" t="str">
            <v>gchateaug</v>
          </cell>
        </row>
        <row r="555">
          <cell r="A555" t="str">
            <v>2002</v>
          </cell>
          <cell r="B555" t="str">
            <v>UKM3</v>
          </cell>
          <cell r="C555" t="str">
            <v>A00</v>
          </cell>
          <cell r="D555" t="str">
            <v>PC_EMP</v>
          </cell>
          <cell r="E555" t="str">
            <v>T</v>
          </cell>
          <cell r="F555" t="str">
            <v>TOTAL</v>
          </cell>
          <cell r="G555" t="str">
            <v>RSE</v>
          </cell>
          <cell r="H555" t="str">
            <v>:</v>
          </cell>
          <cell r="I555" t="str">
            <v>MS</v>
          </cell>
          <cell r="K555" t="str">
            <v>V</v>
          </cell>
          <cell r="L555">
            <v>38628.496747685182</v>
          </cell>
          <cell r="M555" t="str">
            <v>gchateaug</v>
          </cell>
          <cell r="N555">
            <v>38680.624432870369</v>
          </cell>
          <cell r="O555" t="str">
            <v>gchateaug</v>
          </cell>
        </row>
        <row r="556">
          <cell r="A556" t="str">
            <v>2002</v>
          </cell>
          <cell r="B556" t="str">
            <v>UKM3</v>
          </cell>
          <cell r="C556" t="str">
            <v>A00</v>
          </cell>
          <cell r="D556" t="str">
            <v>PC_EMP</v>
          </cell>
          <cell r="E556" t="str">
            <v>T</v>
          </cell>
          <cell r="F556" t="str">
            <v>TOTAL</v>
          </cell>
          <cell r="G556" t="str">
            <v>TOTAL</v>
          </cell>
          <cell r="H556" t="str">
            <v>:</v>
          </cell>
          <cell r="I556" t="str">
            <v>MS</v>
          </cell>
          <cell r="K556" t="str">
            <v>V</v>
          </cell>
          <cell r="L556">
            <v>38628.496747685182</v>
          </cell>
          <cell r="M556" t="str">
            <v>gchateaug</v>
          </cell>
          <cell r="N556">
            <v>38680.624432870369</v>
          </cell>
          <cell r="O556" t="str">
            <v>gchateaug</v>
          </cell>
        </row>
        <row r="557">
          <cell r="A557" t="str">
            <v>2002</v>
          </cell>
          <cell r="B557" t="str">
            <v>UKM2</v>
          </cell>
          <cell r="C557" t="str">
            <v>A00</v>
          </cell>
          <cell r="D557" t="str">
            <v>PC_EMP</v>
          </cell>
          <cell r="E557" t="str">
            <v>T</v>
          </cell>
          <cell r="F557" t="str">
            <v>BES</v>
          </cell>
          <cell r="G557" t="str">
            <v>RSE</v>
          </cell>
          <cell r="H557" t="str">
            <v>:</v>
          </cell>
          <cell r="I557" t="str">
            <v>MS</v>
          </cell>
          <cell r="K557" t="str">
            <v>V</v>
          </cell>
          <cell r="L557">
            <v>38628.496747685182</v>
          </cell>
          <cell r="M557" t="str">
            <v>gchateaug</v>
          </cell>
          <cell r="N557">
            <v>38680.624432870369</v>
          </cell>
          <cell r="O557" t="str">
            <v>gchateaug</v>
          </cell>
        </row>
        <row r="558">
          <cell r="A558" t="str">
            <v>2002</v>
          </cell>
          <cell r="B558" t="str">
            <v>UKM2</v>
          </cell>
          <cell r="C558" t="str">
            <v>A00</v>
          </cell>
          <cell r="D558" t="str">
            <v>PC_EMP</v>
          </cell>
          <cell r="E558" t="str">
            <v>T</v>
          </cell>
          <cell r="F558" t="str">
            <v>BES</v>
          </cell>
          <cell r="G558" t="str">
            <v>TOTAL</v>
          </cell>
          <cell r="H558" t="str">
            <v>:</v>
          </cell>
          <cell r="I558" t="str">
            <v>MS</v>
          </cell>
          <cell r="K558" t="str">
            <v>V</v>
          </cell>
          <cell r="L558">
            <v>38628.496747685182</v>
          </cell>
          <cell r="M558" t="str">
            <v>gchateaug</v>
          </cell>
          <cell r="N558">
            <v>38680.624432870369</v>
          </cell>
          <cell r="O558" t="str">
            <v>gchateaug</v>
          </cell>
        </row>
        <row r="559">
          <cell r="A559" t="str">
            <v>2003</v>
          </cell>
          <cell r="B559" t="str">
            <v>ES7</v>
          </cell>
          <cell r="C559" t="str">
            <v>A00</v>
          </cell>
          <cell r="D559" t="str">
            <v>PC_EMP</v>
          </cell>
          <cell r="E559" t="str">
            <v>T</v>
          </cell>
          <cell r="F559" t="str">
            <v>BES</v>
          </cell>
          <cell r="G559" t="str">
            <v>RSE</v>
          </cell>
          <cell r="I559" t="str">
            <v>MS</v>
          </cell>
          <cell r="K559" t="str">
            <v>V</v>
          </cell>
          <cell r="L559">
            <v>38628.496759259258</v>
          </cell>
          <cell r="M559" t="str">
            <v>gchateaug</v>
          </cell>
          <cell r="N559">
            <v>38680.624421296299</v>
          </cell>
          <cell r="O559" t="str">
            <v>gchateaug</v>
          </cell>
          <cell r="Q559">
            <v>0.02</v>
          </cell>
        </row>
        <row r="560">
          <cell r="A560" t="str">
            <v>2003</v>
          </cell>
          <cell r="B560" t="str">
            <v>ES7</v>
          </cell>
          <cell r="C560" t="str">
            <v>A00</v>
          </cell>
          <cell r="D560" t="str">
            <v>PC_EMP</v>
          </cell>
          <cell r="E560" t="str">
            <v>T</v>
          </cell>
          <cell r="F560" t="str">
            <v>BES</v>
          </cell>
          <cell r="G560" t="str">
            <v>TOTAL</v>
          </cell>
          <cell r="I560" t="str">
            <v>MS</v>
          </cell>
          <cell r="K560" t="str">
            <v>V</v>
          </cell>
          <cell r="L560">
            <v>38628.496759259258</v>
          </cell>
          <cell r="M560" t="str">
            <v>gchateaug</v>
          </cell>
          <cell r="N560">
            <v>38680.624421296299</v>
          </cell>
          <cell r="O560" t="str">
            <v>gchateaug</v>
          </cell>
          <cell r="Q560">
            <v>0.04</v>
          </cell>
        </row>
        <row r="561">
          <cell r="A561" t="str">
            <v>2003</v>
          </cell>
          <cell r="B561" t="str">
            <v>ES7</v>
          </cell>
          <cell r="C561" t="str">
            <v>A00</v>
          </cell>
          <cell r="D561" t="str">
            <v>PC_EMP</v>
          </cell>
          <cell r="E561" t="str">
            <v>T</v>
          </cell>
          <cell r="F561" t="str">
            <v>TOTAL</v>
          </cell>
          <cell r="G561" t="str">
            <v>RSE</v>
          </cell>
          <cell r="I561" t="str">
            <v>MS</v>
          </cell>
          <cell r="K561" t="str">
            <v>V</v>
          </cell>
          <cell r="L561">
            <v>38628.496759259258</v>
          </cell>
          <cell r="M561" t="str">
            <v>gchateaug</v>
          </cell>
          <cell r="N561">
            <v>38680.624421296299</v>
          </cell>
          <cell r="O561" t="str">
            <v>gchateaug</v>
          </cell>
          <cell r="Q561">
            <v>0.57999999999999996</v>
          </cell>
        </row>
        <row r="562">
          <cell r="A562" t="str">
            <v>2003</v>
          </cell>
          <cell r="B562" t="str">
            <v>ES7</v>
          </cell>
          <cell r="C562" t="str">
            <v>A00</v>
          </cell>
          <cell r="D562" t="str">
            <v>PC_EMP</v>
          </cell>
          <cell r="E562" t="str">
            <v>T</v>
          </cell>
          <cell r="F562" t="str">
            <v>TOTAL</v>
          </cell>
          <cell r="G562" t="str">
            <v>TOTAL</v>
          </cell>
          <cell r="I562" t="str">
            <v>MS</v>
          </cell>
          <cell r="K562" t="str">
            <v>V</v>
          </cell>
          <cell r="L562">
            <v>38628.496759259258</v>
          </cell>
          <cell r="M562" t="str">
            <v>gchateaug</v>
          </cell>
          <cell r="N562">
            <v>38680.624421296299</v>
          </cell>
          <cell r="O562" t="str">
            <v>gchateaug</v>
          </cell>
          <cell r="Q562">
            <v>0.78</v>
          </cell>
        </row>
        <row r="563">
          <cell r="A563" t="str">
            <v>2003</v>
          </cell>
          <cell r="B563" t="str">
            <v>ES62</v>
          </cell>
          <cell r="C563" t="str">
            <v>A00</v>
          </cell>
          <cell r="D563" t="str">
            <v>PC_EMP</v>
          </cell>
          <cell r="E563" t="str">
            <v>T</v>
          </cell>
          <cell r="F563" t="str">
            <v>BES</v>
          </cell>
          <cell r="G563" t="str">
            <v>RSE</v>
          </cell>
          <cell r="I563" t="str">
            <v>MS</v>
          </cell>
          <cell r="K563" t="str">
            <v>V</v>
          </cell>
          <cell r="L563">
            <v>38628.496759259258</v>
          </cell>
          <cell r="M563" t="str">
            <v>gchateaug</v>
          </cell>
          <cell r="N563">
            <v>38680.624421296299</v>
          </cell>
          <cell r="O563" t="str">
            <v>gchateaug</v>
          </cell>
          <cell r="Q563">
            <v>0.1</v>
          </cell>
        </row>
        <row r="564">
          <cell r="A564" t="str">
            <v>2003</v>
          </cell>
          <cell r="B564" t="str">
            <v>ES62</v>
          </cell>
          <cell r="C564" t="str">
            <v>A00</v>
          </cell>
          <cell r="D564" t="str">
            <v>PC_EMP</v>
          </cell>
          <cell r="E564" t="str">
            <v>T</v>
          </cell>
          <cell r="F564" t="str">
            <v>BES</v>
          </cell>
          <cell r="G564" t="str">
            <v>TOTAL</v>
          </cell>
          <cell r="I564" t="str">
            <v>MS</v>
          </cell>
          <cell r="K564" t="str">
            <v>V</v>
          </cell>
          <cell r="L564">
            <v>38628.496759259258</v>
          </cell>
          <cell r="M564" t="str">
            <v>gchateaug</v>
          </cell>
          <cell r="N564">
            <v>38680.624421296299</v>
          </cell>
          <cell r="O564" t="str">
            <v>gchateaug</v>
          </cell>
          <cell r="Q564">
            <v>0.28000000000000003</v>
          </cell>
        </row>
        <row r="565">
          <cell r="A565" t="str">
            <v>2003</v>
          </cell>
          <cell r="B565" t="str">
            <v>ES62</v>
          </cell>
          <cell r="C565" t="str">
            <v>A00</v>
          </cell>
          <cell r="D565" t="str">
            <v>PC_EMP</v>
          </cell>
          <cell r="E565" t="str">
            <v>T</v>
          </cell>
          <cell r="F565" t="str">
            <v>TOTAL</v>
          </cell>
          <cell r="G565" t="str">
            <v>RSE</v>
          </cell>
          <cell r="I565" t="str">
            <v>MS</v>
          </cell>
          <cell r="K565" t="str">
            <v>V</v>
          </cell>
          <cell r="L565">
            <v>38628.496759259258</v>
          </cell>
          <cell r="M565" t="str">
            <v>gchateaug</v>
          </cell>
          <cell r="N565">
            <v>38680.624421296299</v>
          </cell>
          <cell r="O565" t="str">
            <v>gchateaug</v>
          </cell>
          <cell r="Q565">
            <v>0.76</v>
          </cell>
        </row>
        <row r="566">
          <cell r="A566" t="str">
            <v>2003</v>
          </cell>
          <cell r="B566" t="str">
            <v>ES62</v>
          </cell>
          <cell r="C566" t="str">
            <v>A00</v>
          </cell>
          <cell r="D566" t="str">
            <v>PC_EMP</v>
          </cell>
          <cell r="E566" t="str">
            <v>T</v>
          </cell>
          <cell r="F566" t="str">
            <v>TOTAL</v>
          </cell>
          <cell r="G566" t="str">
            <v>TOTAL</v>
          </cell>
          <cell r="I566" t="str">
            <v>MS</v>
          </cell>
          <cell r="K566" t="str">
            <v>V</v>
          </cell>
          <cell r="L566">
            <v>38628.496759259258</v>
          </cell>
          <cell r="M566" t="str">
            <v>gchateaug</v>
          </cell>
          <cell r="N566">
            <v>38680.624421296299</v>
          </cell>
          <cell r="O566" t="str">
            <v>gchateaug</v>
          </cell>
          <cell r="Q566">
            <v>1.22</v>
          </cell>
        </row>
        <row r="567">
          <cell r="A567" t="str">
            <v>2003</v>
          </cell>
          <cell r="B567" t="str">
            <v>ES6</v>
          </cell>
          <cell r="C567" t="str">
            <v>A00</v>
          </cell>
          <cell r="D567" t="str">
            <v>PC_EMP</v>
          </cell>
          <cell r="E567" t="str">
            <v>T</v>
          </cell>
          <cell r="F567" t="str">
            <v>BES</v>
          </cell>
          <cell r="G567" t="str">
            <v>RSE</v>
          </cell>
          <cell r="I567" t="str">
            <v>MS</v>
          </cell>
          <cell r="K567" t="str">
            <v>V</v>
          </cell>
          <cell r="L567">
            <v>38628.496759259258</v>
          </cell>
          <cell r="M567" t="str">
            <v>gchateaug</v>
          </cell>
          <cell r="N567">
            <v>38680.624421296299</v>
          </cell>
          <cell r="O567" t="str">
            <v>gchateaug</v>
          </cell>
          <cell r="Q567">
            <v>0.08</v>
          </cell>
        </row>
        <row r="568">
          <cell r="A568" t="str">
            <v>2003</v>
          </cell>
          <cell r="B568" t="str">
            <v>ES6</v>
          </cell>
          <cell r="C568" t="str">
            <v>A00</v>
          </cell>
          <cell r="D568" t="str">
            <v>PC_EMP</v>
          </cell>
          <cell r="E568" t="str">
            <v>T</v>
          </cell>
          <cell r="F568" t="str">
            <v>BES</v>
          </cell>
          <cell r="G568" t="str">
            <v>TOTAL</v>
          </cell>
          <cell r="I568" t="str">
            <v>MS</v>
          </cell>
          <cell r="K568" t="str">
            <v>V</v>
          </cell>
          <cell r="L568">
            <v>38628.496759259258</v>
          </cell>
          <cell r="M568" t="str">
            <v>gchateaug</v>
          </cell>
          <cell r="N568">
            <v>38680.624421296299</v>
          </cell>
          <cell r="O568" t="str">
            <v>gchateaug</v>
          </cell>
          <cell r="Q568">
            <v>0.24</v>
          </cell>
        </row>
        <row r="569">
          <cell r="A569" t="str">
            <v>2003</v>
          </cell>
          <cell r="B569" t="str">
            <v>ES6</v>
          </cell>
          <cell r="C569" t="str">
            <v>A00</v>
          </cell>
          <cell r="D569" t="str">
            <v>PC_EMP</v>
          </cell>
          <cell r="E569" t="str">
            <v>T</v>
          </cell>
          <cell r="F569" t="str">
            <v>TOTAL</v>
          </cell>
          <cell r="G569" t="str">
            <v>RSE</v>
          </cell>
          <cell r="I569" t="str">
            <v>MS</v>
          </cell>
          <cell r="K569" t="str">
            <v>V</v>
          </cell>
          <cell r="L569">
            <v>38628.496759259258</v>
          </cell>
          <cell r="M569" t="str">
            <v>gchateaug</v>
          </cell>
          <cell r="N569">
            <v>38680.624421296299</v>
          </cell>
          <cell r="O569" t="str">
            <v>gchateaug</v>
          </cell>
          <cell r="Q569">
            <v>0.8</v>
          </cell>
        </row>
        <row r="570">
          <cell r="A570" t="str">
            <v>2003</v>
          </cell>
          <cell r="B570" t="str">
            <v>ES6</v>
          </cell>
          <cell r="C570" t="str">
            <v>A00</v>
          </cell>
          <cell r="D570" t="str">
            <v>PC_EMP</v>
          </cell>
          <cell r="E570" t="str">
            <v>T</v>
          </cell>
          <cell r="F570" t="str">
            <v>TOTAL</v>
          </cell>
          <cell r="G570" t="str">
            <v>TOTAL</v>
          </cell>
          <cell r="I570" t="str">
            <v>MS</v>
          </cell>
          <cell r="K570" t="str">
            <v>V</v>
          </cell>
          <cell r="L570">
            <v>38628.496759259258</v>
          </cell>
          <cell r="M570" t="str">
            <v>gchateaug</v>
          </cell>
          <cell r="N570">
            <v>38680.624421296299</v>
          </cell>
          <cell r="O570" t="str">
            <v>gchateaug</v>
          </cell>
          <cell r="Q570">
            <v>1.1100000000000001</v>
          </cell>
        </row>
        <row r="571">
          <cell r="A571" t="str">
            <v>2003</v>
          </cell>
          <cell r="B571" t="str">
            <v>ES51</v>
          </cell>
          <cell r="C571" t="str">
            <v>A00</v>
          </cell>
          <cell r="D571" t="str">
            <v>PC_EMP</v>
          </cell>
          <cell r="E571" t="str">
            <v>T</v>
          </cell>
          <cell r="F571" t="str">
            <v>BES</v>
          </cell>
          <cell r="G571" t="str">
            <v>RSE</v>
          </cell>
          <cell r="I571" t="str">
            <v>MS</v>
          </cell>
          <cell r="K571" t="str">
            <v>V</v>
          </cell>
          <cell r="L571">
            <v>38628.496759259258</v>
          </cell>
          <cell r="M571" t="str">
            <v>gchateaug</v>
          </cell>
          <cell r="N571">
            <v>38680.624421296299</v>
          </cell>
          <cell r="O571" t="str">
            <v>gchateaug</v>
          </cell>
          <cell r="Q571">
            <v>0.3</v>
          </cell>
        </row>
        <row r="572">
          <cell r="A572" t="str">
            <v>2003</v>
          </cell>
          <cell r="B572" t="str">
            <v>ES51</v>
          </cell>
          <cell r="C572" t="str">
            <v>A00</v>
          </cell>
          <cell r="D572" t="str">
            <v>PC_EMP</v>
          </cell>
          <cell r="E572" t="str">
            <v>T</v>
          </cell>
          <cell r="F572" t="str">
            <v>BES</v>
          </cell>
          <cell r="G572" t="str">
            <v>TOTAL</v>
          </cell>
          <cell r="I572" t="str">
            <v>MS</v>
          </cell>
          <cell r="K572" t="str">
            <v>V</v>
          </cell>
          <cell r="L572">
            <v>38628.496759259258</v>
          </cell>
          <cell r="M572" t="str">
            <v>gchateaug</v>
          </cell>
          <cell r="N572">
            <v>38680.624421296299</v>
          </cell>
          <cell r="O572" t="str">
            <v>gchateaug</v>
          </cell>
          <cell r="Q572">
            <v>0.79</v>
          </cell>
        </row>
        <row r="573">
          <cell r="A573" t="str">
            <v>2003</v>
          </cell>
          <cell r="B573" t="str">
            <v>ES51</v>
          </cell>
          <cell r="C573" t="str">
            <v>A00</v>
          </cell>
          <cell r="D573" t="str">
            <v>PC_EMP</v>
          </cell>
          <cell r="E573" t="str">
            <v>T</v>
          </cell>
          <cell r="F573" t="str">
            <v>TOTAL</v>
          </cell>
          <cell r="G573" t="str">
            <v>RSE</v>
          </cell>
          <cell r="I573" t="str">
            <v>MS</v>
          </cell>
          <cell r="K573" t="str">
            <v>V</v>
          </cell>
          <cell r="L573">
            <v>38628.496759259258</v>
          </cell>
          <cell r="M573" t="str">
            <v>gchateaug</v>
          </cell>
          <cell r="N573">
            <v>38680.624421296299</v>
          </cell>
          <cell r="O573" t="str">
            <v>gchateaug</v>
          </cell>
          <cell r="Q573">
            <v>0.99</v>
          </cell>
        </row>
        <row r="574">
          <cell r="A574" t="str">
            <v>2003</v>
          </cell>
          <cell r="B574" t="str">
            <v>ES51</v>
          </cell>
          <cell r="C574" t="str">
            <v>A00</v>
          </cell>
          <cell r="D574" t="str">
            <v>PC_EMP</v>
          </cell>
          <cell r="E574" t="str">
            <v>T</v>
          </cell>
          <cell r="F574" t="str">
            <v>TOTAL</v>
          </cell>
          <cell r="G574" t="str">
            <v>TOTAL</v>
          </cell>
          <cell r="I574" t="str">
            <v>MS</v>
          </cell>
          <cell r="K574" t="str">
            <v>V</v>
          </cell>
          <cell r="L574">
            <v>38628.496759259258</v>
          </cell>
          <cell r="M574" t="str">
            <v>gchateaug</v>
          </cell>
          <cell r="N574">
            <v>38680.624421296299</v>
          </cell>
          <cell r="O574" t="str">
            <v>gchateaug</v>
          </cell>
          <cell r="Q574">
            <v>1.74</v>
          </cell>
        </row>
        <row r="575">
          <cell r="A575" t="str">
            <v>2003</v>
          </cell>
          <cell r="B575" t="str">
            <v>ES43</v>
          </cell>
          <cell r="C575" t="str">
            <v>A00</v>
          </cell>
          <cell r="D575" t="str">
            <v>PC_EMP</v>
          </cell>
          <cell r="E575" t="str">
            <v>T</v>
          </cell>
          <cell r="F575" t="str">
            <v>BES</v>
          </cell>
          <cell r="G575" t="str">
            <v>RSE</v>
          </cell>
          <cell r="I575" t="str">
            <v>MS</v>
          </cell>
          <cell r="K575" t="str">
            <v>V</v>
          </cell>
          <cell r="L575">
            <v>38628.496759259258</v>
          </cell>
          <cell r="M575" t="str">
            <v>gchateaug</v>
          </cell>
          <cell r="N575">
            <v>38680.624421296299</v>
          </cell>
          <cell r="O575" t="str">
            <v>gchateaug</v>
          </cell>
          <cell r="Q575">
            <v>0.03</v>
          </cell>
        </row>
        <row r="576">
          <cell r="A576" t="str">
            <v>2003</v>
          </cell>
          <cell r="B576" t="str">
            <v>ES43</v>
          </cell>
          <cell r="C576" t="str">
            <v>A00</v>
          </cell>
          <cell r="D576" t="str">
            <v>PC_EMP</v>
          </cell>
          <cell r="E576" t="str">
            <v>T</v>
          </cell>
          <cell r="F576" t="str">
            <v>BES</v>
          </cell>
          <cell r="G576" t="str">
            <v>TOTAL</v>
          </cell>
          <cell r="I576" t="str">
            <v>MS</v>
          </cell>
          <cell r="K576" t="str">
            <v>V</v>
          </cell>
          <cell r="L576">
            <v>38628.496759259258</v>
          </cell>
          <cell r="M576" t="str">
            <v>gchateaug</v>
          </cell>
          <cell r="N576">
            <v>38680.624421296299</v>
          </cell>
          <cell r="O576" t="str">
            <v>gchateaug</v>
          </cell>
          <cell r="Q576">
            <v>0.1</v>
          </cell>
        </row>
        <row r="577">
          <cell r="A577" t="str">
            <v>2003</v>
          </cell>
          <cell r="B577" t="str">
            <v>ES43</v>
          </cell>
          <cell r="C577" t="str">
            <v>A00</v>
          </cell>
          <cell r="D577" t="str">
            <v>PC_EMP</v>
          </cell>
          <cell r="E577" t="str">
            <v>T</v>
          </cell>
          <cell r="F577" t="str">
            <v>TOTAL</v>
          </cell>
          <cell r="G577" t="str">
            <v>RSE</v>
          </cell>
          <cell r="I577" t="str">
            <v>MS</v>
          </cell>
          <cell r="K577" t="str">
            <v>V</v>
          </cell>
          <cell r="L577">
            <v>38628.496759259258</v>
          </cell>
          <cell r="M577" t="str">
            <v>gchateaug</v>
          </cell>
          <cell r="N577">
            <v>38680.624421296299</v>
          </cell>
          <cell r="O577" t="str">
            <v>gchateaug</v>
          </cell>
          <cell r="Q577">
            <v>0.59</v>
          </cell>
        </row>
        <row r="578">
          <cell r="A578" t="str">
            <v>2003</v>
          </cell>
          <cell r="B578" t="str">
            <v>ES43</v>
          </cell>
          <cell r="C578" t="str">
            <v>A00</v>
          </cell>
          <cell r="D578" t="str">
            <v>PC_EMP</v>
          </cell>
          <cell r="E578" t="str">
            <v>T</v>
          </cell>
          <cell r="F578" t="str">
            <v>TOTAL</v>
          </cell>
          <cell r="G578" t="str">
            <v>TOTAL</v>
          </cell>
          <cell r="I578" t="str">
            <v>MS</v>
          </cell>
          <cell r="K578" t="str">
            <v>V</v>
          </cell>
          <cell r="L578">
            <v>38628.496759259258</v>
          </cell>
          <cell r="M578" t="str">
            <v>gchateaug</v>
          </cell>
          <cell r="N578">
            <v>38680.624421296299</v>
          </cell>
          <cell r="O578" t="str">
            <v>gchateaug</v>
          </cell>
          <cell r="Q578">
            <v>0.74</v>
          </cell>
        </row>
        <row r="579">
          <cell r="A579" t="str">
            <v>2003</v>
          </cell>
          <cell r="B579" t="str">
            <v>ES30</v>
          </cell>
          <cell r="C579" t="str">
            <v>A00</v>
          </cell>
          <cell r="D579" t="str">
            <v>PC_EMP</v>
          </cell>
          <cell r="E579" t="str">
            <v>T</v>
          </cell>
          <cell r="F579" t="str">
            <v>BES</v>
          </cell>
          <cell r="G579" t="str">
            <v>RSE</v>
          </cell>
          <cell r="I579" t="str">
            <v>MS</v>
          </cell>
          <cell r="K579" t="str">
            <v>V</v>
          </cell>
          <cell r="L579">
            <v>38628.496759259258</v>
          </cell>
          <cell r="M579" t="str">
            <v>gchateaug</v>
          </cell>
          <cell r="N579">
            <v>38680.624421296299</v>
          </cell>
          <cell r="O579" t="str">
            <v>gchateaug</v>
          </cell>
          <cell r="Q579">
            <v>0.39</v>
          </cell>
        </row>
        <row r="580">
          <cell r="A580" t="str">
            <v>2003</v>
          </cell>
          <cell r="B580" t="str">
            <v>ES30</v>
          </cell>
          <cell r="C580" t="str">
            <v>A00</v>
          </cell>
          <cell r="D580" t="str">
            <v>PC_EMP</v>
          </cell>
          <cell r="E580" t="str">
            <v>T</v>
          </cell>
          <cell r="F580" t="str">
            <v>BES</v>
          </cell>
          <cell r="G580" t="str">
            <v>TOTAL</v>
          </cell>
          <cell r="I580" t="str">
            <v>MS</v>
          </cell>
          <cell r="K580" t="str">
            <v>V</v>
          </cell>
          <cell r="L580">
            <v>38628.496759259258</v>
          </cell>
          <cell r="M580" t="str">
            <v>gchateaug</v>
          </cell>
          <cell r="N580">
            <v>38680.624421296299</v>
          </cell>
          <cell r="O580" t="str">
            <v>gchateaug</v>
          </cell>
          <cell r="Q580">
            <v>0.83</v>
          </cell>
        </row>
        <row r="581">
          <cell r="A581" t="str">
            <v>2003</v>
          </cell>
          <cell r="B581" t="str">
            <v>ES30</v>
          </cell>
          <cell r="C581" t="str">
            <v>A00</v>
          </cell>
          <cell r="D581" t="str">
            <v>PC_EMP</v>
          </cell>
          <cell r="E581" t="str">
            <v>T</v>
          </cell>
          <cell r="F581" t="str">
            <v>TOTAL</v>
          </cell>
          <cell r="G581" t="str">
            <v>RSE</v>
          </cell>
          <cell r="I581" t="str">
            <v>MS</v>
          </cell>
          <cell r="K581" t="str">
            <v>V</v>
          </cell>
          <cell r="L581">
            <v>38628.496759259258</v>
          </cell>
          <cell r="M581" t="str">
            <v>gchateaug</v>
          </cell>
          <cell r="N581">
            <v>38680.624421296299</v>
          </cell>
          <cell r="O581" t="str">
            <v>gchateaug</v>
          </cell>
          <cell r="Q581">
            <v>1.61</v>
          </cell>
        </row>
        <row r="582">
          <cell r="A582" t="str">
            <v>2003</v>
          </cell>
          <cell r="B582" t="str">
            <v>ES30</v>
          </cell>
          <cell r="C582" t="str">
            <v>A00</v>
          </cell>
          <cell r="D582" t="str">
            <v>PC_EMP</v>
          </cell>
          <cell r="E582" t="str">
            <v>T</v>
          </cell>
          <cell r="F582" t="str">
            <v>TOTAL</v>
          </cell>
          <cell r="G582" t="str">
            <v>TOTAL</v>
          </cell>
          <cell r="I582" t="str">
            <v>MS</v>
          </cell>
          <cell r="K582" t="str">
            <v>V</v>
          </cell>
          <cell r="L582">
            <v>38628.496759259258</v>
          </cell>
          <cell r="M582" t="str">
            <v>gchateaug</v>
          </cell>
          <cell r="N582">
            <v>38680.624421296299</v>
          </cell>
          <cell r="O582" t="str">
            <v>gchateaug</v>
          </cell>
          <cell r="Q582">
            <v>2.64</v>
          </cell>
        </row>
        <row r="583">
          <cell r="A583" t="str">
            <v>2003</v>
          </cell>
          <cell r="B583" t="str">
            <v>ES13</v>
          </cell>
          <cell r="C583" t="str">
            <v>A00</v>
          </cell>
          <cell r="D583" t="str">
            <v>PC_EMP</v>
          </cell>
          <cell r="E583" t="str">
            <v>T</v>
          </cell>
          <cell r="F583" t="str">
            <v>BES</v>
          </cell>
          <cell r="G583" t="str">
            <v>RSE</v>
          </cell>
          <cell r="I583" t="str">
            <v>MS</v>
          </cell>
          <cell r="K583" t="str">
            <v>V</v>
          </cell>
          <cell r="L583">
            <v>38628.496759259258</v>
          </cell>
          <cell r="M583" t="str">
            <v>gchateaug</v>
          </cell>
          <cell r="N583">
            <v>38680.624421296299</v>
          </cell>
          <cell r="O583" t="str">
            <v>gchateaug</v>
          </cell>
          <cell r="Q583">
            <v>0.08</v>
          </cell>
        </row>
        <row r="584">
          <cell r="A584" t="str">
            <v>2003</v>
          </cell>
          <cell r="B584" t="str">
            <v>ES13</v>
          </cell>
          <cell r="C584" t="str">
            <v>A00</v>
          </cell>
          <cell r="D584" t="str">
            <v>PC_EMP</v>
          </cell>
          <cell r="E584" t="str">
            <v>T</v>
          </cell>
          <cell r="F584" t="str">
            <v>BES</v>
          </cell>
          <cell r="G584" t="str">
            <v>TOTAL</v>
          </cell>
          <cell r="I584" t="str">
            <v>MS</v>
          </cell>
          <cell r="K584" t="str">
            <v>V</v>
          </cell>
          <cell r="L584">
            <v>38628.496759259258</v>
          </cell>
          <cell r="M584" t="str">
            <v>gchateaug</v>
          </cell>
          <cell r="N584">
            <v>38680.624421296299</v>
          </cell>
          <cell r="O584" t="str">
            <v>gchateaug</v>
          </cell>
          <cell r="Q584">
            <v>0.19</v>
          </cell>
        </row>
        <row r="585">
          <cell r="A585" t="str">
            <v>2002</v>
          </cell>
          <cell r="B585" t="str">
            <v>ES43</v>
          </cell>
          <cell r="C585" t="str">
            <v>A00</v>
          </cell>
          <cell r="D585" t="str">
            <v>PC_EMP</v>
          </cell>
          <cell r="E585" t="str">
            <v>T</v>
          </cell>
          <cell r="F585" t="str">
            <v>BES</v>
          </cell>
          <cell r="G585" t="str">
            <v>RSE</v>
          </cell>
          <cell r="H585" t="str">
            <v>:</v>
          </cell>
          <cell r="I585" t="str">
            <v>MS</v>
          </cell>
          <cell r="K585" t="str">
            <v>V</v>
          </cell>
          <cell r="L585">
            <v>38628.496759259258</v>
          </cell>
          <cell r="M585" t="str">
            <v>gchateaug</v>
          </cell>
          <cell r="N585">
            <v>38680.624421296299</v>
          </cell>
          <cell r="O585" t="str">
            <v>gchateaug</v>
          </cell>
        </row>
        <row r="586">
          <cell r="A586" t="str">
            <v>2002</v>
          </cell>
          <cell r="B586" t="str">
            <v>ES43</v>
          </cell>
          <cell r="C586" t="str">
            <v>A00</v>
          </cell>
          <cell r="D586" t="str">
            <v>PC_EMP</v>
          </cell>
          <cell r="E586" t="str">
            <v>T</v>
          </cell>
          <cell r="F586" t="str">
            <v>BES</v>
          </cell>
          <cell r="G586" t="str">
            <v>TOTAL</v>
          </cell>
          <cell r="I586" t="str">
            <v>MS</v>
          </cell>
          <cell r="K586" t="str">
            <v>V</v>
          </cell>
          <cell r="L586">
            <v>38628.496759259258</v>
          </cell>
          <cell r="M586" t="str">
            <v>gchateaug</v>
          </cell>
          <cell r="N586">
            <v>38680.624421296299</v>
          </cell>
          <cell r="O586" t="str">
            <v>gchateaug</v>
          </cell>
          <cell r="Q586">
            <v>7.0000000000000007E-2</v>
          </cell>
        </row>
        <row r="587">
          <cell r="A587" t="str">
            <v>2002</v>
          </cell>
          <cell r="B587" t="str">
            <v>ES43</v>
          </cell>
          <cell r="C587" t="str">
            <v>A00</v>
          </cell>
          <cell r="D587" t="str">
            <v>PC_EMP</v>
          </cell>
          <cell r="E587" t="str">
            <v>T</v>
          </cell>
          <cell r="F587" t="str">
            <v>TOTAL</v>
          </cell>
          <cell r="G587" t="str">
            <v>RSE</v>
          </cell>
          <cell r="H587" t="str">
            <v>:</v>
          </cell>
          <cell r="I587" t="str">
            <v>MS</v>
          </cell>
          <cell r="K587" t="str">
            <v>V</v>
          </cell>
          <cell r="L587">
            <v>38628.496759259258</v>
          </cell>
          <cell r="M587" t="str">
            <v>gchateaug</v>
          </cell>
          <cell r="N587">
            <v>38680.624421296299</v>
          </cell>
          <cell r="O587" t="str">
            <v>gchateaug</v>
          </cell>
        </row>
        <row r="588">
          <cell r="A588" t="str">
            <v>2002</v>
          </cell>
          <cell r="B588" t="str">
            <v>ES43</v>
          </cell>
          <cell r="C588" t="str">
            <v>A00</v>
          </cell>
          <cell r="D588" t="str">
            <v>PC_EMP</v>
          </cell>
          <cell r="E588" t="str">
            <v>T</v>
          </cell>
          <cell r="F588" t="str">
            <v>TOTAL</v>
          </cell>
          <cell r="G588" t="str">
            <v>TOTAL</v>
          </cell>
          <cell r="I588" t="str">
            <v>MS</v>
          </cell>
          <cell r="K588" t="str">
            <v>V</v>
          </cell>
          <cell r="L588">
            <v>38628.496759259258</v>
          </cell>
          <cell r="M588" t="str">
            <v>gchateaug</v>
          </cell>
          <cell r="N588">
            <v>38680.624421296299</v>
          </cell>
          <cell r="O588" t="str">
            <v>gchateaug</v>
          </cell>
          <cell r="Q588">
            <v>0.64</v>
          </cell>
        </row>
        <row r="589">
          <cell r="A589" t="str">
            <v>2002</v>
          </cell>
          <cell r="B589" t="str">
            <v>ES42</v>
          </cell>
          <cell r="C589" t="str">
            <v>A00</v>
          </cell>
          <cell r="D589" t="str">
            <v>PC_EMP</v>
          </cell>
          <cell r="E589" t="str">
            <v>T</v>
          </cell>
          <cell r="F589" t="str">
            <v>BES</v>
          </cell>
          <cell r="G589" t="str">
            <v>RSE</v>
          </cell>
          <cell r="H589" t="str">
            <v>:</v>
          </cell>
          <cell r="I589" t="str">
            <v>MS</v>
          </cell>
          <cell r="K589" t="str">
            <v>V</v>
          </cell>
          <cell r="L589">
            <v>38628.496759259258</v>
          </cell>
          <cell r="M589" t="str">
            <v>gchateaug</v>
          </cell>
          <cell r="N589">
            <v>38680.624421296299</v>
          </cell>
          <cell r="O589" t="str">
            <v>gchateaug</v>
          </cell>
        </row>
        <row r="590">
          <cell r="A590" t="str">
            <v>2001</v>
          </cell>
          <cell r="B590" t="str">
            <v>ES5</v>
          </cell>
          <cell r="C590" t="str">
            <v>A00</v>
          </cell>
          <cell r="D590" t="str">
            <v>PC_EMP</v>
          </cell>
          <cell r="E590" t="str">
            <v>T</v>
          </cell>
          <cell r="F590" t="str">
            <v>TOTAL</v>
          </cell>
          <cell r="G590" t="str">
            <v>RSE</v>
          </cell>
          <cell r="I590" t="str">
            <v>NC</v>
          </cell>
          <cell r="J590" t="str">
            <v>; former flag equal "s"</v>
          </cell>
          <cell r="K590" t="str">
            <v>V</v>
          </cell>
          <cell r="L590">
            <v>38628.496759259258</v>
          </cell>
          <cell r="M590" t="str">
            <v>gchateaug</v>
          </cell>
          <cell r="N590">
            <v>38680.624421296299</v>
          </cell>
          <cell r="O590" t="str">
            <v>gchateaug</v>
          </cell>
          <cell r="Q590">
            <v>0.7</v>
          </cell>
        </row>
        <row r="591">
          <cell r="A591" t="str">
            <v>2001</v>
          </cell>
          <cell r="B591" t="str">
            <v>ES5</v>
          </cell>
          <cell r="C591" t="str">
            <v>A00</v>
          </cell>
          <cell r="D591" t="str">
            <v>PC_EMP</v>
          </cell>
          <cell r="E591" t="str">
            <v>T</v>
          </cell>
          <cell r="F591" t="str">
            <v>TOTAL</v>
          </cell>
          <cell r="G591" t="str">
            <v>TOTAL</v>
          </cell>
          <cell r="I591" t="str">
            <v>NC</v>
          </cell>
          <cell r="J591" t="str">
            <v>; former flag equal "s"</v>
          </cell>
          <cell r="K591" t="str">
            <v>V</v>
          </cell>
          <cell r="L591">
            <v>38628.496759259258</v>
          </cell>
          <cell r="M591" t="str">
            <v>gchateaug</v>
          </cell>
          <cell r="N591">
            <v>38680.624421296299</v>
          </cell>
          <cell r="O591" t="str">
            <v>gchateaug</v>
          </cell>
          <cell r="Q591">
            <v>1.1200000000000001</v>
          </cell>
        </row>
        <row r="592">
          <cell r="A592" t="str">
            <v>2001</v>
          </cell>
          <cell r="B592" t="str">
            <v>ES42</v>
          </cell>
          <cell r="C592" t="str">
            <v>A00</v>
          </cell>
          <cell r="D592" t="str">
            <v>PC_EMP</v>
          </cell>
          <cell r="E592" t="str">
            <v>T</v>
          </cell>
          <cell r="F592" t="str">
            <v>BES</v>
          </cell>
          <cell r="G592" t="str">
            <v>RSE</v>
          </cell>
          <cell r="I592" t="str">
            <v>NC</v>
          </cell>
          <cell r="J592" t="str">
            <v>; former flag equal "s"</v>
          </cell>
          <cell r="K592" t="str">
            <v>V</v>
          </cell>
          <cell r="L592">
            <v>38628.496759259258</v>
          </cell>
          <cell r="M592" t="str">
            <v>gchateaug</v>
          </cell>
          <cell r="N592">
            <v>38680.624421296299</v>
          </cell>
          <cell r="O592" t="str">
            <v>gchateaug</v>
          </cell>
          <cell r="Q592">
            <v>0.04</v>
          </cell>
        </row>
        <row r="593">
          <cell r="A593" t="str">
            <v>2001</v>
          </cell>
          <cell r="B593" t="str">
            <v>ES42</v>
          </cell>
          <cell r="C593" t="str">
            <v>A00</v>
          </cell>
          <cell r="D593" t="str">
            <v>PC_EMP</v>
          </cell>
          <cell r="E593" t="str">
            <v>T</v>
          </cell>
          <cell r="F593" t="str">
            <v>BES</v>
          </cell>
          <cell r="G593" t="str">
            <v>TOTAL</v>
          </cell>
          <cell r="I593" t="str">
            <v>NC</v>
          </cell>
          <cell r="J593" t="str">
            <v>; former flag equal "s"</v>
          </cell>
          <cell r="K593" t="str">
            <v>V</v>
          </cell>
          <cell r="L593">
            <v>38628.496759259258</v>
          </cell>
          <cell r="M593" t="str">
            <v>gchateaug</v>
          </cell>
          <cell r="N593">
            <v>38680.624421296299</v>
          </cell>
          <cell r="O593" t="str">
            <v>gchateaug</v>
          </cell>
          <cell r="Q593">
            <v>0.09</v>
          </cell>
        </row>
        <row r="594">
          <cell r="A594" t="str">
            <v>2001</v>
          </cell>
          <cell r="B594" t="str">
            <v>ES42</v>
          </cell>
          <cell r="C594" t="str">
            <v>A00</v>
          </cell>
          <cell r="D594" t="str">
            <v>PC_EMP</v>
          </cell>
          <cell r="E594" t="str">
            <v>T</v>
          </cell>
          <cell r="F594" t="str">
            <v>TOTAL</v>
          </cell>
          <cell r="G594" t="str">
            <v>RSE</v>
          </cell>
          <cell r="I594" t="str">
            <v>NC</v>
          </cell>
          <cell r="J594" t="str">
            <v>; former flag equal "s"</v>
          </cell>
          <cell r="K594" t="str">
            <v>V</v>
          </cell>
          <cell r="L594">
            <v>38628.496759259258</v>
          </cell>
          <cell r="M594" t="str">
            <v>gchateaug</v>
          </cell>
          <cell r="N594">
            <v>38680.624421296299</v>
          </cell>
          <cell r="O594" t="str">
            <v>gchateaug</v>
          </cell>
          <cell r="Q594">
            <v>0.35</v>
          </cell>
        </row>
        <row r="595">
          <cell r="A595" t="str">
            <v>2001</v>
          </cell>
          <cell r="B595" t="str">
            <v>ES42</v>
          </cell>
          <cell r="C595" t="str">
            <v>A00</v>
          </cell>
          <cell r="D595" t="str">
            <v>PC_EMP</v>
          </cell>
          <cell r="E595" t="str">
            <v>T</v>
          </cell>
          <cell r="F595" t="str">
            <v>TOTAL</v>
          </cell>
          <cell r="G595" t="str">
            <v>TOTAL</v>
          </cell>
          <cell r="I595" t="str">
            <v>NC</v>
          </cell>
          <cell r="J595" t="str">
            <v>; former flag equal "s"</v>
          </cell>
          <cell r="K595" t="str">
            <v>V</v>
          </cell>
          <cell r="L595">
            <v>38628.496759259258</v>
          </cell>
          <cell r="M595" t="str">
            <v>gchateaug</v>
          </cell>
          <cell r="N595">
            <v>38680.624421296299</v>
          </cell>
          <cell r="O595" t="str">
            <v>gchateaug</v>
          </cell>
          <cell r="Q595">
            <v>0.63</v>
          </cell>
        </row>
        <row r="596">
          <cell r="A596" t="str">
            <v>2001</v>
          </cell>
          <cell r="B596" t="str">
            <v>ES3</v>
          </cell>
          <cell r="C596" t="str">
            <v>A00</v>
          </cell>
          <cell r="D596" t="str">
            <v>PC_EMP</v>
          </cell>
          <cell r="E596" t="str">
            <v>T</v>
          </cell>
          <cell r="F596" t="str">
            <v>BES</v>
          </cell>
          <cell r="G596" t="str">
            <v>RSE</v>
          </cell>
          <cell r="I596" t="str">
            <v>NC</v>
          </cell>
          <cell r="J596" t="str">
            <v>; former flag equal "s"</v>
          </cell>
          <cell r="K596" t="str">
            <v>V</v>
          </cell>
          <cell r="L596">
            <v>38628.496759259258</v>
          </cell>
          <cell r="M596" t="str">
            <v>gchateaug</v>
          </cell>
          <cell r="N596">
            <v>38680.624421296299</v>
          </cell>
          <cell r="O596" t="str">
            <v>gchateaug</v>
          </cell>
          <cell r="Q596">
            <v>0.3</v>
          </cell>
        </row>
        <row r="597">
          <cell r="A597" t="str">
            <v>2001</v>
          </cell>
          <cell r="B597" t="str">
            <v>ES3</v>
          </cell>
          <cell r="C597" t="str">
            <v>A00</v>
          </cell>
          <cell r="D597" t="str">
            <v>PC_EMP</v>
          </cell>
          <cell r="E597" t="str">
            <v>T</v>
          </cell>
          <cell r="F597" t="str">
            <v>BES</v>
          </cell>
          <cell r="G597" t="str">
            <v>TOTAL</v>
          </cell>
          <cell r="I597" t="str">
            <v>NC</v>
          </cell>
          <cell r="J597" t="str">
            <v>; former flag equal "s"</v>
          </cell>
          <cell r="K597" t="str">
            <v>V</v>
          </cell>
          <cell r="L597">
            <v>38628.496759259258</v>
          </cell>
          <cell r="M597" t="str">
            <v>gchateaug</v>
          </cell>
          <cell r="N597">
            <v>38680.624421296299</v>
          </cell>
          <cell r="O597" t="str">
            <v>gchateaug</v>
          </cell>
          <cell r="Q597">
            <v>0.64</v>
          </cell>
        </row>
        <row r="598">
          <cell r="A598" t="str">
            <v>2001</v>
          </cell>
          <cell r="B598" t="str">
            <v>ES3</v>
          </cell>
          <cell r="C598" t="str">
            <v>A00</v>
          </cell>
          <cell r="D598" t="str">
            <v>PC_EMP</v>
          </cell>
          <cell r="E598" t="str">
            <v>T</v>
          </cell>
          <cell r="F598" t="str">
            <v>TOTAL</v>
          </cell>
          <cell r="G598" t="str">
            <v>RSE</v>
          </cell>
          <cell r="I598" t="str">
            <v>NC</v>
          </cell>
          <cell r="K598" t="str">
            <v>V</v>
          </cell>
          <cell r="L598">
            <v>38628.496759259258</v>
          </cell>
          <cell r="M598" t="str">
            <v>gchateaug</v>
          </cell>
          <cell r="N598">
            <v>38680.624432870369</v>
          </cell>
          <cell r="O598" t="str">
            <v>gchateaug</v>
          </cell>
          <cell r="Q598">
            <v>1.63</v>
          </cell>
        </row>
        <row r="599">
          <cell r="A599" t="str">
            <v>2001</v>
          </cell>
          <cell r="B599" t="str">
            <v>ES3</v>
          </cell>
          <cell r="C599" t="str">
            <v>A00</v>
          </cell>
          <cell r="D599" t="str">
            <v>PC_EMP</v>
          </cell>
          <cell r="E599" t="str">
            <v>T</v>
          </cell>
          <cell r="F599" t="str">
            <v>TOTAL</v>
          </cell>
          <cell r="G599" t="str">
            <v>TOTAL</v>
          </cell>
          <cell r="I599" t="str">
            <v>NC</v>
          </cell>
          <cell r="K599" t="str">
            <v>V</v>
          </cell>
          <cell r="L599">
            <v>38628.496759259258</v>
          </cell>
          <cell r="M599" t="str">
            <v>gchateaug</v>
          </cell>
          <cell r="N599">
            <v>38680.624432870369</v>
          </cell>
          <cell r="O599" t="str">
            <v>gchateaug</v>
          </cell>
          <cell r="Q599">
            <v>2.6</v>
          </cell>
        </row>
        <row r="600">
          <cell r="A600" t="str">
            <v>2001</v>
          </cell>
          <cell r="B600" t="str">
            <v>ES24</v>
          </cell>
          <cell r="C600" t="str">
            <v>A00</v>
          </cell>
          <cell r="D600" t="str">
            <v>PC_EMP</v>
          </cell>
          <cell r="E600" t="str">
            <v>T</v>
          </cell>
          <cell r="F600" t="str">
            <v>BES</v>
          </cell>
          <cell r="G600" t="str">
            <v>RSE</v>
          </cell>
          <cell r="I600" t="str">
            <v>NC</v>
          </cell>
          <cell r="J600" t="str">
            <v>; former flag equal "s"</v>
          </cell>
          <cell r="K600" t="str">
            <v>V</v>
          </cell>
          <cell r="L600">
            <v>38628.496759259258</v>
          </cell>
          <cell r="M600" t="str">
            <v>gchateaug</v>
          </cell>
          <cell r="N600">
            <v>38680.624432870369</v>
          </cell>
          <cell r="O600" t="str">
            <v>gchateaug</v>
          </cell>
          <cell r="Q600">
            <v>0.11</v>
          </cell>
        </row>
        <row r="601">
          <cell r="A601" t="str">
            <v>2001</v>
          </cell>
          <cell r="B601" t="str">
            <v>ES24</v>
          </cell>
          <cell r="C601" t="str">
            <v>A00</v>
          </cell>
          <cell r="D601" t="str">
            <v>PC_EMP</v>
          </cell>
          <cell r="E601" t="str">
            <v>T</v>
          </cell>
          <cell r="F601" t="str">
            <v>BES</v>
          </cell>
          <cell r="G601" t="str">
            <v>TOTAL</v>
          </cell>
          <cell r="I601" t="str">
            <v>NC</v>
          </cell>
          <cell r="J601" t="str">
            <v>; former flag equal "s"</v>
          </cell>
          <cell r="K601" t="str">
            <v>V</v>
          </cell>
          <cell r="L601">
            <v>38628.496759259258</v>
          </cell>
          <cell r="M601" t="str">
            <v>gchateaug</v>
          </cell>
          <cell r="N601">
            <v>38680.624432870369</v>
          </cell>
          <cell r="O601" t="str">
            <v>gchateaug</v>
          </cell>
          <cell r="Q601">
            <v>0.34</v>
          </cell>
        </row>
        <row r="602">
          <cell r="A602" t="str">
            <v>2001</v>
          </cell>
          <cell r="B602" t="str">
            <v>ES24</v>
          </cell>
          <cell r="C602" t="str">
            <v>A00</v>
          </cell>
          <cell r="D602" t="str">
            <v>PC_EMP</v>
          </cell>
          <cell r="E602" t="str">
            <v>T</v>
          </cell>
          <cell r="F602" t="str">
            <v>TOTAL</v>
          </cell>
          <cell r="G602" t="str">
            <v>RSE</v>
          </cell>
          <cell r="I602" t="str">
            <v>NC</v>
          </cell>
          <cell r="K602" t="str">
            <v>V</v>
          </cell>
          <cell r="L602">
            <v>38628.496759259258</v>
          </cell>
          <cell r="M602" t="str">
            <v>gchateaug</v>
          </cell>
          <cell r="N602">
            <v>38680.624432870369</v>
          </cell>
          <cell r="O602" t="str">
            <v>gchateaug</v>
          </cell>
          <cell r="Q602">
            <v>0.85</v>
          </cell>
        </row>
        <row r="603">
          <cell r="A603" t="str">
            <v>2001</v>
          </cell>
          <cell r="B603" t="str">
            <v>ES24</v>
          </cell>
          <cell r="C603" t="str">
            <v>A00</v>
          </cell>
          <cell r="D603" t="str">
            <v>PC_EMP</v>
          </cell>
          <cell r="E603" t="str">
            <v>T</v>
          </cell>
          <cell r="F603" t="str">
            <v>TOTAL</v>
          </cell>
          <cell r="G603" t="str">
            <v>TOTAL</v>
          </cell>
          <cell r="I603" t="str">
            <v>NC</v>
          </cell>
          <cell r="J603" t="str">
            <v>; former flag equal "s"</v>
          </cell>
          <cell r="K603" t="str">
            <v>V</v>
          </cell>
          <cell r="L603">
            <v>38628.496759259258</v>
          </cell>
          <cell r="M603" t="str">
            <v>gchateaug</v>
          </cell>
          <cell r="N603">
            <v>38680.624432870369</v>
          </cell>
          <cell r="O603" t="str">
            <v>gchateaug</v>
          </cell>
          <cell r="Q603">
            <v>1.2</v>
          </cell>
        </row>
        <row r="604">
          <cell r="A604" t="str">
            <v>2001</v>
          </cell>
          <cell r="B604" t="str">
            <v>ES12</v>
          </cell>
          <cell r="C604" t="str">
            <v>A00</v>
          </cell>
          <cell r="D604" t="str">
            <v>PC_EMP</v>
          </cell>
          <cell r="E604" t="str">
            <v>T</v>
          </cell>
          <cell r="F604" t="str">
            <v>BES</v>
          </cell>
          <cell r="G604" t="str">
            <v>RSE</v>
          </cell>
          <cell r="I604" t="str">
            <v>NC</v>
          </cell>
          <cell r="J604" t="str">
            <v>; former flag equal "s"</v>
          </cell>
          <cell r="K604" t="str">
            <v>V</v>
          </cell>
          <cell r="L604">
            <v>38628.496759259258</v>
          </cell>
          <cell r="M604" t="str">
            <v>gchateaug</v>
          </cell>
          <cell r="N604">
            <v>38680.624432870369</v>
          </cell>
          <cell r="O604" t="str">
            <v>gchateaug</v>
          </cell>
          <cell r="Q604">
            <v>0.05</v>
          </cell>
        </row>
        <row r="605">
          <cell r="A605" t="str">
            <v>2001</v>
          </cell>
          <cell r="B605" t="str">
            <v>ES12</v>
          </cell>
          <cell r="C605" t="str">
            <v>A00</v>
          </cell>
          <cell r="D605" t="str">
            <v>PC_EMP</v>
          </cell>
          <cell r="E605" t="str">
            <v>T</v>
          </cell>
          <cell r="F605" t="str">
            <v>BES</v>
          </cell>
          <cell r="G605" t="str">
            <v>TOTAL</v>
          </cell>
          <cell r="I605" t="str">
            <v>NC</v>
          </cell>
          <cell r="J605" t="str">
            <v>; former flag equal "s"</v>
          </cell>
          <cell r="K605" t="str">
            <v>V</v>
          </cell>
          <cell r="L605">
            <v>38628.496759259258</v>
          </cell>
          <cell r="M605" t="str">
            <v>gchateaug</v>
          </cell>
          <cell r="N605">
            <v>38680.624432870369</v>
          </cell>
          <cell r="O605" t="str">
            <v>gchateaug</v>
          </cell>
          <cell r="Q605">
            <v>0.14000000000000001</v>
          </cell>
        </row>
        <row r="606">
          <cell r="A606" t="str">
            <v>2000</v>
          </cell>
          <cell r="B606" t="str">
            <v>ES21</v>
          </cell>
          <cell r="C606" t="str">
            <v>A00</v>
          </cell>
          <cell r="D606" t="str">
            <v>PC_EMP</v>
          </cell>
          <cell r="E606" t="str">
            <v>T</v>
          </cell>
          <cell r="F606" t="str">
            <v>TOTAL</v>
          </cell>
          <cell r="G606" t="str">
            <v>RSE</v>
          </cell>
          <cell r="H606" t="str">
            <v>:</v>
          </cell>
          <cell r="I606" t="str">
            <v>NC</v>
          </cell>
          <cell r="K606" t="str">
            <v>V</v>
          </cell>
          <cell r="L606">
            <v>38628.496759259258</v>
          </cell>
          <cell r="M606" t="str">
            <v>gchateaug</v>
          </cell>
          <cell r="N606">
            <v>38680.624421296299</v>
          </cell>
          <cell r="O606" t="str">
            <v>gchateaug</v>
          </cell>
        </row>
        <row r="607">
          <cell r="A607" t="str">
            <v>2000</v>
          </cell>
          <cell r="B607" t="str">
            <v>ES21</v>
          </cell>
          <cell r="C607" t="str">
            <v>A00</v>
          </cell>
          <cell r="D607" t="str">
            <v>PC_EMP</v>
          </cell>
          <cell r="E607" t="str">
            <v>T</v>
          </cell>
          <cell r="F607" t="str">
            <v>TOTAL</v>
          </cell>
          <cell r="G607" t="str">
            <v>TOTAL</v>
          </cell>
          <cell r="H607" t="str">
            <v>:</v>
          </cell>
          <cell r="I607" t="str">
            <v>NC</v>
          </cell>
          <cell r="K607" t="str">
            <v>V</v>
          </cell>
          <cell r="L607">
            <v>38628.496759259258</v>
          </cell>
          <cell r="M607" t="str">
            <v>gchateaug</v>
          </cell>
          <cell r="N607">
            <v>38680.624421296299</v>
          </cell>
          <cell r="O607" t="str">
            <v>gchateaug</v>
          </cell>
        </row>
        <row r="608">
          <cell r="A608" t="str">
            <v>2000</v>
          </cell>
          <cell r="B608" t="str">
            <v>ES2</v>
          </cell>
          <cell r="C608" t="str">
            <v>A00</v>
          </cell>
          <cell r="D608" t="str">
            <v>PC_EMP</v>
          </cell>
          <cell r="E608" t="str">
            <v>T</v>
          </cell>
          <cell r="F608" t="str">
            <v>BES</v>
          </cell>
          <cell r="G608" t="str">
            <v>RSE</v>
          </cell>
          <cell r="H608" t="str">
            <v>:</v>
          </cell>
          <cell r="I608" t="str">
            <v>NC</v>
          </cell>
          <cell r="K608" t="str">
            <v>V</v>
          </cell>
          <cell r="L608">
            <v>38628.496759259258</v>
          </cell>
          <cell r="M608" t="str">
            <v>gchateaug</v>
          </cell>
          <cell r="N608">
            <v>38680.624421296299</v>
          </cell>
          <cell r="O608" t="str">
            <v>gchateaug</v>
          </cell>
        </row>
        <row r="609">
          <cell r="A609" t="str">
            <v>2000</v>
          </cell>
          <cell r="B609" t="str">
            <v>ES2</v>
          </cell>
          <cell r="C609" t="str">
            <v>A00</v>
          </cell>
          <cell r="D609" t="str">
            <v>PC_EMP</v>
          </cell>
          <cell r="E609" t="str">
            <v>T</v>
          </cell>
          <cell r="F609" t="str">
            <v>BES</v>
          </cell>
          <cell r="G609" t="str">
            <v>TOTAL</v>
          </cell>
          <cell r="H609" t="str">
            <v>:</v>
          </cell>
          <cell r="I609" t="str">
            <v>NC</v>
          </cell>
          <cell r="K609" t="str">
            <v>V</v>
          </cell>
          <cell r="L609">
            <v>38628.496759259258</v>
          </cell>
          <cell r="M609" t="str">
            <v>gchateaug</v>
          </cell>
          <cell r="N609">
            <v>38680.624421296299</v>
          </cell>
          <cell r="O609" t="str">
            <v>gchateaug</v>
          </cell>
        </row>
        <row r="610">
          <cell r="A610" t="str">
            <v>2003</v>
          </cell>
          <cell r="B610" t="str">
            <v>NL13</v>
          </cell>
          <cell r="C610" t="str">
            <v>A00</v>
          </cell>
          <cell r="D610" t="str">
            <v>PC_EMP</v>
          </cell>
          <cell r="E610" t="str">
            <v>T</v>
          </cell>
          <cell r="F610" t="str">
            <v>TOTAL</v>
          </cell>
          <cell r="G610" t="str">
            <v>TOTAL</v>
          </cell>
          <cell r="H610" t="str">
            <v>:</v>
          </cell>
          <cell r="I610" t="str">
            <v>MS</v>
          </cell>
          <cell r="K610" t="str">
            <v>V</v>
          </cell>
          <cell r="L610">
            <v>38628.496759259258</v>
          </cell>
          <cell r="M610" t="str">
            <v>gchateaug</v>
          </cell>
          <cell r="N610">
            <v>38680.624456018515</v>
          </cell>
          <cell r="O610" t="str">
            <v>gchateaug</v>
          </cell>
        </row>
        <row r="611">
          <cell r="A611" t="str">
            <v>2003</v>
          </cell>
          <cell r="B611" t="str">
            <v>NL1</v>
          </cell>
          <cell r="C611" t="str">
            <v>A00</v>
          </cell>
          <cell r="D611" t="str">
            <v>PC_EMP</v>
          </cell>
          <cell r="E611" t="str">
            <v>T</v>
          </cell>
          <cell r="F611" t="str">
            <v>BES</v>
          </cell>
          <cell r="G611" t="str">
            <v>RSE</v>
          </cell>
          <cell r="H611" t="str">
            <v>e</v>
          </cell>
          <cell r="I611" t="str">
            <v>MS</v>
          </cell>
          <cell r="K611" t="str">
            <v>V</v>
          </cell>
          <cell r="L611">
            <v>38628.496759259258</v>
          </cell>
          <cell r="M611" t="str">
            <v>gchateaug</v>
          </cell>
          <cell r="N611">
            <v>38680.624456018515</v>
          </cell>
          <cell r="O611" t="str">
            <v>gchateaug</v>
          </cell>
          <cell r="Q611">
            <v>0.18</v>
          </cell>
        </row>
        <row r="612">
          <cell r="A612" t="str">
            <v>2003</v>
          </cell>
          <cell r="B612" t="str">
            <v>NL1</v>
          </cell>
          <cell r="C612" t="str">
            <v>A00</v>
          </cell>
          <cell r="D612" t="str">
            <v>PC_EMP</v>
          </cell>
          <cell r="E612" t="str">
            <v>T</v>
          </cell>
          <cell r="F612" t="str">
            <v>BES</v>
          </cell>
          <cell r="G612" t="str">
            <v>TOTAL</v>
          </cell>
          <cell r="H612" t="str">
            <v>e</v>
          </cell>
          <cell r="I612" t="str">
            <v>MS</v>
          </cell>
          <cell r="K612" t="str">
            <v>V</v>
          </cell>
          <cell r="L612">
            <v>38628.496759259258</v>
          </cell>
          <cell r="M612" t="str">
            <v>gchateaug</v>
          </cell>
          <cell r="N612">
            <v>38680.624456018515</v>
          </cell>
          <cell r="O612" t="str">
            <v>gchateaug</v>
          </cell>
          <cell r="Q612">
            <v>0.42</v>
          </cell>
        </row>
        <row r="613">
          <cell r="A613" t="str">
            <v>2003</v>
          </cell>
          <cell r="B613" t="str">
            <v>NL1</v>
          </cell>
          <cell r="C613" t="str">
            <v>A00</v>
          </cell>
          <cell r="D613" t="str">
            <v>PC_EMP</v>
          </cell>
          <cell r="E613" t="str">
            <v>T</v>
          </cell>
          <cell r="F613" t="str">
            <v>TOTAL</v>
          </cell>
          <cell r="G613" t="str">
            <v>TOTAL</v>
          </cell>
          <cell r="H613" t="str">
            <v>:</v>
          </cell>
          <cell r="I613" t="str">
            <v>MS</v>
          </cell>
          <cell r="K613" t="str">
            <v>V</v>
          </cell>
          <cell r="L613">
            <v>38628.496770833335</v>
          </cell>
          <cell r="M613" t="str">
            <v>gchateaug</v>
          </cell>
          <cell r="N613">
            <v>38680.624456018515</v>
          </cell>
          <cell r="O613" t="str">
            <v>gchateaug</v>
          </cell>
        </row>
        <row r="614">
          <cell r="A614" t="str">
            <v>2003</v>
          </cell>
          <cell r="B614" t="str">
            <v>MT00</v>
          </cell>
          <cell r="C614" t="str">
            <v>A00</v>
          </cell>
          <cell r="D614" t="str">
            <v>PC_EMP</v>
          </cell>
          <cell r="E614" t="str">
            <v>T</v>
          </cell>
          <cell r="F614" t="str">
            <v>BES</v>
          </cell>
          <cell r="G614" t="str">
            <v>RSE</v>
          </cell>
          <cell r="H614" t="str">
            <v>:</v>
          </cell>
          <cell r="I614" t="str">
            <v>NC</v>
          </cell>
          <cell r="K614" t="str">
            <v>V</v>
          </cell>
          <cell r="L614">
            <v>38628.496770833335</v>
          </cell>
          <cell r="M614" t="str">
            <v>gchateaug</v>
          </cell>
          <cell r="N614">
            <v>38681.684606481482</v>
          </cell>
          <cell r="O614" t="str">
            <v>gchateaug</v>
          </cell>
        </row>
        <row r="615">
          <cell r="A615" t="str">
            <v>1998</v>
          </cell>
          <cell r="B615" t="str">
            <v>RU</v>
          </cell>
          <cell r="C615" t="str">
            <v>A00</v>
          </cell>
          <cell r="D615" t="str">
            <v>PC_EMP</v>
          </cell>
          <cell r="E615" t="str">
            <v>T</v>
          </cell>
          <cell r="F615" t="str">
            <v>TOTAL</v>
          </cell>
          <cell r="G615" t="str">
            <v>RSE</v>
          </cell>
          <cell r="I615" t="str">
            <v>OTH</v>
          </cell>
          <cell r="J615" t="str">
            <v>DATA OCDE</v>
          </cell>
          <cell r="K615" t="str">
            <v>V</v>
          </cell>
          <cell r="L615">
            <v>38628.522870370369</v>
          </cell>
          <cell r="M615" t="str">
            <v>gchateaug</v>
          </cell>
          <cell r="N615">
            <v>38681.684016203704</v>
          </cell>
          <cell r="O615" t="str">
            <v>gchateaug</v>
          </cell>
          <cell r="Q615">
            <v>0.66</v>
          </cell>
        </row>
        <row r="616">
          <cell r="A616" t="str">
            <v>1992</v>
          </cell>
          <cell r="B616" t="str">
            <v>RU</v>
          </cell>
          <cell r="C616" t="str">
            <v>A00</v>
          </cell>
          <cell r="D616" t="str">
            <v>PC_EMP</v>
          </cell>
          <cell r="E616" t="str">
            <v>T</v>
          </cell>
          <cell r="F616" t="str">
            <v>BES</v>
          </cell>
          <cell r="G616" t="str">
            <v>TOTAL</v>
          </cell>
          <cell r="H616" t="str">
            <v>i</v>
          </cell>
          <cell r="I616" t="str">
            <v>OTH</v>
          </cell>
          <cell r="J616" t="str">
            <v>DATA OCDE</v>
          </cell>
          <cell r="K616" t="str">
            <v>V</v>
          </cell>
          <cell r="L616">
            <v>38628.522905092592</v>
          </cell>
          <cell r="M616" t="str">
            <v>gchateaug</v>
          </cell>
          <cell r="N616">
            <v>38681.683993055558</v>
          </cell>
          <cell r="O616" t="str">
            <v>gchateaug</v>
          </cell>
          <cell r="Q616">
            <v>1.63</v>
          </cell>
        </row>
        <row r="617">
          <cell r="A617" t="str">
            <v>1992</v>
          </cell>
          <cell r="B617" t="str">
            <v>RU</v>
          </cell>
          <cell r="C617" t="str">
            <v>A00</v>
          </cell>
          <cell r="D617" t="str">
            <v>PC_EMP</v>
          </cell>
          <cell r="E617" t="str">
            <v>T</v>
          </cell>
          <cell r="F617" t="str">
            <v>BES</v>
          </cell>
          <cell r="G617" t="str">
            <v>RSE</v>
          </cell>
          <cell r="H617" t="str">
            <v>i</v>
          </cell>
          <cell r="I617" t="str">
            <v>OTH</v>
          </cell>
          <cell r="J617" t="str">
            <v>DATA OCDE</v>
          </cell>
          <cell r="K617" t="str">
            <v>V</v>
          </cell>
          <cell r="L617">
            <v>38628.522905092592</v>
          </cell>
          <cell r="M617" t="str">
            <v>gchateaug</v>
          </cell>
          <cell r="N617">
            <v>38681.683993055558</v>
          </cell>
          <cell r="O617" t="str">
            <v>gchateaug</v>
          </cell>
          <cell r="Q617">
            <v>0.81</v>
          </cell>
        </row>
        <row r="618">
          <cell r="A618" t="str">
            <v>1989</v>
          </cell>
          <cell r="B618" t="str">
            <v>TR</v>
          </cell>
          <cell r="C618" t="str">
            <v>A00</v>
          </cell>
          <cell r="D618" t="str">
            <v>PC_EMP</v>
          </cell>
          <cell r="E618" t="str">
            <v>T</v>
          </cell>
          <cell r="F618" t="str">
            <v>BES</v>
          </cell>
          <cell r="G618" t="str">
            <v>TOTAL</v>
          </cell>
          <cell r="H618" t="str">
            <v>:</v>
          </cell>
          <cell r="I618" t="str">
            <v>NC</v>
          </cell>
          <cell r="K618" t="str">
            <v>V</v>
          </cell>
          <cell r="L618">
            <v>38628.522905092592</v>
          </cell>
          <cell r="M618" t="str">
            <v>gchateaug</v>
          </cell>
          <cell r="N618">
            <v>38681.684074074074</v>
          </cell>
          <cell r="O618" t="str">
            <v>gchateaug</v>
          </cell>
        </row>
        <row r="619">
          <cell r="A619" t="str">
            <v>1989</v>
          </cell>
          <cell r="B619" t="str">
            <v>TR</v>
          </cell>
          <cell r="C619" t="str">
            <v>A00</v>
          </cell>
          <cell r="D619" t="str">
            <v>PC_EMP</v>
          </cell>
          <cell r="E619" t="str">
            <v>T</v>
          </cell>
          <cell r="F619" t="str">
            <v>BES</v>
          </cell>
          <cell r="G619" t="str">
            <v>RSE</v>
          </cell>
          <cell r="H619" t="str">
            <v>:</v>
          </cell>
          <cell r="I619" t="str">
            <v>NC</v>
          </cell>
          <cell r="K619" t="str">
            <v>V</v>
          </cell>
          <cell r="L619">
            <v>38628.522905092592</v>
          </cell>
          <cell r="M619" t="str">
            <v>gchateaug</v>
          </cell>
          <cell r="N619">
            <v>38681.684074074074</v>
          </cell>
          <cell r="O619" t="str">
            <v>gchateaug</v>
          </cell>
        </row>
        <row r="620">
          <cell r="A620" t="str">
            <v>2003</v>
          </cell>
          <cell r="B620" t="str">
            <v>RO06</v>
          </cell>
          <cell r="C620" t="str">
            <v>A00</v>
          </cell>
          <cell r="D620" t="str">
            <v>PC_EMP</v>
          </cell>
          <cell r="E620" t="str">
            <v>T</v>
          </cell>
          <cell r="F620" t="str">
            <v>TOTAL</v>
          </cell>
          <cell r="G620" t="str">
            <v>RSE</v>
          </cell>
          <cell r="I620" t="str">
            <v>MS</v>
          </cell>
          <cell r="K620" t="str">
            <v>V</v>
          </cell>
          <cell r="L620">
            <v>38628.496747685182</v>
          </cell>
          <cell r="M620" t="str">
            <v>gchateaug</v>
          </cell>
          <cell r="N620">
            <v>38680.624456018515</v>
          </cell>
          <cell r="O620" t="str">
            <v>gchateaug</v>
          </cell>
          <cell r="Q620">
            <v>0.08</v>
          </cell>
        </row>
        <row r="621">
          <cell r="A621" t="str">
            <v>2003</v>
          </cell>
          <cell r="B621" t="str">
            <v>RO06</v>
          </cell>
          <cell r="C621" t="str">
            <v>A00</v>
          </cell>
          <cell r="D621" t="str">
            <v>PC_EMP</v>
          </cell>
          <cell r="E621" t="str">
            <v>T</v>
          </cell>
          <cell r="F621" t="str">
            <v>TOTAL</v>
          </cell>
          <cell r="G621" t="str">
            <v>TOTAL</v>
          </cell>
          <cell r="I621" t="str">
            <v>MS</v>
          </cell>
          <cell r="K621" t="str">
            <v>V</v>
          </cell>
          <cell r="L621">
            <v>38628.496747685182</v>
          </cell>
          <cell r="M621" t="str">
            <v>gchateaug</v>
          </cell>
          <cell r="N621">
            <v>38680.624456018515</v>
          </cell>
          <cell r="O621" t="str">
            <v>gchateaug</v>
          </cell>
          <cell r="Q621">
            <v>0.24</v>
          </cell>
        </row>
        <row r="622">
          <cell r="A622" t="str">
            <v>2003</v>
          </cell>
          <cell r="B622" t="str">
            <v>RO04</v>
          </cell>
          <cell r="C622" t="str">
            <v>A00</v>
          </cell>
          <cell r="D622" t="str">
            <v>PC_EMP</v>
          </cell>
          <cell r="E622" t="str">
            <v>T</v>
          </cell>
          <cell r="F622" t="str">
            <v>BES</v>
          </cell>
          <cell r="G622" t="str">
            <v>RSE</v>
          </cell>
          <cell r="I622" t="str">
            <v>MS</v>
          </cell>
          <cell r="K622" t="str">
            <v>V</v>
          </cell>
          <cell r="L622">
            <v>38628.496747685182</v>
          </cell>
          <cell r="M622" t="str">
            <v>gchateaug</v>
          </cell>
          <cell r="N622">
            <v>38680.624456018515</v>
          </cell>
          <cell r="O622" t="str">
            <v>gchateaug</v>
          </cell>
          <cell r="Q622">
            <v>0.05</v>
          </cell>
        </row>
        <row r="623">
          <cell r="A623" t="str">
            <v>2003</v>
          </cell>
          <cell r="B623" t="str">
            <v>RO04</v>
          </cell>
          <cell r="C623" t="str">
            <v>A00</v>
          </cell>
          <cell r="D623" t="str">
            <v>PC_EMP</v>
          </cell>
          <cell r="E623" t="str">
            <v>T</v>
          </cell>
          <cell r="F623" t="str">
            <v>BES</v>
          </cell>
          <cell r="G623" t="str">
            <v>TOTAL</v>
          </cell>
          <cell r="I623" t="str">
            <v>MS</v>
          </cell>
          <cell r="K623" t="str">
            <v>V</v>
          </cell>
          <cell r="L623">
            <v>38628.496747685182</v>
          </cell>
          <cell r="M623" t="str">
            <v>gchateaug</v>
          </cell>
          <cell r="N623">
            <v>38680.624456018515</v>
          </cell>
          <cell r="O623" t="str">
            <v>gchateaug</v>
          </cell>
          <cell r="Q623">
            <v>0.09</v>
          </cell>
        </row>
        <row r="624">
          <cell r="A624" t="str">
            <v>2003</v>
          </cell>
          <cell r="B624" t="str">
            <v>RO04</v>
          </cell>
          <cell r="C624" t="str">
            <v>A00</v>
          </cell>
          <cell r="D624" t="str">
            <v>PC_EMP</v>
          </cell>
          <cell r="E624" t="str">
            <v>T</v>
          </cell>
          <cell r="F624" t="str">
            <v>TOTAL</v>
          </cell>
          <cell r="G624" t="str">
            <v>RSE</v>
          </cell>
          <cell r="I624" t="str">
            <v>MS</v>
          </cell>
          <cell r="K624" t="str">
            <v>V</v>
          </cell>
          <cell r="L624">
            <v>38628.496747685182</v>
          </cell>
          <cell r="M624" t="str">
            <v>gchateaug</v>
          </cell>
          <cell r="N624">
            <v>38680.624456018515</v>
          </cell>
          <cell r="O624" t="str">
            <v>gchateaug</v>
          </cell>
          <cell r="Q624">
            <v>0.21</v>
          </cell>
        </row>
        <row r="625">
          <cell r="A625" t="str">
            <v>2003</v>
          </cell>
          <cell r="B625" t="str">
            <v>RO04</v>
          </cell>
          <cell r="C625" t="str">
            <v>A00</v>
          </cell>
          <cell r="D625" t="str">
            <v>PC_EMP</v>
          </cell>
          <cell r="E625" t="str">
            <v>T</v>
          </cell>
          <cell r="F625" t="str">
            <v>TOTAL</v>
          </cell>
          <cell r="G625" t="str">
            <v>TOTAL</v>
          </cell>
          <cell r="I625" t="str">
            <v>MS</v>
          </cell>
          <cell r="K625" t="str">
            <v>V</v>
          </cell>
          <cell r="L625">
            <v>38628.496747685182</v>
          </cell>
          <cell r="M625" t="str">
            <v>gchateaug</v>
          </cell>
          <cell r="N625">
            <v>38680.624456018515</v>
          </cell>
          <cell r="O625" t="str">
            <v>gchateaug</v>
          </cell>
          <cell r="Q625">
            <v>0.27</v>
          </cell>
        </row>
        <row r="626">
          <cell r="A626" t="str">
            <v>2003</v>
          </cell>
          <cell r="B626" t="str">
            <v>PT3</v>
          </cell>
          <cell r="C626" t="str">
            <v>A00</v>
          </cell>
          <cell r="D626" t="str">
            <v>PC_EMP</v>
          </cell>
          <cell r="E626" t="str">
            <v>T</v>
          </cell>
          <cell r="F626" t="str">
            <v>BES</v>
          </cell>
          <cell r="G626" t="str">
            <v>RSE</v>
          </cell>
          <cell r="H626" t="str">
            <v>be</v>
          </cell>
          <cell r="I626" t="str">
            <v>MS</v>
          </cell>
          <cell r="K626" t="str">
            <v>V</v>
          </cell>
          <cell r="L626">
            <v>38628.496747685182</v>
          </cell>
          <cell r="M626" t="str">
            <v>gchateaug</v>
          </cell>
          <cell r="N626">
            <v>38680.624456018515</v>
          </cell>
          <cell r="O626" t="str">
            <v>gchateaug</v>
          </cell>
          <cell r="Q626">
            <v>0.01</v>
          </cell>
        </row>
        <row r="627">
          <cell r="A627" t="str">
            <v>2003</v>
          </cell>
          <cell r="B627" t="str">
            <v>PT3</v>
          </cell>
          <cell r="C627" t="str">
            <v>A00</v>
          </cell>
          <cell r="D627" t="str">
            <v>PC_EMP</v>
          </cell>
          <cell r="E627" t="str">
            <v>T</v>
          </cell>
          <cell r="F627" t="str">
            <v>BES</v>
          </cell>
          <cell r="G627" t="str">
            <v>TOTAL</v>
          </cell>
          <cell r="H627" t="str">
            <v>be</v>
          </cell>
          <cell r="I627" t="str">
            <v>MS</v>
          </cell>
          <cell r="K627" t="str">
            <v>V</v>
          </cell>
          <cell r="L627">
            <v>38628.496747685182</v>
          </cell>
          <cell r="M627" t="str">
            <v>gchateaug</v>
          </cell>
          <cell r="N627">
            <v>38680.624456018515</v>
          </cell>
          <cell r="O627" t="str">
            <v>gchateaug</v>
          </cell>
          <cell r="Q627">
            <v>0.04</v>
          </cell>
        </row>
        <row r="628">
          <cell r="A628" t="str">
            <v>2003</v>
          </cell>
          <cell r="B628" t="str">
            <v>PT3</v>
          </cell>
          <cell r="C628" t="str">
            <v>A00</v>
          </cell>
          <cell r="D628" t="str">
            <v>PC_EMP</v>
          </cell>
          <cell r="E628" t="str">
            <v>T</v>
          </cell>
          <cell r="F628" t="str">
            <v>TOTAL</v>
          </cell>
          <cell r="G628" t="str">
            <v>RSE</v>
          </cell>
          <cell r="H628" t="str">
            <v>be</v>
          </cell>
          <cell r="I628" t="str">
            <v>MS</v>
          </cell>
          <cell r="K628" t="str">
            <v>V</v>
          </cell>
          <cell r="L628">
            <v>38628.496747685182</v>
          </cell>
          <cell r="M628" t="str">
            <v>gchateaug</v>
          </cell>
          <cell r="N628">
            <v>38680.624456018515</v>
          </cell>
          <cell r="O628" t="str">
            <v>gchateaug</v>
          </cell>
          <cell r="Q628">
            <v>0.23</v>
          </cell>
        </row>
        <row r="629">
          <cell r="A629" t="str">
            <v>2002</v>
          </cell>
          <cell r="B629" t="str">
            <v>RO02</v>
          </cell>
          <cell r="C629" t="str">
            <v>A00</v>
          </cell>
          <cell r="D629" t="str">
            <v>PC_EMP</v>
          </cell>
          <cell r="E629" t="str">
            <v>T</v>
          </cell>
          <cell r="F629" t="str">
            <v>TOTAL</v>
          </cell>
          <cell r="G629" t="str">
            <v>RSE</v>
          </cell>
          <cell r="I629" t="str">
            <v>MS</v>
          </cell>
          <cell r="K629" t="str">
            <v>V</v>
          </cell>
          <cell r="L629">
            <v>38628.496747685182</v>
          </cell>
          <cell r="M629" t="str">
            <v>gchateaug</v>
          </cell>
          <cell r="N629">
            <v>38680.624432870369</v>
          </cell>
          <cell r="O629" t="str">
            <v>gchateaug</v>
          </cell>
          <cell r="Q629">
            <v>0.12</v>
          </cell>
        </row>
        <row r="630">
          <cell r="A630" t="str">
            <v>2002</v>
          </cell>
          <cell r="B630" t="str">
            <v>RO02</v>
          </cell>
          <cell r="C630" t="str">
            <v>A00</v>
          </cell>
          <cell r="D630" t="str">
            <v>PC_EMP</v>
          </cell>
          <cell r="E630" t="str">
            <v>T</v>
          </cell>
          <cell r="F630" t="str">
            <v>TOTAL</v>
          </cell>
          <cell r="G630" t="str">
            <v>TOTAL</v>
          </cell>
          <cell r="I630" t="str">
            <v>MS</v>
          </cell>
          <cell r="K630" t="str">
            <v>V</v>
          </cell>
          <cell r="L630">
            <v>38628.496747685182</v>
          </cell>
          <cell r="M630" t="str">
            <v>gchateaug</v>
          </cell>
          <cell r="N630">
            <v>38680.624432870369</v>
          </cell>
          <cell r="O630" t="str">
            <v>gchateaug</v>
          </cell>
          <cell r="Q630">
            <v>0.16</v>
          </cell>
        </row>
        <row r="631">
          <cell r="A631" t="str">
            <v>2002</v>
          </cell>
          <cell r="B631" t="str">
            <v>RO01</v>
          </cell>
          <cell r="C631" t="str">
            <v>A00</v>
          </cell>
          <cell r="D631" t="str">
            <v>PC_EMP</v>
          </cell>
          <cell r="E631" t="str">
            <v>T</v>
          </cell>
          <cell r="F631" t="str">
            <v>BES</v>
          </cell>
          <cell r="G631" t="str">
            <v>RSE</v>
          </cell>
          <cell r="I631" t="str">
            <v>MS</v>
          </cell>
          <cell r="K631" t="str">
            <v>V</v>
          </cell>
          <cell r="L631">
            <v>38628.496747685182</v>
          </cell>
          <cell r="M631" t="str">
            <v>gchateaug</v>
          </cell>
          <cell r="N631">
            <v>38680.624432870369</v>
          </cell>
          <cell r="O631" t="str">
            <v>gchateaug</v>
          </cell>
          <cell r="Q631">
            <v>0.05</v>
          </cell>
        </row>
        <row r="632">
          <cell r="A632" t="str">
            <v>2002</v>
          </cell>
          <cell r="B632" t="str">
            <v>RO01</v>
          </cell>
          <cell r="C632" t="str">
            <v>A00</v>
          </cell>
          <cell r="D632" t="str">
            <v>PC_EMP</v>
          </cell>
          <cell r="E632" t="str">
            <v>T</v>
          </cell>
          <cell r="F632" t="str">
            <v>BES</v>
          </cell>
          <cell r="G632" t="str">
            <v>TOTAL</v>
          </cell>
          <cell r="I632" t="str">
            <v>MS</v>
          </cell>
          <cell r="K632" t="str">
            <v>V</v>
          </cell>
          <cell r="L632">
            <v>38628.496747685182</v>
          </cell>
          <cell r="M632" t="str">
            <v>gchateaug</v>
          </cell>
          <cell r="N632">
            <v>38680.624432870369</v>
          </cell>
          <cell r="O632" t="str">
            <v>gchateaug</v>
          </cell>
          <cell r="Q632">
            <v>0.08</v>
          </cell>
        </row>
        <row r="633">
          <cell r="A633" t="str">
            <v>2002</v>
          </cell>
          <cell r="B633" t="str">
            <v>RO01</v>
          </cell>
          <cell r="C633" t="str">
            <v>A00</v>
          </cell>
          <cell r="D633" t="str">
            <v>PC_EMP</v>
          </cell>
          <cell r="E633" t="str">
            <v>T</v>
          </cell>
          <cell r="F633" t="str">
            <v>TOTAL</v>
          </cell>
          <cell r="G633" t="str">
            <v>RSE</v>
          </cell>
          <cell r="I633" t="str">
            <v>MS</v>
          </cell>
          <cell r="K633" t="str">
            <v>V</v>
          </cell>
          <cell r="L633">
            <v>38628.496747685182</v>
          </cell>
          <cell r="M633" t="str">
            <v>gchateaug</v>
          </cell>
          <cell r="N633">
            <v>38680.624432870369</v>
          </cell>
          <cell r="O633" t="str">
            <v>gchateaug</v>
          </cell>
          <cell r="Q633">
            <v>0.15</v>
          </cell>
        </row>
        <row r="634">
          <cell r="A634" t="str">
            <v>2002</v>
          </cell>
          <cell r="B634" t="str">
            <v>RO01</v>
          </cell>
          <cell r="C634" t="str">
            <v>A00</v>
          </cell>
          <cell r="D634" t="str">
            <v>PC_EMP</v>
          </cell>
          <cell r="E634" t="str">
            <v>T</v>
          </cell>
          <cell r="F634" t="str">
            <v>TOTAL</v>
          </cell>
          <cell r="G634" t="str">
            <v>TOTAL</v>
          </cell>
          <cell r="I634" t="str">
            <v>MS</v>
          </cell>
          <cell r="K634" t="str">
            <v>V</v>
          </cell>
          <cell r="L634">
            <v>38628.496747685182</v>
          </cell>
          <cell r="M634" t="str">
            <v>gchateaug</v>
          </cell>
          <cell r="N634">
            <v>38680.624432870369</v>
          </cell>
          <cell r="O634" t="str">
            <v>gchateaug</v>
          </cell>
          <cell r="Q634">
            <v>0.2</v>
          </cell>
        </row>
        <row r="635">
          <cell r="A635" t="str">
            <v>2002</v>
          </cell>
          <cell r="B635" t="str">
            <v>PT20</v>
          </cell>
          <cell r="C635" t="str">
            <v>A00</v>
          </cell>
          <cell r="D635" t="str">
            <v>PC_EMP</v>
          </cell>
          <cell r="E635" t="str">
            <v>T</v>
          </cell>
          <cell r="F635" t="str">
            <v>BES</v>
          </cell>
          <cell r="G635" t="str">
            <v>RSE</v>
          </cell>
          <cell r="H635" t="str">
            <v>:</v>
          </cell>
          <cell r="I635" t="str">
            <v>MS</v>
          </cell>
          <cell r="K635" t="str">
            <v>V</v>
          </cell>
          <cell r="L635">
            <v>38628.496747685182</v>
          </cell>
          <cell r="M635" t="str">
            <v>gchateaug</v>
          </cell>
          <cell r="N635">
            <v>38680.624432870369</v>
          </cell>
          <cell r="O635" t="str">
            <v>gchateaug</v>
          </cell>
        </row>
        <row r="636">
          <cell r="A636" t="str">
            <v>2002</v>
          </cell>
          <cell r="B636" t="str">
            <v>PT20</v>
          </cell>
          <cell r="C636" t="str">
            <v>A00</v>
          </cell>
          <cell r="D636" t="str">
            <v>PC_EMP</v>
          </cell>
          <cell r="E636" t="str">
            <v>T</v>
          </cell>
          <cell r="F636" t="str">
            <v>BES</v>
          </cell>
          <cell r="G636" t="str">
            <v>TOTAL</v>
          </cell>
          <cell r="H636" t="str">
            <v>:</v>
          </cell>
          <cell r="I636" t="str">
            <v>MS</v>
          </cell>
          <cell r="K636" t="str">
            <v>V</v>
          </cell>
          <cell r="L636">
            <v>38628.496747685182</v>
          </cell>
          <cell r="M636" t="str">
            <v>gchateaug</v>
          </cell>
          <cell r="N636">
            <v>38680.624432870369</v>
          </cell>
          <cell r="O636" t="str">
            <v>gchateaug</v>
          </cell>
        </row>
        <row r="637">
          <cell r="A637" t="str">
            <v>2002</v>
          </cell>
          <cell r="B637" t="str">
            <v>PT20</v>
          </cell>
          <cell r="C637" t="str">
            <v>A00</v>
          </cell>
          <cell r="D637" t="str">
            <v>PC_EMP</v>
          </cell>
          <cell r="E637" t="str">
            <v>T</v>
          </cell>
          <cell r="F637" t="str">
            <v>TOTAL</v>
          </cell>
          <cell r="G637" t="str">
            <v>RSE</v>
          </cell>
          <cell r="H637" t="str">
            <v>:</v>
          </cell>
          <cell r="I637" t="str">
            <v>MS</v>
          </cell>
          <cell r="K637" t="str">
            <v>V</v>
          </cell>
          <cell r="L637">
            <v>38628.496747685182</v>
          </cell>
          <cell r="M637" t="str">
            <v>gchateaug</v>
          </cell>
          <cell r="N637">
            <v>38680.624432870369</v>
          </cell>
          <cell r="O637" t="str">
            <v>gchateaug</v>
          </cell>
        </row>
        <row r="638">
          <cell r="A638" t="str">
            <v>2002</v>
          </cell>
          <cell r="B638" t="str">
            <v>PT20</v>
          </cell>
          <cell r="C638" t="str">
            <v>A00</v>
          </cell>
          <cell r="D638" t="str">
            <v>PC_EMP</v>
          </cell>
          <cell r="E638" t="str">
            <v>T</v>
          </cell>
          <cell r="F638" t="str">
            <v>TOTAL</v>
          </cell>
          <cell r="G638" t="str">
            <v>TOTAL</v>
          </cell>
          <cell r="H638" t="str">
            <v>:</v>
          </cell>
          <cell r="I638" t="str">
            <v>MS</v>
          </cell>
          <cell r="K638" t="str">
            <v>V</v>
          </cell>
          <cell r="L638">
            <v>38628.496747685182</v>
          </cell>
          <cell r="M638" t="str">
            <v>gchateaug</v>
          </cell>
          <cell r="N638">
            <v>38680.624432870369</v>
          </cell>
          <cell r="O638" t="str">
            <v>gchateaug</v>
          </cell>
        </row>
        <row r="639">
          <cell r="A639" t="str">
            <v>2002</v>
          </cell>
          <cell r="B639" t="str">
            <v>PT16</v>
          </cell>
          <cell r="C639" t="str">
            <v>A00</v>
          </cell>
          <cell r="D639" t="str">
            <v>PC_EMP</v>
          </cell>
          <cell r="E639" t="str">
            <v>T</v>
          </cell>
          <cell r="F639" t="str">
            <v>BES</v>
          </cell>
          <cell r="G639" t="str">
            <v>RSE</v>
          </cell>
          <cell r="H639" t="str">
            <v>:</v>
          </cell>
          <cell r="I639" t="str">
            <v>MS</v>
          </cell>
          <cell r="K639" t="str">
            <v>V</v>
          </cell>
          <cell r="L639">
            <v>38628.496747685182</v>
          </cell>
          <cell r="M639" t="str">
            <v>gchateaug</v>
          </cell>
          <cell r="N639">
            <v>38680.624432870369</v>
          </cell>
          <cell r="O639" t="str">
            <v>gchateaug</v>
          </cell>
        </row>
        <row r="640">
          <cell r="A640" t="str">
            <v>2002</v>
          </cell>
          <cell r="B640" t="str">
            <v>PT16</v>
          </cell>
          <cell r="C640" t="str">
            <v>A00</v>
          </cell>
          <cell r="D640" t="str">
            <v>PC_EMP</v>
          </cell>
          <cell r="E640" t="str">
            <v>T</v>
          </cell>
          <cell r="F640" t="str">
            <v>BES</v>
          </cell>
          <cell r="G640" t="str">
            <v>TOTAL</v>
          </cell>
          <cell r="H640" t="str">
            <v>:</v>
          </cell>
          <cell r="I640" t="str">
            <v>MS</v>
          </cell>
          <cell r="K640" t="str">
            <v>V</v>
          </cell>
          <cell r="L640">
            <v>38628.496747685182</v>
          </cell>
          <cell r="M640" t="str">
            <v>gchateaug</v>
          </cell>
          <cell r="N640">
            <v>38680.624432870369</v>
          </cell>
          <cell r="O640" t="str">
            <v>gchateaug</v>
          </cell>
        </row>
        <row r="641">
          <cell r="A641" t="str">
            <v>2002</v>
          </cell>
          <cell r="B641" t="str">
            <v>PT16</v>
          </cell>
          <cell r="C641" t="str">
            <v>A00</v>
          </cell>
          <cell r="D641" t="str">
            <v>PC_EMP</v>
          </cell>
          <cell r="E641" t="str">
            <v>T</v>
          </cell>
          <cell r="F641" t="str">
            <v>TOTAL</v>
          </cell>
          <cell r="G641" t="str">
            <v>RSE</v>
          </cell>
          <cell r="H641" t="str">
            <v>:</v>
          </cell>
          <cell r="I641" t="str">
            <v>MS</v>
          </cell>
          <cell r="K641" t="str">
            <v>V</v>
          </cell>
          <cell r="L641">
            <v>38628.496747685182</v>
          </cell>
          <cell r="M641" t="str">
            <v>gchateaug</v>
          </cell>
          <cell r="N641">
            <v>38680.624432870369</v>
          </cell>
          <cell r="O641" t="str">
            <v>gchateaug</v>
          </cell>
        </row>
        <row r="642">
          <cell r="A642" t="str">
            <v>2002</v>
          </cell>
          <cell r="B642" t="str">
            <v>PT16</v>
          </cell>
          <cell r="C642" t="str">
            <v>A00</v>
          </cell>
          <cell r="D642" t="str">
            <v>PC_EMP</v>
          </cell>
          <cell r="E642" t="str">
            <v>T</v>
          </cell>
          <cell r="F642" t="str">
            <v>TOTAL</v>
          </cell>
          <cell r="G642" t="str">
            <v>TOTAL</v>
          </cell>
          <cell r="H642" t="str">
            <v>:</v>
          </cell>
          <cell r="I642" t="str">
            <v>MS</v>
          </cell>
          <cell r="K642" t="str">
            <v>V</v>
          </cell>
          <cell r="L642">
            <v>38628.496747685182</v>
          </cell>
          <cell r="M642" t="str">
            <v>gchateaug</v>
          </cell>
          <cell r="N642">
            <v>38680.624432870369</v>
          </cell>
          <cell r="O642" t="str">
            <v>gchateaug</v>
          </cell>
        </row>
        <row r="643">
          <cell r="A643" t="str">
            <v>2002</v>
          </cell>
          <cell r="B643" t="str">
            <v>PT1</v>
          </cell>
          <cell r="C643" t="str">
            <v>A00</v>
          </cell>
          <cell r="D643" t="str">
            <v>PC_EMP</v>
          </cell>
          <cell r="E643" t="str">
            <v>T</v>
          </cell>
          <cell r="F643" t="str">
            <v>BES</v>
          </cell>
          <cell r="G643" t="str">
            <v>RSE</v>
          </cell>
          <cell r="H643" t="str">
            <v>:</v>
          </cell>
          <cell r="I643" t="str">
            <v>MS</v>
          </cell>
          <cell r="K643" t="str">
            <v>V</v>
          </cell>
          <cell r="L643">
            <v>38628.496747685182</v>
          </cell>
          <cell r="M643" t="str">
            <v>gchateaug</v>
          </cell>
          <cell r="N643">
            <v>38680.624432870369</v>
          </cell>
          <cell r="O643" t="str">
            <v>gchateaug</v>
          </cell>
        </row>
        <row r="644">
          <cell r="A644" t="str">
            <v>2002</v>
          </cell>
          <cell r="B644" t="str">
            <v>PT1</v>
          </cell>
          <cell r="C644" t="str">
            <v>A00</v>
          </cell>
          <cell r="D644" t="str">
            <v>PC_EMP</v>
          </cell>
          <cell r="E644" t="str">
            <v>T</v>
          </cell>
          <cell r="F644" t="str">
            <v>BES</v>
          </cell>
          <cell r="G644" t="str">
            <v>TOTAL</v>
          </cell>
          <cell r="H644" t="str">
            <v>:</v>
          </cell>
          <cell r="I644" t="str">
            <v>MS</v>
          </cell>
          <cell r="K644" t="str">
            <v>V</v>
          </cell>
          <cell r="L644">
            <v>38628.496747685182</v>
          </cell>
          <cell r="M644" t="str">
            <v>gchateaug</v>
          </cell>
          <cell r="N644">
            <v>38680.624432870369</v>
          </cell>
          <cell r="O644" t="str">
            <v>gchateaug</v>
          </cell>
        </row>
        <row r="645">
          <cell r="A645" t="str">
            <v>2002</v>
          </cell>
          <cell r="B645" t="str">
            <v>PT1</v>
          </cell>
          <cell r="C645" t="str">
            <v>A00</v>
          </cell>
          <cell r="D645" t="str">
            <v>PC_EMP</v>
          </cell>
          <cell r="E645" t="str">
            <v>T</v>
          </cell>
          <cell r="F645" t="str">
            <v>TOTAL</v>
          </cell>
          <cell r="G645" t="str">
            <v>RSE</v>
          </cell>
          <cell r="H645" t="str">
            <v>:</v>
          </cell>
          <cell r="I645" t="str">
            <v>MS</v>
          </cell>
          <cell r="K645" t="str">
            <v>V</v>
          </cell>
          <cell r="L645">
            <v>38628.496747685182</v>
          </cell>
          <cell r="M645" t="str">
            <v>gchateaug</v>
          </cell>
          <cell r="N645">
            <v>38680.624432870369</v>
          </cell>
          <cell r="O645" t="str">
            <v>gchateaug</v>
          </cell>
        </row>
        <row r="646">
          <cell r="A646" t="str">
            <v>2002</v>
          </cell>
          <cell r="B646" t="str">
            <v>PT1</v>
          </cell>
          <cell r="C646" t="str">
            <v>A00</v>
          </cell>
          <cell r="D646" t="str">
            <v>PC_EMP</v>
          </cell>
          <cell r="E646" t="str">
            <v>T</v>
          </cell>
          <cell r="F646" t="str">
            <v>TOTAL</v>
          </cell>
          <cell r="G646" t="str">
            <v>TOTAL</v>
          </cell>
          <cell r="H646" t="str">
            <v>:</v>
          </cell>
          <cell r="I646" t="str">
            <v>MS</v>
          </cell>
          <cell r="K646" t="str">
            <v>V</v>
          </cell>
          <cell r="L646">
            <v>38628.496747685182</v>
          </cell>
          <cell r="M646" t="str">
            <v>gchateaug</v>
          </cell>
          <cell r="N646">
            <v>38680.624432870369</v>
          </cell>
          <cell r="O646" t="str">
            <v>gchateaug</v>
          </cell>
        </row>
        <row r="647">
          <cell r="A647" t="str">
            <v>2002</v>
          </cell>
          <cell r="B647" t="str">
            <v>PL63</v>
          </cell>
          <cell r="C647" t="str">
            <v>A00</v>
          </cell>
          <cell r="D647" t="str">
            <v>PC_EMP</v>
          </cell>
          <cell r="E647" t="str">
            <v>T</v>
          </cell>
          <cell r="F647" t="str">
            <v>BES</v>
          </cell>
          <cell r="G647" t="str">
            <v>RSE</v>
          </cell>
          <cell r="I647" t="str">
            <v>MS</v>
          </cell>
          <cell r="K647" t="str">
            <v>V</v>
          </cell>
          <cell r="L647">
            <v>38628.496747685182</v>
          </cell>
          <cell r="M647" t="str">
            <v>gchateaug</v>
          </cell>
          <cell r="N647">
            <v>38680.624432870369</v>
          </cell>
          <cell r="O647" t="str">
            <v>gchateaug</v>
          </cell>
          <cell r="Q647">
            <v>0.06</v>
          </cell>
        </row>
        <row r="648">
          <cell r="A648" t="str">
            <v>2002</v>
          </cell>
          <cell r="B648" t="str">
            <v>PL63</v>
          </cell>
          <cell r="C648" t="str">
            <v>A00</v>
          </cell>
          <cell r="D648" t="str">
            <v>PC_EMP</v>
          </cell>
          <cell r="E648" t="str">
            <v>T</v>
          </cell>
          <cell r="F648" t="str">
            <v>BES</v>
          </cell>
          <cell r="G648" t="str">
            <v>TOTAL</v>
          </cell>
          <cell r="I648" t="str">
            <v>MS</v>
          </cell>
          <cell r="K648" t="str">
            <v>V</v>
          </cell>
          <cell r="L648">
            <v>38628.496747685182</v>
          </cell>
          <cell r="M648" t="str">
            <v>gchateaug</v>
          </cell>
          <cell r="N648">
            <v>38680.624432870369</v>
          </cell>
          <cell r="O648" t="str">
            <v>gchateaug</v>
          </cell>
          <cell r="Q648">
            <v>0.09</v>
          </cell>
        </row>
        <row r="649">
          <cell r="A649" t="str">
            <v>2002</v>
          </cell>
          <cell r="B649" t="str">
            <v>UKM2</v>
          </cell>
          <cell r="C649" t="str">
            <v>A00</v>
          </cell>
          <cell r="D649" t="str">
            <v>PC_EMP</v>
          </cell>
          <cell r="E649" t="str">
            <v>T</v>
          </cell>
          <cell r="F649" t="str">
            <v>TOTAL</v>
          </cell>
          <cell r="G649" t="str">
            <v>RSE</v>
          </cell>
          <cell r="H649" t="str">
            <v>:</v>
          </cell>
          <cell r="I649" t="str">
            <v>MS</v>
          </cell>
          <cell r="K649" t="str">
            <v>V</v>
          </cell>
          <cell r="L649">
            <v>38628.496747685182</v>
          </cell>
          <cell r="M649" t="str">
            <v>gchateaug</v>
          </cell>
          <cell r="N649">
            <v>38680.624432870369</v>
          </cell>
          <cell r="O649" t="str">
            <v>gchateaug</v>
          </cell>
        </row>
        <row r="650">
          <cell r="A650" t="str">
            <v>2002</v>
          </cell>
          <cell r="B650" t="str">
            <v>UKM2</v>
          </cell>
          <cell r="C650" t="str">
            <v>A00</v>
          </cell>
          <cell r="D650" t="str">
            <v>PC_EMP</v>
          </cell>
          <cell r="E650" t="str">
            <v>T</v>
          </cell>
          <cell r="F650" t="str">
            <v>TOTAL</v>
          </cell>
          <cell r="G650" t="str">
            <v>TOTAL</v>
          </cell>
          <cell r="H650" t="str">
            <v>:</v>
          </cell>
          <cell r="I650" t="str">
            <v>MS</v>
          </cell>
          <cell r="K650" t="str">
            <v>V</v>
          </cell>
          <cell r="L650">
            <v>38628.496747685182</v>
          </cell>
          <cell r="M650" t="str">
            <v>gchateaug</v>
          </cell>
          <cell r="N650">
            <v>38680.624432870369</v>
          </cell>
          <cell r="O650" t="str">
            <v>gchateaug</v>
          </cell>
        </row>
        <row r="651">
          <cell r="A651" t="str">
            <v>2002</v>
          </cell>
          <cell r="B651" t="str">
            <v>UKM1</v>
          </cell>
          <cell r="C651" t="str">
            <v>A00</v>
          </cell>
          <cell r="D651" t="str">
            <v>PC_EMP</v>
          </cell>
          <cell r="E651" t="str">
            <v>T</v>
          </cell>
          <cell r="F651" t="str">
            <v>BES</v>
          </cell>
          <cell r="G651" t="str">
            <v>RSE</v>
          </cell>
          <cell r="H651" t="str">
            <v>:</v>
          </cell>
          <cell r="I651" t="str">
            <v>MS</v>
          </cell>
          <cell r="K651" t="str">
            <v>V</v>
          </cell>
          <cell r="L651">
            <v>38628.496747685182</v>
          </cell>
          <cell r="M651" t="str">
            <v>gchateaug</v>
          </cell>
          <cell r="N651">
            <v>38680.624432870369</v>
          </cell>
          <cell r="O651" t="str">
            <v>gchateaug</v>
          </cell>
        </row>
        <row r="652">
          <cell r="A652" t="str">
            <v>2002</v>
          </cell>
          <cell r="B652" t="str">
            <v>UKM1</v>
          </cell>
          <cell r="C652" t="str">
            <v>A00</v>
          </cell>
          <cell r="D652" t="str">
            <v>PC_EMP</v>
          </cell>
          <cell r="E652" t="str">
            <v>T</v>
          </cell>
          <cell r="F652" t="str">
            <v>BES</v>
          </cell>
          <cell r="G652" t="str">
            <v>TOTAL</v>
          </cell>
          <cell r="H652" t="str">
            <v>:</v>
          </cell>
          <cell r="I652" t="str">
            <v>MS</v>
          </cell>
          <cell r="K652" t="str">
            <v>V</v>
          </cell>
          <cell r="L652">
            <v>38628.496747685182</v>
          </cell>
          <cell r="M652" t="str">
            <v>gchateaug</v>
          </cell>
          <cell r="N652">
            <v>38680.624432870369</v>
          </cell>
          <cell r="O652" t="str">
            <v>gchateaug</v>
          </cell>
        </row>
        <row r="653">
          <cell r="A653" t="str">
            <v>2002</v>
          </cell>
          <cell r="B653" t="str">
            <v>UKM1</v>
          </cell>
          <cell r="C653" t="str">
            <v>A00</v>
          </cell>
          <cell r="D653" t="str">
            <v>PC_EMP</v>
          </cell>
          <cell r="E653" t="str">
            <v>T</v>
          </cell>
          <cell r="F653" t="str">
            <v>TOTAL</v>
          </cell>
          <cell r="G653" t="str">
            <v>RSE</v>
          </cell>
          <cell r="H653" t="str">
            <v>:</v>
          </cell>
          <cell r="I653" t="str">
            <v>MS</v>
          </cell>
          <cell r="K653" t="str">
            <v>V</v>
          </cell>
          <cell r="L653">
            <v>38628.496747685182</v>
          </cell>
          <cell r="M653" t="str">
            <v>gchateaug</v>
          </cell>
          <cell r="N653">
            <v>38680.624432870369</v>
          </cell>
          <cell r="O653" t="str">
            <v>gchateaug</v>
          </cell>
        </row>
        <row r="654">
          <cell r="A654" t="str">
            <v>2002</v>
          </cell>
          <cell r="B654" t="str">
            <v>UKM1</v>
          </cell>
          <cell r="C654" t="str">
            <v>A00</v>
          </cell>
          <cell r="D654" t="str">
            <v>PC_EMP</v>
          </cell>
          <cell r="E654" t="str">
            <v>T</v>
          </cell>
          <cell r="F654" t="str">
            <v>TOTAL</v>
          </cell>
          <cell r="G654" t="str">
            <v>TOTAL</v>
          </cell>
          <cell r="H654" t="str">
            <v>:</v>
          </cell>
          <cell r="I654" t="str">
            <v>MS</v>
          </cell>
          <cell r="K654" t="str">
            <v>V</v>
          </cell>
          <cell r="L654">
            <v>38628.496747685182</v>
          </cell>
          <cell r="M654" t="str">
            <v>gchateaug</v>
          </cell>
          <cell r="N654">
            <v>38680.624432870369</v>
          </cell>
          <cell r="O654" t="str">
            <v>gchateaug</v>
          </cell>
        </row>
        <row r="655">
          <cell r="A655" t="str">
            <v>2002</v>
          </cell>
          <cell r="B655" t="str">
            <v>UKM</v>
          </cell>
          <cell r="C655" t="str">
            <v>A00</v>
          </cell>
          <cell r="D655" t="str">
            <v>PC_EMP</v>
          </cell>
          <cell r="E655" t="str">
            <v>T</v>
          </cell>
          <cell r="F655" t="str">
            <v>BES</v>
          </cell>
          <cell r="G655" t="str">
            <v>RSE</v>
          </cell>
          <cell r="H655" t="str">
            <v>:</v>
          </cell>
          <cell r="I655" t="str">
            <v>MS</v>
          </cell>
          <cell r="K655" t="str">
            <v>V</v>
          </cell>
          <cell r="L655">
            <v>38628.496747685182</v>
          </cell>
          <cell r="M655" t="str">
            <v>gchateaug</v>
          </cell>
          <cell r="N655">
            <v>38680.624432870369</v>
          </cell>
          <cell r="O655" t="str">
            <v>gchateaug</v>
          </cell>
        </row>
        <row r="656">
          <cell r="A656" t="str">
            <v>2002</v>
          </cell>
          <cell r="B656" t="str">
            <v>UKM</v>
          </cell>
          <cell r="C656" t="str">
            <v>A00</v>
          </cell>
          <cell r="D656" t="str">
            <v>PC_EMP</v>
          </cell>
          <cell r="E656" t="str">
            <v>T</v>
          </cell>
          <cell r="F656" t="str">
            <v>TOTAL</v>
          </cell>
          <cell r="G656" t="str">
            <v>RSE</v>
          </cell>
          <cell r="H656" t="str">
            <v>:</v>
          </cell>
          <cell r="I656" t="str">
            <v>MS</v>
          </cell>
          <cell r="K656" t="str">
            <v>V</v>
          </cell>
          <cell r="L656">
            <v>38628.496747685182</v>
          </cell>
          <cell r="M656" t="str">
            <v>gchateaug</v>
          </cell>
          <cell r="N656">
            <v>38680.624432870369</v>
          </cell>
          <cell r="O656" t="str">
            <v>gchateaug</v>
          </cell>
        </row>
        <row r="657">
          <cell r="A657" t="str">
            <v>2002</v>
          </cell>
          <cell r="B657" t="str">
            <v>UKM</v>
          </cell>
          <cell r="C657" t="str">
            <v>A00</v>
          </cell>
          <cell r="D657" t="str">
            <v>PC_EMP</v>
          </cell>
          <cell r="E657" t="str">
            <v>T</v>
          </cell>
          <cell r="F657" t="str">
            <v>TOTAL</v>
          </cell>
          <cell r="G657" t="str">
            <v>TOTAL</v>
          </cell>
          <cell r="H657" t="str">
            <v>:</v>
          </cell>
          <cell r="I657" t="str">
            <v>MS</v>
          </cell>
          <cell r="K657" t="str">
            <v>V</v>
          </cell>
          <cell r="L657">
            <v>38628.496747685182</v>
          </cell>
          <cell r="M657" t="str">
            <v>gchateaug</v>
          </cell>
          <cell r="N657">
            <v>38680.624432870369</v>
          </cell>
          <cell r="O657" t="str">
            <v>gchateaug</v>
          </cell>
        </row>
        <row r="658">
          <cell r="A658" t="str">
            <v>2002</v>
          </cell>
          <cell r="B658" t="str">
            <v>UKK1</v>
          </cell>
          <cell r="C658" t="str">
            <v>A00</v>
          </cell>
          <cell r="D658" t="str">
            <v>PC_EMP</v>
          </cell>
          <cell r="E658" t="str">
            <v>T</v>
          </cell>
          <cell r="F658" t="str">
            <v>BES</v>
          </cell>
          <cell r="G658" t="str">
            <v>RSE</v>
          </cell>
          <cell r="H658" t="str">
            <v>:</v>
          </cell>
          <cell r="I658" t="str">
            <v>MS</v>
          </cell>
          <cell r="K658" t="str">
            <v>V</v>
          </cell>
          <cell r="L658">
            <v>38628.496747685182</v>
          </cell>
          <cell r="M658" t="str">
            <v>gchateaug</v>
          </cell>
          <cell r="N658">
            <v>38680.624432870369</v>
          </cell>
          <cell r="O658" t="str">
            <v>gchateaug</v>
          </cell>
        </row>
        <row r="659">
          <cell r="A659" t="str">
            <v>2002</v>
          </cell>
          <cell r="B659" t="str">
            <v>UKK1</v>
          </cell>
          <cell r="C659" t="str">
            <v>A00</v>
          </cell>
          <cell r="D659" t="str">
            <v>PC_EMP</v>
          </cell>
          <cell r="E659" t="str">
            <v>T</v>
          </cell>
          <cell r="F659" t="str">
            <v>BES</v>
          </cell>
          <cell r="G659" t="str">
            <v>TOTAL</v>
          </cell>
          <cell r="H659" t="str">
            <v>:</v>
          </cell>
          <cell r="I659" t="str">
            <v>MS</v>
          </cell>
          <cell r="K659" t="str">
            <v>V</v>
          </cell>
          <cell r="L659">
            <v>38628.496747685182</v>
          </cell>
          <cell r="M659" t="str">
            <v>gchateaug</v>
          </cell>
          <cell r="N659">
            <v>38680.624432870369</v>
          </cell>
          <cell r="O659" t="str">
            <v>gchateaug</v>
          </cell>
        </row>
        <row r="660">
          <cell r="A660" t="str">
            <v>2002</v>
          </cell>
          <cell r="B660" t="str">
            <v>UKK1</v>
          </cell>
          <cell r="C660" t="str">
            <v>A00</v>
          </cell>
          <cell r="D660" t="str">
            <v>PC_EMP</v>
          </cell>
          <cell r="E660" t="str">
            <v>T</v>
          </cell>
          <cell r="F660" t="str">
            <v>TOTAL</v>
          </cell>
          <cell r="G660" t="str">
            <v>RSE</v>
          </cell>
          <cell r="H660" t="str">
            <v>:</v>
          </cell>
          <cell r="I660" t="str">
            <v>MS</v>
          </cell>
          <cell r="K660" t="str">
            <v>V</v>
          </cell>
          <cell r="L660">
            <v>38628.496747685182</v>
          </cell>
          <cell r="M660" t="str">
            <v>gchateaug</v>
          </cell>
          <cell r="N660">
            <v>38680.624432870369</v>
          </cell>
          <cell r="O660" t="str">
            <v>gchateaug</v>
          </cell>
        </row>
        <row r="661">
          <cell r="A661" t="str">
            <v>2002</v>
          </cell>
          <cell r="B661" t="str">
            <v>UKK1</v>
          </cell>
          <cell r="C661" t="str">
            <v>A00</v>
          </cell>
          <cell r="D661" t="str">
            <v>PC_EMP</v>
          </cell>
          <cell r="E661" t="str">
            <v>T</v>
          </cell>
          <cell r="F661" t="str">
            <v>TOTAL</v>
          </cell>
          <cell r="G661" t="str">
            <v>TOTAL</v>
          </cell>
          <cell r="H661" t="str">
            <v>:</v>
          </cell>
          <cell r="I661" t="str">
            <v>MS</v>
          </cell>
          <cell r="K661" t="str">
            <v>V</v>
          </cell>
          <cell r="L661">
            <v>38628.496747685182</v>
          </cell>
          <cell r="M661" t="str">
            <v>gchateaug</v>
          </cell>
          <cell r="N661">
            <v>38680.624432870369</v>
          </cell>
          <cell r="O661" t="str">
            <v>gchateaug</v>
          </cell>
        </row>
        <row r="662">
          <cell r="A662" t="str">
            <v>2002</v>
          </cell>
          <cell r="B662" t="str">
            <v>UKJ3</v>
          </cell>
          <cell r="C662" t="str">
            <v>A00</v>
          </cell>
          <cell r="D662" t="str">
            <v>PC_EMP</v>
          </cell>
          <cell r="E662" t="str">
            <v>T</v>
          </cell>
          <cell r="F662" t="str">
            <v>BES</v>
          </cell>
          <cell r="G662" t="str">
            <v>RSE</v>
          </cell>
          <cell r="H662" t="str">
            <v>:</v>
          </cell>
          <cell r="I662" t="str">
            <v>MS</v>
          </cell>
          <cell r="K662" t="str">
            <v>V</v>
          </cell>
          <cell r="L662">
            <v>38628.496747685182</v>
          </cell>
          <cell r="M662" t="str">
            <v>gchateaug</v>
          </cell>
          <cell r="N662">
            <v>38680.624432870369</v>
          </cell>
          <cell r="O662" t="str">
            <v>gchateaug</v>
          </cell>
        </row>
        <row r="663">
          <cell r="A663" t="str">
            <v>2002</v>
          </cell>
          <cell r="B663" t="str">
            <v>UKJ3</v>
          </cell>
          <cell r="C663" t="str">
            <v>A00</v>
          </cell>
          <cell r="D663" t="str">
            <v>PC_EMP</v>
          </cell>
          <cell r="E663" t="str">
            <v>T</v>
          </cell>
          <cell r="F663" t="str">
            <v>BES</v>
          </cell>
          <cell r="G663" t="str">
            <v>TOTAL</v>
          </cell>
          <cell r="H663" t="str">
            <v>:</v>
          </cell>
          <cell r="I663" t="str">
            <v>MS</v>
          </cell>
          <cell r="K663" t="str">
            <v>V</v>
          </cell>
          <cell r="L663">
            <v>38628.496747685182</v>
          </cell>
          <cell r="M663" t="str">
            <v>gchateaug</v>
          </cell>
          <cell r="N663">
            <v>38680.624432870369</v>
          </cell>
          <cell r="O663" t="str">
            <v>gchateaug</v>
          </cell>
        </row>
        <row r="664">
          <cell r="A664" t="str">
            <v>2002</v>
          </cell>
          <cell r="B664" t="str">
            <v>UKJ3</v>
          </cell>
          <cell r="C664" t="str">
            <v>A00</v>
          </cell>
          <cell r="D664" t="str">
            <v>PC_EMP</v>
          </cell>
          <cell r="E664" t="str">
            <v>T</v>
          </cell>
          <cell r="F664" t="str">
            <v>TOTAL</v>
          </cell>
          <cell r="G664" t="str">
            <v>RSE</v>
          </cell>
          <cell r="H664" t="str">
            <v>:</v>
          </cell>
          <cell r="I664" t="str">
            <v>MS</v>
          </cell>
          <cell r="K664" t="str">
            <v>V</v>
          </cell>
          <cell r="L664">
            <v>38628.496747685182</v>
          </cell>
          <cell r="M664" t="str">
            <v>gchateaug</v>
          </cell>
          <cell r="N664">
            <v>38680.624432870369</v>
          </cell>
          <cell r="O664" t="str">
            <v>gchateaug</v>
          </cell>
        </row>
        <row r="665">
          <cell r="A665" t="str">
            <v>2002</v>
          </cell>
          <cell r="B665" t="str">
            <v>UKJ3</v>
          </cell>
          <cell r="C665" t="str">
            <v>A00</v>
          </cell>
          <cell r="D665" t="str">
            <v>PC_EMP</v>
          </cell>
          <cell r="E665" t="str">
            <v>T</v>
          </cell>
          <cell r="F665" t="str">
            <v>TOTAL</v>
          </cell>
          <cell r="G665" t="str">
            <v>TOTAL</v>
          </cell>
          <cell r="H665" t="str">
            <v>:</v>
          </cell>
          <cell r="I665" t="str">
            <v>MS</v>
          </cell>
          <cell r="K665" t="str">
            <v>V</v>
          </cell>
          <cell r="L665">
            <v>38628.496747685182</v>
          </cell>
          <cell r="M665" t="str">
            <v>gchateaug</v>
          </cell>
          <cell r="N665">
            <v>38680.624432870369</v>
          </cell>
          <cell r="O665" t="str">
            <v>gchateaug</v>
          </cell>
        </row>
        <row r="666">
          <cell r="A666" t="str">
            <v>2002</v>
          </cell>
          <cell r="B666" t="str">
            <v>UKJ1</v>
          </cell>
          <cell r="C666" t="str">
            <v>A00</v>
          </cell>
          <cell r="D666" t="str">
            <v>PC_EMP</v>
          </cell>
          <cell r="E666" t="str">
            <v>T</v>
          </cell>
          <cell r="F666" t="str">
            <v>BES</v>
          </cell>
          <cell r="G666" t="str">
            <v>RSE</v>
          </cell>
          <cell r="H666" t="str">
            <v>:</v>
          </cell>
          <cell r="I666" t="str">
            <v>MS</v>
          </cell>
          <cell r="K666" t="str">
            <v>V</v>
          </cell>
          <cell r="L666">
            <v>38628.496747685182</v>
          </cell>
          <cell r="M666" t="str">
            <v>gchateaug</v>
          </cell>
          <cell r="N666">
            <v>38680.624432870369</v>
          </cell>
          <cell r="O666" t="str">
            <v>gchateaug</v>
          </cell>
        </row>
        <row r="667">
          <cell r="A667" t="str">
            <v>2002</v>
          </cell>
          <cell r="B667" t="str">
            <v>UKJ1</v>
          </cell>
          <cell r="C667" t="str">
            <v>A00</v>
          </cell>
          <cell r="D667" t="str">
            <v>PC_EMP</v>
          </cell>
          <cell r="E667" t="str">
            <v>T</v>
          </cell>
          <cell r="F667" t="str">
            <v>BES</v>
          </cell>
          <cell r="G667" t="str">
            <v>TOTAL</v>
          </cell>
          <cell r="H667" t="str">
            <v>:</v>
          </cell>
          <cell r="I667" t="str">
            <v>MS</v>
          </cell>
          <cell r="K667" t="str">
            <v>V</v>
          </cell>
          <cell r="L667">
            <v>38628.496747685182</v>
          </cell>
          <cell r="M667" t="str">
            <v>gchateaug</v>
          </cell>
          <cell r="N667">
            <v>38680.624432870369</v>
          </cell>
          <cell r="O667" t="str">
            <v>gchateaug</v>
          </cell>
        </row>
        <row r="668">
          <cell r="A668" t="str">
            <v>2002</v>
          </cell>
          <cell r="B668" t="str">
            <v>ES42</v>
          </cell>
          <cell r="C668" t="str">
            <v>A00</v>
          </cell>
          <cell r="D668" t="str">
            <v>PC_EMP</v>
          </cell>
          <cell r="E668" t="str">
            <v>T</v>
          </cell>
          <cell r="F668" t="str">
            <v>BES</v>
          </cell>
          <cell r="G668" t="str">
            <v>TOTAL</v>
          </cell>
          <cell r="I668" t="str">
            <v>MS</v>
          </cell>
          <cell r="K668" t="str">
            <v>V</v>
          </cell>
          <cell r="L668">
            <v>38628.496759259258</v>
          </cell>
          <cell r="M668" t="str">
            <v>gchateaug</v>
          </cell>
          <cell r="N668">
            <v>38680.624421296299</v>
          </cell>
          <cell r="O668" t="str">
            <v>gchateaug</v>
          </cell>
          <cell r="Q668">
            <v>0.14000000000000001</v>
          </cell>
        </row>
        <row r="669">
          <cell r="A669" t="str">
            <v>2002</v>
          </cell>
          <cell r="B669" t="str">
            <v>ES42</v>
          </cell>
          <cell r="C669" t="str">
            <v>A00</v>
          </cell>
          <cell r="D669" t="str">
            <v>PC_EMP</v>
          </cell>
          <cell r="E669" t="str">
            <v>T</v>
          </cell>
          <cell r="F669" t="str">
            <v>TOTAL</v>
          </cell>
          <cell r="G669" t="str">
            <v>RSE</v>
          </cell>
          <cell r="H669" t="str">
            <v>:</v>
          </cell>
          <cell r="I669" t="str">
            <v>MS</v>
          </cell>
          <cell r="K669" t="str">
            <v>V</v>
          </cell>
          <cell r="L669">
            <v>38628.496759259258</v>
          </cell>
          <cell r="M669" t="str">
            <v>gchateaug</v>
          </cell>
          <cell r="N669">
            <v>38680.624421296299</v>
          </cell>
          <cell r="O669" t="str">
            <v>gchateaug</v>
          </cell>
        </row>
        <row r="670">
          <cell r="A670" t="str">
            <v>2002</v>
          </cell>
          <cell r="B670" t="str">
            <v>ES42</v>
          </cell>
          <cell r="C670" t="str">
            <v>A00</v>
          </cell>
          <cell r="D670" t="str">
            <v>PC_EMP</v>
          </cell>
          <cell r="E670" t="str">
            <v>T</v>
          </cell>
          <cell r="F670" t="str">
            <v>TOTAL</v>
          </cell>
          <cell r="G670" t="str">
            <v>TOTAL</v>
          </cell>
          <cell r="I670" t="str">
            <v>MS</v>
          </cell>
          <cell r="K670" t="str">
            <v>V</v>
          </cell>
          <cell r="L670">
            <v>38628.496759259258</v>
          </cell>
          <cell r="M670" t="str">
            <v>gchateaug</v>
          </cell>
          <cell r="N670">
            <v>38680.624421296299</v>
          </cell>
          <cell r="O670" t="str">
            <v>gchateaug</v>
          </cell>
          <cell r="Q670">
            <v>0.71</v>
          </cell>
        </row>
        <row r="671">
          <cell r="A671" t="str">
            <v>2002</v>
          </cell>
          <cell r="B671" t="str">
            <v>ES4</v>
          </cell>
          <cell r="C671" t="str">
            <v>A00</v>
          </cell>
          <cell r="D671" t="str">
            <v>PC_EMP</v>
          </cell>
          <cell r="E671" t="str">
            <v>T</v>
          </cell>
          <cell r="F671" t="str">
            <v>BES</v>
          </cell>
          <cell r="G671" t="str">
            <v>RSE</v>
          </cell>
          <cell r="H671" t="str">
            <v>:</v>
          </cell>
          <cell r="I671" t="str">
            <v>MS</v>
          </cell>
          <cell r="K671" t="str">
            <v>V</v>
          </cell>
          <cell r="L671">
            <v>38628.496759259258</v>
          </cell>
          <cell r="M671" t="str">
            <v>gchateaug</v>
          </cell>
          <cell r="N671">
            <v>38680.624421296299</v>
          </cell>
          <cell r="O671" t="str">
            <v>gchateaug</v>
          </cell>
        </row>
        <row r="672">
          <cell r="A672" t="str">
            <v>2002</v>
          </cell>
          <cell r="B672" t="str">
            <v>ES4</v>
          </cell>
          <cell r="C672" t="str">
            <v>A00</v>
          </cell>
          <cell r="D672" t="str">
            <v>PC_EMP</v>
          </cell>
          <cell r="E672" t="str">
            <v>T</v>
          </cell>
          <cell r="F672" t="str">
            <v>BES</v>
          </cell>
          <cell r="G672" t="str">
            <v>TOTAL</v>
          </cell>
          <cell r="I672" t="str">
            <v>MS</v>
          </cell>
          <cell r="K672" t="str">
            <v>V</v>
          </cell>
          <cell r="L672">
            <v>38628.496759259258</v>
          </cell>
          <cell r="M672" t="str">
            <v>gchateaug</v>
          </cell>
          <cell r="N672">
            <v>38680.624421296299</v>
          </cell>
          <cell r="O672" t="str">
            <v>gchateaug</v>
          </cell>
          <cell r="Q672">
            <v>0.2</v>
          </cell>
        </row>
        <row r="673">
          <cell r="A673" t="str">
            <v>2002</v>
          </cell>
          <cell r="B673" t="str">
            <v>ES4</v>
          </cell>
          <cell r="C673" t="str">
            <v>A00</v>
          </cell>
          <cell r="D673" t="str">
            <v>PC_EMP</v>
          </cell>
          <cell r="E673" t="str">
            <v>T</v>
          </cell>
          <cell r="F673" t="str">
            <v>TOTAL</v>
          </cell>
          <cell r="G673" t="str">
            <v>RSE</v>
          </cell>
          <cell r="H673" t="str">
            <v>:</v>
          </cell>
          <cell r="I673" t="str">
            <v>MS</v>
          </cell>
          <cell r="K673" t="str">
            <v>V</v>
          </cell>
          <cell r="L673">
            <v>38628.496759259258</v>
          </cell>
          <cell r="M673" t="str">
            <v>gchateaug</v>
          </cell>
          <cell r="N673">
            <v>38680.624421296299</v>
          </cell>
          <cell r="O673" t="str">
            <v>gchateaug</v>
          </cell>
        </row>
        <row r="674">
          <cell r="A674" t="str">
            <v>2002</v>
          </cell>
          <cell r="B674" t="str">
            <v>ES4</v>
          </cell>
          <cell r="C674" t="str">
            <v>A00</v>
          </cell>
          <cell r="D674" t="str">
            <v>PC_EMP</v>
          </cell>
          <cell r="E674" t="str">
            <v>T</v>
          </cell>
          <cell r="F674" t="str">
            <v>TOTAL</v>
          </cell>
          <cell r="G674" t="str">
            <v>TOTAL</v>
          </cell>
          <cell r="I674" t="str">
            <v>MS</v>
          </cell>
          <cell r="K674" t="str">
            <v>V</v>
          </cell>
          <cell r="L674">
            <v>38628.496759259258</v>
          </cell>
          <cell r="M674" t="str">
            <v>gchateaug</v>
          </cell>
          <cell r="N674">
            <v>38680.624421296299</v>
          </cell>
          <cell r="O674" t="str">
            <v>gchateaug</v>
          </cell>
          <cell r="Q674">
            <v>1.06</v>
          </cell>
        </row>
        <row r="675">
          <cell r="A675" t="str">
            <v>2002</v>
          </cell>
          <cell r="B675" t="str">
            <v>ES3</v>
          </cell>
          <cell r="C675" t="str">
            <v>A00</v>
          </cell>
          <cell r="D675" t="str">
            <v>PC_EMP</v>
          </cell>
          <cell r="E675" t="str">
            <v>T</v>
          </cell>
          <cell r="F675" t="str">
            <v>BES</v>
          </cell>
          <cell r="G675" t="str">
            <v>RSE</v>
          </cell>
          <cell r="H675" t="str">
            <v>:</v>
          </cell>
          <cell r="I675" t="str">
            <v>MS</v>
          </cell>
          <cell r="K675" t="str">
            <v>V</v>
          </cell>
          <cell r="L675">
            <v>38628.496759259258</v>
          </cell>
          <cell r="M675" t="str">
            <v>gchateaug</v>
          </cell>
          <cell r="N675">
            <v>38680.624421296299</v>
          </cell>
          <cell r="O675" t="str">
            <v>gchateaug</v>
          </cell>
        </row>
        <row r="676">
          <cell r="A676" t="str">
            <v>2002</v>
          </cell>
          <cell r="B676" t="str">
            <v>ES3</v>
          </cell>
          <cell r="C676" t="str">
            <v>A00</v>
          </cell>
          <cell r="D676" t="str">
            <v>PC_EMP</v>
          </cell>
          <cell r="E676" t="str">
            <v>T</v>
          </cell>
          <cell r="F676" t="str">
            <v>BES</v>
          </cell>
          <cell r="G676" t="str">
            <v>TOTAL</v>
          </cell>
          <cell r="I676" t="str">
            <v>MS</v>
          </cell>
          <cell r="K676" t="str">
            <v>V</v>
          </cell>
          <cell r="L676">
            <v>38628.496759259258</v>
          </cell>
          <cell r="M676" t="str">
            <v>gchateaug</v>
          </cell>
          <cell r="N676">
            <v>38680.624421296299</v>
          </cell>
          <cell r="O676" t="str">
            <v>gchateaug</v>
          </cell>
          <cell r="Q676">
            <v>0.81</v>
          </cell>
        </row>
        <row r="677">
          <cell r="A677" t="str">
            <v>2002</v>
          </cell>
          <cell r="B677" t="str">
            <v>ES3</v>
          </cell>
          <cell r="C677" t="str">
            <v>A00</v>
          </cell>
          <cell r="D677" t="str">
            <v>PC_EMP</v>
          </cell>
          <cell r="E677" t="str">
            <v>T</v>
          </cell>
          <cell r="F677" t="str">
            <v>TOTAL</v>
          </cell>
          <cell r="G677" t="str">
            <v>RSE</v>
          </cell>
          <cell r="H677" t="str">
            <v>:</v>
          </cell>
          <cell r="I677" t="str">
            <v>MS</v>
          </cell>
          <cell r="K677" t="str">
            <v>V</v>
          </cell>
          <cell r="L677">
            <v>38628.496759259258</v>
          </cell>
          <cell r="M677" t="str">
            <v>gchateaug</v>
          </cell>
          <cell r="N677">
            <v>38680.624421296299</v>
          </cell>
          <cell r="O677" t="str">
            <v>gchateaug</v>
          </cell>
        </row>
        <row r="678">
          <cell r="A678" t="str">
            <v>2002</v>
          </cell>
          <cell r="B678" t="str">
            <v>ES3</v>
          </cell>
          <cell r="C678" t="str">
            <v>A00</v>
          </cell>
          <cell r="D678" t="str">
            <v>PC_EMP</v>
          </cell>
          <cell r="E678" t="str">
            <v>T</v>
          </cell>
          <cell r="F678" t="str">
            <v>TOTAL</v>
          </cell>
          <cell r="G678" t="str">
            <v>TOTAL</v>
          </cell>
          <cell r="I678" t="str">
            <v>MS</v>
          </cell>
          <cell r="K678" t="str">
            <v>V</v>
          </cell>
          <cell r="L678">
            <v>38628.496759259258</v>
          </cell>
          <cell r="M678" t="str">
            <v>gchateaug</v>
          </cell>
          <cell r="N678">
            <v>38680.624421296299</v>
          </cell>
          <cell r="O678" t="str">
            <v>gchateaug</v>
          </cell>
          <cell r="Q678">
            <v>2.7</v>
          </cell>
        </row>
        <row r="679">
          <cell r="A679" t="str">
            <v>2002</v>
          </cell>
          <cell r="B679" t="str">
            <v>ES24</v>
          </cell>
          <cell r="C679" t="str">
            <v>A00</v>
          </cell>
          <cell r="D679" t="str">
            <v>PC_EMP</v>
          </cell>
          <cell r="E679" t="str">
            <v>T</v>
          </cell>
          <cell r="F679" t="str">
            <v>BES</v>
          </cell>
          <cell r="G679" t="str">
            <v>RSE</v>
          </cell>
          <cell r="H679" t="str">
            <v>:</v>
          </cell>
          <cell r="I679" t="str">
            <v>MS</v>
          </cell>
          <cell r="K679" t="str">
            <v>V</v>
          </cell>
          <cell r="L679">
            <v>38628.496759259258</v>
          </cell>
          <cell r="M679" t="str">
            <v>gchateaug</v>
          </cell>
          <cell r="N679">
            <v>38680.624421296299</v>
          </cell>
          <cell r="O679" t="str">
            <v>gchateaug</v>
          </cell>
        </row>
        <row r="680">
          <cell r="A680" t="str">
            <v>2002</v>
          </cell>
          <cell r="B680" t="str">
            <v>ES24</v>
          </cell>
          <cell r="C680" t="str">
            <v>A00</v>
          </cell>
          <cell r="D680" t="str">
            <v>PC_EMP</v>
          </cell>
          <cell r="E680" t="str">
            <v>T</v>
          </cell>
          <cell r="F680" t="str">
            <v>BES</v>
          </cell>
          <cell r="G680" t="str">
            <v>TOTAL</v>
          </cell>
          <cell r="I680" t="str">
            <v>MS</v>
          </cell>
          <cell r="K680" t="str">
            <v>V</v>
          </cell>
          <cell r="L680">
            <v>38628.496759259258</v>
          </cell>
          <cell r="M680" t="str">
            <v>gchateaug</v>
          </cell>
          <cell r="N680">
            <v>38680.624421296299</v>
          </cell>
          <cell r="O680" t="str">
            <v>gchateaug</v>
          </cell>
          <cell r="Q680">
            <v>0.45</v>
          </cell>
        </row>
        <row r="681">
          <cell r="A681" t="str">
            <v>2002</v>
          </cell>
          <cell r="B681" t="str">
            <v>ES24</v>
          </cell>
          <cell r="C681" t="str">
            <v>A00</v>
          </cell>
          <cell r="D681" t="str">
            <v>PC_EMP</v>
          </cell>
          <cell r="E681" t="str">
            <v>T</v>
          </cell>
          <cell r="F681" t="str">
            <v>TOTAL</v>
          </cell>
          <cell r="G681" t="str">
            <v>RSE</v>
          </cell>
          <cell r="H681" t="str">
            <v>:</v>
          </cell>
          <cell r="I681" t="str">
            <v>MS</v>
          </cell>
          <cell r="K681" t="str">
            <v>V</v>
          </cell>
          <cell r="L681">
            <v>38628.496759259258</v>
          </cell>
          <cell r="M681" t="str">
            <v>gchateaug</v>
          </cell>
          <cell r="N681">
            <v>38680.624421296299</v>
          </cell>
          <cell r="O681" t="str">
            <v>gchateaug</v>
          </cell>
        </row>
        <row r="682">
          <cell r="A682" t="str">
            <v>2002</v>
          </cell>
          <cell r="B682" t="str">
            <v>ES24</v>
          </cell>
          <cell r="C682" t="str">
            <v>A00</v>
          </cell>
          <cell r="D682" t="str">
            <v>PC_EMP</v>
          </cell>
          <cell r="E682" t="str">
            <v>T</v>
          </cell>
          <cell r="F682" t="str">
            <v>TOTAL</v>
          </cell>
          <cell r="G682" t="str">
            <v>TOTAL</v>
          </cell>
          <cell r="I682" t="str">
            <v>MS</v>
          </cell>
          <cell r="K682" t="str">
            <v>V</v>
          </cell>
          <cell r="L682">
            <v>38628.496759259258</v>
          </cell>
          <cell r="M682" t="str">
            <v>gchateaug</v>
          </cell>
          <cell r="N682">
            <v>38680.624421296299</v>
          </cell>
          <cell r="O682" t="str">
            <v>gchateaug</v>
          </cell>
          <cell r="Q682">
            <v>1.26</v>
          </cell>
        </row>
        <row r="683">
          <cell r="A683" t="str">
            <v>2002</v>
          </cell>
          <cell r="B683" t="str">
            <v>ES21</v>
          </cell>
          <cell r="C683" t="str">
            <v>A00</v>
          </cell>
          <cell r="D683" t="str">
            <v>PC_EMP</v>
          </cell>
          <cell r="E683" t="str">
            <v>T</v>
          </cell>
          <cell r="F683" t="str">
            <v>BES</v>
          </cell>
          <cell r="G683" t="str">
            <v>RSE</v>
          </cell>
          <cell r="H683" t="str">
            <v>:</v>
          </cell>
          <cell r="I683" t="str">
            <v>MS</v>
          </cell>
          <cell r="K683" t="str">
            <v>V</v>
          </cell>
          <cell r="L683">
            <v>38628.496759259258</v>
          </cell>
          <cell r="M683" t="str">
            <v>gchateaug</v>
          </cell>
          <cell r="N683">
            <v>38680.624421296299</v>
          </cell>
          <cell r="O683" t="str">
            <v>gchateaug</v>
          </cell>
        </row>
        <row r="684">
          <cell r="A684" t="str">
            <v>2002</v>
          </cell>
          <cell r="B684" t="str">
            <v>ES21</v>
          </cell>
          <cell r="C684" t="str">
            <v>A00</v>
          </cell>
          <cell r="D684" t="str">
            <v>PC_EMP</v>
          </cell>
          <cell r="E684" t="str">
            <v>T</v>
          </cell>
          <cell r="F684" t="str">
            <v>BES</v>
          </cell>
          <cell r="G684" t="str">
            <v>TOTAL</v>
          </cell>
          <cell r="I684" t="str">
            <v>MS</v>
          </cell>
          <cell r="K684" t="str">
            <v>V</v>
          </cell>
          <cell r="L684">
            <v>38628.496759259258</v>
          </cell>
          <cell r="M684" t="str">
            <v>gchateaug</v>
          </cell>
          <cell r="N684">
            <v>38680.624421296299</v>
          </cell>
          <cell r="O684" t="str">
            <v>gchateaug</v>
          </cell>
          <cell r="Q684">
            <v>1.04</v>
          </cell>
        </row>
        <row r="685">
          <cell r="A685" t="str">
            <v>2003</v>
          </cell>
          <cell r="B685" t="str">
            <v>ES13</v>
          </cell>
          <cell r="C685" t="str">
            <v>A00</v>
          </cell>
          <cell r="D685" t="str">
            <v>PC_EMP</v>
          </cell>
          <cell r="E685" t="str">
            <v>T</v>
          </cell>
          <cell r="F685" t="str">
            <v>TOTAL</v>
          </cell>
          <cell r="G685" t="str">
            <v>RSE</v>
          </cell>
          <cell r="I685" t="str">
            <v>MS</v>
          </cell>
          <cell r="K685" t="str">
            <v>V</v>
          </cell>
          <cell r="L685">
            <v>38628.496759259258</v>
          </cell>
          <cell r="M685" t="str">
            <v>gchateaug</v>
          </cell>
          <cell r="N685">
            <v>38680.624421296299</v>
          </cell>
          <cell r="O685" t="str">
            <v>gchateaug</v>
          </cell>
          <cell r="Q685">
            <v>0.47</v>
          </cell>
        </row>
        <row r="686">
          <cell r="A686" t="str">
            <v>2003</v>
          </cell>
          <cell r="B686" t="str">
            <v>ES13</v>
          </cell>
          <cell r="C686" t="str">
            <v>A00</v>
          </cell>
          <cell r="D686" t="str">
            <v>PC_EMP</v>
          </cell>
          <cell r="E686" t="str">
            <v>T</v>
          </cell>
          <cell r="F686" t="str">
            <v>TOTAL</v>
          </cell>
          <cell r="G686" t="str">
            <v>TOTAL</v>
          </cell>
          <cell r="I686" t="str">
            <v>MS</v>
          </cell>
          <cell r="K686" t="str">
            <v>V</v>
          </cell>
          <cell r="L686">
            <v>38628.496759259258</v>
          </cell>
          <cell r="M686" t="str">
            <v>gchateaug</v>
          </cell>
          <cell r="N686">
            <v>38680.624421296299</v>
          </cell>
          <cell r="O686" t="str">
            <v>gchateaug</v>
          </cell>
          <cell r="Q686">
            <v>0.7</v>
          </cell>
        </row>
        <row r="687">
          <cell r="A687" t="str">
            <v>2003</v>
          </cell>
          <cell r="B687" t="str">
            <v>EE0</v>
          </cell>
          <cell r="C687" t="str">
            <v>A00</v>
          </cell>
          <cell r="D687" t="str">
            <v>PC_EMP</v>
          </cell>
          <cell r="E687" t="str">
            <v>T</v>
          </cell>
          <cell r="F687" t="str">
            <v>BES</v>
          </cell>
          <cell r="G687" t="str">
            <v>RSE</v>
          </cell>
          <cell r="I687" t="str">
            <v>MS</v>
          </cell>
          <cell r="K687" t="str">
            <v>V</v>
          </cell>
          <cell r="L687">
            <v>38628.496759259258</v>
          </cell>
          <cell r="M687" t="str">
            <v>gchateaug</v>
          </cell>
          <cell r="N687">
            <v>38681.684502314813</v>
          </cell>
          <cell r="O687" t="str">
            <v>gchateaug</v>
          </cell>
          <cell r="Q687">
            <v>0.16</v>
          </cell>
        </row>
        <row r="688">
          <cell r="A688" t="str">
            <v>2003</v>
          </cell>
          <cell r="B688" t="str">
            <v>EE0</v>
          </cell>
          <cell r="C688" t="str">
            <v>A00</v>
          </cell>
          <cell r="D688" t="str">
            <v>PC_EMP</v>
          </cell>
          <cell r="E688" t="str">
            <v>T</v>
          </cell>
          <cell r="F688" t="str">
            <v>BES</v>
          </cell>
          <cell r="G688" t="str">
            <v>TOTAL</v>
          </cell>
          <cell r="I688" t="str">
            <v>MS</v>
          </cell>
          <cell r="K688" t="str">
            <v>V</v>
          </cell>
          <cell r="L688">
            <v>38628.496759259258</v>
          </cell>
          <cell r="M688" t="str">
            <v>gchateaug</v>
          </cell>
          <cell r="N688">
            <v>38681.684502314813</v>
          </cell>
          <cell r="O688" t="str">
            <v>gchateaug</v>
          </cell>
          <cell r="Q688">
            <v>0.26</v>
          </cell>
        </row>
        <row r="689">
          <cell r="A689" t="str">
            <v>2003</v>
          </cell>
          <cell r="B689" t="str">
            <v>EE0</v>
          </cell>
          <cell r="C689" t="str">
            <v>A00</v>
          </cell>
          <cell r="D689" t="str">
            <v>PC_EMP</v>
          </cell>
          <cell r="E689" t="str">
            <v>T</v>
          </cell>
          <cell r="F689" t="str">
            <v>TOTAL</v>
          </cell>
          <cell r="G689" t="str">
            <v>RSE</v>
          </cell>
          <cell r="I689" t="str">
            <v>MS</v>
          </cell>
          <cell r="K689" t="str">
            <v>V</v>
          </cell>
          <cell r="L689">
            <v>38628.496759259258</v>
          </cell>
          <cell r="M689" t="str">
            <v>gchateaug</v>
          </cell>
          <cell r="N689">
            <v>38681.684502314813</v>
          </cell>
          <cell r="O689" t="str">
            <v>gchateaug</v>
          </cell>
          <cell r="Q689">
            <v>0.92</v>
          </cell>
        </row>
        <row r="690">
          <cell r="A690" t="str">
            <v>2003</v>
          </cell>
          <cell r="B690" t="str">
            <v>EE0</v>
          </cell>
          <cell r="C690" t="str">
            <v>A00</v>
          </cell>
          <cell r="D690" t="str">
            <v>PC_EMP</v>
          </cell>
          <cell r="E690" t="str">
            <v>T</v>
          </cell>
          <cell r="F690" t="str">
            <v>TOTAL</v>
          </cell>
          <cell r="G690" t="str">
            <v>TOTAL</v>
          </cell>
          <cell r="I690" t="str">
            <v>MS</v>
          </cell>
          <cell r="K690" t="str">
            <v>V</v>
          </cell>
          <cell r="L690">
            <v>38628.496759259258</v>
          </cell>
          <cell r="M690" t="str">
            <v>gchateaug</v>
          </cell>
          <cell r="N690">
            <v>38681.684502314813</v>
          </cell>
          <cell r="O690" t="str">
            <v>gchateaug</v>
          </cell>
          <cell r="Q690">
            <v>1.29</v>
          </cell>
        </row>
        <row r="691">
          <cell r="A691" t="str">
            <v>2003</v>
          </cell>
          <cell r="B691" t="str">
            <v>DK00</v>
          </cell>
          <cell r="C691" t="str">
            <v>A00</v>
          </cell>
          <cell r="D691" t="str">
            <v>PC_EMP</v>
          </cell>
          <cell r="E691" t="str">
            <v>T</v>
          </cell>
          <cell r="F691" t="str">
            <v>BES</v>
          </cell>
          <cell r="G691" t="str">
            <v>RSE</v>
          </cell>
          <cell r="I691" t="str">
            <v>MS</v>
          </cell>
          <cell r="K691" t="str">
            <v>V</v>
          </cell>
          <cell r="L691">
            <v>38628.496759259258</v>
          </cell>
          <cell r="M691" t="str">
            <v>gchateaug</v>
          </cell>
          <cell r="N691">
            <v>38681.684641203705</v>
          </cell>
          <cell r="O691" t="str">
            <v>gchateaug</v>
          </cell>
          <cell r="Q691">
            <v>0.71</v>
          </cell>
        </row>
        <row r="692">
          <cell r="A692" t="str">
            <v>2003</v>
          </cell>
          <cell r="B692" t="str">
            <v>DK00</v>
          </cell>
          <cell r="C692" t="str">
            <v>A00</v>
          </cell>
          <cell r="D692" t="str">
            <v>PC_EMP</v>
          </cell>
          <cell r="E692" t="str">
            <v>T</v>
          </cell>
          <cell r="F692" t="str">
            <v>BES</v>
          </cell>
          <cell r="G692" t="str">
            <v>TOTAL</v>
          </cell>
          <cell r="I692" t="str">
            <v>MS</v>
          </cell>
          <cell r="K692" t="str">
            <v>V</v>
          </cell>
          <cell r="L692">
            <v>38628.496759259258</v>
          </cell>
          <cell r="M692" t="str">
            <v>gchateaug</v>
          </cell>
          <cell r="N692">
            <v>38681.684641203705</v>
          </cell>
          <cell r="O692" t="str">
            <v>gchateaug</v>
          </cell>
          <cell r="Q692">
            <v>1.37</v>
          </cell>
        </row>
        <row r="693">
          <cell r="A693" t="str">
            <v>1997</v>
          </cell>
          <cell r="B693" t="str">
            <v>DK0</v>
          </cell>
          <cell r="C693" t="str">
            <v>A00</v>
          </cell>
          <cell r="D693" t="str">
            <v>PC_EMP</v>
          </cell>
          <cell r="E693" t="str">
            <v>T</v>
          </cell>
          <cell r="F693" t="str">
            <v>TOTAL</v>
          </cell>
          <cell r="G693" t="str">
            <v>RSE</v>
          </cell>
          <cell r="I693" t="str">
            <v>OTH</v>
          </cell>
          <cell r="J693" t="str">
            <v>DATA OCDE</v>
          </cell>
          <cell r="K693" t="str">
            <v>V</v>
          </cell>
          <cell r="L693">
            <v>38628.496759259258</v>
          </cell>
          <cell r="M693" t="str">
            <v>gchateaug</v>
          </cell>
          <cell r="N693">
            <v>38681.684444444443</v>
          </cell>
          <cell r="O693" t="str">
            <v>gchateaug</v>
          </cell>
          <cell r="Q693">
            <v>1.03</v>
          </cell>
        </row>
        <row r="694">
          <cell r="A694" t="str">
            <v>1997</v>
          </cell>
          <cell r="B694" t="str">
            <v>DK0</v>
          </cell>
          <cell r="C694" t="str">
            <v>A00</v>
          </cell>
          <cell r="D694" t="str">
            <v>PC_EMP</v>
          </cell>
          <cell r="E694" t="str">
            <v>T</v>
          </cell>
          <cell r="F694" t="str">
            <v>TOTAL</v>
          </cell>
          <cell r="G694" t="str">
            <v>TOTAL</v>
          </cell>
          <cell r="I694" t="str">
            <v>OTH</v>
          </cell>
          <cell r="J694" t="str">
            <v>DATA OCDE</v>
          </cell>
          <cell r="K694" t="str">
            <v>V</v>
          </cell>
          <cell r="L694">
            <v>38628.496759259258</v>
          </cell>
          <cell r="M694" t="str">
            <v>gchateaug</v>
          </cell>
          <cell r="N694">
            <v>38681.684444444443</v>
          </cell>
          <cell r="O694" t="str">
            <v>gchateaug</v>
          </cell>
          <cell r="Q694">
            <v>1.96</v>
          </cell>
        </row>
        <row r="695">
          <cell r="A695" t="str">
            <v>1996</v>
          </cell>
          <cell r="B695" t="str">
            <v>SI00</v>
          </cell>
          <cell r="C695" t="str">
            <v>A00</v>
          </cell>
          <cell r="D695" t="str">
            <v>PC_EMP</v>
          </cell>
          <cell r="E695" t="str">
            <v>T</v>
          </cell>
          <cell r="F695" t="str">
            <v>BES</v>
          </cell>
          <cell r="G695" t="str">
            <v>RSE</v>
          </cell>
          <cell r="I695" t="str">
            <v>NC</v>
          </cell>
          <cell r="K695" t="str">
            <v>V</v>
          </cell>
          <cell r="L695">
            <v>38628.496759259258</v>
          </cell>
          <cell r="M695" t="str">
            <v>gchateaug</v>
          </cell>
          <cell r="N695">
            <v>38681.684652777774</v>
          </cell>
          <cell r="O695" t="str">
            <v>gchateaug</v>
          </cell>
          <cell r="Q695">
            <v>0.17</v>
          </cell>
        </row>
        <row r="696">
          <cell r="A696" t="str">
            <v>1996</v>
          </cell>
          <cell r="B696" t="str">
            <v>SI00</v>
          </cell>
          <cell r="C696" t="str">
            <v>A00</v>
          </cell>
          <cell r="D696" t="str">
            <v>PC_EMP</v>
          </cell>
          <cell r="E696" t="str">
            <v>T</v>
          </cell>
          <cell r="F696" t="str">
            <v>BES</v>
          </cell>
          <cell r="G696" t="str">
            <v>TOTAL</v>
          </cell>
          <cell r="I696" t="str">
            <v>NC</v>
          </cell>
          <cell r="K696" t="str">
            <v>V</v>
          </cell>
          <cell r="L696">
            <v>38628.496759259258</v>
          </cell>
          <cell r="M696" t="str">
            <v>gchateaug</v>
          </cell>
          <cell r="N696">
            <v>38681.684652777774</v>
          </cell>
          <cell r="O696" t="str">
            <v>gchateaug</v>
          </cell>
          <cell r="Q696">
            <v>0.49</v>
          </cell>
        </row>
        <row r="697">
          <cell r="A697" t="str">
            <v>1996</v>
          </cell>
          <cell r="B697" t="str">
            <v>SI00</v>
          </cell>
          <cell r="C697" t="str">
            <v>A00</v>
          </cell>
          <cell r="D697" t="str">
            <v>PC_EMP</v>
          </cell>
          <cell r="E697" t="str">
            <v>T</v>
          </cell>
          <cell r="F697" t="str">
            <v>TOTAL</v>
          </cell>
          <cell r="G697" t="str">
            <v>RSE</v>
          </cell>
          <cell r="I697" t="str">
            <v>NC</v>
          </cell>
          <cell r="K697" t="str">
            <v>V</v>
          </cell>
          <cell r="L697">
            <v>38628.496759259258</v>
          </cell>
          <cell r="M697" t="str">
            <v>gchateaug</v>
          </cell>
          <cell r="N697">
            <v>38681.684652777774</v>
          </cell>
          <cell r="O697" t="str">
            <v>gchateaug</v>
          </cell>
          <cell r="Q697">
            <v>0.71</v>
          </cell>
        </row>
        <row r="698">
          <cell r="A698" t="str">
            <v>1996</v>
          </cell>
          <cell r="B698" t="str">
            <v>SI00</v>
          </cell>
          <cell r="C698" t="str">
            <v>A00</v>
          </cell>
          <cell r="D698" t="str">
            <v>PC_EMP</v>
          </cell>
          <cell r="E698" t="str">
            <v>T</v>
          </cell>
          <cell r="F698" t="str">
            <v>TOTAL</v>
          </cell>
          <cell r="G698" t="str">
            <v>TOTAL</v>
          </cell>
          <cell r="I698" t="str">
            <v>NC</v>
          </cell>
          <cell r="K698" t="str">
            <v>V</v>
          </cell>
          <cell r="L698">
            <v>38628.496759259258</v>
          </cell>
          <cell r="M698" t="str">
            <v>gchateaug</v>
          </cell>
          <cell r="N698">
            <v>38681.684652777774</v>
          </cell>
          <cell r="O698" t="str">
            <v>gchateaug</v>
          </cell>
          <cell r="Q698">
            <v>1.46</v>
          </cell>
        </row>
        <row r="699">
          <cell r="A699" t="str">
            <v>1996</v>
          </cell>
          <cell r="B699" t="str">
            <v>SI0</v>
          </cell>
          <cell r="C699" t="str">
            <v>A00</v>
          </cell>
          <cell r="D699" t="str">
            <v>PC_EMP</v>
          </cell>
          <cell r="E699" t="str">
            <v>T</v>
          </cell>
          <cell r="F699" t="str">
            <v>BES</v>
          </cell>
          <cell r="G699" t="str">
            <v>RSE</v>
          </cell>
          <cell r="I699" t="str">
            <v>NC</v>
          </cell>
          <cell r="K699" t="str">
            <v>V</v>
          </cell>
          <cell r="L699">
            <v>38628.496759259258</v>
          </cell>
          <cell r="M699" t="str">
            <v>gchateaug</v>
          </cell>
          <cell r="N699">
            <v>38681.684444444443</v>
          </cell>
          <cell r="O699" t="str">
            <v>gchateaug</v>
          </cell>
          <cell r="Q699">
            <v>0.17</v>
          </cell>
        </row>
        <row r="700">
          <cell r="A700" t="str">
            <v>1996</v>
          </cell>
          <cell r="B700" t="str">
            <v>SI0</v>
          </cell>
          <cell r="C700" t="str">
            <v>A00</v>
          </cell>
          <cell r="D700" t="str">
            <v>PC_EMP</v>
          </cell>
          <cell r="E700" t="str">
            <v>T</v>
          </cell>
          <cell r="F700" t="str">
            <v>BES</v>
          </cell>
          <cell r="G700" t="str">
            <v>TOTAL</v>
          </cell>
          <cell r="I700" t="str">
            <v>NC</v>
          </cell>
          <cell r="K700" t="str">
            <v>V</v>
          </cell>
          <cell r="L700">
            <v>38628.496759259258</v>
          </cell>
          <cell r="M700" t="str">
            <v>gchateaug</v>
          </cell>
          <cell r="N700">
            <v>38681.684444444443</v>
          </cell>
          <cell r="O700" t="str">
            <v>gchateaug</v>
          </cell>
          <cell r="Q700">
            <v>0.49</v>
          </cell>
        </row>
        <row r="701">
          <cell r="A701" t="str">
            <v>1993</v>
          </cell>
          <cell r="B701" t="str">
            <v>TR</v>
          </cell>
          <cell r="C701" t="str">
            <v>A00</v>
          </cell>
          <cell r="D701" t="str">
            <v>PC_EMP</v>
          </cell>
          <cell r="E701" t="str">
            <v>T</v>
          </cell>
          <cell r="F701" t="str">
            <v>TOTAL</v>
          </cell>
          <cell r="G701" t="str">
            <v>TOTAL</v>
          </cell>
          <cell r="I701" t="str">
            <v>OTH</v>
          </cell>
          <cell r="J701" t="str">
            <v>DATA OCDE</v>
          </cell>
          <cell r="K701" t="str">
            <v>V</v>
          </cell>
          <cell r="L701">
            <v>38628.522893518515</v>
          </cell>
          <cell r="M701" t="str">
            <v>gchateaug</v>
          </cell>
          <cell r="N701">
            <v>38681.684016203704</v>
          </cell>
          <cell r="O701" t="str">
            <v>gchateaug</v>
          </cell>
          <cell r="Q701">
            <v>0.23</v>
          </cell>
        </row>
        <row r="702">
          <cell r="A702" t="str">
            <v>1993</v>
          </cell>
          <cell r="B702" t="str">
            <v>TR</v>
          </cell>
          <cell r="C702" t="str">
            <v>A00</v>
          </cell>
          <cell r="D702" t="str">
            <v>PC_EMP</v>
          </cell>
          <cell r="E702" t="str">
            <v>T</v>
          </cell>
          <cell r="F702" t="str">
            <v>TOTAL</v>
          </cell>
          <cell r="G702" t="str">
            <v>RSE</v>
          </cell>
          <cell r="H702" t="str">
            <v>:</v>
          </cell>
          <cell r="I702" t="str">
            <v>NC</v>
          </cell>
          <cell r="K702" t="str">
            <v>V</v>
          </cell>
          <cell r="L702">
            <v>38628.522893518515</v>
          </cell>
          <cell r="M702" t="str">
            <v>gchateaug</v>
          </cell>
          <cell r="N702">
            <v>38681.684016203704</v>
          </cell>
          <cell r="O702" t="str">
            <v>gchateaug</v>
          </cell>
        </row>
        <row r="703">
          <cell r="A703" t="str">
            <v>1993</v>
          </cell>
          <cell r="B703" t="str">
            <v>TR</v>
          </cell>
          <cell r="C703" t="str">
            <v>A00</v>
          </cell>
          <cell r="D703" t="str">
            <v>PC_EMP</v>
          </cell>
          <cell r="E703" t="str">
            <v>T</v>
          </cell>
          <cell r="F703" t="str">
            <v>BES</v>
          </cell>
          <cell r="G703" t="str">
            <v>TOTAL</v>
          </cell>
          <cell r="I703" t="str">
            <v>OTH</v>
          </cell>
          <cell r="J703" t="str">
            <v>DATA OCDE</v>
          </cell>
          <cell r="K703" t="str">
            <v>V</v>
          </cell>
          <cell r="L703">
            <v>38628.522893518515</v>
          </cell>
          <cell r="M703" t="str">
            <v>gchateaug</v>
          </cell>
          <cell r="N703">
            <v>38681.684016203704</v>
          </cell>
          <cell r="O703" t="str">
            <v>gchateaug</v>
          </cell>
          <cell r="Q703">
            <v>0.02</v>
          </cell>
        </row>
        <row r="704">
          <cell r="A704" t="str">
            <v>1993</v>
          </cell>
          <cell r="B704" t="str">
            <v>TR</v>
          </cell>
          <cell r="C704" t="str">
            <v>A00</v>
          </cell>
          <cell r="D704" t="str">
            <v>PC_EMP</v>
          </cell>
          <cell r="E704" t="str">
            <v>T</v>
          </cell>
          <cell r="F704" t="str">
            <v>BES</v>
          </cell>
          <cell r="G704" t="str">
            <v>RSE</v>
          </cell>
          <cell r="H704" t="str">
            <v>:</v>
          </cell>
          <cell r="I704" t="str">
            <v>NC</v>
          </cell>
          <cell r="K704" t="str">
            <v>V</v>
          </cell>
          <cell r="L704">
            <v>38628.522893518515</v>
          </cell>
          <cell r="M704" t="str">
            <v>gchateaug</v>
          </cell>
          <cell r="N704">
            <v>38681.684016203704</v>
          </cell>
          <cell r="O704" t="str">
            <v>gchateaug</v>
          </cell>
        </row>
        <row r="705">
          <cell r="A705" t="str">
            <v>1998</v>
          </cell>
          <cell r="B705" t="str">
            <v>RU</v>
          </cell>
          <cell r="C705" t="str">
            <v>A00</v>
          </cell>
          <cell r="D705" t="str">
            <v>PC_EMP</v>
          </cell>
          <cell r="E705" t="str">
            <v>T</v>
          </cell>
          <cell r="F705" t="str">
            <v>BES</v>
          </cell>
          <cell r="G705" t="str">
            <v>TOTAL</v>
          </cell>
          <cell r="I705" t="str">
            <v>OTH</v>
          </cell>
          <cell r="J705" t="str">
            <v>DATA OCDE</v>
          </cell>
          <cell r="K705" t="str">
            <v>V</v>
          </cell>
          <cell r="L705">
            <v>38628.522870370369</v>
          </cell>
          <cell r="M705" t="str">
            <v>gchateaug</v>
          </cell>
          <cell r="N705">
            <v>38681.684016203704</v>
          </cell>
          <cell r="O705" t="str">
            <v>gchateaug</v>
          </cell>
          <cell r="Q705">
            <v>0.88</v>
          </cell>
        </row>
        <row r="706">
          <cell r="A706" t="str">
            <v>1997</v>
          </cell>
          <cell r="B706" t="str">
            <v>NO</v>
          </cell>
          <cell r="C706" t="str">
            <v>A00</v>
          </cell>
          <cell r="D706" t="str">
            <v>PC_EMP</v>
          </cell>
          <cell r="E706" t="str">
            <v>T</v>
          </cell>
          <cell r="F706" t="str">
            <v>TOTAL</v>
          </cell>
          <cell r="G706" t="str">
            <v>TOTAL</v>
          </cell>
          <cell r="I706" t="str">
            <v>OTH</v>
          </cell>
          <cell r="J706" t="str">
            <v>DATA OCDE</v>
          </cell>
          <cell r="K706" t="str">
            <v>V</v>
          </cell>
          <cell r="L706">
            <v>38628.522881944446</v>
          </cell>
          <cell r="M706" t="str">
            <v>gchateaug</v>
          </cell>
          <cell r="N706">
            <v>38681.684016203704</v>
          </cell>
          <cell r="O706" t="str">
            <v>gchateaug</v>
          </cell>
          <cell r="Q706">
            <v>2.02</v>
          </cell>
        </row>
        <row r="707">
          <cell r="A707" t="str">
            <v>1997</v>
          </cell>
          <cell r="B707" t="str">
            <v>NO</v>
          </cell>
          <cell r="C707" t="str">
            <v>A00</v>
          </cell>
          <cell r="D707" t="str">
            <v>PC_EMP</v>
          </cell>
          <cell r="E707" t="str">
            <v>T</v>
          </cell>
          <cell r="F707" t="str">
            <v>TOTAL</v>
          </cell>
          <cell r="G707" t="str">
            <v>RSE</v>
          </cell>
          <cell r="H707" t="str">
            <v>u</v>
          </cell>
          <cell r="I707" t="str">
            <v>OTH</v>
          </cell>
          <cell r="J707" t="str">
            <v>DATA OCDE</v>
          </cell>
          <cell r="K707" t="str">
            <v>V</v>
          </cell>
          <cell r="L707">
            <v>38628.522881944446</v>
          </cell>
          <cell r="M707" t="str">
            <v>gchateaug</v>
          </cell>
          <cell r="N707">
            <v>38681.684016203704</v>
          </cell>
          <cell r="O707" t="str">
            <v>gchateaug</v>
          </cell>
          <cell r="Q707">
            <v>1.39</v>
          </cell>
        </row>
        <row r="708">
          <cell r="A708" t="str">
            <v>1999</v>
          </cell>
          <cell r="B708" t="str">
            <v>PT</v>
          </cell>
          <cell r="C708" t="str">
            <v>A00</v>
          </cell>
          <cell r="D708" t="str">
            <v>PC_EMP</v>
          </cell>
          <cell r="E708" t="str">
            <v>T</v>
          </cell>
          <cell r="F708" t="str">
            <v>TOTAL</v>
          </cell>
          <cell r="G708" t="str">
            <v>TOTAL</v>
          </cell>
          <cell r="I708" t="str">
            <v>OTH</v>
          </cell>
          <cell r="J708" t="str">
            <v>DATA OCDE</v>
          </cell>
          <cell r="K708" t="str">
            <v>V</v>
          </cell>
          <cell r="L708">
            <v>38628.522881944446</v>
          </cell>
          <cell r="M708" t="str">
            <v>gchateaug</v>
          </cell>
          <cell r="N708">
            <v>38681.684166666666</v>
          </cell>
          <cell r="O708" t="str">
            <v>gchateaug</v>
          </cell>
          <cell r="Q708">
            <v>0.75</v>
          </cell>
        </row>
        <row r="709">
          <cell r="A709" t="str">
            <v>1999</v>
          </cell>
          <cell r="B709" t="str">
            <v>PT</v>
          </cell>
          <cell r="C709" t="str">
            <v>A00</v>
          </cell>
          <cell r="D709" t="str">
            <v>PC_EMP</v>
          </cell>
          <cell r="E709" t="str">
            <v>T</v>
          </cell>
          <cell r="F709" t="str">
            <v>TOTAL</v>
          </cell>
          <cell r="G709" t="str">
            <v>RSE</v>
          </cell>
          <cell r="I709" t="str">
            <v>OTH</v>
          </cell>
          <cell r="J709" t="str">
            <v>DATA OCDE</v>
          </cell>
          <cell r="K709" t="str">
            <v>V</v>
          </cell>
          <cell r="L709">
            <v>38628.522881944446</v>
          </cell>
          <cell r="M709" t="str">
            <v>gchateaug</v>
          </cell>
          <cell r="N709">
            <v>38681.684166666666</v>
          </cell>
          <cell r="O709" t="str">
            <v>gchateaug</v>
          </cell>
          <cell r="Q709">
            <v>0.57999999999999996</v>
          </cell>
        </row>
        <row r="710">
          <cell r="A710" t="str">
            <v>2002</v>
          </cell>
          <cell r="B710" t="str">
            <v>PL63</v>
          </cell>
          <cell r="C710" t="str">
            <v>A00</v>
          </cell>
          <cell r="D710" t="str">
            <v>PC_EMP</v>
          </cell>
          <cell r="E710" t="str">
            <v>T</v>
          </cell>
          <cell r="F710" t="str">
            <v>TOTAL</v>
          </cell>
          <cell r="G710" t="str">
            <v>RSE</v>
          </cell>
          <cell r="I710" t="str">
            <v>MS</v>
          </cell>
          <cell r="K710" t="str">
            <v>V</v>
          </cell>
          <cell r="L710">
            <v>38628.496747685182</v>
          </cell>
          <cell r="M710" t="str">
            <v>gchateaug</v>
          </cell>
          <cell r="N710">
            <v>38680.624432870369</v>
          </cell>
          <cell r="O710" t="str">
            <v>gchateaug</v>
          </cell>
          <cell r="Q710">
            <v>0.69</v>
          </cell>
        </row>
        <row r="711">
          <cell r="A711" t="str">
            <v>2002</v>
          </cell>
          <cell r="B711" t="str">
            <v>PL63</v>
          </cell>
          <cell r="C711" t="str">
            <v>A00</v>
          </cell>
          <cell r="D711" t="str">
            <v>PC_EMP</v>
          </cell>
          <cell r="E711" t="str">
            <v>T</v>
          </cell>
          <cell r="F711" t="str">
            <v>TOTAL</v>
          </cell>
          <cell r="G711" t="str">
            <v>TOTAL</v>
          </cell>
          <cell r="I711" t="str">
            <v>MS</v>
          </cell>
          <cell r="K711" t="str">
            <v>V</v>
          </cell>
          <cell r="L711">
            <v>38628.496747685182</v>
          </cell>
          <cell r="M711" t="str">
            <v>gchateaug</v>
          </cell>
          <cell r="N711">
            <v>38680.624432870369</v>
          </cell>
          <cell r="O711" t="str">
            <v>gchateaug</v>
          </cell>
          <cell r="Q711">
            <v>0.84</v>
          </cell>
        </row>
        <row r="712">
          <cell r="A712" t="str">
            <v>2002</v>
          </cell>
          <cell r="B712" t="str">
            <v>PL6</v>
          </cell>
          <cell r="C712" t="str">
            <v>A00</v>
          </cell>
          <cell r="D712" t="str">
            <v>PC_EMP</v>
          </cell>
          <cell r="E712" t="str">
            <v>T</v>
          </cell>
          <cell r="F712" t="str">
            <v>BES</v>
          </cell>
          <cell r="G712" t="str">
            <v>RSE</v>
          </cell>
          <cell r="I712" t="str">
            <v>MS</v>
          </cell>
          <cell r="K712" t="str">
            <v>V</v>
          </cell>
          <cell r="L712">
            <v>38628.496747685182</v>
          </cell>
          <cell r="M712" t="str">
            <v>gchateaug</v>
          </cell>
          <cell r="N712">
            <v>38680.624432870369</v>
          </cell>
          <cell r="O712" t="str">
            <v>gchateaug</v>
          </cell>
          <cell r="Q712">
            <v>0.04</v>
          </cell>
        </row>
        <row r="713">
          <cell r="A713" t="str">
            <v>2002</v>
          </cell>
          <cell r="B713" t="str">
            <v>PL6</v>
          </cell>
          <cell r="C713" t="str">
            <v>A00</v>
          </cell>
          <cell r="D713" t="str">
            <v>PC_EMP</v>
          </cell>
          <cell r="E713" t="str">
            <v>T</v>
          </cell>
          <cell r="F713" t="str">
            <v>BES</v>
          </cell>
          <cell r="G713" t="str">
            <v>TOTAL</v>
          </cell>
          <cell r="I713" t="str">
            <v>MS</v>
          </cell>
          <cell r="K713" t="str">
            <v>V</v>
          </cell>
          <cell r="L713">
            <v>38628.496747685182</v>
          </cell>
          <cell r="M713" t="str">
            <v>gchateaug</v>
          </cell>
          <cell r="N713">
            <v>38680.624432870369</v>
          </cell>
          <cell r="O713" t="str">
            <v>gchateaug</v>
          </cell>
          <cell r="Q713">
            <v>0.08</v>
          </cell>
        </row>
        <row r="714">
          <cell r="A714" t="str">
            <v>2002</v>
          </cell>
          <cell r="B714" t="str">
            <v>PL6</v>
          </cell>
          <cell r="C714" t="str">
            <v>A00</v>
          </cell>
          <cell r="D714" t="str">
            <v>PC_EMP</v>
          </cell>
          <cell r="E714" t="str">
            <v>T</v>
          </cell>
          <cell r="F714" t="str">
            <v>TOTAL</v>
          </cell>
          <cell r="G714" t="str">
            <v>RSE</v>
          </cell>
          <cell r="I714" t="str">
            <v>MS</v>
          </cell>
          <cell r="K714" t="str">
            <v>V</v>
          </cell>
          <cell r="L714">
            <v>38628.496747685182</v>
          </cell>
          <cell r="M714" t="str">
            <v>gchateaug</v>
          </cell>
          <cell r="N714">
            <v>38680.624432870369</v>
          </cell>
          <cell r="O714" t="str">
            <v>gchateaug</v>
          </cell>
          <cell r="Q714">
            <v>0.53</v>
          </cell>
        </row>
        <row r="715">
          <cell r="A715" t="str">
            <v>2002</v>
          </cell>
          <cell r="B715" t="str">
            <v>PL6</v>
          </cell>
          <cell r="C715" t="str">
            <v>A00</v>
          </cell>
          <cell r="D715" t="str">
            <v>PC_EMP</v>
          </cell>
          <cell r="E715" t="str">
            <v>T</v>
          </cell>
          <cell r="F715" t="str">
            <v>TOTAL</v>
          </cell>
          <cell r="G715" t="str">
            <v>TOTAL</v>
          </cell>
          <cell r="I715" t="str">
            <v>MS</v>
          </cell>
          <cell r="K715" t="str">
            <v>V</v>
          </cell>
          <cell r="L715">
            <v>38628.496747685182</v>
          </cell>
          <cell r="M715" t="str">
            <v>gchateaug</v>
          </cell>
          <cell r="N715">
            <v>38680.624432870369</v>
          </cell>
          <cell r="O715" t="str">
            <v>gchateaug</v>
          </cell>
          <cell r="Q715">
            <v>0.67</v>
          </cell>
        </row>
        <row r="716">
          <cell r="A716" t="str">
            <v>2002</v>
          </cell>
          <cell r="B716" t="str">
            <v>PL41</v>
          </cell>
          <cell r="C716" t="str">
            <v>A00</v>
          </cell>
          <cell r="D716" t="str">
            <v>PC_EMP</v>
          </cell>
          <cell r="E716" t="str">
            <v>T</v>
          </cell>
          <cell r="F716" t="str">
            <v>BES</v>
          </cell>
          <cell r="G716" t="str">
            <v>RSE</v>
          </cell>
          <cell r="I716" t="str">
            <v>MS</v>
          </cell>
          <cell r="K716" t="str">
            <v>V</v>
          </cell>
          <cell r="L716">
            <v>38628.496747685182</v>
          </cell>
          <cell r="M716" t="str">
            <v>gchateaug</v>
          </cell>
          <cell r="N716">
            <v>38680.624432870369</v>
          </cell>
          <cell r="O716" t="str">
            <v>gchateaug</v>
          </cell>
          <cell r="Q716">
            <v>0.02</v>
          </cell>
        </row>
        <row r="717">
          <cell r="A717" t="str">
            <v>2001</v>
          </cell>
          <cell r="B717" t="str">
            <v>PT17</v>
          </cell>
          <cell r="C717" t="str">
            <v>A00</v>
          </cell>
          <cell r="D717" t="str">
            <v>PC_EMP</v>
          </cell>
          <cell r="E717" t="str">
            <v>T</v>
          </cell>
          <cell r="F717" t="str">
            <v>BES</v>
          </cell>
          <cell r="G717" t="str">
            <v>RSE</v>
          </cell>
          <cell r="I717" t="str">
            <v>NC</v>
          </cell>
          <cell r="J717" t="str">
            <v>; former flag equal "s"</v>
          </cell>
          <cell r="K717" t="str">
            <v>V</v>
          </cell>
          <cell r="L717">
            <v>38628.496747685182</v>
          </cell>
          <cell r="M717" t="str">
            <v>gchateaug</v>
          </cell>
          <cell r="N717">
            <v>38680.624432870369</v>
          </cell>
          <cell r="O717" t="str">
            <v>gchateaug</v>
          </cell>
          <cell r="Q717">
            <v>0</v>
          </cell>
        </row>
        <row r="718">
          <cell r="A718" t="str">
            <v>2001</v>
          </cell>
          <cell r="B718" t="str">
            <v>PT17</v>
          </cell>
          <cell r="C718" t="str">
            <v>A00</v>
          </cell>
          <cell r="D718" t="str">
            <v>PC_EMP</v>
          </cell>
          <cell r="E718" t="str">
            <v>T</v>
          </cell>
          <cell r="F718" t="str">
            <v>BES</v>
          </cell>
          <cell r="G718" t="str">
            <v>TOTAL</v>
          </cell>
          <cell r="I718" t="str">
            <v>NC</v>
          </cell>
          <cell r="J718" t="str">
            <v>; former flag equal "s"</v>
          </cell>
          <cell r="K718" t="str">
            <v>V</v>
          </cell>
          <cell r="L718">
            <v>38628.496747685182</v>
          </cell>
          <cell r="M718" t="str">
            <v>gchateaug</v>
          </cell>
          <cell r="N718">
            <v>38680.624432870369</v>
          </cell>
          <cell r="O718" t="str">
            <v>gchateaug</v>
          </cell>
          <cell r="Q718">
            <v>0.01</v>
          </cell>
        </row>
        <row r="719">
          <cell r="A719" t="str">
            <v>2001</v>
          </cell>
          <cell r="B719" t="str">
            <v>PT17</v>
          </cell>
          <cell r="C719" t="str">
            <v>A00</v>
          </cell>
          <cell r="D719" t="str">
            <v>PC_EMP</v>
          </cell>
          <cell r="E719" t="str">
            <v>T</v>
          </cell>
          <cell r="F719" t="str">
            <v>TOTAL</v>
          </cell>
          <cell r="G719" t="str">
            <v>RSE</v>
          </cell>
          <cell r="H719" t="str">
            <v>e</v>
          </cell>
          <cell r="I719" t="str">
            <v>NC</v>
          </cell>
          <cell r="K719" t="str">
            <v>V</v>
          </cell>
          <cell r="L719">
            <v>38628.496747685182</v>
          </cell>
          <cell r="M719" t="str">
            <v>gchateaug</v>
          </cell>
          <cell r="N719">
            <v>38680.624432870369</v>
          </cell>
          <cell r="O719" t="str">
            <v>gchateaug</v>
          </cell>
          <cell r="Q719">
            <v>0.97</v>
          </cell>
        </row>
        <row r="720">
          <cell r="A720" t="str">
            <v>2001</v>
          </cell>
          <cell r="B720" t="str">
            <v>PT17</v>
          </cell>
          <cell r="C720" t="str">
            <v>A00</v>
          </cell>
          <cell r="D720" t="str">
            <v>PC_EMP</v>
          </cell>
          <cell r="E720" t="str">
            <v>T</v>
          </cell>
          <cell r="F720" t="str">
            <v>TOTAL</v>
          </cell>
          <cell r="G720" t="str">
            <v>TOTAL</v>
          </cell>
          <cell r="I720" t="str">
            <v>NC</v>
          </cell>
          <cell r="J720" t="str">
            <v>; former flag equal "s"</v>
          </cell>
          <cell r="K720" t="str">
            <v>V</v>
          </cell>
          <cell r="L720">
            <v>38628.496747685182</v>
          </cell>
          <cell r="M720" t="str">
            <v>gchateaug</v>
          </cell>
          <cell r="N720">
            <v>38680.624432870369</v>
          </cell>
          <cell r="O720" t="str">
            <v>gchateaug</v>
          </cell>
          <cell r="Q720">
            <v>1.24</v>
          </cell>
        </row>
        <row r="721">
          <cell r="A721" t="str">
            <v>2001</v>
          </cell>
          <cell r="B721" t="str">
            <v>PT16</v>
          </cell>
          <cell r="C721" t="str">
            <v>A00</v>
          </cell>
          <cell r="D721" t="str">
            <v>PC_EMP</v>
          </cell>
          <cell r="E721" t="str">
            <v>T</v>
          </cell>
          <cell r="F721" t="str">
            <v>BES</v>
          </cell>
          <cell r="G721" t="str">
            <v>RSE</v>
          </cell>
          <cell r="I721" t="str">
            <v>NC</v>
          </cell>
          <cell r="J721" t="str">
            <v>; former flag equal "s"</v>
          </cell>
          <cell r="K721" t="str">
            <v>V</v>
          </cell>
          <cell r="L721">
            <v>38628.496747685182</v>
          </cell>
          <cell r="M721" t="str">
            <v>gchateaug</v>
          </cell>
          <cell r="N721">
            <v>38680.624432870369</v>
          </cell>
          <cell r="O721" t="str">
            <v>gchateaug</v>
          </cell>
          <cell r="Q721">
            <v>0.22</v>
          </cell>
        </row>
        <row r="722">
          <cell r="A722" t="str">
            <v>2001</v>
          </cell>
          <cell r="B722" t="str">
            <v>PT16</v>
          </cell>
          <cell r="C722" t="str">
            <v>A00</v>
          </cell>
          <cell r="D722" t="str">
            <v>PC_EMP</v>
          </cell>
          <cell r="E722" t="str">
            <v>T</v>
          </cell>
          <cell r="F722" t="str">
            <v>BES</v>
          </cell>
          <cell r="G722" t="str">
            <v>TOTAL</v>
          </cell>
          <cell r="I722" t="str">
            <v>NC</v>
          </cell>
          <cell r="J722" t="str">
            <v>; former flag equal "s"</v>
          </cell>
          <cell r="K722" t="str">
            <v>V</v>
          </cell>
          <cell r="L722">
            <v>38628.496747685182</v>
          </cell>
          <cell r="M722" t="str">
            <v>gchateaug</v>
          </cell>
          <cell r="N722">
            <v>38680.624432870369</v>
          </cell>
          <cell r="O722" t="str">
            <v>gchateaug</v>
          </cell>
          <cell r="Q722">
            <v>0.3</v>
          </cell>
        </row>
        <row r="723">
          <cell r="A723" t="str">
            <v>2001</v>
          </cell>
          <cell r="B723" t="str">
            <v>PT16</v>
          </cell>
          <cell r="C723" t="str">
            <v>A00</v>
          </cell>
          <cell r="D723" t="str">
            <v>PC_EMP</v>
          </cell>
          <cell r="E723" t="str">
            <v>T</v>
          </cell>
          <cell r="F723" t="str">
            <v>TOTAL</v>
          </cell>
          <cell r="G723" t="str">
            <v>RSE</v>
          </cell>
          <cell r="I723" t="str">
            <v>NC</v>
          </cell>
          <cell r="J723" t="str">
            <v>; former flag equal "s"</v>
          </cell>
          <cell r="K723" t="str">
            <v>V</v>
          </cell>
          <cell r="L723">
            <v>38628.496747685182</v>
          </cell>
          <cell r="M723" t="str">
            <v>gchateaug</v>
          </cell>
          <cell r="N723">
            <v>38680.624432870369</v>
          </cell>
          <cell r="O723" t="str">
            <v>gchateaug</v>
          </cell>
          <cell r="Q723">
            <v>0.63</v>
          </cell>
        </row>
        <row r="724">
          <cell r="A724" t="str">
            <v>2001</v>
          </cell>
          <cell r="B724" t="str">
            <v>PT16</v>
          </cell>
          <cell r="C724" t="str">
            <v>A00</v>
          </cell>
          <cell r="D724" t="str">
            <v>PC_EMP</v>
          </cell>
          <cell r="E724" t="str">
            <v>T</v>
          </cell>
          <cell r="F724" t="str">
            <v>TOTAL</v>
          </cell>
          <cell r="G724" t="str">
            <v>TOTAL</v>
          </cell>
          <cell r="H724" t="str">
            <v>e</v>
          </cell>
          <cell r="I724" t="str">
            <v>NC</v>
          </cell>
          <cell r="K724" t="str">
            <v>V</v>
          </cell>
          <cell r="L724">
            <v>38628.496747685182</v>
          </cell>
          <cell r="M724" t="str">
            <v>gchateaug</v>
          </cell>
          <cell r="N724">
            <v>38680.624432870369</v>
          </cell>
          <cell r="O724" t="str">
            <v>gchateaug</v>
          </cell>
          <cell r="Q724">
            <v>0.76</v>
          </cell>
        </row>
        <row r="725">
          <cell r="A725" t="str">
            <v>2001</v>
          </cell>
          <cell r="B725" t="str">
            <v>PT11</v>
          </cell>
          <cell r="C725" t="str">
            <v>A00</v>
          </cell>
          <cell r="D725" t="str">
            <v>PC_EMP</v>
          </cell>
          <cell r="E725" t="str">
            <v>T</v>
          </cell>
          <cell r="F725" t="str">
            <v>BES</v>
          </cell>
          <cell r="G725" t="str">
            <v>RSE</v>
          </cell>
          <cell r="I725" t="str">
            <v>NC</v>
          </cell>
          <cell r="J725" t="str">
            <v>; former flag equal "s"</v>
          </cell>
          <cell r="K725" t="str">
            <v>V</v>
          </cell>
          <cell r="L725">
            <v>38628.496747685182</v>
          </cell>
          <cell r="M725" t="str">
            <v>gchateaug</v>
          </cell>
          <cell r="N725">
            <v>38680.624432870369</v>
          </cell>
          <cell r="O725" t="str">
            <v>gchateaug</v>
          </cell>
          <cell r="Q725">
            <v>0.06</v>
          </cell>
        </row>
        <row r="726">
          <cell r="A726" t="str">
            <v>2001</v>
          </cell>
          <cell r="B726" t="str">
            <v>PT11</v>
          </cell>
          <cell r="C726" t="str">
            <v>A00</v>
          </cell>
          <cell r="D726" t="str">
            <v>PC_EMP</v>
          </cell>
          <cell r="E726" t="str">
            <v>T</v>
          </cell>
          <cell r="F726" t="str">
            <v>BES</v>
          </cell>
          <cell r="G726" t="str">
            <v>TOTAL</v>
          </cell>
          <cell r="I726" t="str">
            <v>NC</v>
          </cell>
          <cell r="J726" t="str">
            <v>; former flag equal "s"</v>
          </cell>
          <cell r="K726" t="str">
            <v>V</v>
          </cell>
          <cell r="L726">
            <v>38628.496747685182</v>
          </cell>
          <cell r="M726" t="str">
            <v>gchateaug</v>
          </cell>
          <cell r="N726">
            <v>38680.624432870369</v>
          </cell>
          <cell r="O726" t="str">
            <v>gchateaug</v>
          </cell>
          <cell r="Q726">
            <v>0.11</v>
          </cell>
        </row>
        <row r="727">
          <cell r="A727" t="str">
            <v>2001</v>
          </cell>
          <cell r="B727" t="str">
            <v>PT11</v>
          </cell>
          <cell r="C727" t="str">
            <v>A00</v>
          </cell>
          <cell r="D727" t="str">
            <v>PC_EMP</v>
          </cell>
          <cell r="E727" t="str">
            <v>T</v>
          </cell>
          <cell r="F727" t="str">
            <v>TOTAL</v>
          </cell>
          <cell r="G727" t="str">
            <v>RSE</v>
          </cell>
          <cell r="H727" t="str">
            <v>e</v>
          </cell>
          <cell r="I727" t="str">
            <v>NC</v>
          </cell>
          <cell r="K727" t="str">
            <v>V</v>
          </cell>
          <cell r="L727">
            <v>38628.496747685182</v>
          </cell>
          <cell r="M727" t="str">
            <v>gchateaug</v>
          </cell>
          <cell r="N727">
            <v>38680.624432870369</v>
          </cell>
          <cell r="O727" t="str">
            <v>gchateaug</v>
          </cell>
          <cell r="Q727">
            <v>0.41</v>
          </cell>
        </row>
        <row r="728">
          <cell r="A728" t="str">
            <v>2001</v>
          </cell>
          <cell r="B728" t="str">
            <v>PT11</v>
          </cell>
          <cell r="C728" t="str">
            <v>A00</v>
          </cell>
          <cell r="D728" t="str">
            <v>PC_EMP</v>
          </cell>
          <cell r="E728" t="str">
            <v>T</v>
          </cell>
          <cell r="F728" t="str">
            <v>TOTAL</v>
          </cell>
          <cell r="G728" t="str">
            <v>TOTAL</v>
          </cell>
          <cell r="I728" t="str">
            <v>NC</v>
          </cell>
          <cell r="J728" t="str">
            <v>; former flag equal "s"</v>
          </cell>
          <cell r="K728" t="str">
            <v>V</v>
          </cell>
          <cell r="L728">
            <v>38628.496747685182</v>
          </cell>
          <cell r="M728" t="str">
            <v>gchateaug</v>
          </cell>
          <cell r="N728">
            <v>38680.624432870369</v>
          </cell>
          <cell r="O728" t="str">
            <v>gchateaug</v>
          </cell>
          <cell r="Q728">
            <v>0.5</v>
          </cell>
        </row>
        <row r="729">
          <cell r="A729" t="str">
            <v>2001</v>
          </cell>
          <cell r="B729" t="str">
            <v>PL63</v>
          </cell>
          <cell r="C729" t="str">
            <v>A00</v>
          </cell>
          <cell r="D729" t="str">
            <v>PC_EMP</v>
          </cell>
          <cell r="E729" t="str">
            <v>T</v>
          </cell>
          <cell r="F729" t="str">
            <v>BES</v>
          </cell>
          <cell r="G729" t="str">
            <v>RSE</v>
          </cell>
          <cell r="H729" t="str">
            <v>:</v>
          </cell>
          <cell r="I729" t="str">
            <v>NC</v>
          </cell>
          <cell r="K729" t="str">
            <v>V</v>
          </cell>
          <cell r="L729">
            <v>38628.496747685182</v>
          </cell>
          <cell r="M729" t="str">
            <v>gchateaug</v>
          </cell>
          <cell r="N729">
            <v>38680.624432870369</v>
          </cell>
          <cell r="O729" t="str">
            <v>gchateaug</v>
          </cell>
        </row>
        <row r="730">
          <cell r="A730" t="str">
            <v>2001</v>
          </cell>
          <cell r="B730" t="str">
            <v>PL63</v>
          </cell>
          <cell r="C730" t="str">
            <v>A00</v>
          </cell>
          <cell r="D730" t="str">
            <v>PC_EMP</v>
          </cell>
          <cell r="E730" t="str">
            <v>T</v>
          </cell>
          <cell r="F730" t="str">
            <v>BES</v>
          </cell>
          <cell r="G730" t="str">
            <v>TOTAL</v>
          </cell>
          <cell r="H730" t="str">
            <v>:</v>
          </cell>
          <cell r="I730" t="str">
            <v>NC</v>
          </cell>
          <cell r="K730" t="str">
            <v>V</v>
          </cell>
          <cell r="L730">
            <v>38628.496747685182</v>
          </cell>
          <cell r="M730" t="str">
            <v>gchateaug</v>
          </cell>
          <cell r="N730">
            <v>38680.624432870369</v>
          </cell>
          <cell r="O730" t="str">
            <v>gchateaug</v>
          </cell>
        </row>
        <row r="731">
          <cell r="A731" t="str">
            <v>2001</v>
          </cell>
          <cell r="B731" t="str">
            <v>PL63</v>
          </cell>
          <cell r="C731" t="str">
            <v>A00</v>
          </cell>
          <cell r="D731" t="str">
            <v>PC_EMP</v>
          </cell>
          <cell r="E731" t="str">
            <v>T</v>
          </cell>
          <cell r="F731" t="str">
            <v>TOTAL</v>
          </cell>
          <cell r="G731" t="str">
            <v>RSE</v>
          </cell>
          <cell r="H731" t="str">
            <v>:</v>
          </cell>
          <cell r="I731" t="str">
            <v>NC</v>
          </cell>
          <cell r="K731" t="str">
            <v>V</v>
          </cell>
          <cell r="L731">
            <v>38628.496747685182</v>
          </cell>
          <cell r="M731" t="str">
            <v>gchateaug</v>
          </cell>
          <cell r="N731">
            <v>38680.624432870369</v>
          </cell>
          <cell r="O731" t="str">
            <v>gchateaug</v>
          </cell>
        </row>
        <row r="732">
          <cell r="A732" t="str">
            <v>2001</v>
          </cell>
          <cell r="B732" t="str">
            <v>PL63</v>
          </cell>
          <cell r="C732" t="str">
            <v>A00</v>
          </cell>
          <cell r="D732" t="str">
            <v>PC_EMP</v>
          </cell>
          <cell r="E732" t="str">
            <v>T</v>
          </cell>
          <cell r="F732" t="str">
            <v>TOTAL</v>
          </cell>
          <cell r="G732" t="str">
            <v>TOTAL</v>
          </cell>
          <cell r="H732" t="str">
            <v>:</v>
          </cell>
          <cell r="I732" t="str">
            <v>NC</v>
          </cell>
          <cell r="K732" t="str">
            <v>V</v>
          </cell>
          <cell r="L732">
            <v>38628.496747685182</v>
          </cell>
          <cell r="M732" t="str">
            <v>gchateaug</v>
          </cell>
          <cell r="N732">
            <v>38680.624432870369</v>
          </cell>
          <cell r="O732" t="str">
            <v>gchateaug</v>
          </cell>
        </row>
        <row r="733">
          <cell r="A733" t="str">
            <v>2001</v>
          </cell>
          <cell r="B733" t="str">
            <v>PL62</v>
          </cell>
          <cell r="C733" t="str">
            <v>A00</v>
          </cell>
          <cell r="D733" t="str">
            <v>PC_EMP</v>
          </cell>
          <cell r="E733" t="str">
            <v>T</v>
          </cell>
          <cell r="F733" t="str">
            <v>BES</v>
          </cell>
          <cell r="G733" t="str">
            <v>RSE</v>
          </cell>
          <cell r="H733" t="str">
            <v>:</v>
          </cell>
          <cell r="I733" t="str">
            <v>NC</v>
          </cell>
          <cell r="K733" t="str">
            <v>V</v>
          </cell>
          <cell r="L733">
            <v>38628.496747685182</v>
          </cell>
          <cell r="M733" t="str">
            <v>gchateaug</v>
          </cell>
          <cell r="N733">
            <v>38680.624432870369</v>
          </cell>
          <cell r="O733" t="str">
            <v>gchateaug</v>
          </cell>
        </row>
        <row r="734">
          <cell r="A734" t="str">
            <v>2001</v>
          </cell>
          <cell r="B734" t="str">
            <v>PL62</v>
          </cell>
          <cell r="C734" t="str">
            <v>A00</v>
          </cell>
          <cell r="D734" t="str">
            <v>PC_EMP</v>
          </cell>
          <cell r="E734" t="str">
            <v>T</v>
          </cell>
          <cell r="F734" t="str">
            <v>BES</v>
          </cell>
          <cell r="G734" t="str">
            <v>TOTAL</v>
          </cell>
          <cell r="H734" t="str">
            <v>:</v>
          </cell>
          <cell r="I734" t="str">
            <v>NC</v>
          </cell>
          <cell r="K734" t="str">
            <v>V</v>
          </cell>
          <cell r="L734">
            <v>38628.496747685182</v>
          </cell>
          <cell r="M734" t="str">
            <v>gchateaug</v>
          </cell>
          <cell r="N734">
            <v>38680.624432870369</v>
          </cell>
          <cell r="O734" t="str">
            <v>gchateaug</v>
          </cell>
        </row>
        <row r="735">
          <cell r="A735" t="str">
            <v>2002</v>
          </cell>
          <cell r="B735" t="str">
            <v>UKJ1</v>
          </cell>
          <cell r="C735" t="str">
            <v>A00</v>
          </cell>
          <cell r="D735" t="str">
            <v>PC_EMP</v>
          </cell>
          <cell r="E735" t="str">
            <v>T</v>
          </cell>
          <cell r="F735" t="str">
            <v>TOTAL</v>
          </cell>
          <cell r="G735" t="str">
            <v>RSE</v>
          </cell>
          <cell r="H735" t="str">
            <v>:</v>
          </cell>
          <cell r="I735" t="str">
            <v>MS</v>
          </cell>
          <cell r="K735" t="str">
            <v>V</v>
          </cell>
          <cell r="L735">
            <v>38628.496747685182</v>
          </cell>
          <cell r="M735" t="str">
            <v>gchateaug</v>
          </cell>
          <cell r="N735">
            <v>38680.624432870369</v>
          </cell>
          <cell r="O735" t="str">
            <v>gchateaug</v>
          </cell>
        </row>
        <row r="736">
          <cell r="A736" t="str">
            <v>2002</v>
          </cell>
          <cell r="B736" t="str">
            <v>UKJ1</v>
          </cell>
          <cell r="C736" t="str">
            <v>A00</v>
          </cell>
          <cell r="D736" t="str">
            <v>PC_EMP</v>
          </cell>
          <cell r="E736" t="str">
            <v>T</v>
          </cell>
          <cell r="F736" t="str">
            <v>TOTAL</v>
          </cell>
          <cell r="G736" t="str">
            <v>TOTAL</v>
          </cell>
          <cell r="H736" t="str">
            <v>:</v>
          </cell>
          <cell r="I736" t="str">
            <v>MS</v>
          </cell>
          <cell r="K736" t="str">
            <v>V</v>
          </cell>
          <cell r="L736">
            <v>38628.496747685182</v>
          </cell>
          <cell r="M736" t="str">
            <v>gchateaug</v>
          </cell>
          <cell r="N736">
            <v>38680.624432870369</v>
          </cell>
          <cell r="O736" t="str">
            <v>gchateaug</v>
          </cell>
        </row>
        <row r="737">
          <cell r="A737" t="str">
            <v>2002</v>
          </cell>
          <cell r="B737" t="str">
            <v>UKI2</v>
          </cell>
          <cell r="C737" t="str">
            <v>A00</v>
          </cell>
          <cell r="D737" t="str">
            <v>PC_EMP</v>
          </cell>
          <cell r="E737" t="str">
            <v>T</v>
          </cell>
          <cell r="F737" t="str">
            <v>BES</v>
          </cell>
          <cell r="G737" t="str">
            <v>RSE</v>
          </cell>
          <cell r="H737" t="str">
            <v>:</v>
          </cell>
          <cell r="I737" t="str">
            <v>MS</v>
          </cell>
          <cell r="K737" t="str">
            <v>V</v>
          </cell>
          <cell r="L737">
            <v>38628.496747685182</v>
          </cell>
          <cell r="M737" t="str">
            <v>gchateaug</v>
          </cell>
          <cell r="N737">
            <v>38680.624432870369</v>
          </cell>
          <cell r="O737" t="str">
            <v>gchateaug</v>
          </cell>
        </row>
        <row r="738">
          <cell r="A738" t="str">
            <v>2002</v>
          </cell>
          <cell r="B738" t="str">
            <v>UKI2</v>
          </cell>
          <cell r="C738" t="str">
            <v>A00</v>
          </cell>
          <cell r="D738" t="str">
            <v>PC_EMP</v>
          </cell>
          <cell r="E738" t="str">
            <v>T</v>
          </cell>
          <cell r="F738" t="str">
            <v>BES</v>
          </cell>
          <cell r="G738" t="str">
            <v>TOTAL</v>
          </cell>
          <cell r="H738" t="str">
            <v>:</v>
          </cell>
          <cell r="I738" t="str">
            <v>MS</v>
          </cell>
          <cell r="K738" t="str">
            <v>V</v>
          </cell>
          <cell r="L738">
            <v>38628.496747685182</v>
          </cell>
          <cell r="M738" t="str">
            <v>gchateaug</v>
          </cell>
          <cell r="N738">
            <v>38680.624432870369</v>
          </cell>
          <cell r="O738" t="str">
            <v>gchateaug</v>
          </cell>
        </row>
        <row r="739">
          <cell r="A739" t="str">
            <v>2002</v>
          </cell>
          <cell r="B739" t="str">
            <v>BG11</v>
          </cell>
          <cell r="C739" t="str">
            <v>A00</v>
          </cell>
          <cell r="D739" t="str">
            <v>PC_EMP</v>
          </cell>
          <cell r="E739" t="str">
            <v>T</v>
          </cell>
          <cell r="F739" t="str">
            <v>TOTAL</v>
          </cell>
          <cell r="G739" t="str">
            <v>RSE</v>
          </cell>
          <cell r="I739" t="str">
            <v>MS</v>
          </cell>
          <cell r="K739" t="str">
            <v>V</v>
          </cell>
          <cell r="L739">
            <v>38628.496747685182</v>
          </cell>
          <cell r="M739" t="str">
            <v>gchateaug</v>
          </cell>
          <cell r="N739">
            <v>38680.624432870369</v>
          </cell>
          <cell r="O739" t="str">
            <v>gchateaug</v>
          </cell>
          <cell r="Q739">
            <v>0.01</v>
          </cell>
        </row>
        <row r="740">
          <cell r="A740" t="str">
            <v>2002</v>
          </cell>
          <cell r="B740" t="str">
            <v>BG11</v>
          </cell>
          <cell r="C740" t="str">
            <v>A00</v>
          </cell>
          <cell r="D740" t="str">
            <v>PC_EMP</v>
          </cell>
          <cell r="E740" t="str">
            <v>T</v>
          </cell>
          <cell r="F740" t="str">
            <v>TOTAL</v>
          </cell>
          <cell r="G740" t="str">
            <v>TOTAL</v>
          </cell>
          <cell r="I740" t="str">
            <v>MS</v>
          </cell>
          <cell r="K740" t="str">
            <v>V</v>
          </cell>
          <cell r="L740">
            <v>38628.496747685182</v>
          </cell>
          <cell r="M740" t="str">
            <v>gchateaug</v>
          </cell>
          <cell r="N740">
            <v>38680.624432870369</v>
          </cell>
          <cell r="O740" t="str">
            <v>gchateaug</v>
          </cell>
          <cell r="Q740">
            <v>0.03</v>
          </cell>
        </row>
        <row r="741">
          <cell r="A741" t="str">
            <v>2002</v>
          </cell>
          <cell r="B741" t="str">
            <v>BE33</v>
          </cell>
          <cell r="C741" t="str">
            <v>A00</v>
          </cell>
          <cell r="D741" t="str">
            <v>PC_EMP</v>
          </cell>
          <cell r="E741" t="str">
            <v>T</v>
          </cell>
          <cell r="F741" t="str">
            <v>BES</v>
          </cell>
          <cell r="G741" t="str">
            <v>RSE</v>
          </cell>
          <cell r="H741" t="str">
            <v>:</v>
          </cell>
          <cell r="I741" t="str">
            <v>MS</v>
          </cell>
          <cell r="K741" t="str">
            <v>V</v>
          </cell>
          <cell r="L741">
            <v>38628.496747685182</v>
          </cell>
          <cell r="M741" t="str">
            <v>gchateaug</v>
          </cell>
          <cell r="N741">
            <v>38680.624432870369</v>
          </cell>
          <cell r="O741" t="str">
            <v>gchateaug</v>
          </cell>
        </row>
        <row r="742">
          <cell r="A742" t="str">
            <v>2002</v>
          </cell>
          <cell r="B742" t="str">
            <v>BE33</v>
          </cell>
          <cell r="C742" t="str">
            <v>A00</v>
          </cell>
          <cell r="D742" t="str">
            <v>PC_EMP</v>
          </cell>
          <cell r="E742" t="str">
            <v>T</v>
          </cell>
          <cell r="F742" t="str">
            <v>BES</v>
          </cell>
          <cell r="G742" t="str">
            <v>TOTAL</v>
          </cell>
          <cell r="H742" t="str">
            <v>:</v>
          </cell>
          <cell r="I742" t="str">
            <v>MS</v>
          </cell>
          <cell r="K742" t="str">
            <v>V</v>
          </cell>
          <cell r="L742">
            <v>38628.496747685182</v>
          </cell>
          <cell r="M742" t="str">
            <v>gchateaug</v>
          </cell>
          <cell r="N742">
            <v>38680.624432870369</v>
          </cell>
          <cell r="O742" t="str">
            <v>gchateaug</v>
          </cell>
        </row>
        <row r="743">
          <cell r="A743" t="str">
            <v>2002</v>
          </cell>
          <cell r="B743" t="str">
            <v>BE33</v>
          </cell>
          <cell r="C743" t="str">
            <v>A00</v>
          </cell>
          <cell r="D743" t="str">
            <v>PC_EMP</v>
          </cell>
          <cell r="E743" t="str">
            <v>T</v>
          </cell>
          <cell r="F743" t="str">
            <v>TOTAL</v>
          </cell>
          <cell r="G743" t="str">
            <v>RSE</v>
          </cell>
          <cell r="H743" t="str">
            <v>:</v>
          </cell>
          <cell r="I743" t="str">
            <v>MS</v>
          </cell>
          <cell r="K743" t="str">
            <v>V</v>
          </cell>
          <cell r="L743">
            <v>38628.496747685182</v>
          </cell>
          <cell r="M743" t="str">
            <v>gchateaug</v>
          </cell>
          <cell r="N743">
            <v>38680.624432870369</v>
          </cell>
          <cell r="O743" t="str">
            <v>gchateaug</v>
          </cell>
        </row>
        <row r="744">
          <cell r="A744" t="str">
            <v>2002</v>
          </cell>
          <cell r="B744" t="str">
            <v>BE33</v>
          </cell>
          <cell r="C744" t="str">
            <v>A00</v>
          </cell>
          <cell r="D744" t="str">
            <v>PC_EMP</v>
          </cell>
          <cell r="E744" t="str">
            <v>T</v>
          </cell>
          <cell r="F744" t="str">
            <v>TOTAL</v>
          </cell>
          <cell r="G744" t="str">
            <v>TOTAL</v>
          </cell>
          <cell r="H744" t="str">
            <v>:</v>
          </cell>
          <cell r="I744" t="str">
            <v>MS</v>
          </cell>
          <cell r="K744" t="str">
            <v>V</v>
          </cell>
          <cell r="L744">
            <v>38628.496747685182</v>
          </cell>
          <cell r="M744" t="str">
            <v>gchateaug</v>
          </cell>
          <cell r="N744">
            <v>38680.624432870369</v>
          </cell>
          <cell r="O744" t="str">
            <v>gchateaug</v>
          </cell>
        </row>
        <row r="745">
          <cell r="A745" t="str">
            <v>2002</v>
          </cell>
          <cell r="B745" t="str">
            <v>BE31</v>
          </cell>
          <cell r="C745" t="str">
            <v>A00</v>
          </cell>
          <cell r="D745" t="str">
            <v>PC_EMP</v>
          </cell>
          <cell r="E745" t="str">
            <v>T</v>
          </cell>
          <cell r="F745" t="str">
            <v>BES</v>
          </cell>
          <cell r="G745" t="str">
            <v>RSE</v>
          </cell>
          <cell r="H745" t="str">
            <v>:</v>
          </cell>
          <cell r="I745" t="str">
            <v>MS</v>
          </cell>
          <cell r="K745" t="str">
            <v>V</v>
          </cell>
          <cell r="L745">
            <v>38628.496747685182</v>
          </cell>
          <cell r="M745" t="str">
            <v>gchateaug</v>
          </cell>
          <cell r="N745">
            <v>38680.624432870369</v>
          </cell>
          <cell r="O745" t="str">
            <v>gchateaug</v>
          </cell>
        </row>
        <row r="746">
          <cell r="A746" t="str">
            <v>2002</v>
          </cell>
          <cell r="B746" t="str">
            <v>BE31</v>
          </cell>
          <cell r="C746" t="str">
            <v>A00</v>
          </cell>
          <cell r="D746" t="str">
            <v>PC_EMP</v>
          </cell>
          <cell r="E746" t="str">
            <v>T</v>
          </cell>
          <cell r="F746" t="str">
            <v>BES</v>
          </cell>
          <cell r="G746" t="str">
            <v>TOTAL</v>
          </cell>
          <cell r="H746" t="str">
            <v>:</v>
          </cell>
          <cell r="I746" t="str">
            <v>MS</v>
          </cell>
          <cell r="K746" t="str">
            <v>V</v>
          </cell>
          <cell r="L746">
            <v>38628.496747685182</v>
          </cell>
          <cell r="M746" t="str">
            <v>gchateaug</v>
          </cell>
          <cell r="N746">
            <v>38680.624432870369</v>
          </cell>
          <cell r="O746" t="str">
            <v>gchateaug</v>
          </cell>
        </row>
        <row r="747">
          <cell r="A747" t="str">
            <v>2002</v>
          </cell>
          <cell r="B747" t="str">
            <v>BE31</v>
          </cell>
          <cell r="C747" t="str">
            <v>A00</v>
          </cell>
          <cell r="D747" t="str">
            <v>PC_EMP</v>
          </cell>
          <cell r="E747" t="str">
            <v>T</v>
          </cell>
          <cell r="F747" t="str">
            <v>TOTAL</v>
          </cell>
          <cell r="G747" t="str">
            <v>RSE</v>
          </cell>
          <cell r="H747" t="str">
            <v>:</v>
          </cell>
          <cell r="I747" t="str">
            <v>MS</v>
          </cell>
          <cell r="K747" t="str">
            <v>V</v>
          </cell>
          <cell r="L747">
            <v>38628.496747685182</v>
          </cell>
          <cell r="M747" t="str">
            <v>gchateaug</v>
          </cell>
          <cell r="N747">
            <v>38680.624432870369</v>
          </cell>
          <cell r="O747" t="str">
            <v>gchateaug</v>
          </cell>
        </row>
        <row r="748">
          <cell r="A748" t="str">
            <v>2002</v>
          </cell>
          <cell r="B748" t="str">
            <v>BE31</v>
          </cell>
          <cell r="C748" t="str">
            <v>A00</v>
          </cell>
          <cell r="D748" t="str">
            <v>PC_EMP</v>
          </cell>
          <cell r="E748" t="str">
            <v>T</v>
          </cell>
          <cell r="F748" t="str">
            <v>TOTAL</v>
          </cell>
          <cell r="G748" t="str">
            <v>TOTAL</v>
          </cell>
          <cell r="H748" t="str">
            <v>:</v>
          </cell>
          <cell r="I748" t="str">
            <v>MS</v>
          </cell>
          <cell r="K748" t="str">
            <v>V</v>
          </cell>
          <cell r="L748">
            <v>38628.496747685182</v>
          </cell>
          <cell r="M748" t="str">
            <v>gchateaug</v>
          </cell>
          <cell r="N748">
            <v>38680.624432870369</v>
          </cell>
          <cell r="O748" t="str">
            <v>gchateaug</v>
          </cell>
        </row>
        <row r="749">
          <cell r="A749" t="str">
            <v>2002</v>
          </cell>
          <cell r="B749" t="str">
            <v>BE21</v>
          </cell>
          <cell r="C749" t="str">
            <v>A00</v>
          </cell>
          <cell r="D749" t="str">
            <v>PC_EMP</v>
          </cell>
          <cell r="E749" t="str">
            <v>T</v>
          </cell>
          <cell r="F749" t="str">
            <v>BES</v>
          </cell>
          <cell r="G749" t="str">
            <v>RSE</v>
          </cell>
          <cell r="H749" t="str">
            <v>:</v>
          </cell>
          <cell r="I749" t="str">
            <v>MS</v>
          </cell>
          <cell r="K749" t="str">
            <v>V</v>
          </cell>
          <cell r="L749">
            <v>38628.496747685182</v>
          </cell>
          <cell r="M749" t="str">
            <v>gchateaug</v>
          </cell>
          <cell r="N749">
            <v>38680.624432870369</v>
          </cell>
          <cell r="O749" t="str">
            <v>gchateaug</v>
          </cell>
        </row>
        <row r="750">
          <cell r="A750" t="str">
            <v>2002</v>
          </cell>
          <cell r="B750" t="str">
            <v>BE21</v>
          </cell>
          <cell r="C750" t="str">
            <v>A00</v>
          </cell>
          <cell r="D750" t="str">
            <v>PC_EMP</v>
          </cell>
          <cell r="E750" t="str">
            <v>T</v>
          </cell>
          <cell r="F750" t="str">
            <v>BES</v>
          </cell>
          <cell r="G750" t="str">
            <v>TOTAL</v>
          </cell>
          <cell r="H750" t="str">
            <v>:</v>
          </cell>
          <cell r="I750" t="str">
            <v>MS</v>
          </cell>
          <cell r="K750" t="str">
            <v>V</v>
          </cell>
          <cell r="L750">
            <v>38628.496747685182</v>
          </cell>
          <cell r="M750" t="str">
            <v>gchateaug</v>
          </cell>
          <cell r="N750">
            <v>38680.624432870369</v>
          </cell>
          <cell r="O750" t="str">
            <v>gchateaug</v>
          </cell>
        </row>
        <row r="751">
          <cell r="A751" t="str">
            <v>2002</v>
          </cell>
          <cell r="B751" t="str">
            <v>BE21</v>
          </cell>
          <cell r="C751" t="str">
            <v>A00</v>
          </cell>
          <cell r="D751" t="str">
            <v>PC_EMP</v>
          </cell>
          <cell r="E751" t="str">
            <v>T</v>
          </cell>
          <cell r="F751" t="str">
            <v>TOTAL</v>
          </cell>
          <cell r="G751" t="str">
            <v>RSE</v>
          </cell>
          <cell r="H751" t="str">
            <v>:</v>
          </cell>
          <cell r="I751" t="str">
            <v>MS</v>
          </cell>
          <cell r="K751" t="str">
            <v>V</v>
          </cell>
          <cell r="L751">
            <v>38628.496747685182</v>
          </cell>
          <cell r="M751" t="str">
            <v>gchateaug</v>
          </cell>
          <cell r="N751">
            <v>38680.624432870369</v>
          </cell>
          <cell r="O751" t="str">
            <v>gchateaug</v>
          </cell>
        </row>
        <row r="752">
          <cell r="A752" t="str">
            <v>2002</v>
          </cell>
          <cell r="B752" t="str">
            <v>BE21</v>
          </cell>
          <cell r="C752" t="str">
            <v>A00</v>
          </cell>
          <cell r="D752" t="str">
            <v>PC_EMP</v>
          </cell>
          <cell r="E752" t="str">
            <v>T</v>
          </cell>
          <cell r="F752" t="str">
            <v>TOTAL</v>
          </cell>
          <cell r="G752" t="str">
            <v>TOTAL</v>
          </cell>
          <cell r="H752" t="str">
            <v>:</v>
          </cell>
          <cell r="I752" t="str">
            <v>MS</v>
          </cell>
          <cell r="K752" t="str">
            <v>V</v>
          </cell>
          <cell r="L752">
            <v>38628.496747685182</v>
          </cell>
          <cell r="M752" t="str">
            <v>gchateaug</v>
          </cell>
          <cell r="N752">
            <v>38680.624432870369</v>
          </cell>
          <cell r="O752" t="str">
            <v>gchateaug</v>
          </cell>
        </row>
        <row r="753">
          <cell r="A753" t="str">
            <v>2002</v>
          </cell>
          <cell r="B753" t="str">
            <v>BE10</v>
          </cell>
          <cell r="C753" t="str">
            <v>A00</v>
          </cell>
          <cell r="D753" t="str">
            <v>PC_EMP</v>
          </cell>
          <cell r="E753" t="str">
            <v>T</v>
          </cell>
          <cell r="F753" t="str">
            <v>BES</v>
          </cell>
          <cell r="G753" t="str">
            <v>RSE</v>
          </cell>
          <cell r="I753" t="str">
            <v>MS</v>
          </cell>
          <cell r="K753" t="str">
            <v>V</v>
          </cell>
          <cell r="L753">
            <v>38628.496747685182</v>
          </cell>
          <cell r="M753" t="str">
            <v>gchateaug</v>
          </cell>
          <cell r="N753">
            <v>38680.630682870367</v>
          </cell>
          <cell r="O753" t="str">
            <v>gchateaug</v>
          </cell>
          <cell r="Q753">
            <v>0.59</v>
          </cell>
        </row>
        <row r="754">
          <cell r="A754" t="str">
            <v>2002</v>
          </cell>
          <cell r="B754" t="str">
            <v>BE10</v>
          </cell>
          <cell r="C754" t="str">
            <v>A00</v>
          </cell>
          <cell r="D754" t="str">
            <v>PC_EMP</v>
          </cell>
          <cell r="E754" t="str">
            <v>T</v>
          </cell>
          <cell r="F754" t="str">
            <v>BES</v>
          </cell>
          <cell r="G754" t="str">
            <v>TOTAL</v>
          </cell>
          <cell r="I754" t="str">
            <v>MS</v>
          </cell>
          <cell r="K754" t="str">
            <v>V</v>
          </cell>
          <cell r="L754">
            <v>38628.496747685182</v>
          </cell>
          <cell r="M754" t="str">
            <v>gchateaug</v>
          </cell>
          <cell r="N754">
            <v>38680.630682870367</v>
          </cell>
          <cell r="O754" t="str">
            <v>gchateaug</v>
          </cell>
          <cell r="Q754">
            <v>1.02</v>
          </cell>
        </row>
        <row r="755">
          <cell r="A755" t="str">
            <v>2002</v>
          </cell>
          <cell r="B755" t="str">
            <v>BE10</v>
          </cell>
          <cell r="C755" t="str">
            <v>A00</v>
          </cell>
          <cell r="D755" t="str">
            <v>PC_EMP</v>
          </cell>
          <cell r="E755" t="str">
            <v>T</v>
          </cell>
          <cell r="F755" t="str">
            <v>TOTAL</v>
          </cell>
          <cell r="G755" t="str">
            <v>RSE</v>
          </cell>
          <cell r="H755" t="str">
            <v>:</v>
          </cell>
          <cell r="I755" t="str">
            <v>MS</v>
          </cell>
          <cell r="K755" t="str">
            <v>V</v>
          </cell>
          <cell r="L755">
            <v>38628.496747685182</v>
          </cell>
          <cell r="M755" t="str">
            <v>gchateaug</v>
          </cell>
          <cell r="N755">
            <v>38680.624432870369</v>
          </cell>
          <cell r="O755" t="str">
            <v>gchateaug</v>
          </cell>
        </row>
        <row r="756">
          <cell r="A756" t="str">
            <v>2002</v>
          </cell>
          <cell r="B756" t="str">
            <v>BE10</v>
          </cell>
          <cell r="C756" t="str">
            <v>A00</v>
          </cell>
          <cell r="D756" t="str">
            <v>PC_EMP</v>
          </cell>
          <cell r="E756" t="str">
            <v>T</v>
          </cell>
          <cell r="F756" t="str">
            <v>TOTAL</v>
          </cell>
          <cell r="G756" t="str">
            <v>TOTAL</v>
          </cell>
          <cell r="H756" t="str">
            <v>:</v>
          </cell>
          <cell r="I756" t="str">
            <v>MS</v>
          </cell>
          <cell r="K756" t="str">
            <v>V</v>
          </cell>
          <cell r="L756">
            <v>38628.496747685182</v>
          </cell>
          <cell r="M756" t="str">
            <v>gchateaug</v>
          </cell>
          <cell r="N756">
            <v>38680.624432870369</v>
          </cell>
          <cell r="O756" t="str">
            <v>gchateaug</v>
          </cell>
        </row>
        <row r="757">
          <cell r="A757" t="str">
            <v>2002</v>
          </cell>
          <cell r="B757" t="str">
            <v>AT34</v>
          </cell>
          <cell r="C757" t="str">
            <v>A00</v>
          </cell>
          <cell r="D757" t="str">
            <v>PC_EMP</v>
          </cell>
          <cell r="E757" t="str">
            <v>T</v>
          </cell>
          <cell r="F757" t="str">
            <v>BES</v>
          </cell>
          <cell r="G757" t="str">
            <v>RSE</v>
          </cell>
          <cell r="I757" t="str">
            <v>MS</v>
          </cell>
          <cell r="K757" t="str">
            <v>V</v>
          </cell>
          <cell r="L757">
            <v>38628.496747685182</v>
          </cell>
          <cell r="M757" t="str">
            <v>gchateaug</v>
          </cell>
          <cell r="N757">
            <v>38680.624432870369</v>
          </cell>
          <cell r="O757" t="str">
            <v>gchateaug</v>
          </cell>
          <cell r="Q757">
            <v>0.44</v>
          </cell>
        </row>
        <row r="758">
          <cell r="A758" t="str">
            <v>2002</v>
          </cell>
          <cell r="B758" t="str">
            <v>AT34</v>
          </cell>
          <cell r="C758" t="str">
            <v>A00</v>
          </cell>
          <cell r="D758" t="str">
            <v>PC_EMP</v>
          </cell>
          <cell r="E758" t="str">
            <v>T</v>
          </cell>
          <cell r="F758" t="str">
            <v>BES</v>
          </cell>
          <cell r="G758" t="str">
            <v>TOTAL</v>
          </cell>
          <cell r="I758" t="str">
            <v>MS</v>
          </cell>
          <cell r="K758" t="str">
            <v>V</v>
          </cell>
          <cell r="L758">
            <v>38628.496747685182</v>
          </cell>
          <cell r="M758" t="str">
            <v>gchateaug</v>
          </cell>
          <cell r="N758">
            <v>38680.624432870369</v>
          </cell>
          <cell r="O758" t="str">
            <v>gchateaug</v>
          </cell>
          <cell r="Q758">
            <v>0.9</v>
          </cell>
        </row>
        <row r="759">
          <cell r="A759" t="str">
            <v>2003</v>
          </cell>
          <cell r="B759" t="str">
            <v>DK00</v>
          </cell>
          <cell r="C759" t="str">
            <v>A00</v>
          </cell>
          <cell r="D759" t="str">
            <v>PC_EMP</v>
          </cell>
          <cell r="E759" t="str">
            <v>T</v>
          </cell>
          <cell r="F759" t="str">
            <v>TOTAL</v>
          </cell>
          <cell r="G759" t="str">
            <v>RSE</v>
          </cell>
          <cell r="I759" t="str">
            <v>MS</v>
          </cell>
          <cell r="K759" t="str">
            <v>V</v>
          </cell>
          <cell r="L759">
            <v>38628.496759259258</v>
          </cell>
          <cell r="M759" t="str">
            <v>gchateaug</v>
          </cell>
          <cell r="N759">
            <v>38681.684618055559</v>
          </cell>
          <cell r="O759" t="str">
            <v>gchateaug</v>
          </cell>
          <cell r="Q759">
            <v>1.36</v>
          </cell>
        </row>
        <row r="760">
          <cell r="A760" t="str">
            <v>2003</v>
          </cell>
          <cell r="B760" t="str">
            <v>DK00</v>
          </cell>
          <cell r="C760" t="str">
            <v>A00</v>
          </cell>
          <cell r="D760" t="str">
            <v>PC_EMP</v>
          </cell>
          <cell r="E760" t="str">
            <v>T</v>
          </cell>
          <cell r="F760" t="str">
            <v>TOTAL</v>
          </cell>
          <cell r="G760" t="str">
            <v>TOTAL</v>
          </cell>
          <cell r="I760" t="str">
            <v>MS</v>
          </cell>
          <cell r="K760" t="str">
            <v>V</v>
          </cell>
          <cell r="L760">
            <v>38628.496759259258</v>
          </cell>
          <cell r="M760" t="str">
            <v>gchateaug</v>
          </cell>
          <cell r="N760">
            <v>38681.684618055559</v>
          </cell>
          <cell r="O760" t="str">
            <v>gchateaug</v>
          </cell>
          <cell r="Q760">
            <v>2.29</v>
          </cell>
        </row>
        <row r="761">
          <cell r="A761" t="str">
            <v>2003</v>
          </cell>
          <cell r="B761" t="str">
            <v>DK0</v>
          </cell>
          <cell r="C761" t="str">
            <v>A00</v>
          </cell>
          <cell r="D761" t="str">
            <v>PC_EMP</v>
          </cell>
          <cell r="E761" t="str">
            <v>T</v>
          </cell>
          <cell r="F761" t="str">
            <v>BES</v>
          </cell>
          <cell r="G761" t="str">
            <v>RSE</v>
          </cell>
          <cell r="I761" t="str">
            <v>MS</v>
          </cell>
          <cell r="K761" t="str">
            <v>V</v>
          </cell>
          <cell r="L761">
            <v>38628.496759259258</v>
          </cell>
          <cell r="M761" t="str">
            <v>gchateaug</v>
          </cell>
          <cell r="N761">
            <v>38681.684502314813</v>
          </cell>
          <cell r="O761" t="str">
            <v>gchateaug</v>
          </cell>
          <cell r="Q761">
            <v>0.71</v>
          </cell>
        </row>
        <row r="762">
          <cell r="A762" t="str">
            <v>2003</v>
          </cell>
          <cell r="B762" t="str">
            <v>DK0</v>
          </cell>
          <cell r="C762" t="str">
            <v>A00</v>
          </cell>
          <cell r="D762" t="str">
            <v>PC_EMP</v>
          </cell>
          <cell r="E762" t="str">
            <v>T</v>
          </cell>
          <cell r="F762" t="str">
            <v>BES</v>
          </cell>
          <cell r="G762" t="str">
            <v>TOTAL</v>
          </cell>
          <cell r="I762" t="str">
            <v>MS</v>
          </cell>
          <cell r="K762" t="str">
            <v>V</v>
          </cell>
          <cell r="L762">
            <v>38628.496759259258</v>
          </cell>
          <cell r="M762" t="str">
            <v>gchateaug</v>
          </cell>
          <cell r="N762">
            <v>38681.684502314813</v>
          </cell>
          <cell r="O762" t="str">
            <v>gchateaug</v>
          </cell>
          <cell r="Q762">
            <v>1.37</v>
          </cell>
        </row>
        <row r="763">
          <cell r="A763" t="str">
            <v>2003</v>
          </cell>
          <cell r="B763" t="str">
            <v>DK0</v>
          </cell>
          <cell r="C763" t="str">
            <v>A00</v>
          </cell>
          <cell r="D763" t="str">
            <v>PC_EMP</v>
          </cell>
          <cell r="E763" t="str">
            <v>T</v>
          </cell>
          <cell r="F763" t="str">
            <v>TOTAL</v>
          </cell>
          <cell r="G763" t="str">
            <v>RSE</v>
          </cell>
          <cell r="I763" t="str">
            <v>MS</v>
          </cell>
          <cell r="K763" t="str">
            <v>V</v>
          </cell>
          <cell r="L763">
            <v>38628.496759259258</v>
          </cell>
          <cell r="M763" t="str">
            <v>gchateaug</v>
          </cell>
          <cell r="N763">
            <v>38681.684502314813</v>
          </cell>
          <cell r="O763" t="str">
            <v>gchateaug</v>
          </cell>
          <cell r="Q763">
            <v>1.36</v>
          </cell>
        </row>
        <row r="764">
          <cell r="A764" t="str">
            <v>2003</v>
          </cell>
          <cell r="B764" t="str">
            <v>DK0</v>
          </cell>
          <cell r="C764" t="str">
            <v>A00</v>
          </cell>
          <cell r="D764" t="str">
            <v>PC_EMP</v>
          </cell>
          <cell r="E764" t="str">
            <v>T</v>
          </cell>
          <cell r="F764" t="str">
            <v>TOTAL</v>
          </cell>
          <cell r="G764" t="str">
            <v>TOTAL</v>
          </cell>
          <cell r="I764" t="str">
            <v>MS</v>
          </cell>
          <cell r="K764" t="str">
            <v>V</v>
          </cell>
          <cell r="L764">
            <v>38628.496759259258</v>
          </cell>
          <cell r="M764" t="str">
            <v>gchateaug</v>
          </cell>
          <cell r="N764">
            <v>38681.684502314813</v>
          </cell>
          <cell r="O764" t="str">
            <v>gchateaug</v>
          </cell>
          <cell r="Q764">
            <v>2.29</v>
          </cell>
        </row>
        <row r="765">
          <cell r="A765" t="str">
            <v>2003</v>
          </cell>
          <cell r="B765" t="str">
            <v>DEF0</v>
          </cell>
          <cell r="C765" t="str">
            <v>A00</v>
          </cell>
          <cell r="D765" t="str">
            <v>PC_EMP</v>
          </cell>
          <cell r="E765" t="str">
            <v>T</v>
          </cell>
          <cell r="F765" t="str">
            <v>BES</v>
          </cell>
          <cell r="G765" t="str">
            <v>RSE</v>
          </cell>
          <cell r="I765" t="str">
            <v>MS</v>
          </cell>
          <cell r="K765" t="str">
            <v>V</v>
          </cell>
          <cell r="L765">
            <v>38628.496759259258</v>
          </cell>
          <cell r="M765" t="str">
            <v>gchateaug</v>
          </cell>
          <cell r="N765">
            <v>38680.630706018521</v>
          </cell>
          <cell r="O765" t="str">
            <v>gchateaug</v>
          </cell>
          <cell r="Q765">
            <v>0.18</v>
          </cell>
        </row>
        <row r="766">
          <cell r="A766" t="str">
            <v>2003</v>
          </cell>
          <cell r="B766" t="str">
            <v>DEF0</v>
          </cell>
          <cell r="C766" t="str">
            <v>A00</v>
          </cell>
          <cell r="D766" t="str">
            <v>PC_EMP</v>
          </cell>
          <cell r="E766" t="str">
            <v>T</v>
          </cell>
          <cell r="F766" t="str">
            <v>BES</v>
          </cell>
          <cell r="G766" t="str">
            <v>TOTAL</v>
          </cell>
          <cell r="I766" t="str">
            <v>MS</v>
          </cell>
          <cell r="K766" t="str">
            <v>V</v>
          </cell>
          <cell r="L766">
            <v>38628.496759259258</v>
          </cell>
          <cell r="M766" t="str">
            <v>gchateaug</v>
          </cell>
          <cell r="N766">
            <v>38680.630706018521</v>
          </cell>
          <cell r="O766" t="str">
            <v>gchateaug</v>
          </cell>
          <cell r="Q766">
            <v>0.3</v>
          </cell>
        </row>
        <row r="767">
          <cell r="A767" t="str">
            <v>2003</v>
          </cell>
          <cell r="B767" t="str">
            <v>DEF0</v>
          </cell>
          <cell r="C767" t="str">
            <v>A00</v>
          </cell>
          <cell r="D767" t="str">
            <v>PC_EMP</v>
          </cell>
          <cell r="E767" t="str">
            <v>T</v>
          </cell>
          <cell r="F767" t="str">
            <v>TOTAL</v>
          </cell>
          <cell r="G767" t="str">
            <v>RSE</v>
          </cell>
          <cell r="I767" t="str">
            <v>MS</v>
          </cell>
          <cell r="K767" t="str">
            <v>V</v>
          </cell>
          <cell r="L767">
            <v>38628.496759259258</v>
          </cell>
          <cell r="M767" t="str">
            <v>gchateaug</v>
          </cell>
          <cell r="N767">
            <v>38680.630706018521</v>
          </cell>
          <cell r="O767" t="str">
            <v>gchateaug</v>
          </cell>
          <cell r="Q767">
            <v>0.62</v>
          </cell>
        </row>
        <row r="768">
          <cell r="A768" t="str">
            <v>2003</v>
          </cell>
          <cell r="B768" t="str">
            <v>DEF0</v>
          </cell>
          <cell r="C768" t="str">
            <v>A00</v>
          </cell>
          <cell r="D768" t="str">
            <v>PC_EMP</v>
          </cell>
          <cell r="E768" t="str">
            <v>T</v>
          </cell>
          <cell r="F768" t="str">
            <v>TOTAL</v>
          </cell>
          <cell r="G768" t="str">
            <v>TOTAL</v>
          </cell>
          <cell r="I768" t="str">
            <v>MS</v>
          </cell>
          <cell r="K768" t="str">
            <v>V</v>
          </cell>
          <cell r="L768">
            <v>38628.496759259258</v>
          </cell>
          <cell r="M768" t="str">
            <v>gchateaug</v>
          </cell>
          <cell r="N768">
            <v>38680.630706018521</v>
          </cell>
          <cell r="O768" t="str">
            <v>gchateaug</v>
          </cell>
          <cell r="Q768">
            <v>1.01</v>
          </cell>
        </row>
        <row r="769">
          <cell r="A769" t="str">
            <v>2003</v>
          </cell>
          <cell r="B769" t="str">
            <v>DEE3</v>
          </cell>
          <cell r="C769" t="str">
            <v>A00</v>
          </cell>
          <cell r="D769" t="str">
            <v>PC_EMP</v>
          </cell>
          <cell r="E769" t="str">
            <v>T</v>
          </cell>
          <cell r="F769" t="str">
            <v>BES</v>
          </cell>
          <cell r="G769" t="str">
            <v>RSE</v>
          </cell>
          <cell r="I769" t="str">
            <v>MS</v>
          </cell>
          <cell r="K769" t="str">
            <v>V</v>
          </cell>
          <cell r="L769">
            <v>38628.496759259258</v>
          </cell>
          <cell r="M769" t="str">
            <v>gchateaug</v>
          </cell>
          <cell r="N769">
            <v>38680.630706018521</v>
          </cell>
          <cell r="O769" t="str">
            <v>gchateaug</v>
          </cell>
          <cell r="Q769">
            <v>0.13</v>
          </cell>
        </row>
        <row r="770">
          <cell r="A770" t="str">
            <v>2003</v>
          </cell>
          <cell r="B770" t="str">
            <v>DEE3</v>
          </cell>
          <cell r="C770" t="str">
            <v>A00</v>
          </cell>
          <cell r="D770" t="str">
            <v>PC_EMP</v>
          </cell>
          <cell r="E770" t="str">
            <v>T</v>
          </cell>
          <cell r="F770" t="str">
            <v>BES</v>
          </cell>
          <cell r="G770" t="str">
            <v>TOTAL</v>
          </cell>
          <cell r="I770" t="str">
            <v>MS</v>
          </cell>
          <cell r="K770" t="str">
            <v>V</v>
          </cell>
          <cell r="L770">
            <v>38628.496759259258</v>
          </cell>
          <cell r="M770" t="str">
            <v>gchateaug</v>
          </cell>
          <cell r="N770">
            <v>38680.630706018521</v>
          </cell>
          <cell r="O770" t="str">
            <v>gchateaug</v>
          </cell>
          <cell r="Q770">
            <v>0.22</v>
          </cell>
        </row>
        <row r="771">
          <cell r="A771" t="str">
            <v>2003</v>
          </cell>
          <cell r="B771" t="str">
            <v>DEE3</v>
          </cell>
          <cell r="C771" t="str">
            <v>A00</v>
          </cell>
          <cell r="D771" t="str">
            <v>PC_EMP</v>
          </cell>
          <cell r="E771" t="str">
            <v>T</v>
          </cell>
          <cell r="F771" t="str">
            <v>TOTAL</v>
          </cell>
          <cell r="G771" t="str">
            <v>RSE</v>
          </cell>
          <cell r="I771" t="str">
            <v>MS</v>
          </cell>
          <cell r="K771" t="str">
            <v>V</v>
          </cell>
          <cell r="L771">
            <v>38628.496759259258</v>
          </cell>
          <cell r="M771" t="str">
            <v>gchateaug</v>
          </cell>
          <cell r="N771">
            <v>38680.630706018521</v>
          </cell>
          <cell r="O771" t="str">
            <v>gchateaug</v>
          </cell>
          <cell r="Q771">
            <v>0.67</v>
          </cell>
        </row>
        <row r="772">
          <cell r="A772" t="str">
            <v>2003</v>
          </cell>
          <cell r="B772" t="str">
            <v>DEE3</v>
          </cell>
          <cell r="C772" t="str">
            <v>A00</v>
          </cell>
          <cell r="D772" t="str">
            <v>PC_EMP</v>
          </cell>
          <cell r="E772" t="str">
            <v>T</v>
          </cell>
          <cell r="F772" t="str">
            <v>TOTAL</v>
          </cell>
          <cell r="G772" t="str">
            <v>TOTAL</v>
          </cell>
          <cell r="I772" t="str">
            <v>MS</v>
          </cell>
          <cell r="K772" t="str">
            <v>V</v>
          </cell>
          <cell r="L772">
            <v>38628.496759259258</v>
          </cell>
          <cell r="M772" t="str">
            <v>gchateaug</v>
          </cell>
          <cell r="N772">
            <v>38680.630706018521</v>
          </cell>
          <cell r="O772" t="str">
            <v>gchateaug</v>
          </cell>
          <cell r="Q772">
            <v>1</v>
          </cell>
        </row>
        <row r="773">
          <cell r="A773" t="str">
            <v>2003</v>
          </cell>
          <cell r="B773" t="str">
            <v>DEE1</v>
          </cell>
          <cell r="C773" t="str">
            <v>A00</v>
          </cell>
          <cell r="D773" t="str">
            <v>PC_EMP</v>
          </cell>
          <cell r="E773" t="str">
            <v>T</v>
          </cell>
          <cell r="F773" t="str">
            <v>BES</v>
          </cell>
          <cell r="G773" t="str">
            <v>RSE</v>
          </cell>
          <cell r="I773" t="str">
            <v>MS</v>
          </cell>
          <cell r="K773" t="str">
            <v>V</v>
          </cell>
          <cell r="L773">
            <v>38628.496759259258</v>
          </cell>
          <cell r="M773" t="str">
            <v>gchateaug</v>
          </cell>
          <cell r="N773">
            <v>38680.630706018521</v>
          </cell>
          <cell r="O773" t="str">
            <v>gchateaug</v>
          </cell>
          <cell r="Q773">
            <v>0.22</v>
          </cell>
        </row>
        <row r="774">
          <cell r="A774" t="str">
            <v>2003</v>
          </cell>
          <cell r="B774" t="str">
            <v>DEE1</v>
          </cell>
          <cell r="C774" t="str">
            <v>A00</v>
          </cell>
          <cell r="D774" t="str">
            <v>PC_EMP</v>
          </cell>
          <cell r="E774" t="str">
            <v>T</v>
          </cell>
          <cell r="F774" t="str">
            <v>BES</v>
          </cell>
          <cell r="G774" t="str">
            <v>TOTAL</v>
          </cell>
          <cell r="I774" t="str">
            <v>MS</v>
          </cell>
          <cell r="K774" t="str">
            <v>V</v>
          </cell>
          <cell r="L774">
            <v>38628.496759259258</v>
          </cell>
          <cell r="M774" t="str">
            <v>gchateaug</v>
          </cell>
          <cell r="N774">
            <v>38680.630706018521</v>
          </cell>
          <cell r="O774" t="str">
            <v>gchateaug</v>
          </cell>
          <cell r="Q774">
            <v>0.41</v>
          </cell>
        </row>
        <row r="775">
          <cell r="A775" t="str">
            <v>2003</v>
          </cell>
          <cell r="B775" t="str">
            <v>DEE1</v>
          </cell>
          <cell r="C775" t="str">
            <v>A00</v>
          </cell>
          <cell r="D775" t="str">
            <v>PC_EMP</v>
          </cell>
          <cell r="E775" t="str">
            <v>T</v>
          </cell>
          <cell r="F775" t="str">
            <v>TOTAL</v>
          </cell>
          <cell r="G775" t="str">
            <v>RSE</v>
          </cell>
          <cell r="I775" t="str">
            <v>MS</v>
          </cell>
          <cell r="K775" t="str">
            <v>V</v>
          </cell>
          <cell r="L775">
            <v>38628.496759259258</v>
          </cell>
          <cell r="M775" t="str">
            <v>gchateaug</v>
          </cell>
          <cell r="N775">
            <v>38680.630706018521</v>
          </cell>
          <cell r="O775" t="str">
            <v>gchateaug</v>
          </cell>
          <cell r="Q775">
            <v>0.35</v>
          </cell>
        </row>
        <row r="776">
          <cell r="A776" t="str">
            <v>2003</v>
          </cell>
          <cell r="B776" t="str">
            <v>DEE1</v>
          </cell>
          <cell r="C776" t="str">
            <v>A00</v>
          </cell>
          <cell r="D776" t="str">
            <v>PC_EMP</v>
          </cell>
          <cell r="E776" t="str">
            <v>T</v>
          </cell>
          <cell r="F776" t="str">
            <v>TOTAL</v>
          </cell>
          <cell r="G776" t="str">
            <v>TOTAL</v>
          </cell>
          <cell r="I776" t="str">
            <v>MS</v>
          </cell>
          <cell r="K776" t="str">
            <v>V</v>
          </cell>
          <cell r="L776">
            <v>38628.496759259258</v>
          </cell>
          <cell r="M776" t="str">
            <v>gchateaug</v>
          </cell>
          <cell r="N776">
            <v>38680.630706018521</v>
          </cell>
          <cell r="O776" t="str">
            <v>gchateaug</v>
          </cell>
          <cell r="Q776">
            <v>0.65</v>
          </cell>
        </row>
        <row r="777">
          <cell r="A777" t="str">
            <v>2003</v>
          </cell>
          <cell r="B777" t="str">
            <v>DEB2</v>
          </cell>
          <cell r="C777" t="str">
            <v>A00</v>
          </cell>
          <cell r="D777" t="str">
            <v>PC_EMP</v>
          </cell>
          <cell r="E777" t="str">
            <v>T</v>
          </cell>
          <cell r="F777" t="str">
            <v>BES</v>
          </cell>
          <cell r="G777" t="str">
            <v>RSE</v>
          </cell>
          <cell r="I777" t="str">
            <v>MS</v>
          </cell>
          <cell r="K777" t="str">
            <v>V</v>
          </cell>
          <cell r="L777">
            <v>38628.496759259258</v>
          </cell>
          <cell r="M777" t="str">
            <v>gchateaug</v>
          </cell>
          <cell r="N777">
            <v>38680.630694444444</v>
          </cell>
          <cell r="O777" t="str">
            <v>gchateaug</v>
          </cell>
          <cell r="Q777">
            <v>0.04</v>
          </cell>
        </row>
        <row r="778">
          <cell r="A778" t="str">
            <v>2003</v>
          </cell>
          <cell r="B778" t="str">
            <v>DEB2</v>
          </cell>
          <cell r="C778" t="str">
            <v>A00</v>
          </cell>
          <cell r="D778" t="str">
            <v>PC_EMP</v>
          </cell>
          <cell r="E778" t="str">
            <v>T</v>
          </cell>
          <cell r="F778" t="str">
            <v>BES</v>
          </cell>
          <cell r="G778" t="str">
            <v>TOTAL</v>
          </cell>
          <cell r="I778" t="str">
            <v>MS</v>
          </cell>
          <cell r="K778" t="str">
            <v>V</v>
          </cell>
          <cell r="L778">
            <v>38628.496759259258</v>
          </cell>
          <cell r="M778" t="str">
            <v>gchateaug</v>
          </cell>
          <cell r="N778">
            <v>38680.630694444444</v>
          </cell>
          <cell r="O778" t="str">
            <v>gchateaug</v>
          </cell>
          <cell r="Q778">
            <v>0.08</v>
          </cell>
        </row>
        <row r="779">
          <cell r="A779" t="str">
            <v>2002</v>
          </cell>
          <cell r="B779" t="str">
            <v>ES21</v>
          </cell>
          <cell r="C779" t="str">
            <v>A00</v>
          </cell>
          <cell r="D779" t="str">
            <v>PC_EMP</v>
          </cell>
          <cell r="E779" t="str">
            <v>T</v>
          </cell>
          <cell r="F779" t="str">
            <v>TOTAL</v>
          </cell>
          <cell r="G779" t="str">
            <v>RSE</v>
          </cell>
          <cell r="H779" t="str">
            <v>:</v>
          </cell>
          <cell r="I779" t="str">
            <v>MS</v>
          </cell>
          <cell r="K779" t="str">
            <v>V</v>
          </cell>
          <cell r="L779">
            <v>38628.496759259258</v>
          </cell>
          <cell r="M779" t="str">
            <v>gchateaug</v>
          </cell>
          <cell r="N779">
            <v>38680.624421296299</v>
          </cell>
          <cell r="O779" t="str">
            <v>gchateaug</v>
          </cell>
        </row>
        <row r="780">
          <cell r="A780" t="str">
            <v>2002</v>
          </cell>
          <cell r="B780" t="str">
            <v>ES21</v>
          </cell>
          <cell r="C780" t="str">
            <v>A00</v>
          </cell>
          <cell r="D780" t="str">
            <v>PC_EMP</v>
          </cell>
          <cell r="E780" t="str">
            <v>T</v>
          </cell>
          <cell r="F780" t="str">
            <v>TOTAL</v>
          </cell>
          <cell r="G780" t="str">
            <v>TOTAL</v>
          </cell>
          <cell r="I780" t="str">
            <v>MS</v>
          </cell>
          <cell r="K780" t="str">
            <v>V</v>
          </cell>
          <cell r="L780">
            <v>38628.496759259258</v>
          </cell>
          <cell r="M780" t="str">
            <v>gchateaug</v>
          </cell>
          <cell r="N780">
            <v>38680.624421296299</v>
          </cell>
          <cell r="O780" t="str">
            <v>gchateaug</v>
          </cell>
          <cell r="Q780">
            <v>1.75</v>
          </cell>
        </row>
        <row r="781">
          <cell r="A781" t="str">
            <v>2002</v>
          </cell>
          <cell r="B781" t="str">
            <v>ES2</v>
          </cell>
          <cell r="C781" t="str">
            <v>A00</v>
          </cell>
          <cell r="D781" t="str">
            <v>PC_EMP</v>
          </cell>
          <cell r="E781" t="str">
            <v>T</v>
          </cell>
          <cell r="F781" t="str">
            <v>BES</v>
          </cell>
          <cell r="G781" t="str">
            <v>RSE</v>
          </cell>
          <cell r="H781" t="str">
            <v>:</v>
          </cell>
          <cell r="I781" t="str">
            <v>MS</v>
          </cell>
          <cell r="K781" t="str">
            <v>V</v>
          </cell>
          <cell r="L781">
            <v>38628.496759259258</v>
          </cell>
          <cell r="M781" t="str">
            <v>gchateaug</v>
          </cell>
          <cell r="N781">
            <v>38680.624421296299</v>
          </cell>
          <cell r="O781" t="str">
            <v>gchateaug</v>
          </cell>
        </row>
        <row r="782">
          <cell r="A782" t="str">
            <v>2002</v>
          </cell>
          <cell r="B782" t="str">
            <v>ES2</v>
          </cell>
          <cell r="C782" t="str">
            <v>A00</v>
          </cell>
          <cell r="D782" t="str">
            <v>PC_EMP</v>
          </cell>
          <cell r="E782" t="str">
            <v>T</v>
          </cell>
          <cell r="F782" t="str">
            <v>BES</v>
          </cell>
          <cell r="G782" t="str">
            <v>TOTAL</v>
          </cell>
          <cell r="I782" t="str">
            <v>MS</v>
          </cell>
          <cell r="K782" t="str">
            <v>V</v>
          </cell>
          <cell r="L782">
            <v>38628.496759259258</v>
          </cell>
          <cell r="M782" t="str">
            <v>gchateaug</v>
          </cell>
          <cell r="N782">
            <v>38680.624421296299</v>
          </cell>
          <cell r="O782" t="str">
            <v>gchateaug</v>
          </cell>
          <cell r="Q782">
            <v>0.82</v>
          </cell>
        </row>
        <row r="783">
          <cell r="A783" t="str">
            <v>2002</v>
          </cell>
          <cell r="B783" t="str">
            <v>ES2</v>
          </cell>
          <cell r="C783" t="str">
            <v>A00</v>
          </cell>
          <cell r="D783" t="str">
            <v>PC_EMP</v>
          </cell>
          <cell r="E783" t="str">
            <v>T</v>
          </cell>
          <cell r="F783" t="str">
            <v>TOTAL</v>
          </cell>
          <cell r="G783" t="str">
            <v>RSE</v>
          </cell>
          <cell r="H783" t="str">
            <v>:</v>
          </cell>
          <cell r="I783" t="str">
            <v>MS</v>
          </cell>
          <cell r="K783" t="str">
            <v>V</v>
          </cell>
          <cell r="L783">
            <v>38628.496759259258</v>
          </cell>
          <cell r="M783" t="str">
            <v>gchateaug</v>
          </cell>
          <cell r="N783">
            <v>38680.624421296299</v>
          </cell>
          <cell r="O783" t="str">
            <v>gchateaug</v>
          </cell>
        </row>
        <row r="784">
          <cell r="A784" t="str">
            <v>2002</v>
          </cell>
          <cell r="B784" t="str">
            <v>ES2</v>
          </cell>
          <cell r="C784" t="str">
            <v>A00</v>
          </cell>
          <cell r="D784" t="str">
            <v>PC_EMP</v>
          </cell>
          <cell r="E784" t="str">
            <v>T</v>
          </cell>
          <cell r="F784" t="str">
            <v>TOTAL</v>
          </cell>
          <cell r="G784" t="str">
            <v>TOTAL</v>
          </cell>
          <cell r="I784" t="str">
            <v>MS</v>
          </cell>
          <cell r="K784" t="str">
            <v>V</v>
          </cell>
          <cell r="L784">
            <v>38628.496759259258</v>
          </cell>
          <cell r="M784" t="str">
            <v>gchateaug</v>
          </cell>
          <cell r="N784">
            <v>38680.624421296299</v>
          </cell>
          <cell r="O784" t="str">
            <v>gchateaug</v>
          </cell>
          <cell r="Q784">
            <v>1.59</v>
          </cell>
        </row>
        <row r="785">
          <cell r="A785" t="str">
            <v>2002</v>
          </cell>
          <cell r="B785" t="str">
            <v>ES13</v>
          </cell>
          <cell r="C785" t="str">
            <v>A00</v>
          </cell>
          <cell r="D785" t="str">
            <v>PC_EMP</v>
          </cell>
          <cell r="E785" t="str">
            <v>T</v>
          </cell>
          <cell r="F785" t="str">
            <v>BES</v>
          </cell>
          <cell r="G785" t="str">
            <v>RSE</v>
          </cell>
          <cell r="H785" t="str">
            <v>:</v>
          </cell>
          <cell r="I785" t="str">
            <v>MS</v>
          </cell>
          <cell r="K785" t="str">
            <v>V</v>
          </cell>
          <cell r="L785">
            <v>38628.496759259258</v>
          </cell>
          <cell r="M785" t="str">
            <v>gchateaug</v>
          </cell>
          <cell r="N785">
            <v>38680.624421296299</v>
          </cell>
          <cell r="O785" t="str">
            <v>gchateaug</v>
          </cell>
        </row>
        <row r="786">
          <cell r="A786" t="str">
            <v>2001</v>
          </cell>
          <cell r="B786" t="str">
            <v>CZ0</v>
          </cell>
          <cell r="C786" t="str">
            <v>A00</v>
          </cell>
          <cell r="D786" t="str">
            <v>PC_EMP</v>
          </cell>
          <cell r="E786" t="str">
            <v>T</v>
          </cell>
          <cell r="F786" t="str">
            <v>TOTAL</v>
          </cell>
          <cell r="G786" t="str">
            <v>RSE</v>
          </cell>
          <cell r="I786" t="str">
            <v>NC</v>
          </cell>
          <cell r="K786" t="str">
            <v>V</v>
          </cell>
          <cell r="L786">
            <v>38628.496759259258</v>
          </cell>
          <cell r="M786" t="str">
            <v>gchateaug</v>
          </cell>
          <cell r="N786">
            <v>38681.684490740743</v>
          </cell>
          <cell r="O786" t="str">
            <v>gchateaug</v>
          </cell>
          <cell r="Q786">
            <v>0.56999999999999995</v>
          </cell>
        </row>
        <row r="787">
          <cell r="A787" t="str">
            <v>2001</v>
          </cell>
          <cell r="B787" t="str">
            <v>CZ0</v>
          </cell>
          <cell r="C787" t="str">
            <v>A00</v>
          </cell>
          <cell r="D787" t="str">
            <v>PC_EMP</v>
          </cell>
          <cell r="E787" t="str">
            <v>T</v>
          </cell>
          <cell r="F787" t="str">
            <v>TOTAL</v>
          </cell>
          <cell r="G787" t="str">
            <v>TOTAL</v>
          </cell>
          <cell r="I787" t="str">
            <v>NC</v>
          </cell>
          <cell r="K787" t="str">
            <v>V</v>
          </cell>
          <cell r="L787">
            <v>38628.496759259258</v>
          </cell>
          <cell r="M787" t="str">
            <v>gchateaug</v>
          </cell>
          <cell r="N787">
            <v>38681.684490740743</v>
          </cell>
          <cell r="O787" t="str">
            <v>gchateaug</v>
          </cell>
          <cell r="Q787">
            <v>1.04</v>
          </cell>
        </row>
        <row r="788">
          <cell r="A788" t="str">
            <v>2001</v>
          </cell>
          <cell r="B788" t="str">
            <v>BG11</v>
          </cell>
          <cell r="C788" t="str">
            <v>A00</v>
          </cell>
          <cell r="D788" t="str">
            <v>PC_EMP</v>
          </cell>
          <cell r="E788" t="str">
            <v>T</v>
          </cell>
          <cell r="F788" t="str">
            <v>BES</v>
          </cell>
          <cell r="G788" t="str">
            <v>RSE</v>
          </cell>
          <cell r="H788" t="str">
            <v>:c</v>
          </cell>
          <cell r="I788" t="str">
            <v>MS</v>
          </cell>
          <cell r="K788" t="str">
            <v>V</v>
          </cell>
          <cell r="L788">
            <v>38628.496759259258</v>
          </cell>
          <cell r="M788" t="str">
            <v>gchateaug</v>
          </cell>
          <cell r="N788">
            <v>38680.624421296299</v>
          </cell>
          <cell r="O788" t="str">
            <v>gchateaug</v>
          </cell>
        </row>
        <row r="789">
          <cell r="A789" t="str">
            <v>2001</v>
          </cell>
          <cell r="B789" t="str">
            <v>BG11</v>
          </cell>
          <cell r="C789" t="str">
            <v>A00</v>
          </cell>
          <cell r="D789" t="str">
            <v>PC_EMP</v>
          </cell>
          <cell r="E789" t="str">
            <v>T</v>
          </cell>
          <cell r="F789" t="str">
            <v>BES</v>
          </cell>
          <cell r="G789" t="str">
            <v>TOTAL</v>
          </cell>
          <cell r="H789" t="str">
            <v>:c</v>
          </cell>
          <cell r="I789" t="str">
            <v>MS</v>
          </cell>
          <cell r="K789" t="str">
            <v>V</v>
          </cell>
          <cell r="L789">
            <v>38628.496759259258</v>
          </cell>
          <cell r="M789" t="str">
            <v>gchateaug</v>
          </cell>
          <cell r="N789">
            <v>38680.624421296299</v>
          </cell>
          <cell r="O789" t="str">
            <v>gchateaug</v>
          </cell>
        </row>
        <row r="790">
          <cell r="A790" t="str">
            <v>2001</v>
          </cell>
          <cell r="B790" t="str">
            <v>BG11</v>
          </cell>
          <cell r="C790" t="str">
            <v>A00</v>
          </cell>
          <cell r="D790" t="str">
            <v>PC_EMP</v>
          </cell>
          <cell r="E790" t="str">
            <v>T</v>
          </cell>
          <cell r="F790" t="str">
            <v>TOTAL</v>
          </cell>
          <cell r="G790" t="str">
            <v>RSE</v>
          </cell>
          <cell r="I790" t="str">
            <v>MS</v>
          </cell>
          <cell r="K790" t="str">
            <v>V</v>
          </cell>
          <cell r="L790">
            <v>38628.496759259258</v>
          </cell>
          <cell r="M790" t="str">
            <v>gchateaug</v>
          </cell>
          <cell r="N790">
            <v>38680.624421296299</v>
          </cell>
          <cell r="O790" t="str">
            <v>gchateaug</v>
          </cell>
          <cell r="Q790">
            <v>0</v>
          </cell>
        </row>
        <row r="791">
          <cell r="A791" t="str">
            <v>2001</v>
          </cell>
          <cell r="B791" t="str">
            <v>BG11</v>
          </cell>
          <cell r="C791" t="str">
            <v>A00</v>
          </cell>
          <cell r="D791" t="str">
            <v>PC_EMP</v>
          </cell>
          <cell r="E791" t="str">
            <v>T</v>
          </cell>
          <cell r="F791" t="str">
            <v>TOTAL</v>
          </cell>
          <cell r="G791" t="str">
            <v>TOTAL</v>
          </cell>
          <cell r="I791" t="str">
            <v>MS</v>
          </cell>
          <cell r="K791" t="str">
            <v>V</v>
          </cell>
          <cell r="L791">
            <v>38628.496759259258</v>
          </cell>
          <cell r="M791" t="str">
            <v>gchateaug</v>
          </cell>
          <cell r="N791">
            <v>38680.624421296299</v>
          </cell>
          <cell r="O791" t="str">
            <v>gchateaug</v>
          </cell>
          <cell r="Q791">
            <v>0</v>
          </cell>
        </row>
        <row r="792">
          <cell r="A792" t="str">
            <v>2001</v>
          </cell>
          <cell r="B792" t="str">
            <v>AT34</v>
          </cell>
          <cell r="C792" t="str">
            <v>A00</v>
          </cell>
          <cell r="D792" t="str">
            <v>PC_EMP</v>
          </cell>
          <cell r="E792" t="str">
            <v>T</v>
          </cell>
          <cell r="F792" t="str">
            <v>BES</v>
          </cell>
          <cell r="G792" t="str">
            <v>TOTAL</v>
          </cell>
          <cell r="H792" t="str">
            <v>:</v>
          </cell>
          <cell r="I792" t="str">
            <v>NC</v>
          </cell>
          <cell r="K792" t="str">
            <v>V</v>
          </cell>
          <cell r="L792">
            <v>38628.496759259258</v>
          </cell>
          <cell r="M792" t="str">
            <v>gchateaug</v>
          </cell>
          <cell r="N792">
            <v>38680.624421296299</v>
          </cell>
          <cell r="O792" t="str">
            <v>gchateaug</v>
          </cell>
        </row>
        <row r="793">
          <cell r="A793" t="str">
            <v>2001</v>
          </cell>
          <cell r="B793" t="str">
            <v>AT34</v>
          </cell>
          <cell r="C793" t="str">
            <v>A00</v>
          </cell>
          <cell r="D793" t="str">
            <v>PC_EMP</v>
          </cell>
          <cell r="E793" t="str">
            <v>T</v>
          </cell>
          <cell r="F793" t="str">
            <v>TOTAL</v>
          </cell>
          <cell r="G793" t="str">
            <v>TOTAL</v>
          </cell>
          <cell r="H793" t="str">
            <v>:</v>
          </cell>
          <cell r="I793" t="str">
            <v>NC</v>
          </cell>
          <cell r="K793" t="str">
            <v>V</v>
          </cell>
          <cell r="L793">
            <v>38628.496759259258</v>
          </cell>
          <cell r="M793" t="str">
            <v>gchateaug</v>
          </cell>
          <cell r="N793">
            <v>38680.624421296299</v>
          </cell>
          <cell r="O793" t="str">
            <v>gchateaug</v>
          </cell>
        </row>
        <row r="794">
          <cell r="A794" t="str">
            <v>2001</v>
          </cell>
          <cell r="B794" t="str">
            <v>AT22</v>
          </cell>
          <cell r="C794" t="str">
            <v>A00</v>
          </cell>
          <cell r="D794" t="str">
            <v>PC_EMP</v>
          </cell>
          <cell r="E794" t="str">
            <v>T</v>
          </cell>
          <cell r="F794" t="str">
            <v>BES</v>
          </cell>
          <cell r="G794" t="str">
            <v>TOTAL</v>
          </cell>
          <cell r="H794" t="str">
            <v>:</v>
          </cell>
          <cell r="I794" t="str">
            <v>NC</v>
          </cell>
          <cell r="K794" t="str">
            <v>V</v>
          </cell>
          <cell r="L794">
            <v>38628.496759259258</v>
          </cell>
          <cell r="M794" t="str">
            <v>gchateaug</v>
          </cell>
          <cell r="N794">
            <v>38680.624421296299</v>
          </cell>
          <cell r="O794" t="str">
            <v>gchateaug</v>
          </cell>
        </row>
        <row r="795">
          <cell r="A795" t="str">
            <v>2001</v>
          </cell>
          <cell r="B795" t="str">
            <v>AT22</v>
          </cell>
          <cell r="C795" t="str">
            <v>A00</v>
          </cell>
          <cell r="D795" t="str">
            <v>PC_EMP</v>
          </cell>
          <cell r="E795" t="str">
            <v>T</v>
          </cell>
          <cell r="F795" t="str">
            <v>TOTAL</v>
          </cell>
          <cell r="G795" t="str">
            <v>TOTAL</v>
          </cell>
          <cell r="H795" t="str">
            <v>:</v>
          </cell>
          <cell r="I795" t="str">
            <v>NC</v>
          </cell>
          <cell r="K795" t="str">
            <v>V</v>
          </cell>
          <cell r="L795">
            <v>38628.496759259258</v>
          </cell>
          <cell r="M795" t="str">
            <v>gchateaug</v>
          </cell>
          <cell r="N795">
            <v>38680.624421296299</v>
          </cell>
          <cell r="O795" t="str">
            <v>gchateaug</v>
          </cell>
        </row>
        <row r="796">
          <cell r="A796" t="str">
            <v>2001</v>
          </cell>
          <cell r="B796" t="str">
            <v>AT2</v>
          </cell>
          <cell r="C796" t="str">
            <v>A00</v>
          </cell>
          <cell r="D796" t="str">
            <v>PC_EMP</v>
          </cell>
          <cell r="E796" t="str">
            <v>T</v>
          </cell>
          <cell r="F796" t="str">
            <v>BES</v>
          </cell>
          <cell r="G796" t="str">
            <v>TOTAL</v>
          </cell>
          <cell r="H796" t="str">
            <v>:</v>
          </cell>
          <cell r="I796" t="str">
            <v>NC</v>
          </cell>
          <cell r="K796" t="str">
            <v>V</v>
          </cell>
          <cell r="L796">
            <v>38628.496759259258</v>
          </cell>
          <cell r="M796" t="str">
            <v>gchateaug</v>
          </cell>
          <cell r="N796">
            <v>38680.624421296299</v>
          </cell>
          <cell r="O796" t="str">
            <v>gchateaug</v>
          </cell>
        </row>
        <row r="797">
          <cell r="A797" t="str">
            <v>2001</v>
          </cell>
          <cell r="B797" t="str">
            <v>AT2</v>
          </cell>
          <cell r="C797" t="str">
            <v>A00</v>
          </cell>
          <cell r="D797" t="str">
            <v>PC_EMP</v>
          </cell>
          <cell r="E797" t="str">
            <v>T</v>
          </cell>
          <cell r="F797" t="str">
            <v>TOTAL</v>
          </cell>
          <cell r="G797" t="str">
            <v>TOTAL</v>
          </cell>
          <cell r="H797" t="str">
            <v>:</v>
          </cell>
          <cell r="I797" t="str">
            <v>NC</v>
          </cell>
          <cell r="K797" t="str">
            <v>V</v>
          </cell>
          <cell r="L797">
            <v>38628.496759259258</v>
          </cell>
          <cell r="M797" t="str">
            <v>gchateaug</v>
          </cell>
          <cell r="N797">
            <v>38680.624432870369</v>
          </cell>
          <cell r="O797" t="str">
            <v>gchateaug</v>
          </cell>
        </row>
        <row r="798">
          <cell r="A798" t="str">
            <v>2001</v>
          </cell>
          <cell r="B798" t="str">
            <v>AT12</v>
          </cell>
          <cell r="C798" t="str">
            <v>A00</v>
          </cell>
          <cell r="D798" t="str">
            <v>PC_EMP</v>
          </cell>
          <cell r="E798" t="str">
            <v>T</v>
          </cell>
          <cell r="F798" t="str">
            <v>BES</v>
          </cell>
          <cell r="G798" t="str">
            <v>TOTAL</v>
          </cell>
          <cell r="H798" t="str">
            <v>:</v>
          </cell>
          <cell r="I798" t="str">
            <v>NC</v>
          </cell>
          <cell r="K798" t="str">
            <v>V</v>
          </cell>
          <cell r="L798">
            <v>38628.496759259258</v>
          </cell>
          <cell r="M798" t="str">
            <v>gchateaug</v>
          </cell>
          <cell r="N798">
            <v>38680.624432870369</v>
          </cell>
          <cell r="O798" t="str">
            <v>gchateaug</v>
          </cell>
        </row>
        <row r="799">
          <cell r="A799" t="str">
            <v>2001</v>
          </cell>
          <cell r="B799" t="str">
            <v>AT12</v>
          </cell>
          <cell r="C799" t="str">
            <v>A00</v>
          </cell>
          <cell r="D799" t="str">
            <v>PC_EMP</v>
          </cell>
          <cell r="E799" t="str">
            <v>T</v>
          </cell>
          <cell r="F799" t="str">
            <v>TOTAL</v>
          </cell>
          <cell r="G799" t="str">
            <v>TOTAL</v>
          </cell>
          <cell r="H799" t="str">
            <v>:</v>
          </cell>
          <cell r="I799" t="str">
            <v>NC</v>
          </cell>
          <cell r="K799" t="str">
            <v>V</v>
          </cell>
          <cell r="L799">
            <v>38628.496759259258</v>
          </cell>
          <cell r="M799" t="str">
            <v>gchateaug</v>
          </cell>
          <cell r="N799">
            <v>38680.624432870369</v>
          </cell>
          <cell r="O799" t="str">
            <v>gchateaug</v>
          </cell>
        </row>
        <row r="800">
          <cell r="A800" t="str">
            <v>2001</v>
          </cell>
          <cell r="B800" t="str">
            <v>FR6</v>
          </cell>
          <cell r="C800" t="str">
            <v>A00</v>
          </cell>
          <cell r="D800" t="str">
            <v>PC_EMP</v>
          </cell>
          <cell r="E800" t="str">
            <v>T</v>
          </cell>
          <cell r="F800" t="str">
            <v>BES</v>
          </cell>
          <cell r="G800" t="str">
            <v>RSE</v>
          </cell>
          <cell r="I800" t="str">
            <v>NC</v>
          </cell>
          <cell r="J800" t="str">
            <v>; former flag equal "s"</v>
          </cell>
          <cell r="K800" t="str">
            <v>V</v>
          </cell>
          <cell r="L800">
            <v>38628.496759259258</v>
          </cell>
          <cell r="M800" t="str">
            <v>gchateaug</v>
          </cell>
          <cell r="N800">
            <v>38680.624444444446</v>
          </cell>
          <cell r="O800" t="str">
            <v>gchateaug</v>
          </cell>
          <cell r="Q800">
            <v>0.34</v>
          </cell>
        </row>
        <row r="801">
          <cell r="A801" t="str">
            <v>2001</v>
          </cell>
          <cell r="B801" t="str">
            <v>FR6</v>
          </cell>
          <cell r="C801" t="str">
            <v>A00</v>
          </cell>
          <cell r="D801" t="str">
            <v>PC_EMP</v>
          </cell>
          <cell r="E801" t="str">
            <v>T</v>
          </cell>
          <cell r="F801" t="str">
            <v>BES</v>
          </cell>
          <cell r="G801" t="str">
            <v>TOTAL</v>
          </cell>
          <cell r="I801" t="str">
            <v>NC</v>
          </cell>
          <cell r="J801" t="str">
            <v>; former flag equal "s"</v>
          </cell>
          <cell r="K801" t="str">
            <v>V</v>
          </cell>
          <cell r="L801">
            <v>38628.496759259258</v>
          </cell>
          <cell r="M801" t="str">
            <v>gchateaug</v>
          </cell>
          <cell r="N801">
            <v>38680.624444444446</v>
          </cell>
          <cell r="O801" t="str">
            <v>gchateaug</v>
          </cell>
          <cell r="Q801">
            <v>0.78</v>
          </cell>
        </row>
        <row r="802">
          <cell r="A802" t="str">
            <v>2001</v>
          </cell>
          <cell r="B802" t="str">
            <v>FR6</v>
          </cell>
          <cell r="C802" t="str">
            <v>A00</v>
          </cell>
          <cell r="D802" t="str">
            <v>PC_EMP</v>
          </cell>
          <cell r="E802" t="str">
            <v>T</v>
          </cell>
          <cell r="F802" t="str">
            <v>TOTAL</v>
          </cell>
          <cell r="G802" t="str">
            <v>RSE</v>
          </cell>
          <cell r="I802" t="str">
            <v>NC</v>
          </cell>
          <cell r="J802" t="str">
            <v>; former flag equal "s"</v>
          </cell>
          <cell r="K802" t="str">
            <v>V</v>
          </cell>
          <cell r="L802">
            <v>38628.496759259258</v>
          </cell>
          <cell r="M802" t="str">
            <v>gchateaug</v>
          </cell>
          <cell r="N802">
            <v>38680.624444444446</v>
          </cell>
          <cell r="O802" t="str">
            <v>gchateaug</v>
          </cell>
          <cell r="Q802">
            <v>0.95</v>
          </cell>
        </row>
        <row r="803">
          <cell r="A803" t="str">
            <v>2001</v>
          </cell>
          <cell r="B803" t="str">
            <v>FR6</v>
          </cell>
          <cell r="C803" t="str">
            <v>A00</v>
          </cell>
          <cell r="D803" t="str">
            <v>PC_EMP</v>
          </cell>
          <cell r="E803" t="str">
            <v>T</v>
          </cell>
          <cell r="F803" t="str">
            <v>TOTAL</v>
          </cell>
          <cell r="G803" t="str">
            <v>TOTAL</v>
          </cell>
          <cell r="I803" t="str">
            <v>NC</v>
          </cell>
          <cell r="J803" t="str">
            <v>; former flag equal "s"</v>
          </cell>
          <cell r="K803" t="str">
            <v>V</v>
          </cell>
          <cell r="L803">
            <v>38628.496759259258</v>
          </cell>
          <cell r="M803" t="str">
            <v>gchateaug</v>
          </cell>
          <cell r="N803">
            <v>38680.624444444446</v>
          </cell>
          <cell r="O803" t="str">
            <v>gchateaug</v>
          </cell>
          <cell r="Q803">
            <v>1.65</v>
          </cell>
        </row>
        <row r="804">
          <cell r="A804" t="str">
            <v>2001</v>
          </cell>
          <cell r="B804" t="str">
            <v>FR51</v>
          </cell>
          <cell r="C804" t="str">
            <v>A00</v>
          </cell>
          <cell r="D804" t="str">
            <v>PC_EMP</v>
          </cell>
          <cell r="E804" t="str">
            <v>T</v>
          </cell>
          <cell r="F804" t="str">
            <v>BES</v>
          </cell>
          <cell r="G804" t="str">
            <v>RSE</v>
          </cell>
          <cell r="I804" t="str">
            <v>NC</v>
          </cell>
          <cell r="J804" t="str">
            <v>; former flag equal "s"</v>
          </cell>
          <cell r="K804" t="str">
            <v>V</v>
          </cell>
          <cell r="L804">
            <v>38628.496759259258</v>
          </cell>
          <cell r="M804" t="str">
            <v>gchateaug</v>
          </cell>
          <cell r="N804">
            <v>38680.624444444446</v>
          </cell>
          <cell r="O804" t="str">
            <v>gchateaug</v>
          </cell>
          <cell r="Q804">
            <v>0.24</v>
          </cell>
        </row>
        <row r="805">
          <cell r="A805" t="str">
            <v>2001</v>
          </cell>
          <cell r="B805" t="str">
            <v>FR51</v>
          </cell>
          <cell r="C805" t="str">
            <v>A00</v>
          </cell>
          <cell r="D805" t="str">
            <v>PC_EMP</v>
          </cell>
          <cell r="E805" t="str">
            <v>T</v>
          </cell>
          <cell r="F805" t="str">
            <v>BES</v>
          </cell>
          <cell r="G805" t="str">
            <v>TOTAL</v>
          </cell>
          <cell r="I805" t="str">
            <v>NC</v>
          </cell>
          <cell r="J805" t="str">
            <v>; former flag equal "s"</v>
          </cell>
          <cell r="K805" t="str">
            <v>V</v>
          </cell>
          <cell r="L805">
            <v>38628.496759259258</v>
          </cell>
          <cell r="M805" t="str">
            <v>gchateaug</v>
          </cell>
          <cell r="N805">
            <v>38680.624444444446</v>
          </cell>
          <cell r="O805" t="str">
            <v>gchateaug</v>
          </cell>
          <cell r="Q805">
            <v>0.56000000000000005</v>
          </cell>
        </row>
        <row r="806">
          <cell r="A806" t="str">
            <v>2001</v>
          </cell>
          <cell r="B806" t="str">
            <v>FR51</v>
          </cell>
          <cell r="C806" t="str">
            <v>A00</v>
          </cell>
          <cell r="D806" t="str">
            <v>PC_EMP</v>
          </cell>
          <cell r="E806" t="str">
            <v>T</v>
          </cell>
          <cell r="F806" t="str">
            <v>TOTAL</v>
          </cell>
          <cell r="G806" t="str">
            <v>RSE</v>
          </cell>
          <cell r="I806" t="str">
            <v>NC</v>
          </cell>
          <cell r="J806" t="str">
            <v>; former flag equal "s"</v>
          </cell>
          <cell r="K806" t="str">
            <v>V</v>
          </cell>
          <cell r="L806">
            <v>38628.496759259258</v>
          </cell>
          <cell r="M806" t="str">
            <v>gchateaug</v>
          </cell>
          <cell r="N806">
            <v>38680.624444444446</v>
          </cell>
          <cell r="O806" t="str">
            <v>gchateaug</v>
          </cell>
          <cell r="Q806">
            <v>0.57999999999999996</v>
          </cell>
        </row>
        <row r="807">
          <cell r="A807" t="str">
            <v>2001</v>
          </cell>
          <cell r="B807" t="str">
            <v>FR51</v>
          </cell>
          <cell r="C807" t="str">
            <v>A00</v>
          </cell>
          <cell r="D807" t="str">
            <v>PC_EMP</v>
          </cell>
          <cell r="E807" t="str">
            <v>T</v>
          </cell>
          <cell r="F807" t="str">
            <v>TOTAL</v>
          </cell>
          <cell r="G807" t="str">
            <v>TOTAL</v>
          </cell>
          <cell r="I807" t="str">
            <v>NC</v>
          </cell>
          <cell r="J807" t="str">
            <v>; former flag equal "s"</v>
          </cell>
          <cell r="K807" t="str">
            <v>V</v>
          </cell>
          <cell r="L807">
            <v>38628.496759259258</v>
          </cell>
          <cell r="M807" t="str">
            <v>gchateaug</v>
          </cell>
          <cell r="N807">
            <v>38680.624444444446</v>
          </cell>
          <cell r="O807" t="str">
            <v>gchateaug</v>
          </cell>
          <cell r="Q807">
            <v>1.07</v>
          </cell>
        </row>
        <row r="808">
          <cell r="A808" t="str">
            <v>2001</v>
          </cell>
          <cell r="B808" t="str">
            <v>FR3</v>
          </cell>
          <cell r="C808" t="str">
            <v>A00</v>
          </cell>
          <cell r="D808" t="str">
            <v>PC_EMP</v>
          </cell>
          <cell r="E808" t="str">
            <v>T</v>
          </cell>
          <cell r="F808" t="str">
            <v>BES</v>
          </cell>
          <cell r="G808" t="str">
            <v>RSE</v>
          </cell>
          <cell r="I808" t="str">
            <v>NC</v>
          </cell>
          <cell r="J808" t="str">
            <v>; former flag equal "s"</v>
          </cell>
          <cell r="K808" t="str">
            <v>V</v>
          </cell>
          <cell r="L808">
            <v>38628.496759259258</v>
          </cell>
          <cell r="M808" t="str">
            <v>gchateaug</v>
          </cell>
          <cell r="N808">
            <v>38680.624444444446</v>
          </cell>
          <cell r="O808" t="str">
            <v>gchateaug</v>
          </cell>
          <cell r="Q808">
            <v>0.1</v>
          </cell>
        </row>
        <row r="809">
          <cell r="A809" t="str">
            <v>2001</v>
          </cell>
          <cell r="B809" t="str">
            <v>FR3</v>
          </cell>
          <cell r="C809" t="str">
            <v>A00</v>
          </cell>
          <cell r="D809" t="str">
            <v>PC_EMP</v>
          </cell>
          <cell r="E809" t="str">
            <v>T</v>
          </cell>
          <cell r="F809" t="str">
            <v>BES</v>
          </cell>
          <cell r="G809" t="str">
            <v>TOTAL</v>
          </cell>
          <cell r="I809" t="str">
            <v>NC</v>
          </cell>
          <cell r="J809" t="str">
            <v>; former flag equal "s"</v>
          </cell>
          <cell r="K809" t="str">
            <v>V</v>
          </cell>
          <cell r="L809">
            <v>38628.496759259258</v>
          </cell>
          <cell r="M809" t="str">
            <v>gchateaug</v>
          </cell>
          <cell r="N809">
            <v>38680.624432870369</v>
          </cell>
          <cell r="O809" t="str">
            <v>gchateaug</v>
          </cell>
          <cell r="Q809">
            <v>0.24</v>
          </cell>
        </row>
        <row r="810">
          <cell r="A810" t="str">
            <v>2001</v>
          </cell>
          <cell r="B810" t="str">
            <v>FR3</v>
          </cell>
          <cell r="C810" t="str">
            <v>A00</v>
          </cell>
          <cell r="D810" t="str">
            <v>PC_EMP</v>
          </cell>
          <cell r="E810" t="str">
            <v>T</v>
          </cell>
          <cell r="F810" t="str">
            <v>TOTAL</v>
          </cell>
          <cell r="G810" t="str">
            <v>RSE</v>
          </cell>
          <cell r="I810" t="str">
            <v>NC</v>
          </cell>
          <cell r="J810" t="str">
            <v>; former flag equal "s"</v>
          </cell>
          <cell r="K810" t="str">
            <v>V</v>
          </cell>
          <cell r="L810">
            <v>38628.496759259258</v>
          </cell>
          <cell r="M810" t="str">
            <v>gchateaug</v>
          </cell>
          <cell r="N810">
            <v>38680.624432870369</v>
          </cell>
          <cell r="O810" t="str">
            <v>gchateaug</v>
          </cell>
          <cell r="Q810">
            <v>0.47</v>
          </cell>
        </row>
        <row r="811">
          <cell r="A811" t="str">
            <v>2001</v>
          </cell>
          <cell r="B811" t="str">
            <v>FR3</v>
          </cell>
          <cell r="C811" t="str">
            <v>A00</v>
          </cell>
          <cell r="D811" t="str">
            <v>PC_EMP</v>
          </cell>
          <cell r="E811" t="str">
            <v>T</v>
          </cell>
          <cell r="F811" t="str">
            <v>TOTAL</v>
          </cell>
          <cell r="G811" t="str">
            <v>TOTAL</v>
          </cell>
          <cell r="I811" t="str">
            <v>NC</v>
          </cell>
          <cell r="J811" t="str">
            <v>; former flag equal "s"</v>
          </cell>
          <cell r="K811" t="str">
            <v>V</v>
          </cell>
          <cell r="L811">
            <v>38628.496759259258</v>
          </cell>
          <cell r="M811" t="str">
            <v>gchateaug</v>
          </cell>
          <cell r="N811">
            <v>38680.624432870369</v>
          </cell>
          <cell r="O811" t="str">
            <v>gchateaug</v>
          </cell>
          <cell r="Q811">
            <v>0.76</v>
          </cell>
        </row>
        <row r="812">
          <cell r="A812" t="str">
            <v>1997</v>
          </cell>
          <cell r="B812" t="str">
            <v>NO</v>
          </cell>
          <cell r="C812" t="str">
            <v>A00</v>
          </cell>
          <cell r="D812" t="str">
            <v>PC_EMP</v>
          </cell>
          <cell r="E812" t="str">
            <v>T</v>
          </cell>
          <cell r="F812" t="str">
            <v>BES</v>
          </cell>
          <cell r="G812" t="str">
            <v>TOTAL</v>
          </cell>
          <cell r="I812" t="str">
            <v>OTH</v>
          </cell>
          <cell r="J812" t="str">
            <v>DATA OCDE</v>
          </cell>
          <cell r="K812" t="str">
            <v>V</v>
          </cell>
          <cell r="L812">
            <v>38628.522881944446</v>
          </cell>
          <cell r="M812" t="str">
            <v>gchateaug</v>
          </cell>
          <cell r="N812">
            <v>38681.684016203704</v>
          </cell>
          <cell r="O812" t="str">
            <v>gchateaug</v>
          </cell>
          <cell r="Q812">
            <v>0.81</v>
          </cell>
        </row>
        <row r="813">
          <cell r="A813" t="str">
            <v>2000</v>
          </cell>
          <cell r="B813" t="str">
            <v>RU</v>
          </cell>
          <cell r="C813" t="str">
            <v>A00</v>
          </cell>
          <cell r="D813" t="str">
            <v>PC_EMP</v>
          </cell>
          <cell r="E813" t="str">
            <v>T</v>
          </cell>
          <cell r="F813" t="str">
            <v>BES</v>
          </cell>
          <cell r="G813" t="str">
            <v>TOTAL</v>
          </cell>
          <cell r="H813" t="str">
            <v>i</v>
          </cell>
          <cell r="I813" t="str">
            <v>OTH</v>
          </cell>
          <cell r="J813" t="str">
            <v>DATA OCDE</v>
          </cell>
          <cell r="K813" t="str">
            <v>V</v>
          </cell>
          <cell r="L813">
            <v>38628.522881944446</v>
          </cell>
          <cell r="M813" t="str">
            <v>gchateaug</v>
          </cell>
          <cell r="N813">
            <v>38681.684166666666</v>
          </cell>
          <cell r="O813" t="str">
            <v>gchateaug</v>
          </cell>
          <cell r="Q813">
            <v>0.91</v>
          </cell>
        </row>
        <row r="814">
          <cell r="A814" t="str">
            <v>2000</v>
          </cell>
          <cell r="B814" t="str">
            <v>RU</v>
          </cell>
          <cell r="C814" t="str">
            <v>A00</v>
          </cell>
          <cell r="D814" t="str">
            <v>PC_EMP</v>
          </cell>
          <cell r="E814" t="str">
            <v>T</v>
          </cell>
          <cell r="F814" t="str">
            <v>BES</v>
          </cell>
          <cell r="G814" t="str">
            <v>RSE</v>
          </cell>
          <cell r="H814" t="str">
            <v>i</v>
          </cell>
          <cell r="I814" t="str">
            <v>OTH</v>
          </cell>
          <cell r="J814" t="str">
            <v>DATA OCDE</v>
          </cell>
          <cell r="K814" t="str">
            <v>V</v>
          </cell>
          <cell r="L814">
            <v>38628.522881944446</v>
          </cell>
          <cell r="M814" t="str">
            <v>gchateaug</v>
          </cell>
          <cell r="N814">
            <v>38681.684166666666</v>
          </cell>
          <cell r="O814" t="str">
            <v>gchateaug</v>
          </cell>
          <cell r="Q814">
            <v>0.41</v>
          </cell>
        </row>
        <row r="815">
          <cell r="A815" t="str">
            <v>1997</v>
          </cell>
          <cell r="B815" t="str">
            <v>NL</v>
          </cell>
          <cell r="C815" t="str">
            <v>A00</v>
          </cell>
          <cell r="D815" t="str">
            <v>PC_EMP</v>
          </cell>
          <cell r="E815" t="str">
            <v>T</v>
          </cell>
          <cell r="F815" t="str">
            <v>BES</v>
          </cell>
          <cell r="G815" t="str">
            <v>TOTAL</v>
          </cell>
          <cell r="I815" t="str">
            <v>OTH</v>
          </cell>
          <cell r="J815" t="str">
            <v>DATA OCDE</v>
          </cell>
          <cell r="K815" t="str">
            <v>V</v>
          </cell>
          <cell r="L815">
            <v>38628.522893518515</v>
          </cell>
          <cell r="M815" t="str">
            <v>gchateaug</v>
          </cell>
          <cell r="N815">
            <v>38681.684027777781</v>
          </cell>
          <cell r="O815" t="str">
            <v>gchateaug</v>
          </cell>
          <cell r="Q815">
            <v>0.72</v>
          </cell>
        </row>
        <row r="816">
          <cell r="A816" t="str">
            <v>2001</v>
          </cell>
          <cell r="B816" t="str">
            <v>PL62</v>
          </cell>
          <cell r="C816" t="str">
            <v>A00</v>
          </cell>
          <cell r="D816" t="str">
            <v>PC_EMP</v>
          </cell>
          <cell r="E816" t="str">
            <v>T</v>
          </cell>
          <cell r="F816" t="str">
            <v>TOTAL</v>
          </cell>
          <cell r="G816" t="str">
            <v>RSE</v>
          </cell>
          <cell r="H816" t="str">
            <v>:</v>
          </cell>
          <cell r="I816" t="str">
            <v>NC</v>
          </cell>
          <cell r="K816" t="str">
            <v>V</v>
          </cell>
          <cell r="L816">
            <v>38628.496747685182</v>
          </cell>
          <cell r="M816" t="str">
            <v>gchateaug</v>
          </cell>
          <cell r="N816">
            <v>38680.624432870369</v>
          </cell>
          <cell r="O816" t="str">
            <v>gchateaug</v>
          </cell>
        </row>
        <row r="817">
          <cell r="A817" t="str">
            <v>2001</v>
          </cell>
          <cell r="B817" t="str">
            <v>PL62</v>
          </cell>
          <cell r="C817" t="str">
            <v>A00</v>
          </cell>
          <cell r="D817" t="str">
            <v>PC_EMP</v>
          </cell>
          <cell r="E817" t="str">
            <v>T</v>
          </cell>
          <cell r="F817" t="str">
            <v>TOTAL</v>
          </cell>
          <cell r="G817" t="str">
            <v>TOTAL</v>
          </cell>
          <cell r="H817" t="str">
            <v>:</v>
          </cell>
          <cell r="I817" t="str">
            <v>NC</v>
          </cell>
          <cell r="K817" t="str">
            <v>V</v>
          </cell>
          <cell r="L817">
            <v>38628.496747685182</v>
          </cell>
          <cell r="M817" t="str">
            <v>gchateaug</v>
          </cell>
          <cell r="N817">
            <v>38680.624432870369</v>
          </cell>
          <cell r="O817" t="str">
            <v>gchateaug</v>
          </cell>
        </row>
        <row r="818">
          <cell r="A818" t="str">
            <v>2001</v>
          </cell>
          <cell r="B818" t="str">
            <v>PL61</v>
          </cell>
          <cell r="C818" t="str">
            <v>A00</v>
          </cell>
          <cell r="D818" t="str">
            <v>PC_EMP</v>
          </cell>
          <cell r="E818" t="str">
            <v>T</v>
          </cell>
          <cell r="F818" t="str">
            <v>BES</v>
          </cell>
          <cell r="G818" t="str">
            <v>RSE</v>
          </cell>
          <cell r="H818" t="str">
            <v>:</v>
          </cell>
          <cell r="I818" t="str">
            <v>NC</v>
          </cell>
          <cell r="K818" t="str">
            <v>V</v>
          </cell>
          <cell r="L818">
            <v>38628.496747685182</v>
          </cell>
          <cell r="M818" t="str">
            <v>gchateaug</v>
          </cell>
          <cell r="N818">
            <v>38680.624432870369</v>
          </cell>
          <cell r="O818" t="str">
            <v>gchateaug</v>
          </cell>
        </row>
        <row r="819">
          <cell r="A819" t="str">
            <v>2001</v>
          </cell>
          <cell r="B819" t="str">
            <v>PL61</v>
          </cell>
          <cell r="C819" t="str">
            <v>A00</v>
          </cell>
          <cell r="D819" t="str">
            <v>PC_EMP</v>
          </cell>
          <cell r="E819" t="str">
            <v>T</v>
          </cell>
          <cell r="F819" t="str">
            <v>BES</v>
          </cell>
          <cell r="G819" t="str">
            <v>TOTAL</v>
          </cell>
          <cell r="H819" t="str">
            <v>:</v>
          </cell>
          <cell r="I819" t="str">
            <v>NC</v>
          </cell>
          <cell r="K819" t="str">
            <v>V</v>
          </cell>
          <cell r="L819">
            <v>38628.496747685182</v>
          </cell>
          <cell r="M819" t="str">
            <v>gchateaug</v>
          </cell>
          <cell r="N819">
            <v>38680.624432870369</v>
          </cell>
          <cell r="O819" t="str">
            <v>gchateaug</v>
          </cell>
        </row>
        <row r="820">
          <cell r="A820" t="str">
            <v>2001</v>
          </cell>
          <cell r="B820" t="str">
            <v>PL61</v>
          </cell>
          <cell r="C820" t="str">
            <v>A00</v>
          </cell>
          <cell r="D820" t="str">
            <v>PC_EMP</v>
          </cell>
          <cell r="E820" t="str">
            <v>T</v>
          </cell>
          <cell r="F820" t="str">
            <v>TOTAL</v>
          </cell>
          <cell r="G820" t="str">
            <v>RSE</v>
          </cell>
          <cell r="H820" t="str">
            <v>:</v>
          </cell>
          <cell r="I820" t="str">
            <v>NC</v>
          </cell>
          <cell r="K820" t="str">
            <v>V</v>
          </cell>
          <cell r="L820">
            <v>38628.496747685182</v>
          </cell>
          <cell r="M820" t="str">
            <v>gchateaug</v>
          </cell>
          <cell r="N820">
            <v>38680.624432870369</v>
          </cell>
          <cell r="O820" t="str">
            <v>gchateaug</v>
          </cell>
        </row>
        <row r="821">
          <cell r="A821" t="str">
            <v>2001</v>
          </cell>
          <cell r="B821" t="str">
            <v>PL61</v>
          </cell>
          <cell r="C821" t="str">
            <v>A00</v>
          </cell>
          <cell r="D821" t="str">
            <v>PC_EMP</v>
          </cell>
          <cell r="E821" t="str">
            <v>T</v>
          </cell>
          <cell r="F821" t="str">
            <v>TOTAL</v>
          </cell>
          <cell r="G821" t="str">
            <v>TOTAL</v>
          </cell>
          <cell r="H821" t="str">
            <v>:</v>
          </cell>
          <cell r="I821" t="str">
            <v>NC</v>
          </cell>
          <cell r="K821" t="str">
            <v>V</v>
          </cell>
          <cell r="L821">
            <v>38628.496747685182</v>
          </cell>
          <cell r="M821" t="str">
            <v>gchateaug</v>
          </cell>
          <cell r="N821">
            <v>38680.624432870369</v>
          </cell>
          <cell r="O821" t="str">
            <v>gchateaug</v>
          </cell>
        </row>
        <row r="822">
          <cell r="A822" t="str">
            <v>2001</v>
          </cell>
          <cell r="B822" t="str">
            <v>PL6</v>
          </cell>
          <cell r="C822" t="str">
            <v>A00</v>
          </cell>
          <cell r="D822" t="str">
            <v>PC_EMP</v>
          </cell>
          <cell r="E822" t="str">
            <v>T</v>
          </cell>
          <cell r="F822" t="str">
            <v>BES</v>
          </cell>
          <cell r="G822" t="str">
            <v>RSE</v>
          </cell>
          <cell r="H822" t="str">
            <v>:</v>
          </cell>
          <cell r="I822" t="str">
            <v>NC</v>
          </cell>
          <cell r="K822" t="str">
            <v>V</v>
          </cell>
          <cell r="L822">
            <v>38628.496747685182</v>
          </cell>
          <cell r="M822" t="str">
            <v>gchateaug</v>
          </cell>
          <cell r="N822">
            <v>38680.624432870369</v>
          </cell>
          <cell r="O822" t="str">
            <v>gchateaug</v>
          </cell>
        </row>
        <row r="823">
          <cell r="A823" t="str">
            <v>2001</v>
          </cell>
          <cell r="B823" t="str">
            <v>PL6</v>
          </cell>
          <cell r="C823" t="str">
            <v>A00</v>
          </cell>
          <cell r="D823" t="str">
            <v>PC_EMP</v>
          </cell>
          <cell r="E823" t="str">
            <v>T</v>
          </cell>
          <cell r="F823" t="str">
            <v>BES</v>
          </cell>
          <cell r="G823" t="str">
            <v>TOTAL</v>
          </cell>
          <cell r="H823" t="str">
            <v>:</v>
          </cell>
          <cell r="I823" t="str">
            <v>NC</v>
          </cell>
          <cell r="K823" t="str">
            <v>V</v>
          </cell>
          <cell r="L823">
            <v>38628.496747685182</v>
          </cell>
          <cell r="M823" t="str">
            <v>gchateaug</v>
          </cell>
          <cell r="N823">
            <v>38680.624432870369</v>
          </cell>
          <cell r="O823" t="str">
            <v>gchateaug</v>
          </cell>
        </row>
        <row r="824">
          <cell r="A824" t="str">
            <v>2003</v>
          </cell>
          <cell r="B824" t="str">
            <v>PT3</v>
          </cell>
          <cell r="C824" t="str">
            <v>A00</v>
          </cell>
          <cell r="D824" t="str">
            <v>PC_EMP</v>
          </cell>
          <cell r="E824" t="str">
            <v>T</v>
          </cell>
          <cell r="F824" t="str">
            <v>TOTAL</v>
          </cell>
          <cell r="G824" t="str">
            <v>TOTAL</v>
          </cell>
          <cell r="H824" t="str">
            <v>be</v>
          </cell>
          <cell r="I824" t="str">
            <v>MS</v>
          </cell>
          <cell r="K824" t="str">
            <v>V</v>
          </cell>
          <cell r="L824">
            <v>38628.496747685182</v>
          </cell>
          <cell r="M824" t="str">
            <v>gchateaug</v>
          </cell>
          <cell r="N824">
            <v>38680.624456018515</v>
          </cell>
          <cell r="O824" t="str">
            <v>gchateaug</v>
          </cell>
          <cell r="Q824">
            <v>0.38</v>
          </cell>
        </row>
        <row r="825">
          <cell r="A825" t="str">
            <v>2003</v>
          </cell>
          <cell r="B825" t="str">
            <v>PT16</v>
          </cell>
          <cell r="C825" t="str">
            <v>A00</v>
          </cell>
          <cell r="D825" t="str">
            <v>PC_EMP</v>
          </cell>
          <cell r="E825" t="str">
            <v>T</v>
          </cell>
          <cell r="F825" t="str">
            <v>BES</v>
          </cell>
          <cell r="G825" t="str">
            <v>RSE</v>
          </cell>
          <cell r="H825" t="str">
            <v>be</v>
          </cell>
          <cell r="I825" t="str">
            <v>MS</v>
          </cell>
          <cell r="K825" t="str">
            <v>V</v>
          </cell>
          <cell r="L825">
            <v>38628.496747685182</v>
          </cell>
          <cell r="M825" t="str">
            <v>gchateaug</v>
          </cell>
          <cell r="N825">
            <v>38680.624456018515</v>
          </cell>
          <cell r="O825" t="str">
            <v>gchateaug</v>
          </cell>
          <cell r="Q825">
            <v>0.09</v>
          </cell>
        </row>
        <row r="826">
          <cell r="A826" t="str">
            <v>2003</v>
          </cell>
          <cell r="B826" t="str">
            <v>PT16</v>
          </cell>
          <cell r="C826" t="str">
            <v>A00</v>
          </cell>
          <cell r="D826" t="str">
            <v>PC_EMP</v>
          </cell>
          <cell r="E826" t="str">
            <v>T</v>
          </cell>
          <cell r="F826" t="str">
            <v>BES</v>
          </cell>
          <cell r="G826" t="str">
            <v>TOTAL</v>
          </cell>
          <cell r="H826" t="str">
            <v>be</v>
          </cell>
          <cell r="I826" t="str">
            <v>MS</v>
          </cell>
          <cell r="K826" t="str">
            <v>V</v>
          </cell>
          <cell r="L826">
            <v>38628.496747685182</v>
          </cell>
          <cell r="M826" t="str">
            <v>gchateaug</v>
          </cell>
          <cell r="N826">
            <v>38680.624456018515</v>
          </cell>
          <cell r="O826" t="str">
            <v>gchateaug</v>
          </cell>
          <cell r="Q826">
            <v>0.16</v>
          </cell>
        </row>
        <row r="827">
          <cell r="A827" t="str">
            <v>2003</v>
          </cell>
          <cell r="B827" t="str">
            <v>PT16</v>
          </cell>
          <cell r="C827" t="str">
            <v>A00</v>
          </cell>
          <cell r="D827" t="str">
            <v>PC_EMP</v>
          </cell>
          <cell r="E827" t="str">
            <v>T</v>
          </cell>
          <cell r="F827" t="str">
            <v>TOTAL</v>
          </cell>
          <cell r="G827" t="str">
            <v>RSE</v>
          </cell>
          <cell r="H827" t="str">
            <v>be</v>
          </cell>
          <cell r="I827" t="str">
            <v>MS</v>
          </cell>
          <cell r="K827" t="str">
            <v>V</v>
          </cell>
          <cell r="L827">
            <v>38628.496747685182</v>
          </cell>
          <cell r="M827" t="str">
            <v>gchateaug</v>
          </cell>
          <cell r="N827">
            <v>38680.624456018515</v>
          </cell>
          <cell r="O827" t="str">
            <v>gchateaug</v>
          </cell>
          <cell r="Q827">
            <v>0.54</v>
          </cell>
        </row>
        <row r="828">
          <cell r="A828" t="str">
            <v>2003</v>
          </cell>
          <cell r="B828" t="str">
            <v>PT16</v>
          </cell>
          <cell r="C828" t="str">
            <v>A00</v>
          </cell>
          <cell r="D828" t="str">
            <v>PC_EMP</v>
          </cell>
          <cell r="E828" t="str">
            <v>T</v>
          </cell>
          <cell r="F828" t="str">
            <v>TOTAL</v>
          </cell>
          <cell r="G828" t="str">
            <v>TOTAL</v>
          </cell>
          <cell r="H828" t="str">
            <v>be</v>
          </cell>
          <cell r="I828" t="str">
            <v>MS</v>
          </cell>
          <cell r="K828" t="str">
            <v>V</v>
          </cell>
          <cell r="L828">
            <v>38628.496747685182</v>
          </cell>
          <cell r="M828" t="str">
            <v>gchateaug</v>
          </cell>
          <cell r="N828">
            <v>38680.624456018515</v>
          </cell>
          <cell r="O828" t="str">
            <v>gchateaug</v>
          </cell>
          <cell r="Q828">
            <v>0.65</v>
          </cell>
        </row>
        <row r="829">
          <cell r="A829" t="str">
            <v>2003</v>
          </cell>
          <cell r="B829" t="str">
            <v>PL63</v>
          </cell>
          <cell r="C829" t="str">
            <v>A00</v>
          </cell>
          <cell r="D829" t="str">
            <v>PC_EMP</v>
          </cell>
          <cell r="E829" t="str">
            <v>T</v>
          </cell>
          <cell r="F829" t="str">
            <v>BES</v>
          </cell>
          <cell r="G829" t="str">
            <v>RSE</v>
          </cell>
          <cell r="I829" t="str">
            <v>MS</v>
          </cell>
          <cell r="K829" t="str">
            <v>V</v>
          </cell>
          <cell r="L829">
            <v>38628.496747685182</v>
          </cell>
          <cell r="M829" t="str">
            <v>gchateaug</v>
          </cell>
          <cell r="N829">
            <v>38680.624456018515</v>
          </cell>
          <cell r="O829" t="str">
            <v>gchateaug</v>
          </cell>
          <cell r="Q829">
            <v>0.06</v>
          </cell>
        </row>
        <row r="830">
          <cell r="A830" t="str">
            <v>2003</v>
          </cell>
          <cell r="B830" t="str">
            <v>PL63</v>
          </cell>
          <cell r="C830" t="str">
            <v>A00</v>
          </cell>
          <cell r="D830" t="str">
            <v>PC_EMP</v>
          </cell>
          <cell r="E830" t="str">
            <v>T</v>
          </cell>
          <cell r="F830" t="str">
            <v>BES</v>
          </cell>
          <cell r="G830" t="str">
            <v>TOTAL</v>
          </cell>
          <cell r="I830" t="str">
            <v>MS</v>
          </cell>
          <cell r="K830" t="str">
            <v>V</v>
          </cell>
          <cell r="L830">
            <v>38628.496747685182</v>
          </cell>
          <cell r="M830" t="str">
            <v>gchateaug</v>
          </cell>
          <cell r="N830">
            <v>38680.624456018515</v>
          </cell>
          <cell r="O830" t="str">
            <v>gchateaug</v>
          </cell>
          <cell r="Q830">
            <v>0.09</v>
          </cell>
        </row>
        <row r="831">
          <cell r="A831" t="str">
            <v>2003</v>
          </cell>
          <cell r="B831" t="str">
            <v>PL63</v>
          </cell>
          <cell r="C831" t="str">
            <v>A00</v>
          </cell>
          <cell r="D831" t="str">
            <v>PC_EMP</v>
          </cell>
          <cell r="E831" t="str">
            <v>T</v>
          </cell>
          <cell r="F831" t="str">
            <v>TOTAL</v>
          </cell>
          <cell r="G831" t="str">
            <v>RSE</v>
          </cell>
          <cell r="I831" t="str">
            <v>MS</v>
          </cell>
          <cell r="K831" t="str">
            <v>V</v>
          </cell>
          <cell r="L831">
            <v>38628.496747685182</v>
          </cell>
          <cell r="M831" t="str">
            <v>gchateaug</v>
          </cell>
          <cell r="N831">
            <v>38680.624456018515</v>
          </cell>
          <cell r="O831" t="str">
            <v>gchateaug</v>
          </cell>
          <cell r="Q831">
            <v>0.8</v>
          </cell>
        </row>
        <row r="832">
          <cell r="A832" t="str">
            <v>2003</v>
          </cell>
          <cell r="B832" t="str">
            <v>PL63</v>
          </cell>
          <cell r="C832" t="str">
            <v>A00</v>
          </cell>
          <cell r="D832" t="str">
            <v>PC_EMP</v>
          </cell>
          <cell r="E832" t="str">
            <v>T</v>
          </cell>
          <cell r="F832" t="str">
            <v>TOTAL</v>
          </cell>
          <cell r="G832" t="str">
            <v>TOTAL</v>
          </cell>
          <cell r="I832" t="str">
            <v>MS</v>
          </cell>
          <cell r="K832" t="str">
            <v>V</v>
          </cell>
          <cell r="L832">
            <v>38628.496747685182</v>
          </cell>
          <cell r="M832" t="str">
            <v>gchateaug</v>
          </cell>
          <cell r="N832">
            <v>38680.624456018515</v>
          </cell>
          <cell r="O832" t="str">
            <v>gchateaug</v>
          </cell>
          <cell r="Q832">
            <v>0.96</v>
          </cell>
        </row>
        <row r="833">
          <cell r="A833" t="str">
            <v>2003</v>
          </cell>
          <cell r="B833" t="str">
            <v>PL61</v>
          </cell>
          <cell r="C833" t="str">
            <v>A00</v>
          </cell>
          <cell r="D833" t="str">
            <v>PC_EMP</v>
          </cell>
          <cell r="E833" t="str">
            <v>T</v>
          </cell>
          <cell r="F833" t="str">
            <v>BES</v>
          </cell>
          <cell r="G833" t="str">
            <v>RSE</v>
          </cell>
          <cell r="I833" t="str">
            <v>MS</v>
          </cell>
          <cell r="K833" t="str">
            <v>V</v>
          </cell>
          <cell r="L833">
            <v>38628.496747685182</v>
          </cell>
          <cell r="M833" t="str">
            <v>gchateaug</v>
          </cell>
          <cell r="N833">
            <v>38680.624456018515</v>
          </cell>
          <cell r="O833" t="str">
            <v>gchateaug</v>
          </cell>
          <cell r="Q833">
            <v>0.04</v>
          </cell>
        </row>
        <row r="834">
          <cell r="A834" t="str">
            <v>2003</v>
          </cell>
          <cell r="B834" t="str">
            <v>PL61</v>
          </cell>
          <cell r="C834" t="str">
            <v>A00</v>
          </cell>
          <cell r="D834" t="str">
            <v>PC_EMP</v>
          </cell>
          <cell r="E834" t="str">
            <v>T</v>
          </cell>
          <cell r="F834" t="str">
            <v>BES</v>
          </cell>
          <cell r="G834" t="str">
            <v>TOTAL</v>
          </cell>
          <cell r="I834" t="str">
            <v>MS</v>
          </cell>
          <cell r="K834" t="str">
            <v>V</v>
          </cell>
          <cell r="L834">
            <v>38628.496747685182</v>
          </cell>
          <cell r="M834" t="str">
            <v>gchateaug</v>
          </cell>
          <cell r="N834">
            <v>38680.624456018515</v>
          </cell>
          <cell r="O834" t="str">
            <v>gchateaug</v>
          </cell>
          <cell r="Q834">
            <v>0.09</v>
          </cell>
        </row>
        <row r="835">
          <cell r="A835" t="str">
            <v>2003</v>
          </cell>
          <cell r="B835" t="str">
            <v>PL61</v>
          </cell>
          <cell r="C835" t="str">
            <v>A00</v>
          </cell>
          <cell r="D835" t="str">
            <v>PC_EMP</v>
          </cell>
          <cell r="E835" t="str">
            <v>T</v>
          </cell>
          <cell r="F835" t="str">
            <v>TOTAL</v>
          </cell>
          <cell r="G835" t="str">
            <v>RSE</v>
          </cell>
          <cell r="I835" t="str">
            <v>MS</v>
          </cell>
          <cell r="K835" t="str">
            <v>V</v>
          </cell>
          <cell r="L835">
            <v>38628.496747685182</v>
          </cell>
          <cell r="M835" t="str">
            <v>gchateaug</v>
          </cell>
          <cell r="N835">
            <v>38680.624456018515</v>
          </cell>
          <cell r="O835" t="str">
            <v>gchateaug</v>
          </cell>
          <cell r="Q835">
            <v>0.48</v>
          </cell>
        </row>
        <row r="836">
          <cell r="A836" t="str">
            <v>2003</v>
          </cell>
          <cell r="B836" t="str">
            <v>PL61</v>
          </cell>
          <cell r="C836" t="str">
            <v>A00</v>
          </cell>
          <cell r="D836" t="str">
            <v>PC_EMP</v>
          </cell>
          <cell r="E836" t="str">
            <v>T</v>
          </cell>
          <cell r="F836" t="str">
            <v>TOTAL</v>
          </cell>
          <cell r="G836" t="str">
            <v>TOTAL</v>
          </cell>
          <cell r="I836" t="str">
            <v>MS</v>
          </cell>
          <cell r="K836" t="str">
            <v>V</v>
          </cell>
          <cell r="L836">
            <v>38628.496747685182</v>
          </cell>
          <cell r="M836" t="str">
            <v>gchateaug</v>
          </cell>
          <cell r="N836">
            <v>38680.624456018515</v>
          </cell>
          <cell r="O836" t="str">
            <v>gchateaug</v>
          </cell>
          <cell r="Q836">
            <v>0.59</v>
          </cell>
        </row>
        <row r="837">
          <cell r="A837" t="str">
            <v>2003</v>
          </cell>
          <cell r="B837" t="str">
            <v>PL52</v>
          </cell>
          <cell r="C837" t="str">
            <v>A00</v>
          </cell>
          <cell r="D837" t="str">
            <v>PC_EMP</v>
          </cell>
          <cell r="E837" t="str">
            <v>T</v>
          </cell>
          <cell r="F837" t="str">
            <v>BES</v>
          </cell>
          <cell r="G837" t="str">
            <v>RSE</v>
          </cell>
          <cell r="I837" t="str">
            <v>MS</v>
          </cell>
          <cell r="K837" t="str">
            <v>V</v>
          </cell>
          <cell r="L837">
            <v>38628.496747685182</v>
          </cell>
          <cell r="M837" t="str">
            <v>gchateaug</v>
          </cell>
          <cell r="N837">
            <v>38680.624456018515</v>
          </cell>
          <cell r="O837" t="str">
            <v>gchateaug</v>
          </cell>
          <cell r="Q837">
            <v>0.03</v>
          </cell>
        </row>
        <row r="838">
          <cell r="A838" t="str">
            <v>2003</v>
          </cell>
          <cell r="B838" t="str">
            <v>PL52</v>
          </cell>
          <cell r="C838" t="str">
            <v>A00</v>
          </cell>
          <cell r="D838" t="str">
            <v>PC_EMP</v>
          </cell>
          <cell r="E838" t="str">
            <v>T</v>
          </cell>
          <cell r="F838" t="str">
            <v>BES</v>
          </cell>
          <cell r="G838" t="str">
            <v>TOTAL</v>
          </cell>
          <cell r="I838" t="str">
            <v>MS</v>
          </cell>
          <cell r="K838" t="str">
            <v>V</v>
          </cell>
          <cell r="L838">
            <v>38628.496747685182</v>
          </cell>
          <cell r="M838" t="str">
            <v>gchateaug</v>
          </cell>
          <cell r="N838">
            <v>38680.624456018515</v>
          </cell>
          <cell r="O838" t="str">
            <v>gchateaug</v>
          </cell>
          <cell r="Q838">
            <v>0.05</v>
          </cell>
        </row>
        <row r="839">
          <cell r="A839" t="str">
            <v>2003</v>
          </cell>
          <cell r="B839" t="str">
            <v>PL52</v>
          </cell>
          <cell r="C839" t="str">
            <v>A00</v>
          </cell>
          <cell r="D839" t="str">
            <v>PC_EMP</v>
          </cell>
          <cell r="E839" t="str">
            <v>T</v>
          </cell>
          <cell r="F839" t="str">
            <v>TOTAL</v>
          </cell>
          <cell r="G839" t="str">
            <v>RSE</v>
          </cell>
          <cell r="I839" t="str">
            <v>MS</v>
          </cell>
          <cell r="K839" t="str">
            <v>V</v>
          </cell>
          <cell r="L839">
            <v>38628.496747685182</v>
          </cell>
          <cell r="M839" t="str">
            <v>gchateaug</v>
          </cell>
          <cell r="N839">
            <v>38680.624456018515</v>
          </cell>
          <cell r="O839" t="str">
            <v>gchateaug</v>
          </cell>
          <cell r="Q839">
            <v>0.4</v>
          </cell>
        </row>
        <row r="840">
          <cell r="A840" t="str">
            <v>2003</v>
          </cell>
          <cell r="B840" t="str">
            <v>PL52</v>
          </cell>
          <cell r="C840" t="str">
            <v>A00</v>
          </cell>
          <cell r="D840" t="str">
            <v>PC_EMP</v>
          </cell>
          <cell r="E840" t="str">
            <v>T</v>
          </cell>
          <cell r="F840" t="str">
            <v>TOTAL</v>
          </cell>
          <cell r="G840" t="str">
            <v>TOTAL</v>
          </cell>
          <cell r="I840" t="str">
            <v>MS</v>
          </cell>
          <cell r="K840" t="str">
            <v>V</v>
          </cell>
          <cell r="L840">
            <v>38628.496747685182</v>
          </cell>
          <cell r="M840" t="str">
            <v>gchateaug</v>
          </cell>
          <cell r="N840">
            <v>38680.624456018515</v>
          </cell>
          <cell r="O840" t="str">
            <v>gchateaug</v>
          </cell>
          <cell r="Q840">
            <v>0.48</v>
          </cell>
        </row>
        <row r="841">
          <cell r="A841" t="str">
            <v>2003</v>
          </cell>
          <cell r="B841" t="str">
            <v>PL43</v>
          </cell>
          <cell r="C841" t="str">
            <v>A00</v>
          </cell>
          <cell r="D841" t="str">
            <v>PC_EMP</v>
          </cell>
          <cell r="E841" t="str">
            <v>T</v>
          </cell>
          <cell r="F841" t="str">
            <v>BES</v>
          </cell>
          <cell r="G841" t="str">
            <v>RSE</v>
          </cell>
          <cell r="H841" t="str">
            <v>:c</v>
          </cell>
          <cell r="I841" t="str">
            <v>MS</v>
          </cell>
          <cell r="K841" t="str">
            <v>V</v>
          </cell>
          <cell r="L841">
            <v>38628.496747685182</v>
          </cell>
          <cell r="M841" t="str">
            <v>gchateaug</v>
          </cell>
          <cell r="N841">
            <v>38680.624456018515</v>
          </cell>
          <cell r="O841" t="str">
            <v>gchateaug</v>
          </cell>
        </row>
        <row r="842">
          <cell r="A842" t="str">
            <v>2003</v>
          </cell>
          <cell r="B842" t="str">
            <v>PL43</v>
          </cell>
          <cell r="C842" t="str">
            <v>A00</v>
          </cell>
          <cell r="D842" t="str">
            <v>PC_EMP</v>
          </cell>
          <cell r="E842" t="str">
            <v>T</v>
          </cell>
          <cell r="F842" t="str">
            <v>BES</v>
          </cell>
          <cell r="G842" t="str">
            <v>TOTAL</v>
          </cell>
          <cell r="H842" t="str">
            <v>:c</v>
          </cell>
          <cell r="I842" t="str">
            <v>MS</v>
          </cell>
          <cell r="K842" t="str">
            <v>V</v>
          </cell>
          <cell r="L842">
            <v>38628.496747685182</v>
          </cell>
          <cell r="M842" t="str">
            <v>gchateaug</v>
          </cell>
          <cell r="N842">
            <v>38680.624456018515</v>
          </cell>
          <cell r="O842" t="str">
            <v>gchateaug</v>
          </cell>
        </row>
        <row r="843">
          <cell r="A843" t="str">
            <v>2003</v>
          </cell>
          <cell r="B843" t="str">
            <v>PL43</v>
          </cell>
          <cell r="C843" t="str">
            <v>A00</v>
          </cell>
          <cell r="D843" t="str">
            <v>PC_EMP</v>
          </cell>
          <cell r="E843" t="str">
            <v>T</v>
          </cell>
          <cell r="F843" t="str">
            <v>TOTAL</v>
          </cell>
          <cell r="G843" t="str">
            <v>RSE</v>
          </cell>
          <cell r="I843" t="str">
            <v>MS</v>
          </cell>
          <cell r="K843" t="str">
            <v>V</v>
          </cell>
          <cell r="L843">
            <v>38628.496747685182</v>
          </cell>
          <cell r="M843" t="str">
            <v>gchateaug</v>
          </cell>
          <cell r="N843">
            <v>38680.624456018515</v>
          </cell>
          <cell r="O843" t="str">
            <v>gchateaug</v>
          </cell>
          <cell r="Q843">
            <v>0.31</v>
          </cell>
        </row>
        <row r="844">
          <cell r="A844" t="str">
            <v>2003</v>
          </cell>
          <cell r="B844" t="str">
            <v>PL43</v>
          </cell>
          <cell r="C844" t="str">
            <v>A00</v>
          </cell>
          <cell r="D844" t="str">
            <v>PC_EMP</v>
          </cell>
          <cell r="E844" t="str">
            <v>T</v>
          </cell>
          <cell r="F844" t="str">
            <v>TOTAL</v>
          </cell>
          <cell r="G844" t="str">
            <v>TOTAL</v>
          </cell>
          <cell r="I844" t="str">
            <v>MS</v>
          </cell>
          <cell r="K844" t="str">
            <v>V</v>
          </cell>
          <cell r="L844">
            <v>38628.496747685182</v>
          </cell>
          <cell r="M844" t="str">
            <v>gchateaug</v>
          </cell>
          <cell r="N844">
            <v>38680.624456018515</v>
          </cell>
          <cell r="O844" t="str">
            <v>gchateaug</v>
          </cell>
          <cell r="Q844">
            <v>0.36</v>
          </cell>
        </row>
        <row r="845">
          <cell r="A845" t="str">
            <v>2003</v>
          </cell>
          <cell r="B845" t="str">
            <v>PL41</v>
          </cell>
          <cell r="C845" t="str">
            <v>A00</v>
          </cell>
          <cell r="D845" t="str">
            <v>PC_EMP</v>
          </cell>
          <cell r="E845" t="str">
            <v>T</v>
          </cell>
          <cell r="F845" t="str">
            <v>BES</v>
          </cell>
          <cell r="G845" t="str">
            <v>RSE</v>
          </cell>
          <cell r="I845" t="str">
            <v>MS</v>
          </cell>
          <cell r="K845" t="str">
            <v>V</v>
          </cell>
          <cell r="L845">
            <v>38628.496747685182</v>
          </cell>
          <cell r="M845" t="str">
            <v>gchateaug</v>
          </cell>
          <cell r="N845">
            <v>38680.624456018515</v>
          </cell>
          <cell r="O845" t="str">
            <v>gchateaug</v>
          </cell>
          <cell r="Q845">
            <v>0.04</v>
          </cell>
        </row>
        <row r="846">
          <cell r="A846" t="str">
            <v>2003</v>
          </cell>
          <cell r="B846" t="str">
            <v>PL41</v>
          </cell>
          <cell r="C846" t="str">
            <v>A00</v>
          </cell>
          <cell r="D846" t="str">
            <v>PC_EMP</v>
          </cell>
          <cell r="E846" t="str">
            <v>T</v>
          </cell>
          <cell r="F846" t="str">
            <v>BES</v>
          </cell>
          <cell r="G846" t="str">
            <v>TOTAL</v>
          </cell>
          <cell r="I846" t="str">
            <v>MS</v>
          </cell>
          <cell r="K846" t="str">
            <v>V</v>
          </cell>
          <cell r="L846">
            <v>38628.496747685182</v>
          </cell>
          <cell r="M846" t="str">
            <v>gchateaug</v>
          </cell>
          <cell r="N846">
            <v>38680.624456018515</v>
          </cell>
          <cell r="O846" t="str">
            <v>gchateaug</v>
          </cell>
          <cell r="Q846">
            <v>0.08</v>
          </cell>
        </row>
        <row r="847">
          <cell r="A847" t="str">
            <v>2002</v>
          </cell>
          <cell r="B847" t="str">
            <v>AT34</v>
          </cell>
          <cell r="C847" t="str">
            <v>A00</v>
          </cell>
          <cell r="D847" t="str">
            <v>PC_EMP</v>
          </cell>
          <cell r="E847" t="str">
            <v>T</v>
          </cell>
          <cell r="F847" t="str">
            <v>TOTAL</v>
          </cell>
          <cell r="G847" t="str">
            <v>RSE</v>
          </cell>
          <cell r="I847" t="str">
            <v>MS</v>
          </cell>
          <cell r="K847" t="str">
            <v>V</v>
          </cell>
          <cell r="L847">
            <v>38628.496747685182</v>
          </cell>
          <cell r="M847" t="str">
            <v>gchateaug</v>
          </cell>
          <cell r="N847">
            <v>38680.624432870369</v>
          </cell>
          <cell r="O847" t="str">
            <v>gchateaug</v>
          </cell>
          <cell r="Q847">
            <v>0.48</v>
          </cell>
        </row>
        <row r="848">
          <cell r="A848" t="str">
            <v>2002</v>
          </cell>
          <cell r="B848" t="str">
            <v>AT34</v>
          </cell>
          <cell r="C848" t="str">
            <v>A00</v>
          </cell>
          <cell r="D848" t="str">
            <v>PC_EMP</v>
          </cell>
          <cell r="E848" t="str">
            <v>T</v>
          </cell>
          <cell r="F848" t="str">
            <v>TOTAL</v>
          </cell>
          <cell r="G848" t="str">
            <v>TOTAL</v>
          </cell>
          <cell r="I848" t="str">
            <v>MS</v>
          </cell>
          <cell r="K848" t="str">
            <v>V</v>
          </cell>
          <cell r="L848">
            <v>38628.496747685182</v>
          </cell>
          <cell r="M848" t="str">
            <v>gchateaug</v>
          </cell>
          <cell r="N848">
            <v>38680.624432870369</v>
          </cell>
          <cell r="O848" t="str">
            <v>gchateaug</v>
          </cell>
          <cell r="Q848">
            <v>0.98</v>
          </cell>
        </row>
        <row r="849">
          <cell r="A849" t="str">
            <v>2002</v>
          </cell>
          <cell r="B849" t="str">
            <v>AT31</v>
          </cell>
          <cell r="C849" t="str">
            <v>A00</v>
          </cell>
          <cell r="D849" t="str">
            <v>PC_EMP</v>
          </cell>
          <cell r="E849" t="str">
            <v>T</v>
          </cell>
          <cell r="F849" t="str">
            <v>BES</v>
          </cell>
          <cell r="G849" t="str">
            <v>RSE</v>
          </cell>
          <cell r="I849" t="str">
            <v>MS</v>
          </cell>
          <cell r="K849" t="str">
            <v>V</v>
          </cell>
          <cell r="L849">
            <v>38628.496747685182</v>
          </cell>
          <cell r="M849" t="str">
            <v>gchateaug</v>
          </cell>
          <cell r="N849">
            <v>38680.624432870369</v>
          </cell>
          <cell r="O849" t="str">
            <v>gchateaug</v>
          </cell>
          <cell r="Q849">
            <v>0.44</v>
          </cell>
        </row>
        <row r="850">
          <cell r="A850" t="str">
            <v>2002</v>
          </cell>
          <cell r="B850" t="str">
            <v>AT31</v>
          </cell>
          <cell r="C850" t="str">
            <v>A00</v>
          </cell>
          <cell r="D850" t="str">
            <v>PC_EMP</v>
          </cell>
          <cell r="E850" t="str">
            <v>T</v>
          </cell>
          <cell r="F850" t="str">
            <v>BES</v>
          </cell>
          <cell r="G850" t="str">
            <v>TOTAL</v>
          </cell>
          <cell r="I850" t="str">
            <v>MS</v>
          </cell>
          <cell r="K850" t="str">
            <v>V</v>
          </cell>
          <cell r="L850">
            <v>38628.496747685182</v>
          </cell>
          <cell r="M850" t="str">
            <v>gchateaug</v>
          </cell>
          <cell r="N850">
            <v>38680.624432870369</v>
          </cell>
          <cell r="O850" t="str">
            <v>gchateaug</v>
          </cell>
          <cell r="Q850">
            <v>0.92</v>
          </cell>
        </row>
        <row r="851">
          <cell r="A851" t="str">
            <v>2002</v>
          </cell>
          <cell r="B851" t="str">
            <v>AT31</v>
          </cell>
          <cell r="C851" t="str">
            <v>A00</v>
          </cell>
          <cell r="D851" t="str">
            <v>PC_EMP</v>
          </cell>
          <cell r="E851" t="str">
            <v>T</v>
          </cell>
          <cell r="F851" t="str">
            <v>TOTAL</v>
          </cell>
          <cell r="G851" t="str">
            <v>RSE</v>
          </cell>
          <cell r="I851" t="str">
            <v>MS</v>
          </cell>
          <cell r="K851" t="str">
            <v>V</v>
          </cell>
          <cell r="L851">
            <v>38628.496747685182</v>
          </cell>
          <cell r="M851" t="str">
            <v>gchateaug</v>
          </cell>
          <cell r="N851">
            <v>38680.624432870369</v>
          </cell>
          <cell r="O851" t="str">
            <v>gchateaug</v>
          </cell>
          <cell r="Q851">
            <v>0.63</v>
          </cell>
        </row>
        <row r="852">
          <cell r="A852" t="str">
            <v>2002</v>
          </cell>
          <cell r="B852" t="str">
            <v>AT31</v>
          </cell>
          <cell r="C852" t="str">
            <v>A00</v>
          </cell>
          <cell r="D852" t="str">
            <v>PC_EMP</v>
          </cell>
          <cell r="E852" t="str">
            <v>T</v>
          </cell>
          <cell r="F852" t="str">
            <v>TOTAL</v>
          </cell>
          <cell r="G852" t="str">
            <v>TOTAL</v>
          </cell>
          <cell r="I852" t="str">
            <v>MS</v>
          </cell>
          <cell r="K852" t="str">
            <v>V</v>
          </cell>
          <cell r="L852">
            <v>38628.496747685182</v>
          </cell>
          <cell r="M852" t="str">
            <v>gchateaug</v>
          </cell>
          <cell r="N852">
            <v>38680.624432870369</v>
          </cell>
          <cell r="O852" t="str">
            <v>gchateaug</v>
          </cell>
          <cell r="Q852">
            <v>1.19</v>
          </cell>
        </row>
        <row r="853">
          <cell r="A853" t="str">
            <v>2002</v>
          </cell>
          <cell r="B853" t="str">
            <v>AT22</v>
          </cell>
          <cell r="C853" t="str">
            <v>A00</v>
          </cell>
          <cell r="D853" t="str">
            <v>PC_EMP</v>
          </cell>
          <cell r="E853" t="str">
            <v>T</v>
          </cell>
          <cell r="F853" t="str">
            <v>BES</v>
          </cell>
          <cell r="G853" t="str">
            <v>RSE</v>
          </cell>
          <cell r="I853" t="str">
            <v>MS</v>
          </cell>
          <cell r="K853" t="str">
            <v>V</v>
          </cell>
          <cell r="L853">
            <v>38628.496747685182</v>
          </cell>
          <cell r="M853" t="str">
            <v>gchateaug</v>
          </cell>
          <cell r="N853">
            <v>38680.624432870369</v>
          </cell>
          <cell r="O853" t="str">
            <v>gchateaug</v>
          </cell>
          <cell r="Q853">
            <v>0.6</v>
          </cell>
        </row>
        <row r="854">
          <cell r="A854" t="str">
            <v>2002</v>
          </cell>
          <cell r="B854" t="str">
            <v>AT22</v>
          </cell>
          <cell r="C854" t="str">
            <v>A00</v>
          </cell>
          <cell r="D854" t="str">
            <v>PC_EMP</v>
          </cell>
          <cell r="E854" t="str">
            <v>T</v>
          </cell>
          <cell r="F854" t="str">
            <v>BES</v>
          </cell>
          <cell r="G854" t="str">
            <v>TOTAL</v>
          </cell>
          <cell r="I854" t="str">
            <v>MS</v>
          </cell>
          <cell r="K854" t="str">
            <v>V</v>
          </cell>
          <cell r="L854">
            <v>38628.496747685182</v>
          </cell>
          <cell r="M854" t="str">
            <v>gchateaug</v>
          </cell>
          <cell r="N854">
            <v>38680.624432870369</v>
          </cell>
          <cell r="O854" t="str">
            <v>gchateaug</v>
          </cell>
          <cell r="Q854">
            <v>1.18</v>
          </cell>
        </row>
        <row r="855">
          <cell r="A855" t="str">
            <v>2004</v>
          </cell>
          <cell r="B855" t="str">
            <v>SK0</v>
          </cell>
          <cell r="C855" t="str">
            <v>A00</v>
          </cell>
          <cell r="D855" t="str">
            <v>PC_EMP</v>
          </cell>
          <cell r="E855" t="str">
            <v>T</v>
          </cell>
          <cell r="F855" t="str">
            <v>BES</v>
          </cell>
          <cell r="G855" t="str">
            <v>RSE</v>
          </cell>
          <cell r="H855" t="str">
            <v>:</v>
          </cell>
          <cell r="I855" t="str">
            <v>NC</v>
          </cell>
          <cell r="K855" t="str">
            <v>V</v>
          </cell>
          <cell r="L855">
            <v>38628.496747685182</v>
          </cell>
          <cell r="M855" t="str">
            <v>gchateaug</v>
          </cell>
          <cell r="N855">
            <v>38681.684490740743</v>
          </cell>
          <cell r="O855" t="str">
            <v>gchateaug</v>
          </cell>
        </row>
        <row r="856">
          <cell r="A856" t="str">
            <v>2004</v>
          </cell>
          <cell r="B856" t="str">
            <v>SK0</v>
          </cell>
          <cell r="C856" t="str">
            <v>A00</v>
          </cell>
          <cell r="D856" t="str">
            <v>PC_EMP</v>
          </cell>
          <cell r="E856" t="str">
            <v>T</v>
          </cell>
          <cell r="F856" t="str">
            <v>BES</v>
          </cell>
          <cell r="G856" t="str">
            <v>TOTAL</v>
          </cell>
          <cell r="H856" t="str">
            <v>:</v>
          </cell>
          <cell r="I856" t="str">
            <v>NC</v>
          </cell>
          <cell r="K856" t="str">
            <v>V</v>
          </cell>
          <cell r="L856">
            <v>38628.496747685182</v>
          </cell>
          <cell r="M856" t="str">
            <v>gchateaug</v>
          </cell>
          <cell r="N856">
            <v>38681.684490740743</v>
          </cell>
          <cell r="O856" t="str">
            <v>gchateaug</v>
          </cell>
        </row>
        <row r="857">
          <cell r="A857" t="str">
            <v>2004</v>
          </cell>
          <cell r="B857" t="str">
            <v>EE00</v>
          </cell>
          <cell r="C857" t="str">
            <v>A00</v>
          </cell>
          <cell r="D857" t="str">
            <v>PC_EMP</v>
          </cell>
          <cell r="E857" t="str">
            <v>T</v>
          </cell>
          <cell r="F857" t="str">
            <v>BES</v>
          </cell>
          <cell r="G857" t="str">
            <v>RSE</v>
          </cell>
          <cell r="H857" t="str">
            <v>:</v>
          </cell>
          <cell r="I857" t="str">
            <v>MS</v>
          </cell>
          <cell r="K857" t="str">
            <v>V</v>
          </cell>
          <cell r="L857">
            <v>38628.496747685182</v>
          </cell>
          <cell r="M857" t="str">
            <v>gchateaug</v>
          </cell>
          <cell r="N857">
            <v>38681.684641203705</v>
          </cell>
          <cell r="O857" t="str">
            <v>gchateaug</v>
          </cell>
        </row>
        <row r="858">
          <cell r="A858" t="str">
            <v>2004</v>
          </cell>
          <cell r="B858" t="str">
            <v>EE00</v>
          </cell>
          <cell r="C858" t="str">
            <v>A00</v>
          </cell>
          <cell r="D858" t="str">
            <v>PC_EMP</v>
          </cell>
          <cell r="E858" t="str">
            <v>T</v>
          </cell>
          <cell r="F858" t="str">
            <v>BES</v>
          </cell>
          <cell r="G858" t="str">
            <v>TOTAL</v>
          </cell>
          <cell r="H858" t="str">
            <v>:</v>
          </cell>
          <cell r="I858" t="str">
            <v>MS</v>
          </cell>
          <cell r="K858" t="str">
            <v>V</v>
          </cell>
          <cell r="L858">
            <v>38628.496747685182</v>
          </cell>
          <cell r="M858" t="str">
            <v>gchateaug</v>
          </cell>
          <cell r="N858">
            <v>38681.684641203705</v>
          </cell>
          <cell r="O858" t="str">
            <v>gchateaug</v>
          </cell>
        </row>
        <row r="859">
          <cell r="A859" t="str">
            <v>2002</v>
          </cell>
          <cell r="B859" t="str">
            <v>UKI2</v>
          </cell>
          <cell r="C859" t="str">
            <v>A00</v>
          </cell>
          <cell r="D859" t="str">
            <v>PC_EMP</v>
          </cell>
          <cell r="E859" t="str">
            <v>T</v>
          </cell>
          <cell r="F859" t="str">
            <v>TOTAL</v>
          </cell>
          <cell r="G859" t="str">
            <v>RSE</v>
          </cell>
          <cell r="H859" t="str">
            <v>:</v>
          </cell>
          <cell r="I859" t="str">
            <v>MS</v>
          </cell>
          <cell r="K859" t="str">
            <v>V</v>
          </cell>
          <cell r="L859">
            <v>38628.496747685182</v>
          </cell>
          <cell r="M859" t="str">
            <v>gchateaug</v>
          </cell>
          <cell r="N859">
            <v>38680.624432870369</v>
          </cell>
          <cell r="O859" t="str">
            <v>gchateaug</v>
          </cell>
        </row>
        <row r="860">
          <cell r="A860" t="str">
            <v>2002</v>
          </cell>
          <cell r="B860" t="str">
            <v>UKI2</v>
          </cell>
          <cell r="C860" t="str">
            <v>A00</v>
          </cell>
          <cell r="D860" t="str">
            <v>PC_EMP</v>
          </cell>
          <cell r="E860" t="str">
            <v>T</v>
          </cell>
          <cell r="F860" t="str">
            <v>TOTAL</v>
          </cell>
          <cell r="G860" t="str">
            <v>TOTAL</v>
          </cell>
          <cell r="H860" t="str">
            <v>:</v>
          </cell>
          <cell r="I860" t="str">
            <v>MS</v>
          </cell>
          <cell r="K860" t="str">
            <v>V</v>
          </cell>
          <cell r="L860">
            <v>38628.496747685182</v>
          </cell>
          <cell r="M860" t="str">
            <v>gchateaug</v>
          </cell>
          <cell r="N860">
            <v>38680.624432870369</v>
          </cell>
          <cell r="O860" t="str">
            <v>gchateaug</v>
          </cell>
        </row>
        <row r="861">
          <cell r="A861" t="str">
            <v>2002</v>
          </cell>
          <cell r="B861" t="str">
            <v>UKH1</v>
          </cell>
          <cell r="C861" t="str">
            <v>A00</v>
          </cell>
          <cell r="D861" t="str">
            <v>PC_EMP</v>
          </cell>
          <cell r="E861" t="str">
            <v>T</v>
          </cell>
          <cell r="F861" t="str">
            <v>BES</v>
          </cell>
          <cell r="G861" t="str">
            <v>RSE</v>
          </cell>
          <cell r="H861" t="str">
            <v>:</v>
          </cell>
          <cell r="I861" t="str">
            <v>MS</v>
          </cell>
          <cell r="K861" t="str">
            <v>V</v>
          </cell>
          <cell r="L861">
            <v>38628.496747685182</v>
          </cell>
          <cell r="M861" t="str">
            <v>gchateaug</v>
          </cell>
          <cell r="N861">
            <v>38680.624432870369</v>
          </cell>
          <cell r="O861" t="str">
            <v>gchateaug</v>
          </cell>
        </row>
        <row r="862">
          <cell r="A862" t="str">
            <v>2002</v>
          </cell>
          <cell r="B862" t="str">
            <v>UKH1</v>
          </cell>
          <cell r="C862" t="str">
            <v>A00</v>
          </cell>
          <cell r="D862" t="str">
            <v>PC_EMP</v>
          </cell>
          <cell r="E862" t="str">
            <v>T</v>
          </cell>
          <cell r="F862" t="str">
            <v>BES</v>
          </cell>
          <cell r="G862" t="str">
            <v>TOTAL</v>
          </cell>
          <cell r="H862" t="str">
            <v>:</v>
          </cell>
          <cell r="I862" t="str">
            <v>MS</v>
          </cell>
          <cell r="K862" t="str">
            <v>V</v>
          </cell>
          <cell r="L862">
            <v>38628.496747685182</v>
          </cell>
          <cell r="M862" t="str">
            <v>gchateaug</v>
          </cell>
          <cell r="N862">
            <v>38680.624432870369</v>
          </cell>
          <cell r="O862" t="str">
            <v>gchateaug</v>
          </cell>
        </row>
        <row r="863">
          <cell r="A863" t="str">
            <v>2002</v>
          </cell>
          <cell r="B863" t="str">
            <v>UKH1</v>
          </cell>
          <cell r="C863" t="str">
            <v>A00</v>
          </cell>
          <cell r="D863" t="str">
            <v>PC_EMP</v>
          </cell>
          <cell r="E863" t="str">
            <v>T</v>
          </cell>
          <cell r="F863" t="str">
            <v>TOTAL</v>
          </cell>
          <cell r="G863" t="str">
            <v>RSE</v>
          </cell>
          <cell r="H863" t="str">
            <v>:</v>
          </cell>
          <cell r="I863" t="str">
            <v>MS</v>
          </cell>
          <cell r="K863" t="str">
            <v>V</v>
          </cell>
          <cell r="L863">
            <v>38628.496747685182</v>
          </cell>
          <cell r="M863" t="str">
            <v>gchateaug</v>
          </cell>
          <cell r="N863">
            <v>38680.624432870369</v>
          </cell>
          <cell r="O863" t="str">
            <v>gchateaug</v>
          </cell>
        </row>
        <row r="864">
          <cell r="A864" t="str">
            <v>2002</v>
          </cell>
          <cell r="B864" t="str">
            <v>UKH1</v>
          </cell>
          <cell r="C864" t="str">
            <v>A00</v>
          </cell>
          <cell r="D864" t="str">
            <v>PC_EMP</v>
          </cell>
          <cell r="E864" t="str">
            <v>T</v>
          </cell>
          <cell r="F864" t="str">
            <v>TOTAL</v>
          </cell>
          <cell r="G864" t="str">
            <v>TOTAL</v>
          </cell>
          <cell r="H864" t="str">
            <v>:</v>
          </cell>
          <cell r="I864" t="str">
            <v>MS</v>
          </cell>
          <cell r="K864" t="str">
            <v>V</v>
          </cell>
          <cell r="L864">
            <v>38628.496747685182</v>
          </cell>
          <cell r="M864" t="str">
            <v>gchateaug</v>
          </cell>
          <cell r="N864">
            <v>38680.624432870369</v>
          </cell>
          <cell r="O864" t="str">
            <v>gchateaug</v>
          </cell>
        </row>
        <row r="865">
          <cell r="A865" t="str">
            <v>2002</v>
          </cell>
          <cell r="B865" t="str">
            <v>UKG</v>
          </cell>
          <cell r="C865" t="str">
            <v>A00</v>
          </cell>
          <cell r="D865" t="str">
            <v>PC_EMP</v>
          </cell>
          <cell r="E865" t="str">
            <v>T</v>
          </cell>
          <cell r="F865" t="str">
            <v>BES</v>
          </cell>
          <cell r="G865" t="str">
            <v>RSE</v>
          </cell>
          <cell r="H865" t="str">
            <v>:</v>
          </cell>
          <cell r="I865" t="str">
            <v>MS</v>
          </cell>
          <cell r="K865" t="str">
            <v>V</v>
          </cell>
          <cell r="L865">
            <v>38628.496747685182</v>
          </cell>
          <cell r="M865" t="str">
            <v>gchateaug</v>
          </cell>
          <cell r="N865">
            <v>38680.624432870369</v>
          </cell>
          <cell r="O865" t="str">
            <v>gchateaug</v>
          </cell>
        </row>
        <row r="866">
          <cell r="A866" t="str">
            <v>2002</v>
          </cell>
          <cell r="B866" t="str">
            <v>ES13</v>
          </cell>
          <cell r="C866" t="str">
            <v>A00</v>
          </cell>
          <cell r="D866" t="str">
            <v>PC_EMP</v>
          </cell>
          <cell r="E866" t="str">
            <v>T</v>
          </cell>
          <cell r="F866" t="str">
            <v>BES</v>
          </cell>
          <cell r="G866" t="str">
            <v>TOTAL</v>
          </cell>
          <cell r="I866" t="str">
            <v>MS</v>
          </cell>
          <cell r="K866" t="str">
            <v>V</v>
          </cell>
          <cell r="L866">
            <v>38628.496759259258</v>
          </cell>
          <cell r="M866" t="str">
            <v>gchateaug</v>
          </cell>
          <cell r="N866">
            <v>38680.624421296299</v>
          </cell>
          <cell r="O866" t="str">
            <v>gchateaug</v>
          </cell>
          <cell r="Q866">
            <v>0.19</v>
          </cell>
        </row>
        <row r="867">
          <cell r="A867" t="str">
            <v>2002</v>
          </cell>
          <cell r="B867" t="str">
            <v>ES13</v>
          </cell>
          <cell r="C867" t="str">
            <v>A00</v>
          </cell>
          <cell r="D867" t="str">
            <v>PC_EMP</v>
          </cell>
          <cell r="E867" t="str">
            <v>T</v>
          </cell>
          <cell r="F867" t="str">
            <v>TOTAL</v>
          </cell>
          <cell r="G867" t="str">
            <v>RSE</v>
          </cell>
          <cell r="H867" t="str">
            <v>:</v>
          </cell>
          <cell r="I867" t="str">
            <v>MS</v>
          </cell>
          <cell r="K867" t="str">
            <v>V</v>
          </cell>
          <cell r="L867">
            <v>38628.496759259258</v>
          </cell>
          <cell r="M867" t="str">
            <v>gchateaug</v>
          </cell>
          <cell r="N867">
            <v>38680.624432870369</v>
          </cell>
          <cell r="O867" t="str">
            <v>gchateaug</v>
          </cell>
        </row>
        <row r="868">
          <cell r="A868" t="str">
            <v>2002</v>
          </cell>
          <cell r="B868" t="str">
            <v>ES13</v>
          </cell>
          <cell r="C868" t="str">
            <v>A00</v>
          </cell>
          <cell r="D868" t="str">
            <v>PC_EMP</v>
          </cell>
          <cell r="E868" t="str">
            <v>T</v>
          </cell>
          <cell r="F868" t="str">
            <v>TOTAL</v>
          </cell>
          <cell r="G868" t="str">
            <v>TOTAL</v>
          </cell>
          <cell r="I868" t="str">
            <v>MS</v>
          </cell>
          <cell r="K868" t="str">
            <v>V</v>
          </cell>
          <cell r="L868">
            <v>38628.496759259258</v>
          </cell>
          <cell r="M868" t="str">
            <v>gchateaug</v>
          </cell>
          <cell r="N868">
            <v>38680.624432870369</v>
          </cell>
          <cell r="O868" t="str">
            <v>gchateaug</v>
          </cell>
          <cell r="Q868">
            <v>0.78</v>
          </cell>
        </row>
        <row r="869">
          <cell r="A869" t="str">
            <v>2002</v>
          </cell>
          <cell r="B869" t="str">
            <v>ES11</v>
          </cell>
          <cell r="C869" t="str">
            <v>A00</v>
          </cell>
          <cell r="D869" t="str">
            <v>PC_EMP</v>
          </cell>
          <cell r="E869" t="str">
            <v>T</v>
          </cell>
          <cell r="F869" t="str">
            <v>BES</v>
          </cell>
          <cell r="G869" t="str">
            <v>RSE</v>
          </cell>
          <cell r="H869" t="str">
            <v>:</v>
          </cell>
          <cell r="I869" t="str">
            <v>MS</v>
          </cell>
          <cell r="K869" t="str">
            <v>V</v>
          </cell>
          <cell r="L869">
            <v>38628.496759259258</v>
          </cell>
          <cell r="M869" t="str">
            <v>gchateaug</v>
          </cell>
          <cell r="N869">
            <v>38680.624432870369</v>
          </cell>
          <cell r="O869" t="str">
            <v>gchateaug</v>
          </cell>
        </row>
        <row r="870">
          <cell r="A870" t="str">
            <v>2002</v>
          </cell>
          <cell r="B870" t="str">
            <v>ES11</v>
          </cell>
          <cell r="C870" t="str">
            <v>A00</v>
          </cell>
          <cell r="D870" t="str">
            <v>PC_EMP</v>
          </cell>
          <cell r="E870" t="str">
            <v>T</v>
          </cell>
          <cell r="F870" t="str">
            <v>BES</v>
          </cell>
          <cell r="G870" t="str">
            <v>TOTAL</v>
          </cell>
          <cell r="I870" t="str">
            <v>MS</v>
          </cell>
          <cell r="K870" t="str">
            <v>V</v>
          </cell>
          <cell r="L870">
            <v>38628.496759259258</v>
          </cell>
          <cell r="M870" t="str">
            <v>gchateaug</v>
          </cell>
          <cell r="N870">
            <v>38680.624432870369</v>
          </cell>
          <cell r="O870" t="str">
            <v>gchateaug</v>
          </cell>
          <cell r="Q870">
            <v>0.24</v>
          </cell>
        </row>
        <row r="871">
          <cell r="A871" t="str">
            <v>2002</v>
          </cell>
          <cell r="B871" t="str">
            <v>ES11</v>
          </cell>
          <cell r="C871" t="str">
            <v>A00</v>
          </cell>
          <cell r="D871" t="str">
            <v>PC_EMP</v>
          </cell>
          <cell r="E871" t="str">
            <v>T</v>
          </cell>
          <cell r="F871" t="str">
            <v>TOTAL</v>
          </cell>
          <cell r="G871" t="str">
            <v>RSE</v>
          </cell>
          <cell r="H871" t="str">
            <v>:</v>
          </cell>
          <cell r="I871" t="str">
            <v>MS</v>
          </cell>
          <cell r="K871" t="str">
            <v>V</v>
          </cell>
          <cell r="L871">
            <v>38628.496759259258</v>
          </cell>
          <cell r="M871" t="str">
            <v>gchateaug</v>
          </cell>
          <cell r="N871">
            <v>38680.624432870369</v>
          </cell>
          <cell r="O871" t="str">
            <v>gchateaug</v>
          </cell>
        </row>
        <row r="872">
          <cell r="A872" t="str">
            <v>2002</v>
          </cell>
          <cell r="B872" t="str">
            <v>ES11</v>
          </cell>
          <cell r="C872" t="str">
            <v>A00</v>
          </cell>
          <cell r="D872" t="str">
            <v>PC_EMP</v>
          </cell>
          <cell r="E872" t="str">
            <v>T</v>
          </cell>
          <cell r="F872" t="str">
            <v>TOTAL</v>
          </cell>
          <cell r="G872" t="str">
            <v>TOTAL</v>
          </cell>
          <cell r="I872" t="str">
            <v>MS</v>
          </cell>
          <cell r="K872" t="str">
            <v>V</v>
          </cell>
          <cell r="L872">
            <v>38628.496759259258</v>
          </cell>
          <cell r="M872" t="str">
            <v>gchateaug</v>
          </cell>
          <cell r="N872">
            <v>38680.624432870369</v>
          </cell>
          <cell r="O872" t="str">
            <v>gchateaug</v>
          </cell>
          <cell r="Q872">
            <v>1.25</v>
          </cell>
        </row>
        <row r="873">
          <cell r="A873" t="str">
            <v>2002</v>
          </cell>
          <cell r="B873" t="str">
            <v>EE00</v>
          </cell>
          <cell r="C873" t="str">
            <v>A00</v>
          </cell>
          <cell r="D873" t="str">
            <v>PC_EMP</v>
          </cell>
          <cell r="E873" t="str">
            <v>T</v>
          </cell>
          <cell r="F873" t="str">
            <v>BES</v>
          </cell>
          <cell r="G873" t="str">
            <v>RSE</v>
          </cell>
          <cell r="I873" t="str">
            <v>MS</v>
          </cell>
          <cell r="K873" t="str">
            <v>V</v>
          </cell>
          <cell r="L873">
            <v>38628.496759259258</v>
          </cell>
          <cell r="M873" t="str">
            <v>gchateaug</v>
          </cell>
          <cell r="N873">
            <v>38681.684652777774</v>
          </cell>
          <cell r="O873" t="str">
            <v>gchateaug</v>
          </cell>
          <cell r="Q873">
            <v>0.12</v>
          </cell>
        </row>
        <row r="874">
          <cell r="A874" t="str">
            <v>2002</v>
          </cell>
          <cell r="B874" t="str">
            <v>EE00</v>
          </cell>
          <cell r="C874" t="str">
            <v>A00</v>
          </cell>
          <cell r="D874" t="str">
            <v>PC_EMP</v>
          </cell>
          <cell r="E874" t="str">
            <v>T</v>
          </cell>
          <cell r="F874" t="str">
            <v>BES</v>
          </cell>
          <cell r="G874" t="str">
            <v>TOTAL</v>
          </cell>
          <cell r="I874" t="str">
            <v>MS</v>
          </cell>
          <cell r="K874" t="str">
            <v>V</v>
          </cell>
          <cell r="L874">
            <v>38628.496759259258</v>
          </cell>
          <cell r="M874" t="str">
            <v>gchateaug</v>
          </cell>
          <cell r="N874">
            <v>38681.684652777774</v>
          </cell>
          <cell r="O874" t="str">
            <v>gchateaug</v>
          </cell>
          <cell r="Q874">
            <v>0.2</v>
          </cell>
        </row>
        <row r="875">
          <cell r="A875" t="str">
            <v>2002</v>
          </cell>
          <cell r="B875" t="str">
            <v>EE00</v>
          </cell>
          <cell r="C875" t="str">
            <v>A00</v>
          </cell>
          <cell r="D875" t="str">
            <v>PC_EMP</v>
          </cell>
          <cell r="E875" t="str">
            <v>T</v>
          </cell>
          <cell r="F875" t="str">
            <v>TOTAL</v>
          </cell>
          <cell r="G875" t="str">
            <v>RSE</v>
          </cell>
          <cell r="I875" t="str">
            <v>MS</v>
          </cell>
          <cell r="K875" t="str">
            <v>V</v>
          </cell>
          <cell r="L875">
            <v>38628.496759259258</v>
          </cell>
          <cell r="M875" t="str">
            <v>gchateaug</v>
          </cell>
          <cell r="N875">
            <v>38681.684652777774</v>
          </cell>
          <cell r="O875" t="str">
            <v>gchateaug</v>
          </cell>
          <cell r="Q875">
            <v>0.88</v>
          </cell>
        </row>
        <row r="876">
          <cell r="A876" t="str">
            <v>2002</v>
          </cell>
          <cell r="B876" t="str">
            <v>EE00</v>
          </cell>
          <cell r="C876" t="str">
            <v>A00</v>
          </cell>
          <cell r="D876" t="str">
            <v>PC_EMP</v>
          </cell>
          <cell r="E876" t="str">
            <v>T</v>
          </cell>
          <cell r="F876" t="str">
            <v>TOTAL</v>
          </cell>
          <cell r="G876" t="str">
            <v>TOTAL</v>
          </cell>
          <cell r="I876" t="str">
            <v>MS</v>
          </cell>
          <cell r="K876" t="str">
            <v>V</v>
          </cell>
          <cell r="L876">
            <v>38628.496759259258</v>
          </cell>
          <cell r="M876" t="str">
            <v>gchateaug</v>
          </cell>
          <cell r="N876">
            <v>38681.684652777774</v>
          </cell>
          <cell r="O876" t="str">
            <v>gchateaug</v>
          </cell>
          <cell r="Q876">
            <v>1.19</v>
          </cell>
        </row>
        <row r="877">
          <cell r="A877" t="str">
            <v>2002</v>
          </cell>
          <cell r="B877" t="str">
            <v>DK00</v>
          </cell>
          <cell r="C877" t="str">
            <v>A00</v>
          </cell>
          <cell r="D877" t="str">
            <v>PC_EMP</v>
          </cell>
          <cell r="E877" t="str">
            <v>T</v>
          </cell>
          <cell r="F877" t="str">
            <v>BES</v>
          </cell>
          <cell r="G877" t="str">
            <v>RSE</v>
          </cell>
          <cell r="H877" t="str">
            <v>b</v>
          </cell>
          <cell r="I877" t="str">
            <v>MS</v>
          </cell>
          <cell r="K877" t="str">
            <v>V</v>
          </cell>
          <cell r="L877">
            <v>38628.496759259258</v>
          </cell>
          <cell r="M877" t="str">
            <v>gchateaug</v>
          </cell>
          <cell r="N877">
            <v>38681.684652777774</v>
          </cell>
          <cell r="O877" t="str">
            <v>gchateaug</v>
          </cell>
          <cell r="Q877">
            <v>0.76</v>
          </cell>
        </row>
        <row r="878">
          <cell r="A878" t="str">
            <v>2002</v>
          </cell>
          <cell r="B878" t="str">
            <v>DK00</v>
          </cell>
          <cell r="C878" t="str">
            <v>A00</v>
          </cell>
          <cell r="D878" t="str">
            <v>PC_EMP</v>
          </cell>
          <cell r="E878" t="str">
            <v>T</v>
          </cell>
          <cell r="F878" t="str">
            <v>BES</v>
          </cell>
          <cell r="G878" t="str">
            <v>TOTAL</v>
          </cell>
          <cell r="I878" t="str">
            <v>MS</v>
          </cell>
          <cell r="K878" t="str">
            <v>V</v>
          </cell>
          <cell r="L878">
            <v>38628.496759259258</v>
          </cell>
          <cell r="M878" t="str">
            <v>gchateaug</v>
          </cell>
          <cell r="N878">
            <v>38681.684652777774</v>
          </cell>
          <cell r="O878" t="str">
            <v>gchateaug</v>
          </cell>
          <cell r="Q878">
            <v>1.38</v>
          </cell>
        </row>
        <row r="879">
          <cell r="A879" t="str">
            <v>2002</v>
          </cell>
          <cell r="B879" t="str">
            <v>DK00</v>
          </cell>
          <cell r="C879" t="str">
            <v>A00</v>
          </cell>
          <cell r="D879" t="str">
            <v>PC_EMP</v>
          </cell>
          <cell r="E879" t="str">
            <v>T</v>
          </cell>
          <cell r="F879" t="str">
            <v>TOTAL</v>
          </cell>
          <cell r="G879" t="str">
            <v>RSE</v>
          </cell>
          <cell r="I879" t="str">
            <v>MS</v>
          </cell>
          <cell r="K879" t="str">
            <v>V</v>
          </cell>
          <cell r="L879">
            <v>38628.496759259258</v>
          </cell>
          <cell r="M879" t="str">
            <v>gchateaug</v>
          </cell>
          <cell r="N879">
            <v>38681.684652777774</v>
          </cell>
          <cell r="O879" t="str">
            <v>gchateaug</v>
          </cell>
          <cell r="Q879">
            <v>1.39</v>
          </cell>
        </row>
        <row r="880">
          <cell r="A880" t="str">
            <v>2002</v>
          </cell>
          <cell r="B880" t="str">
            <v>DK00</v>
          </cell>
          <cell r="C880" t="str">
            <v>A00</v>
          </cell>
          <cell r="D880" t="str">
            <v>PC_EMP</v>
          </cell>
          <cell r="E880" t="str">
            <v>T</v>
          </cell>
          <cell r="F880" t="str">
            <v>TOTAL</v>
          </cell>
          <cell r="G880" t="str">
            <v>TOTAL</v>
          </cell>
          <cell r="I880" t="str">
            <v>MS</v>
          </cell>
          <cell r="K880" t="str">
            <v>V</v>
          </cell>
          <cell r="L880">
            <v>38628.496759259258</v>
          </cell>
          <cell r="M880" t="str">
            <v>gchateaug</v>
          </cell>
          <cell r="N880">
            <v>38681.684652777774</v>
          </cell>
          <cell r="O880" t="str">
            <v>gchateaug</v>
          </cell>
          <cell r="Q880">
            <v>2.27</v>
          </cell>
        </row>
        <row r="881">
          <cell r="A881" t="str">
            <v>2003</v>
          </cell>
          <cell r="B881" t="str">
            <v>DEB2</v>
          </cell>
          <cell r="C881" t="str">
            <v>A00</v>
          </cell>
          <cell r="D881" t="str">
            <v>PC_EMP</v>
          </cell>
          <cell r="E881" t="str">
            <v>T</v>
          </cell>
          <cell r="F881" t="str">
            <v>TOTAL</v>
          </cell>
          <cell r="G881" t="str">
            <v>RSE</v>
          </cell>
          <cell r="I881" t="str">
            <v>MS</v>
          </cell>
          <cell r="K881" t="str">
            <v>V</v>
          </cell>
          <cell r="L881">
            <v>38628.496759259258</v>
          </cell>
          <cell r="M881" t="str">
            <v>gchateaug</v>
          </cell>
          <cell r="N881">
            <v>38680.630694444444</v>
          </cell>
          <cell r="O881" t="str">
            <v>gchateaug</v>
          </cell>
          <cell r="Q881">
            <v>0.41</v>
          </cell>
        </row>
        <row r="882">
          <cell r="A882" t="str">
            <v>2003</v>
          </cell>
          <cell r="B882" t="str">
            <v>DEB2</v>
          </cell>
          <cell r="C882" t="str">
            <v>A00</v>
          </cell>
          <cell r="D882" t="str">
            <v>PC_EMP</v>
          </cell>
          <cell r="E882" t="str">
            <v>T</v>
          </cell>
          <cell r="F882" t="str">
            <v>TOTAL</v>
          </cell>
          <cell r="G882" t="str">
            <v>TOTAL</v>
          </cell>
          <cell r="I882" t="str">
            <v>MS</v>
          </cell>
          <cell r="K882" t="str">
            <v>V</v>
          </cell>
          <cell r="L882">
            <v>38628.496759259258</v>
          </cell>
          <cell r="M882" t="str">
            <v>gchateaug</v>
          </cell>
          <cell r="N882">
            <v>38680.630694444444</v>
          </cell>
          <cell r="O882" t="str">
            <v>gchateaug</v>
          </cell>
          <cell r="Q882">
            <v>0.57999999999999996</v>
          </cell>
        </row>
        <row r="883">
          <cell r="A883" t="str">
            <v>2003</v>
          </cell>
          <cell r="B883" t="str">
            <v>DEA5</v>
          </cell>
          <cell r="C883" t="str">
            <v>A00</v>
          </cell>
          <cell r="D883" t="str">
            <v>PC_EMP</v>
          </cell>
          <cell r="E883" t="str">
            <v>T</v>
          </cell>
          <cell r="F883" t="str">
            <v>BES</v>
          </cell>
          <cell r="G883" t="str">
            <v>RSE</v>
          </cell>
          <cell r="I883" t="str">
            <v>MS</v>
          </cell>
          <cell r="K883" t="str">
            <v>V</v>
          </cell>
          <cell r="L883">
            <v>38628.496759259258</v>
          </cell>
          <cell r="M883" t="str">
            <v>gchateaug</v>
          </cell>
          <cell r="N883">
            <v>38680.630694444444</v>
          </cell>
          <cell r="O883" t="str">
            <v>gchateaug</v>
          </cell>
          <cell r="Q883">
            <v>0.34</v>
          </cell>
        </row>
        <row r="884">
          <cell r="A884" t="str">
            <v>2003</v>
          </cell>
          <cell r="B884" t="str">
            <v>DEA5</v>
          </cell>
          <cell r="C884" t="str">
            <v>A00</v>
          </cell>
          <cell r="D884" t="str">
            <v>PC_EMP</v>
          </cell>
          <cell r="E884" t="str">
            <v>T</v>
          </cell>
          <cell r="F884" t="str">
            <v>BES</v>
          </cell>
          <cell r="G884" t="str">
            <v>TOTAL</v>
          </cell>
          <cell r="I884" t="str">
            <v>MS</v>
          </cell>
          <cell r="K884" t="str">
            <v>V</v>
          </cell>
          <cell r="L884">
            <v>38628.496759259258</v>
          </cell>
          <cell r="M884" t="str">
            <v>gchateaug</v>
          </cell>
          <cell r="N884">
            <v>38680.630694444444</v>
          </cell>
          <cell r="O884" t="str">
            <v>gchateaug</v>
          </cell>
          <cell r="Q884">
            <v>0.56999999999999995</v>
          </cell>
        </row>
        <row r="885">
          <cell r="A885" t="str">
            <v>2003</v>
          </cell>
          <cell r="B885" t="str">
            <v>DEA5</v>
          </cell>
          <cell r="C885" t="str">
            <v>A00</v>
          </cell>
          <cell r="D885" t="str">
            <v>PC_EMP</v>
          </cell>
          <cell r="E885" t="str">
            <v>T</v>
          </cell>
          <cell r="F885" t="str">
            <v>TOTAL</v>
          </cell>
          <cell r="G885" t="str">
            <v>RSE</v>
          </cell>
          <cell r="I885" t="str">
            <v>MS</v>
          </cell>
          <cell r="K885" t="str">
            <v>V</v>
          </cell>
          <cell r="L885">
            <v>38628.496759259258</v>
          </cell>
          <cell r="M885" t="str">
            <v>gchateaug</v>
          </cell>
          <cell r="N885">
            <v>38680.630694444444</v>
          </cell>
          <cell r="O885" t="str">
            <v>gchateaug</v>
          </cell>
          <cell r="Q885">
            <v>0.79</v>
          </cell>
        </row>
        <row r="886">
          <cell r="A886" t="str">
            <v>2003</v>
          </cell>
          <cell r="B886" t="str">
            <v>DEA5</v>
          </cell>
          <cell r="C886" t="str">
            <v>A00</v>
          </cell>
          <cell r="D886" t="str">
            <v>PC_EMP</v>
          </cell>
          <cell r="E886" t="str">
            <v>T</v>
          </cell>
          <cell r="F886" t="str">
            <v>TOTAL</v>
          </cell>
          <cell r="G886" t="str">
            <v>TOTAL</v>
          </cell>
          <cell r="I886" t="str">
            <v>MS</v>
          </cell>
          <cell r="K886" t="str">
            <v>V</v>
          </cell>
          <cell r="L886">
            <v>38628.496759259258</v>
          </cell>
          <cell r="M886" t="str">
            <v>gchateaug</v>
          </cell>
          <cell r="N886">
            <v>38680.630694444444</v>
          </cell>
          <cell r="O886" t="str">
            <v>gchateaug</v>
          </cell>
          <cell r="Q886">
            <v>1.25</v>
          </cell>
        </row>
        <row r="887">
          <cell r="A887" t="str">
            <v>2003</v>
          </cell>
          <cell r="B887" t="str">
            <v>DEA4</v>
          </cell>
          <cell r="C887" t="str">
            <v>A00</v>
          </cell>
          <cell r="D887" t="str">
            <v>PC_EMP</v>
          </cell>
          <cell r="E887" t="str">
            <v>T</v>
          </cell>
          <cell r="F887" t="str">
            <v>BES</v>
          </cell>
          <cell r="G887" t="str">
            <v>RSE</v>
          </cell>
          <cell r="I887" t="str">
            <v>MS</v>
          </cell>
          <cell r="K887" t="str">
            <v>V</v>
          </cell>
          <cell r="L887">
            <v>38628.496759259258</v>
          </cell>
          <cell r="M887" t="str">
            <v>gchateaug</v>
          </cell>
          <cell r="N887">
            <v>38680.630694444444</v>
          </cell>
          <cell r="O887" t="str">
            <v>gchateaug</v>
          </cell>
          <cell r="Q887">
            <v>0.31</v>
          </cell>
        </row>
        <row r="888">
          <cell r="A888" t="str">
            <v>2003</v>
          </cell>
          <cell r="B888" t="str">
            <v>DEA4</v>
          </cell>
          <cell r="C888" t="str">
            <v>A00</v>
          </cell>
          <cell r="D888" t="str">
            <v>PC_EMP</v>
          </cell>
          <cell r="E888" t="str">
            <v>T</v>
          </cell>
          <cell r="F888" t="str">
            <v>BES</v>
          </cell>
          <cell r="G888" t="str">
            <v>TOTAL</v>
          </cell>
          <cell r="I888" t="str">
            <v>MS</v>
          </cell>
          <cell r="K888" t="str">
            <v>V</v>
          </cell>
          <cell r="L888">
            <v>38628.496759259258</v>
          </cell>
          <cell r="M888" t="str">
            <v>gchateaug</v>
          </cell>
          <cell r="N888">
            <v>38680.630694444444</v>
          </cell>
          <cell r="O888" t="str">
            <v>gchateaug</v>
          </cell>
          <cell r="Q888">
            <v>0.62</v>
          </cell>
        </row>
        <row r="889">
          <cell r="A889" t="str">
            <v>2003</v>
          </cell>
          <cell r="B889" t="str">
            <v>DEA4</v>
          </cell>
          <cell r="C889" t="str">
            <v>A00</v>
          </cell>
          <cell r="D889" t="str">
            <v>PC_EMP</v>
          </cell>
          <cell r="E889" t="str">
            <v>T</v>
          </cell>
          <cell r="F889" t="str">
            <v>TOTAL</v>
          </cell>
          <cell r="G889" t="str">
            <v>RSE</v>
          </cell>
          <cell r="I889" t="str">
            <v>MS</v>
          </cell>
          <cell r="K889" t="str">
            <v>V</v>
          </cell>
          <cell r="L889">
            <v>38628.496759259258</v>
          </cell>
          <cell r="M889" t="str">
            <v>gchateaug</v>
          </cell>
          <cell r="N889">
            <v>38680.630694444444</v>
          </cell>
          <cell r="O889" t="str">
            <v>gchateaug</v>
          </cell>
          <cell r="Q889">
            <v>0.67</v>
          </cell>
        </row>
        <row r="890">
          <cell r="A890" t="str">
            <v>2003</v>
          </cell>
          <cell r="B890" t="str">
            <v>DEA4</v>
          </cell>
          <cell r="C890" t="str">
            <v>A00</v>
          </cell>
          <cell r="D890" t="str">
            <v>PC_EMP</v>
          </cell>
          <cell r="E890" t="str">
            <v>T</v>
          </cell>
          <cell r="F890" t="str">
            <v>TOTAL</v>
          </cell>
          <cell r="G890" t="str">
            <v>TOTAL</v>
          </cell>
          <cell r="I890" t="str">
            <v>MS</v>
          </cell>
          <cell r="K890" t="str">
            <v>V</v>
          </cell>
          <cell r="L890">
            <v>38628.496759259258</v>
          </cell>
          <cell r="M890" t="str">
            <v>gchateaug</v>
          </cell>
          <cell r="N890">
            <v>38680.630694444444</v>
          </cell>
          <cell r="O890" t="str">
            <v>gchateaug</v>
          </cell>
          <cell r="Q890">
            <v>1.0900000000000001</v>
          </cell>
        </row>
        <row r="891">
          <cell r="A891" t="str">
            <v>2003</v>
          </cell>
          <cell r="B891" t="str">
            <v>DEA2</v>
          </cell>
          <cell r="C891" t="str">
            <v>A00</v>
          </cell>
          <cell r="D891" t="str">
            <v>PC_EMP</v>
          </cell>
          <cell r="E891" t="str">
            <v>T</v>
          </cell>
          <cell r="F891" t="str">
            <v>BES</v>
          </cell>
          <cell r="G891" t="str">
            <v>RSE</v>
          </cell>
          <cell r="I891" t="str">
            <v>MS</v>
          </cell>
          <cell r="K891" t="str">
            <v>V</v>
          </cell>
          <cell r="L891">
            <v>38628.496759259258</v>
          </cell>
          <cell r="M891" t="str">
            <v>gchateaug</v>
          </cell>
          <cell r="N891">
            <v>38680.630694444444</v>
          </cell>
          <cell r="O891" t="str">
            <v>gchateaug</v>
          </cell>
          <cell r="Q891">
            <v>0.39</v>
          </cell>
        </row>
        <row r="892">
          <cell r="A892" t="str">
            <v>2003</v>
          </cell>
          <cell r="B892" t="str">
            <v>DEA2</v>
          </cell>
          <cell r="C892" t="str">
            <v>A00</v>
          </cell>
          <cell r="D892" t="str">
            <v>PC_EMP</v>
          </cell>
          <cell r="E892" t="str">
            <v>T</v>
          </cell>
          <cell r="F892" t="str">
            <v>BES</v>
          </cell>
          <cell r="G892" t="str">
            <v>TOTAL</v>
          </cell>
          <cell r="I892" t="str">
            <v>MS</v>
          </cell>
          <cell r="K892" t="str">
            <v>V</v>
          </cell>
          <cell r="L892">
            <v>38628.496759259258</v>
          </cell>
          <cell r="M892" t="str">
            <v>gchateaug</v>
          </cell>
          <cell r="N892">
            <v>38680.630694444444</v>
          </cell>
          <cell r="O892" t="str">
            <v>gchateaug</v>
          </cell>
          <cell r="Q892">
            <v>0.82</v>
          </cell>
        </row>
        <row r="893">
          <cell r="A893" t="str">
            <v>2000</v>
          </cell>
          <cell r="B893" t="str">
            <v>FR26</v>
          </cell>
          <cell r="C893" t="str">
            <v>A00</v>
          </cell>
          <cell r="D893" t="str">
            <v>PC_EMP</v>
          </cell>
          <cell r="E893" t="str">
            <v>T</v>
          </cell>
          <cell r="F893" t="str">
            <v>TOTAL</v>
          </cell>
          <cell r="G893" t="str">
            <v>RSE</v>
          </cell>
          <cell r="H893" t="str">
            <v>:</v>
          </cell>
          <cell r="I893" t="str">
            <v>NC</v>
          </cell>
          <cell r="K893" t="str">
            <v>V</v>
          </cell>
          <cell r="L893">
            <v>38628.496759259258</v>
          </cell>
          <cell r="M893" t="str">
            <v>gchateaug</v>
          </cell>
          <cell r="N893">
            <v>38680.624444444446</v>
          </cell>
          <cell r="O893" t="str">
            <v>gchateaug</v>
          </cell>
        </row>
        <row r="894">
          <cell r="A894" t="str">
            <v>2000</v>
          </cell>
          <cell r="B894" t="str">
            <v>FR26</v>
          </cell>
          <cell r="C894" t="str">
            <v>A00</v>
          </cell>
          <cell r="D894" t="str">
            <v>PC_EMP</v>
          </cell>
          <cell r="E894" t="str">
            <v>T</v>
          </cell>
          <cell r="F894" t="str">
            <v>TOTAL</v>
          </cell>
          <cell r="G894" t="str">
            <v>TOTAL</v>
          </cell>
          <cell r="I894" t="str">
            <v>NC</v>
          </cell>
          <cell r="J894" t="str">
            <v>; former flag equal "s"</v>
          </cell>
          <cell r="K894" t="str">
            <v>V</v>
          </cell>
          <cell r="L894">
            <v>38628.496759259258</v>
          </cell>
          <cell r="M894" t="str">
            <v>gchateaug</v>
          </cell>
          <cell r="N894">
            <v>38680.624444444446</v>
          </cell>
          <cell r="O894" t="str">
            <v>gchateaug</v>
          </cell>
          <cell r="Q894">
            <v>0.87</v>
          </cell>
        </row>
        <row r="895">
          <cell r="A895" t="str">
            <v>2000</v>
          </cell>
          <cell r="B895" t="str">
            <v>FR24</v>
          </cell>
          <cell r="C895" t="str">
            <v>A00</v>
          </cell>
          <cell r="D895" t="str">
            <v>PC_EMP</v>
          </cell>
          <cell r="E895" t="str">
            <v>T</v>
          </cell>
          <cell r="F895" t="str">
            <v>BES</v>
          </cell>
          <cell r="G895" t="str">
            <v>RSE</v>
          </cell>
          <cell r="I895" t="str">
            <v>NC</v>
          </cell>
          <cell r="J895" t="str">
            <v>; former flag equal "s"</v>
          </cell>
          <cell r="K895" t="str">
            <v>V</v>
          </cell>
          <cell r="L895">
            <v>38628.496759259258</v>
          </cell>
          <cell r="M895" t="str">
            <v>gchateaug</v>
          </cell>
          <cell r="N895">
            <v>38680.624444444446</v>
          </cell>
          <cell r="O895" t="str">
            <v>gchateaug</v>
          </cell>
          <cell r="Q895">
            <v>0.3</v>
          </cell>
        </row>
        <row r="896">
          <cell r="A896" t="str">
            <v>2000</v>
          </cell>
          <cell r="B896" t="str">
            <v>FR24</v>
          </cell>
          <cell r="C896" t="str">
            <v>A00</v>
          </cell>
          <cell r="D896" t="str">
            <v>PC_EMP</v>
          </cell>
          <cell r="E896" t="str">
            <v>T</v>
          </cell>
          <cell r="F896" t="str">
            <v>BES</v>
          </cell>
          <cell r="G896" t="str">
            <v>TOTAL</v>
          </cell>
          <cell r="I896" t="str">
            <v>NC</v>
          </cell>
          <cell r="J896" t="str">
            <v>; former flag equal "s"</v>
          </cell>
          <cell r="K896" t="str">
            <v>V</v>
          </cell>
          <cell r="L896">
            <v>38628.496759259258</v>
          </cell>
          <cell r="M896" t="str">
            <v>gchateaug</v>
          </cell>
          <cell r="N896">
            <v>38680.624444444446</v>
          </cell>
          <cell r="O896" t="str">
            <v>gchateaug</v>
          </cell>
          <cell r="Q896">
            <v>0.78</v>
          </cell>
        </row>
        <row r="897">
          <cell r="A897" t="str">
            <v>1999</v>
          </cell>
          <cell r="B897" t="str">
            <v>SI</v>
          </cell>
          <cell r="C897" t="str">
            <v>A00</v>
          </cell>
          <cell r="D897" t="str">
            <v>PC_EMP</v>
          </cell>
          <cell r="E897" t="str">
            <v>T</v>
          </cell>
          <cell r="F897" t="str">
            <v>TOTAL</v>
          </cell>
          <cell r="G897" t="str">
            <v>TOTAL</v>
          </cell>
          <cell r="I897" t="str">
            <v>NC</v>
          </cell>
          <cell r="K897" t="str">
            <v>V</v>
          </cell>
          <cell r="L897">
            <v>38628.522870370369</v>
          </cell>
          <cell r="M897" t="str">
            <v>gchateaug</v>
          </cell>
          <cell r="N897">
            <v>38681.684166666666</v>
          </cell>
          <cell r="O897" t="str">
            <v>gchateaug</v>
          </cell>
          <cell r="Q897">
            <v>1.38</v>
          </cell>
        </row>
        <row r="898">
          <cell r="A898" t="str">
            <v>1999</v>
          </cell>
          <cell r="B898" t="str">
            <v>SI</v>
          </cell>
          <cell r="C898" t="str">
            <v>A00</v>
          </cell>
          <cell r="D898" t="str">
            <v>PC_EMP</v>
          </cell>
          <cell r="E898" t="str">
            <v>T</v>
          </cell>
          <cell r="F898" t="str">
            <v>TOTAL</v>
          </cell>
          <cell r="G898" t="str">
            <v>RSE</v>
          </cell>
          <cell r="I898" t="str">
            <v>NC</v>
          </cell>
          <cell r="K898" t="str">
            <v>V</v>
          </cell>
          <cell r="L898">
            <v>38628.522870370369</v>
          </cell>
          <cell r="M898" t="str">
            <v>gchateaug</v>
          </cell>
          <cell r="N898">
            <v>38681.684166666666</v>
          </cell>
          <cell r="O898" t="str">
            <v>gchateaug</v>
          </cell>
          <cell r="Q898">
            <v>0.76</v>
          </cell>
        </row>
        <row r="899">
          <cell r="A899" t="str">
            <v>2000</v>
          </cell>
          <cell r="B899" t="str">
            <v>SI</v>
          </cell>
          <cell r="C899" t="str">
            <v>A00</v>
          </cell>
          <cell r="D899" t="str">
            <v>PC_EMP</v>
          </cell>
          <cell r="E899" t="str">
            <v>T</v>
          </cell>
          <cell r="F899" t="str">
            <v>BES</v>
          </cell>
          <cell r="G899" t="str">
            <v>TOTAL</v>
          </cell>
          <cell r="I899" t="str">
            <v>NC</v>
          </cell>
          <cell r="K899" t="str">
            <v>V</v>
          </cell>
          <cell r="L899">
            <v>38628.522881944446</v>
          </cell>
          <cell r="M899" t="str">
            <v>gchateaug</v>
          </cell>
          <cell r="N899">
            <v>38681.684166666666</v>
          </cell>
          <cell r="O899" t="str">
            <v>gchateaug</v>
          </cell>
          <cell r="Q899">
            <v>0.54</v>
          </cell>
        </row>
        <row r="900">
          <cell r="A900" t="str">
            <v>1999</v>
          </cell>
          <cell r="B900" t="str">
            <v>PT</v>
          </cell>
          <cell r="C900" t="str">
            <v>A00</v>
          </cell>
          <cell r="D900" t="str">
            <v>PC_EMP</v>
          </cell>
          <cell r="E900" t="str">
            <v>T</v>
          </cell>
          <cell r="F900" t="str">
            <v>BES</v>
          </cell>
          <cell r="G900" t="str">
            <v>TOTAL</v>
          </cell>
          <cell r="I900" t="str">
            <v>OTH</v>
          </cell>
          <cell r="J900" t="str">
            <v>DATA OCDE</v>
          </cell>
          <cell r="K900" t="str">
            <v>V</v>
          </cell>
          <cell r="L900">
            <v>38628.522881944446</v>
          </cell>
          <cell r="M900" t="str">
            <v>gchateaug</v>
          </cell>
          <cell r="N900">
            <v>38681.684155092589</v>
          </cell>
          <cell r="O900" t="str">
            <v>gchateaug</v>
          </cell>
          <cell r="Q900">
            <v>0.12</v>
          </cell>
        </row>
        <row r="901">
          <cell r="A901" t="str">
            <v>1999</v>
          </cell>
          <cell r="B901" t="str">
            <v>PT</v>
          </cell>
          <cell r="C901" t="str">
            <v>A00</v>
          </cell>
          <cell r="D901" t="str">
            <v>PC_EMP</v>
          </cell>
          <cell r="E901" t="str">
            <v>T</v>
          </cell>
          <cell r="F901" t="str">
            <v>BES</v>
          </cell>
          <cell r="G901" t="str">
            <v>RSE</v>
          </cell>
          <cell r="I901" t="str">
            <v>OTH</v>
          </cell>
          <cell r="J901" t="str">
            <v>DATA OCDE</v>
          </cell>
          <cell r="K901" t="str">
            <v>V</v>
          </cell>
          <cell r="L901">
            <v>38628.522881944446</v>
          </cell>
          <cell r="M901" t="str">
            <v>gchateaug</v>
          </cell>
          <cell r="N901">
            <v>38681.684155092589</v>
          </cell>
          <cell r="O901" t="str">
            <v>gchateaug</v>
          </cell>
          <cell r="Q901">
            <v>7.0000000000000007E-2</v>
          </cell>
        </row>
        <row r="902">
          <cell r="A902" t="str">
            <v>1998</v>
          </cell>
          <cell r="B902" t="str">
            <v>PL</v>
          </cell>
          <cell r="C902" t="str">
            <v>A00</v>
          </cell>
          <cell r="D902" t="str">
            <v>PC_EMP</v>
          </cell>
          <cell r="E902" t="str">
            <v>T</v>
          </cell>
          <cell r="F902" t="str">
            <v>TOTAL</v>
          </cell>
          <cell r="G902" t="str">
            <v>TOTAL</v>
          </cell>
          <cell r="I902" t="str">
            <v>OTH</v>
          </cell>
          <cell r="J902" t="str">
            <v>DATA OCDE</v>
          </cell>
          <cell r="K902" t="str">
            <v>V</v>
          </cell>
          <cell r="L902">
            <v>38628.522893518515</v>
          </cell>
          <cell r="M902" t="str">
            <v>gchateaug</v>
          </cell>
          <cell r="N902">
            <v>38681.684027777781</v>
          </cell>
          <cell r="O902" t="str">
            <v>gchateaug</v>
          </cell>
          <cell r="Q902">
            <v>0.83</v>
          </cell>
        </row>
        <row r="903">
          <cell r="A903" t="str">
            <v>1998</v>
          </cell>
          <cell r="B903" t="str">
            <v>PL</v>
          </cell>
          <cell r="C903" t="str">
            <v>A00</v>
          </cell>
          <cell r="D903" t="str">
            <v>PC_EMP</v>
          </cell>
          <cell r="E903" t="str">
            <v>T</v>
          </cell>
          <cell r="F903" t="str">
            <v>TOTAL</v>
          </cell>
          <cell r="G903" t="str">
            <v>RSE</v>
          </cell>
          <cell r="I903" t="str">
            <v>OTH</v>
          </cell>
          <cell r="J903" t="str">
            <v>DATA OCDE</v>
          </cell>
          <cell r="K903" t="str">
            <v>V</v>
          </cell>
          <cell r="L903">
            <v>38628.522893518515</v>
          </cell>
          <cell r="M903" t="str">
            <v>gchateaug</v>
          </cell>
          <cell r="N903">
            <v>38681.684027777781</v>
          </cell>
          <cell r="O903" t="str">
            <v>gchateaug</v>
          </cell>
          <cell r="Q903">
            <v>0.56000000000000005</v>
          </cell>
        </row>
        <row r="904">
          <cell r="A904" t="str">
            <v>2003</v>
          </cell>
          <cell r="B904" t="str">
            <v>PL41</v>
          </cell>
          <cell r="C904" t="str">
            <v>A00</v>
          </cell>
          <cell r="D904" t="str">
            <v>PC_EMP</v>
          </cell>
          <cell r="E904" t="str">
            <v>T</v>
          </cell>
          <cell r="F904" t="str">
            <v>TOTAL</v>
          </cell>
          <cell r="G904" t="str">
            <v>RSE</v>
          </cell>
          <cell r="I904" t="str">
            <v>MS</v>
          </cell>
          <cell r="K904" t="str">
            <v>V</v>
          </cell>
          <cell r="L904">
            <v>38628.496747685182</v>
          </cell>
          <cell r="M904" t="str">
            <v>gchateaug</v>
          </cell>
          <cell r="N904">
            <v>38680.624456018515</v>
          </cell>
          <cell r="O904" t="str">
            <v>gchateaug</v>
          </cell>
          <cell r="Q904">
            <v>0.62</v>
          </cell>
        </row>
        <row r="905">
          <cell r="A905" t="str">
            <v>2003</v>
          </cell>
          <cell r="B905" t="str">
            <v>PL41</v>
          </cell>
          <cell r="C905" t="str">
            <v>A00</v>
          </cell>
          <cell r="D905" t="str">
            <v>PC_EMP</v>
          </cell>
          <cell r="E905" t="str">
            <v>T</v>
          </cell>
          <cell r="F905" t="str">
            <v>TOTAL</v>
          </cell>
          <cell r="G905" t="str">
            <v>TOTAL</v>
          </cell>
          <cell r="I905" t="str">
            <v>MS</v>
          </cell>
          <cell r="K905" t="str">
            <v>V</v>
          </cell>
          <cell r="L905">
            <v>38628.496747685182</v>
          </cell>
          <cell r="M905" t="str">
            <v>gchateaug</v>
          </cell>
          <cell r="N905">
            <v>38680.624456018515</v>
          </cell>
          <cell r="O905" t="str">
            <v>gchateaug</v>
          </cell>
          <cell r="Q905">
            <v>0.92</v>
          </cell>
        </row>
        <row r="906">
          <cell r="A906" t="str">
            <v>2003</v>
          </cell>
          <cell r="B906" t="str">
            <v>PL4</v>
          </cell>
          <cell r="C906" t="str">
            <v>A00</v>
          </cell>
          <cell r="D906" t="str">
            <v>PC_EMP</v>
          </cell>
          <cell r="E906" t="str">
            <v>T</v>
          </cell>
          <cell r="F906" t="str">
            <v>BES</v>
          </cell>
          <cell r="G906" t="str">
            <v>RSE</v>
          </cell>
          <cell r="I906" t="str">
            <v>MS</v>
          </cell>
          <cell r="K906" t="str">
            <v>V</v>
          </cell>
          <cell r="L906">
            <v>38628.496747685182</v>
          </cell>
          <cell r="M906" t="str">
            <v>gchateaug</v>
          </cell>
          <cell r="N906">
            <v>38680.624456018515</v>
          </cell>
          <cell r="O906" t="str">
            <v>gchateaug</v>
          </cell>
          <cell r="Q906">
            <v>0.03</v>
          </cell>
        </row>
        <row r="907">
          <cell r="A907" t="str">
            <v>2003</v>
          </cell>
          <cell r="B907" t="str">
            <v>PL4</v>
          </cell>
          <cell r="C907" t="str">
            <v>A00</v>
          </cell>
          <cell r="D907" t="str">
            <v>PC_EMP</v>
          </cell>
          <cell r="E907" t="str">
            <v>T</v>
          </cell>
          <cell r="F907" t="str">
            <v>BES</v>
          </cell>
          <cell r="G907" t="str">
            <v>TOTAL</v>
          </cell>
          <cell r="I907" t="str">
            <v>MS</v>
          </cell>
          <cell r="K907" t="str">
            <v>V</v>
          </cell>
          <cell r="L907">
            <v>38628.496747685182</v>
          </cell>
          <cell r="M907" t="str">
            <v>gchateaug</v>
          </cell>
          <cell r="N907">
            <v>38680.624456018515</v>
          </cell>
          <cell r="O907" t="str">
            <v>gchateaug</v>
          </cell>
          <cell r="Q907">
            <v>0.05</v>
          </cell>
        </row>
        <row r="908">
          <cell r="A908" t="str">
            <v>2003</v>
          </cell>
          <cell r="B908" t="str">
            <v>PL4</v>
          </cell>
          <cell r="C908" t="str">
            <v>A00</v>
          </cell>
          <cell r="D908" t="str">
            <v>PC_EMP</v>
          </cell>
          <cell r="E908" t="str">
            <v>T</v>
          </cell>
          <cell r="F908" t="str">
            <v>TOTAL</v>
          </cell>
          <cell r="G908" t="str">
            <v>RSE</v>
          </cell>
          <cell r="I908" t="str">
            <v>MS</v>
          </cell>
          <cell r="K908" t="str">
            <v>V</v>
          </cell>
          <cell r="L908">
            <v>38628.496747685182</v>
          </cell>
          <cell r="M908" t="str">
            <v>gchateaug</v>
          </cell>
          <cell r="N908">
            <v>38680.624456018515</v>
          </cell>
          <cell r="O908" t="str">
            <v>gchateaug</v>
          </cell>
          <cell r="Q908">
            <v>0.55000000000000004</v>
          </cell>
        </row>
        <row r="909">
          <cell r="A909" t="str">
            <v>2003</v>
          </cell>
          <cell r="B909" t="str">
            <v>PL4</v>
          </cell>
          <cell r="C909" t="str">
            <v>A00</v>
          </cell>
          <cell r="D909" t="str">
            <v>PC_EMP</v>
          </cell>
          <cell r="E909" t="str">
            <v>T</v>
          </cell>
          <cell r="F909" t="str">
            <v>TOTAL</v>
          </cell>
          <cell r="G909" t="str">
            <v>TOTAL</v>
          </cell>
          <cell r="I909" t="str">
            <v>MS</v>
          </cell>
          <cell r="K909" t="str">
            <v>V</v>
          </cell>
          <cell r="L909">
            <v>38628.496747685182</v>
          </cell>
          <cell r="M909" t="str">
            <v>gchateaug</v>
          </cell>
          <cell r="N909">
            <v>38680.624456018515</v>
          </cell>
          <cell r="O909" t="str">
            <v>gchateaug</v>
          </cell>
          <cell r="Q909">
            <v>0.75</v>
          </cell>
        </row>
        <row r="910">
          <cell r="A910" t="str">
            <v>2003</v>
          </cell>
          <cell r="B910" t="str">
            <v>PL2</v>
          </cell>
          <cell r="C910" t="str">
            <v>A00</v>
          </cell>
          <cell r="D910" t="str">
            <v>PC_EMP</v>
          </cell>
          <cell r="E910" t="str">
            <v>T</v>
          </cell>
          <cell r="F910" t="str">
            <v>BES</v>
          </cell>
          <cell r="G910" t="str">
            <v>RSE</v>
          </cell>
          <cell r="I910" t="str">
            <v>MS</v>
          </cell>
          <cell r="K910" t="str">
            <v>V</v>
          </cell>
          <cell r="L910">
            <v>38628.496747685182</v>
          </cell>
          <cell r="M910" t="str">
            <v>gchateaug</v>
          </cell>
          <cell r="N910">
            <v>38680.624456018515</v>
          </cell>
          <cell r="O910" t="str">
            <v>gchateaug</v>
          </cell>
          <cell r="Q910">
            <v>0.08</v>
          </cell>
        </row>
        <row r="911">
          <cell r="A911" t="str">
            <v>2003</v>
          </cell>
          <cell r="B911" t="str">
            <v>PL2</v>
          </cell>
          <cell r="C911" t="str">
            <v>A00</v>
          </cell>
          <cell r="D911" t="str">
            <v>PC_EMP</v>
          </cell>
          <cell r="E911" t="str">
            <v>T</v>
          </cell>
          <cell r="F911" t="str">
            <v>BES</v>
          </cell>
          <cell r="G911" t="str">
            <v>TOTAL</v>
          </cell>
          <cell r="I911" t="str">
            <v>MS</v>
          </cell>
          <cell r="K911" t="str">
            <v>V</v>
          </cell>
          <cell r="L911">
            <v>38628.496747685182</v>
          </cell>
          <cell r="M911" t="str">
            <v>gchateaug</v>
          </cell>
          <cell r="N911">
            <v>38680.624456018515</v>
          </cell>
          <cell r="O911" t="str">
            <v>gchateaug</v>
          </cell>
          <cell r="Q911">
            <v>0.13</v>
          </cell>
        </row>
        <row r="912">
          <cell r="A912" t="str">
            <v>2002</v>
          </cell>
          <cell r="B912" t="str">
            <v>PL41</v>
          </cell>
          <cell r="C912" t="str">
            <v>A00</v>
          </cell>
          <cell r="D912" t="str">
            <v>PC_EMP</v>
          </cell>
          <cell r="E912" t="str">
            <v>T</v>
          </cell>
          <cell r="F912" t="str">
            <v>BES</v>
          </cell>
          <cell r="G912" t="str">
            <v>TOTAL</v>
          </cell>
          <cell r="I912" t="str">
            <v>MS</v>
          </cell>
          <cell r="K912" t="str">
            <v>V</v>
          </cell>
          <cell r="L912">
            <v>38628.496747685182</v>
          </cell>
          <cell r="M912" t="str">
            <v>gchateaug</v>
          </cell>
          <cell r="N912">
            <v>38680.624432870369</v>
          </cell>
          <cell r="O912" t="str">
            <v>gchateaug</v>
          </cell>
          <cell r="Q912">
            <v>0.05</v>
          </cell>
        </row>
        <row r="913">
          <cell r="A913" t="str">
            <v>2002</v>
          </cell>
          <cell r="B913" t="str">
            <v>PL41</v>
          </cell>
          <cell r="C913" t="str">
            <v>A00</v>
          </cell>
          <cell r="D913" t="str">
            <v>PC_EMP</v>
          </cell>
          <cell r="E913" t="str">
            <v>T</v>
          </cell>
          <cell r="F913" t="str">
            <v>TOTAL</v>
          </cell>
          <cell r="G913" t="str">
            <v>RSE</v>
          </cell>
          <cell r="I913" t="str">
            <v>MS</v>
          </cell>
          <cell r="K913" t="str">
            <v>V</v>
          </cell>
          <cell r="L913">
            <v>38628.496747685182</v>
          </cell>
          <cell r="M913" t="str">
            <v>gchateaug</v>
          </cell>
          <cell r="N913">
            <v>38680.624432870369</v>
          </cell>
          <cell r="O913" t="str">
            <v>gchateaug</v>
          </cell>
          <cell r="Q913">
            <v>0.63</v>
          </cell>
        </row>
        <row r="914">
          <cell r="A914" t="str">
            <v>2002</v>
          </cell>
          <cell r="B914" t="str">
            <v>PL41</v>
          </cell>
          <cell r="C914" t="str">
            <v>A00</v>
          </cell>
          <cell r="D914" t="str">
            <v>PC_EMP</v>
          </cell>
          <cell r="E914" t="str">
            <v>T</v>
          </cell>
          <cell r="F914" t="str">
            <v>TOTAL</v>
          </cell>
          <cell r="G914" t="str">
            <v>TOTAL</v>
          </cell>
          <cell r="I914" t="str">
            <v>MS</v>
          </cell>
          <cell r="K914" t="str">
            <v>V</v>
          </cell>
          <cell r="L914">
            <v>38628.496747685182</v>
          </cell>
          <cell r="M914" t="str">
            <v>gchateaug</v>
          </cell>
          <cell r="N914">
            <v>38680.624432870369</v>
          </cell>
          <cell r="O914" t="str">
            <v>gchateaug</v>
          </cell>
          <cell r="Q914">
            <v>0.94</v>
          </cell>
        </row>
        <row r="915">
          <cell r="A915" t="str">
            <v>2002</v>
          </cell>
          <cell r="B915" t="str">
            <v>PL32</v>
          </cell>
          <cell r="C915" t="str">
            <v>A00</v>
          </cell>
          <cell r="D915" t="str">
            <v>PC_EMP</v>
          </cell>
          <cell r="E915" t="str">
            <v>T</v>
          </cell>
          <cell r="F915" t="str">
            <v>BES</v>
          </cell>
          <cell r="G915" t="str">
            <v>RSE</v>
          </cell>
          <cell r="I915" t="str">
            <v>MS</v>
          </cell>
          <cell r="K915" t="str">
            <v>V</v>
          </cell>
          <cell r="L915">
            <v>38628.496747685182</v>
          </cell>
          <cell r="M915" t="str">
            <v>gchateaug</v>
          </cell>
          <cell r="N915">
            <v>38680.624432870369</v>
          </cell>
          <cell r="O915" t="str">
            <v>gchateaug</v>
          </cell>
          <cell r="Q915">
            <v>0.09</v>
          </cell>
        </row>
        <row r="916">
          <cell r="A916" t="str">
            <v>2002</v>
          </cell>
          <cell r="B916" t="str">
            <v>PL32</v>
          </cell>
          <cell r="C916" t="str">
            <v>A00</v>
          </cell>
          <cell r="D916" t="str">
            <v>PC_EMP</v>
          </cell>
          <cell r="E916" t="str">
            <v>T</v>
          </cell>
          <cell r="F916" t="str">
            <v>BES</v>
          </cell>
          <cell r="G916" t="str">
            <v>TOTAL</v>
          </cell>
          <cell r="I916" t="str">
            <v>MS</v>
          </cell>
          <cell r="K916" t="str">
            <v>V</v>
          </cell>
          <cell r="L916">
            <v>38628.496747685182</v>
          </cell>
          <cell r="M916" t="str">
            <v>gchateaug</v>
          </cell>
          <cell r="N916">
            <v>38680.624432870369</v>
          </cell>
          <cell r="O916" t="str">
            <v>gchateaug</v>
          </cell>
          <cell r="Q916">
            <v>0.18</v>
          </cell>
        </row>
        <row r="917">
          <cell r="A917" t="str">
            <v>2002</v>
          </cell>
          <cell r="B917" t="str">
            <v>PL32</v>
          </cell>
          <cell r="C917" t="str">
            <v>A00</v>
          </cell>
          <cell r="D917" t="str">
            <v>PC_EMP</v>
          </cell>
          <cell r="E917" t="str">
            <v>T</v>
          </cell>
          <cell r="F917" t="str">
            <v>TOTAL</v>
          </cell>
          <cell r="G917" t="str">
            <v>RSE</v>
          </cell>
          <cell r="I917" t="str">
            <v>MS</v>
          </cell>
          <cell r="K917" t="str">
            <v>V</v>
          </cell>
          <cell r="L917">
            <v>38628.496747685182</v>
          </cell>
          <cell r="M917" t="str">
            <v>gchateaug</v>
          </cell>
          <cell r="N917">
            <v>38680.624432870369</v>
          </cell>
          <cell r="O917" t="str">
            <v>gchateaug</v>
          </cell>
          <cell r="Q917">
            <v>0.28999999999999998</v>
          </cell>
        </row>
        <row r="918">
          <cell r="A918" t="str">
            <v>2002</v>
          </cell>
          <cell r="B918" t="str">
            <v>PL32</v>
          </cell>
          <cell r="C918" t="str">
            <v>A00</v>
          </cell>
          <cell r="D918" t="str">
            <v>PC_EMP</v>
          </cell>
          <cell r="E918" t="str">
            <v>T</v>
          </cell>
          <cell r="F918" t="str">
            <v>TOTAL</v>
          </cell>
          <cell r="G918" t="str">
            <v>TOTAL</v>
          </cell>
          <cell r="I918" t="str">
            <v>MS</v>
          </cell>
          <cell r="K918" t="str">
            <v>V</v>
          </cell>
          <cell r="L918">
            <v>38628.496747685182</v>
          </cell>
          <cell r="M918" t="str">
            <v>gchateaug</v>
          </cell>
          <cell r="N918">
            <v>38680.624432870369</v>
          </cell>
          <cell r="O918" t="str">
            <v>gchateaug</v>
          </cell>
          <cell r="Q918">
            <v>0.39</v>
          </cell>
        </row>
        <row r="919">
          <cell r="A919" t="str">
            <v>2002</v>
          </cell>
          <cell r="B919" t="str">
            <v>PL22</v>
          </cell>
          <cell r="C919" t="str">
            <v>A00</v>
          </cell>
          <cell r="D919" t="str">
            <v>PC_EMP</v>
          </cell>
          <cell r="E919" t="str">
            <v>T</v>
          </cell>
          <cell r="F919" t="str">
            <v>BES</v>
          </cell>
          <cell r="G919" t="str">
            <v>RSE</v>
          </cell>
          <cell r="I919" t="str">
            <v>MS</v>
          </cell>
          <cell r="K919" t="str">
            <v>V</v>
          </cell>
          <cell r="L919">
            <v>38628.496747685182</v>
          </cell>
          <cell r="M919" t="str">
            <v>gchateaug</v>
          </cell>
          <cell r="N919">
            <v>38680.624432870369</v>
          </cell>
          <cell r="O919" t="str">
            <v>gchateaug</v>
          </cell>
          <cell r="Q919">
            <v>0.04</v>
          </cell>
        </row>
        <row r="920">
          <cell r="A920" t="str">
            <v>2002</v>
          </cell>
          <cell r="B920" t="str">
            <v>PL22</v>
          </cell>
          <cell r="C920" t="str">
            <v>A00</v>
          </cell>
          <cell r="D920" t="str">
            <v>PC_EMP</v>
          </cell>
          <cell r="E920" t="str">
            <v>T</v>
          </cell>
          <cell r="F920" t="str">
            <v>BES</v>
          </cell>
          <cell r="G920" t="str">
            <v>TOTAL</v>
          </cell>
          <cell r="I920" t="str">
            <v>MS</v>
          </cell>
          <cell r="K920" t="str">
            <v>V</v>
          </cell>
          <cell r="L920">
            <v>38628.496747685182</v>
          </cell>
          <cell r="M920" t="str">
            <v>gchateaug</v>
          </cell>
          <cell r="N920">
            <v>38680.624432870369</v>
          </cell>
          <cell r="O920" t="str">
            <v>gchateaug</v>
          </cell>
          <cell r="Q920">
            <v>0.08</v>
          </cell>
        </row>
        <row r="921">
          <cell r="A921" t="str">
            <v>2002</v>
          </cell>
          <cell r="B921" t="str">
            <v>PL22</v>
          </cell>
          <cell r="C921" t="str">
            <v>A00</v>
          </cell>
          <cell r="D921" t="str">
            <v>PC_EMP</v>
          </cell>
          <cell r="E921" t="str">
            <v>T</v>
          </cell>
          <cell r="F921" t="str">
            <v>TOTAL</v>
          </cell>
          <cell r="G921" t="str">
            <v>RSE</v>
          </cell>
          <cell r="I921" t="str">
            <v>MS</v>
          </cell>
          <cell r="K921" t="str">
            <v>V</v>
          </cell>
          <cell r="L921">
            <v>38628.496747685182</v>
          </cell>
          <cell r="M921" t="str">
            <v>gchateaug</v>
          </cell>
          <cell r="N921">
            <v>38680.624432870369</v>
          </cell>
          <cell r="O921" t="str">
            <v>gchateaug</v>
          </cell>
          <cell r="Q921">
            <v>0.53</v>
          </cell>
        </row>
        <row r="922">
          <cell r="A922" t="str">
            <v>2002</v>
          </cell>
          <cell r="B922" t="str">
            <v>PL22</v>
          </cell>
          <cell r="C922" t="str">
            <v>A00</v>
          </cell>
          <cell r="D922" t="str">
            <v>PC_EMP</v>
          </cell>
          <cell r="E922" t="str">
            <v>T</v>
          </cell>
          <cell r="F922" t="str">
            <v>TOTAL</v>
          </cell>
          <cell r="G922" t="str">
            <v>TOTAL</v>
          </cell>
          <cell r="I922" t="str">
            <v>MS</v>
          </cell>
          <cell r="K922" t="str">
            <v>V</v>
          </cell>
          <cell r="L922">
            <v>38628.496747685182</v>
          </cell>
          <cell r="M922" t="str">
            <v>gchateaug</v>
          </cell>
          <cell r="N922">
            <v>38680.624432870369</v>
          </cell>
          <cell r="O922" t="str">
            <v>gchateaug</v>
          </cell>
          <cell r="Q922">
            <v>0.73</v>
          </cell>
        </row>
        <row r="923">
          <cell r="A923" t="str">
            <v>2002</v>
          </cell>
          <cell r="B923" t="str">
            <v>PL21</v>
          </cell>
          <cell r="C923" t="str">
            <v>A00</v>
          </cell>
          <cell r="D923" t="str">
            <v>PC_EMP</v>
          </cell>
          <cell r="E923" t="str">
            <v>T</v>
          </cell>
          <cell r="F923" t="str">
            <v>BES</v>
          </cell>
          <cell r="G923" t="str">
            <v>RSE</v>
          </cell>
          <cell r="I923" t="str">
            <v>MS</v>
          </cell>
          <cell r="K923" t="str">
            <v>V</v>
          </cell>
          <cell r="L923">
            <v>38628.496747685182</v>
          </cell>
          <cell r="M923" t="str">
            <v>gchateaug</v>
          </cell>
          <cell r="N923">
            <v>38680.624432870369</v>
          </cell>
          <cell r="O923" t="str">
            <v>gchateaug</v>
          </cell>
          <cell r="Q923">
            <v>7.0000000000000007E-2</v>
          </cell>
        </row>
        <row r="924">
          <cell r="A924" t="str">
            <v>2002</v>
          </cell>
          <cell r="B924" t="str">
            <v>PL21</v>
          </cell>
          <cell r="C924" t="str">
            <v>A00</v>
          </cell>
          <cell r="D924" t="str">
            <v>PC_EMP</v>
          </cell>
          <cell r="E924" t="str">
            <v>T</v>
          </cell>
          <cell r="F924" t="str">
            <v>BES</v>
          </cell>
          <cell r="G924" t="str">
            <v>TOTAL</v>
          </cell>
          <cell r="I924" t="str">
            <v>MS</v>
          </cell>
          <cell r="K924" t="str">
            <v>V</v>
          </cell>
          <cell r="L924">
            <v>38628.496747685182</v>
          </cell>
          <cell r="M924" t="str">
            <v>gchateaug</v>
          </cell>
          <cell r="N924">
            <v>38680.624432870369</v>
          </cell>
          <cell r="O924" t="str">
            <v>gchateaug</v>
          </cell>
          <cell r="Q924">
            <v>0.14000000000000001</v>
          </cell>
        </row>
        <row r="925">
          <cell r="A925" t="str">
            <v>2002</v>
          </cell>
          <cell r="B925" t="str">
            <v>PL21</v>
          </cell>
          <cell r="C925" t="str">
            <v>A00</v>
          </cell>
          <cell r="D925" t="str">
            <v>PC_EMP</v>
          </cell>
          <cell r="E925" t="str">
            <v>T</v>
          </cell>
          <cell r="F925" t="str">
            <v>TOTAL</v>
          </cell>
          <cell r="G925" t="str">
            <v>RSE</v>
          </cell>
          <cell r="I925" t="str">
            <v>MS</v>
          </cell>
          <cell r="K925" t="str">
            <v>V</v>
          </cell>
          <cell r="L925">
            <v>38628.496747685182</v>
          </cell>
          <cell r="M925" t="str">
            <v>gchateaug</v>
          </cell>
          <cell r="N925">
            <v>38680.624432870369</v>
          </cell>
          <cell r="O925" t="str">
            <v>gchateaug</v>
          </cell>
          <cell r="Q925">
            <v>1.05</v>
          </cell>
        </row>
        <row r="926">
          <cell r="A926" t="str">
            <v>2002</v>
          </cell>
          <cell r="B926" t="str">
            <v>PL21</v>
          </cell>
          <cell r="C926" t="str">
            <v>A00</v>
          </cell>
          <cell r="D926" t="str">
            <v>PC_EMP</v>
          </cell>
          <cell r="E926" t="str">
            <v>T</v>
          </cell>
          <cell r="F926" t="str">
            <v>TOTAL</v>
          </cell>
          <cell r="G926" t="str">
            <v>TOTAL</v>
          </cell>
          <cell r="I926" t="str">
            <v>MS</v>
          </cell>
          <cell r="K926" t="str">
            <v>V</v>
          </cell>
          <cell r="L926">
            <v>38628.496747685182</v>
          </cell>
          <cell r="M926" t="str">
            <v>gchateaug</v>
          </cell>
          <cell r="N926">
            <v>38680.624432870369</v>
          </cell>
          <cell r="O926" t="str">
            <v>gchateaug</v>
          </cell>
          <cell r="Q926">
            <v>1.4</v>
          </cell>
        </row>
        <row r="927">
          <cell r="A927" t="str">
            <v>2002</v>
          </cell>
          <cell r="B927" t="str">
            <v>PL12</v>
          </cell>
          <cell r="C927" t="str">
            <v>A00</v>
          </cell>
          <cell r="D927" t="str">
            <v>PC_EMP</v>
          </cell>
          <cell r="E927" t="str">
            <v>T</v>
          </cell>
          <cell r="F927" t="str">
            <v>BES</v>
          </cell>
          <cell r="G927" t="str">
            <v>RSE</v>
          </cell>
          <cell r="I927" t="str">
            <v>MS</v>
          </cell>
          <cell r="K927" t="str">
            <v>V</v>
          </cell>
          <cell r="L927">
            <v>38628.496747685182</v>
          </cell>
          <cell r="M927" t="str">
            <v>gchateaug</v>
          </cell>
          <cell r="N927">
            <v>38680.624432870369</v>
          </cell>
          <cell r="O927" t="str">
            <v>gchateaug</v>
          </cell>
          <cell r="Q927">
            <v>7.0000000000000007E-2</v>
          </cell>
        </row>
        <row r="928">
          <cell r="A928" t="str">
            <v>2002</v>
          </cell>
          <cell r="B928" t="str">
            <v>PL12</v>
          </cell>
          <cell r="C928" t="str">
            <v>A00</v>
          </cell>
          <cell r="D928" t="str">
            <v>PC_EMP</v>
          </cell>
          <cell r="E928" t="str">
            <v>T</v>
          </cell>
          <cell r="F928" t="str">
            <v>BES</v>
          </cell>
          <cell r="G928" t="str">
            <v>TOTAL</v>
          </cell>
          <cell r="I928" t="str">
            <v>MS</v>
          </cell>
          <cell r="K928" t="str">
            <v>V</v>
          </cell>
          <cell r="L928">
            <v>38628.496747685182</v>
          </cell>
          <cell r="M928" t="str">
            <v>gchateaug</v>
          </cell>
          <cell r="N928">
            <v>38680.624432870369</v>
          </cell>
          <cell r="O928" t="str">
            <v>gchateaug</v>
          </cell>
          <cell r="Q928">
            <v>0.12</v>
          </cell>
        </row>
        <row r="929">
          <cell r="A929" t="str">
            <v>2002</v>
          </cell>
          <cell r="B929" t="str">
            <v>UKG</v>
          </cell>
          <cell r="C929" t="str">
            <v>A00</v>
          </cell>
          <cell r="D929" t="str">
            <v>PC_EMP</v>
          </cell>
          <cell r="E929" t="str">
            <v>T</v>
          </cell>
          <cell r="F929" t="str">
            <v>TOTAL</v>
          </cell>
          <cell r="G929" t="str">
            <v>RSE</v>
          </cell>
          <cell r="H929" t="str">
            <v>:</v>
          </cell>
          <cell r="I929" t="str">
            <v>MS</v>
          </cell>
          <cell r="K929" t="str">
            <v>V</v>
          </cell>
          <cell r="L929">
            <v>38628.496747685182</v>
          </cell>
          <cell r="M929" t="str">
            <v>gchateaug</v>
          </cell>
          <cell r="N929">
            <v>38680.624432870369</v>
          </cell>
          <cell r="O929" t="str">
            <v>gchateaug</v>
          </cell>
        </row>
        <row r="930">
          <cell r="A930" t="str">
            <v>2002</v>
          </cell>
          <cell r="B930" t="str">
            <v>UKG</v>
          </cell>
          <cell r="C930" t="str">
            <v>A00</v>
          </cell>
          <cell r="D930" t="str">
            <v>PC_EMP</v>
          </cell>
          <cell r="E930" t="str">
            <v>T</v>
          </cell>
          <cell r="F930" t="str">
            <v>TOTAL</v>
          </cell>
          <cell r="G930" t="str">
            <v>TOTAL</v>
          </cell>
          <cell r="H930" t="str">
            <v>:</v>
          </cell>
          <cell r="I930" t="str">
            <v>MS</v>
          </cell>
          <cell r="K930" t="str">
            <v>V</v>
          </cell>
          <cell r="L930">
            <v>38628.496747685182</v>
          </cell>
          <cell r="M930" t="str">
            <v>gchateaug</v>
          </cell>
          <cell r="N930">
            <v>38680.624432870369</v>
          </cell>
          <cell r="O930" t="str">
            <v>gchateaug</v>
          </cell>
        </row>
        <row r="931">
          <cell r="A931" t="str">
            <v>2002</v>
          </cell>
          <cell r="B931" t="str">
            <v>UKF3</v>
          </cell>
          <cell r="C931" t="str">
            <v>A00</v>
          </cell>
          <cell r="D931" t="str">
            <v>PC_EMP</v>
          </cell>
          <cell r="E931" t="str">
            <v>T</v>
          </cell>
          <cell r="F931" t="str">
            <v>BES</v>
          </cell>
          <cell r="G931" t="str">
            <v>RSE</v>
          </cell>
          <cell r="H931" t="str">
            <v>:</v>
          </cell>
          <cell r="I931" t="str">
            <v>MS</v>
          </cell>
          <cell r="K931" t="str">
            <v>V</v>
          </cell>
          <cell r="L931">
            <v>38628.496747685182</v>
          </cell>
          <cell r="M931" t="str">
            <v>gchateaug</v>
          </cell>
          <cell r="N931">
            <v>38680.624432870369</v>
          </cell>
          <cell r="O931" t="str">
            <v>gchateaug</v>
          </cell>
        </row>
        <row r="932">
          <cell r="A932" t="str">
            <v>2002</v>
          </cell>
          <cell r="B932" t="str">
            <v>UKF3</v>
          </cell>
          <cell r="C932" t="str">
            <v>A00</v>
          </cell>
          <cell r="D932" t="str">
            <v>PC_EMP</v>
          </cell>
          <cell r="E932" t="str">
            <v>T</v>
          </cell>
          <cell r="F932" t="str">
            <v>BES</v>
          </cell>
          <cell r="G932" t="str">
            <v>TOTAL</v>
          </cell>
          <cell r="H932" t="str">
            <v>:</v>
          </cell>
          <cell r="I932" t="str">
            <v>MS</v>
          </cell>
          <cell r="K932" t="str">
            <v>V</v>
          </cell>
          <cell r="L932">
            <v>38628.496747685182</v>
          </cell>
          <cell r="M932" t="str">
            <v>gchateaug</v>
          </cell>
          <cell r="N932">
            <v>38680.624432870369</v>
          </cell>
          <cell r="O932" t="str">
            <v>gchateaug</v>
          </cell>
        </row>
        <row r="933">
          <cell r="A933" t="str">
            <v>2002</v>
          </cell>
          <cell r="B933" t="str">
            <v>UKF3</v>
          </cell>
          <cell r="C933" t="str">
            <v>A00</v>
          </cell>
          <cell r="D933" t="str">
            <v>PC_EMP</v>
          </cell>
          <cell r="E933" t="str">
            <v>T</v>
          </cell>
          <cell r="F933" t="str">
            <v>TOTAL</v>
          </cell>
          <cell r="G933" t="str">
            <v>RSE</v>
          </cell>
          <cell r="H933" t="str">
            <v>:</v>
          </cell>
          <cell r="I933" t="str">
            <v>MS</v>
          </cell>
          <cell r="K933" t="str">
            <v>V</v>
          </cell>
          <cell r="L933">
            <v>38628.496747685182</v>
          </cell>
          <cell r="M933" t="str">
            <v>gchateaug</v>
          </cell>
          <cell r="N933">
            <v>38680.624432870369</v>
          </cell>
          <cell r="O933" t="str">
            <v>gchateaug</v>
          </cell>
        </row>
        <row r="934">
          <cell r="A934" t="str">
            <v>2002</v>
          </cell>
          <cell r="B934" t="str">
            <v>UKF3</v>
          </cell>
          <cell r="C934" t="str">
            <v>A00</v>
          </cell>
          <cell r="D934" t="str">
            <v>PC_EMP</v>
          </cell>
          <cell r="E934" t="str">
            <v>T</v>
          </cell>
          <cell r="F934" t="str">
            <v>TOTAL</v>
          </cell>
          <cell r="G934" t="str">
            <v>TOTAL</v>
          </cell>
          <cell r="H934" t="str">
            <v>:</v>
          </cell>
          <cell r="I934" t="str">
            <v>MS</v>
          </cell>
          <cell r="K934" t="str">
            <v>V</v>
          </cell>
          <cell r="L934">
            <v>38628.496747685182</v>
          </cell>
          <cell r="M934" t="str">
            <v>gchateaug</v>
          </cell>
          <cell r="N934">
            <v>38680.624432870369</v>
          </cell>
          <cell r="O934" t="str">
            <v>gchateaug</v>
          </cell>
        </row>
        <row r="935">
          <cell r="A935" t="str">
            <v>2002</v>
          </cell>
          <cell r="B935" t="str">
            <v>UKF2</v>
          </cell>
          <cell r="C935" t="str">
            <v>A00</v>
          </cell>
          <cell r="D935" t="str">
            <v>PC_EMP</v>
          </cell>
          <cell r="E935" t="str">
            <v>T</v>
          </cell>
          <cell r="F935" t="str">
            <v>BES</v>
          </cell>
          <cell r="G935" t="str">
            <v>RSE</v>
          </cell>
          <cell r="H935" t="str">
            <v>:</v>
          </cell>
          <cell r="I935" t="str">
            <v>MS</v>
          </cell>
          <cell r="K935" t="str">
            <v>V</v>
          </cell>
          <cell r="L935">
            <v>38628.496747685182</v>
          </cell>
          <cell r="M935" t="str">
            <v>gchateaug</v>
          </cell>
          <cell r="N935">
            <v>38680.624432870369</v>
          </cell>
          <cell r="O935" t="str">
            <v>gchateaug</v>
          </cell>
        </row>
        <row r="936">
          <cell r="A936" t="str">
            <v>2002</v>
          </cell>
          <cell r="B936" t="str">
            <v>UKF2</v>
          </cell>
          <cell r="C936" t="str">
            <v>A00</v>
          </cell>
          <cell r="D936" t="str">
            <v>PC_EMP</v>
          </cell>
          <cell r="E936" t="str">
            <v>T</v>
          </cell>
          <cell r="F936" t="str">
            <v>BES</v>
          </cell>
          <cell r="G936" t="str">
            <v>TOTAL</v>
          </cell>
          <cell r="H936" t="str">
            <v>:</v>
          </cell>
          <cell r="I936" t="str">
            <v>MS</v>
          </cell>
          <cell r="K936" t="str">
            <v>V</v>
          </cell>
          <cell r="L936">
            <v>38628.496747685182</v>
          </cell>
          <cell r="M936" t="str">
            <v>gchateaug</v>
          </cell>
          <cell r="N936">
            <v>38680.624432870369</v>
          </cell>
          <cell r="O936" t="str">
            <v>gchateaug</v>
          </cell>
        </row>
        <row r="937">
          <cell r="A937" t="str">
            <v>2002</v>
          </cell>
          <cell r="B937" t="str">
            <v>UKF2</v>
          </cell>
          <cell r="C937" t="str">
            <v>A00</v>
          </cell>
          <cell r="D937" t="str">
            <v>PC_EMP</v>
          </cell>
          <cell r="E937" t="str">
            <v>T</v>
          </cell>
          <cell r="F937" t="str">
            <v>TOTAL</v>
          </cell>
          <cell r="G937" t="str">
            <v>RSE</v>
          </cell>
          <cell r="H937" t="str">
            <v>:</v>
          </cell>
          <cell r="I937" t="str">
            <v>MS</v>
          </cell>
          <cell r="K937" t="str">
            <v>V</v>
          </cell>
          <cell r="L937">
            <v>38628.496747685182</v>
          </cell>
          <cell r="M937" t="str">
            <v>gchateaug</v>
          </cell>
          <cell r="N937">
            <v>38680.624432870369</v>
          </cell>
          <cell r="O937" t="str">
            <v>gchateaug</v>
          </cell>
        </row>
        <row r="938">
          <cell r="A938" t="str">
            <v>2002</v>
          </cell>
          <cell r="B938" t="str">
            <v>UKF2</v>
          </cell>
          <cell r="C938" t="str">
            <v>A00</v>
          </cell>
          <cell r="D938" t="str">
            <v>PC_EMP</v>
          </cell>
          <cell r="E938" t="str">
            <v>T</v>
          </cell>
          <cell r="F938" t="str">
            <v>TOTAL</v>
          </cell>
          <cell r="G938" t="str">
            <v>TOTAL</v>
          </cell>
          <cell r="H938" t="str">
            <v>:</v>
          </cell>
          <cell r="I938" t="str">
            <v>MS</v>
          </cell>
          <cell r="K938" t="str">
            <v>V</v>
          </cell>
          <cell r="L938">
            <v>38628.496747685182</v>
          </cell>
          <cell r="M938" t="str">
            <v>gchateaug</v>
          </cell>
          <cell r="N938">
            <v>38680.624432870369</v>
          </cell>
          <cell r="O938" t="str">
            <v>gchateaug</v>
          </cell>
        </row>
        <row r="939">
          <cell r="A939" t="str">
            <v>2002</v>
          </cell>
          <cell r="B939" t="str">
            <v>UKF1</v>
          </cell>
          <cell r="C939" t="str">
            <v>A00</v>
          </cell>
          <cell r="D939" t="str">
            <v>PC_EMP</v>
          </cell>
          <cell r="E939" t="str">
            <v>T</v>
          </cell>
          <cell r="F939" t="str">
            <v>BES</v>
          </cell>
          <cell r="G939" t="str">
            <v>RSE</v>
          </cell>
          <cell r="H939" t="str">
            <v>:</v>
          </cell>
          <cell r="I939" t="str">
            <v>MS</v>
          </cell>
          <cell r="K939" t="str">
            <v>V</v>
          </cell>
          <cell r="L939">
            <v>38628.496747685182</v>
          </cell>
          <cell r="M939" t="str">
            <v>gchateaug</v>
          </cell>
          <cell r="N939">
            <v>38680.624432870369</v>
          </cell>
          <cell r="O939" t="str">
            <v>gchateaug</v>
          </cell>
        </row>
        <row r="940">
          <cell r="A940" t="str">
            <v>2002</v>
          </cell>
          <cell r="B940" t="str">
            <v>UKF1</v>
          </cell>
          <cell r="C940" t="str">
            <v>A00</v>
          </cell>
          <cell r="D940" t="str">
            <v>PC_EMP</v>
          </cell>
          <cell r="E940" t="str">
            <v>T</v>
          </cell>
          <cell r="F940" t="str">
            <v>BES</v>
          </cell>
          <cell r="G940" t="str">
            <v>TOTAL</v>
          </cell>
          <cell r="H940" t="str">
            <v>:</v>
          </cell>
          <cell r="I940" t="str">
            <v>MS</v>
          </cell>
          <cell r="K940" t="str">
            <v>V</v>
          </cell>
          <cell r="L940">
            <v>38628.496747685182</v>
          </cell>
          <cell r="M940" t="str">
            <v>gchateaug</v>
          </cell>
          <cell r="N940">
            <v>38680.624432870369</v>
          </cell>
          <cell r="O940" t="str">
            <v>gchateaug</v>
          </cell>
        </row>
        <row r="941">
          <cell r="A941" t="str">
            <v>2002</v>
          </cell>
          <cell r="B941" t="str">
            <v>UKF1</v>
          </cell>
          <cell r="C941" t="str">
            <v>A00</v>
          </cell>
          <cell r="D941" t="str">
            <v>PC_EMP</v>
          </cell>
          <cell r="E941" t="str">
            <v>T</v>
          </cell>
          <cell r="F941" t="str">
            <v>TOTAL</v>
          </cell>
          <cell r="G941" t="str">
            <v>RSE</v>
          </cell>
          <cell r="H941" t="str">
            <v>:</v>
          </cell>
          <cell r="I941" t="str">
            <v>MS</v>
          </cell>
          <cell r="K941" t="str">
            <v>V</v>
          </cell>
          <cell r="L941">
            <v>38628.496747685182</v>
          </cell>
          <cell r="M941" t="str">
            <v>gchateaug</v>
          </cell>
          <cell r="N941">
            <v>38680.624432870369</v>
          </cell>
          <cell r="O941" t="str">
            <v>gchateaug</v>
          </cell>
        </row>
        <row r="942">
          <cell r="A942" t="str">
            <v>2002</v>
          </cell>
          <cell r="B942" t="str">
            <v>UKF1</v>
          </cell>
          <cell r="C942" t="str">
            <v>A00</v>
          </cell>
          <cell r="D942" t="str">
            <v>PC_EMP</v>
          </cell>
          <cell r="E942" t="str">
            <v>T</v>
          </cell>
          <cell r="F942" t="str">
            <v>TOTAL</v>
          </cell>
          <cell r="G942" t="str">
            <v>TOTAL</v>
          </cell>
          <cell r="H942" t="str">
            <v>:</v>
          </cell>
          <cell r="I942" t="str">
            <v>MS</v>
          </cell>
          <cell r="K942" t="str">
            <v>V</v>
          </cell>
          <cell r="L942">
            <v>38628.496747685182</v>
          </cell>
          <cell r="M942" t="str">
            <v>gchateaug</v>
          </cell>
          <cell r="N942">
            <v>38680.624432870369</v>
          </cell>
          <cell r="O942" t="str">
            <v>gchateaug</v>
          </cell>
        </row>
        <row r="943">
          <cell r="A943" t="str">
            <v>2002</v>
          </cell>
          <cell r="B943" t="str">
            <v>UKF</v>
          </cell>
          <cell r="C943" t="str">
            <v>A00</v>
          </cell>
          <cell r="D943" t="str">
            <v>PC_EMP</v>
          </cell>
          <cell r="E943" t="str">
            <v>T</v>
          </cell>
          <cell r="F943" t="str">
            <v>BES</v>
          </cell>
          <cell r="G943" t="str">
            <v>RSE</v>
          </cell>
          <cell r="H943" t="str">
            <v>:</v>
          </cell>
          <cell r="I943" t="str">
            <v>MS</v>
          </cell>
          <cell r="K943" t="str">
            <v>V</v>
          </cell>
          <cell r="L943">
            <v>38628.496747685182</v>
          </cell>
          <cell r="M943" t="str">
            <v>gchateaug</v>
          </cell>
          <cell r="N943">
            <v>38680.624432870369</v>
          </cell>
          <cell r="O943" t="str">
            <v>gchateaug</v>
          </cell>
        </row>
        <row r="944">
          <cell r="A944" t="str">
            <v>2002</v>
          </cell>
          <cell r="B944" t="str">
            <v>UKF</v>
          </cell>
          <cell r="C944" t="str">
            <v>A00</v>
          </cell>
          <cell r="D944" t="str">
            <v>PC_EMP</v>
          </cell>
          <cell r="E944" t="str">
            <v>T</v>
          </cell>
          <cell r="F944" t="str">
            <v>TOTAL</v>
          </cell>
          <cell r="G944" t="str">
            <v>RSE</v>
          </cell>
          <cell r="H944" t="str">
            <v>:</v>
          </cell>
          <cell r="I944" t="str">
            <v>MS</v>
          </cell>
          <cell r="K944" t="str">
            <v>V</v>
          </cell>
          <cell r="L944">
            <v>38628.496747685182</v>
          </cell>
          <cell r="M944" t="str">
            <v>gchateaug</v>
          </cell>
          <cell r="N944">
            <v>38680.624432870369</v>
          </cell>
          <cell r="O944" t="str">
            <v>gchateaug</v>
          </cell>
        </row>
        <row r="945">
          <cell r="A945" t="str">
            <v>2002</v>
          </cell>
          <cell r="B945" t="str">
            <v>UKF</v>
          </cell>
          <cell r="C945" t="str">
            <v>A00</v>
          </cell>
          <cell r="D945" t="str">
            <v>PC_EMP</v>
          </cell>
          <cell r="E945" t="str">
            <v>T</v>
          </cell>
          <cell r="F945" t="str">
            <v>TOTAL</v>
          </cell>
          <cell r="G945" t="str">
            <v>TOTAL</v>
          </cell>
          <cell r="H945" t="str">
            <v>:</v>
          </cell>
          <cell r="I945" t="str">
            <v>MS</v>
          </cell>
          <cell r="K945" t="str">
            <v>V</v>
          </cell>
          <cell r="L945">
            <v>38628.496747685182</v>
          </cell>
          <cell r="M945" t="str">
            <v>gchateaug</v>
          </cell>
          <cell r="N945">
            <v>38680.624432870369</v>
          </cell>
          <cell r="O945" t="str">
            <v>gchateaug</v>
          </cell>
        </row>
        <row r="946">
          <cell r="A946" t="str">
            <v>2002</v>
          </cell>
          <cell r="B946" t="str">
            <v>UKE3</v>
          </cell>
          <cell r="C946" t="str">
            <v>A00</v>
          </cell>
          <cell r="D946" t="str">
            <v>PC_EMP</v>
          </cell>
          <cell r="E946" t="str">
            <v>T</v>
          </cell>
          <cell r="F946" t="str">
            <v>BES</v>
          </cell>
          <cell r="G946" t="str">
            <v>RSE</v>
          </cell>
          <cell r="H946" t="str">
            <v>:</v>
          </cell>
          <cell r="I946" t="str">
            <v>MS</v>
          </cell>
          <cell r="K946" t="str">
            <v>V</v>
          </cell>
          <cell r="L946">
            <v>38628.496747685182</v>
          </cell>
          <cell r="M946" t="str">
            <v>gchateaug</v>
          </cell>
          <cell r="N946">
            <v>38680.624432870369</v>
          </cell>
          <cell r="O946" t="str">
            <v>gchateaug</v>
          </cell>
        </row>
        <row r="947">
          <cell r="A947" t="str">
            <v>2002</v>
          </cell>
          <cell r="B947" t="str">
            <v>UKE3</v>
          </cell>
          <cell r="C947" t="str">
            <v>A00</v>
          </cell>
          <cell r="D947" t="str">
            <v>PC_EMP</v>
          </cell>
          <cell r="E947" t="str">
            <v>T</v>
          </cell>
          <cell r="F947" t="str">
            <v>BES</v>
          </cell>
          <cell r="G947" t="str">
            <v>TOTAL</v>
          </cell>
          <cell r="H947" t="str">
            <v>:</v>
          </cell>
          <cell r="I947" t="str">
            <v>MS</v>
          </cell>
          <cell r="K947" t="str">
            <v>V</v>
          </cell>
          <cell r="L947">
            <v>38628.496747685182</v>
          </cell>
          <cell r="M947" t="str">
            <v>gchateaug</v>
          </cell>
          <cell r="N947">
            <v>38680.624432870369</v>
          </cell>
          <cell r="O947" t="str">
            <v>gchateaug</v>
          </cell>
        </row>
        <row r="948">
          <cell r="A948" t="str">
            <v>2002</v>
          </cell>
          <cell r="B948" t="str">
            <v>AT22</v>
          </cell>
          <cell r="C948" t="str">
            <v>A00</v>
          </cell>
          <cell r="D948" t="str">
            <v>PC_EMP</v>
          </cell>
          <cell r="E948" t="str">
            <v>T</v>
          </cell>
          <cell r="F948" t="str">
            <v>TOTAL</v>
          </cell>
          <cell r="G948" t="str">
            <v>RSE</v>
          </cell>
          <cell r="I948" t="str">
            <v>MS</v>
          </cell>
          <cell r="K948" t="str">
            <v>V</v>
          </cell>
          <cell r="L948">
            <v>38628.496747685182</v>
          </cell>
          <cell r="M948" t="str">
            <v>gchateaug</v>
          </cell>
          <cell r="N948">
            <v>38680.624432870369</v>
          </cell>
          <cell r="O948" t="str">
            <v>gchateaug</v>
          </cell>
          <cell r="Q948">
            <v>1.29</v>
          </cell>
        </row>
        <row r="949">
          <cell r="A949" t="str">
            <v>2002</v>
          </cell>
          <cell r="B949" t="str">
            <v>AT22</v>
          </cell>
          <cell r="C949" t="str">
            <v>A00</v>
          </cell>
          <cell r="D949" t="str">
            <v>PC_EMP</v>
          </cell>
          <cell r="E949" t="str">
            <v>T</v>
          </cell>
          <cell r="F949" t="str">
            <v>TOTAL</v>
          </cell>
          <cell r="G949" t="str">
            <v>TOTAL</v>
          </cell>
          <cell r="I949" t="str">
            <v>MS</v>
          </cell>
          <cell r="K949" t="str">
            <v>V</v>
          </cell>
          <cell r="L949">
            <v>38628.496747685182</v>
          </cell>
          <cell r="M949" t="str">
            <v>gchateaug</v>
          </cell>
          <cell r="N949">
            <v>38680.624432870369</v>
          </cell>
          <cell r="O949" t="str">
            <v>gchateaug</v>
          </cell>
          <cell r="Q949">
            <v>2.2599999999999998</v>
          </cell>
        </row>
        <row r="950">
          <cell r="A950" t="str">
            <v>2002</v>
          </cell>
          <cell r="B950" t="str">
            <v>AT12</v>
          </cell>
          <cell r="C950" t="str">
            <v>A00</v>
          </cell>
          <cell r="D950" t="str">
            <v>PC_EMP</v>
          </cell>
          <cell r="E950" t="str">
            <v>T</v>
          </cell>
          <cell r="F950" t="str">
            <v>BES</v>
          </cell>
          <cell r="G950" t="str">
            <v>RSE</v>
          </cell>
          <cell r="I950" t="str">
            <v>MS</v>
          </cell>
          <cell r="K950" t="str">
            <v>V</v>
          </cell>
          <cell r="L950">
            <v>38628.496747685182</v>
          </cell>
          <cell r="M950" t="str">
            <v>gchateaug</v>
          </cell>
          <cell r="N950">
            <v>38680.624432870369</v>
          </cell>
          <cell r="O950" t="str">
            <v>gchateaug</v>
          </cell>
          <cell r="Q950">
            <v>0.27</v>
          </cell>
        </row>
        <row r="951">
          <cell r="A951" t="str">
            <v>2002</v>
          </cell>
          <cell r="B951" t="str">
            <v>AT12</v>
          </cell>
          <cell r="C951" t="str">
            <v>A00</v>
          </cell>
          <cell r="D951" t="str">
            <v>PC_EMP</v>
          </cell>
          <cell r="E951" t="str">
            <v>T</v>
          </cell>
          <cell r="F951" t="str">
            <v>BES</v>
          </cell>
          <cell r="G951" t="str">
            <v>TOTAL</v>
          </cell>
          <cell r="I951" t="str">
            <v>MS</v>
          </cell>
          <cell r="K951" t="str">
            <v>V</v>
          </cell>
          <cell r="L951">
            <v>38628.496747685182</v>
          </cell>
          <cell r="M951" t="str">
            <v>gchateaug</v>
          </cell>
          <cell r="N951">
            <v>38680.624432870369</v>
          </cell>
          <cell r="O951" t="str">
            <v>gchateaug</v>
          </cell>
          <cell r="Q951">
            <v>0.5</v>
          </cell>
        </row>
        <row r="952">
          <cell r="A952" t="str">
            <v>2002</v>
          </cell>
          <cell r="B952" t="str">
            <v>AT12</v>
          </cell>
          <cell r="C952" t="str">
            <v>A00</v>
          </cell>
          <cell r="D952" t="str">
            <v>PC_EMP</v>
          </cell>
          <cell r="E952" t="str">
            <v>T</v>
          </cell>
          <cell r="F952" t="str">
            <v>TOTAL</v>
          </cell>
          <cell r="G952" t="str">
            <v>RSE</v>
          </cell>
          <cell r="I952" t="str">
            <v>MS</v>
          </cell>
          <cell r="K952" t="str">
            <v>V</v>
          </cell>
          <cell r="L952">
            <v>38628.496747685182</v>
          </cell>
          <cell r="M952" t="str">
            <v>gchateaug</v>
          </cell>
          <cell r="N952">
            <v>38680.624432870369</v>
          </cell>
          <cell r="O952" t="str">
            <v>gchateaug</v>
          </cell>
          <cell r="Q952">
            <v>0.3</v>
          </cell>
        </row>
        <row r="953">
          <cell r="A953" t="str">
            <v>2002</v>
          </cell>
          <cell r="B953" t="str">
            <v>AT12</v>
          </cell>
          <cell r="C953" t="str">
            <v>A00</v>
          </cell>
          <cell r="D953" t="str">
            <v>PC_EMP</v>
          </cell>
          <cell r="E953" t="str">
            <v>T</v>
          </cell>
          <cell r="F953" t="str">
            <v>TOTAL</v>
          </cell>
          <cell r="G953" t="str">
            <v>TOTAL</v>
          </cell>
          <cell r="I953" t="str">
            <v>MS</v>
          </cell>
          <cell r="K953" t="str">
            <v>V</v>
          </cell>
          <cell r="L953">
            <v>38628.496747685182</v>
          </cell>
          <cell r="M953" t="str">
            <v>gchateaug</v>
          </cell>
          <cell r="N953">
            <v>38680.624432870369</v>
          </cell>
          <cell r="O953" t="str">
            <v>gchateaug</v>
          </cell>
          <cell r="Q953">
            <v>0.56999999999999995</v>
          </cell>
        </row>
        <row r="954">
          <cell r="A954" t="str">
            <v>2003</v>
          </cell>
          <cell r="B954" t="str">
            <v>DEA2</v>
          </cell>
          <cell r="C954" t="str">
            <v>A00</v>
          </cell>
          <cell r="D954" t="str">
            <v>PC_EMP</v>
          </cell>
          <cell r="E954" t="str">
            <v>T</v>
          </cell>
          <cell r="F954" t="str">
            <v>TOTAL</v>
          </cell>
          <cell r="G954" t="str">
            <v>RSE</v>
          </cell>
          <cell r="I954" t="str">
            <v>MS</v>
          </cell>
          <cell r="K954" t="str">
            <v>V</v>
          </cell>
          <cell r="L954">
            <v>38628.496759259258</v>
          </cell>
          <cell r="M954" t="str">
            <v>gchateaug</v>
          </cell>
          <cell r="N954">
            <v>38680.630694444444</v>
          </cell>
          <cell r="O954" t="str">
            <v>gchateaug</v>
          </cell>
          <cell r="Q954">
            <v>1.4</v>
          </cell>
        </row>
        <row r="955">
          <cell r="A955" t="str">
            <v>2003</v>
          </cell>
          <cell r="B955" t="str">
            <v>DEA2</v>
          </cell>
          <cell r="C955" t="str">
            <v>A00</v>
          </cell>
          <cell r="D955" t="str">
            <v>PC_EMP</v>
          </cell>
          <cell r="E955" t="str">
            <v>T</v>
          </cell>
          <cell r="F955" t="str">
            <v>TOTAL</v>
          </cell>
          <cell r="G955" t="str">
            <v>TOTAL</v>
          </cell>
          <cell r="I955" t="str">
            <v>MS</v>
          </cell>
          <cell r="K955" t="str">
            <v>V</v>
          </cell>
          <cell r="L955">
            <v>38628.496759259258</v>
          </cell>
          <cell r="M955" t="str">
            <v>gchateaug</v>
          </cell>
          <cell r="N955">
            <v>38680.630694444444</v>
          </cell>
          <cell r="O955" t="str">
            <v>gchateaug</v>
          </cell>
          <cell r="Q955">
            <v>2.4700000000000002</v>
          </cell>
        </row>
        <row r="956">
          <cell r="A956" t="str">
            <v>2003</v>
          </cell>
          <cell r="B956" t="str">
            <v>DE94</v>
          </cell>
          <cell r="C956" t="str">
            <v>A00</v>
          </cell>
          <cell r="D956" t="str">
            <v>PC_EMP</v>
          </cell>
          <cell r="E956" t="str">
            <v>T</v>
          </cell>
          <cell r="F956" t="str">
            <v>BES</v>
          </cell>
          <cell r="G956" t="str">
            <v>RSE</v>
          </cell>
          <cell r="I956" t="str">
            <v>MS</v>
          </cell>
          <cell r="K956" t="str">
            <v>V</v>
          </cell>
          <cell r="L956">
            <v>38628.496759259258</v>
          </cell>
          <cell r="M956" t="str">
            <v>gchateaug</v>
          </cell>
          <cell r="N956">
            <v>38680.630694444444</v>
          </cell>
          <cell r="O956" t="str">
            <v>gchateaug</v>
          </cell>
          <cell r="Q956">
            <v>0.12</v>
          </cell>
        </row>
        <row r="957">
          <cell r="A957" t="str">
            <v>2003</v>
          </cell>
          <cell r="B957" t="str">
            <v>DE94</v>
          </cell>
          <cell r="C957" t="str">
            <v>A00</v>
          </cell>
          <cell r="D957" t="str">
            <v>PC_EMP</v>
          </cell>
          <cell r="E957" t="str">
            <v>T</v>
          </cell>
          <cell r="F957" t="str">
            <v>BES</v>
          </cell>
          <cell r="G957" t="str">
            <v>TOTAL</v>
          </cell>
          <cell r="I957" t="str">
            <v>MS</v>
          </cell>
          <cell r="K957" t="str">
            <v>V</v>
          </cell>
          <cell r="L957">
            <v>38628.496759259258</v>
          </cell>
          <cell r="M957" t="str">
            <v>gchateaug</v>
          </cell>
          <cell r="N957">
            <v>38680.630694444444</v>
          </cell>
          <cell r="O957" t="str">
            <v>gchateaug</v>
          </cell>
          <cell r="Q957">
            <v>0.24</v>
          </cell>
        </row>
        <row r="958">
          <cell r="A958" t="str">
            <v>2003</v>
          </cell>
          <cell r="B958" t="str">
            <v>DE94</v>
          </cell>
          <cell r="C958" t="str">
            <v>A00</v>
          </cell>
          <cell r="D958" t="str">
            <v>PC_EMP</v>
          </cell>
          <cell r="E958" t="str">
            <v>T</v>
          </cell>
          <cell r="F958" t="str">
            <v>TOTAL</v>
          </cell>
          <cell r="G958" t="str">
            <v>RSE</v>
          </cell>
          <cell r="I958" t="str">
            <v>MS</v>
          </cell>
          <cell r="K958" t="str">
            <v>V</v>
          </cell>
          <cell r="L958">
            <v>38628.496759259258</v>
          </cell>
          <cell r="M958" t="str">
            <v>gchateaug</v>
          </cell>
          <cell r="N958">
            <v>38680.630694444444</v>
          </cell>
          <cell r="O958" t="str">
            <v>gchateaug</v>
          </cell>
          <cell r="Q958">
            <v>0.36</v>
          </cell>
        </row>
        <row r="959">
          <cell r="A959" t="str">
            <v>2003</v>
          </cell>
          <cell r="B959" t="str">
            <v>DE94</v>
          </cell>
          <cell r="C959" t="str">
            <v>A00</v>
          </cell>
          <cell r="D959" t="str">
            <v>PC_EMP</v>
          </cell>
          <cell r="E959" t="str">
            <v>T</v>
          </cell>
          <cell r="F959" t="str">
            <v>TOTAL</v>
          </cell>
          <cell r="G959" t="str">
            <v>TOTAL</v>
          </cell>
          <cell r="I959" t="str">
            <v>MS</v>
          </cell>
          <cell r="K959" t="str">
            <v>V</v>
          </cell>
          <cell r="L959">
            <v>38628.496759259258</v>
          </cell>
          <cell r="M959" t="str">
            <v>gchateaug</v>
          </cell>
          <cell r="N959">
            <v>38680.630694444444</v>
          </cell>
          <cell r="O959" t="str">
            <v>gchateaug</v>
          </cell>
          <cell r="Q959">
            <v>0.57999999999999996</v>
          </cell>
        </row>
        <row r="960">
          <cell r="A960" t="str">
            <v>2003</v>
          </cell>
          <cell r="B960" t="str">
            <v>DE91</v>
          </cell>
          <cell r="C960" t="str">
            <v>A00</v>
          </cell>
          <cell r="D960" t="str">
            <v>PC_EMP</v>
          </cell>
          <cell r="E960" t="str">
            <v>T</v>
          </cell>
          <cell r="F960" t="str">
            <v>BES</v>
          </cell>
          <cell r="G960" t="str">
            <v>RSE</v>
          </cell>
          <cell r="I960" t="str">
            <v>MS</v>
          </cell>
          <cell r="K960" t="str">
            <v>V</v>
          </cell>
          <cell r="L960">
            <v>38628.496759259258</v>
          </cell>
          <cell r="M960" t="str">
            <v>gchateaug</v>
          </cell>
          <cell r="N960">
            <v>38680.630694444444</v>
          </cell>
          <cell r="O960" t="str">
            <v>gchateaug</v>
          </cell>
          <cell r="Q960">
            <v>0.83</v>
          </cell>
        </row>
        <row r="961">
          <cell r="A961" t="str">
            <v>2003</v>
          </cell>
          <cell r="B961" t="str">
            <v>DE91</v>
          </cell>
          <cell r="C961" t="str">
            <v>A00</v>
          </cell>
          <cell r="D961" t="str">
            <v>PC_EMP</v>
          </cell>
          <cell r="E961" t="str">
            <v>T</v>
          </cell>
          <cell r="F961" t="str">
            <v>BES</v>
          </cell>
          <cell r="G961" t="str">
            <v>TOTAL</v>
          </cell>
          <cell r="I961" t="str">
            <v>MS</v>
          </cell>
          <cell r="K961" t="str">
            <v>V</v>
          </cell>
          <cell r="L961">
            <v>38628.496759259258</v>
          </cell>
          <cell r="M961" t="str">
            <v>gchateaug</v>
          </cell>
          <cell r="N961">
            <v>38680.630694444444</v>
          </cell>
          <cell r="O961" t="str">
            <v>gchateaug</v>
          </cell>
          <cell r="Q961">
            <v>1.97</v>
          </cell>
        </row>
        <row r="962">
          <cell r="A962" t="str">
            <v>2003</v>
          </cell>
          <cell r="B962" t="str">
            <v>DE91</v>
          </cell>
          <cell r="C962" t="str">
            <v>A00</v>
          </cell>
          <cell r="D962" t="str">
            <v>PC_EMP</v>
          </cell>
          <cell r="E962" t="str">
            <v>T</v>
          </cell>
          <cell r="F962" t="str">
            <v>TOTAL</v>
          </cell>
          <cell r="G962" t="str">
            <v>RSE</v>
          </cell>
          <cell r="I962" t="str">
            <v>MS</v>
          </cell>
          <cell r="K962" t="str">
            <v>V</v>
          </cell>
          <cell r="L962">
            <v>38628.496759259258</v>
          </cell>
          <cell r="M962" t="str">
            <v>gchateaug</v>
          </cell>
          <cell r="N962">
            <v>38680.630694444444</v>
          </cell>
          <cell r="O962" t="str">
            <v>gchateaug</v>
          </cell>
          <cell r="Q962">
            <v>1.97</v>
          </cell>
        </row>
        <row r="963">
          <cell r="A963" t="str">
            <v>2003</v>
          </cell>
          <cell r="B963" t="str">
            <v>DE91</v>
          </cell>
          <cell r="C963" t="str">
            <v>A00</v>
          </cell>
          <cell r="D963" t="str">
            <v>PC_EMP</v>
          </cell>
          <cell r="E963" t="str">
            <v>T</v>
          </cell>
          <cell r="F963" t="str">
            <v>TOTAL</v>
          </cell>
          <cell r="G963" t="str">
            <v>TOTAL</v>
          </cell>
          <cell r="I963" t="str">
            <v>MS</v>
          </cell>
          <cell r="K963" t="str">
            <v>V</v>
          </cell>
          <cell r="L963">
            <v>38628.496759259258</v>
          </cell>
          <cell r="M963" t="str">
            <v>gchateaug</v>
          </cell>
          <cell r="N963">
            <v>38680.630694444444</v>
          </cell>
          <cell r="O963" t="str">
            <v>gchateaug</v>
          </cell>
          <cell r="Q963">
            <v>4.05</v>
          </cell>
        </row>
        <row r="964">
          <cell r="A964" t="str">
            <v>2003</v>
          </cell>
          <cell r="B964" t="str">
            <v>DE7</v>
          </cell>
          <cell r="C964" t="str">
            <v>A00</v>
          </cell>
          <cell r="D964" t="str">
            <v>PC_EMP</v>
          </cell>
          <cell r="E964" t="str">
            <v>T</v>
          </cell>
          <cell r="F964" t="str">
            <v>BES</v>
          </cell>
          <cell r="G964" t="str">
            <v>RSE</v>
          </cell>
          <cell r="I964" t="str">
            <v>MS</v>
          </cell>
          <cell r="K964" t="str">
            <v>V</v>
          </cell>
          <cell r="L964">
            <v>38628.496759259258</v>
          </cell>
          <cell r="M964" t="str">
            <v>gchateaug</v>
          </cell>
          <cell r="N964">
            <v>38680.630694444444</v>
          </cell>
          <cell r="O964" t="str">
            <v>gchateaug</v>
          </cell>
          <cell r="Q964">
            <v>0.59</v>
          </cell>
        </row>
        <row r="965">
          <cell r="A965" t="str">
            <v>2003</v>
          </cell>
          <cell r="B965" t="str">
            <v>DE7</v>
          </cell>
          <cell r="C965" t="str">
            <v>A00</v>
          </cell>
          <cell r="D965" t="str">
            <v>PC_EMP</v>
          </cell>
          <cell r="E965" t="str">
            <v>T</v>
          </cell>
          <cell r="F965" t="str">
            <v>BES</v>
          </cell>
          <cell r="G965" t="str">
            <v>TOTAL</v>
          </cell>
          <cell r="I965" t="str">
            <v>MS</v>
          </cell>
          <cell r="K965" t="str">
            <v>V</v>
          </cell>
          <cell r="L965">
            <v>38628.496759259258</v>
          </cell>
          <cell r="M965" t="str">
            <v>gchateaug</v>
          </cell>
          <cell r="N965">
            <v>38680.630694444444</v>
          </cell>
          <cell r="O965" t="str">
            <v>gchateaug</v>
          </cell>
          <cell r="Q965">
            <v>1.19</v>
          </cell>
        </row>
        <row r="966">
          <cell r="A966" t="str">
            <v>2003</v>
          </cell>
          <cell r="B966" t="str">
            <v>DE7</v>
          </cell>
          <cell r="C966" t="str">
            <v>A00</v>
          </cell>
          <cell r="D966" t="str">
            <v>PC_EMP</v>
          </cell>
          <cell r="E966" t="str">
            <v>T</v>
          </cell>
          <cell r="F966" t="str">
            <v>TOTAL</v>
          </cell>
          <cell r="G966" t="str">
            <v>RSE</v>
          </cell>
          <cell r="I966" t="str">
            <v>MS</v>
          </cell>
          <cell r="K966" t="str">
            <v>V</v>
          </cell>
          <cell r="L966">
            <v>38628.496759259258</v>
          </cell>
          <cell r="M966" t="str">
            <v>gchateaug</v>
          </cell>
          <cell r="N966">
            <v>38680.630694444444</v>
          </cell>
          <cell r="O966" t="str">
            <v>gchateaug</v>
          </cell>
          <cell r="Q966">
            <v>1.1100000000000001</v>
          </cell>
        </row>
        <row r="967">
          <cell r="A967" t="str">
            <v>2003</v>
          </cell>
          <cell r="B967" t="str">
            <v>DE7</v>
          </cell>
          <cell r="C967" t="str">
            <v>A00</v>
          </cell>
          <cell r="D967" t="str">
            <v>PC_EMP</v>
          </cell>
          <cell r="E967" t="str">
            <v>T</v>
          </cell>
          <cell r="F967" t="str">
            <v>TOTAL</v>
          </cell>
          <cell r="G967" t="str">
            <v>TOTAL</v>
          </cell>
          <cell r="I967" t="str">
            <v>MS</v>
          </cell>
          <cell r="K967" t="str">
            <v>V</v>
          </cell>
          <cell r="L967">
            <v>38628.496759259258</v>
          </cell>
          <cell r="M967" t="str">
            <v>gchateaug</v>
          </cell>
          <cell r="N967">
            <v>38680.630694444444</v>
          </cell>
          <cell r="O967" t="str">
            <v>gchateaug</v>
          </cell>
          <cell r="Q967">
            <v>2.02</v>
          </cell>
        </row>
        <row r="968">
          <cell r="A968" t="str">
            <v>2003</v>
          </cell>
          <cell r="B968" t="str">
            <v>DE60</v>
          </cell>
          <cell r="C968" t="str">
            <v>A00</v>
          </cell>
          <cell r="D968" t="str">
            <v>PC_EMP</v>
          </cell>
          <cell r="E968" t="str">
            <v>T</v>
          </cell>
          <cell r="F968" t="str">
            <v>BES</v>
          </cell>
          <cell r="G968" t="str">
            <v>RSE</v>
          </cell>
          <cell r="I968" t="str">
            <v>MS</v>
          </cell>
          <cell r="K968" t="str">
            <v>V</v>
          </cell>
          <cell r="L968">
            <v>38628.496759259258</v>
          </cell>
          <cell r="M968" t="str">
            <v>gchateaug</v>
          </cell>
          <cell r="N968">
            <v>38680.630694444444</v>
          </cell>
          <cell r="O968" t="str">
            <v>gchateaug</v>
          </cell>
          <cell r="Q968">
            <v>0.49</v>
          </cell>
        </row>
        <row r="969">
          <cell r="A969" t="str">
            <v>2003</v>
          </cell>
          <cell r="B969" t="str">
            <v>DE60</v>
          </cell>
          <cell r="C969" t="str">
            <v>A00</v>
          </cell>
          <cell r="D969" t="str">
            <v>PC_EMP</v>
          </cell>
          <cell r="E969" t="str">
            <v>T</v>
          </cell>
          <cell r="F969" t="str">
            <v>BES</v>
          </cell>
          <cell r="G969" t="str">
            <v>TOTAL</v>
          </cell>
          <cell r="I969" t="str">
            <v>MS</v>
          </cell>
          <cell r="K969" t="str">
            <v>V</v>
          </cell>
          <cell r="L969">
            <v>38628.496759259258</v>
          </cell>
          <cell r="M969" t="str">
            <v>gchateaug</v>
          </cell>
          <cell r="N969">
            <v>38680.630694444444</v>
          </cell>
          <cell r="O969" t="str">
            <v>gchateaug</v>
          </cell>
          <cell r="Q969">
            <v>0.87</v>
          </cell>
        </row>
        <row r="970">
          <cell r="A970" t="str">
            <v>2003</v>
          </cell>
          <cell r="B970" t="str">
            <v>DE60</v>
          </cell>
          <cell r="C970" t="str">
            <v>A00</v>
          </cell>
          <cell r="D970" t="str">
            <v>PC_EMP</v>
          </cell>
          <cell r="E970" t="str">
            <v>T</v>
          </cell>
          <cell r="F970" t="str">
            <v>TOTAL</v>
          </cell>
          <cell r="G970" t="str">
            <v>RSE</v>
          </cell>
          <cell r="I970" t="str">
            <v>MS</v>
          </cell>
          <cell r="K970" t="str">
            <v>V</v>
          </cell>
          <cell r="L970">
            <v>38628.496759259258</v>
          </cell>
          <cell r="M970" t="str">
            <v>gchateaug</v>
          </cell>
          <cell r="N970">
            <v>38680.630694444444</v>
          </cell>
          <cell r="O970" t="str">
            <v>gchateaug</v>
          </cell>
          <cell r="Q970">
            <v>1.32</v>
          </cell>
        </row>
        <row r="971">
          <cell r="A971" t="str">
            <v>2003</v>
          </cell>
          <cell r="B971" t="str">
            <v>DE60</v>
          </cell>
          <cell r="C971" t="str">
            <v>A00</v>
          </cell>
          <cell r="D971" t="str">
            <v>PC_EMP</v>
          </cell>
          <cell r="E971" t="str">
            <v>T</v>
          </cell>
          <cell r="F971" t="str">
            <v>TOTAL</v>
          </cell>
          <cell r="G971" t="str">
            <v>TOTAL</v>
          </cell>
          <cell r="I971" t="str">
            <v>MS</v>
          </cell>
          <cell r="K971" t="str">
            <v>V</v>
          </cell>
          <cell r="L971">
            <v>38628.496759259258</v>
          </cell>
          <cell r="M971" t="str">
            <v>gchateaug</v>
          </cell>
          <cell r="N971">
            <v>38680.630694444444</v>
          </cell>
          <cell r="O971" t="str">
            <v>gchateaug</v>
          </cell>
          <cell r="Q971">
            <v>2.16</v>
          </cell>
        </row>
        <row r="972">
          <cell r="A972" t="str">
            <v>2003</v>
          </cell>
          <cell r="B972" t="str">
            <v>DE6</v>
          </cell>
          <cell r="C972" t="str">
            <v>A00</v>
          </cell>
          <cell r="D972" t="str">
            <v>PC_EMP</v>
          </cell>
          <cell r="E972" t="str">
            <v>T</v>
          </cell>
          <cell r="F972" t="str">
            <v>BES</v>
          </cell>
          <cell r="G972" t="str">
            <v>RSE</v>
          </cell>
          <cell r="I972" t="str">
            <v>MS</v>
          </cell>
          <cell r="K972" t="str">
            <v>V</v>
          </cell>
          <cell r="L972">
            <v>38628.496759259258</v>
          </cell>
          <cell r="M972" t="str">
            <v>gchateaug</v>
          </cell>
          <cell r="N972">
            <v>38680.630694444444</v>
          </cell>
          <cell r="O972" t="str">
            <v>gchateaug</v>
          </cell>
          <cell r="Q972">
            <v>0.49</v>
          </cell>
        </row>
        <row r="973">
          <cell r="A973" t="str">
            <v>2003</v>
          </cell>
          <cell r="B973" t="str">
            <v>DE6</v>
          </cell>
          <cell r="C973" t="str">
            <v>A00</v>
          </cell>
          <cell r="D973" t="str">
            <v>PC_EMP</v>
          </cell>
          <cell r="E973" t="str">
            <v>T</v>
          </cell>
          <cell r="F973" t="str">
            <v>BES</v>
          </cell>
          <cell r="G973" t="str">
            <v>TOTAL</v>
          </cell>
          <cell r="I973" t="str">
            <v>MS</v>
          </cell>
          <cell r="K973" t="str">
            <v>V</v>
          </cell>
          <cell r="L973">
            <v>38628.496759259258</v>
          </cell>
          <cell r="M973" t="str">
            <v>gchateaug</v>
          </cell>
          <cell r="N973">
            <v>38680.630694444444</v>
          </cell>
          <cell r="O973" t="str">
            <v>gchateaug</v>
          </cell>
          <cell r="Q973">
            <v>0.87</v>
          </cell>
        </row>
        <row r="974">
          <cell r="A974" t="str">
            <v>2001</v>
          </cell>
          <cell r="B974" t="str">
            <v>FI2</v>
          </cell>
          <cell r="C974" t="str">
            <v>A00</v>
          </cell>
          <cell r="D974" t="str">
            <v>PC_EMP</v>
          </cell>
          <cell r="E974" t="str">
            <v>T</v>
          </cell>
          <cell r="F974" t="str">
            <v>BES</v>
          </cell>
          <cell r="G974" t="str">
            <v>TOTAL</v>
          </cell>
          <cell r="I974" t="str">
            <v>NC</v>
          </cell>
          <cell r="J974" t="str">
            <v>; former flag equal "s"</v>
          </cell>
          <cell r="K974" t="str">
            <v>V</v>
          </cell>
          <cell r="L974">
            <v>38628.496759259258</v>
          </cell>
          <cell r="M974" t="str">
            <v>gchateaug</v>
          </cell>
          <cell r="N974">
            <v>38680.624421296299</v>
          </cell>
          <cell r="O974" t="str">
            <v>gchateaug</v>
          </cell>
          <cell r="Q974">
            <v>0.13</v>
          </cell>
        </row>
        <row r="975">
          <cell r="A975" t="str">
            <v>2000</v>
          </cell>
          <cell r="B975" t="str">
            <v>FR24</v>
          </cell>
          <cell r="C975" t="str">
            <v>A00</v>
          </cell>
          <cell r="D975" t="str">
            <v>PC_EMP</v>
          </cell>
          <cell r="E975" t="str">
            <v>T</v>
          </cell>
          <cell r="F975" t="str">
            <v>TOTAL</v>
          </cell>
          <cell r="G975" t="str">
            <v>RSE</v>
          </cell>
          <cell r="I975" t="str">
            <v>NC</v>
          </cell>
          <cell r="J975" t="str">
            <v>; former flag equal "s"</v>
          </cell>
          <cell r="K975" t="str">
            <v>V</v>
          </cell>
          <cell r="L975">
            <v>38628.496759259258</v>
          </cell>
          <cell r="M975" t="str">
            <v>gchateaug</v>
          </cell>
          <cell r="N975">
            <v>38680.624444444446</v>
          </cell>
          <cell r="O975" t="str">
            <v>gchateaug</v>
          </cell>
          <cell r="Q975">
            <v>0.61</v>
          </cell>
        </row>
        <row r="976">
          <cell r="A976" t="str">
            <v>2000</v>
          </cell>
          <cell r="B976" t="str">
            <v>FR24</v>
          </cell>
          <cell r="C976" t="str">
            <v>A00</v>
          </cell>
          <cell r="D976" t="str">
            <v>PC_EMP</v>
          </cell>
          <cell r="E976" t="str">
            <v>T</v>
          </cell>
          <cell r="F976" t="str">
            <v>TOTAL</v>
          </cell>
          <cell r="G976" t="str">
            <v>TOTAL</v>
          </cell>
          <cell r="I976" t="str">
            <v>NC</v>
          </cell>
          <cell r="J976" t="str">
            <v>; former flag equal "s"</v>
          </cell>
          <cell r="K976" t="str">
            <v>V</v>
          </cell>
          <cell r="L976">
            <v>38628.496759259258</v>
          </cell>
          <cell r="M976" t="str">
            <v>gchateaug</v>
          </cell>
          <cell r="N976">
            <v>38680.624444444446</v>
          </cell>
          <cell r="O976" t="str">
            <v>gchateaug</v>
          </cell>
          <cell r="Q976">
            <v>1.18</v>
          </cell>
        </row>
        <row r="977">
          <cell r="A977" t="str">
            <v>2000</v>
          </cell>
          <cell r="B977" t="str">
            <v>FR22</v>
          </cell>
          <cell r="C977" t="str">
            <v>A00</v>
          </cell>
          <cell r="D977" t="str">
            <v>PC_EMP</v>
          </cell>
          <cell r="E977" t="str">
            <v>T</v>
          </cell>
          <cell r="F977" t="str">
            <v>BES</v>
          </cell>
          <cell r="G977" t="str">
            <v>RSE</v>
          </cell>
          <cell r="I977" t="str">
            <v>NC</v>
          </cell>
          <cell r="J977" t="str">
            <v>; former flag equal "s"</v>
          </cell>
          <cell r="K977" t="str">
            <v>V</v>
          </cell>
          <cell r="L977">
            <v>38628.496759259258</v>
          </cell>
          <cell r="M977" t="str">
            <v>gchateaug</v>
          </cell>
          <cell r="N977">
            <v>38680.624444444446</v>
          </cell>
          <cell r="O977" t="str">
            <v>gchateaug</v>
          </cell>
          <cell r="Q977">
            <v>0.22</v>
          </cell>
        </row>
        <row r="978">
          <cell r="A978" t="str">
            <v>2000</v>
          </cell>
          <cell r="B978" t="str">
            <v>FR22</v>
          </cell>
          <cell r="C978" t="str">
            <v>A00</v>
          </cell>
          <cell r="D978" t="str">
            <v>PC_EMP</v>
          </cell>
          <cell r="E978" t="str">
            <v>T</v>
          </cell>
          <cell r="F978" t="str">
            <v>BES</v>
          </cell>
          <cell r="G978" t="str">
            <v>TOTAL</v>
          </cell>
          <cell r="I978" t="str">
            <v>NC</v>
          </cell>
          <cell r="J978" t="str">
            <v>; former flag equal "s"</v>
          </cell>
          <cell r="K978" t="str">
            <v>V</v>
          </cell>
          <cell r="L978">
            <v>38628.496759259258</v>
          </cell>
          <cell r="M978" t="str">
            <v>gchateaug</v>
          </cell>
          <cell r="N978">
            <v>38680.624444444446</v>
          </cell>
          <cell r="O978" t="str">
            <v>gchateaug</v>
          </cell>
          <cell r="Q978">
            <v>0.52</v>
          </cell>
        </row>
        <row r="979">
          <cell r="A979" t="str">
            <v>2000</v>
          </cell>
          <cell r="B979" t="str">
            <v>FR22</v>
          </cell>
          <cell r="C979" t="str">
            <v>A00</v>
          </cell>
          <cell r="D979" t="str">
            <v>PC_EMP</v>
          </cell>
          <cell r="E979" t="str">
            <v>T</v>
          </cell>
          <cell r="F979" t="str">
            <v>TOTAL</v>
          </cell>
          <cell r="G979" t="str">
            <v>RSE</v>
          </cell>
          <cell r="I979" t="str">
            <v>NC</v>
          </cell>
          <cell r="J979" t="str">
            <v>; former flag equal "s"</v>
          </cell>
          <cell r="K979" t="str">
            <v>V</v>
          </cell>
          <cell r="L979">
            <v>38628.496759259258</v>
          </cell>
          <cell r="M979" t="str">
            <v>gchateaug</v>
          </cell>
          <cell r="N979">
            <v>38680.624444444446</v>
          </cell>
          <cell r="O979" t="str">
            <v>gchateaug</v>
          </cell>
          <cell r="Q979">
            <v>0.41</v>
          </cell>
        </row>
        <row r="980">
          <cell r="A980" t="str">
            <v>2000</v>
          </cell>
          <cell r="B980" t="str">
            <v>FR22</v>
          </cell>
          <cell r="C980" t="str">
            <v>A00</v>
          </cell>
          <cell r="D980" t="str">
            <v>PC_EMP</v>
          </cell>
          <cell r="E980" t="str">
            <v>T</v>
          </cell>
          <cell r="F980" t="str">
            <v>TOTAL</v>
          </cell>
          <cell r="G980" t="str">
            <v>TOTAL</v>
          </cell>
          <cell r="I980" t="str">
            <v>NC</v>
          </cell>
          <cell r="J980" t="str">
            <v>; former flag equal "s"</v>
          </cell>
          <cell r="K980" t="str">
            <v>V</v>
          </cell>
          <cell r="L980">
            <v>38628.496759259258</v>
          </cell>
          <cell r="M980" t="str">
            <v>gchateaug</v>
          </cell>
          <cell r="N980">
            <v>38680.624444444446</v>
          </cell>
          <cell r="O980" t="str">
            <v>gchateaug</v>
          </cell>
          <cell r="Q980">
            <v>0.72</v>
          </cell>
        </row>
        <row r="981">
          <cell r="A981" t="str">
            <v>2000</v>
          </cell>
          <cell r="B981" t="str">
            <v>FR21</v>
          </cell>
          <cell r="C981" t="str">
            <v>A00</v>
          </cell>
          <cell r="D981" t="str">
            <v>PC_EMP</v>
          </cell>
          <cell r="E981" t="str">
            <v>T</v>
          </cell>
          <cell r="F981" t="str">
            <v>BES</v>
          </cell>
          <cell r="G981" t="str">
            <v>RSE</v>
          </cell>
          <cell r="I981" t="str">
            <v>NC</v>
          </cell>
          <cell r="J981" t="str">
            <v>; former flag equal "s"</v>
          </cell>
          <cell r="K981" t="str">
            <v>V</v>
          </cell>
          <cell r="L981">
            <v>38628.496759259258</v>
          </cell>
          <cell r="M981" t="str">
            <v>gchateaug</v>
          </cell>
          <cell r="N981">
            <v>38680.624444444446</v>
          </cell>
          <cell r="O981" t="str">
            <v>gchateaug</v>
          </cell>
          <cell r="Q981">
            <v>0.16</v>
          </cell>
        </row>
        <row r="982">
          <cell r="A982" t="str">
            <v>2000</v>
          </cell>
          <cell r="B982" t="str">
            <v>FR21</v>
          </cell>
          <cell r="C982" t="str">
            <v>A00</v>
          </cell>
          <cell r="D982" t="str">
            <v>PC_EMP</v>
          </cell>
          <cell r="E982" t="str">
            <v>T</v>
          </cell>
          <cell r="F982" t="str">
            <v>BES</v>
          </cell>
          <cell r="G982" t="str">
            <v>TOTAL</v>
          </cell>
          <cell r="I982" t="str">
            <v>NC</v>
          </cell>
          <cell r="J982" t="str">
            <v>; former flag equal "s"</v>
          </cell>
          <cell r="K982" t="str">
            <v>V</v>
          </cell>
          <cell r="L982">
            <v>38628.496759259258</v>
          </cell>
          <cell r="M982" t="str">
            <v>gchateaug</v>
          </cell>
          <cell r="N982">
            <v>38680.624444444446</v>
          </cell>
          <cell r="O982" t="str">
            <v>gchateaug</v>
          </cell>
          <cell r="Q982">
            <v>0.35</v>
          </cell>
        </row>
        <row r="983">
          <cell r="A983" t="str">
            <v>2000</v>
          </cell>
          <cell r="B983" t="str">
            <v>FR21</v>
          </cell>
          <cell r="C983" t="str">
            <v>A00</v>
          </cell>
          <cell r="D983" t="str">
            <v>PC_EMP</v>
          </cell>
          <cell r="E983" t="str">
            <v>T</v>
          </cell>
          <cell r="F983" t="str">
            <v>TOTAL</v>
          </cell>
          <cell r="G983" t="str">
            <v>RSE</v>
          </cell>
          <cell r="I983" t="str">
            <v>NC</v>
          </cell>
          <cell r="J983" t="str">
            <v>; former flag equal "s"</v>
          </cell>
          <cell r="K983" t="str">
            <v>V</v>
          </cell>
          <cell r="L983">
            <v>38628.496759259258</v>
          </cell>
          <cell r="M983" t="str">
            <v>gchateaug</v>
          </cell>
          <cell r="N983">
            <v>38680.624444444446</v>
          </cell>
          <cell r="O983" t="str">
            <v>gchateaug</v>
          </cell>
          <cell r="Q983">
            <v>0.4</v>
          </cell>
        </row>
        <row r="984">
          <cell r="A984" t="str">
            <v>2000</v>
          </cell>
          <cell r="B984" t="str">
            <v>FR21</v>
          </cell>
          <cell r="C984" t="str">
            <v>A00</v>
          </cell>
          <cell r="D984" t="str">
            <v>PC_EMP</v>
          </cell>
          <cell r="E984" t="str">
            <v>T</v>
          </cell>
          <cell r="F984" t="str">
            <v>TOTAL</v>
          </cell>
          <cell r="G984" t="str">
            <v>TOTAL</v>
          </cell>
          <cell r="I984" t="str">
            <v>NC</v>
          </cell>
          <cell r="J984" t="str">
            <v>; former flag equal "s"</v>
          </cell>
          <cell r="K984" t="str">
            <v>V</v>
          </cell>
          <cell r="L984">
            <v>38628.496759259258</v>
          </cell>
          <cell r="M984" t="str">
            <v>gchateaug</v>
          </cell>
          <cell r="N984">
            <v>38680.624444444446</v>
          </cell>
          <cell r="O984" t="str">
            <v>gchateaug</v>
          </cell>
          <cell r="Q984">
            <v>0.6</v>
          </cell>
        </row>
        <row r="985">
          <cell r="A985" t="str">
            <v>2000</v>
          </cell>
          <cell r="B985" t="str">
            <v>FR1</v>
          </cell>
          <cell r="C985" t="str">
            <v>A00</v>
          </cell>
          <cell r="D985" t="str">
            <v>PC_EMP</v>
          </cell>
          <cell r="E985" t="str">
            <v>T</v>
          </cell>
          <cell r="F985" t="str">
            <v>BES</v>
          </cell>
          <cell r="G985" t="str">
            <v>RSE</v>
          </cell>
          <cell r="I985" t="str">
            <v>NC</v>
          </cell>
          <cell r="J985" t="str">
            <v>; former flag equal "s"</v>
          </cell>
          <cell r="K985" t="str">
            <v>V</v>
          </cell>
          <cell r="L985">
            <v>38628.496759259258</v>
          </cell>
          <cell r="M985" t="str">
            <v>gchateaug</v>
          </cell>
          <cell r="N985">
            <v>38680.624444444446</v>
          </cell>
          <cell r="O985" t="str">
            <v>gchateaug</v>
          </cell>
          <cell r="Q985">
            <v>0.88</v>
          </cell>
        </row>
        <row r="986">
          <cell r="A986" t="str">
            <v>2000</v>
          </cell>
          <cell r="B986" t="str">
            <v>FR1</v>
          </cell>
          <cell r="C986" t="str">
            <v>A00</v>
          </cell>
          <cell r="D986" t="str">
            <v>PC_EMP</v>
          </cell>
          <cell r="E986" t="str">
            <v>T</v>
          </cell>
          <cell r="F986" t="str">
            <v>BES</v>
          </cell>
          <cell r="G986" t="str">
            <v>TOTAL</v>
          </cell>
          <cell r="I986" t="str">
            <v>NC</v>
          </cell>
          <cell r="J986" t="str">
            <v>; former flag equal "s"</v>
          </cell>
          <cell r="K986" t="str">
            <v>V</v>
          </cell>
          <cell r="L986">
            <v>38628.496759259258</v>
          </cell>
          <cell r="M986" t="str">
            <v>gchateaug</v>
          </cell>
          <cell r="N986">
            <v>38680.624444444446</v>
          </cell>
          <cell r="O986" t="str">
            <v>gchateaug</v>
          </cell>
          <cell r="Q986">
            <v>1.68</v>
          </cell>
        </row>
        <row r="987">
          <cell r="A987" t="str">
            <v>2000</v>
          </cell>
          <cell r="B987" t="str">
            <v>FR1</v>
          </cell>
          <cell r="C987" t="str">
            <v>A00</v>
          </cell>
          <cell r="D987" t="str">
            <v>PC_EMP</v>
          </cell>
          <cell r="E987" t="str">
            <v>T</v>
          </cell>
          <cell r="F987" t="str">
            <v>TOTAL</v>
          </cell>
          <cell r="G987" t="str">
            <v>RSE</v>
          </cell>
          <cell r="I987" t="str">
            <v>NC</v>
          </cell>
          <cell r="J987" t="str">
            <v>; former flag equal "s"</v>
          </cell>
          <cell r="K987" t="str">
            <v>V</v>
          </cell>
          <cell r="L987">
            <v>38628.496759259258</v>
          </cell>
          <cell r="M987" t="str">
            <v>gchateaug</v>
          </cell>
          <cell r="N987">
            <v>38680.624444444446</v>
          </cell>
          <cell r="O987" t="str">
            <v>gchateaug</v>
          </cell>
          <cell r="Q987">
            <v>1.9</v>
          </cell>
        </row>
        <row r="988">
          <cell r="A988" t="str">
            <v>2000</v>
          </cell>
          <cell r="B988" t="str">
            <v>FR1</v>
          </cell>
          <cell r="C988" t="str">
            <v>A00</v>
          </cell>
          <cell r="D988" t="str">
            <v>PC_EMP</v>
          </cell>
          <cell r="E988" t="str">
            <v>T</v>
          </cell>
          <cell r="F988" t="str">
            <v>TOTAL</v>
          </cell>
          <cell r="G988" t="str">
            <v>TOTAL</v>
          </cell>
          <cell r="I988" t="str">
            <v>NC</v>
          </cell>
          <cell r="J988" t="str">
            <v>; former flag equal "s"</v>
          </cell>
          <cell r="K988" t="str">
            <v>V</v>
          </cell>
          <cell r="L988">
            <v>38628.496759259258</v>
          </cell>
          <cell r="M988" t="str">
            <v>gchateaug</v>
          </cell>
          <cell r="N988">
            <v>38680.624444444446</v>
          </cell>
          <cell r="O988" t="str">
            <v>gchateaug</v>
          </cell>
          <cell r="Q988">
            <v>2.92</v>
          </cell>
        </row>
        <row r="989">
          <cell r="A989" t="str">
            <v>2000</v>
          </cell>
          <cell r="B989" t="str">
            <v>FI20</v>
          </cell>
          <cell r="C989" t="str">
            <v>A00</v>
          </cell>
          <cell r="D989" t="str">
            <v>PC_EMP</v>
          </cell>
          <cell r="E989" t="str">
            <v>T</v>
          </cell>
          <cell r="F989" t="str">
            <v>BES</v>
          </cell>
          <cell r="G989" t="str">
            <v>TOTAL</v>
          </cell>
          <cell r="I989" t="str">
            <v>NC</v>
          </cell>
          <cell r="J989" t="str">
            <v>; former flag equal "s"</v>
          </cell>
          <cell r="K989" t="str">
            <v>V</v>
          </cell>
          <cell r="L989">
            <v>38628.496759259258</v>
          </cell>
          <cell r="M989" t="str">
            <v>gchateaug</v>
          </cell>
          <cell r="N989">
            <v>38680.624444444446</v>
          </cell>
          <cell r="O989" t="str">
            <v>gchateaug</v>
          </cell>
          <cell r="Q989">
            <v>0.14000000000000001</v>
          </cell>
        </row>
        <row r="990">
          <cell r="A990" t="str">
            <v>2000</v>
          </cell>
          <cell r="B990" t="str">
            <v>FI20</v>
          </cell>
          <cell r="C990" t="str">
            <v>A00</v>
          </cell>
          <cell r="D990" t="str">
            <v>PC_EMP</v>
          </cell>
          <cell r="E990" t="str">
            <v>T</v>
          </cell>
          <cell r="F990" t="str">
            <v>TOTAL</v>
          </cell>
          <cell r="G990" t="str">
            <v>TOTAL</v>
          </cell>
          <cell r="I990" t="str">
            <v>NC</v>
          </cell>
          <cell r="J990" t="str">
            <v>; former flag equal "s"</v>
          </cell>
          <cell r="K990" t="str">
            <v>V</v>
          </cell>
          <cell r="L990">
            <v>38628.496759259258</v>
          </cell>
          <cell r="M990" t="str">
            <v>gchateaug</v>
          </cell>
          <cell r="N990">
            <v>38680.624444444446</v>
          </cell>
          <cell r="O990" t="str">
            <v>gchateaug</v>
          </cell>
          <cell r="Q990">
            <v>0.26</v>
          </cell>
        </row>
        <row r="991">
          <cell r="A991" t="str">
            <v>2000</v>
          </cell>
          <cell r="B991" t="str">
            <v>FI18</v>
          </cell>
          <cell r="C991" t="str">
            <v>A00</v>
          </cell>
          <cell r="D991" t="str">
            <v>PC_EMP</v>
          </cell>
          <cell r="E991" t="str">
            <v>T</v>
          </cell>
          <cell r="F991" t="str">
            <v>BES</v>
          </cell>
          <cell r="G991" t="str">
            <v>TOTAL</v>
          </cell>
          <cell r="H991" t="str">
            <v>:</v>
          </cell>
          <cell r="I991" t="str">
            <v>NC</v>
          </cell>
          <cell r="K991" t="str">
            <v>V</v>
          </cell>
          <cell r="L991">
            <v>38628.496759259258</v>
          </cell>
          <cell r="M991" t="str">
            <v>gchateaug</v>
          </cell>
          <cell r="N991">
            <v>38680.624444444446</v>
          </cell>
          <cell r="O991" t="str">
            <v>gchateaug</v>
          </cell>
        </row>
        <row r="992">
          <cell r="A992" t="str">
            <v>2000</v>
          </cell>
          <cell r="B992" t="str">
            <v>FI18</v>
          </cell>
          <cell r="C992" t="str">
            <v>A00</v>
          </cell>
          <cell r="D992" t="str">
            <v>PC_EMP</v>
          </cell>
          <cell r="E992" t="str">
            <v>T</v>
          </cell>
          <cell r="F992" t="str">
            <v>TOTAL</v>
          </cell>
          <cell r="G992" t="str">
            <v>TOTAL</v>
          </cell>
          <cell r="H992" t="str">
            <v>:</v>
          </cell>
          <cell r="I992" t="str">
            <v>NC</v>
          </cell>
          <cell r="K992" t="str">
            <v>V</v>
          </cell>
          <cell r="L992">
            <v>38628.496759259258</v>
          </cell>
          <cell r="M992" t="str">
            <v>gchateaug</v>
          </cell>
          <cell r="N992">
            <v>38680.624444444446</v>
          </cell>
          <cell r="O992" t="str">
            <v>gchateaug</v>
          </cell>
        </row>
        <row r="993">
          <cell r="A993" t="str">
            <v>2000</v>
          </cell>
          <cell r="B993" t="str">
            <v>FI13</v>
          </cell>
          <cell r="C993" t="str">
            <v>A00</v>
          </cell>
          <cell r="D993" t="str">
            <v>PC_EMP</v>
          </cell>
          <cell r="E993" t="str">
            <v>T</v>
          </cell>
          <cell r="F993" t="str">
            <v>BES</v>
          </cell>
          <cell r="G993" t="str">
            <v>TOTAL</v>
          </cell>
          <cell r="I993" t="str">
            <v>NC</v>
          </cell>
          <cell r="J993" t="str">
            <v>; former flag equal "s"</v>
          </cell>
          <cell r="K993" t="str">
            <v>V</v>
          </cell>
          <cell r="L993">
            <v>38628.496759259258</v>
          </cell>
          <cell r="M993" t="str">
            <v>gchateaug</v>
          </cell>
          <cell r="N993">
            <v>38680.624444444446</v>
          </cell>
          <cell r="O993" t="str">
            <v>gchateaug</v>
          </cell>
          <cell r="Q993">
            <v>0.56000000000000005</v>
          </cell>
        </row>
        <row r="994">
          <cell r="A994" t="str">
            <v>2000</v>
          </cell>
          <cell r="B994" t="str">
            <v>FI13</v>
          </cell>
          <cell r="C994" t="str">
            <v>A00</v>
          </cell>
          <cell r="D994" t="str">
            <v>PC_EMP</v>
          </cell>
          <cell r="E994" t="str">
            <v>T</v>
          </cell>
          <cell r="F994" t="str">
            <v>TOTAL</v>
          </cell>
          <cell r="G994" t="str">
            <v>TOTAL</v>
          </cell>
          <cell r="I994" t="str">
            <v>NC</v>
          </cell>
          <cell r="J994" t="str">
            <v>; former flag equal "s"</v>
          </cell>
          <cell r="K994" t="str">
            <v>V</v>
          </cell>
          <cell r="L994">
            <v>38628.496759259258</v>
          </cell>
          <cell r="M994" t="str">
            <v>gchateaug</v>
          </cell>
          <cell r="N994">
            <v>38680.624444444446</v>
          </cell>
          <cell r="O994" t="str">
            <v>gchateaug</v>
          </cell>
          <cell r="Q994">
            <v>1.6</v>
          </cell>
        </row>
        <row r="995">
          <cell r="A995" t="str">
            <v>2000</v>
          </cell>
          <cell r="B995" t="str">
            <v>FI1</v>
          </cell>
          <cell r="C995" t="str">
            <v>A00</v>
          </cell>
          <cell r="D995" t="str">
            <v>PC_EMP</v>
          </cell>
          <cell r="E995" t="str">
            <v>T</v>
          </cell>
          <cell r="F995" t="str">
            <v>BES</v>
          </cell>
          <cell r="G995" t="str">
            <v>TOTAL</v>
          </cell>
          <cell r="I995" t="str">
            <v>NC</v>
          </cell>
          <cell r="J995" t="str">
            <v>; former flag equal "s"</v>
          </cell>
          <cell r="K995" t="str">
            <v>V</v>
          </cell>
          <cell r="L995">
            <v>38628.496759259258</v>
          </cell>
          <cell r="M995" t="str">
            <v>gchateaug</v>
          </cell>
          <cell r="N995">
            <v>38680.624444444446</v>
          </cell>
          <cell r="O995" t="str">
            <v>gchateaug</v>
          </cell>
          <cell r="Q995">
            <v>1.64</v>
          </cell>
        </row>
        <row r="996">
          <cell r="A996" t="str">
            <v>2000</v>
          </cell>
          <cell r="B996" t="str">
            <v>FI1</v>
          </cell>
          <cell r="C996" t="str">
            <v>A00</v>
          </cell>
          <cell r="D996" t="str">
            <v>PC_EMP</v>
          </cell>
          <cell r="E996" t="str">
            <v>T</v>
          </cell>
          <cell r="F996" t="str">
            <v>TOTAL</v>
          </cell>
          <cell r="G996" t="str">
            <v>TOTAL</v>
          </cell>
          <cell r="I996" t="str">
            <v>NC</v>
          </cell>
          <cell r="K996" t="str">
            <v>V</v>
          </cell>
          <cell r="L996">
            <v>38628.496759259258</v>
          </cell>
          <cell r="M996" t="str">
            <v>gchateaug</v>
          </cell>
          <cell r="N996">
            <v>38680.624444444446</v>
          </cell>
          <cell r="O996" t="str">
            <v>gchateaug</v>
          </cell>
          <cell r="Q996">
            <v>2.96</v>
          </cell>
        </row>
        <row r="997">
          <cell r="A997" t="str">
            <v>2000</v>
          </cell>
          <cell r="B997" t="str">
            <v>ES70</v>
          </cell>
          <cell r="C997" t="str">
            <v>A00</v>
          </cell>
          <cell r="D997" t="str">
            <v>PC_EMP</v>
          </cell>
          <cell r="E997" t="str">
            <v>T</v>
          </cell>
          <cell r="F997" t="str">
            <v>BES</v>
          </cell>
          <cell r="G997" t="str">
            <v>RSE</v>
          </cell>
          <cell r="H997" t="str">
            <v>:</v>
          </cell>
          <cell r="I997" t="str">
            <v>NC</v>
          </cell>
          <cell r="K997" t="str">
            <v>V</v>
          </cell>
          <cell r="L997">
            <v>38628.496759259258</v>
          </cell>
          <cell r="M997" t="str">
            <v>gchateaug</v>
          </cell>
          <cell r="N997">
            <v>38680.624444444446</v>
          </cell>
          <cell r="O997" t="str">
            <v>gchateaug</v>
          </cell>
        </row>
        <row r="998">
          <cell r="A998" t="str">
            <v>2000</v>
          </cell>
          <cell r="B998" t="str">
            <v>ES70</v>
          </cell>
          <cell r="C998" t="str">
            <v>A00</v>
          </cell>
          <cell r="D998" t="str">
            <v>PC_EMP</v>
          </cell>
          <cell r="E998" t="str">
            <v>T</v>
          </cell>
          <cell r="F998" t="str">
            <v>BES</v>
          </cell>
          <cell r="G998" t="str">
            <v>TOTAL</v>
          </cell>
          <cell r="H998" t="str">
            <v>:</v>
          </cell>
          <cell r="I998" t="str">
            <v>NC</v>
          </cell>
          <cell r="K998" t="str">
            <v>V</v>
          </cell>
          <cell r="L998">
            <v>38628.496759259258</v>
          </cell>
          <cell r="M998" t="str">
            <v>gchateaug</v>
          </cell>
          <cell r="N998">
            <v>38680.624444444446</v>
          </cell>
          <cell r="O998" t="str">
            <v>gchateaug</v>
          </cell>
        </row>
        <row r="999">
          <cell r="A999" t="str">
            <v>2000</v>
          </cell>
          <cell r="B999" t="str">
            <v>ES70</v>
          </cell>
          <cell r="C999" t="str">
            <v>A00</v>
          </cell>
          <cell r="D999" t="str">
            <v>PC_EMP</v>
          </cell>
          <cell r="E999" t="str">
            <v>T</v>
          </cell>
          <cell r="F999" t="str">
            <v>TOTAL</v>
          </cell>
          <cell r="G999" t="str">
            <v>RSE</v>
          </cell>
          <cell r="H999" t="str">
            <v>:</v>
          </cell>
          <cell r="I999" t="str">
            <v>NC</v>
          </cell>
          <cell r="K999" t="str">
            <v>V</v>
          </cell>
          <cell r="L999">
            <v>38628.496759259258</v>
          </cell>
          <cell r="M999" t="str">
            <v>gchateaug</v>
          </cell>
          <cell r="N999">
            <v>38680.624432870369</v>
          </cell>
          <cell r="O999" t="str">
            <v>gchateaug</v>
          </cell>
        </row>
        <row r="1000">
          <cell r="A1000" t="str">
            <v>2000</v>
          </cell>
          <cell r="B1000" t="str">
            <v>ES70</v>
          </cell>
          <cell r="C1000" t="str">
            <v>A00</v>
          </cell>
          <cell r="D1000" t="str">
            <v>PC_EMP</v>
          </cell>
          <cell r="E1000" t="str">
            <v>T</v>
          </cell>
          <cell r="F1000" t="str">
            <v>TOTAL</v>
          </cell>
          <cell r="G1000" t="str">
            <v>TOTAL</v>
          </cell>
          <cell r="H1000" t="str">
            <v>:</v>
          </cell>
          <cell r="I1000" t="str">
            <v>NC</v>
          </cell>
          <cell r="K1000" t="str">
            <v>V</v>
          </cell>
          <cell r="L1000">
            <v>38628.496759259258</v>
          </cell>
          <cell r="M1000" t="str">
            <v>gchateaug</v>
          </cell>
          <cell r="N1000">
            <v>38680.624432870369</v>
          </cell>
          <cell r="O1000" t="str">
            <v>gchateaug</v>
          </cell>
        </row>
        <row r="1001">
          <cell r="A1001" t="str">
            <v>1999</v>
          </cell>
          <cell r="B1001" t="str">
            <v>SI</v>
          </cell>
          <cell r="C1001" t="str">
            <v>A00</v>
          </cell>
          <cell r="D1001" t="str">
            <v>PC_EMP</v>
          </cell>
          <cell r="E1001" t="str">
            <v>T</v>
          </cell>
          <cell r="F1001" t="str">
            <v>BES</v>
          </cell>
          <cell r="G1001" t="str">
            <v>TOTAL</v>
          </cell>
          <cell r="I1001" t="str">
            <v>NC</v>
          </cell>
          <cell r="K1001" t="str">
            <v>V</v>
          </cell>
          <cell r="L1001">
            <v>38628.522870370369</v>
          </cell>
          <cell r="M1001" t="str">
            <v>gchateaug</v>
          </cell>
          <cell r="N1001">
            <v>38681.684166666666</v>
          </cell>
          <cell r="O1001" t="str">
            <v>gchateaug</v>
          </cell>
          <cell r="Q1001">
            <v>0.56000000000000005</v>
          </cell>
        </row>
        <row r="1002">
          <cell r="A1002" t="str">
            <v>1999</v>
          </cell>
          <cell r="B1002" t="str">
            <v>SI</v>
          </cell>
          <cell r="C1002" t="str">
            <v>A00</v>
          </cell>
          <cell r="D1002" t="str">
            <v>PC_EMP</v>
          </cell>
          <cell r="E1002" t="str">
            <v>T</v>
          </cell>
          <cell r="F1002" t="str">
            <v>BES</v>
          </cell>
          <cell r="G1002" t="str">
            <v>RSE</v>
          </cell>
          <cell r="I1002" t="str">
            <v>NC</v>
          </cell>
          <cell r="K1002" t="str">
            <v>V</v>
          </cell>
          <cell r="L1002">
            <v>38628.522870370369</v>
          </cell>
          <cell r="M1002" t="str">
            <v>gchateaug</v>
          </cell>
          <cell r="N1002">
            <v>38681.684166666666</v>
          </cell>
          <cell r="O1002" t="str">
            <v>gchateaug</v>
          </cell>
          <cell r="Q1002">
            <v>0.2</v>
          </cell>
        </row>
        <row r="1003">
          <cell r="A1003" t="str">
            <v>1999</v>
          </cell>
          <cell r="B1003" t="str">
            <v>SE</v>
          </cell>
          <cell r="C1003" t="str">
            <v>A00</v>
          </cell>
          <cell r="D1003" t="str">
            <v>PC_EMP</v>
          </cell>
          <cell r="E1003" t="str">
            <v>T</v>
          </cell>
          <cell r="F1003" t="str">
            <v>TOTAL</v>
          </cell>
          <cell r="G1003" t="str">
            <v>TOTAL</v>
          </cell>
          <cell r="I1003" t="str">
            <v>NC</v>
          </cell>
          <cell r="K1003" t="str">
            <v>V</v>
          </cell>
          <cell r="L1003">
            <v>38628.522870370369</v>
          </cell>
          <cell r="M1003" t="str">
            <v>gchateaug</v>
          </cell>
          <cell r="N1003">
            <v>38681.684166666666</v>
          </cell>
          <cell r="O1003" t="str">
            <v>gchateaug</v>
          </cell>
          <cell r="Q1003">
            <v>2.65</v>
          </cell>
        </row>
        <row r="1004">
          <cell r="A1004" t="str">
            <v>1998</v>
          </cell>
          <cell r="B1004" t="str">
            <v>SI</v>
          </cell>
          <cell r="C1004" t="str">
            <v>A00</v>
          </cell>
          <cell r="D1004" t="str">
            <v>PC_EMP</v>
          </cell>
          <cell r="E1004" t="str">
            <v>T</v>
          </cell>
          <cell r="F1004" t="str">
            <v>BES</v>
          </cell>
          <cell r="G1004" t="str">
            <v>TOTAL</v>
          </cell>
          <cell r="I1004" t="str">
            <v>NC</v>
          </cell>
          <cell r="K1004" t="str">
            <v>V</v>
          </cell>
          <cell r="L1004">
            <v>38628.522870370369</v>
          </cell>
          <cell r="M1004" t="str">
            <v>gchateaug</v>
          </cell>
          <cell r="N1004">
            <v>38681.684050925927</v>
          </cell>
          <cell r="O1004" t="str">
            <v>gchateaug</v>
          </cell>
          <cell r="Q1004">
            <v>0.52</v>
          </cell>
        </row>
        <row r="1005">
          <cell r="A1005" t="str">
            <v>1998</v>
          </cell>
          <cell r="B1005" t="str">
            <v>SI</v>
          </cell>
          <cell r="C1005" t="str">
            <v>A00</v>
          </cell>
          <cell r="D1005" t="str">
            <v>PC_EMP</v>
          </cell>
          <cell r="E1005" t="str">
            <v>T</v>
          </cell>
          <cell r="F1005" t="str">
            <v>BES</v>
          </cell>
          <cell r="G1005" t="str">
            <v>RSE</v>
          </cell>
          <cell r="I1005" t="str">
            <v>NC</v>
          </cell>
          <cell r="K1005" t="str">
            <v>V</v>
          </cell>
          <cell r="L1005">
            <v>38628.522870370369</v>
          </cell>
          <cell r="M1005" t="str">
            <v>gchateaug</v>
          </cell>
          <cell r="N1005">
            <v>38681.684050925927</v>
          </cell>
          <cell r="O1005" t="str">
            <v>gchateaug</v>
          </cell>
          <cell r="Q1005">
            <v>0.19</v>
          </cell>
        </row>
        <row r="1006">
          <cell r="A1006" t="str">
            <v>2000</v>
          </cell>
          <cell r="B1006" t="str">
            <v>SI</v>
          </cell>
          <cell r="C1006" t="str">
            <v>A00</v>
          </cell>
          <cell r="D1006" t="str">
            <v>PC_EMP</v>
          </cell>
          <cell r="E1006" t="str">
            <v>T</v>
          </cell>
          <cell r="F1006" t="str">
            <v>BES</v>
          </cell>
          <cell r="G1006" t="str">
            <v>RSE</v>
          </cell>
          <cell r="I1006" t="str">
            <v>NC</v>
          </cell>
          <cell r="K1006" t="str">
            <v>V</v>
          </cell>
          <cell r="L1006">
            <v>38628.522881944446</v>
          </cell>
          <cell r="M1006" t="str">
            <v>gchateaug</v>
          </cell>
          <cell r="N1006">
            <v>38681.684166666666</v>
          </cell>
          <cell r="O1006" t="str">
            <v>gchateaug</v>
          </cell>
          <cell r="Q1006">
            <v>0.18</v>
          </cell>
        </row>
        <row r="1007">
          <cell r="A1007" t="str">
            <v>1998</v>
          </cell>
          <cell r="B1007" t="str">
            <v>PL</v>
          </cell>
          <cell r="C1007" t="str">
            <v>A00</v>
          </cell>
          <cell r="D1007" t="str">
            <v>PC_EMP</v>
          </cell>
          <cell r="E1007" t="str">
            <v>T</v>
          </cell>
          <cell r="F1007" t="str">
            <v>BES</v>
          </cell>
          <cell r="G1007" t="str">
            <v>TOTAL</v>
          </cell>
          <cell r="I1007" t="str">
            <v>OTH</v>
          </cell>
          <cell r="J1007" t="str">
            <v>DATA OCDE</v>
          </cell>
          <cell r="K1007" t="str">
            <v>V</v>
          </cell>
          <cell r="L1007">
            <v>38628.522893518515</v>
          </cell>
          <cell r="M1007" t="str">
            <v>gchateaug</v>
          </cell>
          <cell r="N1007">
            <v>38681.684027777781</v>
          </cell>
          <cell r="O1007" t="str">
            <v>gchateaug</v>
          </cell>
          <cell r="Q1007">
            <v>0.19</v>
          </cell>
        </row>
        <row r="1008">
          <cell r="A1008" t="str">
            <v>1998</v>
          </cell>
          <cell r="B1008" t="str">
            <v>PL</v>
          </cell>
          <cell r="C1008" t="str">
            <v>A00</v>
          </cell>
          <cell r="D1008" t="str">
            <v>PC_EMP</v>
          </cell>
          <cell r="E1008" t="str">
            <v>T</v>
          </cell>
          <cell r="F1008" t="str">
            <v>BES</v>
          </cell>
          <cell r="G1008" t="str">
            <v>RSE</v>
          </cell>
          <cell r="I1008" t="str">
            <v>OTH</v>
          </cell>
          <cell r="J1008" t="str">
            <v>DATA OCDE</v>
          </cell>
          <cell r="K1008" t="str">
            <v>V</v>
          </cell>
          <cell r="L1008">
            <v>38628.522893518515</v>
          </cell>
          <cell r="M1008" t="str">
            <v>gchateaug</v>
          </cell>
          <cell r="N1008">
            <v>38681.684027777781</v>
          </cell>
          <cell r="O1008" t="str">
            <v>gchateaug</v>
          </cell>
          <cell r="Q1008">
            <v>0.08</v>
          </cell>
        </row>
        <row r="1009">
          <cell r="A1009" t="str">
            <v>1997</v>
          </cell>
          <cell r="B1009" t="str">
            <v>NO</v>
          </cell>
          <cell r="C1009" t="str">
            <v>A00</v>
          </cell>
          <cell r="D1009" t="str">
            <v>PC_EMP</v>
          </cell>
          <cell r="E1009" t="str">
            <v>T</v>
          </cell>
          <cell r="F1009" t="str">
            <v>BES</v>
          </cell>
          <cell r="G1009" t="str">
            <v>RSE</v>
          </cell>
          <cell r="H1009" t="str">
            <v>u</v>
          </cell>
          <cell r="I1009" t="str">
            <v>OTH</v>
          </cell>
          <cell r="J1009" t="str">
            <v>DATA OCDE</v>
          </cell>
          <cell r="K1009" t="str">
            <v>V</v>
          </cell>
          <cell r="L1009">
            <v>38628.522893518515</v>
          </cell>
          <cell r="M1009" t="str">
            <v>gchateaug</v>
          </cell>
          <cell r="N1009">
            <v>38681.684016203704</v>
          </cell>
          <cell r="O1009" t="str">
            <v>gchateaug</v>
          </cell>
          <cell r="Q1009">
            <v>0.56999999999999995</v>
          </cell>
        </row>
        <row r="1010">
          <cell r="A1010" t="str">
            <v>1997</v>
          </cell>
          <cell r="B1010" t="str">
            <v>NL</v>
          </cell>
          <cell r="C1010" t="str">
            <v>A00</v>
          </cell>
          <cell r="D1010" t="str">
            <v>PC_EMP</v>
          </cell>
          <cell r="E1010" t="str">
            <v>T</v>
          </cell>
          <cell r="F1010" t="str">
            <v>BES</v>
          </cell>
          <cell r="G1010" t="str">
            <v>RSE</v>
          </cell>
          <cell r="I1010" t="str">
            <v>OTH</v>
          </cell>
          <cell r="J1010" t="str">
            <v>DATA OCDE</v>
          </cell>
          <cell r="K1010" t="str">
            <v>V</v>
          </cell>
          <cell r="L1010">
            <v>38628.522893518515</v>
          </cell>
          <cell r="M1010" t="str">
            <v>gchateaug</v>
          </cell>
          <cell r="N1010">
            <v>38681.684027777781</v>
          </cell>
          <cell r="O1010" t="str">
            <v>gchateaug</v>
          </cell>
          <cell r="Q1010">
            <v>0.28999999999999998</v>
          </cell>
        </row>
        <row r="1011">
          <cell r="A1011" t="str">
            <v>2000</v>
          </cell>
          <cell r="B1011" t="str">
            <v>PT</v>
          </cell>
          <cell r="C1011" t="str">
            <v>A00</v>
          </cell>
          <cell r="D1011" t="str">
            <v>PC_EMP</v>
          </cell>
          <cell r="E1011" t="str">
            <v>T</v>
          </cell>
          <cell r="F1011" t="str">
            <v>BES</v>
          </cell>
          <cell r="G1011" t="str">
            <v>TOTAL</v>
          </cell>
          <cell r="H1011" t="str">
            <v>e</v>
          </cell>
          <cell r="I1011" t="str">
            <v>OTH</v>
          </cell>
          <cell r="J1011" t="str">
            <v>DATA OCDE</v>
          </cell>
          <cell r="K1011" t="str">
            <v>V</v>
          </cell>
          <cell r="L1011">
            <v>38628.522893518515</v>
          </cell>
          <cell r="M1011" t="str">
            <v>gchateaug</v>
          </cell>
          <cell r="N1011">
            <v>38681.684166666666</v>
          </cell>
          <cell r="O1011" t="str">
            <v>gchateaug</v>
          </cell>
          <cell r="Q1011">
            <v>0.12</v>
          </cell>
        </row>
        <row r="1012">
          <cell r="A1012" t="str">
            <v>1988</v>
          </cell>
          <cell r="B1012" t="str">
            <v>ES</v>
          </cell>
          <cell r="C1012" t="str">
            <v>A00</v>
          </cell>
          <cell r="D1012" t="str">
            <v>PC_EMP</v>
          </cell>
          <cell r="E1012" t="str">
            <v>T</v>
          </cell>
          <cell r="F1012" t="str">
            <v>TOTAL</v>
          </cell>
          <cell r="G1012" t="str">
            <v>TOTAL</v>
          </cell>
          <cell r="H1012" t="str">
            <v>b</v>
          </cell>
          <cell r="I1012" t="str">
            <v>NC</v>
          </cell>
          <cell r="K1012" t="str">
            <v>V</v>
          </cell>
          <cell r="L1012">
            <v>38628.522893518515</v>
          </cell>
          <cell r="M1012" t="str">
            <v>gchateaug</v>
          </cell>
          <cell r="N1012">
            <v>38681.684004629627</v>
          </cell>
          <cell r="O1012" t="str">
            <v>gchateaug</v>
          </cell>
          <cell r="Q1012">
            <v>0.75</v>
          </cell>
        </row>
        <row r="1013">
          <cell r="A1013" t="str">
            <v>1988</v>
          </cell>
          <cell r="B1013" t="str">
            <v>ES</v>
          </cell>
          <cell r="C1013" t="str">
            <v>A00</v>
          </cell>
          <cell r="D1013" t="str">
            <v>PC_EMP</v>
          </cell>
          <cell r="E1013" t="str">
            <v>T</v>
          </cell>
          <cell r="F1013" t="str">
            <v>TOTAL</v>
          </cell>
          <cell r="G1013" t="str">
            <v>RSE</v>
          </cell>
          <cell r="H1013" t="str">
            <v>b</v>
          </cell>
          <cell r="I1013" t="str">
            <v>NC</v>
          </cell>
          <cell r="K1013" t="str">
            <v>V</v>
          </cell>
          <cell r="L1013">
            <v>38628.522893518515</v>
          </cell>
          <cell r="M1013" t="str">
            <v>gchateaug</v>
          </cell>
          <cell r="N1013">
            <v>38681.684004629627</v>
          </cell>
          <cell r="O1013" t="str">
            <v>gchateaug</v>
          </cell>
          <cell r="Q1013">
            <v>0.48</v>
          </cell>
        </row>
        <row r="1014">
          <cell r="A1014" t="str">
            <v>2002</v>
          </cell>
          <cell r="B1014" t="str">
            <v>PL12</v>
          </cell>
          <cell r="C1014" t="str">
            <v>A00</v>
          </cell>
          <cell r="D1014" t="str">
            <v>PC_EMP</v>
          </cell>
          <cell r="E1014" t="str">
            <v>T</v>
          </cell>
          <cell r="F1014" t="str">
            <v>TOTAL</v>
          </cell>
          <cell r="G1014" t="str">
            <v>RSE</v>
          </cell>
          <cell r="I1014" t="str">
            <v>MS</v>
          </cell>
          <cell r="K1014" t="str">
            <v>V</v>
          </cell>
          <cell r="L1014">
            <v>38628.496747685182</v>
          </cell>
          <cell r="M1014" t="str">
            <v>gchateaug</v>
          </cell>
          <cell r="N1014">
            <v>38680.624432870369</v>
          </cell>
          <cell r="O1014" t="str">
            <v>gchateaug</v>
          </cell>
          <cell r="Q1014">
            <v>1.1599999999999999</v>
          </cell>
        </row>
        <row r="1015">
          <cell r="A1015" t="str">
            <v>2002</v>
          </cell>
          <cell r="B1015" t="str">
            <v>PL12</v>
          </cell>
          <cell r="C1015" t="str">
            <v>A00</v>
          </cell>
          <cell r="D1015" t="str">
            <v>PC_EMP</v>
          </cell>
          <cell r="E1015" t="str">
            <v>T</v>
          </cell>
          <cell r="F1015" t="str">
            <v>TOTAL</v>
          </cell>
          <cell r="G1015" t="str">
            <v>TOTAL</v>
          </cell>
          <cell r="I1015" t="str">
            <v>MS</v>
          </cell>
          <cell r="K1015" t="str">
            <v>V</v>
          </cell>
          <cell r="L1015">
            <v>38628.496747685182</v>
          </cell>
          <cell r="M1015" t="str">
            <v>gchateaug</v>
          </cell>
          <cell r="N1015">
            <v>38680.624432870369</v>
          </cell>
          <cell r="O1015" t="str">
            <v>gchateaug</v>
          </cell>
          <cell r="Q1015">
            <v>1.73</v>
          </cell>
        </row>
        <row r="1016">
          <cell r="A1016" t="str">
            <v>2002</v>
          </cell>
          <cell r="B1016" t="str">
            <v>NL34</v>
          </cell>
          <cell r="C1016" t="str">
            <v>A00</v>
          </cell>
          <cell r="D1016" t="str">
            <v>PC_EMP</v>
          </cell>
          <cell r="E1016" t="str">
            <v>T</v>
          </cell>
          <cell r="F1016" t="str">
            <v>BES</v>
          </cell>
          <cell r="G1016" t="str">
            <v>TOTAL</v>
          </cell>
          <cell r="H1016" t="str">
            <v>:</v>
          </cell>
          <cell r="I1016" t="str">
            <v>MS</v>
          </cell>
          <cell r="K1016" t="str">
            <v>V</v>
          </cell>
          <cell r="L1016">
            <v>38628.496747685182</v>
          </cell>
          <cell r="M1016" t="str">
            <v>gchateaug</v>
          </cell>
          <cell r="N1016">
            <v>38680.624432870369</v>
          </cell>
          <cell r="O1016" t="str">
            <v>gchateaug</v>
          </cell>
        </row>
        <row r="1017">
          <cell r="A1017" t="str">
            <v>2002</v>
          </cell>
          <cell r="B1017" t="str">
            <v>NL34</v>
          </cell>
          <cell r="C1017" t="str">
            <v>A00</v>
          </cell>
          <cell r="D1017" t="str">
            <v>PC_EMP</v>
          </cell>
          <cell r="E1017" t="str">
            <v>T</v>
          </cell>
          <cell r="F1017" t="str">
            <v>TOTAL</v>
          </cell>
          <cell r="G1017" t="str">
            <v>TOTAL</v>
          </cell>
          <cell r="H1017" t="str">
            <v>:</v>
          </cell>
          <cell r="I1017" t="str">
            <v>MS</v>
          </cell>
          <cell r="K1017" t="str">
            <v>V</v>
          </cell>
          <cell r="L1017">
            <v>38628.496747685182</v>
          </cell>
          <cell r="M1017" t="str">
            <v>gchateaug</v>
          </cell>
          <cell r="N1017">
            <v>38680.624432870369</v>
          </cell>
          <cell r="O1017" t="str">
            <v>gchateaug</v>
          </cell>
        </row>
        <row r="1018">
          <cell r="A1018" t="str">
            <v>2002</v>
          </cell>
          <cell r="B1018" t="str">
            <v>NL32</v>
          </cell>
          <cell r="C1018" t="str">
            <v>A00</v>
          </cell>
          <cell r="D1018" t="str">
            <v>PC_EMP</v>
          </cell>
          <cell r="E1018" t="str">
            <v>T</v>
          </cell>
          <cell r="F1018" t="str">
            <v>BES</v>
          </cell>
          <cell r="G1018" t="str">
            <v>TOTAL</v>
          </cell>
          <cell r="H1018" t="str">
            <v>:</v>
          </cell>
          <cell r="I1018" t="str">
            <v>MS</v>
          </cell>
          <cell r="K1018" t="str">
            <v>V</v>
          </cell>
          <cell r="L1018">
            <v>38628.496747685182</v>
          </cell>
          <cell r="M1018" t="str">
            <v>gchateaug</v>
          </cell>
          <cell r="N1018">
            <v>38680.624432870369</v>
          </cell>
          <cell r="O1018" t="str">
            <v>gchateaug</v>
          </cell>
        </row>
        <row r="1019">
          <cell r="A1019" t="str">
            <v>2003</v>
          </cell>
          <cell r="B1019" t="str">
            <v>PL2</v>
          </cell>
          <cell r="C1019" t="str">
            <v>A00</v>
          </cell>
          <cell r="D1019" t="str">
            <v>PC_EMP</v>
          </cell>
          <cell r="E1019" t="str">
            <v>T</v>
          </cell>
          <cell r="F1019" t="str">
            <v>TOTAL</v>
          </cell>
          <cell r="G1019" t="str">
            <v>RSE</v>
          </cell>
          <cell r="I1019" t="str">
            <v>MS</v>
          </cell>
          <cell r="K1019" t="str">
            <v>V</v>
          </cell>
          <cell r="L1019">
            <v>38628.496747685182</v>
          </cell>
          <cell r="M1019" t="str">
            <v>gchateaug</v>
          </cell>
          <cell r="N1019">
            <v>38680.624456018515</v>
          </cell>
          <cell r="O1019" t="str">
            <v>gchateaug</v>
          </cell>
          <cell r="Q1019">
            <v>0.8</v>
          </cell>
        </row>
        <row r="1020">
          <cell r="A1020" t="str">
            <v>2003</v>
          </cell>
          <cell r="B1020" t="str">
            <v>PL2</v>
          </cell>
          <cell r="C1020" t="str">
            <v>A00</v>
          </cell>
          <cell r="D1020" t="str">
            <v>PC_EMP</v>
          </cell>
          <cell r="E1020" t="str">
            <v>T</v>
          </cell>
          <cell r="F1020" t="str">
            <v>TOTAL</v>
          </cell>
          <cell r="G1020" t="str">
            <v>TOTAL</v>
          </cell>
          <cell r="I1020" t="str">
            <v>MS</v>
          </cell>
          <cell r="K1020" t="str">
            <v>V</v>
          </cell>
          <cell r="L1020">
            <v>38628.496747685182</v>
          </cell>
          <cell r="M1020" t="str">
            <v>gchateaug</v>
          </cell>
          <cell r="N1020">
            <v>38680.624456018515</v>
          </cell>
          <cell r="O1020" t="str">
            <v>gchateaug</v>
          </cell>
          <cell r="Q1020">
            <v>1.08</v>
          </cell>
        </row>
        <row r="1021">
          <cell r="A1021" t="str">
            <v>2003</v>
          </cell>
          <cell r="B1021" t="str">
            <v>PL12</v>
          </cell>
          <cell r="C1021" t="str">
            <v>A00</v>
          </cell>
          <cell r="D1021" t="str">
            <v>PC_EMP</v>
          </cell>
          <cell r="E1021" t="str">
            <v>T</v>
          </cell>
          <cell r="F1021" t="str">
            <v>BES</v>
          </cell>
          <cell r="G1021" t="str">
            <v>RSE</v>
          </cell>
          <cell r="I1021" t="str">
            <v>MS</v>
          </cell>
          <cell r="K1021" t="str">
            <v>V</v>
          </cell>
          <cell r="L1021">
            <v>38628.496747685182</v>
          </cell>
          <cell r="M1021" t="str">
            <v>gchateaug</v>
          </cell>
          <cell r="N1021">
            <v>38680.624456018515</v>
          </cell>
          <cell r="O1021" t="str">
            <v>gchateaug</v>
          </cell>
          <cell r="Q1021">
            <v>0.15</v>
          </cell>
        </row>
        <row r="1022">
          <cell r="A1022" t="str">
            <v>2003</v>
          </cell>
          <cell r="B1022" t="str">
            <v>PL12</v>
          </cell>
          <cell r="C1022" t="str">
            <v>A00</v>
          </cell>
          <cell r="D1022" t="str">
            <v>PC_EMP</v>
          </cell>
          <cell r="E1022" t="str">
            <v>T</v>
          </cell>
          <cell r="F1022" t="str">
            <v>BES</v>
          </cell>
          <cell r="G1022" t="str">
            <v>TOTAL</v>
          </cell>
          <cell r="I1022" t="str">
            <v>MS</v>
          </cell>
          <cell r="K1022" t="str">
            <v>V</v>
          </cell>
          <cell r="L1022">
            <v>38628.496747685182</v>
          </cell>
          <cell r="M1022" t="str">
            <v>gchateaug</v>
          </cell>
          <cell r="N1022">
            <v>38680.624456018515</v>
          </cell>
          <cell r="O1022" t="str">
            <v>gchateaug</v>
          </cell>
          <cell r="Q1022">
            <v>0.26</v>
          </cell>
        </row>
        <row r="1023">
          <cell r="A1023" t="str">
            <v>2001</v>
          </cell>
          <cell r="B1023" t="str">
            <v>SI00</v>
          </cell>
          <cell r="C1023" t="str">
            <v>A00</v>
          </cell>
          <cell r="D1023" t="str">
            <v>PC_EMP</v>
          </cell>
          <cell r="E1023" t="str">
            <v>T</v>
          </cell>
          <cell r="F1023" t="str">
            <v>BES</v>
          </cell>
          <cell r="G1023" t="str">
            <v>RSE</v>
          </cell>
          <cell r="I1023" t="str">
            <v>NC</v>
          </cell>
          <cell r="K1023" t="str">
            <v>V</v>
          </cell>
          <cell r="L1023">
            <v>38628.496747685182</v>
          </cell>
          <cell r="M1023" t="str">
            <v>gchateaug</v>
          </cell>
          <cell r="N1023">
            <v>38681.684652777774</v>
          </cell>
          <cell r="O1023" t="str">
            <v>gchateaug</v>
          </cell>
          <cell r="Q1023">
            <v>0.19</v>
          </cell>
        </row>
        <row r="1024">
          <cell r="A1024" t="str">
            <v>2001</v>
          </cell>
          <cell r="B1024" t="str">
            <v>SI00</v>
          </cell>
          <cell r="C1024" t="str">
            <v>A00</v>
          </cell>
          <cell r="D1024" t="str">
            <v>PC_EMP</v>
          </cell>
          <cell r="E1024" t="str">
            <v>T</v>
          </cell>
          <cell r="F1024" t="str">
            <v>BES</v>
          </cell>
          <cell r="G1024" t="str">
            <v>TOTAL</v>
          </cell>
          <cell r="I1024" t="str">
            <v>NC</v>
          </cell>
          <cell r="K1024" t="str">
            <v>V</v>
          </cell>
          <cell r="L1024">
            <v>38628.496747685182</v>
          </cell>
          <cell r="M1024" t="str">
            <v>gchateaug</v>
          </cell>
          <cell r="N1024">
            <v>38681.684652777774</v>
          </cell>
          <cell r="O1024" t="str">
            <v>gchateaug</v>
          </cell>
          <cell r="Q1024">
            <v>0.55000000000000004</v>
          </cell>
        </row>
        <row r="1025">
          <cell r="A1025" t="str">
            <v>2001</v>
          </cell>
          <cell r="B1025" t="str">
            <v>SI00</v>
          </cell>
          <cell r="C1025" t="str">
            <v>A00</v>
          </cell>
          <cell r="D1025" t="str">
            <v>PC_EMP</v>
          </cell>
          <cell r="E1025" t="str">
            <v>T</v>
          </cell>
          <cell r="F1025" t="str">
            <v>TOTAL</v>
          </cell>
          <cell r="G1025" t="str">
            <v>RSE</v>
          </cell>
          <cell r="I1025" t="str">
            <v>NC</v>
          </cell>
          <cell r="K1025" t="str">
            <v>V</v>
          </cell>
          <cell r="L1025">
            <v>38628.496747685182</v>
          </cell>
          <cell r="M1025" t="str">
            <v>gchateaug</v>
          </cell>
          <cell r="N1025">
            <v>38681.684652777774</v>
          </cell>
          <cell r="O1025" t="str">
            <v>gchateaug</v>
          </cell>
          <cell r="Q1025">
            <v>0.74</v>
          </cell>
        </row>
        <row r="1026">
          <cell r="A1026" t="str">
            <v>2001</v>
          </cell>
          <cell r="B1026" t="str">
            <v>SI00</v>
          </cell>
          <cell r="C1026" t="str">
            <v>A00</v>
          </cell>
          <cell r="D1026" t="str">
            <v>PC_EMP</v>
          </cell>
          <cell r="E1026" t="str">
            <v>T</v>
          </cell>
          <cell r="F1026" t="str">
            <v>TOTAL</v>
          </cell>
          <cell r="G1026" t="str">
            <v>TOTAL</v>
          </cell>
          <cell r="I1026" t="str">
            <v>NC</v>
          </cell>
          <cell r="K1026" t="str">
            <v>V</v>
          </cell>
          <cell r="L1026">
            <v>38628.496747685182</v>
          </cell>
          <cell r="M1026" t="str">
            <v>gchateaug</v>
          </cell>
          <cell r="N1026">
            <v>38681.684652777774</v>
          </cell>
          <cell r="O1026" t="str">
            <v>gchateaug</v>
          </cell>
          <cell r="Q1026">
            <v>1.35</v>
          </cell>
        </row>
        <row r="1027">
          <cell r="A1027" t="str">
            <v>2001</v>
          </cell>
          <cell r="B1027" t="str">
            <v>SE0A</v>
          </cell>
          <cell r="C1027" t="str">
            <v>A00</v>
          </cell>
          <cell r="D1027" t="str">
            <v>PC_EMP</v>
          </cell>
          <cell r="E1027" t="str">
            <v>T</v>
          </cell>
          <cell r="F1027" t="str">
            <v>BES</v>
          </cell>
          <cell r="G1027" t="str">
            <v>TOTAL</v>
          </cell>
          <cell r="I1027" t="str">
            <v>NC</v>
          </cell>
          <cell r="J1027" t="str">
            <v>; former flag equal "s"</v>
          </cell>
          <cell r="K1027" t="str">
            <v>V</v>
          </cell>
          <cell r="L1027">
            <v>38628.496747685182</v>
          </cell>
          <cell r="M1027" t="str">
            <v>gchateaug</v>
          </cell>
          <cell r="N1027">
            <v>38680.624432870369</v>
          </cell>
          <cell r="O1027" t="str">
            <v>gchateaug</v>
          </cell>
          <cell r="Q1027">
            <v>1.87</v>
          </cell>
        </row>
        <row r="1028">
          <cell r="A1028" t="str">
            <v>2001</v>
          </cell>
          <cell r="B1028" t="str">
            <v>SE0A</v>
          </cell>
          <cell r="C1028" t="str">
            <v>A00</v>
          </cell>
          <cell r="D1028" t="str">
            <v>PC_EMP</v>
          </cell>
          <cell r="E1028" t="str">
            <v>T</v>
          </cell>
          <cell r="F1028" t="str">
            <v>TOTAL</v>
          </cell>
          <cell r="G1028" t="str">
            <v>TOTAL</v>
          </cell>
          <cell r="H1028" t="str">
            <v>:</v>
          </cell>
          <cell r="I1028" t="str">
            <v>NC</v>
          </cell>
          <cell r="K1028" t="str">
            <v>V</v>
          </cell>
          <cell r="L1028">
            <v>38628.496747685182</v>
          </cell>
          <cell r="M1028" t="str">
            <v>gchateaug</v>
          </cell>
          <cell r="N1028">
            <v>38680.624432870369</v>
          </cell>
          <cell r="O1028" t="str">
            <v>gchateaug</v>
          </cell>
        </row>
        <row r="1029">
          <cell r="A1029" t="str">
            <v>2001</v>
          </cell>
          <cell r="B1029" t="str">
            <v>SE02</v>
          </cell>
          <cell r="C1029" t="str">
            <v>A00</v>
          </cell>
          <cell r="D1029" t="str">
            <v>PC_EMP</v>
          </cell>
          <cell r="E1029" t="str">
            <v>T</v>
          </cell>
          <cell r="F1029" t="str">
            <v>BES</v>
          </cell>
          <cell r="G1029" t="str">
            <v>TOTAL</v>
          </cell>
          <cell r="I1029" t="str">
            <v>NC</v>
          </cell>
          <cell r="J1029" t="str">
            <v>; former flag equal "s"</v>
          </cell>
          <cell r="K1029" t="str">
            <v>V</v>
          </cell>
          <cell r="L1029">
            <v>38628.496747685182</v>
          </cell>
          <cell r="M1029" t="str">
            <v>gchateaug</v>
          </cell>
          <cell r="N1029">
            <v>38680.624432870369</v>
          </cell>
          <cell r="O1029" t="str">
            <v>gchateaug</v>
          </cell>
          <cell r="Q1029">
            <v>1.17</v>
          </cell>
        </row>
        <row r="1030">
          <cell r="A1030" t="str">
            <v>2003</v>
          </cell>
          <cell r="B1030" t="str">
            <v>HU33</v>
          </cell>
          <cell r="C1030" t="str">
            <v>A00</v>
          </cell>
          <cell r="D1030" t="str">
            <v>PC_EMP</v>
          </cell>
          <cell r="E1030" t="str">
            <v>T</v>
          </cell>
          <cell r="F1030" t="str">
            <v>BES</v>
          </cell>
          <cell r="G1030" t="str">
            <v>RSE</v>
          </cell>
          <cell r="I1030" t="str">
            <v>MS</v>
          </cell>
          <cell r="K1030" t="str">
            <v>V</v>
          </cell>
          <cell r="L1030">
            <v>38628.496747685182</v>
          </cell>
          <cell r="M1030" t="str">
            <v>gchateaug</v>
          </cell>
          <cell r="N1030">
            <v>38680.624432870369</v>
          </cell>
          <cell r="O1030" t="str">
            <v>gchateaug</v>
          </cell>
          <cell r="Q1030">
            <v>0.06</v>
          </cell>
        </row>
        <row r="1031">
          <cell r="A1031" t="str">
            <v>2003</v>
          </cell>
          <cell r="B1031" t="str">
            <v>HU33</v>
          </cell>
          <cell r="C1031" t="str">
            <v>A00</v>
          </cell>
          <cell r="D1031" t="str">
            <v>PC_EMP</v>
          </cell>
          <cell r="E1031" t="str">
            <v>T</v>
          </cell>
          <cell r="F1031" t="str">
            <v>BES</v>
          </cell>
          <cell r="G1031" t="str">
            <v>TOTAL</v>
          </cell>
          <cell r="I1031" t="str">
            <v>MS</v>
          </cell>
          <cell r="K1031" t="str">
            <v>V</v>
          </cell>
          <cell r="L1031">
            <v>38628.496747685182</v>
          </cell>
          <cell r="M1031" t="str">
            <v>gchateaug</v>
          </cell>
          <cell r="N1031">
            <v>38680.624432870369</v>
          </cell>
          <cell r="O1031" t="str">
            <v>gchateaug</v>
          </cell>
          <cell r="Q1031">
            <v>0.16</v>
          </cell>
        </row>
        <row r="1032">
          <cell r="A1032" t="str">
            <v>2003</v>
          </cell>
          <cell r="B1032" t="str">
            <v>HU33</v>
          </cell>
          <cell r="C1032" t="str">
            <v>A00</v>
          </cell>
          <cell r="D1032" t="str">
            <v>PC_EMP</v>
          </cell>
          <cell r="E1032" t="str">
            <v>T</v>
          </cell>
          <cell r="F1032" t="str">
            <v>TOTAL</v>
          </cell>
          <cell r="G1032" t="str">
            <v>RSE</v>
          </cell>
          <cell r="I1032" t="str">
            <v>MS</v>
          </cell>
          <cell r="K1032" t="str">
            <v>V</v>
          </cell>
          <cell r="L1032">
            <v>38628.496747685182</v>
          </cell>
          <cell r="M1032" t="str">
            <v>gchateaug</v>
          </cell>
          <cell r="N1032">
            <v>38680.624432870369</v>
          </cell>
          <cell r="O1032" t="str">
            <v>gchateaug</v>
          </cell>
          <cell r="Q1032">
            <v>0.59</v>
          </cell>
        </row>
        <row r="1033">
          <cell r="A1033" t="str">
            <v>2003</v>
          </cell>
          <cell r="B1033" t="str">
            <v>HU33</v>
          </cell>
          <cell r="C1033" t="str">
            <v>A00</v>
          </cell>
          <cell r="D1033" t="str">
            <v>PC_EMP</v>
          </cell>
          <cell r="E1033" t="str">
            <v>T</v>
          </cell>
          <cell r="F1033" t="str">
            <v>TOTAL</v>
          </cell>
          <cell r="G1033" t="str">
            <v>TOTAL</v>
          </cell>
          <cell r="I1033" t="str">
            <v>MS</v>
          </cell>
          <cell r="K1033" t="str">
            <v>V</v>
          </cell>
          <cell r="L1033">
            <v>38628.496747685182</v>
          </cell>
          <cell r="M1033" t="str">
            <v>gchateaug</v>
          </cell>
          <cell r="N1033">
            <v>38680.624432870369</v>
          </cell>
          <cell r="O1033" t="str">
            <v>gchateaug</v>
          </cell>
          <cell r="Q1033">
            <v>1.21</v>
          </cell>
        </row>
        <row r="1034">
          <cell r="A1034" t="str">
            <v>2003</v>
          </cell>
          <cell r="B1034" t="str">
            <v>HU32</v>
          </cell>
          <cell r="C1034" t="str">
            <v>A00</v>
          </cell>
          <cell r="D1034" t="str">
            <v>PC_EMP</v>
          </cell>
          <cell r="E1034" t="str">
            <v>T</v>
          </cell>
          <cell r="F1034" t="str">
            <v>BES</v>
          </cell>
          <cell r="G1034" t="str">
            <v>RSE</v>
          </cell>
          <cell r="I1034" t="str">
            <v>MS</v>
          </cell>
          <cell r="K1034" t="str">
            <v>V</v>
          </cell>
          <cell r="L1034">
            <v>38628.496747685182</v>
          </cell>
          <cell r="M1034" t="str">
            <v>gchateaug</v>
          </cell>
          <cell r="N1034">
            <v>38680.624432870369</v>
          </cell>
          <cell r="O1034" t="str">
            <v>gchateaug</v>
          </cell>
          <cell r="Q1034">
            <v>0.05</v>
          </cell>
        </row>
        <row r="1035">
          <cell r="A1035" t="str">
            <v>2003</v>
          </cell>
          <cell r="B1035" t="str">
            <v>HU32</v>
          </cell>
          <cell r="C1035" t="str">
            <v>A00</v>
          </cell>
          <cell r="D1035" t="str">
            <v>PC_EMP</v>
          </cell>
          <cell r="E1035" t="str">
            <v>T</v>
          </cell>
          <cell r="F1035" t="str">
            <v>BES</v>
          </cell>
          <cell r="G1035" t="str">
            <v>TOTAL</v>
          </cell>
          <cell r="I1035" t="str">
            <v>MS</v>
          </cell>
          <cell r="K1035" t="str">
            <v>V</v>
          </cell>
          <cell r="L1035">
            <v>38628.496747685182</v>
          </cell>
          <cell r="M1035" t="str">
            <v>gchateaug</v>
          </cell>
          <cell r="N1035">
            <v>38680.624432870369</v>
          </cell>
          <cell r="O1035" t="str">
            <v>gchateaug</v>
          </cell>
          <cell r="Q1035">
            <v>0.1</v>
          </cell>
        </row>
        <row r="1036">
          <cell r="A1036" t="str">
            <v>2003</v>
          </cell>
          <cell r="B1036" t="str">
            <v>HU32</v>
          </cell>
          <cell r="C1036" t="str">
            <v>A00</v>
          </cell>
          <cell r="D1036" t="str">
            <v>PC_EMP</v>
          </cell>
          <cell r="E1036" t="str">
            <v>T</v>
          </cell>
          <cell r="F1036" t="str">
            <v>TOTAL</v>
          </cell>
          <cell r="G1036" t="str">
            <v>RSE</v>
          </cell>
          <cell r="I1036" t="str">
            <v>MS</v>
          </cell>
          <cell r="K1036" t="str">
            <v>V</v>
          </cell>
          <cell r="L1036">
            <v>38628.496747685182</v>
          </cell>
          <cell r="M1036" t="str">
            <v>gchateaug</v>
          </cell>
          <cell r="N1036">
            <v>38680.624432870369</v>
          </cell>
          <cell r="O1036" t="str">
            <v>gchateaug</v>
          </cell>
          <cell r="Q1036">
            <v>0.54</v>
          </cell>
        </row>
        <row r="1037">
          <cell r="A1037" t="str">
            <v>2003</v>
          </cell>
          <cell r="B1037" t="str">
            <v>HU32</v>
          </cell>
          <cell r="C1037" t="str">
            <v>A00</v>
          </cell>
          <cell r="D1037" t="str">
            <v>PC_EMP</v>
          </cell>
          <cell r="E1037" t="str">
            <v>T</v>
          </cell>
          <cell r="F1037" t="str">
            <v>TOTAL</v>
          </cell>
          <cell r="G1037" t="str">
            <v>TOTAL</v>
          </cell>
          <cell r="I1037" t="str">
            <v>MS</v>
          </cell>
          <cell r="K1037" t="str">
            <v>V</v>
          </cell>
          <cell r="L1037">
            <v>38628.496747685182</v>
          </cell>
          <cell r="M1037" t="str">
            <v>gchateaug</v>
          </cell>
          <cell r="N1037">
            <v>38680.624432870369</v>
          </cell>
          <cell r="O1037" t="str">
            <v>gchateaug</v>
          </cell>
          <cell r="Q1037">
            <v>0.88</v>
          </cell>
        </row>
        <row r="1038">
          <cell r="A1038" t="str">
            <v>2003</v>
          </cell>
          <cell r="B1038" t="str">
            <v>HU3</v>
          </cell>
          <cell r="C1038" t="str">
            <v>A00</v>
          </cell>
          <cell r="D1038" t="str">
            <v>PC_EMP</v>
          </cell>
          <cell r="E1038" t="str">
            <v>T</v>
          </cell>
          <cell r="F1038" t="str">
            <v>BES</v>
          </cell>
          <cell r="G1038" t="str">
            <v>RSE</v>
          </cell>
          <cell r="I1038" t="str">
            <v>MS</v>
          </cell>
          <cell r="K1038" t="str">
            <v>V</v>
          </cell>
          <cell r="L1038">
            <v>38628.496747685182</v>
          </cell>
          <cell r="M1038" t="str">
            <v>gchateaug</v>
          </cell>
          <cell r="N1038">
            <v>38680.624432870369</v>
          </cell>
          <cell r="O1038" t="str">
            <v>gchateaug</v>
          </cell>
          <cell r="Q1038">
            <v>0.05</v>
          </cell>
        </row>
        <row r="1039">
          <cell r="A1039" t="str">
            <v>2003</v>
          </cell>
          <cell r="B1039" t="str">
            <v>HU3</v>
          </cell>
          <cell r="C1039" t="str">
            <v>A00</v>
          </cell>
          <cell r="D1039" t="str">
            <v>PC_EMP</v>
          </cell>
          <cell r="E1039" t="str">
            <v>T</v>
          </cell>
          <cell r="F1039" t="str">
            <v>BES</v>
          </cell>
          <cell r="G1039" t="str">
            <v>TOTAL</v>
          </cell>
          <cell r="I1039" t="str">
            <v>MS</v>
          </cell>
          <cell r="K1039" t="str">
            <v>V</v>
          </cell>
          <cell r="L1039">
            <v>38628.496747685182</v>
          </cell>
          <cell r="M1039" t="str">
            <v>gchateaug</v>
          </cell>
          <cell r="N1039">
            <v>38680.624432870369</v>
          </cell>
          <cell r="O1039" t="str">
            <v>gchateaug</v>
          </cell>
          <cell r="Q1039">
            <v>0.13</v>
          </cell>
        </row>
        <row r="1040">
          <cell r="A1040" t="str">
            <v>2001</v>
          </cell>
          <cell r="B1040" t="str">
            <v>FI18</v>
          </cell>
          <cell r="C1040" t="str">
            <v>A00</v>
          </cell>
          <cell r="D1040" t="str">
            <v>PC_EMP</v>
          </cell>
          <cell r="E1040" t="str">
            <v>T</v>
          </cell>
          <cell r="F1040" t="str">
            <v>TOTAL</v>
          </cell>
          <cell r="G1040" t="str">
            <v>TOTAL</v>
          </cell>
          <cell r="H1040" t="str">
            <v>:</v>
          </cell>
          <cell r="I1040" t="str">
            <v>NC</v>
          </cell>
          <cell r="K1040" t="str">
            <v>V</v>
          </cell>
          <cell r="L1040">
            <v>38628.496759259258</v>
          </cell>
          <cell r="M1040" t="str">
            <v>gchateaug</v>
          </cell>
          <cell r="N1040">
            <v>38680.624421296299</v>
          </cell>
          <cell r="O1040" t="str">
            <v>gchateaug</v>
          </cell>
        </row>
        <row r="1041">
          <cell r="A1041" t="str">
            <v>2001</v>
          </cell>
          <cell r="B1041" t="str">
            <v>FI13</v>
          </cell>
          <cell r="C1041" t="str">
            <v>A00</v>
          </cell>
          <cell r="D1041" t="str">
            <v>PC_EMP</v>
          </cell>
          <cell r="E1041" t="str">
            <v>T</v>
          </cell>
          <cell r="F1041" t="str">
            <v>BES</v>
          </cell>
          <cell r="G1041" t="str">
            <v>TOTAL</v>
          </cell>
          <cell r="I1041" t="str">
            <v>NC</v>
          </cell>
          <cell r="J1041" t="str">
            <v>; former flag equal "s"</v>
          </cell>
          <cell r="K1041" t="str">
            <v>V</v>
          </cell>
          <cell r="L1041">
            <v>38628.496759259258</v>
          </cell>
          <cell r="M1041" t="str">
            <v>gchateaug</v>
          </cell>
          <cell r="N1041">
            <v>38680.624421296299</v>
          </cell>
          <cell r="O1041" t="str">
            <v>gchateaug</v>
          </cell>
          <cell r="Q1041">
            <v>0.63</v>
          </cell>
        </row>
        <row r="1042">
          <cell r="A1042" t="str">
            <v>2001</v>
          </cell>
          <cell r="B1042" t="str">
            <v>FI13</v>
          </cell>
          <cell r="C1042" t="str">
            <v>A00</v>
          </cell>
          <cell r="D1042" t="str">
            <v>PC_EMP</v>
          </cell>
          <cell r="E1042" t="str">
            <v>T</v>
          </cell>
          <cell r="F1042" t="str">
            <v>TOTAL</v>
          </cell>
          <cell r="G1042" t="str">
            <v>TOTAL</v>
          </cell>
          <cell r="I1042" t="str">
            <v>NC</v>
          </cell>
          <cell r="K1042" t="str">
            <v>V</v>
          </cell>
          <cell r="L1042">
            <v>38628.496759259258</v>
          </cell>
          <cell r="M1042" t="str">
            <v>gchateaug</v>
          </cell>
          <cell r="N1042">
            <v>38680.624421296299</v>
          </cell>
          <cell r="O1042" t="str">
            <v>gchateaug</v>
          </cell>
          <cell r="Q1042">
            <v>1.59</v>
          </cell>
        </row>
        <row r="1043">
          <cell r="A1043" t="str">
            <v>2001</v>
          </cell>
          <cell r="B1043" t="str">
            <v>FI1</v>
          </cell>
          <cell r="C1043" t="str">
            <v>A00</v>
          </cell>
          <cell r="D1043" t="str">
            <v>PC_EMP</v>
          </cell>
          <cell r="E1043" t="str">
            <v>T</v>
          </cell>
          <cell r="F1043" t="str">
            <v>BES</v>
          </cell>
          <cell r="G1043" t="str">
            <v>TOTAL</v>
          </cell>
          <cell r="I1043" t="str">
            <v>NC</v>
          </cell>
          <cell r="J1043" t="str">
            <v>; former flag equal "s"</v>
          </cell>
          <cell r="K1043" t="str">
            <v>V</v>
          </cell>
          <cell r="L1043">
            <v>38628.496759259258</v>
          </cell>
          <cell r="M1043" t="str">
            <v>gchateaug</v>
          </cell>
          <cell r="N1043">
            <v>38680.624421296299</v>
          </cell>
          <cell r="O1043" t="str">
            <v>gchateaug</v>
          </cell>
          <cell r="Q1043">
            <v>1.61</v>
          </cell>
        </row>
        <row r="1044">
          <cell r="A1044" t="str">
            <v>2001</v>
          </cell>
          <cell r="B1044" t="str">
            <v>FI1</v>
          </cell>
          <cell r="C1044" t="str">
            <v>A00</v>
          </cell>
          <cell r="D1044" t="str">
            <v>PC_EMP</v>
          </cell>
          <cell r="E1044" t="str">
            <v>T</v>
          </cell>
          <cell r="F1044" t="str">
            <v>TOTAL</v>
          </cell>
          <cell r="G1044" t="str">
            <v>TOTAL</v>
          </cell>
          <cell r="I1044" t="str">
            <v>NC</v>
          </cell>
          <cell r="J1044" t="str">
            <v>; former flag equal "s"</v>
          </cell>
          <cell r="K1044" t="str">
            <v>V</v>
          </cell>
          <cell r="L1044">
            <v>38628.496759259258</v>
          </cell>
          <cell r="M1044" t="str">
            <v>gchateaug</v>
          </cell>
          <cell r="N1044">
            <v>38680.624421296299</v>
          </cell>
          <cell r="O1044" t="str">
            <v>gchateaug</v>
          </cell>
          <cell r="Q1044">
            <v>2.96</v>
          </cell>
        </row>
        <row r="1045">
          <cell r="A1045" t="str">
            <v>2001</v>
          </cell>
          <cell r="B1045" t="str">
            <v>ES70</v>
          </cell>
          <cell r="C1045" t="str">
            <v>A00</v>
          </cell>
          <cell r="D1045" t="str">
            <v>PC_EMP</v>
          </cell>
          <cell r="E1045" t="str">
            <v>T</v>
          </cell>
          <cell r="F1045" t="str">
            <v>BES</v>
          </cell>
          <cell r="G1045" t="str">
            <v>RSE</v>
          </cell>
          <cell r="I1045" t="str">
            <v>NC</v>
          </cell>
          <cell r="J1045" t="str">
            <v>; former flag equal "s"</v>
          </cell>
          <cell r="K1045" t="str">
            <v>V</v>
          </cell>
          <cell r="L1045">
            <v>38628.496759259258</v>
          </cell>
          <cell r="M1045" t="str">
            <v>gchateaug</v>
          </cell>
          <cell r="N1045">
            <v>38680.624421296299</v>
          </cell>
          <cell r="O1045" t="str">
            <v>gchateaug</v>
          </cell>
          <cell r="Q1045">
            <v>0.02</v>
          </cell>
        </row>
        <row r="1046">
          <cell r="A1046" t="str">
            <v>2001</v>
          </cell>
          <cell r="B1046" t="str">
            <v>ES70</v>
          </cell>
          <cell r="C1046" t="str">
            <v>A00</v>
          </cell>
          <cell r="D1046" t="str">
            <v>PC_EMP</v>
          </cell>
          <cell r="E1046" t="str">
            <v>T</v>
          </cell>
          <cell r="F1046" t="str">
            <v>BES</v>
          </cell>
          <cell r="G1046" t="str">
            <v>TOTAL</v>
          </cell>
          <cell r="I1046" t="str">
            <v>NC</v>
          </cell>
          <cell r="J1046" t="str">
            <v>; former flag equal "s"</v>
          </cell>
          <cell r="K1046" t="str">
            <v>V</v>
          </cell>
          <cell r="L1046">
            <v>38628.496759259258</v>
          </cell>
          <cell r="M1046" t="str">
            <v>gchateaug</v>
          </cell>
          <cell r="N1046">
            <v>38680.624421296299</v>
          </cell>
          <cell r="O1046" t="str">
            <v>gchateaug</v>
          </cell>
          <cell r="Q1046">
            <v>0.05</v>
          </cell>
        </row>
        <row r="1047">
          <cell r="A1047" t="str">
            <v>2001</v>
          </cell>
          <cell r="B1047" t="str">
            <v>ES70</v>
          </cell>
          <cell r="C1047" t="str">
            <v>A00</v>
          </cell>
          <cell r="D1047" t="str">
            <v>PC_EMP</v>
          </cell>
          <cell r="E1047" t="str">
            <v>T</v>
          </cell>
          <cell r="F1047" t="str">
            <v>TOTAL</v>
          </cell>
          <cell r="G1047" t="str">
            <v>RSE</v>
          </cell>
          <cell r="I1047" t="str">
            <v>NC</v>
          </cell>
          <cell r="J1047" t="str">
            <v>; former flag equal "s"</v>
          </cell>
          <cell r="K1047" t="str">
            <v>V</v>
          </cell>
          <cell r="L1047">
            <v>38628.496759259258</v>
          </cell>
          <cell r="M1047" t="str">
            <v>gchateaug</v>
          </cell>
          <cell r="N1047">
            <v>38680.624421296299</v>
          </cell>
          <cell r="O1047" t="str">
            <v>gchateaug</v>
          </cell>
          <cell r="Q1047">
            <v>0.56000000000000005</v>
          </cell>
        </row>
        <row r="1048">
          <cell r="A1048" t="str">
            <v>2001</v>
          </cell>
          <cell r="B1048" t="str">
            <v>ES70</v>
          </cell>
          <cell r="C1048" t="str">
            <v>A00</v>
          </cell>
          <cell r="D1048" t="str">
            <v>PC_EMP</v>
          </cell>
          <cell r="E1048" t="str">
            <v>T</v>
          </cell>
          <cell r="F1048" t="str">
            <v>TOTAL</v>
          </cell>
          <cell r="G1048" t="str">
            <v>TOTAL</v>
          </cell>
          <cell r="I1048" t="str">
            <v>NC</v>
          </cell>
          <cell r="K1048" t="str">
            <v>V</v>
          </cell>
          <cell r="L1048">
            <v>38628.496759259258</v>
          </cell>
          <cell r="M1048" t="str">
            <v>gchateaug</v>
          </cell>
          <cell r="N1048">
            <v>38680.624421296299</v>
          </cell>
          <cell r="O1048" t="str">
            <v>gchateaug</v>
          </cell>
          <cell r="Q1048">
            <v>0.67</v>
          </cell>
        </row>
        <row r="1049">
          <cell r="A1049" t="str">
            <v>2001</v>
          </cell>
          <cell r="B1049" t="str">
            <v>ES62</v>
          </cell>
          <cell r="C1049" t="str">
            <v>A00</v>
          </cell>
          <cell r="D1049" t="str">
            <v>PC_EMP</v>
          </cell>
          <cell r="E1049" t="str">
            <v>T</v>
          </cell>
          <cell r="F1049" t="str">
            <v>BES</v>
          </cell>
          <cell r="G1049" t="str">
            <v>RSE</v>
          </cell>
          <cell r="I1049" t="str">
            <v>NC</v>
          </cell>
          <cell r="J1049" t="str">
            <v>; former flag equal "s"</v>
          </cell>
          <cell r="K1049" t="str">
            <v>V</v>
          </cell>
          <cell r="L1049">
            <v>38628.496759259258</v>
          </cell>
          <cell r="M1049" t="str">
            <v>gchateaug</v>
          </cell>
          <cell r="N1049">
            <v>38680.624421296299</v>
          </cell>
          <cell r="O1049" t="str">
            <v>gchateaug</v>
          </cell>
          <cell r="Q1049">
            <v>0.05</v>
          </cell>
        </row>
        <row r="1050">
          <cell r="A1050" t="str">
            <v>2001</v>
          </cell>
          <cell r="B1050" t="str">
            <v>ES62</v>
          </cell>
          <cell r="C1050" t="str">
            <v>A00</v>
          </cell>
          <cell r="D1050" t="str">
            <v>PC_EMP</v>
          </cell>
          <cell r="E1050" t="str">
            <v>T</v>
          </cell>
          <cell r="F1050" t="str">
            <v>BES</v>
          </cell>
          <cell r="G1050" t="str">
            <v>TOTAL</v>
          </cell>
          <cell r="I1050" t="str">
            <v>NC</v>
          </cell>
          <cell r="J1050" t="str">
            <v>; former flag equal "s"</v>
          </cell>
          <cell r="K1050" t="str">
            <v>V</v>
          </cell>
          <cell r="L1050">
            <v>38628.496759259258</v>
          </cell>
          <cell r="M1050" t="str">
            <v>gchateaug</v>
          </cell>
          <cell r="N1050">
            <v>38680.624421296299</v>
          </cell>
          <cell r="O1050" t="str">
            <v>gchateaug</v>
          </cell>
          <cell r="Q1050">
            <v>0.17</v>
          </cell>
        </row>
        <row r="1051">
          <cell r="A1051" t="str">
            <v>2001</v>
          </cell>
          <cell r="B1051" t="str">
            <v>ES62</v>
          </cell>
          <cell r="C1051" t="str">
            <v>A00</v>
          </cell>
          <cell r="D1051" t="str">
            <v>PC_EMP</v>
          </cell>
          <cell r="E1051" t="str">
            <v>T</v>
          </cell>
          <cell r="F1051" t="str">
            <v>TOTAL</v>
          </cell>
          <cell r="G1051" t="str">
            <v>RSE</v>
          </cell>
          <cell r="I1051" t="str">
            <v>NC</v>
          </cell>
          <cell r="J1051" t="str">
            <v>; former flag equal "s"</v>
          </cell>
          <cell r="K1051" t="str">
            <v>V</v>
          </cell>
          <cell r="L1051">
            <v>38628.496759259258</v>
          </cell>
          <cell r="M1051" t="str">
            <v>gchateaug</v>
          </cell>
          <cell r="N1051">
            <v>38680.624421296299</v>
          </cell>
          <cell r="O1051" t="str">
            <v>gchateaug</v>
          </cell>
          <cell r="Q1051">
            <v>0.7</v>
          </cell>
        </row>
        <row r="1052">
          <cell r="A1052" t="str">
            <v>2001</v>
          </cell>
          <cell r="B1052" t="str">
            <v>ES62</v>
          </cell>
          <cell r="C1052" t="str">
            <v>A00</v>
          </cell>
          <cell r="D1052" t="str">
            <v>PC_EMP</v>
          </cell>
          <cell r="E1052" t="str">
            <v>T</v>
          </cell>
          <cell r="F1052" t="str">
            <v>TOTAL</v>
          </cell>
          <cell r="G1052" t="str">
            <v>TOTAL</v>
          </cell>
          <cell r="I1052" t="str">
            <v>NC</v>
          </cell>
          <cell r="K1052" t="str">
            <v>V</v>
          </cell>
          <cell r="L1052">
            <v>38628.496759259258</v>
          </cell>
          <cell r="M1052" t="str">
            <v>gchateaug</v>
          </cell>
          <cell r="N1052">
            <v>38680.624421296299</v>
          </cell>
          <cell r="O1052" t="str">
            <v>gchateaug</v>
          </cell>
          <cell r="Q1052">
            <v>0.96</v>
          </cell>
        </row>
        <row r="1053">
          <cell r="A1053" t="str">
            <v>2001</v>
          </cell>
          <cell r="B1053" t="str">
            <v>ES61</v>
          </cell>
          <cell r="C1053" t="str">
            <v>A00</v>
          </cell>
          <cell r="D1053" t="str">
            <v>PC_EMP</v>
          </cell>
          <cell r="E1053" t="str">
            <v>T</v>
          </cell>
          <cell r="F1053" t="str">
            <v>BES</v>
          </cell>
          <cell r="G1053" t="str">
            <v>RSE</v>
          </cell>
          <cell r="I1053" t="str">
            <v>NC</v>
          </cell>
          <cell r="J1053" t="str">
            <v>; former flag equal "s"</v>
          </cell>
          <cell r="K1053" t="str">
            <v>V</v>
          </cell>
          <cell r="L1053">
            <v>38628.496759259258</v>
          </cell>
          <cell r="M1053" t="str">
            <v>gchateaug</v>
          </cell>
          <cell r="N1053">
            <v>38680.624421296299</v>
          </cell>
          <cell r="O1053" t="str">
            <v>gchateaug</v>
          </cell>
          <cell r="Q1053">
            <v>0.04</v>
          </cell>
        </row>
        <row r="1054">
          <cell r="A1054" t="str">
            <v>2001</v>
          </cell>
          <cell r="B1054" t="str">
            <v>ES61</v>
          </cell>
          <cell r="C1054" t="str">
            <v>A00</v>
          </cell>
          <cell r="D1054" t="str">
            <v>PC_EMP</v>
          </cell>
          <cell r="E1054" t="str">
            <v>T</v>
          </cell>
          <cell r="F1054" t="str">
            <v>BES</v>
          </cell>
          <cell r="G1054" t="str">
            <v>TOTAL</v>
          </cell>
          <cell r="I1054" t="str">
            <v>NC</v>
          </cell>
          <cell r="J1054" t="str">
            <v>; former flag equal "s"</v>
          </cell>
          <cell r="K1054" t="str">
            <v>V</v>
          </cell>
          <cell r="L1054">
            <v>38628.496759259258</v>
          </cell>
          <cell r="M1054" t="str">
            <v>gchateaug</v>
          </cell>
          <cell r="N1054">
            <v>38680.624421296299</v>
          </cell>
          <cell r="O1054" t="str">
            <v>gchateaug</v>
          </cell>
          <cell r="Q1054">
            <v>0.13</v>
          </cell>
        </row>
        <row r="1055">
          <cell r="A1055" t="str">
            <v>2001</v>
          </cell>
          <cell r="B1055" t="str">
            <v>ES61</v>
          </cell>
          <cell r="C1055" t="str">
            <v>A00</v>
          </cell>
          <cell r="D1055" t="str">
            <v>PC_EMP</v>
          </cell>
          <cell r="E1055" t="str">
            <v>T</v>
          </cell>
          <cell r="F1055" t="str">
            <v>TOTAL</v>
          </cell>
          <cell r="G1055" t="str">
            <v>RSE</v>
          </cell>
          <cell r="I1055" t="str">
            <v>NC</v>
          </cell>
          <cell r="J1055" t="str">
            <v>; former flag equal "s"</v>
          </cell>
          <cell r="K1055" t="str">
            <v>V</v>
          </cell>
          <cell r="L1055">
            <v>38628.496759259258</v>
          </cell>
          <cell r="M1055" t="str">
            <v>gchateaug</v>
          </cell>
          <cell r="N1055">
            <v>38680.624421296299</v>
          </cell>
          <cell r="O1055" t="str">
            <v>gchateaug</v>
          </cell>
          <cell r="Q1055">
            <v>0.81</v>
          </cell>
        </row>
        <row r="1056">
          <cell r="A1056" t="str">
            <v>2001</v>
          </cell>
          <cell r="B1056" t="str">
            <v>ES61</v>
          </cell>
          <cell r="C1056" t="str">
            <v>A00</v>
          </cell>
          <cell r="D1056" t="str">
            <v>PC_EMP</v>
          </cell>
          <cell r="E1056" t="str">
            <v>T</v>
          </cell>
          <cell r="F1056" t="str">
            <v>TOTAL</v>
          </cell>
          <cell r="G1056" t="str">
            <v>TOTAL</v>
          </cell>
          <cell r="I1056" t="str">
            <v>NC</v>
          </cell>
          <cell r="J1056" t="str">
            <v>; former flag equal "s"</v>
          </cell>
          <cell r="K1056" t="str">
            <v>V</v>
          </cell>
          <cell r="L1056">
            <v>38628.496759259258</v>
          </cell>
          <cell r="M1056" t="str">
            <v>gchateaug</v>
          </cell>
          <cell r="N1056">
            <v>38680.624421296299</v>
          </cell>
          <cell r="O1056" t="str">
            <v>gchateaug</v>
          </cell>
          <cell r="Q1056">
            <v>1.02</v>
          </cell>
        </row>
        <row r="1057">
          <cell r="A1057" t="str">
            <v>2001</v>
          </cell>
          <cell r="B1057" t="str">
            <v>ES52</v>
          </cell>
          <cell r="C1057" t="str">
            <v>A00</v>
          </cell>
          <cell r="D1057" t="str">
            <v>PC_EMP</v>
          </cell>
          <cell r="E1057" t="str">
            <v>T</v>
          </cell>
          <cell r="F1057" t="str">
            <v>BES</v>
          </cell>
          <cell r="G1057" t="str">
            <v>RSE</v>
          </cell>
          <cell r="I1057" t="str">
            <v>NC</v>
          </cell>
          <cell r="J1057" t="str">
            <v>; former flag equal "s"</v>
          </cell>
          <cell r="K1057" t="str">
            <v>V</v>
          </cell>
          <cell r="L1057">
            <v>38628.496759259258</v>
          </cell>
          <cell r="M1057" t="str">
            <v>gchateaug</v>
          </cell>
          <cell r="N1057">
            <v>38680.624421296299</v>
          </cell>
          <cell r="O1057" t="str">
            <v>gchateaug</v>
          </cell>
          <cell r="Q1057">
            <v>7.0000000000000007E-2</v>
          </cell>
        </row>
        <row r="1058">
          <cell r="A1058" t="str">
            <v>2001</v>
          </cell>
          <cell r="B1058" t="str">
            <v>ES52</v>
          </cell>
          <cell r="C1058" t="str">
            <v>A00</v>
          </cell>
          <cell r="D1058" t="str">
            <v>PC_EMP</v>
          </cell>
          <cell r="E1058" t="str">
            <v>T</v>
          </cell>
          <cell r="F1058" t="str">
            <v>BES</v>
          </cell>
          <cell r="G1058" t="str">
            <v>TOTAL</v>
          </cell>
          <cell r="I1058" t="str">
            <v>NC</v>
          </cell>
          <cell r="J1058" t="str">
            <v>; former flag equal "s"</v>
          </cell>
          <cell r="K1058" t="str">
            <v>V</v>
          </cell>
          <cell r="L1058">
            <v>38628.496759259258</v>
          </cell>
          <cell r="M1058" t="str">
            <v>gchateaug</v>
          </cell>
          <cell r="N1058">
            <v>38680.624421296299</v>
          </cell>
          <cell r="O1058" t="str">
            <v>gchateaug</v>
          </cell>
          <cell r="Q1058">
            <v>0.19</v>
          </cell>
        </row>
        <row r="1059">
          <cell r="A1059" t="str">
            <v>2001</v>
          </cell>
          <cell r="B1059" t="str">
            <v>ES52</v>
          </cell>
          <cell r="C1059" t="str">
            <v>A00</v>
          </cell>
          <cell r="D1059" t="str">
            <v>PC_EMP</v>
          </cell>
          <cell r="E1059" t="str">
            <v>T</v>
          </cell>
          <cell r="F1059" t="str">
            <v>TOTAL</v>
          </cell>
          <cell r="G1059" t="str">
            <v>RSE</v>
          </cell>
          <cell r="I1059" t="str">
            <v>NC</v>
          </cell>
          <cell r="K1059" t="str">
            <v>V</v>
          </cell>
          <cell r="L1059">
            <v>38628.496759259258</v>
          </cell>
          <cell r="M1059" t="str">
            <v>gchateaug</v>
          </cell>
          <cell r="N1059">
            <v>38680.624421296299</v>
          </cell>
          <cell r="O1059" t="str">
            <v>gchateaug</v>
          </cell>
          <cell r="Q1059">
            <v>0.64</v>
          </cell>
        </row>
        <row r="1060">
          <cell r="A1060" t="str">
            <v>2001</v>
          </cell>
          <cell r="B1060" t="str">
            <v>ES52</v>
          </cell>
          <cell r="C1060" t="str">
            <v>A00</v>
          </cell>
          <cell r="D1060" t="str">
            <v>PC_EMP</v>
          </cell>
          <cell r="E1060" t="str">
            <v>T</v>
          </cell>
          <cell r="F1060" t="str">
            <v>TOTAL</v>
          </cell>
          <cell r="G1060" t="str">
            <v>TOTAL</v>
          </cell>
          <cell r="I1060" t="str">
            <v>NC</v>
          </cell>
          <cell r="K1060" t="str">
            <v>V</v>
          </cell>
          <cell r="L1060">
            <v>38628.496759259258</v>
          </cell>
          <cell r="M1060" t="str">
            <v>gchateaug</v>
          </cell>
          <cell r="N1060">
            <v>38680.624421296299</v>
          </cell>
          <cell r="O1060" t="str">
            <v>gchateaug</v>
          </cell>
          <cell r="Q1060">
            <v>1.02</v>
          </cell>
        </row>
        <row r="1061">
          <cell r="A1061" t="str">
            <v>2000</v>
          </cell>
          <cell r="B1061" t="str">
            <v>ES61</v>
          </cell>
          <cell r="C1061" t="str">
            <v>A00</v>
          </cell>
          <cell r="D1061" t="str">
            <v>PC_EMP</v>
          </cell>
          <cell r="E1061" t="str">
            <v>T</v>
          </cell>
          <cell r="F1061" t="str">
            <v>BES</v>
          </cell>
          <cell r="G1061" t="str">
            <v>RSE</v>
          </cell>
          <cell r="H1061" t="str">
            <v>:</v>
          </cell>
          <cell r="I1061" t="str">
            <v>NC</v>
          </cell>
          <cell r="K1061" t="str">
            <v>V</v>
          </cell>
          <cell r="L1061">
            <v>38628.496759259258</v>
          </cell>
          <cell r="M1061" t="str">
            <v>gchateaug</v>
          </cell>
          <cell r="N1061">
            <v>38680.624432870369</v>
          </cell>
          <cell r="O1061" t="str">
            <v>gchateaug</v>
          </cell>
        </row>
        <row r="1062">
          <cell r="A1062" t="str">
            <v>2000</v>
          </cell>
          <cell r="B1062" t="str">
            <v>ES61</v>
          </cell>
          <cell r="C1062" t="str">
            <v>A00</v>
          </cell>
          <cell r="D1062" t="str">
            <v>PC_EMP</v>
          </cell>
          <cell r="E1062" t="str">
            <v>T</v>
          </cell>
          <cell r="F1062" t="str">
            <v>BES</v>
          </cell>
          <cell r="G1062" t="str">
            <v>TOTAL</v>
          </cell>
          <cell r="H1062" t="str">
            <v>:</v>
          </cell>
          <cell r="I1062" t="str">
            <v>NC</v>
          </cell>
          <cell r="K1062" t="str">
            <v>V</v>
          </cell>
          <cell r="L1062">
            <v>38628.496759259258</v>
          </cell>
          <cell r="M1062" t="str">
            <v>gchateaug</v>
          </cell>
          <cell r="N1062">
            <v>38680.624432870369</v>
          </cell>
          <cell r="O1062" t="str">
            <v>gchateaug</v>
          </cell>
        </row>
        <row r="1063">
          <cell r="A1063" t="str">
            <v>2000</v>
          </cell>
          <cell r="B1063" t="str">
            <v>ES61</v>
          </cell>
          <cell r="C1063" t="str">
            <v>A00</v>
          </cell>
          <cell r="D1063" t="str">
            <v>PC_EMP</v>
          </cell>
          <cell r="E1063" t="str">
            <v>T</v>
          </cell>
          <cell r="F1063" t="str">
            <v>TOTAL</v>
          </cell>
          <cell r="G1063" t="str">
            <v>RSE</v>
          </cell>
          <cell r="H1063" t="str">
            <v>:</v>
          </cell>
          <cell r="I1063" t="str">
            <v>NC</v>
          </cell>
          <cell r="K1063" t="str">
            <v>V</v>
          </cell>
          <cell r="L1063">
            <v>38628.496759259258</v>
          </cell>
          <cell r="M1063" t="str">
            <v>gchateaug</v>
          </cell>
          <cell r="N1063">
            <v>38680.624432870369</v>
          </cell>
          <cell r="O1063" t="str">
            <v>gchateaug</v>
          </cell>
        </row>
        <row r="1064">
          <cell r="A1064" t="str">
            <v>2000</v>
          </cell>
          <cell r="B1064" t="str">
            <v>ES61</v>
          </cell>
          <cell r="C1064" t="str">
            <v>A00</v>
          </cell>
          <cell r="D1064" t="str">
            <v>PC_EMP</v>
          </cell>
          <cell r="E1064" t="str">
            <v>T</v>
          </cell>
          <cell r="F1064" t="str">
            <v>TOTAL</v>
          </cell>
          <cell r="G1064" t="str">
            <v>TOTAL</v>
          </cell>
          <cell r="H1064" t="str">
            <v>:</v>
          </cell>
          <cell r="I1064" t="str">
            <v>NC</v>
          </cell>
          <cell r="K1064" t="str">
            <v>V</v>
          </cell>
          <cell r="L1064">
            <v>38628.496759259258</v>
          </cell>
          <cell r="M1064" t="str">
            <v>gchateaug</v>
          </cell>
          <cell r="N1064">
            <v>38680.624432870369</v>
          </cell>
          <cell r="O1064" t="str">
            <v>gchateaug</v>
          </cell>
        </row>
        <row r="1065">
          <cell r="A1065" t="str">
            <v>2000</v>
          </cell>
          <cell r="B1065" t="str">
            <v>ES53</v>
          </cell>
          <cell r="C1065" t="str">
            <v>A00</v>
          </cell>
          <cell r="D1065" t="str">
            <v>PC_EMP</v>
          </cell>
          <cell r="E1065" t="str">
            <v>T</v>
          </cell>
          <cell r="F1065" t="str">
            <v>BES</v>
          </cell>
          <cell r="G1065" t="str">
            <v>RSE</v>
          </cell>
          <cell r="H1065" t="str">
            <v>:</v>
          </cell>
          <cell r="I1065" t="str">
            <v>NC</v>
          </cell>
          <cell r="K1065" t="str">
            <v>V</v>
          </cell>
          <cell r="L1065">
            <v>38628.496759259258</v>
          </cell>
          <cell r="M1065" t="str">
            <v>gchateaug</v>
          </cell>
          <cell r="N1065">
            <v>38680.624432870369</v>
          </cell>
          <cell r="O1065" t="str">
            <v>gchateaug</v>
          </cell>
        </row>
        <row r="1066">
          <cell r="A1066" t="str">
            <v>1997</v>
          </cell>
          <cell r="B1066" t="str">
            <v>RO</v>
          </cell>
          <cell r="C1066" t="str">
            <v>A00</v>
          </cell>
          <cell r="D1066" t="str">
            <v>PC_EMP</v>
          </cell>
          <cell r="E1066" t="str">
            <v>T</v>
          </cell>
          <cell r="F1066" t="str">
            <v>BES</v>
          </cell>
          <cell r="G1066" t="str">
            <v>TOTAL</v>
          </cell>
          <cell r="I1066" t="str">
            <v>OTH</v>
          </cell>
          <cell r="J1066" t="str">
            <v>DATA OCDE</v>
          </cell>
          <cell r="K1066" t="str">
            <v>V</v>
          </cell>
          <cell r="L1066">
            <v>38628.522870370369</v>
          </cell>
          <cell r="M1066" t="str">
            <v>gchateaug</v>
          </cell>
          <cell r="N1066">
            <v>38681.684016203704</v>
          </cell>
          <cell r="O1066" t="str">
            <v>gchateaug</v>
          </cell>
          <cell r="Q1066">
            <v>0.37</v>
          </cell>
        </row>
        <row r="1067">
          <cell r="A1067" t="str">
            <v>1997</v>
          </cell>
          <cell r="B1067" t="str">
            <v>RO</v>
          </cell>
          <cell r="C1067" t="str">
            <v>A00</v>
          </cell>
          <cell r="D1067" t="str">
            <v>PC_EMP</v>
          </cell>
          <cell r="E1067" t="str">
            <v>T</v>
          </cell>
          <cell r="F1067" t="str">
            <v>BES</v>
          </cell>
          <cell r="G1067" t="str">
            <v>RSE</v>
          </cell>
          <cell r="I1067" t="str">
            <v>OTH</v>
          </cell>
          <cell r="J1067" t="str">
            <v>DATA OCDE</v>
          </cell>
          <cell r="K1067" t="str">
            <v>V</v>
          </cell>
          <cell r="L1067">
            <v>38628.522870370369</v>
          </cell>
          <cell r="M1067" t="str">
            <v>gchateaug</v>
          </cell>
          <cell r="N1067">
            <v>38681.684016203704</v>
          </cell>
          <cell r="O1067" t="str">
            <v>gchateaug</v>
          </cell>
          <cell r="Q1067">
            <v>0.18</v>
          </cell>
        </row>
        <row r="1068">
          <cell r="A1068" t="str">
            <v>2000</v>
          </cell>
          <cell r="B1068" t="str">
            <v>RU</v>
          </cell>
          <cell r="C1068" t="str">
            <v>A00</v>
          </cell>
          <cell r="D1068" t="str">
            <v>PC_EMP</v>
          </cell>
          <cell r="E1068" t="str">
            <v>T</v>
          </cell>
          <cell r="F1068" t="str">
            <v>TOTAL</v>
          </cell>
          <cell r="G1068" t="str">
            <v>TOTAL</v>
          </cell>
          <cell r="I1068" t="str">
            <v>OTH</v>
          </cell>
          <cell r="J1068" t="str">
            <v>DATA OCDE</v>
          </cell>
          <cell r="K1068" t="str">
            <v>V</v>
          </cell>
          <cell r="L1068">
            <v>38628.522881944446</v>
          </cell>
          <cell r="M1068" t="str">
            <v>gchateaug</v>
          </cell>
          <cell r="N1068">
            <v>38681.684166666666</v>
          </cell>
          <cell r="O1068" t="str">
            <v>gchateaug</v>
          </cell>
          <cell r="Q1068">
            <v>1.37</v>
          </cell>
        </row>
        <row r="1069">
          <cell r="A1069" t="str">
            <v>2000</v>
          </cell>
          <cell r="B1069" t="str">
            <v>RU</v>
          </cell>
          <cell r="C1069" t="str">
            <v>A00</v>
          </cell>
          <cell r="D1069" t="str">
            <v>PC_EMP</v>
          </cell>
          <cell r="E1069" t="str">
            <v>T</v>
          </cell>
          <cell r="F1069" t="str">
            <v>TOTAL</v>
          </cell>
          <cell r="G1069" t="str">
            <v>RSE</v>
          </cell>
          <cell r="I1069" t="str">
            <v>OTH</v>
          </cell>
          <cell r="J1069" t="str">
            <v>DATA OCDE</v>
          </cell>
          <cell r="K1069" t="str">
            <v>V</v>
          </cell>
          <cell r="L1069">
            <v>38628.522881944446</v>
          </cell>
          <cell r="M1069" t="str">
            <v>gchateaug</v>
          </cell>
          <cell r="N1069">
            <v>38681.684166666666</v>
          </cell>
          <cell r="O1069" t="str">
            <v>gchateaug</v>
          </cell>
          <cell r="Q1069">
            <v>0.66</v>
          </cell>
        </row>
        <row r="1070">
          <cell r="A1070" t="str">
            <v>2000</v>
          </cell>
          <cell r="B1070" t="str">
            <v>RO</v>
          </cell>
          <cell r="C1070" t="str">
            <v>A00</v>
          </cell>
          <cell r="D1070" t="str">
            <v>PC_EMP</v>
          </cell>
          <cell r="E1070" t="str">
            <v>T</v>
          </cell>
          <cell r="F1070" t="str">
            <v>TOTAL</v>
          </cell>
          <cell r="G1070" t="str">
            <v>TOTAL</v>
          </cell>
          <cell r="I1070" t="str">
            <v>OTH</v>
          </cell>
          <cell r="J1070" t="str">
            <v>DATA OCDE</v>
          </cell>
          <cell r="K1070" t="str">
            <v>V</v>
          </cell>
          <cell r="L1070">
            <v>38628.522881944446</v>
          </cell>
          <cell r="M1070" t="str">
            <v>gchateaug</v>
          </cell>
          <cell r="N1070">
            <v>38681.684166666666</v>
          </cell>
          <cell r="O1070" t="str">
            <v>gchateaug</v>
          </cell>
          <cell r="Q1070">
            <v>0.34</v>
          </cell>
        </row>
        <row r="1071">
          <cell r="A1071" t="str">
            <v>2000</v>
          </cell>
          <cell r="B1071" t="str">
            <v>RO</v>
          </cell>
          <cell r="C1071" t="str">
            <v>A00</v>
          </cell>
          <cell r="D1071" t="str">
            <v>PC_EMP</v>
          </cell>
          <cell r="E1071" t="str">
            <v>T</v>
          </cell>
          <cell r="F1071" t="str">
            <v>TOTAL</v>
          </cell>
          <cell r="G1071" t="str">
            <v>RSE</v>
          </cell>
          <cell r="I1071" t="str">
            <v>OTH</v>
          </cell>
          <cell r="J1071" t="str">
            <v>DATA OCDE</v>
          </cell>
          <cell r="K1071" t="str">
            <v>V</v>
          </cell>
          <cell r="L1071">
            <v>38628.522881944446</v>
          </cell>
          <cell r="M1071" t="str">
            <v>gchateaug</v>
          </cell>
          <cell r="N1071">
            <v>38681.684166666666</v>
          </cell>
          <cell r="O1071" t="str">
            <v>gchateaug</v>
          </cell>
          <cell r="Q1071">
            <v>0.21</v>
          </cell>
        </row>
        <row r="1072">
          <cell r="A1072" t="str">
            <v>2000</v>
          </cell>
          <cell r="B1072" t="str">
            <v>RO</v>
          </cell>
          <cell r="C1072" t="str">
            <v>A00</v>
          </cell>
          <cell r="D1072" t="str">
            <v>PC_EMP</v>
          </cell>
          <cell r="E1072" t="str">
            <v>T</v>
          </cell>
          <cell r="F1072" t="str">
            <v>BES</v>
          </cell>
          <cell r="G1072" t="str">
            <v>TOTAL</v>
          </cell>
          <cell r="I1072" t="str">
            <v>OTH</v>
          </cell>
          <cell r="J1072" t="str">
            <v>DATA OCDE</v>
          </cell>
          <cell r="K1072" t="str">
            <v>V</v>
          </cell>
          <cell r="L1072">
            <v>38628.522881944446</v>
          </cell>
          <cell r="M1072" t="str">
            <v>gchateaug</v>
          </cell>
          <cell r="N1072">
            <v>38681.684166666666</v>
          </cell>
          <cell r="O1072" t="str">
            <v>gchateaug</v>
          </cell>
          <cell r="Q1072">
            <v>0.22</v>
          </cell>
        </row>
        <row r="1073">
          <cell r="A1073" t="str">
            <v>2000</v>
          </cell>
          <cell r="B1073" t="str">
            <v>RO</v>
          </cell>
          <cell r="C1073" t="str">
            <v>A00</v>
          </cell>
          <cell r="D1073" t="str">
            <v>PC_EMP</v>
          </cell>
          <cell r="E1073" t="str">
            <v>T</v>
          </cell>
          <cell r="F1073" t="str">
            <v>BES</v>
          </cell>
          <cell r="G1073" t="str">
            <v>RSE</v>
          </cell>
          <cell r="I1073" t="str">
            <v>OTH</v>
          </cell>
          <cell r="J1073" t="str">
            <v>DATA OCDE</v>
          </cell>
          <cell r="K1073" t="str">
            <v>V</v>
          </cell>
          <cell r="L1073">
            <v>38628.522881944446</v>
          </cell>
          <cell r="M1073" t="str">
            <v>gchateaug</v>
          </cell>
          <cell r="N1073">
            <v>38681.684166666666</v>
          </cell>
          <cell r="O1073" t="str">
            <v>gchateaug</v>
          </cell>
          <cell r="Q1073">
            <v>0.12</v>
          </cell>
        </row>
        <row r="1074">
          <cell r="A1074" t="str">
            <v>2003</v>
          </cell>
          <cell r="B1074" t="str">
            <v>PL12</v>
          </cell>
          <cell r="C1074" t="str">
            <v>A00</v>
          </cell>
          <cell r="D1074" t="str">
            <v>PC_EMP</v>
          </cell>
          <cell r="E1074" t="str">
            <v>T</v>
          </cell>
          <cell r="F1074" t="str">
            <v>TOTAL</v>
          </cell>
          <cell r="G1074" t="str">
            <v>RSE</v>
          </cell>
          <cell r="I1074" t="str">
            <v>MS</v>
          </cell>
          <cell r="K1074" t="str">
            <v>V</v>
          </cell>
          <cell r="L1074">
            <v>38628.496747685182</v>
          </cell>
          <cell r="M1074" t="str">
            <v>gchateaug</v>
          </cell>
          <cell r="N1074">
            <v>38680.624456018515</v>
          </cell>
          <cell r="O1074" t="str">
            <v>gchateaug</v>
          </cell>
          <cell r="Q1074">
            <v>1.25</v>
          </cell>
        </row>
        <row r="1075">
          <cell r="A1075" t="str">
            <v>2003</v>
          </cell>
          <cell r="B1075" t="str">
            <v>PL12</v>
          </cell>
          <cell r="C1075" t="str">
            <v>A00</v>
          </cell>
          <cell r="D1075" t="str">
            <v>PC_EMP</v>
          </cell>
          <cell r="E1075" t="str">
            <v>T</v>
          </cell>
          <cell r="F1075" t="str">
            <v>TOTAL</v>
          </cell>
          <cell r="G1075" t="str">
            <v>TOTAL</v>
          </cell>
          <cell r="I1075" t="str">
            <v>MS</v>
          </cell>
          <cell r="K1075" t="str">
            <v>V</v>
          </cell>
          <cell r="L1075">
            <v>38628.496747685182</v>
          </cell>
          <cell r="M1075" t="str">
            <v>gchateaug</v>
          </cell>
          <cell r="N1075">
            <v>38680.624456018515</v>
          </cell>
          <cell r="O1075" t="str">
            <v>gchateaug</v>
          </cell>
          <cell r="Q1075">
            <v>1.82</v>
          </cell>
        </row>
        <row r="1076">
          <cell r="A1076" t="str">
            <v>2003</v>
          </cell>
          <cell r="B1076" t="str">
            <v>NL42</v>
          </cell>
          <cell r="C1076" t="str">
            <v>A00</v>
          </cell>
          <cell r="D1076" t="str">
            <v>PC_EMP</v>
          </cell>
          <cell r="E1076" t="str">
            <v>T</v>
          </cell>
          <cell r="F1076" t="str">
            <v>BES</v>
          </cell>
          <cell r="G1076" t="str">
            <v>RSE</v>
          </cell>
          <cell r="H1076" t="str">
            <v>e</v>
          </cell>
          <cell r="I1076" t="str">
            <v>MS</v>
          </cell>
          <cell r="K1076" t="str">
            <v>V</v>
          </cell>
          <cell r="L1076">
            <v>38628.496747685182</v>
          </cell>
          <cell r="M1076" t="str">
            <v>gchateaug</v>
          </cell>
          <cell r="N1076">
            <v>38680.624456018515</v>
          </cell>
          <cell r="O1076" t="str">
            <v>gchateaug</v>
          </cell>
          <cell r="Q1076">
            <v>0.37</v>
          </cell>
        </row>
        <row r="1077">
          <cell r="A1077" t="str">
            <v>2003</v>
          </cell>
          <cell r="B1077" t="str">
            <v>NL42</v>
          </cell>
          <cell r="C1077" t="str">
            <v>A00</v>
          </cell>
          <cell r="D1077" t="str">
            <v>PC_EMP</v>
          </cell>
          <cell r="E1077" t="str">
            <v>T</v>
          </cell>
          <cell r="F1077" t="str">
            <v>BES</v>
          </cell>
          <cell r="G1077" t="str">
            <v>TOTAL</v>
          </cell>
          <cell r="H1077" t="str">
            <v>e</v>
          </cell>
          <cell r="I1077" t="str">
            <v>MS</v>
          </cell>
          <cell r="K1077" t="str">
            <v>V</v>
          </cell>
          <cell r="L1077">
            <v>38628.496747685182</v>
          </cell>
          <cell r="M1077" t="str">
            <v>gchateaug</v>
          </cell>
          <cell r="N1077">
            <v>38680.624456018515</v>
          </cell>
          <cell r="O1077" t="str">
            <v>gchateaug</v>
          </cell>
          <cell r="Q1077">
            <v>0.94</v>
          </cell>
        </row>
        <row r="1078">
          <cell r="A1078" t="str">
            <v>2003</v>
          </cell>
          <cell r="B1078" t="str">
            <v>NL42</v>
          </cell>
          <cell r="C1078" t="str">
            <v>A00</v>
          </cell>
          <cell r="D1078" t="str">
            <v>PC_EMP</v>
          </cell>
          <cell r="E1078" t="str">
            <v>T</v>
          </cell>
          <cell r="F1078" t="str">
            <v>TOTAL</v>
          </cell>
          <cell r="G1078" t="str">
            <v>TOTAL</v>
          </cell>
          <cell r="H1078" t="str">
            <v>:</v>
          </cell>
          <cell r="I1078" t="str">
            <v>MS</v>
          </cell>
          <cell r="K1078" t="str">
            <v>V</v>
          </cell>
          <cell r="L1078">
            <v>38628.496747685182</v>
          </cell>
          <cell r="M1078" t="str">
            <v>gchateaug</v>
          </cell>
          <cell r="N1078">
            <v>38680.624456018515</v>
          </cell>
          <cell r="O1078" t="str">
            <v>gchateaug</v>
          </cell>
        </row>
        <row r="1079">
          <cell r="A1079" t="str">
            <v>2003</v>
          </cell>
          <cell r="B1079" t="str">
            <v>NL41</v>
          </cell>
          <cell r="C1079" t="str">
            <v>A00</v>
          </cell>
          <cell r="D1079" t="str">
            <v>PC_EMP</v>
          </cell>
          <cell r="E1079" t="str">
            <v>T</v>
          </cell>
          <cell r="F1079" t="str">
            <v>BES</v>
          </cell>
          <cell r="G1079" t="str">
            <v>RSE</v>
          </cell>
          <cell r="H1079" t="str">
            <v>e</v>
          </cell>
          <cell r="I1079" t="str">
            <v>MS</v>
          </cell>
          <cell r="K1079" t="str">
            <v>V</v>
          </cell>
          <cell r="L1079">
            <v>38628.496747685182</v>
          </cell>
          <cell r="M1079" t="str">
            <v>gchateaug</v>
          </cell>
          <cell r="N1079">
            <v>38680.624456018515</v>
          </cell>
          <cell r="O1079" t="str">
            <v>gchateaug</v>
          </cell>
          <cell r="Q1079">
            <v>0.52</v>
          </cell>
        </row>
        <row r="1080">
          <cell r="A1080" t="str">
            <v>2003</v>
          </cell>
          <cell r="B1080" t="str">
            <v>NL41</v>
          </cell>
          <cell r="C1080" t="str">
            <v>A00</v>
          </cell>
          <cell r="D1080" t="str">
            <v>PC_EMP</v>
          </cell>
          <cell r="E1080" t="str">
            <v>T</v>
          </cell>
          <cell r="F1080" t="str">
            <v>BES</v>
          </cell>
          <cell r="G1080" t="str">
            <v>TOTAL</v>
          </cell>
          <cell r="H1080" t="str">
            <v>e</v>
          </cell>
          <cell r="I1080" t="str">
            <v>MS</v>
          </cell>
          <cell r="K1080" t="str">
            <v>V</v>
          </cell>
          <cell r="L1080">
            <v>38628.496747685182</v>
          </cell>
          <cell r="M1080" t="str">
            <v>gchateaug</v>
          </cell>
          <cell r="N1080">
            <v>38680.624456018515</v>
          </cell>
          <cell r="O1080" t="str">
            <v>gchateaug</v>
          </cell>
          <cell r="Q1080">
            <v>1.29</v>
          </cell>
        </row>
        <row r="1081">
          <cell r="A1081" t="str">
            <v>2003</v>
          </cell>
          <cell r="B1081" t="str">
            <v>NL41</v>
          </cell>
          <cell r="C1081" t="str">
            <v>A00</v>
          </cell>
          <cell r="D1081" t="str">
            <v>PC_EMP</v>
          </cell>
          <cell r="E1081" t="str">
            <v>T</v>
          </cell>
          <cell r="F1081" t="str">
            <v>TOTAL</v>
          </cell>
          <cell r="G1081" t="str">
            <v>TOTAL</v>
          </cell>
          <cell r="H1081" t="str">
            <v>:</v>
          </cell>
          <cell r="I1081" t="str">
            <v>MS</v>
          </cell>
          <cell r="K1081" t="str">
            <v>V</v>
          </cell>
          <cell r="L1081">
            <v>38628.496747685182</v>
          </cell>
          <cell r="M1081" t="str">
            <v>gchateaug</v>
          </cell>
          <cell r="N1081">
            <v>38680.624456018515</v>
          </cell>
          <cell r="O1081" t="str">
            <v>gchateaug</v>
          </cell>
        </row>
        <row r="1082">
          <cell r="A1082" t="str">
            <v>2003</v>
          </cell>
          <cell r="B1082" t="str">
            <v>NL4</v>
          </cell>
          <cell r="C1082" t="str">
            <v>A00</v>
          </cell>
          <cell r="D1082" t="str">
            <v>PC_EMP</v>
          </cell>
          <cell r="E1082" t="str">
            <v>T</v>
          </cell>
          <cell r="F1082" t="str">
            <v>BES</v>
          </cell>
          <cell r="G1082" t="str">
            <v>RSE</v>
          </cell>
          <cell r="H1082" t="str">
            <v>e</v>
          </cell>
          <cell r="I1082" t="str">
            <v>MS</v>
          </cell>
          <cell r="K1082" t="str">
            <v>V</v>
          </cell>
          <cell r="L1082">
            <v>38628.496747685182</v>
          </cell>
          <cell r="M1082" t="str">
            <v>gchateaug</v>
          </cell>
          <cell r="N1082">
            <v>38680.624456018515</v>
          </cell>
          <cell r="O1082" t="str">
            <v>gchateaug</v>
          </cell>
          <cell r="Q1082">
            <v>0.48</v>
          </cell>
        </row>
        <row r="1083">
          <cell r="A1083" t="str">
            <v>2003</v>
          </cell>
          <cell r="B1083" t="str">
            <v>NL4</v>
          </cell>
          <cell r="C1083" t="str">
            <v>A00</v>
          </cell>
          <cell r="D1083" t="str">
            <v>PC_EMP</v>
          </cell>
          <cell r="E1083" t="str">
            <v>T</v>
          </cell>
          <cell r="F1083" t="str">
            <v>BES</v>
          </cell>
          <cell r="G1083" t="str">
            <v>TOTAL</v>
          </cell>
          <cell r="H1083" t="str">
            <v>e</v>
          </cell>
          <cell r="I1083" t="str">
            <v>MS</v>
          </cell>
          <cell r="K1083" t="str">
            <v>V</v>
          </cell>
          <cell r="L1083">
            <v>38628.496747685182</v>
          </cell>
          <cell r="M1083" t="str">
            <v>gchateaug</v>
          </cell>
          <cell r="N1083">
            <v>38680.624456018515</v>
          </cell>
          <cell r="O1083" t="str">
            <v>gchateaug</v>
          </cell>
          <cell r="Q1083">
            <v>1.19</v>
          </cell>
        </row>
        <row r="1084">
          <cell r="A1084" t="str">
            <v>2003</v>
          </cell>
          <cell r="B1084" t="str">
            <v>NL4</v>
          </cell>
          <cell r="C1084" t="str">
            <v>A00</v>
          </cell>
          <cell r="D1084" t="str">
            <v>PC_EMP</v>
          </cell>
          <cell r="E1084" t="str">
            <v>T</v>
          </cell>
          <cell r="F1084" t="str">
            <v>TOTAL</v>
          </cell>
          <cell r="G1084" t="str">
            <v>TOTAL</v>
          </cell>
          <cell r="H1084" t="str">
            <v>:</v>
          </cell>
          <cell r="I1084" t="str">
            <v>MS</v>
          </cell>
          <cell r="K1084" t="str">
            <v>V</v>
          </cell>
          <cell r="L1084">
            <v>38628.496747685182</v>
          </cell>
          <cell r="M1084" t="str">
            <v>gchateaug</v>
          </cell>
          <cell r="N1084">
            <v>38680.624456018515</v>
          </cell>
          <cell r="O1084" t="str">
            <v>gchateaug</v>
          </cell>
        </row>
        <row r="1085">
          <cell r="A1085" t="str">
            <v>2003</v>
          </cell>
          <cell r="B1085" t="str">
            <v>NL34</v>
          </cell>
          <cell r="C1085" t="str">
            <v>A00</v>
          </cell>
          <cell r="D1085" t="str">
            <v>PC_EMP</v>
          </cell>
          <cell r="E1085" t="str">
            <v>T</v>
          </cell>
          <cell r="F1085" t="str">
            <v>BES</v>
          </cell>
          <cell r="G1085" t="str">
            <v>RSE</v>
          </cell>
          <cell r="H1085" t="str">
            <v>e</v>
          </cell>
          <cell r="I1085" t="str">
            <v>MS</v>
          </cell>
          <cell r="K1085" t="str">
            <v>V</v>
          </cell>
          <cell r="L1085">
            <v>38628.496747685182</v>
          </cell>
          <cell r="M1085" t="str">
            <v>gchateaug</v>
          </cell>
          <cell r="N1085">
            <v>38680.624456018515</v>
          </cell>
          <cell r="O1085" t="str">
            <v>gchateaug</v>
          </cell>
          <cell r="Q1085">
            <v>0.22</v>
          </cell>
        </row>
        <row r="1086">
          <cell r="A1086" t="str">
            <v>2003</v>
          </cell>
          <cell r="B1086" t="str">
            <v>NL34</v>
          </cell>
          <cell r="C1086" t="str">
            <v>A00</v>
          </cell>
          <cell r="D1086" t="str">
            <v>PC_EMP</v>
          </cell>
          <cell r="E1086" t="str">
            <v>T</v>
          </cell>
          <cell r="F1086" t="str">
            <v>BES</v>
          </cell>
          <cell r="G1086" t="str">
            <v>TOTAL</v>
          </cell>
          <cell r="H1086" t="str">
            <v>e</v>
          </cell>
          <cell r="I1086" t="str">
            <v>MS</v>
          </cell>
          <cell r="K1086" t="str">
            <v>V</v>
          </cell>
          <cell r="L1086">
            <v>38628.496747685182</v>
          </cell>
          <cell r="M1086" t="str">
            <v>gchateaug</v>
          </cell>
          <cell r="N1086">
            <v>38680.624456018515</v>
          </cell>
          <cell r="O1086" t="str">
            <v>gchateaug</v>
          </cell>
          <cell r="Q1086">
            <v>0.5</v>
          </cell>
        </row>
        <row r="1087">
          <cell r="A1087" t="str">
            <v>2003</v>
          </cell>
          <cell r="B1087" t="str">
            <v>NL34</v>
          </cell>
          <cell r="C1087" t="str">
            <v>A00</v>
          </cell>
          <cell r="D1087" t="str">
            <v>PC_EMP</v>
          </cell>
          <cell r="E1087" t="str">
            <v>T</v>
          </cell>
          <cell r="F1087" t="str">
            <v>TOTAL</v>
          </cell>
          <cell r="G1087" t="str">
            <v>TOTAL</v>
          </cell>
          <cell r="H1087" t="str">
            <v>:</v>
          </cell>
          <cell r="I1087" t="str">
            <v>MS</v>
          </cell>
          <cell r="K1087" t="str">
            <v>V</v>
          </cell>
          <cell r="L1087">
            <v>38628.496747685182</v>
          </cell>
          <cell r="M1087" t="str">
            <v>gchateaug</v>
          </cell>
          <cell r="N1087">
            <v>38680.624456018515</v>
          </cell>
          <cell r="O1087" t="str">
            <v>gchateaug</v>
          </cell>
        </row>
        <row r="1088">
          <cell r="A1088" t="str">
            <v>2003</v>
          </cell>
          <cell r="B1088" t="str">
            <v>NL33</v>
          </cell>
          <cell r="C1088" t="str">
            <v>A00</v>
          </cell>
          <cell r="D1088" t="str">
            <v>PC_EMP</v>
          </cell>
          <cell r="E1088" t="str">
            <v>T</v>
          </cell>
          <cell r="F1088" t="str">
            <v>BES</v>
          </cell>
          <cell r="G1088" t="str">
            <v>RSE</v>
          </cell>
          <cell r="H1088" t="str">
            <v>e</v>
          </cell>
          <cell r="I1088" t="str">
            <v>MS</v>
          </cell>
          <cell r="K1088" t="str">
            <v>V</v>
          </cell>
          <cell r="L1088">
            <v>38628.496747685182</v>
          </cell>
          <cell r="M1088" t="str">
            <v>gchateaug</v>
          </cell>
          <cell r="N1088">
            <v>38680.624456018515</v>
          </cell>
          <cell r="O1088" t="str">
            <v>gchateaug</v>
          </cell>
          <cell r="Q1088">
            <v>0.22</v>
          </cell>
        </row>
        <row r="1089">
          <cell r="A1089" t="str">
            <v>2003</v>
          </cell>
          <cell r="B1089" t="str">
            <v>NL33</v>
          </cell>
          <cell r="C1089" t="str">
            <v>A00</v>
          </cell>
          <cell r="D1089" t="str">
            <v>PC_EMP</v>
          </cell>
          <cell r="E1089" t="str">
            <v>T</v>
          </cell>
          <cell r="F1089" t="str">
            <v>BES</v>
          </cell>
          <cell r="G1089" t="str">
            <v>TOTAL</v>
          </cell>
          <cell r="H1089" t="str">
            <v>e</v>
          </cell>
          <cell r="I1089" t="str">
            <v>MS</v>
          </cell>
          <cell r="K1089" t="str">
            <v>V</v>
          </cell>
          <cell r="L1089">
            <v>38628.496747685182</v>
          </cell>
          <cell r="M1089" t="str">
            <v>gchateaug</v>
          </cell>
          <cell r="N1089">
            <v>38680.624456018515</v>
          </cell>
          <cell r="O1089" t="str">
            <v>gchateaug</v>
          </cell>
          <cell r="Q1089">
            <v>0.48</v>
          </cell>
        </row>
        <row r="1090">
          <cell r="A1090" t="str">
            <v>2003</v>
          </cell>
          <cell r="B1090" t="str">
            <v>NL33</v>
          </cell>
          <cell r="C1090" t="str">
            <v>A00</v>
          </cell>
          <cell r="D1090" t="str">
            <v>PC_EMP</v>
          </cell>
          <cell r="E1090" t="str">
            <v>T</v>
          </cell>
          <cell r="F1090" t="str">
            <v>TOTAL</v>
          </cell>
          <cell r="G1090" t="str">
            <v>TOTAL</v>
          </cell>
          <cell r="H1090" t="str">
            <v>:</v>
          </cell>
          <cell r="I1090" t="str">
            <v>MS</v>
          </cell>
          <cell r="K1090" t="str">
            <v>V</v>
          </cell>
          <cell r="L1090">
            <v>38628.496747685182</v>
          </cell>
          <cell r="M1090" t="str">
            <v>gchateaug</v>
          </cell>
          <cell r="N1090">
            <v>38680.624456018515</v>
          </cell>
          <cell r="O1090" t="str">
            <v>gchateaug</v>
          </cell>
        </row>
        <row r="1091">
          <cell r="A1091" t="str">
            <v>2003</v>
          </cell>
          <cell r="B1091" t="str">
            <v>NL32</v>
          </cell>
          <cell r="C1091" t="str">
            <v>A00</v>
          </cell>
          <cell r="D1091" t="str">
            <v>PC_EMP</v>
          </cell>
          <cell r="E1091" t="str">
            <v>T</v>
          </cell>
          <cell r="F1091" t="str">
            <v>BES</v>
          </cell>
          <cell r="G1091" t="str">
            <v>RSE</v>
          </cell>
          <cell r="H1091" t="str">
            <v>e</v>
          </cell>
          <cell r="I1091" t="str">
            <v>MS</v>
          </cell>
          <cell r="K1091" t="str">
            <v>V</v>
          </cell>
          <cell r="L1091">
            <v>38628.496747685182</v>
          </cell>
          <cell r="M1091" t="str">
            <v>gchateaug</v>
          </cell>
          <cell r="N1091">
            <v>38680.624456018515</v>
          </cell>
          <cell r="O1091" t="str">
            <v>gchateaug</v>
          </cell>
          <cell r="Q1091">
            <v>0.28999999999999998</v>
          </cell>
        </row>
        <row r="1092">
          <cell r="A1092" t="str">
            <v>2003</v>
          </cell>
          <cell r="B1092" t="str">
            <v>NL32</v>
          </cell>
          <cell r="C1092" t="str">
            <v>A00</v>
          </cell>
          <cell r="D1092" t="str">
            <v>PC_EMP</v>
          </cell>
          <cell r="E1092" t="str">
            <v>T</v>
          </cell>
          <cell r="F1092" t="str">
            <v>BES</v>
          </cell>
          <cell r="G1092" t="str">
            <v>TOTAL</v>
          </cell>
          <cell r="H1092" t="str">
            <v>e</v>
          </cell>
          <cell r="I1092" t="str">
            <v>MS</v>
          </cell>
          <cell r="K1092" t="str">
            <v>V</v>
          </cell>
          <cell r="L1092">
            <v>38628.496747685182</v>
          </cell>
          <cell r="M1092" t="str">
            <v>gchateaug</v>
          </cell>
          <cell r="N1092">
            <v>38680.624456018515</v>
          </cell>
          <cell r="O1092" t="str">
            <v>gchateaug</v>
          </cell>
          <cell r="Q1092">
            <v>0.67</v>
          </cell>
        </row>
        <row r="1093">
          <cell r="A1093" t="str">
            <v>2002</v>
          </cell>
          <cell r="B1093" t="str">
            <v>NL32</v>
          </cell>
          <cell r="C1093" t="str">
            <v>A00</v>
          </cell>
          <cell r="D1093" t="str">
            <v>PC_EMP</v>
          </cell>
          <cell r="E1093" t="str">
            <v>T</v>
          </cell>
          <cell r="F1093" t="str">
            <v>TOTAL</v>
          </cell>
          <cell r="G1093" t="str">
            <v>TOTAL</v>
          </cell>
          <cell r="H1093" t="str">
            <v>:</v>
          </cell>
          <cell r="I1093" t="str">
            <v>MS</v>
          </cell>
          <cell r="K1093" t="str">
            <v>V</v>
          </cell>
          <cell r="L1093">
            <v>38628.496747685182</v>
          </cell>
          <cell r="M1093" t="str">
            <v>gchateaug</v>
          </cell>
          <cell r="N1093">
            <v>38680.624432870369</v>
          </cell>
          <cell r="O1093" t="str">
            <v>gchateaug</v>
          </cell>
        </row>
        <row r="1094">
          <cell r="A1094" t="str">
            <v>2002</v>
          </cell>
          <cell r="B1094" t="str">
            <v>NL2</v>
          </cell>
          <cell r="C1094" t="str">
            <v>A00</v>
          </cell>
          <cell r="D1094" t="str">
            <v>PC_EMP</v>
          </cell>
          <cell r="E1094" t="str">
            <v>T</v>
          </cell>
          <cell r="F1094" t="str">
            <v>BES</v>
          </cell>
          <cell r="G1094" t="str">
            <v>TOTAL</v>
          </cell>
          <cell r="H1094" t="str">
            <v>:</v>
          </cell>
          <cell r="I1094" t="str">
            <v>MS</v>
          </cell>
          <cell r="K1094" t="str">
            <v>V</v>
          </cell>
          <cell r="L1094">
            <v>38628.496747685182</v>
          </cell>
          <cell r="M1094" t="str">
            <v>gchateaug</v>
          </cell>
          <cell r="N1094">
            <v>38680.624432870369</v>
          </cell>
          <cell r="O1094" t="str">
            <v>gchateaug</v>
          </cell>
        </row>
        <row r="1095">
          <cell r="A1095" t="str">
            <v>2002</v>
          </cell>
          <cell r="B1095" t="str">
            <v>NL2</v>
          </cell>
          <cell r="C1095" t="str">
            <v>A00</v>
          </cell>
          <cell r="D1095" t="str">
            <v>PC_EMP</v>
          </cell>
          <cell r="E1095" t="str">
            <v>T</v>
          </cell>
          <cell r="F1095" t="str">
            <v>TOTAL</v>
          </cell>
          <cell r="G1095" t="str">
            <v>TOTAL</v>
          </cell>
          <cell r="H1095" t="str">
            <v>:</v>
          </cell>
          <cell r="I1095" t="str">
            <v>MS</v>
          </cell>
          <cell r="K1095" t="str">
            <v>V</v>
          </cell>
          <cell r="L1095">
            <v>38628.496747685182</v>
          </cell>
          <cell r="M1095" t="str">
            <v>gchateaug</v>
          </cell>
          <cell r="N1095">
            <v>38680.624432870369</v>
          </cell>
          <cell r="O1095" t="str">
            <v>gchateaug</v>
          </cell>
        </row>
        <row r="1096">
          <cell r="A1096" t="str">
            <v>2002</v>
          </cell>
          <cell r="B1096" t="str">
            <v>NL12</v>
          </cell>
          <cell r="C1096" t="str">
            <v>A00</v>
          </cell>
          <cell r="D1096" t="str">
            <v>PC_EMP</v>
          </cell>
          <cell r="E1096" t="str">
            <v>T</v>
          </cell>
          <cell r="F1096" t="str">
            <v>BES</v>
          </cell>
          <cell r="G1096" t="str">
            <v>TOTAL</v>
          </cell>
          <cell r="H1096" t="str">
            <v>:</v>
          </cell>
          <cell r="I1096" t="str">
            <v>MS</v>
          </cell>
          <cell r="K1096" t="str">
            <v>V</v>
          </cell>
          <cell r="L1096">
            <v>38628.496747685182</v>
          </cell>
          <cell r="M1096" t="str">
            <v>gchateaug</v>
          </cell>
          <cell r="N1096">
            <v>38680.624432870369</v>
          </cell>
          <cell r="O1096" t="str">
            <v>gchateaug</v>
          </cell>
        </row>
        <row r="1097">
          <cell r="A1097" t="str">
            <v>2002</v>
          </cell>
          <cell r="B1097" t="str">
            <v>NL12</v>
          </cell>
          <cell r="C1097" t="str">
            <v>A00</v>
          </cell>
          <cell r="D1097" t="str">
            <v>PC_EMP</v>
          </cell>
          <cell r="E1097" t="str">
            <v>T</v>
          </cell>
          <cell r="F1097" t="str">
            <v>TOTAL</v>
          </cell>
          <cell r="G1097" t="str">
            <v>TOTAL</v>
          </cell>
          <cell r="H1097" t="str">
            <v>:</v>
          </cell>
          <cell r="I1097" t="str">
            <v>MS</v>
          </cell>
          <cell r="K1097" t="str">
            <v>V</v>
          </cell>
          <cell r="L1097">
            <v>38628.496747685182</v>
          </cell>
          <cell r="M1097" t="str">
            <v>gchateaug</v>
          </cell>
          <cell r="N1097">
            <v>38680.624432870369</v>
          </cell>
          <cell r="O1097" t="str">
            <v>gchateaug</v>
          </cell>
        </row>
        <row r="1098">
          <cell r="A1098" t="str">
            <v>2002</v>
          </cell>
          <cell r="B1098" t="str">
            <v>LV00</v>
          </cell>
          <cell r="C1098" t="str">
            <v>A00</v>
          </cell>
          <cell r="D1098" t="str">
            <v>PC_EMP</v>
          </cell>
          <cell r="E1098" t="str">
            <v>T</v>
          </cell>
          <cell r="F1098" t="str">
            <v>BES</v>
          </cell>
          <cell r="G1098" t="str">
            <v>RSE</v>
          </cell>
          <cell r="I1098" t="str">
            <v>MS</v>
          </cell>
          <cell r="K1098" t="str">
            <v>V</v>
          </cell>
          <cell r="L1098">
            <v>38628.496747685182</v>
          </cell>
          <cell r="M1098" t="str">
            <v>gchateaug</v>
          </cell>
          <cell r="N1098">
            <v>38681.684652777774</v>
          </cell>
          <cell r="O1098" t="str">
            <v>gchateaug</v>
          </cell>
          <cell r="Q1098">
            <v>0.12</v>
          </cell>
        </row>
        <row r="1099">
          <cell r="A1099" t="str">
            <v>2002</v>
          </cell>
          <cell r="B1099" t="str">
            <v>LV00</v>
          </cell>
          <cell r="C1099" t="str">
            <v>A00</v>
          </cell>
          <cell r="D1099" t="str">
            <v>PC_EMP</v>
          </cell>
          <cell r="E1099" t="str">
            <v>T</v>
          </cell>
          <cell r="F1099" t="str">
            <v>BES</v>
          </cell>
          <cell r="G1099" t="str">
            <v>TOTAL</v>
          </cell>
          <cell r="I1099" t="str">
            <v>MS</v>
          </cell>
          <cell r="K1099" t="str">
            <v>V</v>
          </cell>
          <cell r="L1099">
            <v>38628.496747685182</v>
          </cell>
          <cell r="M1099" t="str">
            <v>gchateaug</v>
          </cell>
          <cell r="N1099">
            <v>38681.684652777774</v>
          </cell>
          <cell r="O1099" t="str">
            <v>gchateaug</v>
          </cell>
          <cell r="Q1099">
            <v>0.24</v>
          </cell>
        </row>
        <row r="1100">
          <cell r="A1100" t="str">
            <v>2002</v>
          </cell>
          <cell r="B1100" t="str">
            <v>LV00</v>
          </cell>
          <cell r="C1100" t="str">
            <v>A00</v>
          </cell>
          <cell r="D1100" t="str">
            <v>PC_EMP</v>
          </cell>
          <cell r="E1100" t="str">
            <v>T</v>
          </cell>
          <cell r="F1100" t="str">
            <v>TOTAL</v>
          </cell>
          <cell r="G1100" t="str">
            <v>RSE</v>
          </cell>
          <cell r="I1100" t="str">
            <v>MS</v>
          </cell>
          <cell r="K1100" t="str">
            <v>V</v>
          </cell>
          <cell r="L1100">
            <v>38628.496747685182</v>
          </cell>
          <cell r="M1100" t="str">
            <v>gchateaug</v>
          </cell>
          <cell r="N1100">
            <v>38681.684652777774</v>
          </cell>
          <cell r="O1100" t="str">
            <v>gchateaug</v>
          </cell>
          <cell r="Q1100">
            <v>0.62</v>
          </cell>
        </row>
        <row r="1101">
          <cell r="A1101" t="str">
            <v>2002</v>
          </cell>
          <cell r="B1101" t="str">
            <v>LV00</v>
          </cell>
          <cell r="C1101" t="str">
            <v>A00</v>
          </cell>
          <cell r="D1101" t="str">
            <v>PC_EMP</v>
          </cell>
          <cell r="E1101" t="str">
            <v>T</v>
          </cell>
          <cell r="F1101" t="str">
            <v>TOTAL</v>
          </cell>
          <cell r="G1101" t="str">
            <v>TOTAL</v>
          </cell>
          <cell r="I1101" t="str">
            <v>MS</v>
          </cell>
          <cell r="K1101" t="str">
            <v>V</v>
          </cell>
          <cell r="L1101">
            <v>38628.496747685182</v>
          </cell>
          <cell r="M1101" t="str">
            <v>gchateaug</v>
          </cell>
          <cell r="N1101">
            <v>38681.684652777774</v>
          </cell>
          <cell r="O1101" t="str">
            <v>gchateaug</v>
          </cell>
          <cell r="Q1101">
            <v>0.93</v>
          </cell>
        </row>
        <row r="1102">
          <cell r="A1102" t="str">
            <v>2003</v>
          </cell>
          <cell r="B1102" t="str">
            <v>HU3</v>
          </cell>
          <cell r="C1102" t="str">
            <v>A00</v>
          </cell>
          <cell r="D1102" t="str">
            <v>PC_EMP</v>
          </cell>
          <cell r="E1102" t="str">
            <v>T</v>
          </cell>
          <cell r="F1102" t="str">
            <v>TOTAL</v>
          </cell>
          <cell r="G1102" t="str">
            <v>RSE</v>
          </cell>
          <cell r="I1102" t="str">
            <v>MS</v>
          </cell>
          <cell r="K1102" t="str">
            <v>V</v>
          </cell>
          <cell r="L1102">
            <v>38628.496747685182</v>
          </cell>
          <cell r="M1102" t="str">
            <v>gchateaug</v>
          </cell>
          <cell r="N1102">
            <v>38680.624432870369</v>
          </cell>
          <cell r="O1102" t="str">
            <v>gchateaug</v>
          </cell>
          <cell r="Q1102">
            <v>0.5</v>
          </cell>
        </row>
        <row r="1103">
          <cell r="A1103" t="str">
            <v>2003</v>
          </cell>
          <cell r="B1103" t="str">
            <v>HU3</v>
          </cell>
          <cell r="C1103" t="str">
            <v>A00</v>
          </cell>
          <cell r="D1103" t="str">
            <v>PC_EMP</v>
          </cell>
          <cell r="E1103" t="str">
            <v>T</v>
          </cell>
          <cell r="F1103" t="str">
            <v>TOTAL</v>
          </cell>
          <cell r="G1103" t="str">
            <v>TOTAL</v>
          </cell>
          <cell r="I1103" t="str">
            <v>MS</v>
          </cell>
          <cell r="K1103" t="str">
            <v>V</v>
          </cell>
          <cell r="L1103">
            <v>38628.496747685182</v>
          </cell>
          <cell r="M1103" t="str">
            <v>gchateaug</v>
          </cell>
          <cell r="N1103">
            <v>38680.624432870369</v>
          </cell>
          <cell r="O1103" t="str">
            <v>gchateaug</v>
          </cell>
          <cell r="Q1103">
            <v>0.89</v>
          </cell>
        </row>
        <row r="1104">
          <cell r="A1104" t="str">
            <v>2003</v>
          </cell>
          <cell r="B1104" t="str">
            <v>HU22</v>
          </cell>
          <cell r="C1104" t="str">
            <v>A00</v>
          </cell>
          <cell r="D1104" t="str">
            <v>PC_EMP</v>
          </cell>
          <cell r="E1104" t="str">
            <v>T</v>
          </cell>
          <cell r="F1104" t="str">
            <v>BES</v>
          </cell>
          <cell r="G1104" t="str">
            <v>RSE</v>
          </cell>
          <cell r="I1104" t="str">
            <v>MS</v>
          </cell>
          <cell r="K1104" t="str">
            <v>V</v>
          </cell>
          <cell r="L1104">
            <v>38628.496747685182</v>
          </cell>
          <cell r="M1104" t="str">
            <v>gchateaug</v>
          </cell>
          <cell r="N1104">
            <v>38680.624432870369</v>
          </cell>
          <cell r="O1104" t="str">
            <v>gchateaug</v>
          </cell>
          <cell r="Q1104">
            <v>0.06</v>
          </cell>
        </row>
        <row r="1105">
          <cell r="A1105" t="str">
            <v>2003</v>
          </cell>
          <cell r="B1105" t="str">
            <v>HU22</v>
          </cell>
          <cell r="C1105" t="str">
            <v>A00</v>
          </cell>
          <cell r="D1105" t="str">
            <v>PC_EMP</v>
          </cell>
          <cell r="E1105" t="str">
            <v>T</v>
          </cell>
          <cell r="F1105" t="str">
            <v>BES</v>
          </cell>
          <cell r="G1105" t="str">
            <v>TOTAL</v>
          </cell>
          <cell r="I1105" t="str">
            <v>MS</v>
          </cell>
          <cell r="K1105" t="str">
            <v>V</v>
          </cell>
          <cell r="L1105">
            <v>38628.496747685182</v>
          </cell>
          <cell r="M1105" t="str">
            <v>gchateaug</v>
          </cell>
          <cell r="N1105">
            <v>38680.624432870369</v>
          </cell>
          <cell r="O1105" t="str">
            <v>gchateaug</v>
          </cell>
          <cell r="Q1105">
            <v>0.14000000000000001</v>
          </cell>
        </row>
        <row r="1106">
          <cell r="A1106" t="str">
            <v>2003</v>
          </cell>
          <cell r="B1106" t="str">
            <v>HU22</v>
          </cell>
          <cell r="C1106" t="str">
            <v>A00</v>
          </cell>
          <cell r="D1106" t="str">
            <v>PC_EMP</v>
          </cell>
          <cell r="E1106" t="str">
            <v>T</v>
          </cell>
          <cell r="F1106" t="str">
            <v>TOTAL</v>
          </cell>
          <cell r="G1106" t="str">
            <v>RSE</v>
          </cell>
          <cell r="I1106" t="str">
            <v>MS</v>
          </cell>
          <cell r="K1106" t="str">
            <v>V</v>
          </cell>
          <cell r="L1106">
            <v>38628.496747685182</v>
          </cell>
          <cell r="M1106" t="str">
            <v>gchateaug</v>
          </cell>
          <cell r="N1106">
            <v>38680.624432870369</v>
          </cell>
          <cell r="O1106" t="str">
            <v>gchateaug</v>
          </cell>
          <cell r="Q1106">
            <v>0.34</v>
          </cell>
        </row>
        <row r="1107">
          <cell r="A1107" t="str">
            <v>2003</v>
          </cell>
          <cell r="B1107" t="str">
            <v>HU22</v>
          </cell>
          <cell r="C1107" t="str">
            <v>A00</v>
          </cell>
          <cell r="D1107" t="str">
            <v>PC_EMP</v>
          </cell>
          <cell r="E1107" t="str">
            <v>T</v>
          </cell>
          <cell r="F1107" t="str">
            <v>TOTAL</v>
          </cell>
          <cell r="G1107" t="str">
            <v>TOTAL</v>
          </cell>
          <cell r="I1107" t="str">
            <v>MS</v>
          </cell>
          <cell r="K1107" t="str">
            <v>V</v>
          </cell>
          <cell r="L1107">
            <v>38628.496747685182</v>
          </cell>
          <cell r="M1107" t="str">
            <v>gchateaug</v>
          </cell>
          <cell r="N1107">
            <v>38680.624432870369</v>
          </cell>
          <cell r="O1107" t="str">
            <v>gchateaug</v>
          </cell>
          <cell r="Q1107">
            <v>0.54</v>
          </cell>
        </row>
        <row r="1108">
          <cell r="A1108" t="str">
            <v>2003</v>
          </cell>
          <cell r="B1108" t="str">
            <v>HU21</v>
          </cell>
          <cell r="C1108" t="str">
            <v>A00</v>
          </cell>
          <cell r="D1108" t="str">
            <v>PC_EMP</v>
          </cell>
          <cell r="E1108" t="str">
            <v>T</v>
          </cell>
          <cell r="F1108" t="str">
            <v>BES</v>
          </cell>
          <cell r="G1108" t="str">
            <v>RSE</v>
          </cell>
          <cell r="I1108" t="str">
            <v>MS</v>
          </cell>
          <cell r="K1108" t="str">
            <v>V</v>
          </cell>
          <cell r="L1108">
            <v>38628.496747685182</v>
          </cell>
          <cell r="M1108" t="str">
            <v>gchateaug</v>
          </cell>
          <cell r="N1108">
            <v>38680.624432870369</v>
          </cell>
          <cell r="O1108" t="str">
            <v>gchateaug</v>
          </cell>
          <cell r="Q1108">
            <v>7.0000000000000007E-2</v>
          </cell>
        </row>
        <row r="1109">
          <cell r="A1109" t="str">
            <v>2003</v>
          </cell>
          <cell r="B1109" t="str">
            <v>HU21</v>
          </cell>
          <cell r="C1109" t="str">
            <v>A00</v>
          </cell>
          <cell r="D1109" t="str">
            <v>PC_EMP</v>
          </cell>
          <cell r="E1109" t="str">
            <v>T</v>
          </cell>
          <cell r="F1109" t="str">
            <v>BES</v>
          </cell>
          <cell r="G1109" t="str">
            <v>TOTAL</v>
          </cell>
          <cell r="I1109" t="str">
            <v>MS</v>
          </cell>
          <cell r="K1109" t="str">
            <v>V</v>
          </cell>
          <cell r="L1109">
            <v>38628.496747685182</v>
          </cell>
          <cell r="M1109" t="str">
            <v>gchateaug</v>
          </cell>
          <cell r="N1109">
            <v>38680.624432870369</v>
          </cell>
          <cell r="O1109" t="str">
            <v>gchateaug</v>
          </cell>
          <cell r="Q1109">
            <v>0.11</v>
          </cell>
        </row>
        <row r="1110">
          <cell r="A1110" t="str">
            <v>2003</v>
          </cell>
          <cell r="B1110" t="str">
            <v>HU21</v>
          </cell>
          <cell r="C1110" t="str">
            <v>A00</v>
          </cell>
          <cell r="D1110" t="str">
            <v>PC_EMP</v>
          </cell>
          <cell r="E1110" t="str">
            <v>T</v>
          </cell>
          <cell r="F1110" t="str">
            <v>TOTAL</v>
          </cell>
          <cell r="G1110" t="str">
            <v>RSE</v>
          </cell>
          <cell r="I1110" t="str">
            <v>MS</v>
          </cell>
          <cell r="K1110" t="str">
            <v>V</v>
          </cell>
          <cell r="L1110">
            <v>38628.496747685182</v>
          </cell>
          <cell r="M1110" t="str">
            <v>gchateaug</v>
          </cell>
          <cell r="N1110">
            <v>38680.624432870369</v>
          </cell>
          <cell r="O1110" t="str">
            <v>gchateaug</v>
          </cell>
          <cell r="Q1110">
            <v>0.37</v>
          </cell>
        </row>
        <row r="1111">
          <cell r="A1111" t="str">
            <v>2003</v>
          </cell>
          <cell r="B1111" t="str">
            <v>HU21</v>
          </cell>
          <cell r="C1111" t="str">
            <v>A00</v>
          </cell>
          <cell r="D1111" t="str">
            <v>PC_EMP</v>
          </cell>
          <cell r="E1111" t="str">
            <v>T</v>
          </cell>
          <cell r="F1111" t="str">
            <v>TOTAL</v>
          </cell>
          <cell r="G1111" t="str">
            <v>TOTAL</v>
          </cell>
          <cell r="I1111" t="str">
            <v>MS</v>
          </cell>
          <cell r="K1111" t="str">
            <v>V</v>
          </cell>
          <cell r="L1111">
            <v>38628.496747685182</v>
          </cell>
          <cell r="M1111" t="str">
            <v>gchateaug</v>
          </cell>
          <cell r="N1111">
            <v>38680.624432870369</v>
          </cell>
          <cell r="O1111" t="str">
            <v>gchateaug</v>
          </cell>
          <cell r="Q1111">
            <v>0.56999999999999995</v>
          </cell>
        </row>
        <row r="1112">
          <cell r="A1112" t="str">
            <v>2003</v>
          </cell>
          <cell r="B1112" t="str">
            <v>GR43</v>
          </cell>
          <cell r="C1112" t="str">
            <v>A00</v>
          </cell>
          <cell r="D1112" t="str">
            <v>PC_EMP</v>
          </cell>
          <cell r="E1112" t="str">
            <v>T</v>
          </cell>
          <cell r="F1112" t="str">
            <v>BES</v>
          </cell>
          <cell r="G1112" t="str">
            <v>TOTAL</v>
          </cell>
          <cell r="H1112" t="str">
            <v>:</v>
          </cell>
          <cell r="I1112" t="str">
            <v>NC</v>
          </cell>
          <cell r="K1112" t="str">
            <v>V</v>
          </cell>
          <cell r="L1112">
            <v>38628.496747685182</v>
          </cell>
          <cell r="M1112" t="str">
            <v>gchateaug</v>
          </cell>
          <cell r="N1112">
            <v>38680.624432870369</v>
          </cell>
          <cell r="O1112" t="str">
            <v>gchateaug</v>
          </cell>
        </row>
        <row r="1113">
          <cell r="A1113" t="str">
            <v>2003</v>
          </cell>
          <cell r="B1113" t="str">
            <v>GR43</v>
          </cell>
          <cell r="C1113" t="str">
            <v>A00</v>
          </cell>
          <cell r="D1113" t="str">
            <v>PC_EMP</v>
          </cell>
          <cell r="E1113" t="str">
            <v>T</v>
          </cell>
          <cell r="F1113" t="str">
            <v>TOTAL</v>
          </cell>
          <cell r="G1113" t="str">
            <v>TOTAL</v>
          </cell>
          <cell r="H1113" t="str">
            <v>:</v>
          </cell>
          <cell r="I1113" t="str">
            <v>NC</v>
          </cell>
          <cell r="K1113" t="str">
            <v>V</v>
          </cell>
          <cell r="L1113">
            <v>38628.496747685182</v>
          </cell>
          <cell r="M1113" t="str">
            <v>gchateaug</v>
          </cell>
          <cell r="N1113">
            <v>38680.624432870369</v>
          </cell>
          <cell r="O1113" t="str">
            <v>gchateaug</v>
          </cell>
        </row>
        <row r="1114">
          <cell r="A1114" t="str">
            <v>2003</v>
          </cell>
          <cell r="B1114" t="str">
            <v>GR41</v>
          </cell>
          <cell r="C1114" t="str">
            <v>A00</v>
          </cell>
          <cell r="D1114" t="str">
            <v>PC_EMP</v>
          </cell>
          <cell r="E1114" t="str">
            <v>T</v>
          </cell>
          <cell r="F1114" t="str">
            <v>BES</v>
          </cell>
          <cell r="G1114" t="str">
            <v>TOTAL</v>
          </cell>
          <cell r="H1114" t="str">
            <v>:</v>
          </cell>
          <cell r="I1114" t="str">
            <v>NC</v>
          </cell>
          <cell r="K1114" t="str">
            <v>V</v>
          </cell>
          <cell r="L1114">
            <v>38628.496747685182</v>
          </cell>
          <cell r="M1114" t="str">
            <v>gchateaug</v>
          </cell>
          <cell r="N1114">
            <v>38680.624432870369</v>
          </cell>
          <cell r="O1114" t="str">
            <v>gchateaug</v>
          </cell>
        </row>
        <row r="1115">
          <cell r="A1115" t="str">
            <v>2003</v>
          </cell>
          <cell r="B1115" t="str">
            <v>GR41</v>
          </cell>
          <cell r="C1115" t="str">
            <v>A00</v>
          </cell>
          <cell r="D1115" t="str">
            <v>PC_EMP</v>
          </cell>
          <cell r="E1115" t="str">
            <v>T</v>
          </cell>
          <cell r="F1115" t="str">
            <v>TOTAL</v>
          </cell>
          <cell r="G1115" t="str">
            <v>TOTAL</v>
          </cell>
          <cell r="H1115" t="str">
            <v>:</v>
          </cell>
          <cell r="I1115" t="str">
            <v>NC</v>
          </cell>
          <cell r="K1115" t="str">
            <v>V</v>
          </cell>
          <cell r="L1115">
            <v>38628.496747685182</v>
          </cell>
          <cell r="M1115" t="str">
            <v>gchateaug</v>
          </cell>
          <cell r="N1115">
            <v>38680.624432870369</v>
          </cell>
          <cell r="O1115" t="str">
            <v>gchateaug</v>
          </cell>
        </row>
        <row r="1116">
          <cell r="A1116" t="str">
            <v>2003</v>
          </cell>
          <cell r="B1116" t="str">
            <v>GR30</v>
          </cell>
          <cell r="C1116" t="str">
            <v>A00</v>
          </cell>
          <cell r="D1116" t="str">
            <v>PC_EMP</v>
          </cell>
          <cell r="E1116" t="str">
            <v>T</v>
          </cell>
          <cell r="F1116" t="str">
            <v>BES</v>
          </cell>
          <cell r="G1116" t="str">
            <v>TOTAL</v>
          </cell>
          <cell r="I1116" t="str">
            <v>MS</v>
          </cell>
          <cell r="K1116" t="str">
            <v>V</v>
          </cell>
          <cell r="L1116">
            <v>38628.496747685182</v>
          </cell>
          <cell r="M1116" t="str">
            <v>gchateaug</v>
          </cell>
          <cell r="N1116">
            <v>38680.624432870369</v>
          </cell>
          <cell r="O1116" t="str">
            <v>gchateaug</v>
          </cell>
          <cell r="Q1116">
            <v>0.63</v>
          </cell>
        </row>
        <row r="1117">
          <cell r="A1117" t="str">
            <v>2003</v>
          </cell>
          <cell r="B1117" t="str">
            <v>GR30</v>
          </cell>
          <cell r="C1117" t="str">
            <v>A00</v>
          </cell>
          <cell r="D1117" t="str">
            <v>PC_EMP</v>
          </cell>
          <cell r="E1117" t="str">
            <v>T</v>
          </cell>
          <cell r="F1117" t="str">
            <v>TOTAL</v>
          </cell>
          <cell r="G1117" t="str">
            <v>TOTAL</v>
          </cell>
          <cell r="I1117" t="str">
            <v>MS</v>
          </cell>
          <cell r="K1117" t="str">
            <v>V</v>
          </cell>
          <cell r="L1117">
            <v>38628.496747685182</v>
          </cell>
          <cell r="M1117" t="str">
            <v>gchateaug</v>
          </cell>
          <cell r="N1117">
            <v>38680.624432870369</v>
          </cell>
          <cell r="O1117" t="str">
            <v>gchateaug</v>
          </cell>
          <cell r="Q1117">
            <v>1.89</v>
          </cell>
        </row>
        <row r="1118">
          <cell r="A1118" t="str">
            <v>2003</v>
          </cell>
          <cell r="B1118" t="str">
            <v>GR25</v>
          </cell>
          <cell r="C1118" t="str">
            <v>A00</v>
          </cell>
          <cell r="D1118" t="str">
            <v>PC_EMP</v>
          </cell>
          <cell r="E1118" t="str">
            <v>T</v>
          </cell>
          <cell r="F1118" t="str">
            <v>BES</v>
          </cell>
          <cell r="G1118" t="str">
            <v>TOTAL</v>
          </cell>
          <cell r="H1118" t="str">
            <v>:</v>
          </cell>
          <cell r="I1118" t="str">
            <v>NC</v>
          </cell>
          <cell r="K1118" t="str">
            <v>V</v>
          </cell>
          <cell r="L1118">
            <v>38628.496747685182</v>
          </cell>
          <cell r="M1118" t="str">
            <v>gchateaug</v>
          </cell>
          <cell r="N1118">
            <v>38680.624432870369</v>
          </cell>
          <cell r="O1118" t="str">
            <v>gchateaug</v>
          </cell>
        </row>
        <row r="1119">
          <cell r="A1119" t="str">
            <v>2002</v>
          </cell>
          <cell r="B1119" t="str">
            <v>GR12</v>
          </cell>
          <cell r="C1119" t="str">
            <v>A00</v>
          </cell>
          <cell r="D1119" t="str">
            <v>PC_EMP</v>
          </cell>
          <cell r="E1119" t="str">
            <v>T</v>
          </cell>
          <cell r="F1119" t="str">
            <v>BES</v>
          </cell>
          <cell r="G1119" t="str">
            <v>TOTAL</v>
          </cell>
          <cell r="H1119" t="str">
            <v>:</v>
          </cell>
          <cell r="I1119" t="str">
            <v>MS</v>
          </cell>
          <cell r="K1119" t="str">
            <v>V</v>
          </cell>
          <cell r="L1119">
            <v>38628.496747685182</v>
          </cell>
          <cell r="M1119" t="str">
            <v>gchateaug</v>
          </cell>
          <cell r="N1119">
            <v>38680.624444444446</v>
          </cell>
          <cell r="O1119" t="str">
            <v>gchateaug</v>
          </cell>
        </row>
        <row r="1120">
          <cell r="A1120" t="str">
            <v>2002</v>
          </cell>
          <cell r="B1120" t="str">
            <v>GR12</v>
          </cell>
          <cell r="C1120" t="str">
            <v>A00</v>
          </cell>
          <cell r="D1120" t="str">
            <v>PC_EMP</v>
          </cell>
          <cell r="E1120" t="str">
            <v>T</v>
          </cell>
          <cell r="F1120" t="str">
            <v>TOTAL</v>
          </cell>
          <cell r="G1120" t="str">
            <v>TOTAL</v>
          </cell>
          <cell r="H1120" t="str">
            <v>:</v>
          </cell>
          <cell r="I1120" t="str">
            <v>MS</v>
          </cell>
          <cell r="K1120" t="str">
            <v>V</v>
          </cell>
          <cell r="L1120">
            <v>38628.496747685182</v>
          </cell>
          <cell r="M1120" t="str">
            <v>gchateaug</v>
          </cell>
          <cell r="N1120">
            <v>38680.624444444446</v>
          </cell>
          <cell r="O1120" t="str">
            <v>gchateaug</v>
          </cell>
        </row>
        <row r="1121">
          <cell r="A1121" t="str">
            <v>1999</v>
          </cell>
          <cell r="B1121" t="str">
            <v>AT11</v>
          </cell>
          <cell r="C1121" t="str">
            <v>A00</v>
          </cell>
          <cell r="D1121" t="str">
            <v>PC_EMP</v>
          </cell>
          <cell r="E1121" t="str">
            <v>T</v>
          </cell>
          <cell r="F1121" t="str">
            <v>TOTAL</v>
          </cell>
          <cell r="G1121" t="str">
            <v>TOTAL</v>
          </cell>
          <cell r="H1121" t="str">
            <v>:</v>
          </cell>
          <cell r="I1121" t="str">
            <v>NC</v>
          </cell>
          <cell r="K1121" t="str">
            <v>V</v>
          </cell>
          <cell r="L1121">
            <v>38628.496759259258</v>
          </cell>
          <cell r="M1121" t="str">
            <v>gchateaug</v>
          </cell>
          <cell r="N1121">
            <v>38680.624432870369</v>
          </cell>
          <cell r="O1121" t="str">
            <v>gchateaug</v>
          </cell>
        </row>
        <row r="1122">
          <cell r="A1122" t="str">
            <v>1999</v>
          </cell>
          <cell r="B1122" t="str">
            <v>AT1</v>
          </cell>
          <cell r="C1122" t="str">
            <v>A00</v>
          </cell>
          <cell r="D1122" t="str">
            <v>PC_EMP</v>
          </cell>
          <cell r="E1122" t="str">
            <v>T</v>
          </cell>
          <cell r="F1122" t="str">
            <v>BES</v>
          </cell>
          <cell r="G1122" t="str">
            <v>TOTAL</v>
          </cell>
          <cell r="H1122" t="str">
            <v>:</v>
          </cell>
          <cell r="I1122" t="str">
            <v>NC</v>
          </cell>
          <cell r="K1122" t="str">
            <v>V</v>
          </cell>
          <cell r="L1122">
            <v>38628.496759259258</v>
          </cell>
          <cell r="M1122" t="str">
            <v>gchateaug</v>
          </cell>
          <cell r="N1122">
            <v>38680.624432870369</v>
          </cell>
          <cell r="O1122" t="str">
            <v>gchateaug</v>
          </cell>
        </row>
        <row r="1123">
          <cell r="A1123" t="str">
            <v>1999</v>
          </cell>
          <cell r="B1123" t="str">
            <v>AT1</v>
          </cell>
          <cell r="C1123" t="str">
            <v>A00</v>
          </cell>
          <cell r="D1123" t="str">
            <v>PC_EMP</v>
          </cell>
          <cell r="E1123" t="str">
            <v>T</v>
          </cell>
          <cell r="F1123" t="str">
            <v>TOTAL</v>
          </cell>
          <cell r="G1123" t="str">
            <v>TOTAL</v>
          </cell>
          <cell r="H1123" t="str">
            <v>:</v>
          </cell>
          <cell r="I1123" t="str">
            <v>NC</v>
          </cell>
          <cell r="K1123" t="str">
            <v>V</v>
          </cell>
          <cell r="L1123">
            <v>38628.496759259258</v>
          </cell>
          <cell r="M1123" t="str">
            <v>gchateaug</v>
          </cell>
          <cell r="N1123">
            <v>38680.624432870369</v>
          </cell>
          <cell r="O1123" t="str">
            <v>gchateaug</v>
          </cell>
        </row>
        <row r="1124">
          <cell r="A1124" t="str">
            <v>1998</v>
          </cell>
          <cell r="B1124" t="str">
            <v>SI0</v>
          </cell>
          <cell r="C1124" t="str">
            <v>A00</v>
          </cell>
          <cell r="D1124" t="str">
            <v>PC_EMP</v>
          </cell>
          <cell r="E1124" t="str">
            <v>T</v>
          </cell>
          <cell r="F1124" t="str">
            <v>BES</v>
          </cell>
          <cell r="G1124" t="str">
            <v>RSE</v>
          </cell>
          <cell r="I1124" t="str">
            <v>NC</v>
          </cell>
          <cell r="K1124" t="str">
            <v>V</v>
          </cell>
          <cell r="L1124">
            <v>38628.496759259258</v>
          </cell>
          <cell r="M1124" t="str">
            <v>gchateaug</v>
          </cell>
          <cell r="N1124">
            <v>38681.684432870374</v>
          </cell>
          <cell r="O1124" t="str">
            <v>gchateaug</v>
          </cell>
          <cell r="Q1124">
            <v>0.19</v>
          </cell>
        </row>
        <row r="1125">
          <cell r="A1125" t="str">
            <v>1998</v>
          </cell>
          <cell r="B1125" t="str">
            <v>SI0</v>
          </cell>
          <cell r="C1125" t="str">
            <v>A00</v>
          </cell>
          <cell r="D1125" t="str">
            <v>PC_EMP</v>
          </cell>
          <cell r="E1125" t="str">
            <v>T</v>
          </cell>
          <cell r="F1125" t="str">
            <v>BES</v>
          </cell>
          <cell r="G1125" t="str">
            <v>TOTAL</v>
          </cell>
          <cell r="I1125" t="str">
            <v>NC</v>
          </cell>
          <cell r="K1125" t="str">
            <v>V</v>
          </cell>
          <cell r="L1125">
            <v>38628.496759259258</v>
          </cell>
          <cell r="M1125" t="str">
            <v>gchateaug</v>
          </cell>
          <cell r="N1125">
            <v>38681.68445601852</v>
          </cell>
          <cell r="O1125" t="str">
            <v>gchateaug</v>
          </cell>
          <cell r="Q1125">
            <v>0.52</v>
          </cell>
        </row>
        <row r="1126">
          <cell r="A1126" t="str">
            <v>1998</v>
          </cell>
          <cell r="B1126" t="str">
            <v>SI0</v>
          </cell>
          <cell r="C1126" t="str">
            <v>A00</v>
          </cell>
          <cell r="D1126" t="str">
            <v>PC_EMP</v>
          </cell>
          <cell r="E1126" t="str">
            <v>T</v>
          </cell>
          <cell r="F1126" t="str">
            <v>TOTAL</v>
          </cell>
          <cell r="G1126" t="str">
            <v>RSE</v>
          </cell>
          <cell r="I1126" t="str">
            <v>NC</v>
          </cell>
          <cell r="K1126" t="str">
            <v>V</v>
          </cell>
          <cell r="L1126">
            <v>38628.496759259258</v>
          </cell>
          <cell r="M1126" t="str">
            <v>gchateaug</v>
          </cell>
          <cell r="N1126">
            <v>38681.684444444443</v>
          </cell>
          <cell r="O1126" t="str">
            <v>gchateaug</v>
          </cell>
          <cell r="Q1126">
            <v>0.71</v>
          </cell>
        </row>
        <row r="1127">
          <cell r="A1127" t="str">
            <v>1998</v>
          </cell>
          <cell r="B1127" t="str">
            <v>SI0</v>
          </cell>
          <cell r="C1127" t="str">
            <v>A00</v>
          </cell>
          <cell r="D1127" t="str">
            <v>PC_EMP</v>
          </cell>
          <cell r="E1127" t="str">
            <v>T</v>
          </cell>
          <cell r="F1127" t="str">
            <v>TOTAL</v>
          </cell>
          <cell r="G1127" t="str">
            <v>TOTAL</v>
          </cell>
          <cell r="I1127" t="str">
            <v>NC</v>
          </cell>
          <cell r="K1127" t="str">
            <v>V</v>
          </cell>
          <cell r="L1127">
            <v>38628.496759259258</v>
          </cell>
          <cell r="M1127" t="str">
            <v>gchateaug</v>
          </cell>
          <cell r="N1127">
            <v>38681.684444444443</v>
          </cell>
          <cell r="O1127" t="str">
            <v>gchateaug</v>
          </cell>
          <cell r="Q1127">
            <v>1.32</v>
          </cell>
        </row>
        <row r="1128">
          <cell r="A1128" t="str">
            <v>1998</v>
          </cell>
          <cell r="B1128" t="str">
            <v>LV0</v>
          </cell>
          <cell r="C1128" t="str">
            <v>A00</v>
          </cell>
          <cell r="D1128" t="str">
            <v>PC_EMP</v>
          </cell>
          <cell r="E1128" t="str">
            <v>T</v>
          </cell>
          <cell r="F1128" t="str">
            <v>BES</v>
          </cell>
          <cell r="G1128" t="str">
            <v>RSE</v>
          </cell>
          <cell r="I1128" t="str">
            <v>NC</v>
          </cell>
          <cell r="K1128" t="str">
            <v>V</v>
          </cell>
          <cell r="L1128">
            <v>38628.496759259258</v>
          </cell>
          <cell r="M1128" t="str">
            <v>gchateaug</v>
          </cell>
          <cell r="N1128">
            <v>38681.68445601852</v>
          </cell>
          <cell r="O1128" t="str">
            <v>gchateaug</v>
          </cell>
          <cell r="Q1128">
            <v>0.02</v>
          </cell>
        </row>
        <row r="1129">
          <cell r="A1129" t="str">
            <v>1998</v>
          </cell>
          <cell r="B1129" t="str">
            <v>LV0</v>
          </cell>
          <cell r="C1129" t="str">
            <v>A00</v>
          </cell>
          <cell r="D1129" t="str">
            <v>PC_EMP</v>
          </cell>
          <cell r="E1129" t="str">
            <v>T</v>
          </cell>
          <cell r="F1129" t="str">
            <v>BES</v>
          </cell>
          <cell r="G1129" t="str">
            <v>TOTAL</v>
          </cell>
          <cell r="I1129" t="str">
            <v>NC</v>
          </cell>
          <cell r="K1129" t="str">
            <v>V</v>
          </cell>
          <cell r="L1129">
            <v>38628.496759259258</v>
          </cell>
          <cell r="M1129" t="str">
            <v>gchateaug</v>
          </cell>
          <cell r="N1129">
            <v>38681.68445601852</v>
          </cell>
          <cell r="O1129" t="str">
            <v>gchateaug</v>
          </cell>
          <cell r="Q1129">
            <v>0.06</v>
          </cell>
        </row>
        <row r="1130">
          <cell r="A1130" t="str">
            <v>1998</v>
          </cell>
          <cell r="B1130" t="str">
            <v>LV0</v>
          </cell>
          <cell r="C1130" t="str">
            <v>A00</v>
          </cell>
          <cell r="D1130" t="str">
            <v>PC_EMP</v>
          </cell>
          <cell r="E1130" t="str">
            <v>T</v>
          </cell>
          <cell r="F1130" t="str">
            <v>TOTAL</v>
          </cell>
          <cell r="G1130" t="str">
            <v>RSE</v>
          </cell>
          <cell r="I1130" t="str">
            <v>NC</v>
          </cell>
          <cell r="K1130" t="str">
            <v>V</v>
          </cell>
          <cell r="L1130">
            <v>38628.496759259258</v>
          </cell>
          <cell r="M1130" t="str">
            <v>gchateaug</v>
          </cell>
          <cell r="N1130">
            <v>38681.684432870374</v>
          </cell>
          <cell r="O1130" t="str">
            <v>gchateaug</v>
          </cell>
          <cell r="Q1130">
            <v>0.38</v>
          </cell>
        </row>
        <row r="1131">
          <cell r="A1131" t="str">
            <v>1998</v>
          </cell>
          <cell r="B1131" t="str">
            <v>LV0</v>
          </cell>
          <cell r="C1131" t="str">
            <v>A00</v>
          </cell>
          <cell r="D1131" t="str">
            <v>PC_EMP</v>
          </cell>
          <cell r="E1131" t="str">
            <v>T</v>
          </cell>
          <cell r="F1131" t="str">
            <v>TOTAL</v>
          </cell>
          <cell r="G1131" t="str">
            <v>TOTAL</v>
          </cell>
          <cell r="I1131" t="str">
            <v>NC</v>
          </cell>
          <cell r="K1131" t="str">
            <v>V</v>
          </cell>
          <cell r="L1131">
            <v>38628.496759259258</v>
          </cell>
          <cell r="M1131" t="str">
            <v>gchateaug</v>
          </cell>
          <cell r="N1131">
            <v>38681.684432870374</v>
          </cell>
          <cell r="O1131" t="str">
            <v>gchateaug</v>
          </cell>
          <cell r="Q1131">
            <v>0.62</v>
          </cell>
        </row>
        <row r="1132">
          <cell r="A1132" t="str">
            <v>1998</v>
          </cell>
          <cell r="B1132" t="str">
            <v>LU00</v>
          </cell>
          <cell r="C1132" t="str">
            <v>A00</v>
          </cell>
          <cell r="D1132" t="str">
            <v>PC_EMP</v>
          </cell>
          <cell r="E1132" t="str">
            <v>T</v>
          </cell>
          <cell r="F1132" t="str">
            <v>BES</v>
          </cell>
          <cell r="G1132" t="str">
            <v>RSE</v>
          </cell>
          <cell r="H1132" t="str">
            <v>:</v>
          </cell>
          <cell r="I1132" t="str">
            <v>NC</v>
          </cell>
          <cell r="K1132" t="str">
            <v>V</v>
          </cell>
          <cell r="L1132">
            <v>38628.496759259258</v>
          </cell>
          <cell r="M1132" t="str">
            <v>gchateaug</v>
          </cell>
          <cell r="N1132">
            <v>38680.624432870369</v>
          </cell>
          <cell r="O1132" t="str">
            <v>gchateaug</v>
          </cell>
        </row>
        <row r="1133">
          <cell r="A1133" t="str">
            <v>1998</v>
          </cell>
          <cell r="B1133" t="str">
            <v>LU00</v>
          </cell>
          <cell r="C1133" t="str">
            <v>A00</v>
          </cell>
          <cell r="D1133" t="str">
            <v>PC_EMP</v>
          </cell>
          <cell r="E1133" t="str">
            <v>T</v>
          </cell>
          <cell r="F1133" t="str">
            <v>BES</v>
          </cell>
          <cell r="G1133" t="str">
            <v>TOTAL</v>
          </cell>
          <cell r="H1133" t="str">
            <v>:</v>
          </cell>
          <cell r="I1133" t="str">
            <v>NC</v>
          </cell>
          <cell r="K1133" t="str">
            <v>V</v>
          </cell>
          <cell r="L1133">
            <v>38628.496759259258</v>
          </cell>
          <cell r="M1133" t="str">
            <v>gchateaug</v>
          </cell>
          <cell r="N1133">
            <v>38680.624432870369</v>
          </cell>
          <cell r="O1133" t="str">
            <v>gchateaug</v>
          </cell>
        </row>
        <row r="1134">
          <cell r="A1134" t="str">
            <v>1998</v>
          </cell>
          <cell r="B1134" t="str">
            <v>LU00</v>
          </cell>
          <cell r="C1134" t="str">
            <v>A00</v>
          </cell>
          <cell r="D1134" t="str">
            <v>PC_EMP</v>
          </cell>
          <cell r="E1134" t="str">
            <v>T</v>
          </cell>
          <cell r="F1134" t="str">
            <v>TOTAL</v>
          </cell>
          <cell r="G1134" t="str">
            <v>RSE</v>
          </cell>
          <cell r="H1134" t="str">
            <v>:</v>
          </cell>
          <cell r="I1134" t="str">
            <v>NC</v>
          </cell>
          <cell r="K1134" t="str">
            <v>V</v>
          </cell>
          <cell r="L1134">
            <v>38628.496759259258</v>
          </cell>
          <cell r="M1134" t="str">
            <v>gchateaug</v>
          </cell>
          <cell r="N1134">
            <v>38680.624432870369</v>
          </cell>
          <cell r="O1134" t="str">
            <v>gchateaug</v>
          </cell>
        </row>
        <row r="1135">
          <cell r="A1135" t="str">
            <v>1998</v>
          </cell>
          <cell r="B1135" t="str">
            <v>LU00</v>
          </cell>
          <cell r="C1135" t="str">
            <v>A00</v>
          </cell>
          <cell r="D1135" t="str">
            <v>PC_EMP</v>
          </cell>
          <cell r="E1135" t="str">
            <v>T</v>
          </cell>
          <cell r="F1135" t="str">
            <v>TOTAL</v>
          </cell>
          <cell r="G1135" t="str">
            <v>TOTAL</v>
          </cell>
          <cell r="H1135" t="str">
            <v>:</v>
          </cell>
          <cell r="I1135" t="str">
            <v>NC</v>
          </cell>
          <cell r="K1135" t="str">
            <v>V</v>
          </cell>
          <cell r="L1135">
            <v>38628.496759259258</v>
          </cell>
          <cell r="M1135" t="str">
            <v>gchateaug</v>
          </cell>
          <cell r="N1135">
            <v>38680.624432870369</v>
          </cell>
          <cell r="O1135" t="str">
            <v>gchateaug</v>
          </cell>
        </row>
        <row r="1136">
          <cell r="A1136" t="str">
            <v>1998</v>
          </cell>
          <cell r="B1136" t="str">
            <v>LU0</v>
          </cell>
          <cell r="C1136" t="str">
            <v>A00</v>
          </cell>
          <cell r="D1136" t="str">
            <v>PC_EMP</v>
          </cell>
          <cell r="E1136" t="str">
            <v>T</v>
          </cell>
          <cell r="F1136" t="str">
            <v>BES</v>
          </cell>
          <cell r="G1136" t="str">
            <v>RSE</v>
          </cell>
          <cell r="H1136" t="str">
            <v>:</v>
          </cell>
          <cell r="I1136" t="str">
            <v>NC</v>
          </cell>
          <cell r="K1136" t="str">
            <v>V</v>
          </cell>
          <cell r="L1136">
            <v>38628.496759259258</v>
          </cell>
          <cell r="M1136" t="str">
            <v>gchateaug</v>
          </cell>
          <cell r="N1136">
            <v>38680.624432870369</v>
          </cell>
          <cell r="O1136" t="str">
            <v>gchateaug</v>
          </cell>
        </row>
        <row r="1137">
          <cell r="A1137" t="str">
            <v>1998</v>
          </cell>
          <cell r="B1137" t="str">
            <v>LU0</v>
          </cell>
          <cell r="C1137" t="str">
            <v>A00</v>
          </cell>
          <cell r="D1137" t="str">
            <v>PC_EMP</v>
          </cell>
          <cell r="E1137" t="str">
            <v>T</v>
          </cell>
          <cell r="F1137" t="str">
            <v>BES</v>
          </cell>
          <cell r="G1137" t="str">
            <v>TOTAL</v>
          </cell>
          <cell r="H1137" t="str">
            <v>:</v>
          </cell>
          <cell r="I1137" t="str">
            <v>NC</v>
          </cell>
          <cell r="K1137" t="str">
            <v>V</v>
          </cell>
          <cell r="L1137">
            <v>38628.496759259258</v>
          </cell>
          <cell r="M1137" t="str">
            <v>gchateaug</v>
          </cell>
          <cell r="N1137">
            <v>38680.624432870369</v>
          </cell>
          <cell r="O1137" t="str">
            <v>gchateaug</v>
          </cell>
        </row>
        <row r="1138">
          <cell r="A1138" t="str">
            <v>1998</v>
          </cell>
          <cell r="B1138" t="str">
            <v>LU0</v>
          </cell>
          <cell r="C1138" t="str">
            <v>A00</v>
          </cell>
          <cell r="D1138" t="str">
            <v>PC_EMP</v>
          </cell>
          <cell r="E1138" t="str">
            <v>T</v>
          </cell>
          <cell r="F1138" t="str">
            <v>TOTAL</v>
          </cell>
          <cell r="G1138" t="str">
            <v>RSE</v>
          </cell>
          <cell r="H1138" t="str">
            <v>:</v>
          </cell>
          <cell r="I1138" t="str">
            <v>NC</v>
          </cell>
          <cell r="K1138" t="str">
            <v>V</v>
          </cell>
          <cell r="L1138">
            <v>38628.496759259258</v>
          </cell>
          <cell r="M1138" t="str">
            <v>gchateaug</v>
          </cell>
          <cell r="N1138">
            <v>38680.624432870369</v>
          </cell>
          <cell r="O1138" t="str">
            <v>gchateaug</v>
          </cell>
        </row>
        <row r="1139">
          <cell r="A1139" t="str">
            <v>1998</v>
          </cell>
          <cell r="B1139" t="str">
            <v>LU0</v>
          </cell>
          <cell r="C1139" t="str">
            <v>A00</v>
          </cell>
          <cell r="D1139" t="str">
            <v>PC_EMP</v>
          </cell>
          <cell r="E1139" t="str">
            <v>T</v>
          </cell>
          <cell r="F1139" t="str">
            <v>TOTAL</v>
          </cell>
          <cell r="G1139" t="str">
            <v>TOTAL</v>
          </cell>
          <cell r="H1139" t="str">
            <v>:</v>
          </cell>
          <cell r="I1139" t="str">
            <v>NC</v>
          </cell>
          <cell r="K1139" t="str">
            <v>V</v>
          </cell>
          <cell r="L1139">
            <v>38628.496759259258</v>
          </cell>
          <cell r="M1139" t="str">
            <v>gchateaug</v>
          </cell>
          <cell r="N1139">
            <v>38680.624432870369</v>
          </cell>
          <cell r="O1139" t="str">
            <v>gchateaug</v>
          </cell>
        </row>
        <row r="1140">
          <cell r="A1140" t="str">
            <v>1997</v>
          </cell>
          <cell r="B1140" t="str">
            <v>SE0</v>
          </cell>
          <cell r="C1140" t="str">
            <v>A00</v>
          </cell>
          <cell r="D1140" t="str">
            <v>PC_EMP</v>
          </cell>
          <cell r="E1140" t="str">
            <v>T</v>
          </cell>
          <cell r="F1140" t="str">
            <v>BES</v>
          </cell>
          <cell r="G1140" t="str">
            <v>TOTAL</v>
          </cell>
          <cell r="I1140" t="str">
            <v>NC</v>
          </cell>
          <cell r="K1140" t="str">
            <v>V</v>
          </cell>
          <cell r="L1140">
            <v>38628.496759259258</v>
          </cell>
          <cell r="M1140" t="str">
            <v>gchateaug</v>
          </cell>
          <cell r="N1140">
            <v>38681.684444444443</v>
          </cell>
          <cell r="O1140" t="str">
            <v>gchateaug</v>
          </cell>
          <cell r="Q1140">
            <v>1.26</v>
          </cell>
        </row>
        <row r="1141">
          <cell r="A1141" t="str">
            <v>1997</v>
          </cell>
          <cell r="B1141" t="str">
            <v>SE0</v>
          </cell>
          <cell r="C1141" t="str">
            <v>A00</v>
          </cell>
          <cell r="D1141" t="str">
            <v>PC_EMP</v>
          </cell>
          <cell r="E1141" t="str">
            <v>T</v>
          </cell>
          <cell r="F1141" t="str">
            <v>TOTAL</v>
          </cell>
          <cell r="G1141" t="str">
            <v>RSE</v>
          </cell>
          <cell r="I1141" t="str">
            <v>NC</v>
          </cell>
          <cell r="J1141" t="str">
            <v>; former flag equal "s"</v>
          </cell>
          <cell r="K1141" t="str">
            <v>V</v>
          </cell>
          <cell r="L1141">
            <v>38628.496759259258</v>
          </cell>
          <cell r="M1141" t="str">
            <v>gchateaug</v>
          </cell>
          <cell r="N1141">
            <v>38680.624432870369</v>
          </cell>
          <cell r="O1141" t="str">
            <v>gchateaug</v>
          </cell>
          <cell r="Q1141">
            <v>1.47</v>
          </cell>
        </row>
        <row r="1142">
          <cell r="A1142" t="str">
            <v>1997</v>
          </cell>
          <cell r="B1142" t="str">
            <v>SE0</v>
          </cell>
          <cell r="C1142" t="str">
            <v>A00</v>
          </cell>
          <cell r="D1142" t="str">
            <v>PC_EMP</v>
          </cell>
          <cell r="E1142" t="str">
            <v>T</v>
          </cell>
          <cell r="F1142" t="str">
            <v>TOTAL</v>
          </cell>
          <cell r="G1142" t="str">
            <v>TOTAL</v>
          </cell>
          <cell r="I1142" t="str">
            <v>NC</v>
          </cell>
          <cell r="K1142" t="str">
            <v>V</v>
          </cell>
          <cell r="L1142">
            <v>38628.496759259258</v>
          </cell>
          <cell r="M1142" t="str">
            <v>gchateaug</v>
          </cell>
          <cell r="N1142">
            <v>38681.684444444443</v>
          </cell>
          <cell r="O1142" t="str">
            <v>gchateaug</v>
          </cell>
          <cell r="Q1142">
            <v>2.61</v>
          </cell>
        </row>
        <row r="1143">
          <cell r="A1143" t="str">
            <v>1997</v>
          </cell>
          <cell r="B1143" t="str">
            <v>RO0</v>
          </cell>
          <cell r="C1143" t="str">
            <v>A00</v>
          </cell>
          <cell r="D1143" t="str">
            <v>PC_EMP</v>
          </cell>
          <cell r="E1143" t="str">
            <v>T</v>
          </cell>
          <cell r="F1143" t="str">
            <v>BES</v>
          </cell>
          <cell r="G1143" t="str">
            <v>RSE</v>
          </cell>
          <cell r="I1143" t="str">
            <v>OTH</v>
          </cell>
          <cell r="J1143" t="str">
            <v>DATA OCDE</v>
          </cell>
          <cell r="K1143" t="str">
            <v>V</v>
          </cell>
          <cell r="L1143">
            <v>38628.496759259258</v>
          </cell>
          <cell r="M1143" t="str">
            <v>gchateaug</v>
          </cell>
          <cell r="N1143">
            <v>38681.684432870374</v>
          </cell>
          <cell r="O1143" t="str">
            <v>gchateaug</v>
          </cell>
          <cell r="Q1143">
            <v>0.18</v>
          </cell>
        </row>
        <row r="1144">
          <cell r="A1144" t="str">
            <v>1997</v>
          </cell>
          <cell r="B1144" t="str">
            <v>RO0</v>
          </cell>
          <cell r="C1144" t="str">
            <v>A00</v>
          </cell>
          <cell r="D1144" t="str">
            <v>PC_EMP</v>
          </cell>
          <cell r="E1144" t="str">
            <v>T</v>
          </cell>
          <cell r="F1144" t="str">
            <v>BES</v>
          </cell>
          <cell r="G1144" t="str">
            <v>TOTAL</v>
          </cell>
          <cell r="I1144" t="str">
            <v>OTH</v>
          </cell>
          <cell r="J1144" t="str">
            <v>DATA OCDE</v>
          </cell>
          <cell r="K1144" t="str">
            <v>V</v>
          </cell>
          <cell r="L1144">
            <v>38628.496759259258</v>
          </cell>
          <cell r="M1144" t="str">
            <v>gchateaug</v>
          </cell>
          <cell r="N1144">
            <v>38681.684432870374</v>
          </cell>
          <cell r="O1144" t="str">
            <v>gchateaug</v>
          </cell>
          <cell r="Q1144">
            <v>0.37</v>
          </cell>
        </row>
        <row r="1145">
          <cell r="A1145" t="str">
            <v>2001</v>
          </cell>
          <cell r="B1145" t="str">
            <v>ES12</v>
          </cell>
          <cell r="C1145" t="str">
            <v>A00</v>
          </cell>
          <cell r="D1145" t="str">
            <v>PC_EMP</v>
          </cell>
          <cell r="E1145" t="str">
            <v>T</v>
          </cell>
          <cell r="F1145" t="str">
            <v>TOTAL</v>
          </cell>
          <cell r="G1145" t="str">
            <v>RSE</v>
          </cell>
          <cell r="I1145" t="str">
            <v>NC</v>
          </cell>
          <cell r="J1145" t="str">
            <v>; former flag equal "s"</v>
          </cell>
          <cell r="K1145" t="str">
            <v>V</v>
          </cell>
          <cell r="L1145">
            <v>38628.496759259258</v>
          </cell>
          <cell r="M1145" t="str">
            <v>gchateaug</v>
          </cell>
          <cell r="N1145">
            <v>38680.624432870369</v>
          </cell>
          <cell r="O1145" t="str">
            <v>gchateaug</v>
          </cell>
          <cell r="Q1145">
            <v>0.9</v>
          </cell>
        </row>
        <row r="1146">
          <cell r="A1146" t="str">
            <v>1999</v>
          </cell>
          <cell r="B1146" t="str">
            <v>CZ03</v>
          </cell>
          <cell r="C1146" t="str">
            <v>A00</v>
          </cell>
          <cell r="D1146" t="str">
            <v>PC_EMP</v>
          </cell>
          <cell r="E1146" t="str">
            <v>T</v>
          </cell>
          <cell r="F1146" t="str">
            <v>TOTAL</v>
          </cell>
          <cell r="G1146" t="str">
            <v>RSE</v>
          </cell>
          <cell r="H1146" t="str">
            <v>:</v>
          </cell>
          <cell r="I1146" t="str">
            <v>NC</v>
          </cell>
          <cell r="K1146" t="str">
            <v>V</v>
          </cell>
          <cell r="L1146">
            <v>38628.496759259258</v>
          </cell>
          <cell r="M1146" t="str">
            <v>gchateaug</v>
          </cell>
          <cell r="N1146">
            <v>38680.624432870369</v>
          </cell>
          <cell r="O1146" t="str">
            <v>gchateaug</v>
          </cell>
        </row>
        <row r="1147">
          <cell r="A1147" t="str">
            <v>1999</v>
          </cell>
          <cell r="B1147" t="str">
            <v>CZ03</v>
          </cell>
          <cell r="C1147" t="str">
            <v>A00</v>
          </cell>
          <cell r="D1147" t="str">
            <v>PC_EMP</v>
          </cell>
          <cell r="E1147" t="str">
            <v>T</v>
          </cell>
          <cell r="F1147" t="str">
            <v>TOTAL</v>
          </cell>
          <cell r="G1147" t="str">
            <v>TOTAL</v>
          </cell>
          <cell r="H1147" t="str">
            <v>:</v>
          </cell>
          <cell r="I1147" t="str">
            <v>NC</v>
          </cell>
          <cell r="K1147" t="str">
            <v>V</v>
          </cell>
          <cell r="L1147">
            <v>38628.496759259258</v>
          </cell>
          <cell r="M1147" t="str">
            <v>gchateaug</v>
          </cell>
          <cell r="N1147">
            <v>38680.624432870369</v>
          </cell>
          <cell r="O1147" t="str">
            <v>gchateaug</v>
          </cell>
        </row>
        <row r="1148">
          <cell r="A1148" t="str">
            <v>1999</v>
          </cell>
          <cell r="B1148" t="str">
            <v>CZ02</v>
          </cell>
          <cell r="C1148" t="str">
            <v>A00</v>
          </cell>
          <cell r="D1148" t="str">
            <v>PC_EMP</v>
          </cell>
          <cell r="E1148" t="str">
            <v>T</v>
          </cell>
          <cell r="F1148" t="str">
            <v>BES</v>
          </cell>
          <cell r="G1148" t="str">
            <v>RSE</v>
          </cell>
          <cell r="H1148" t="str">
            <v>:</v>
          </cell>
          <cell r="I1148" t="str">
            <v>NC</v>
          </cell>
          <cell r="K1148" t="str">
            <v>V</v>
          </cell>
          <cell r="L1148">
            <v>38628.496759259258</v>
          </cell>
          <cell r="M1148" t="str">
            <v>gchateaug</v>
          </cell>
          <cell r="N1148">
            <v>38680.624432870369</v>
          </cell>
          <cell r="O1148" t="str">
            <v>gchateaug</v>
          </cell>
        </row>
        <row r="1149">
          <cell r="A1149" t="str">
            <v>1999</v>
          </cell>
          <cell r="B1149" t="str">
            <v>CZ02</v>
          </cell>
          <cell r="C1149" t="str">
            <v>A00</v>
          </cell>
          <cell r="D1149" t="str">
            <v>PC_EMP</v>
          </cell>
          <cell r="E1149" t="str">
            <v>T</v>
          </cell>
          <cell r="F1149" t="str">
            <v>BES</v>
          </cell>
          <cell r="G1149" t="str">
            <v>TOTAL</v>
          </cell>
          <cell r="H1149" t="str">
            <v>:</v>
          </cell>
          <cell r="I1149" t="str">
            <v>NC</v>
          </cell>
          <cell r="K1149" t="str">
            <v>V</v>
          </cell>
          <cell r="L1149">
            <v>38628.496759259258</v>
          </cell>
          <cell r="M1149" t="str">
            <v>gchateaug</v>
          </cell>
          <cell r="N1149">
            <v>38680.624432870369</v>
          </cell>
          <cell r="O1149" t="str">
            <v>gchateaug</v>
          </cell>
        </row>
        <row r="1150">
          <cell r="A1150" t="str">
            <v>1999</v>
          </cell>
          <cell r="B1150" t="str">
            <v>CZ02</v>
          </cell>
          <cell r="C1150" t="str">
            <v>A00</v>
          </cell>
          <cell r="D1150" t="str">
            <v>PC_EMP</v>
          </cell>
          <cell r="E1150" t="str">
            <v>T</v>
          </cell>
          <cell r="F1150" t="str">
            <v>TOTAL</v>
          </cell>
          <cell r="G1150" t="str">
            <v>RSE</v>
          </cell>
          <cell r="H1150" t="str">
            <v>:</v>
          </cell>
          <cell r="I1150" t="str">
            <v>NC</v>
          </cell>
          <cell r="K1150" t="str">
            <v>V</v>
          </cell>
          <cell r="L1150">
            <v>38628.496759259258</v>
          </cell>
          <cell r="M1150" t="str">
            <v>gchateaug</v>
          </cell>
          <cell r="N1150">
            <v>38680.624432870369</v>
          </cell>
          <cell r="O1150" t="str">
            <v>gchateaug</v>
          </cell>
        </row>
        <row r="1151">
          <cell r="A1151" t="str">
            <v>1999</v>
          </cell>
          <cell r="B1151" t="str">
            <v>CZ02</v>
          </cell>
          <cell r="C1151" t="str">
            <v>A00</v>
          </cell>
          <cell r="D1151" t="str">
            <v>PC_EMP</v>
          </cell>
          <cell r="E1151" t="str">
            <v>T</v>
          </cell>
          <cell r="F1151" t="str">
            <v>TOTAL</v>
          </cell>
          <cell r="G1151" t="str">
            <v>TOTAL</v>
          </cell>
          <cell r="H1151" t="str">
            <v>:</v>
          </cell>
          <cell r="I1151" t="str">
            <v>NC</v>
          </cell>
          <cell r="K1151" t="str">
            <v>V</v>
          </cell>
          <cell r="L1151">
            <v>38628.496759259258</v>
          </cell>
          <cell r="M1151" t="str">
            <v>gchateaug</v>
          </cell>
          <cell r="N1151">
            <v>38680.624432870369</v>
          </cell>
          <cell r="O1151" t="str">
            <v>gchateaug</v>
          </cell>
        </row>
        <row r="1152">
          <cell r="A1152" t="str">
            <v>1999</v>
          </cell>
          <cell r="B1152" t="str">
            <v>CZ01</v>
          </cell>
          <cell r="C1152" t="str">
            <v>A00</v>
          </cell>
          <cell r="D1152" t="str">
            <v>PC_EMP</v>
          </cell>
          <cell r="E1152" t="str">
            <v>T</v>
          </cell>
          <cell r="F1152" t="str">
            <v>BES</v>
          </cell>
          <cell r="G1152" t="str">
            <v>RSE</v>
          </cell>
          <cell r="H1152" t="str">
            <v>:</v>
          </cell>
          <cell r="I1152" t="str">
            <v>NC</v>
          </cell>
          <cell r="K1152" t="str">
            <v>V</v>
          </cell>
          <cell r="L1152">
            <v>38628.496759259258</v>
          </cell>
          <cell r="M1152" t="str">
            <v>gchateaug</v>
          </cell>
          <cell r="N1152">
            <v>38680.624432870369</v>
          </cell>
          <cell r="O1152" t="str">
            <v>gchateaug</v>
          </cell>
        </row>
        <row r="1153">
          <cell r="A1153" t="str">
            <v>1999</v>
          </cell>
          <cell r="B1153" t="str">
            <v>CZ01</v>
          </cell>
          <cell r="C1153" t="str">
            <v>A00</v>
          </cell>
          <cell r="D1153" t="str">
            <v>PC_EMP</v>
          </cell>
          <cell r="E1153" t="str">
            <v>T</v>
          </cell>
          <cell r="F1153" t="str">
            <v>BES</v>
          </cell>
          <cell r="G1153" t="str">
            <v>TOTAL</v>
          </cell>
          <cell r="H1153" t="str">
            <v>:</v>
          </cell>
          <cell r="I1153" t="str">
            <v>NC</v>
          </cell>
          <cell r="K1153" t="str">
            <v>V</v>
          </cell>
          <cell r="L1153">
            <v>38628.496759259258</v>
          </cell>
          <cell r="M1153" t="str">
            <v>gchateaug</v>
          </cell>
          <cell r="N1153">
            <v>38680.624432870369</v>
          </cell>
          <cell r="O1153" t="str">
            <v>gchateaug</v>
          </cell>
        </row>
        <row r="1154">
          <cell r="A1154" t="str">
            <v>1999</v>
          </cell>
          <cell r="B1154" t="str">
            <v>CZ01</v>
          </cell>
          <cell r="C1154" t="str">
            <v>A00</v>
          </cell>
          <cell r="D1154" t="str">
            <v>PC_EMP</v>
          </cell>
          <cell r="E1154" t="str">
            <v>T</v>
          </cell>
          <cell r="F1154" t="str">
            <v>TOTAL</v>
          </cell>
          <cell r="G1154" t="str">
            <v>RSE</v>
          </cell>
          <cell r="H1154" t="str">
            <v>:</v>
          </cell>
          <cell r="I1154" t="str">
            <v>NC</v>
          </cell>
          <cell r="K1154" t="str">
            <v>V</v>
          </cell>
          <cell r="L1154">
            <v>38628.496759259258</v>
          </cell>
          <cell r="M1154" t="str">
            <v>gchateaug</v>
          </cell>
          <cell r="N1154">
            <v>38680.624432870369</v>
          </cell>
          <cell r="O1154" t="str">
            <v>gchateaug</v>
          </cell>
        </row>
        <row r="1155">
          <cell r="A1155" t="str">
            <v>1999</v>
          </cell>
          <cell r="B1155" t="str">
            <v>CZ01</v>
          </cell>
          <cell r="C1155" t="str">
            <v>A00</v>
          </cell>
          <cell r="D1155" t="str">
            <v>PC_EMP</v>
          </cell>
          <cell r="E1155" t="str">
            <v>T</v>
          </cell>
          <cell r="F1155" t="str">
            <v>TOTAL</v>
          </cell>
          <cell r="G1155" t="str">
            <v>TOTAL</v>
          </cell>
          <cell r="H1155" t="str">
            <v>:</v>
          </cell>
          <cell r="I1155" t="str">
            <v>NC</v>
          </cell>
          <cell r="K1155" t="str">
            <v>V</v>
          </cell>
          <cell r="L1155">
            <v>38628.496759259258</v>
          </cell>
          <cell r="M1155" t="str">
            <v>gchateaug</v>
          </cell>
          <cell r="N1155">
            <v>38680.624432870369</v>
          </cell>
          <cell r="O1155" t="str">
            <v>gchateaug</v>
          </cell>
        </row>
        <row r="1156">
          <cell r="A1156" t="str">
            <v>1999</v>
          </cell>
          <cell r="B1156" t="str">
            <v>CY0</v>
          </cell>
          <cell r="C1156" t="str">
            <v>A00</v>
          </cell>
          <cell r="D1156" t="str">
            <v>PC_EMP</v>
          </cell>
          <cell r="E1156" t="str">
            <v>T</v>
          </cell>
          <cell r="F1156" t="str">
            <v>BES</v>
          </cell>
          <cell r="G1156" t="str">
            <v>RSE</v>
          </cell>
          <cell r="I1156" t="str">
            <v>NC</v>
          </cell>
          <cell r="K1156" t="str">
            <v>V</v>
          </cell>
          <cell r="L1156">
            <v>38628.496759259258</v>
          </cell>
          <cell r="M1156" t="str">
            <v>gchateaug</v>
          </cell>
          <cell r="N1156">
            <v>38681.684444444443</v>
          </cell>
          <cell r="O1156" t="str">
            <v>gchateaug</v>
          </cell>
          <cell r="Q1156">
            <v>7.0000000000000007E-2</v>
          </cell>
        </row>
        <row r="1157">
          <cell r="A1157" t="str">
            <v>1999</v>
          </cell>
          <cell r="B1157" t="str">
            <v>CY0</v>
          </cell>
          <cell r="C1157" t="str">
            <v>A00</v>
          </cell>
          <cell r="D1157" t="str">
            <v>PC_EMP</v>
          </cell>
          <cell r="E1157" t="str">
            <v>T</v>
          </cell>
          <cell r="F1157" t="str">
            <v>BES</v>
          </cell>
          <cell r="G1157" t="str">
            <v>TOTAL</v>
          </cell>
          <cell r="I1157" t="str">
            <v>NC</v>
          </cell>
          <cell r="K1157" t="str">
            <v>V</v>
          </cell>
          <cell r="L1157">
            <v>38628.496759259258</v>
          </cell>
          <cell r="M1157" t="str">
            <v>gchateaug</v>
          </cell>
          <cell r="N1157">
            <v>38681.684444444443</v>
          </cell>
          <cell r="O1157" t="str">
            <v>gchateaug</v>
          </cell>
          <cell r="Q1157">
            <v>0.15</v>
          </cell>
        </row>
        <row r="1158">
          <cell r="A1158" t="str">
            <v>1999</v>
          </cell>
          <cell r="B1158" t="str">
            <v>CY0</v>
          </cell>
          <cell r="C1158" t="str">
            <v>A00</v>
          </cell>
          <cell r="D1158" t="str">
            <v>PC_EMP</v>
          </cell>
          <cell r="E1158" t="str">
            <v>T</v>
          </cell>
          <cell r="F1158" t="str">
            <v>TOTAL</v>
          </cell>
          <cell r="G1158" t="str">
            <v>RSE</v>
          </cell>
          <cell r="I1158" t="str">
            <v>NC</v>
          </cell>
          <cell r="K1158" t="str">
            <v>V</v>
          </cell>
          <cell r="L1158">
            <v>38628.496759259258</v>
          </cell>
          <cell r="M1158" t="str">
            <v>gchateaug</v>
          </cell>
          <cell r="N1158">
            <v>38681.684444444443</v>
          </cell>
          <cell r="O1158" t="str">
            <v>gchateaug</v>
          </cell>
          <cell r="Q1158">
            <v>0.24</v>
          </cell>
        </row>
        <row r="1159">
          <cell r="A1159" t="str">
            <v>1999</v>
          </cell>
          <cell r="B1159" t="str">
            <v>CY0</v>
          </cell>
          <cell r="C1159" t="str">
            <v>A00</v>
          </cell>
          <cell r="D1159" t="str">
            <v>PC_EMP</v>
          </cell>
          <cell r="E1159" t="str">
            <v>T</v>
          </cell>
          <cell r="F1159" t="str">
            <v>TOTAL</v>
          </cell>
          <cell r="G1159" t="str">
            <v>TOTAL</v>
          </cell>
          <cell r="I1159" t="str">
            <v>NC</v>
          </cell>
          <cell r="K1159" t="str">
            <v>V</v>
          </cell>
          <cell r="L1159">
            <v>38628.496759259258</v>
          </cell>
          <cell r="M1159" t="str">
            <v>gchateaug</v>
          </cell>
          <cell r="N1159">
            <v>38681.684444444443</v>
          </cell>
          <cell r="O1159" t="str">
            <v>gchateaug</v>
          </cell>
          <cell r="Q1159">
            <v>0.54</v>
          </cell>
        </row>
        <row r="1160">
          <cell r="A1160" t="str">
            <v>1999</v>
          </cell>
          <cell r="B1160" t="str">
            <v>BE2</v>
          </cell>
          <cell r="C1160" t="str">
            <v>A00</v>
          </cell>
          <cell r="D1160" t="str">
            <v>PC_EMP</v>
          </cell>
          <cell r="E1160" t="str">
            <v>T</v>
          </cell>
          <cell r="F1160" t="str">
            <v>BES</v>
          </cell>
          <cell r="G1160" t="str">
            <v>RSE</v>
          </cell>
          <cell r="H1160" t="str">
            <v>:</v>
          </cell>
          <cell r="I1160" t="str">
            <v>NC</v>
          </cell>
          <cell r="K1160" t="str">
            <v>V</v>
          </cell>
          <cell r="L1160">
            <v>38628.496759259258</v>
          </cell>
          <cell r="M1160" t="str">
            <v>gchateaug</v>
          </cell>
          <cell r="N1160">
            <v>38680.624432870369</v>
          </cell>
          <cell r="O1160" t="str">
            <v>gchateaug</v>
          </cell>
        </row>
        <row r="1161">
          <cell r="A1161" t="str">
            <v>1999</v>
          </cell>
          <cell r="B1161" t="str">
            <v>BE1</v>
          </cell>
          <cell r="C1161" t="str">
            <v>A00</v>
          </cell>
          <cell r="D1161" t="str">
            <v>PC_EMP</v>
          </cell>
          <cell r="E1161" t="str">
            <v>T</v>
          </cell>
          <cell r="F1161" t="str">
            <v>BES</v>
          </cell>
          <cell r="G1161" t="str">
            <v>RSE</v>
          </cell>
          <cell r="H1161" t="str">
            <v>:</v>
          </cell>
          <cell r="I1161" t="str">
            <v>NC</v>
          </cell>
          <cell r="K1161" t="str">
            <v>V</v>
          </cell>
          <cell r="L1161">
            <v>38628.496759259258</v>
          </cell>
          <cell r="M1161" t="str">
            <v>gchateaug</v>
          </cell>
          <cell r="N1161">
            <v>38680.624432870369</v>
          </cell>
          <cell r="O1161" t="str">
            <v>gchateaug</v>
          </cell>
        </row>
        <row r="1162">
          <cell r="A1162" t="str">
            <v>1999</v>
          </cell>
          <cell r="B1162" t="str">
            <v>AT34</v>
          </cell>
          <cell r="C1162" t="str">
            <v>A00</v>
          </cell>
          <cell r="D1162" t="str">
            <v>PC_EMP</v>
          </cell>
          <cell r="E1162" t="str">
            <v>T</v>
          </cell>
          <cell r="F1162" t="str">
            <v>BES</v>
          </cell>
          <cell r="G1162" t="str">
            <v>TOTAL</v>
          </cell>
          <cell r="H1162" t="str">
            <v>:</v>
          </cell>
          <cell r="I1162" t="str">
            <v>NC</v>
          </cell>
          <cell r="K1162" t="str">
            <v>V</v>
          </cell>
          <cell r="L1162">
            <v>38628.496759259258</v>
          </cell>
          <cell r="M1162" t="str">
            <v>gchateaug</v>
          </cell>
          <cell r="N1162">
            <v>38680.624432870369</v>
          </cell>
          <cell r="O1162" t="str">
            <v>gchateaug</v>
          </cell>
        </row>
        <row r="1163">
          <cell r="A1163" t="str">
            <v>1999</v>
          </cell>
          <cell r="B1163" t="str">
            <v>AT34</v>
          </cell>
          <cell r="C1163" t="str">
            <v>A00</v>
          </cell>
          <cell r="D1163" t="str">
            <v>PC_EMP</v>
          </cell>
          <cell r="E1163" t="str">
            <v>T</v>
          </cell>
          <cell r="F1163" t="str">
            <v>TOTAL</v>
          </cell>
          <cell r="G1163" t="str">
            <v>TOTAL</v>
          </cell>
          <cell r="H1163" t="str">
            <v>:</v>
          </cell>
          <cell r="I1163" t="str">
            <v>NC</v>
          </cell>
          <cell r="K1163" t="str">
            <v>V</v>
          </cell>
          <cell r="L1163">
            <v>38628.496759259258</v>
          </cell>
          <cell r="M1163" t="str">
            <v>gchateaug</v>
          </cell>
          <cell r="N1163">
            <v>38680.624432870369</v>
          </cell>
          <cell r="O1163" t="str">
            <v>gchateaug</v>
          </cell>
        </row>
        <row r="1164">
          <cell r="A1164" t="str">
            <v>1999</v>
          </cell>
          <cell r="B1164" t="str">
            <v>AT31</v>
          </cell>
          <cell r="C1164" t="str">
            <v>A00</v>
          </cell>
          <cell r="D1164" t="str">
            <v>PC_EMP</v>
          </cell>
          <cell r="E1164" t="str">
            <v>T</v>
          </cell>
          <cell r="F1164" t="str">
            <v>BES</v>
          </cell>
          <cell r="G1164" t="str">
            <v>TOTAL</v>
          </cell>
          <cell r="H1164" t="str">
            <v>:</v>
          </cell>
          <cell r="I1164" t="str">
            <v>NC</v>
          </cell>
          <cell r="K1164" t="str">
            <v>V</v>
          </cell>
          <cell r="L1164">
            <v>38628.496759259258</v>
          </cell>
          <cell r="M1164" t="str">
            <v>gchateaug</v>
          </cell>
          <cell r="N1164">
            <v>38680.624432870369</v>
          </cell>
          <cell r="O1164" t="str">
            <v>gchateaug</v>
          </cell>
        </row>
        <row r="1165">
          <cell r="A1165" t="str">
            <v>1999</v>
          </cell>
          <cell r="B1165" t="str">
            <v>AT31</v>
          </cell>
          <cell r="C1165" t="str">
            <v>A00</v>
          </cell>
          <cell r="D1165" t="str">
            <v>PC_EMP</v>
          </cell>
          <cell r="E1165" t="str">
            <v>T</v>
          </cell>
          <cell r="F1165" t="str">
            <v>TOTAL</v>
          </cell>
          <cell r="G1165" t="str">
            <v>TOTAL</v>
          </cell>
          <cell r="H1165" t="str">
            <v>:</v>
          </cell>
          <cell r="I1165" t="str">
            <v>NC</v>
          </cell>
          <cell r="K1165" t="str">
            <v>V</v>
          </cell>
          <cell r="L1165">
            <v>38628.496759259258</v>
          </cell>
          <cell r="M1165" t="str">
            <v>gchateaug</v>
          </cell>
          <cell r="N1165">
            <v>38680.624432870369</v>
          </cell>
          <cell r="O1165" t="str">
            <v>gchateaug</v>
          </cell>
        </row>
        <row r="1166">
          <cell r="A1166" t="str">
            <v>1999</v>
          </cell>
          <cell r="B1166" t="str">
            <v>AT2</v>
          </cell>
          <cell r="C1166" t="str">
            <v>A00</v>
          </cell>
          <cell r="D1166" t="str">
            <v>PC_EMP</v>
          </cell>
          <cell r="E1166" t="str">
            <v>T</v>
          </cell>
          <cell r="F1166" t="str">
            <v>BES</v>
          </cell>
          <cell r="G1166" t="str">
            <v>TOTAL</v>
          </cell>
          <cell r="H1166" t="str">
            <v>:</v>
          </cell>
          <cell r="I1166" t="str">
            <v>NC</v>
          </cell>
          <cell r="K1166" t="str">
            <v>V</v>
          </cell>
          <cell r="L1166">
            <v>38628.496759259258</v>
          </cell>
          <cell r="M1166" t="str">
            <v>gchateaug</v>
          </cell>
          <cell r="N1166">
            <v>38680.624432870369</v>
          </cell>
          <cell r="O1166" t="str">
            <v>gchateaug</v>
          </cell>
        </row>
        <row r="1167">
          <cell r="A1167" t="str">
            <v>2001</v>
          </cell>
          <cell r="B1167" t="str">
            <v>ES51</v>
          </cell>
          <cell r="C1167" t="str">
            <v>A00</v>
          </cell>
          <cell r="D1167" t="str">
            <v>PC_EMP</v>
          </cell>
          <cell r="E1167" t="str">
            <v>T</v>
          </cell>
          <cell r="F1167" t="str">
            <v>BES</v>
          </cell>
          <cell r="G1167" t="str">
            <v>RSE</v>
          </cell>
          <cell r="I1167" t="str">
            <v>NC</v>
          </cell>
          <cell r="J1167" t="str">
            <v>; former flag equal "s"</v>
          </cell>
          <cell r="K1167" t="str">
            <v>V</v>
          </cell>
          <cell r="L1167">
            <v>38628.496759259258</v>
          </cell>
          <cell r="M1167" t="str">
            <v>gchateaug</v>
          </cell>
          <cell r="N1167">
            <v>38680.624421296299</v>
          </cell>
          <cell r="O1167" t="str">
            <v>gchateaug</v>
          </cell>
          <cell r="Q1167">
            <v>0.19</v>
          </cell>
        </row>
        <row r="1168">
          <cell r="A1168" t="str">
            <v>2001</v>
          </cell>
          <cell r="B1168" t="str">
            <v>ES51</v>
          </cell>
          <cell r="C1168" t="str">
            <v>A00</v>
          </cell>
          <cell r="D1168" t="str">
            <v>PC_EMP</v>
          </cell>
          <cell r="E1168" t="str">
            <v>T</v>
          </cell>
          <cell r="F1168" t="str">
            <v>BES</v>
          </cell>
          <cell r="G1168" t="str">
            <v>TOTAL</v>
          </cell>
          <cell r="I1168" t="str">
            <v>NC</v>
          </cell>
          <cell r="J1168" t="str">
            <v>; former flag equal "s"</v>
          </cell>
          <cell r="K1168" t="str">
            <v>V</v>
          </cell>
          <cell r="L1168">
            <v>38628.496759259258</v>
          </cell>
          <cell r="M1168" t="str">
            <v>gchateaug</v>
          </cell>
          <cell r="N1168">
            <v>38680.624421296299</v>
          </cell>
          <cell r="O1168" t="str">
            <v>gchateaug</v>
          </cell>
          <cell r="Q1168">
            <v>0.56000000000000005</v>
          </cell>
        </row>
        <row r="1169">
          <cell r="A1169" t="str">
            <v>2001</v>
          </cell>
          <cell r="B1169" t="str">
            <v>ES51</v>
          </cell>
          <cell r="C1169" t="str">
            <v>A00</v>
          </cell>
          <cell r="D1169" t="str">
            <v>PC_EMP</v>
          </cell>
          <cell r="E1169" t="str">
            <v>T</v>
          </cell>
          <cell r="F1169" t="str">
            <v>TOTAL</v>
          </cell>
          <cell r="G1169" t="str">
            <v>RSE</v>
          </cell>
          <cell r="I1169" t="str">
            <v>NC</v>
          </cell>
          <cell r="K1169" t="str">
            <v>V</v>
          </cell>
          <cell r="L1169">
            <v>38628.496759259258</v>
          </cell>
          <cell r="M1169" t="str">
            <v>gchateaug</v>
          </cell>
          <cell r="N1169">
            <v>38680.624421296299</v>
          </cell>
          <cell r="O1169" t="str">
            <v>gchateaug</v>
          </cell>
          <cell r="Q1169">
            <v>0.78</v>
          </cell>
        </row>
        <row r="1170">
          <cell r="A1170" t="str">
            <v>2001</v>
          </cell>
          <cell r="B1170" t="str">
            <v>ES51</v>
          </cell>
          <cell r="C1170" t="str">
            <v>A00</v>
          </cell>
          <cell r="D1170" t="str">
            <v>PC_EMP</v>
          </cell>
          <cell r="E1170" t="str">
            <v>T</v>
          </cell>
          <cell r="F1170" t="str">
            <v>TOTAL</v>
          </cell>
          <cell r="G1170" t="str">
            <v>TOTAL</v>
          </cell>
          <cell r="I1170" t="str">
            <v>NC</v>
          </cell>
          <cell r="J1170" t="str">
            <v>; former flag equal "s"</v>
          </cell>
          <cell r="K1170" t="str">
            <v>V</v>
          </cell>
          <cell r="L1170">
            <v>38628.496759259258</v>
          </cell>
          <cell r="M1170" t="str">
            <v>gchateaug</v>
          </cell>
          <cell r="N1170">
            <v>38680.624421296299</v>
          </cell>
          <cell r="O1170" t="str">
            <v>gchateaug</v>
          </cell>
          <cell r="Q1170">
            <v>1.29</v>
          </cell>
        </row>
        <row r="1171">
          <cell r="A1171" t="str">
            <v>2001</v>
          </cell>
          <cell r="B1171" t="str">
            <v>ES5</v>
          </cell>
          <cell r="C1171" t="str">
            <v>A00</v>
          </cell>
          <cell r="D1171" t="str">
            <v>PC_EMP</v>
          </cell>
          <cell r="E1171" t="str">
            <v>T</v>
          </cell>
          <cell r="F1171" t="str">
            <v>BES</v>
          </cell>
          <cell r="G1171" t="str">
            <v>RSE</v>
          </cell>
          <cell r="I1171" t="str">
            <v>NC</v>
          </cell>
          <cell r="J1171" t="str">
            <v>; former flag equal "s"</v>
          </cell>
          <cell r="K1171" t="str">
            <v>V</v>
          </cell>
          <cell r="L1171">
            <v>38628.496759259258</v>
          </cell>
          <cell r="M1171" t="str">
            <v>gchateaug</v>
          </cell>
          <cell r="N1171">
            <v>38680.624421296299</v>
          </cell>
          <cell r="O1171" t="str">
            <v>gchateaug</v>
          </cell>
          <cell r="Q1171">
            <v>0.13</v>
          </cell>
        </row>
        <row r="1172">
          <cell r="A1172" t="str">
            <v>2001</v>
          </cell>
          <cell r="B1172" t="str">
            <v>ES5</v>
          </cell>
          <cell r="C1172" t="str">
            <v>A00</v>
          </cell>
          <cell r="D1172" t="str">
            <v>PC_EMP</v>
          </cell>
          <cell r="E1172" t="str">
            <v>T</v>
          </cell>
          <cell r="F1172" t="str">
            <v>BES</v>
          </cell>
          <cell r="G1172" t="str">
            <v>TOTAL</v>
          </cell>
          <cell r="I1172" t="str">
            <v>NC</v>
          </cell>
          <cell r="J1172" t="str">
            <v>; former flag equal "s"</v>
          </cell>
          <cell r="K1172" t="str">
            <v>V</v>
          </cell>
          <cell r="L1172">
            <v>38628.496759259258</v>
          </cell>
          <cell r="M1172" t="str">
            <v>gchateaug</v>
          </cell>
          <cell r="N1172">
            <v>38680.624421296299</v>
          </cell>
          <cell r="O1172" t="str">
            <v>gchateaug</v>
          </cell>
          <cell r="Q1172">
            <v>0.39</v>
          </cell>
        </row>
        <row r="1173">
          <cell r="A1173" t="str">
            <v>1999</v>
          </cell>
          <cell r="B1173" t="str">
            <v>SE</v>
          </cell>
          <cell r="C1173" t="str">
            <v>A00</v>
          </cell>
          <cell r="D1173" t="str">
            <v>PC_EMP</v>
          </cell>
          <cell r="E1173" t="str">
            <v>T</v>
          </cell>
          <cell r="F1173" t="str">
            <v>BES</v>
          </cell>
          <cell r="G1173" t="str">
            <v>TOTAL</v>
          </cell>
          <cell r="I1173" t="str">
            <v>NC</v>
          </cell>
          <cell r="K1173" t="str">
            <v>V</v>
          </cell>
          <cell r="L1173">
            <v>38628.522881944446</v>
          </cell>
          <cell r="M1173" t="str">
            <v>gchateaug</v>
          </cell>
          <cell r="N1173">
            <v>38681.684166666666</v>
          </cell>
          <cell r="O1173" t="str">
            <v>gchateaug</v>
          </cell>
          <cell r="Q1173">
            <v>1.23</v>
          </cell>
        </row>
        <row r="1174">
          <cell r="A1174" t="str">
            <v>1999</v>
          </cell>
          <cell r="B1174" t="str">
            <v>RU</v>
          </cell>
          <cell r="C1174" t="str">
            <v>A00</v>
          </cell>
          <cell r="D1174" t="str">
            <v>PC_EMP</v>
          </cell>
          <cell r="E1174" t="str">
            <v>T</v>
          </cell>
          <cell r="F1174" t="str">
            <v>TOTAL</v>
          </cell>
          <cell r="G1174" t="str">
            <v>TOTAL</v>
          </cell>
          <cell r="I1174" t="str">
            <v>OTH</v>
          </cell>
          <cell r="J1174" t="str">
            <v>DATA OCDE</v>
          </cell>
          <cell r="K1174" t="str">
            <v>V</v>
          </cell>
          <cell r="L1174">
            <v>38628.522881944446</v>
          </cell>
          <cell r="M1174" t="str">
            <v>gchateaug</v>
          </cell>
          <cell r="N1174">
            <v>38681.684166666666</v>
          </cell>
          <cell r="O1174" t="str">
            <v>gchateaug</v>
          </cell>
          <cell r="Q1174">
            <v>1.36</v>
          </cell>
        </row>
        <row r="1175">
          <cell r="A1175" t="str">
            <v>1999</v>
          </cell>
          <cell r="B1175" t="str">
            <v>RU</v>
          </cell>
          <cell r="C1175" t="str">
            <v>A00</v>
          </cell>
          <cell r="D1175" t="str">
            <v>PC_EMP</v>
          </cell>
          <cell r="E1175" t="str">
            <v>T</v>
          </cell>
          <cell r="F1175" t="str">
            <v>TOTAL</v>
          </cell>
          <cell r="G1175" t="str">
            <v>RSE</v>
          </cell>
          <cell r="I1175" t="str">
            <v>OTH</v>
          </cell>
          <cell r="J1175" t="str">
            <v>DATA OCDE</v>
          </cell>
          <cell r="K1175" t="str">
            <v>V</v>
          </cell>
          <cell r="L1175">
            <v>38628.522881944446</v>
          </cell>
          <cell r="M1175" t="str">
            <v>gchateaug</v>
          </cell>
          <cell r="N1175">
            <v>38681.684166666666</v>
          </cell>
          <cell r="O1175" t="str">
            <v>gchateaug</v>
          </cell>
          <cell r="Q1175">
            <v>0.66</v>
          </cell>
        </row>
        <row r="1176">
          <cell r="A1176" t="str">
            <v>1991</v>
          </cell>
          <cell r="B1176" t="str">
            <v>GR</v>
          </cell>
          <cell r="C1176" t="str">
            <v>A00</v>
          </cell>
          <cell r="D1176" t="str">
            <v>PC_EMP</v>
          </cell>
          <cell r="E1176" t="str">
            <v>T</v>
          </cell>
          <cell r="F1176" t="str">
            <v>TOTAL</v>
          </cell>
          <cell r="G1176" t="str">
            <v>TOTAL</v>
          </cell>
          <cell r="I1176" t="str">
            <v>OTH</v>
          </cell>
          <cell r="J1176" t="str">
            <v>DATA OCDE</v>
          </cell>
          <cell r="K1176" t="str">
            <v>V</v>
          </cell>
          <cell r="L1176">
            <v>38628.522893518515</v>
          </cell>
          <cell r="M1176" t="str">
            <v>gchateaug</v>
          </cell>
          <cell r="N1176">
            <v>38681.684120370373</v>
          </cell>
          <cell r="O1176" t="str">
            <v>gchateaug</v>
          </cell>
          <cell r="Q1176">
            <v>0.61</v>
          </cell>
        </row>
        <row r="1177">
          <cell r="A1177" t="str">
            <v>1995</v>
          </cell>
          <cell r="B1177" t="str">
            <v>UK</v>
          </cell>
          <cell r="C1177" t="str">
            <v>A00</v>
          </cell>
          <cell r="D1177" t="str">
            <v>PC_EMP</v>
          </cell>
          <cell r="E1177" t="str">
            <v>T</v>
          </cell>
          <cell r="F1177" t="str">
            <v>BES</v>
          </cell>
          <cell r="G1177" t="str">
            <v>TOTAL</v>
          </cell>
          <cell r="H1177" t="str">
            <v>:</v>
          </cell>
          <cell r="I1177" t="str">
            <v>NC</v>
          </cell>
          <cell r="K1177" t="str">
            <v>V</v>
          </cell>
          <cell r="L1177">
            <v>38628.522893518515</v>
          </cell>
          <cell r="M1177" t="str">
            <v>gchateaug</v>
          </cell>
          <cell r="N1177">
            <v>38681.684016203704</v>
          </cell>
          <cell r="O1177" t="str">
            <v>gchateaug</v>
          </cell>
        </row>
        <row r="1178">
          <cell r="A1178" t="str">
            <v>1995</v>
          </cell>
          <cell r="B1178" t="str">
            <v>UK</v>
          </cell>
          <cell r="C1178" t="str">
            <v>A00</v>
          </cell>
          <cell r="D1178" t="str">
            <v>PC_EMP</v>
          </cell>
          <cell r="E1178" t="str">
            <v>T</v>
          </cell>
          <cell r="F1178" t="str">
            <v>BES</v>
          </cell>
          <cell r="G1178" t="str">
            <v>RSE</v>
          </cell>
          <cell r="H1178" t="str">
            <v>:</v>
          </cell>
          <cell r="I1178" t="str">
            <v>NC</v>
          </cell>
          <cell r="K1178" t="str">
            <v>V</v>
          </cell>
          <cell r="L1178">
            <v>38628.522893518515</v>
          </cell>
          <cell r="M1178" t="str">
            <v>gchateaug</v>
          </cell>
          <cell r="N1178">
            <v>38681.684016203704</v>
          </cell>
          <cell r="O1178" t="str">
            <v>gchateaug</v>
          </cell>
        </row>
        <row r="1179">
          <cell r="A1179" t="str">
            <v>2002</v>
          </cell>
          <cell r="B1179" t="str">
            <v>LV0</v>
          </cell>
          <cell r="C1179" t="str">
            <v>A00</v>
          </cell>
          <cell r="D1179" t="str">
            <v>PC_EMP</v>
          </cell>
          <cell r="E1179" t="str">
            <v>T</v>
          </cell>
          <cell r="F1179" t="str">
            <v>BES</v>
          </cell>
          <cell r="G1179" t="str">
            <v>RSE</v>
          </cell>
          <cell r="I1179" t="str">
            <v>MS</v>
          </cell>
          <cell r="K1179" t="str">
            <v>V</v>
          </cell>
          <cell r="L1179">
            <v>38628.496747685182</v>
          </cell>
          <cell r="M1179" t="str">
            <v>gchateaug</v>
          </cell>
          <cell r="N1179">
            <v>38681.684467592589</v>
          </cell>
          <cell r="O1179" t="str">
            <v>gchateaug</v>
          </cell>
          <cell r="Q1179">
            <v>0.12</v>
          </cell>
        </row>
        <row r="1180">
          <cell r="A1180" t="str">
            <v>2002</v>
          </cell>
          <cell r="B1180" t="str">
            <v>LV0</v>
          </cell>
          <cell r="C1180" t="str">
            <v>A00</v>
          </cell>
          <cell r="D1180" t="str">
            <v>PC_EMP</v>
          </cell>
          <cell r="E1180" t="str">
            <v>T</v>
          </cell>
          <cell r="F1180" t="str">
            <v>BES</v>
          </cell>
          <cell r="G1180" t="str">
            <v>TOTAL</v>
          </cell>
          <cell r="I1180" t="str">
            <v>MS</v>
          </cell>
          <cell r="K1180" t="str">
            <v>V</v>
          </cell>
          <cell r="L1180">
            <v>38628.496747685182</v>
          </cell>
          <cell r="M1180" t="str">
            <v>gchateaug</v>
          </cell>
          <cell r="N1180">
            <v>38681.684467592589</v>
          </cell>
          <cell r="O1180" t="str">
            <v>gchateaug</v>
          </cell>
          <cell r="Q1180">
            <v>0.24</v>
          </cell>
        </row>
        <row r="1181">
          <cell r="A1181" t="str">
            <v>2002</v>
          </cell>
          <cell r="B1181" t="str">
            <v>LV0</v>
          </cell>
          <cell r="C1181" t="str">
            <v>A00</v>
          </cell>
          <cell r="D1181" t="str">
            <v>PC_EMP</v>
          </cell>
          <cell r="E1181" t="str">
            <v>T</v>
          </cell>
          <cell r="F1181" t="str">
            <v>TOTAL</v>
          </cell>
          <cell r="G1181" t="str">
            <v>RSE</v>
          </cell>
          <cell r="I1181" t="str">
            <v>MS</v>
          </cell>
          <cell r="K1181" t="str">
            <v>V</v>
          </cell>
          <cell r="L1181">
            <v>38628.496747685182</v>
          </cell>
          <cell r="M1181" t="str">
            <v>gchateaug</v>
          </cell>
          <cell r="N1181">
            <v>38681.684467592589</v>
          </cell>
          <cell r="O1181" t="str">
            <v>gchateaug</v>
          </cell>
          <cell r="Q1181">
            <v>0.62</v>
          </cell>
        </row>
        <row r="1182">
          <cell r="A1182" t="str">
            <v>2002</v>
          </cell>
          <cell r="B1182" t="str">
            <v>LV0</v>
          </cell>
          <cell r="C1182" t="str">
            <v>A00</v>
          </cell>
          <cell r="D1182" t="str">
            <v>PC_EMP</v>
          </cell>
          <cell r="E1182" t="str">
            <v>T</v>
          </cell>
          <cell r="F1182" t="str">
            <v>TOTAL</v>
          </cell>
          <cell r="G1182" t="str">
            <v>TOTAL</v>
          </cell>
          <cell r="I1182" t="str">
            <v>MS</v>
          </cell>
          <cell r="K1182" t="str">
            <v>V</v>
          </cell>
          <cell r="L1182">
            <v>38628.496747685182</v>
          </cell>
          <cell r="M1182" t="str">
            <v>gchateaug</v>
          </cell>
          <cell r="N1182">
            <v>38681.684467592589</v>
          </cell>
          <cell r="O1182" t="str">
            <v>gchateaug</v>
          </cell>
          <cell r="Q1182">
            <v>0.93</v>
          </cell>
        </row>
        <row r="1183">
          <cell r="A1183" t="str">
            <v>2002</v>
          </cell>
          <cell r="B1183" t="str">
            <v>LU00</v>
          </cell>
          <cell r="C1183" t="str">
            <v>A00</v>
          </cell>
          <cell r="D1183" t="str">
            <v>PC_EMP</v>
          </cell>
          <cell r="E1183" t="str">
            <v>T</v>
          </cell>
          <cell r="F1183" t="str">
            <v>BES</v>
          </cell>
          <cell r="G1183" t="str">
            <v>RSE</v>
          </cell>
          <cell r="H1183" t="str">
            <v>:</v>
          </cell>
          <cell r="I1183" t="str">
            <v>MS</v>
          </cell>
          <cell r="K1183" t="str">
            <v>V</v>
          </cell>
          <cell r="L1183">
            <v>38628.496747685182</v>
          </cell>
          <cell r="M1183" t="str">
            <v>gchateaug</v>
          </cell>
          <cell r="N1183">
            <v>38681.684652777774</v>
          </cell>
          <cell r="O1183" t="str">
            <v>gchateaug</v>
          </cell>
        </row>
        <row r="1184">
          <cell r="A1184" t="str">
            <v>2002</v>
          </cell>
          <cell r="B1184" t="str">
            <v>LU00</v>
          </cell>
          <cell r="C1184" t="str">
            <v>A00</v>
          </cell>
          <cell r="D1184" t="str">
            <v>PC_EMP</v>
          </cell>
          <cell r="E1184" t="str">
            <v>T</v>
          </cell>
          <cell r="F1184" t="str">
            <v>BES</v>
          </cell>
          <cell r="G1184" t="str">
            <v>TOTAL</v>
          </cell>
          <cell r="H1184" t="str">
            <v>:</v>
          </cell>
          <cell r="I1184" t="str">
            <v>MS</v>
          </cell>
          <cell r="K1184" t="str">
            <v>V</v>
          </cell>
          <cell r="L1184">
            <v>38628.496747685182</v>
          </cell>
          <cell r="M1184" t="str">
            <v>gchateaug</v>
          </cell>
          <cell r="N1184">
            <v>38681.684652777774</v>
          </cell>
          <cell r="O1184" t="str">
            <v>gchateaug</v>
          </cell>
        </row>
        <row r="1185">
          <cell r="A1185" t="str">
            <v>2002</v>
          </cell>
          <cell r="B1185" t="str">
            <v>LU00</v>
          </cell>
          <cell r="C1185" t="str">
            <v>A00</v>
          </cell>
          <cell r="D1185" t="str">
            <v>PC_EMP</v>
          </cell>
          <cell r="E1185" t="str">
            <v>T</v>
          </cell>
          <cell r="F1185" t="str">
            <v>TOTAL</v>
          </cell>
          <cell r="G1185" t="str">
            <v>RSE</v>
          </cell>
          <cell r="H1185" t="str">
            <v>:</v>
          </cell>
          <cell r="I1185" t="str">
            <v>MS</v>
          </cell>
          <cell r="K1185" t="str">
            <v>V</v>
          </cell>
          <cell r="L1185">
            <v>38628.496747685182</v>
          </cell>
          <cell r="M1185" t="str">
            <v>gchateaug</v>
          </cell>
          <cell r="N1185">
            <v>38681.684652777774</v>
          </cell>
          <cell r="O1185" t="str">
            <v>gchateaug</v>
          </cell>
        </row>
        <row r="1186">
          <cell r="A1186" t="str">
            <v>2002</v>
          </cell>
          <cell r="B1186" t="str">
            <v>LU00</v>
          </cell>
          <cell r="C1186" t="str">
            <v>A00</v>
          </cell>
          <cell r="D1186" t="str">
            <v>PC_EMP</v>
          </cell>
          <cell r="E1186" t="str">
            <v>T</v>
          </cell>
          <cell r="F1186" t="str">
            <v>TOTAL</v>
          </cell>
          <cell r="G1186" t="str">
            <v>TOTAL</v>
          </cell>
          <cell r="H1186" t="str">
            <v>:</v>
          </cell>
          <cell r="I1186" t="str">
            <v>MS</v>
          </cell>
          <cell r="K1186" t="str">
            <v>V</v>
          </cell>
          <cell r="L1186">
            <v>38628.496747685182</v>
          </cell>
          <cell r="M1186" t="str">
            <v>gchateaug</v>
          </cell>
          <cell r="N1186">
            <v>38681.684652777774</v>
          </cell>
          <cell r="O1186" t="str">
            <v>gchateaug</v>
          </cell>
        </row>
        <row r="1187">
          <cell r="A1187" t="str">
            <v>2002</v>
          </cell>
          <cell r="B1187" t="str">
            <v>LT0</v>
          </cell>
          <cell r="C1187" t="str">
            <v>A00</v>
          </cell>
          <cell r="D1187" t="str">
            <v>PC_EMP</v>
          </cell>
          <cell r="E1187" t="str">
            <v>T</v>
          </cell>
          <cell r="F1187" t="str">
            <v>BES</v>
          </cell>
          <cell r="G1187" t="str">
            <v>RSE</v>
          </cell>
          <cell r="I1187" t="str">
            <v>MS</v>
          </cell>
          <cell r="K1187" t="str">
            <v>V</v>
          </cell>
          <cell r="L1187">
            <v>38628.496747685182</v>
          </cell>
          <cell r="M1187" t="str">
            <v>gchateaug</v>
          </cell>
          <cell r="N1187">
            <v>38681.684479166666</v>
          </cell>
          <cell r="O1187" t="str">
            <v>gchateaug</v>
          </cell>
          <cell r="Q1187">
            <v>0.02</v>
          </cell>
        </row>
        <row r="1188">
          <cell r="A1188" t="str">
            <v>2002</v>
          </cell>
          <cell r="B1188" t="str">
            <v>LT0</v>
          </cell>
          <cell r="C1188" t="str">
            <v>A00</v>
          </cell>
          <cell r="D1188" t="str">
            <v>PC_EMP</v>
          </cell>
          <cell r="E1188" t="str">
            <v>T</v>
          </cell>
          <cell r="F1188" t="str">
            <v>BES</v>
          </cell>
          <cell r="G1188" t="str">
            <v>TOTAL</v>
          </cell>
          <cell r="I1188" t="str">
            <v>MS</v>
          </cell>
          <cell r="K1188" t="str">
            <v>V</v>
          </cell>
          <cell r="L1188">
            <v>38628.496747685182</v>
          </cell>
          <cell r="M1188" t="str">
            <v>gchateaug</v>
          </cell>
          <cell r="N1188">
            <v>38681.684479166666</v>
          </cell>
          <cell r="O1188" t="str">
            <v>gchateaug</v>
          </cell>
          <cell r="Q1188">
            <v>0.04</v>
          </cell>
        </row>
        <row r="1189">
          <cell r="A1189" t="str">
            <v>2002</v>
          </cell>
          <cell r="B1189" t="str">
            <v>LT0</v>
          </cell>
          <cell r="C1189" t="str">
            <v>A00</v>
          </cell>
          <cell r="D1189" t="str">
            <v>PC_EMP</v>
          </cell>
          <cell r="E1189" t="str">
            <v>T</v>
          </cell>
          <cell r="F1189" t="str">
            <v>TOTAL</v>
          </cell>
          <cell r="G1189" t="str">
            <v>RSE</v>
          </cell>
          <cell r="I1189" t="str">
            <v>MS</v>
          </cell>
          <cell r="K1189" t="str">
            <v>V</v>
          </cell>
          <cell r="L1189">
            <v>38628.496747685182</v>
          </cell>
          <cell r="M1189" t="str">
            <v>gchateaug</v>
          </cell>
          <cell r="N1189">
            <v>38681.684479166666</v>
          </cell>
          <cell r="O1189" t="str">
            <v>gchateaug</v>
          </cell>
          <cell r="Q1189">
            <v>0.67</v>
          </cell>
        </row>
        <row r="1190">
          <cell r="A1190" t="str">
            <v>2002</v>
          </cell>
          <cell r="B1190" t="str">
            <v>LT0</v>
          </cell>
          <cell r="C1190" t="str">
            <v>A00</v>
          </cell>
          <cell r="D1190" t="str">
            <v>PC_EMP</v>
          </cell>
          <cell r="E1190" t="str">
            <v>T</v>
          </cell>
          <cell r="F1190" t="str">
            <v>TOTAL</v>
          </cell>
          <cell r="G1190" t="str">
            <v>TOTAL</v>
          </cell>
          <cell r="I1190" t="str">
            <v>MS</v>
          </cell>
          <cell r="K1190" t="str">
            <v>V</v>
          </cell>
          <cell r="L1190">
            <v>38628.496747685182</v>
          </cell>
          <cell r="M1190" t="str">
            <v>gchateaug</v>
          </cell>
          <cell r="N1190">
            <v>38681.684479166666</v>
          </cell>
          <cell r="O1190" t="str">
            <v>gchateaug</v>
          </cell>
          <cell r="Q1190">
            <v>0.95</v>
          </cell>
        </row>
        <row r="1191">
          <cell r="A1191" t="str">
            <v>2002</v>
          </cell>
          <cell r="B1191" t="str">
            <v>ITG2</v>
          </cell>
          <cell r="C1191" t="str">
            <v>A00</v>
          </cell>
          <cell r="D1191" t="str">
            <v>PC_EMP</v>
          </cell>
          <cell r="E1191" t="str">
            <v>T</v>
          </cell>
          <cell r="F1191" t="str">
            <v>BES</v>
          </cell>
          <cell r="G1191" t="str">
            <v>RSE</v>
          </cell>
          <cell r="H1191" t="str">
            <v>:</v>
          </cell>
          <cell r="I1191" t="str">
            <v>MS</v>
          </cell>
          <cell r="K1191" t="str">
            <v>V</v>
          </cell>
          <cell r="L1191">
            <v>38628.496747685182</v>
          </cell>
          <cell r="M1191" t="str">
            <v>gchateaug</v>
          </cell>
          <cell r="N1191">
            <v>38680.624432870369</v>
          </cell>
          <cell r="O1191" t="str">
            <v>gchateaug</v>
          </cell>
        </row>
        <row r="1192">
          <cell r="A1192" t="str">
            <v>2002</v>
          </cell>
          <cell r="B1192" t="str">
            <v>ITG2</v>
          </cell>
          <cell r="C1192" t="str">
            <v>A00</v>
          </cell>
          <cell r="D1192" t="str">
            <v>PC_EMP</v>
          </cell>
          <cell r="E1192" t="str">
            <v>T</v>
          </cell>
          <cell r="F1192" t="str">
            <v>BES</v>
          </cell>
          <cell r="G1192" t="str">
            <v>TOTAL</v>
          </cell>
          <cell r="H1192" t="str">
            <v>:</v>
          </cell>
          <cell r="I1192" t="str">
            <v>MS</v>
          </cell>
          <cell r="K1192" t="str">
            <v>V</v>
          </cell>
          <cell r="L1192">
            <v>38628.496747685182</v>
          </cell>
          <cell r="M1192" t="str">
            <v>gchateaug</v>
          </cell>
          <cell r="N1192">
            <v>38680.624432870369</v>
          </cell>
          <cell r="O1192" t="str">
            <v>gchateaug</v>
          </cell>
        </row>
        <row r="1193">
          <cell r="A1193" t="str">
            <v>2002</v>
          </cell>
          <cell r="B1193" t="str">
            <v>ITG2</v>
          </cell>
          <cell r="C1193" t="str">
            <v>A00</v>
          </cell>
          <cell r="D1193" t="str">
            <v>PC_EMP</v>
          </cell>
          <cell r="E1193" t="str">
            <v>T</v>
          </cell>
          <cell r="F1193" t="str">
            <v>TOTAL</v>
          </cell>
          <cell r="G1193" t="str">
            <v>RSE</v>
          </cell>
          <cell r="H1193" t="str">
            <v>:</v>
          </cell>
          <cell r="I1193" t="str">
            <v>MS</v>
          </cell>
          <cell r="K1193" t="str">
            <v>V</v>
          </cell>
          <cell r="L1193">
            <v>38628.496747685182</v>
          </cell>
          <cell r="M1193" t="str">
            <v>gchateaug</v>
          </cell>
          <cell r="N1193">
            <v>38680.624432870369</v>
          </cell>
          <cell r="O1193" t="str">
            <v>gchateaug</v>
          </cell>
        </row>
        <row r="1194">
          <cell r="A1194" t="str">
            <v>2002</v>
          </cell>
          <cell r="B1194" t="str">
            <v>ITG2</v>
          </cell>
          <cell r="C1194" t="str">
            <v>A00</v>
          </cell>
          <cell r="D1194" t="str">
            <v>PC_EMP</v>
          </cell>
          <cell r="E1194" t="str">
            <v>T</v>
          </cell>
          <cell r="F1194" t="str">
            <v>TOTAL</v>
          </cell>
          <cell r="G1194" t="str">
            <v>TOTAL</v>
          </cell>
          <cell r="H1194" t="str">
            <v>:</v>
          </cell>
          <cell r="I1194" t="str">
            <v>MS</v>
          </cell>
          <cell r="K1194" t="str">
            <v>V</v>
          </cell>
          <cell r="L1194">
            <v>38628.496747685182</v>
          </cell>
          <cell r="M1194" t="str">
            <v>gchateaug</v>
          </cell>
          <cell r="N1194">
            <v>38680.624432870369</v>
          </cell>
          <cell r="O1194" t="str">
            <v>gchateaug</v>
          </cell>
        </row>
        <row r="1195">
          <cell r="A1195" t="str">
            <v>2002</v>
          </cell>
          <cell r="B1195" t="str">
            <v>ITF6</v>
          </cell>
          <cell r="C1195" t="str">
            <v>A00</v>
          </cell>
          <cell r="D1195" t="str">
            <v>PC_EMP</v>
          </cell>
          <cell r="E1195" t="str">
            <v>T</v>
          </cell>
          <cell r="F1195" t="str">
            <v>BES</v>
          </cell>
          <cell r="G1195" t="str">
            <v>RSE</v>
          </cell>
          <cell r="H1195" t="str">
            <v>:</v>
          </cell>
          <cell r="I1195" t="str">
            <v>MS</v>
          </cell>
          <cell r="K1195" t="str">
            <v>V</v>
          </cell>
          <cell r="L1195">
            <v>38628.496747685182</v>
          </cell>
          <cell r="M1195" t="str">
            <v>gchateaug</v>
          </cell>
          <cell r="N1195">
            <v>38680.624432870369</v>
          </cell>
          <cell r="O1195" t="str">
            <v>gchateaug</v>
          </cell>
        </row>
        <row r="1196">
          <cell r="A1196" t="str">
            <v>2002</v>
          </cell>
          <cell r="B1196" t="str">
            <v>ITF6</v>
          </cell>
          <cell r="C1196" t="str">
            <v>A00</v>
          </cell>
          <cell r="D1196" t="str">
            <v>PC_EMP</v>
          </cell>
          <cell r="E1196" t="str">
            <v>T</v>
          </cell>
          <cell r="F1196" t="str">
            <v>BES</v>
          </cell>
          <cell r="G1196" t="str">
            <v>TOTAL</v>
          </cell>
          <cell r="H1196" t="str">
            <v>:</v>
          </cell>
          <cell r="I1196" t="str">
            <v>MS</v>
          </cell>
          <cell r="K1196" t="str">
            <v>V</v>
          </cell>
          <cell r="L1196">
            <v>38628.496747685182</v>
          </cell>
          <cell r="M1196" t="str">
            <v>gchateaug</v>
          </cell>
          <cell r="N1196">
            <v>38680.624432870369</v>
          </cell>
          <cell r="O1196" t="str">
            <v>gchateaug</v>
          </cell>
        </row>
        <row r="1197">
          <cell r="A1197" t="str">
            <v>2002</v>
          </cell>
          <cell r="B1197" t="str">
            <v>ITF6</v>
          </cell>
          <cell r="C1197" t="str">
            <v>A00</v>
          </cell>
          <cell r="D1197" t="str">
            <v>PC_EMP</v>
          </cell>
          <cell r="E1197" t="str">
            <v>T</v>
          </cell>
          <cell r="F1197" t="str">
            <v>TOTAL</v>
          </cell>
          <cell r="G1197" t="str">
            <v>RSE</v>
          </cell>
          <cell r="H1197" t="str">
            <v>:</v>
          </cell>
          <cell r="I1197" t="str">
            <v>MS</v>
          </cell>
          <cell r="K1197" t="str">
            <v>V</v>
          </cell>
          <cell r="L1197">
            <v>38628.496747685182</v>
          </cell>
          <cell r="M1197" t="str">
            <v>gchateaug</v>
          </cell>
          <cell r="N1197">
            <v>38680.624432870369</v>
          </cell>
          <cell r="O1197" t="str">
            <v>gchateaug</v>
          </cell>
        </row>
        <row r="1198">
          <cell r="A1198" t="str">
            <v>2002</v>
          </cell>
          <cell r="B1198" t="str">
            <v>ITF6</v>
          </cell>
          <cell r="C1198" t="str">
            <v>A00</v>
          </cell>
          <cell r="D1198" t="str">
            <v>PC_EMP</v>
          </cell>
          <cell r="E1198" t="str">
            <v>T</v>
          </cell>
          <cell r="F1198" t="str">
            <v>TOTAL</v>
          </cell>
          <cell r="G1198" t="str">
            <v>TOTAL</v>
          </cell>
          <cell r="H1198" t="str">
            <v>:</v>
          </cell>
          <cell r="I1198" t="str">
            <v>MS</v>
          </cell>
          <cell r="K1198" t="str">
            <v>V</v>
          </cell>
          <cell r="L1198">
            <v>38628.496747685182</v>
          </cell>
          <cell r="M1198" t="str">
            <v>gchateaug</v>
          </cell>
          <cell r="N1198">
            <v>38680.624432870369</v>
          </cell>
          <cell r="O1198" t="str">
            <v>gchateaug</v>
          </cell>
        </row>
        <row r="1199">
          <cell r="A1199" t="str">
            <v>2002</v>
          </cell>
          <cell r="B1199" t="str">
            <v>ITF5</v>
          </cell>
          <cell r="C1199" t="str">
            <v>A00</v>
          </cell>
          <cell r="D1199" t="str">
            <v>PC_EMP</v>
          </cell>
          <cell r="E1199" t="str">
            <v>T</v>
          </cell>
          <cell r="F1199" t="str">
            <v>BES</v>
          </cell>
          <cell r="G1199" t="str">
            <v>RSE</v>
          </cell>
          <cell r="H1199" t="str">
            <v>:</v>
          </cell>
          <cell r="I1199" t="str">
            <v>MS</v>
          </cell>
          <cell r="K1199" t="str">
            <v>V</v>
          </cell>
          <cell r="L1199">
            <v>38628.496747685182</v>
          </cell>
          <cell r="M1199" t="str">
            <v>gchateaug</v>
          </cell>
          <cell r="N1199">
            <v>38680.624432870369</v>
          </cell>
          <cell r="O1199" t="str">
            <v>gchateaug</v>
          </cell>
        </row>
        <row r="1200">
          <cell r="A1200" t="str">
            <v>2002</v>
          </cell>
          <cell r="B1200" t="str">
            <v>ITF5</v>
          </cell>
          <cell r="C1200" t="str">
            <v>A00</v>
          </cell>
          <cell r="D1200" t="str">
            <v>PC_EMP</v>
          </cell>
          <cell r="E1200" t="str">
            <v>T</v>
          </cell>
          <cell r="F1200" t="str">
            <v>BES</v>
          </cell>
          <cell r="G1200" t="str">
            <v>TOTAL</v>
          </cell>
          <cell r="H1200" t="str">
            <v>:</v>
          </cell>
          <cell r="I1200" t="str">
            <v>MS</v>
          </cell>
          <cell r="K1200" t="str">
            <v>V</v>
          </cell>
          <cell r="L1200">
            <v>38628.496747685182</v>
          </cell>
          <cell r="M1200" t="str">
            <v>gchateaug</v>
          </cell>
          <cell r="N1200">
            <v>38680.624432870369</v>
          </cell>
          <cell r="O1200" t="str">
            <v>gchateaug</v>
          </cell>
        </row>
        <row r="1201">
          <cell r="A1201" t="str">
            <v>2003</v>
          </cell>
          <cell r="B1201" t="str">
            <v>NL32</v>
          </cell>
          <cell r="C1201" t="str">
            <v>A00</v>
          </cell>
          <cell r="D1201" t="str">
            <v>PC_EMP</v>
          </cell>
          <cell r="E1201" t="str">
            <v>T</v>
          </cell>
          <cell r="F1201" t="str">
            <v>TOTAL</v>
          </cell>
          <cell r="G1201" t="str">
            <v>TOTAL</v>
          </cell>
          <cell r="H1201" t="str">
            <v>:</v>
          </cell>
          <cell r="I1201" t="str">
            <v>MS</v>
          </cell>
          <cell r="K1201" t="str">
            <v>V</v>
          </cell>
          <cell r="L1201">
            <v>38628.496747685182</v>
          </cell>
          <cell r="M1201" t="str">
            <v>gchateaug</v>
          </cell>
          <cell r="N1201">
            <v>38680.624456018515</v>
          </cell>
          <cell r="O1201" t="str">
            <v>gchateaug</v>
          </cell>
        </row>
        <row r="1202">
          <cell r="A1202" t="str">
            <v>2003</v>
          </cell>
          <cell r="B1202" t="str">
            <v>NL21</v>
          </cell>
          <cell r="C1202" t="str">
            <v>A00</v>
          </cell>
          <cell r="D1202" t="str">
            <v>PC_EMP</v>
          </cell>
          <cell r="E1202" t="str">
            <v>T</v>
          </cell>
          <cell r="F1202" t="str">
            <v>BES</v>
          </cell>
          <cell r="G1202" t="str">
            <v>RSE</v>
          </cell>
          <cell r="H1202" t="str">
            <v>e</v>
          </cell>
          <cell r="I1202" t="str">
            <v>MS</v>
          </cell>
          <cell r="K1202" t="str">
            <v>V</v>
          </cell>
          <cell r="L1202">
            <v>38628.496747685182</v>
          </cell>
          <cell r="M1202" t="str">
            <v>gchateaug</v>
          </cell>
          <cell r="N1202">
            <v>38680.624456018515</v>
          </cell>
          <cell r="O1202" t="str">
            <v>gchateaug</v>
          </cell>
          <cell r="Q1202">
            <v>0.28999999999999998</v>
          </cell>
        </row>
        <row r="1203">
          <cell r="A1203" t="str">
            <v>2003</v>
          </cell>
          <cell r="B1203" t="str">
            <v>NL21</v>
          </cell>
          <cell r="C1203" t="str">
            <v>A00</v>
          </cell>
          <cell r="D1203" t="str">
            <v>PC_EMP</v>
          </cell>
          <cell r="E1203" t="str">
            <v>T</v>
          </cell>
          <cell r="F1203" t="str">
            <v>BES</v>
          </cell>
          <cell r="G1203" t="str">
            <v>TOTAL</v>
          </cell>
          <cell r="H1203" t="str">
            <v>e</v>
          </cell>
          <cell r="I1203" t="str">
            <v>MS</v>
          </cell>
          <cell r="K1203" t="str">
            <v>V</v>
          </cell>
          <cell r="L1203">
            <v>38628.496747685182</v>
          </cell>
          <cell r="M1203" t="str">
            <v>gchateaug</v>
          </cell>
          <cell r="N1203">
            <v>38680.624456018515</v>
          </cell>
          <cell r="O1203" t="str">
            <v>gchateaug</v>
          </cell>
          <cell r="Q1203">
            <v>0.79</v>
          </cell>
        </row>
        <row r="1204">
          <cell r="A1204" t="str">
            <v>2003</v>
          </cell>
          <cell r="B1204" t="str">
            <v>NL21</v>
          </cell>
          <cell r="C1204" t="str">
            <v>A00</v>
          </cell>
          <cell r="D1204" t="str">
            <v>PC_EMP</v>
          </cell>
          <cell r="E1204" t="str">
            <v>T</v>
          </cell>
          <cell r="F1204" t="str">
            <v>TOTAL</v>
          </cell>
          <cell r="G1204" t="str">
            <v>TOTAL</v>
          </cell>
          <cell r="H1204" t="str">
            <v>:</v>
          </cell>
          <cell r="I1204" t="str">
            <v>MS</v>
          </cell>
          <cell r="K1204" t="str">
            <v>V</v>
          </cell>
          <cell r="L1204">
            <v>38628.496747685182</v>
          </cell>
          <cell r="M1204" t="str">
            <v>gchateaug</v>
          </cell>
          <cell r="N1204">
            <v>38680.624456018515</v>
          </cell>
          <cell r="O1204" t="str">
            <v>gchateaug</v>
          </cell>
        </row>
        <row r="1205">
          <cell r="A1205" t="str">
            <v>2003</v>
          </cell>
          <cell r="B1205" t="str">
            <v>NL13</v>
          </cell>
          <cell r="C1205" t="str">
            <v>A00</v>
          </cell>
          <cell r="D1205" t="str">
            <v>PC_EMP</v>
          </cell>
          <cell r="E1205" t="str">
            <v>T</v>
          </cell>
          <cell r="F1205" t="str">
            <v>BES</v>
          </cell>
          <cell r="G1205" t="str">
            <v>RSE</v>
          </cell>
          <cell r="H1205" t="str">
            <v>e</v>
          </cell>
          <cell r="I1205" t="str">
            <v>MS</v>
          </cell>
          <cell r="K1205" t="str">
            <v>V</v>
          </cell>
          <cell r="L1205">
            <v>38628.496747685182</v>
          </cell>
          <cell r="M1205" t="str">
            <v>gchateaug</v>
          </cell>
          <cell r="N1205">
            <v>38680.624456018515</v>
          </cell>
          <cell r="O1205" t="str">
            <v>gchateaug</v>
          </cell>
          <cell r="Q1205">
            <v>0.17</v>
          </cell>
        </row>
        <row r="1206">
          <cell r="A1206" t="str">
            <v>2003</v>
          </cell>
          <cell r="B1206" t="str">
            <v>NL13</v>
          </cell>
          <cell r="C1206" t="str">
            <v>A00</v>
          </cell>
          <cell r="D1206" t="str">
            <v>PC_EMP</v>
          </cell>
          <cell r="E1206" t="str">
            <v>T</v>
          </cell>
          <cell r="F1206" t="str">
            <v>BES</v>
          </cell>
          <cell r="G1206" t="str">
            <v>TOTAL</v>
          </cell>
          <cell r="H1206" t="str">
            <v>e</v>
          </cell>
          <cell r="I1206" t="str">
            <v>MS</v>
          </cell>
          <cell r="K1206" t="str">
            <v>V</v>
          </cell>
          <cell r="L1206">
            <v>38628.496747685182</v>
          </cell>
          <cell r="M1206" t="str">
            <v>gchateaug</v>
          </cell>
          <cell r="N1206">
            <v>38680.624456018515</v>
          </cell>
          <cell r="O1206" t="str">
            <v>gchateaug</v>
          </cell>
          <cell r="Q1206">
            <v>0.34</v>
          </cell>
        </row>
        <row r="1207">
          <cell r="A1207" t="str">
            <v>2003</v>
          </cell>
          <cell r="B1207" t="str">
            <v>GR25</v>
          </cell>
          <cell r="C1207" t="str">
            <v>A00</v>
          </cell>
          <cell r="D1207" t="str">
            <v>PC_EMP</v>
          </cell>
          <cell r="E1207" t="str">
            <v>T</v>
          </cell>
          <cell r="F1207" t="str">
            <v>TOTAL</v>
          </cell>
          <cell r="G1207" t="str">
            <v>TOTAL</v>
          </cell>
          <cell r="H1207" t="str">
            <v>:</v>
          </cell>
          <cell r="I1207" t="str">
            <v>NC</v>
          </cell>
          <cell r="K1207" t="str">
            <v>V</v>
          </cell>
          <cell r="L1207">
            <v>38628.496747685182</v>
          </cell>
          <cell r="M1207" t="str">
            <v>gchateaug</v>
          </cell>
          <cell r="N1207">
            <v>38680.624432870369</v>
          </cell>
          <cell r="O1207" t="str">
            <v>gchateaug</v>
          </cell>
        </row>
        <row r="1208">
          <cell r="A1208" t="str">
            <v>2003</v>
          </cell>
          <cell r="B1208" t="str">
            <v>GR24</v>
          </cell>
          <cell r="C1208" t="str">
            <v>A00</v>
          </cell>
          <cell r="D1208" t="str">
            <v>PC_EMP</v>
          </cell>
          <cell r="E1208" t="str">
            <v>T</v>
          </cell>
          <cell r="F1208" t="str">
            <v>BES</v>
          </cell>
          <cell r="G1208" t="str">
            <v>TOTAL</v>
          </cell>
          <cell r="H1208" t="str">
            <v>:</v>
          </cell>
          <cell r="I1208" t="str">
            <v>NC</v>
          </cell>
          <cell r="K1208" t="str">
            <v>V</v>
          </cell>
          <cell r="L1208">
            <v>38628.496747685182</v>
          </cell>
          <cell r="M1208" t="str">
            <v>gchateaug</v>
          </cell>
          <cell r="N1208">
            <v>38680.624432870369</v>
          </cell>
          <cell r="O1208" t="str">
            <v>gchateaug</v>
          </cell>
        </row>
        <row r="1209">
          <cell r="A1209" t="str">
            <v>2003</v>
          </cell>
          <cell r="B1209" t="str">
            <v>GR24</v>
          </cell>
          <cell r="C1209" t="str">
            <v>A00</v>
          </cell>
          <cell r="D1209" t="str">
            <v>PC_EMP</v>
          </cell>
          <cell r="E1209" t="str">
            <v>T</v>
          </cell>
          <cell r="F1209" t="str">
            <v>TOTAL</v>
          </cell>
          <cell r="G1209" t="str">
            <v>TOTAL</v>
          </cell>
          <cell r="H1209" t="str">
            <v>:</v>
          </cell>
          <cell r="I1209" t="str">
            <v>NC</v>
          </cell>
          <cell r="K1209" t="str">
            <v>V</v>
          </cell>
          <cell r="L1209">
            <v>38628.496747685182</v>
          </cell>
          <cell r="M1209" t="str">
            <v>gchateaug</v>
          </cell>
          <cell r="N1209">
            <v>38680.624432870369</v>
          </cell>
          <cell r="O1209" t="str">
            <v>gchateaug</v>
          </cell>
        </row>
        <row r="1210">
          <cell r="A1210" t="str">
            <v>2003</v>
          </cell>
          <cell r="B1210" t="str">
            <v>GR23</v>
          </cell>
          <cell r="C1210" t="str">
            <v>A00</v>
          </cell>
          <cell r="D1210" t="str">
            <v>PC_EMP</v>
          </cell>
          <cell r="E1210" t="str">
            <v>T</v>
          </cell>
          <cell r="F1210" t="str">
            <v>BES</v>
          </cell>
          <cell r="G1210" t="str">
            <v>TOTAL</v>
          </cell>
          <cell r="H1210" t="str">
            <v>:</v>
          </cell>
          <cell r="I1210" t="str">
            <v>NC</v>
          </cell>
          <cell r="K1210" t="str">
            <v>V</v>
          </cell>
          <cell r="L1210">
            <v>38628.496747685182</v>
          </cell>
          <cell r="M1210" t="str">
            <v>gchateaug</v>
          </cell>
          <cell r="N1210">
            <v>38680.624432870369</v>
          </cell>
          <cell r="O1210" t="str">
            <v>gchateaug</v>
          </cell>
        </row>
        <row r="1211">
          <cell r="A1211" t="str">
            <v>2003</v>
          </cell>
          <cell r="B1211" t="str">
            <v>GR23</v>
          </cell>
          <cell r="C1211" t="str">
            <v>A00</v>
          </cell>
          <cell r="D1211" t="str">
            <v>PC_EMP</v>
          </cell>
          <cell r="E1211" t="str">
            <v>T</v>
          </cell>
          <cell r="F1211" t="str">
            <v>TOTAL</v>
          </cell>
          <cell r="G1211" t="str">
            <v>TOTAL</v>
          </cell>
          <cell r="H1211" t="str">
            <v>:</v>
          </cell>
          <cell r="I1211" t="str">
            <v>NC</v>
          </cell>
          <cell r="K1211" t="str">
            <v>V</v>
          </cell>
          <cell r="L1211">
            <v>38628.496747685182</v>
          </cell>
          <cell r="M1211" t="str">
            <v>gchateaug</v>
          </cell>
          <cell r="N1211">
            <v>38680.624432870369</v>
          </cell>
          <cell r="O1211" t="str">
            <v>gchateaug</v>
          </cell>
        </row>
        <row r="1212">
          <cell r="A1212" t="str">
            <v>2003</v>
          </cell>
          <cell r="B1212" t="str">
            <v>GR2</v>
          </cell>
          <cell r="C1212" t="str">
            <v>A00</v>
          </cell>
          <cell r="D1212" t="str">
            <v>PC_EMP</v>
          </cell>
          <cell r="E1212" t="str">
            <v>T</v>
          </cell>
          <cell r="F1212" t="str">
            <v>BES</v>
          </cell>
          <cell r="G1212" t="str">
            <v>TOTAL</v>
          </cell>
          <cell r="I1212" t="str">
            <v>MS</v>
          </cell>
          <cell r="K1212" t="str">
            <v>V</v>
          </cell>
          <cell r="L1212">
            <v>38628.496747685182</v>
          </cell>
          <cell r="M1212" t="str">
            <v>gchateaug</v>
          </cell>
          <cell r="N1212">
            <v>38680.624432870369</v>
          </cell>
          <cell r="O1212" t="str">
            <v>gchateaug</v>
          </cell>
          <cell r="Q1212">
            <v>0.05</v>
          </cell>
        </row>
        <row r="1213">
          <cell r="A1213" t="str">
            <v>2003</v>
          </cell>
          <cell r="B1213" t="str">
            <v>GR2</v>
          </cell>
          <cell r="C1213" t="str">
            <v>A00</v>
          </cell>
          <cell r="D1213" t="str">
            <v>PC_EMP</v>
          </cell>
          <cell r="E1213" t="str">
            <v>T</v>
          </cell>
          <cell r="F1213" t="str">
            <v>TOTAL</v>
          </cell>
          <cell r="G1213" t="str">
            <v>TOTAL</v>
          </cell>
          <cell r="I1213" t="str">
            <v>MS</v>
          </cell>
          <cell r="K1213" t="str">
            <v>V</v>
          </cell>
          <cell r="L1213">
            <v>38628.496747685182</v>
          </cell>
          <cell r="M1213" t="str">
            <v>gchateaug</v>
          </cell>
          <cell r="N1213">
            <v>38680.624432870369</v>
          </cell>
          <cell r="O1213" t="str">
            <v>gchateaug</v>
          </cell>
          <cell r="Q1213">
            <v>0.83</v>
          </cell>
        </row>
        <row r="1214">
          <cell r="A1214" t="str">
            <v>2003</v>
          </cell>
          <cell r="B1214" t="str">
            <v>GR1</v>
          </cell>
          <cell r="C1214" t="str">
            <v>A00</v>
          </cell>
          <cell r="D1214" t="str">
            <v>PC_EMP</v>
          </cell>
          <cell r="E1214" t="str">
            <v>T</v>
          </cell>
          <cell r="F1214" t="str">
            <v>BES</v>
          </cell>
          <cell r="G1214" t="str">
            <v>TOTAL</v>
          </cell>
          <cell r="I1214" t="str">
            <v>MS</v>
          </cell>
          <cell r="K1214" t="str">
            <v>V</v>
          </cell>
          <cell r="L1214">
            <v>38628.496747685182</v>
          </cell>
          <cell r="M1214" t="str">
            <v>gchateaug</v>
          </cell>
          <cell r="N1214">
            <v>38680.624432870369</v>
          </cell>
          <cell r="O1214" t="str">
            <v>gchateaug</v>
          </cell>
          <cell r="Q1214">
            <v>0.22</v>
          </cell>
        </row>
        <row r="1215">
          <cell r="A1215" t="str">
            <v>2003</v>
          </cell>
          <cell r="B1215" t="str">
            <v>GR1</v>
          </cell>
          <cell r="C1215" t="str">
            <v>A00</v>
          </cell>
          <cell r="D1215" t="str">
            <v>PC_EMP</v>
          </cell>
          <cell r="E1215" t="str">
            <v>T</v>
          </cell>
          <cell r="F1215" t="str">
            <v>TOTAL</v>
          </cell>
          <cell r="G1215" t="str">
            <v>TOTAL</v>
          </cell>
          <cell r="I1215" t="str">
            <v>MS</v>
          </cell>
          <cell r="K1215" t="str">
            <v>V</v>
          </cell>
          <cell r="L1215">
            <v>38628.496747685182</v>
          </cell>
          <cell r="M1215" t="str">
            <v>gchateaug</v>
          </cell>
          <cell r="N1215">
            <v>38680.624432870369</v>
          </cell>
          <cell r="O1215" t="str">
            <v>gchateaug</v>
          </cell>
          <cell r="Q1215">
            <v>1.26</v>
          </cell>
        </row>
        <row r="1216">
          <cell r="A1216" t="str">
            <v>2003</v>
          </cell>
          <cell r="B1216" t="str">
            <v>FR83</v>
          </cell>
          <cell r="C1216" t="str">
            <v>A00</v>
          </cell>
          <cell r="D1216" t="str">
            <v>PC_EMP</v>
          </cell>
          <cell r="E1216" t="str">
            <v>T</v>
          </cell>
          <cell r="F1216" t="str">
            <v>BES</v>
          </cell>
          <cell r="G1216" t="str">
            <v>RSE</v>
          </cell>
          <cell r="H1216" t="str">
            <v>:</v>
          </cell>
          <cell r="I1216" t="str">
            <v>MS</v>
          </cell>
          <cell r="K1216" t="str">
            <v>V</v>
          </cell>
          <cell r="L1216">
            <v>38628.496747685182</v>
          </cell>
          <cell r="M1216" t="str">
            <v>gchateaug</v>
          </cell>
          <cell r="N1216">
            <v>38680.624432870369</v>
          </cell>
          <cell r="O1216" t="str">
            <v>gchateaug</v>
          </cell>
        </row>
        <row r="1217">
          <cell r="A1217" t="str">
            <v>2003</v>
          </cell>
          <cell r="B1217" t="str">
            <v>FR83</v>
          </cell>
          <cell r="C1217" t="str">
            <v>A00</v>
          </cell>
          <cell r="D1217" t="str">
            <v>PC_EMP</v>
          </cell>
          <cell r="E1217" t="str">
            <v>T</v>
          </cell>
          <cell r="F1217" t="str">
            <v>BES</v>
          </cell>
          <cell r="G1217" t="str">
            <v>TOTAL</v>
          </cell>
          <cell r="H1217" t="str">
            <v>:</v>
          </cell>
          <cell r="I1217" t="str">
            <v>MS</v>
          </cell>
          <cell r="K1217" t="str">
            <v>V</v>
          </cell>
          <cell r="L1217">
            <v>38628.496747685182</v>
          </cell>
          <cell r="M1217" t="str">
            <v>gchateaug</v>
          </cell>
          <cell r="N1217">
            <v>38680.624432870369</v>
          </cell>
          <cell r="O1217" t="str">
            <v>gchateaug</v>
          </cell>
        </row>
        <row r="1218">
          <cell r="A1218" t="str">
            <v>2001</v>
          </cell>
          <cell r="B1218" t="str">
            <v>ES12</v>
          </cell>
          <cell r="C1218" t="str">
            <v>A00</v>
          </cell>
          <cell r="D1218" t="str">
            <v>PC_EMP</v>
          </cell>
          <cell r="E1218" t="str">
            <v>T</v>
          </cell>
          <cell r="F1218" t="str">
            <v>TOTAL</v>
          </cell>
          <cell r="G1218" t="str">
            <v>TOTAL</v>
          </cell>
          <cell r="I1218" t="str">
            <v>NC</v>
          </cell>
          <cell r="K1218" t="str">
            <v>V</v>
          </cell>
          <cell r="L1218">
            <v>38628.496759259258</v>
          </cell>
          <cell r="M1218" t="str">
            <v>gchateaug</v>
          </cell>
          <cell r="N1218">
            <v>38680.624432870369</v>
          </cell>
          <cell r="O1218" t="str">
            <v>gchateaug</v>
          </cell>
          <cell r="Q1218">
            <v>1.08</v>
          </cell>
        </row>
        <row r="1219">
          <cell r="A1219" t="str">
            <v>2001</v>
          </cell>
          <cell r="B1219" t="str">
            <v>ES11</v>
          </cell>
          <cell r="C1219" t="str">
            <v>A00</v>
          </cell>
          <cell r="D1219" t="str">
            <v>PC_EMP</v>
          </cell>
          <cell r="E1219" t="str">
            <v>T</v>
          </cell>
          <cell r="F1219" t="str">
            <v>BES</v>
          </cell>
          <cell r="G1219" t="str">
            <v>RSE</v>
          </cell>
          <cell r="I1219" t="str">
            <v>NC</v>
          </cell>
          <cell r="J1219" t="str">
            <v>; former flag equal "s"</v>
          </cell>
          <cell r="K1219" t="str">
            <v>V</v>
          </cell>
          <cell r="L1219">
            <v>38628.496759259258</v>
          </cell>
          <cell r="M1219" t="str">
            <v>gchateaug</v>
          </cell>
          <cell r="N1219">
            <v>38680.624432870369</v>
          </cell>
          <cell r="O1219" t="str">
            <v>gchateaug</v>
          </cell>
          <cell r="Q1219">
            <v>0.04</v>
          </cell>
        </row>
        <row r="1220">
          <cell r="A1220" t="str">
            <v>2001</v>
          </cell>
          <cell r="B1220" t="str">
            <v>ES11</v>
          </cell>
          <cell r="C1220" t="str">
            <v>A00</v>
          </cell>
          <cell r="D1220" t="str">
            <v>PC_EMP</v>
          </cell>
          <cell r="E1220" t="str">
            <v>T</v>
          </cell>
          <cell r="F1220" t="str">
            <v>BES</v>
          </cell>
          <cell r="G1220" t="str">
            <v>TOTAL</v>
          </cell>
          <cell r="I1220" t="str">
            <v>NC</v>
          </cell>
          <cell r="J1220" t="str">
            <v>; former flag equal "s"</v>
          </cell>
          <cell r="K1220" t="str">
            <v>V</v>
          </cell>
          <cell r="L1220">
            <v>38628.496759259258</v>
          </cell>
          <cell r="M1220" t="str">
            <v>gchateaug</v>
          </cell>
          <cell r="N1220">
            <v>38680.624432870369</v>
          </cell>
          <cell r="O1220" t="str">
            <v>gchateaug</v>
          </cell>
          <cell r="Q1220">
            <v>0.13</v>
          </cell>
        </row>
        <row r="1221">
          <cell r="A1221" t="str">
            <v>2001</v>
          </cell>
          <cell r="B1221" t="str">
            <v>ES11</v>
          </cell>
          <cell r="C1221" t="str">
            <v>A00</v>
          </cell>
          <cell r="D1221" t="str">
            <v>PC_EMP</v>
          </cell>
          <cell r="E1221" t="str">
            <v>T</v>
          </cell>
          <cell r="F1221" t="str">
            <v>TOTAL</v>
          </cell>
          <cell r="G1221" t="str">
            <v>RSE</v>
          </cell>
          <cell r="I1221" t="str">
            <v>NC</v>
          </cell>
          <cell r="K1221" t="str">
            <v>V</v>
          </cell>
          <cell r="L1221">
            <v>38628.496759259258</v>
          </cell>
          <cell r="M1221" t="str">
            <v>gchateaug</v>
          </cell>
          <cell r="N1221">
            <v>38680.624432870369</v>
          </cell>
          <cell r="O1221" t="str">
            <v>gchateaug</v>
          </cell>
          <cell r="Q1221">
            <v>0.73</v>
          </cell>
        </row>
        <row r="1222">
          <cell r="A1222" t="str">
            <v>2001</v>
          </cell>
          <cell r="B1222" t="str">
            <v>ES11</v>
          </cell>
          <cell r="C1222" t="str">
            <v>A00</v>
          </cell>
          <cell r="D1222" t="str">
            <v>PC_EMP</v>
          </cell>
          <cell r="E1222" t="str">
            <v>T</v>
          </cell>
          <cell r="F1222" t="str">
            <v>TOTAL</v>
          </cell>
          <cell r="G1222" t="str">
            <v>TOTAL</v>
          </cell>
          <cell r="I1222" t="str">
            <v>NC</v>
          </cell>
          <cell r="J1222" t="str">
            <v>; former flag equal "s"</v>
          </cell>
          <cell r="K1222" t="str">
            <v>V</v>
          </cell>
          <cell r="L1222">
            <v>38628.496759259258</v>
          </cell>
          <cell r="M1222" t="str">
            <v>gchateaug</v>
          </cell>
          <cell r="N1222">
            <v>38680.624432870369</v>
          </cell>
          <cell r="O1222" t="str">
            <v>gchateaug</v>
          </cell>
          <cell r="Q1222">
            <v>1.1200000000000001</v>
          </cell>
        </row>
        <row r="1223">
          <cell r="A1223" t="str">
            <v>1997</v>
          </cell>
          <cell r="B1223" t="str">
            <v>IS00</v>
          </cell>
          <cell r="C1223" t="str">
            <v>A00</v>
          </cell>
          <cell r="D1223" t="str">
            <v>PC_EMP</v>
          </cell>
          <cell r="E1223" t="str">
            <v>T</v>
          </cell>
          <cell r="F1223" t="str">
            <v>BES</v>
          </cell>
          <cell r="G1223" t="str">
            <v>TOTAL</v>
          </cell>
          <cell r="I1223" t="str">
            <v>NC</v>
          </cell>
          <cell r="K1223" t="str">
            <v>V</v>
          </cell>
          <cell r="L1223">
            <v>38628.496759259258</v>
          </cell>
          <cell r="M1223" t="str">
            <v>gchateaug</v>
          </cell>
          <cell r="N1223">
            <v>38681.684641203705</v>
          </cell>
          <cell r="O1223" t="str">
            <v>gchateaug</v>
          </cell>
          <cell r="Q1223">
            <v>0.9</v>
          </cell>
        </row>
        <row r="1224">
          <cell r="A1224" t="str">
            <v>1997</v>
          </cell>
          <cell r="B1224" t="str">
            <v>IS00</v>
          </cell>
          <cell r="C1224" t="str">
            <v>A00</v>
          </cell>
          <cell r="D1224" t="str">
            <v>PC_EMP</v>
          </cell>
          <cell r="E1224" t="str">
            <v>T</v>
          </cell>
          <cell r="F1224" t="str">
            <v>TOTAL</v>
          </cell>
          <cell r="G1224" t="str">
            <v>RSE</v>
          </cell>
          <cell r="I1224" t="str">
            <v>NC</v>
          </cell>
          <cell r="K1224" t="str">
            <v>V</v>
          </cell>
          <cell r="L1224">
            <v>38628.496759259258</v>
          </cell>
          <cell r="M1224" t="str">
            <v>gchateaug</v>
          </cell>
          <cell r="N1224">
            <v>38681.684641203705</v>
          </cell>
          <cell r="O1224" t="str">
            <v>gchateaug</v>
          </cell>
          <cell r="Q1224">
            <v>1.57</v>
          </cell>
        </row>
        <row r="1225">
          <cell r="A1225" t="str">
            <v>1997</v>
          </cell>
          <cell r="B1225" t="str">
            <v>IS00</v>
          </cell>
          <cell r="C1225" t="str">
            <v>A00</v>
          </cell>
          <cell r="D1225" t="str">
            <v>PC_EMP</v>
          </cell>
          <cell r="E1225" t="str">
            <v>T</v>
          </cell>
          <cell r="F1225" t="str">
            <v>TOTAL</v>
          </cell>
          <cell r="G1225" t="str">
            <v>TOTAL</v>
          </cell>
          <cell r="I1225" t="str">
            <v>NC</v>
          </cell>
          <cell r="K1225" t="str">
            <v>V</v>
          </cell>
          <cell r="L1225">
            <v>38628.496759259258</v>
          </cell>
          <cell r="M1225" t="str">
            <v>gchateaug</v>
          </cell>
          <cell r="N1225">
            <v>38681.684641203705</v>
          </cell>
          <cell r="O1225" t="str">
            <v>gchateaug</v>
          </cell>
          <cell r="Q1225">
            <v>2.62</v>
          </cell>
        </row>
        <row r="1226">
          <cell r="A1226" t="str">
            <v>1997</v>
          </cell>
          <cell r="B1226" t="str">
            <v>IS0</v>
          </cell>
          <cell r="C1226" t="str">
            <v>A00</v>
          </cell>
          <cell r="D1226" t="str">
            <v>PC_EMP</v>
          </cell>
          <cell r="E1226" t="str">
            <v>T</v>
          </cell>
          <cell r="F1226" t="str">
            <v>BES</v>
          </cell>
          <cell r="G1226" t="str">
            <v>RSE</v>
          </cell>
          <cell r="I1226" t="str">
            <v>NC</v>
          </cell>
          <cell r="K1226" t="str">
            <v>V</v>
          </cell>
          <cell r="L1226">
            <v>38628.496759259258</v>
          </cell>
          <cell r="M1226" t="str">
            <v>gchateaug</v>
          </cell>
          <cell r="N1226">
            <v>38681.684432870374</v>
          </cell>
          <cell r="O1226" t="str">
            <v>gchateaug</v>
          </cell>
          <cell r="Q1226">
            <v>0.47</v>
          </cell>
        </row>
        <row r="1227">
          <cell r="A1227" t="str">
            <v>1997</v>
          </cell>
          <cell r="B1227" t="str">
            <v>IS0</v>
          </cell>
          <cell r="C1227" t="str">
            <v>A00</v>
          </cell>
          <cell r="D1227" t="str">
            <v>PC_EMP</v>
          </cell>
          <cell r="E1227" t="str">
            <v>T</v>
          </cell>
          <cell r="F1227" t="str">
            <v>BES</v>
          </cell>
          <cell r="G1227" t="str">
            <v>TOTAL</v>
          </cell>
          <cell r="I1227" t="str">
            <v>NC</v>
          </cell>
          <cell r="K1227" t="str">
            <v>V</v>
          </cell>
          <cell r="L1227">
            <v>38628.496759259258</v>
          </cell>
          <cell r="M1227" t="str">
            <v>gchateaug</v>
          </cell>
          <cell r="N1227">
            <v>38681.684432870374</v>
          </cell>
          <cell r="O1227" t="str">
            <v>gchateaug</v>
          </cell>
          <cell r="Q1227">
            <v>0.9</v>
          </cell>
        </row>
        <row r="1228">
          <cell r="A1228" t="str">
            <v>1997</v>
          </cell>
          <cell r="B1228" t="str">
            <v>IS0</v>
          </cell>
          <cell r="C1228" t="str">
            <v>A00</v>
          </cell>
          <cell r="D1228" t="str">
            <v>PC_EMP</v>
          </cell>
          <cell r="E1228" t="str">
            <v>T</v>
          </cell>
          <cell r="F1228" t="str">
            <v>TOTAL</v>
          </cell>
          <cell r="G1228" t="str">
            <v>RSE</v>
          </cell>
          <cell r="I1228" t="str">
            <v>NC</v>
          </cell>
          <cell r="K1228" t="str">
            <v>V</v>
          </cell>
          <cell r="L1228">
            <v>38628.496759259258</v>
          </cell>
          <cell r="M1228" t="str">
            <v>gchateaug</v>
          </cell>
          <cell r="N1228">
            <v>38681.684432870374</v>
          </cell>
          <cell r="O1228" t="str">
            <v>gchateaug</v>
          </cell>
          <cell r="Q1228">
            <v>1.57</v>
          </cell>
        </row>
        <row r="1229">
          <cell r="A1229" t="str">
            <v>1997</v>
          </cell>
          <cell r="B1229" t="str">
            <v>IS0</v>
          </cell>
          <cell r="C1229" t="str">
            <v>A00</v>
          </cell>
          <cell r="D1229" t="str">
            <v>PC_EMP</v>
          </cell>
          <cell r="E1229" t="str">
            <v>T</v>
          </cell>
          <cell r="F1229" t="str">
            <v>TOTAL</v>
          </cell>
          <cell r="G1229" t="str">
            <v>TOTAL</v>
          </cell>
          <cell r="I1229" t="str">
            <v>NC</v>
          </cell>
          <cell r="K1229" t="str">
            <v>V</v>
          </cell>
          <cell r="L1229">
            <v>38628.496759259258</v>
          </cell>
          <cell r="M1229" t="str">
            <v>gchateaug</v>
          </cell>
          <cell r="N1229">
            <v>38681.684432870374</v>
          </cell>
          <cell r="O1229" t="str">
            <v>gchateaug</v>
          </cell>
          <cell r="Q1229">
            <v>2.62</v>
          </cell>
        </row>
        <row r="1230">
          <cell r="A1230" t="str">
            <v>1997</v>
          </cell>
          <cell r="B1230" t="str">
            <v>DK0</v>
          </cell>
          <cell r="C1230" t="str">
            <v>A00</v>
          </cell>
          <cell r="D1230" t="str">
            <v>PC_EMP</v>
          </cell>
          <cell r="E1230" t="str">
            <v>T</v>
          </cell>
          <cell r="F1230" t="str">
            <v>BES</v>
          </cell>
          <cell r="G1230" t="str">
            <v>RSE</v>
          </cell>
          <cell r="H1230" t="str">
            <v>u</v>
          </cell>
          <cell r="I1230" t="str">
            <v>OTH</v>
          </cell>
          <cell r="J1230" t="str">
            <v>DATA OCDE</v>
          </cell>
          <cell r="K1230" t="str">
            <v>V</v>
          </cell>
          <cell r="L1230">
            <v>38628.496759259258</v>
          </cell>
          <cell r="M1230" t="str">
            <v>gchateaug</v>
          </cell>
          <cell r="N1230">
            <v>38681.684444444443</v>
          </cell>
          <cell r="O1230" t="str">
            <v>gchateaug</v>
          </cell>
          <cell r="Q1230">
            <v>0.37</v>
          </cell>
        </row>
        <row r="1231">
          <cell r="A1231" t="str">
            <v>1997</v>
          </cell>
          <cell r="B1231" t="str">
            <v>DK0</v>
          </cell>
          <cell r="C1231" t="str">
            <v>A00</v>
          </cell>
          <cell r="D1231" t="str">
            <v>PC_EMP</v>
          </cell>
          <cell r="E1231" t="str">
            <v>T</v>
          </cell>
          <cell r="F1231" t="str">
            <v>BES</v>
          </cell>
          <cell r="G1231" t="str">
            <v>TOTAL</v>
          </cell>
          <cell r="I1231" t="str">
            <v>OTH</v>
          </cell>
          <cell r="J1231" t="str">
            <v>DATA OCDE</v>
          </cell>
          <cell r="K1231" t="str">
            <v>V</v>
          </cell>
          <cell r="L1231">
            <v>38628.496759259258</v>
          </cell>
          <cell r="M1231" t="str">
            <v>gchateaug</v>
          </cell>
          <cell r="N1231">
            <v>38681.684444444443</v>
          </cell>
          <cell r="O1231" t="str">
            <v>gchateaug</v>
          </cell>
          <cell r="Q1231">
            <v>0.99</v>
          </cell>
        </row>
        <row r="1232">
          <cell r="A1232" t="str">
            <v>1989</v>
          </cell>
          <cell r="B1232" t="str">
            <v>PT</v>
          </cell>
          <cell r="C1232" t="str">
            <v>A00</v>
          </cell>
          <cell r="D1232" t="str">
            <v>PC_EMP</v>
          </cell>
          <cell r="E1232" t="str">
            <v>T</v>
          </cell>
          <cell r="F1232" t="str">
            <v>BES</v>
          </cell>
          <cell r="G1232" t="str">
            <v>TOTAL</v>
          </cell>
          <cell r="H1232" t="str">
            <v>e</v>
          </cell>
          <cell r="I1232" t="str">
            <v>OTH</v>
          </cell>
          <cell r="J1232" t="str">
            <v>DATA OCDE</v>
          </cell>
          <cell r="K1232" t="str">
            <v>V</v>
          </cell>
          <cell r="L1232">
            <v>38628.522905092592</v>
          </cell>
          <cell r="M1232" t="str">
            <v>gchateaug</v>
          </cell>
          <cell r="N1232">
            <v>38681.684074074074</v>
          </cell>
          <cell r="O1232" t="str">
            <v>gchateaug</v>
          </cell>
          <cell r="Q1232">
            <v>7.0000000000000007E-2</v>
          </cell>
        </row>
        <row r="1233">
          <cell r="A1233" t="str">
            <v>1989</v>
          </cell>
          <cell r="B1233" t="str">
            <v>PT</v>
          </cell>
          <cell r="C1233" t="str">
            <v>A00</v>
          </cell>
          <cell r="D1233" t="str">
            <v>PC_EMP</v>
          </cell>
          <cell r="E1233" t="str">
            <v>T</v>
          </cell>
          <cell r="F1233" t="str">
            <v>BES</v>
          </cell>
          <cell r="G1233" t="str">
            <v>RSE</v>
          </cell>
          <cell r="H1233" t="str">
            <v>e</v>
          </cell>
          <cell r="I1233" t="str">
            <v>OTH</v>
          </cell>
          <cell r="J1233" t="str">
            <v>DATA OCDE</v>
          </cell>
          <cell r="K1233" t="str">
            <v>V</v>
          </cell>
          <cell r="L1233">
            <v>38628.522905092592</v>
          </cell>
          <cell r="M1233" t="str">
            <v>gchateaug</v>
          </cell>
          <cell r="N1233">
            <v>38681.684074074074</v>
          </cell>
          <cell r="O1233" t="str">
            <v>gchateaug</v>
          </cell>
          <cell r="Q1233">
            <v>0.03</v>
          </cell>
        </row>
        <row r="1234">
          <cell r="A1234" t="str">
            <v>1991</v>
          </cell>
          <cell r="B1234" t="str">
            <v>DE</v>
          </cell>
          <cell r="C1234" t="str">
            <v>A00</v>
          </cell>
          <cell r="D1234" t="str">
            <v>PC_EMP</v>
          </cell>
          <cell r="E1234" t="str">
            <v>T</v>
          </cell>
          <cell r="F1234" t="str">
            <v>TOTAL</v>
          </cell>
          <cell r="G1234" t="str">
            <v>TOTAL</v>
          </cell>
          <cell r="H1234" t="str">
            <v>:</v>
          </cell>
          <cell r="I1234" t="str">
            <v>NC</v>
          </cell>
          <cell r="K1234" t="str">
            <v>V</v>
          </cell>
          <cell r="L1234">
            <v>38628.522928240738</v>
          </cell>
          <cell r="M1234" t="str">
            <v>gchateaug</v>
          </cell>
          <cell r="N1234">
            <v>38681.683958333335</v>
          </cell>
          <cell r="O1234" t="str">
            <v>gchateaug</v>
          </cell>
        </row>
        <row r="1235">
          <cell r="A1235" t="str">
            <v>1990</v>
          </cell>
          <cell r="B1235" t="str">
            <v>IT</v>
          </cell>
          <cell r="C1235" t="str">
            <v>A00</v>
          </cell>
          <cell r="D1235" t="str">
            <v>PC_EMP</v>
          </cell>
          <cell r="E1235" t="str">
            <v>T</v>
          </cell>
          <cell r="F1235" t="str">
            <v>BES</v>
          </cell>
          <cell r="G1235" t="str">
            <v>TOTAL</v>
          </cell>
          <cell r="I1235" t="str">
            <v>OTH</v>
          </cell>
          <cell r="J1235" t="str">
            <v>DATA OCDE</v>
          </cell>
          <cell r="K1235" t="str">
            <v>V</v>
          </cell>
          <cell r="L1235">
            <v>38628.522951388892</v>
          </cell>
          <cell r="M1235" t="str">
            <v>gchateaug</v>
          </cell>
          <cell r="N1235">
            <v>38681.684074074074</v>
          </cell>
          <cell r="O1235" t="str">
            <v>gchateaug</v>
          </cell>
          <cell r="Q1235">
            <v>0.35</v>
          </cell>
        </row>
        <row r="1236">
          <cell r="A1236" t="str">
            <v>1991</v>
          </cell>
          <cell r="B1236" t="str">
            <v>UK</v>
          </cell>
          <cell r="C1236" t="str">
            <v>A00</v>
          </cell>
          <cell r="D1236" t="str">
            <v>PC_EMP</v>
          </cell>
          <cell r="E1236" t="str">
            <v>T</v>
          </cell>
          <cell r="F1236" t="str">
            <v>BES</v>
          </cell>
          <cell r="G1236" t="str">
            <v>RSE</v>
          </cell>
          <cell r="H1236" t="str">
            <v>:</v>
          </cell>
          <cell r="I1236" t="str">
            <v>NC</v>
          </cell>
          <cell r="K1236" t="str">
            <v>V</v>
          </cell>
          <cell r="L1236">
            <v>38628.522974537038</v>
          </cell>
          <cell r="M1236" t="str">
            <v>gchateaug</v>
          </cell>
          <cell r="N1236">
            <v>38681.683981481481</v>
          </cell>
          <cell r="O1236" t="str">
            <v>gchateaug</v>
          </cell>
        </row>
        <row r="1237">
          <cell r="A1237" t="str">
            <v>1991</v>
          </cell>
          <cell r="B1237" t="str">
            <v>TR</v>
          </cell>
          <cell r="C1237" t="str">
            <v>A00</v>
          </cell>
          <cell r="D1237" t="str">
            <v>PC_EMP</v>
          </cell>
          <cell r="E1237" t="str">
            <v>T</v>
          </cell>
          <cell r="F1237" t="str">
            <v>TOTAL</v>
          </cell>
          <cell r="G1237" t="str">
            <v>TOTAL</v>
          </cell>
          <cell r="I1237" t="str">
            <v>OTH</v>
          </cell>
          <cell r="J1237" t="str">
            <v>DATA OCDE</v>
          </cell>
          <cell r="K1237" t="str">
            <v>V</v>
          </cell>
          <cell r="L1237">
            <v>38628.522974537038</v>
          </cell>
          <cell r="M1237" t="str">
            <v>gchateaug</v>
          </cell>
          <cell r="N1237">
            <v>38681.683981481481</v>
          </cell>
          <cell r="O1237" t="str">
            <v>gchateaug</v>
          </cell>
          <cell r="Q1237">
            <v>0.2</v>
          </cell>
        </row>
        <row r="1238">
          <cell r="A1238" t="str">
            <v>1991</v>
          </cell>
          <cell r="B1238" t="str">
            <v>TR</v>
          </cell>
          <cell r="C1238" t="str">
            <v>A00</v>
          </cell>
          <cell r="D1238" t="str">
            <v>PC_EMP</v>
          </cell>
          <cell r="E1238" t="str">
            <v>T</v>
          </cell>
          <cell r="F1238" t="str">
            <v>TOTAL</v>
          </cell>
          <cell r="G1238" t="str">
            <v>RSE</v>
          </cell>
          <cell r="H1238" t="str">
            <v>:</v>
          </cell>
          <cell r="I1238" t="str">
            <v>NC</v>
          </cell>
          <cell r="K1238" t="str">
            <v>V</v>
          </cell>
          <cell r="L1238">
            <v>38628.522974537038</v>
          </cell>
          <cell r="M1238" t="str">
            <v>gchateaug</v>
          </cell>
          <cell r="N1238">
            <v>38681.683981481481</v>
          </cell>
          <cell r="O1238" t="str">
            <v>gchateaug</v>
          </cell>
        </row>
        <row r="1239">
          <cell r="A1239" t="str">
            <v>1988</v>
          </cell>
          <cell r="B1239" t="str">
            <v>US</v>
          </cell>
          <cell r="C1239" t="str">
            <v>A00</v>
          </cell>
          <cell r="D1239" t="str">
            <v>PC_EMP</v>
          </cell>
          <cell r="E1239" t="str">
            <v>T</v>
          </cell>
          <cell r="F1239" t="str">
            <v>BES</v>
          </cell>
          <cell r="G1239" t="str">
            <v>RSE</v>
          </cell>
          <cell r="H1239" t="str">
            <v>:</v>
          </cell>
          <cell r="I1239" t="str">
            <v>NC</v>
          </cell>
          <cell r="K1239" t="str">
            <v>V</v>
          </cell>
          <cell r="L1239">
            <v>38628.522974537038</v>
          </cell>
          <cell r="M1239" t="str">
            <v>gchateaug</v>
          </cell>
          <cell r="N1239">
            <v>38681.68408564815</v>
          </cell>
          <cell r="O1239" t="str">
            <v>gchateaug</v>
          </cell>
        </row>
        <row r="1240">
          <cell r="A1240" t="str">
            <v>1988</v>
          </cell>
          <cell r="B1240" t="str">
            <v>UK</v>
          </cell>
          <cell r="C1240" t="str">
            <v>A00</v>
          </cell>
          <cell r="D1240" t="str">
            <v>PC_EMP</v>
          </cell>
          <cell r="E1240" t="str">
            <v>T</v>
          </cell>
          <cell r="F1240" t="str">
            <v>TOTAL</v>
          </cell>
          <cell r="G1240" t="str">
            <v>TOTAL</v>
          </cell>
          <cell r="H1240" t="str">
            <v>:</v>
          </cell>
          <cell r="I1240" t="str">
            <v>NC</v>
          </cell>
          <cell r="K1240" t="str">
            <v>V</v>
          </cell>
          <cell r="L1240">
            <v>38628.522974537038</v>
          </cell>
          <cell r="M1240" t="str">
            <v>gchateaug</v>
          </cell>
          <cell r="N1240">
            <v>38681.68408564815</v>
          </cell>
          <cell r="O1240" t="str">
            <v>gchateaug</v>
          </cell>
        </row>
        <row r="1241">
          <cell r="A1241" t="str">
            <v>1988</v>
          </cell>
          <cell r="B1241" t="str">
            <v>UK</v>
          </cell>
          <cell r="C1241" t="str">
            <v>A00</v>
          </cell>
          <cell r="D1241" t="str">
            <v>PC_EMP</v>
          </cell>
          <cell r="E1241" t="str">
            <v>T</v>
          </cell>
          <cell r="F1241" t="str">
            <v>BES</v>
          </cell>
          <cell r="G1241" t="str">
            <v>TOTAL</v>
          </cell>
          <cell r="H1241" t="str">
            <v>:</v>
          </cell>
          <cell r="I1241" t="str">
            <v>NC</v>
          </cell>
          <cell r="K1241" t="str">
            <v>V</v>
          </cell>
          <cell r="L1241">
            <v>38628.522974537038</v>
          </cell>
          <cell r="M1241" t="str">
            <v>gchateaug</v>
          </cell>
          <cell r="N1241">
            <v>38681.684120370373</v>
          </cell>
          <cell r="O1241" t="str">
            <v>gchateaug</v>
          </cell>
        </row>
        <row r="1242">
          <cell r="A1242" t="str">
            <v>1988</v>
          </cell>
          <cell r="B1242" t="str">
            <v>UK</v>
          </cell>
          <cell r="C1242" t="str">
            <v>A00</v>
          </cell>
          <cell r="D1242" t="str">
            <v>PC_EMP</v>
          </cell>
          <cell r="E1242" t="str">
            <v>T</v>
          </cell>
          <cell r="F1242" t="str">
            <v>BES</v>
          </cell>
          <cell r="G1242" t="str">
            <v>RSE</v>
          </cell>
          <cell r="H1242" t="str">
            <v>:</v>
          </cell>
          <cell r="I1242" t="str">
            <v>NC</v>
          </cell>
          <cell r="K1242" t="str">
            <v>V</v>
          </cell>
          <cell r="L1242">
            <v>38628.522974537038</v>
          </cell>
          <cell r="M1242" t="str">
            <v>gchateaug</v>
          </cell>
          <cell r="N1242">
            <v>38681.684120370373</v>
          </cell>
          <cell r="O1242" t="str">
            <v>gchateaug</v>
          </cell>
        </row>
        <row r="1243">
          <cell r="A1243" t="str">
            <v>1988</v>
          </cell>
          <cell r="B1243" t="str">
            <v>TR</v>
          </cell>
          <cell r="C1243" t="str">
            <v>A00</v>
          </cell>
          <cell r="D1243" t="str">
            <v>PC_EMP</v>
          </cell>
          <cell r="E1243" t="str">
            <v>T</v>
          </cell>
          <cell r="F1243" t="str">
            <v>TOTAL</v>
          </cell>
          <cell r="G1243" t="str">
            <v>RSE</v>
          </cell>
          <cell r="H1243" t="str">
            <v>:</v>
          </cell>
          <cell r="I1243" t="str">
            <v>NC</v>
          </cell>
          <cell r="K1243" t="str">
            <v>V</v>
          </cell>
          <cell r="L1243">
            <v>38628.522974537038</v>
          </cell>
          <cell r="M1243" t="str">
            <v>gchateaug</v>
          </cell>
          <cell r="N1243">
            <v>38681.684108796297</v>
          </cell>
          <cell r="O1243" t="str">
            <v>gchateaug</v>
          </cell>
        </row>
        <row r="1244">
          <cell r="A1244" t="str">
            <v>1999</v>
          </cell>
          <cell r="B1244" t="str">
            <v>EE</v>
          </cell>
          <cell r="C1244" t="str">
            <v>A00</v>
          </cell>
          <cell r="D1244" t="str">
            <v>PC_EMP</v>
          </cell>
          <cell r="E1244" t="str">
            <v>T</v>
          </cell>
          <cell r="F1244" t="str">
            <v>BES</v>
          </cell>
          <cell r="G1244" t="str">
            <v>RSE</v>
          </cell>
          <cell r="I1244" t="str">
            <v>NC</v>
          </cell>
          <cell r="K1244" t="str">
            <v>V</v>
          </cell>
          <cell r="L1244">
            <v>38628.522997685184</v>
          </cell>
          <cell r="M1244" t="str">
            <v>gchateaug</v>
          </cell>
          <cell r="N1244">
            <v>38681.684039351851</v>
          </cell>
          <cell r="O1244" t="str">
            <v>gchateaug</v>
          </cell>
          <cell r="Q1244">
            <v>0.11</v>
          </cell>
        </row>
        <row r="1245">
          <cell r="A1245" t="str">
            <v>1999</v>
          </cell>
          <cell r="B1245" t="str">
            <v>EE</v>
          </cell>
          <cell r="C1245" t="str">
            <v>A00</v>
          </cell>
          <cell r="D1245" t="str">
            <v>PC_EMP</v>
          </cell>
          <cell r="E1245" t="str">
            <v>T</v>
          </cell>
          <cell r="F1245" t="str">
            <v>BES</v>
          </cell>
          <cell r="G1245" t="str">
            <v>TOTAL</v>
          </cell>
          <cell r="I1245" t="str">
            <v>NC</v>
          </cell>
          <cell r="K1245" t="str">
            <v>V</v>
          </cell>
          <cell r="L1245">
            <v>38628.522997685184</v>
          </cell>
          <cell r="M1245" t="str">
            <v>gchateaug</v>
          </cell>
          <cell r="N1245">
            <v>38681.684039351851</v>
          </cell>
          <cell r="O1245" t="str">
            <v>gchateaug</v>
          </cell>
          <cell r="Q1245">
            <v>0.19</v>
          </cell>
        </row>
        <row r="1246">
          <cell r="A1246" t="str">
            <v>1999</v>
          </cell>
          <cell r="B1246" t="str">
            <v>EE</v>
          </cell>
          <cell r="C1246" t="str">
            <v>A00</v>
          </cell>
          <cell r="D1246" t="str">
            <v>PC_EMP</v>
          </cell>
          <cell r="E1246" t="str">
            <v>T</v>
          </cell>
          <cell r="F1246" t="str">
            <v>TOTAL</v>
          </cell>
          <cell r="G1246" t="str">
            <v>RSE</v>
          </cell>
          <cell r="I1246" t="str">
            <v>NC</v>
          </cell>
          <cell r="K1246" t="str">
            <v>V</v>
          </cell>
          <cell r="L1246">
            <v>38628.522997685184</v>
          </cell>
          <cell r="M1246" t="str">
            <v>gchateaug</v>
          </cell>
          <cell r="N1246">
            <v>38681.684039351851</v>
          </cell>
          <cell r="O1246" t="str">
            <v>gchateaug</v>
          </cell>
          <cell r="Q1246">
            <v>0.79</v>
          </cell>
        </row>
        <row r="1247">
          <cell r="A1247" t="str">
            <v>1999</v>
          </cell>
          <cell r="B1247" t="str">
            <v>EE</v>
          </cell>
          <cell r="C1247" t="str">
            <v>A00</v>
          </cell>
          <cell r="D1247" t="str">
            <v>PC_EMP</v>
          </cell>
          <cell r="E1247" t="str">
            <v>T</v>
          </cell>
          <cell r="F1247" t="str">
            <v>TOTAL</v>
          </cell>
          <cell r="G1247" t="str">
            <v>TOTAL</v>
          </cell>
          <cell r="I1247" t="str">
            <v>NC</v>
          </cell>
          <cell r="K1247" t="str">
            <v>V</v>
          </cell>
          <cell r="L1247">
            <v>38628.522997685184</v>
          </cell>
          <cell r="M1247" t="str">
            <v>gchateaug</v>
          </cell>
          <cell r="N1247">
            <v>38681.684039351851</v>
          </cell>
          <cell r="O1247" t="str">
            <v>gchateaug</v>
          </cell>
          <cell r="Q1247">
            <v>1.1299999999999999</v>
          </cell>
        </row>
        <row r="1248">
          <cell r="A1248" t="str">
            <v>1999</v>
          </cell>
          <cell r="B1248" t="str">
            <v>ES</v>
          </cell>
          <cell r="C1248" t="str">
            <v>A00</v>
          </cell>
          <cell r="D1248" t="str">
            <v>PC_EMP</v>
          </cell>
          <cell r="E1248" t="str">
            <v>T</v>
          </cell>
          <cell r="F1248" t="str">
            <v>BES</v>
          </cell>
          <cell r="G1248" t="str">
            <v>RSE</v>
          </cell>
          <cell r="I1248" t="str">
            <v>NC</v>
          </cell>
          <cell r="K1248" t="str">
            <v>V</v>
          </cell>
          <cell r="L1248">
            <v>38628.522997685184</v>
          </cell>
          <cell r="M1248" t="str">
            <v>gchateaug</v>
          </cell>
          <cell r="N1248">
            <v>38681.684039351851</v>
          </cell>
          <cell r="O1248" t="str">
            <v>gchateaug</v>
          </cell>
          <cell r="Q1248">
            <v>0.12</v>
          </cell>
        </row>
        <row r="1249">
          <cell r="A1249" t="str">
            <v>1999</v>
          </cell>
          <cell r="B1249" t="str">
            <v>ES</v>
          </cell>
          <cell r="C1249" t="str">
            <v>A00</v>
          </cell>
          <cell r="D1249" t="str">
            <v>PC_EMP</v>
          </cell>
          <cell r="E1249" t="str">
            <v>T</v>
          </cell>
          <cell r="F1249" t="str">
            <v>BES</v>
          </cell>
          <cell r="G1249" t="str">
            <v>TOTAL</v>
          </cell>
          <cell r="I1249" t="str">
            <v>NC</v>
          </cell>
          <cell r="K1249" t="str">
            <v>V</v>
          </cell>
          <cell r="L1249">
            <v>38628.522997685184</v>
          </cell>
          <cell r="M1249" t="str">
            <v>gchateaug</v>
          </cell>
          <cell r="N1249">
            <v>38681.684039351851</v>
          </cell>
          <cell r="O1249" t="str">
            <v>gchateaug</v>
          </cell>
          <cell r="Q1249">
            <v>0.32</v>
          </cell>
        </row>
        <row r="1250">
          <cell r="A1250" t="str">
            <v>1998</v>
          </cell>
          <cell r="B1250" t="str">
            <v>HU</v>
          </cell>
          <cell r="C1250" t="str">
            <v>A00</v>
          </cell>
          <cell r="D1250" t="str">
            <v>PC_EMP</v>
          </cell>
          <cell r="E1250" t="str">
            <v>T</v>
          </cell>
          <cell r="F1250" t="str">
            <v>TOTAL</v>
          </cell>
          <cell r="G1250" t="str">
            <v>TOTAL</v>
          </cell>
          <cell r="I1250" t="str">
            <v>NC</v>
          </cell>
          <cell r="K1250" t="str">
            <v>V</v>
          </cell>
          <cell r="L1250">
            <v>38628.523020833331</v>
          </cell>
          <cell r="M1250" t="str">
            <v>gchateaug</v>
          </cell>
          <cell r="N1250">
            <v>38681.684016203704</v>
          </cell>
          <cell r="O1250" t="str">
            <v>gchateaug</v>
          </cell>
          <cell r="Q1250">
            <v>1.1299999999999999</v>
          </cell>
        </row>
        <row r="1251">
          <cell r="A1251" t="str">
            <v>1999</v>
          </cell>
          <cell r="B1251" t="str">
            <v>HU</v>
          </cell>
          <cell r="C1251" t="str">
            <v>A00</v>
          </cell>
          <cell r="D1251" t="str">
            <v>PC_EMP</v>
          </cell>
          <cell r="E1251" t="str">
            <v>T</v>
          </cell>
          <cell r="F1251" t="str">
            <v>TOTAL</v>
          </cell>
          <cell r="G1251" t="str">
            <v>RSE</v>
          </cell>
          <cell r="I1251" t="str">
            <v>NC</v>
          </cell>
          <cell r="K1251" t="str">
            <v>V</v>
          </cell>
          <cell r="L1251">
            <v>38628.523020833331</v>
          </cell>
          <cell r="M1251" t="str">
            <v>gchateaug</v>
          </cell>
          <cell r="N1251">
            <v>38681.684062499997</v>
          </cell>
          <cell r="O1251" t="str">
            <v>gchateaug</v>
          </cell>
          <cell r="Q1251">
            <v>0.65</v>
          </cell>
        </row>
        <row r="1252">
          <cell r="A1252" t="str">
            <v>1999</v>
          </cell>
          <cell r="B1252" t="str">
            <v>HU</v>
          </cell>
          <cell r="C1252" t="str">
            <v>A00</v>
          </cell>
          <cell r="D1252" t="str">
            <v>PC_EMP</v>
          </cell>
          <cell r="E1252" t="str">
            <v>T</v>
          </cell>
          <cell r="F1252" t="str">
            <v>TOTAL</v>
          </cell>
          <cell r="G1252" t="str">
            <v>TOTAL</v>
          </cell>
          <cell r="I1252" t="str">
            <v>NC</v>
          </cell>
          <cell r="K1252" t="str">
            <v>V</v>
          </cell>
          <cell r="L1252">
            <v>38628.523020833331</v>
          </cell>
          <cell r="M1252" t="str">
            <v>gchateaug</v>
          </cell>
          <cell r="N1252">
            <v>38681.684062499997</v>
          </cell>
          <cell r="O1252" t="str">
            <v>gchateaug</v>
          </cell>
          <cell r="Q1252">
            <v>1.1100000000000001</v>
          </cell>
        </row>
        <row r="1253">
          <cell r="A1253" t="str">
            <v>2001</v>
          </cell>
          <cell r="B1253" t="str">
            <v>NL</v>
          </cell>
          <cell r="C1253" t="str">
            <v>A00</v>
          </cell>
          <cell r="D1253" t="str">
            <v>PC_EMP</v>
          </cell>
          <cell r="E1253" t="str">
            <v>T</v>
          </cell>
          <cell r="F1253" t="str">
            <v>BES</v>
          </cell>
          <cell r="G1253" t="str">
            <v>RSE</v>
          </cell>
          <cell r="I1253" t="str">
            <v>OTH</v>
          </cell>
          <cell r="J1253" t="str">
            <v>DATA OCDE</v>
          </cell>
          <cell r="K1253" t="str">
            <v>V</v>
          </cell>
          <cell r="L1253">
            <v>38628.523020833331</v>
          </cell>
          <cell r="M1253" t="str">
            <v>gchateaug</v>
          </cell>
          <cell r="N1253">
            <v>38681.684166666666</v>
          </cell>
          <cell r="O1253" t="str">
            <v>gchateaug</v>
          </cell>
          <cell r="Q1253">
            <v>0.35</v>
          </cell>
        </row>
        <row r="1254">
          <cell r="A1254" t="str">
            <v>1999</v>
          </cell>
          <cell r="B1254" t="str">
            <v>IS</v>
          </cell>
          <cell r="C1254" t="str">
            <v>A00</v>
          </cell>
          <cell r="D1254" t="str">
            <v>PC_EMP</v>
          </cell>
          <cell r="E1254" t="str">
            <v>T</v>
          </cell>
          <cell r="F1254" t="str">
            <v>BES</v>
          </cell>
          <cell r="G1254" t="str">
            <v>RSE</v>
          </cell>
          <cell r="I1254" t="str">
            <v>NC</v>
          </cell>
          <cell r="K1254" t="str">
            <v>V</v>
          </cell>
          <cell r="L1254">
            <v>38628.523020833331</v>
          </cell>
          <cell r="M1254" t="str">
            <v>gchateaug</v>
          </cell>
          <cell r="N1254">
            <v>38681.684178240743</v>
          </cell>
          <cell r="O1254" t="str">
            <v>gchateaug</v>
          </cell>
          <cell r="Q1254">
            <v>0.56000000000000005</v>
          </cell>
        </row>
        <row r="1255">
          <cell r="A1255" t="str">
            <v>1999</v>
          </cell>
          <cell r="B1255" t="str">
            <v>IS</v>
          </cell>
          <cell r="C1255" t="str">
            <v>A00</v>
          </cell>
          <cell r="D1255" t="str">
            <v>PC_EMP</v>
          </cell>
          <cell r="E1255" t="str">
            <v>T</v>
          </cell>
          <cell r="F1255" t="str">
            <v>BES</v>
          </cell>
          <cell r="G1255" t="str">
            <v>TOTAL</v>
          </cell>
          <cell r="I1255" t="str">
            <v>NC</v>
          </cell>
          <cell r="K1255" t="str">
            <v>V</v>
          </cell>
          <cell r="L1255">
            <v>38628.523020833331</v>
          </cell>
          <cell r="M1255" t="str">
            <v>gchateaug</v>
          </cell>
          <cell r="N1255">
            <v>38681.684178240743</v>
          </cell>
          <cell r="O1255" t="str">
            <v>gchateaug</v>
          </cell>
          <cell r="Q1255">
            <v>0.9</v>
          </cell>
        </row>
        <row r="1256">
          <cell r="A1256" t="str">
            <v>2001</v>
          </cell>
          <cell r="B1256" t="str">
            <v>DE</v>
          </cell>
          <cell r="C1256" t="str">
            <v>A00</v>
          </cell>
          <cell r="D1256" t="str">
            <v>PC_EMP</v>
          </cell>
          <cell r="E1256" t="str">
            <v>T</v>
          </cell>
          <cell r="F1256" t="str">
            <v>TOTAL</v>
          </cell>
          <cell r="G1256" t="str">
            <v>TOTAL</v>
          </cell>
          <cell r="H1256" t="str">
            <v>:</v>
          </cell>
          <cell r="I1256" t="str">
            <v>NC</v>
          </cell>
          <cell r="K1256" t="str">
            <v>V</v>
          </cell>
          <cell r="L1256">
            <v>38628.523032407407</v>
          </cell>
          <cell r="M1256" t="str">
            <v>gchateaug</v>
          </cell>
          <cell r="N1256">
            <v>38681.684120370373</v>
          </cell>
          <cell r="O1256" t="str">
            <v>gchateaug</v>
          </cell>
        </row>
        <row r="1257">
          <cell r="A1257" t="str">
            <v>2003</v>
          </cell>
          <cell r="B1257" t="str">
            <v>NO</v>
          </cell>
          <cell r="C1257" t="str">
            <v>A00</v>
          </cell>
          <cell r="D1257" t="str">
            <v>PC_EMP</v>
          </cell>
          <cell r="E1257" t="str">
            <v>T</v>
          </cell>
          <cell r="F1257" t="str">
            <v>BES</v>
          </cell>
          <cell r="G1257" t="str">
            <v>TOTAL</v>
          </cell>
          <cell r="I1257" t="str">
            <v>MS</v>
          </cell>
          <cell r="K1257" t="str">
            <v>V</v>
          </cell>
          <cell r="L1257">
            <v>38628.523032407407</v>
          </cell>
          <cell r="M1257" t="str">
            <v>gchateaug</v>
          </cell>
          <cell r="N1257">
            <v>38681.684120370373</v>
          </cell>
          <cell r="O1257" t="str">
            <v>gchateaug</v>
          </cell>
          <cell r="Q1257">
            <v>1</v>
          </cell>
        </row>
        <row r="1258">
          <cell r="A1258" t="str">
            <v>2003</v>
          </cell>
          <cell r="B1258" t="str">
            <v>NO</v>
          </cell>
          <cell r="C1258" t="str">
            <v>A00</v>
          </cell>
          <cell r="D1258" t="str">
            <v>PC_EMP</v>
          </cell>
          <cell r="E1258" t="str">
            <v>T</v>
          </cell>
          <cell r="F1258" t="str">
            <v>BES</v>
          </cell>
          <cell r="G1258" t="str">
            <v>RSE</v>
          </cell>
          <cell r="I1258" t="str">
            <v>MS</v>
          </cell>
          <cell r="K1258" t="str">
            <v>V</v>
          </cell>
          <cell r="L1258">
            <v>38628.523032407407</v>
          </cell>
          <cell r="M1258" t="str">
            <v>gchateaug</v>
          </cell>
          <cell r="N1258">
            <v>38681.684120370373</v>
          </cell>
          <cell r="O1258" t="str">
            <v>gchateaug</v>
          </cell>
          <cell r="Q1258">
            <v>0.67</v>
          </cell>
        </row>
        <row r="1259">
          <cell r="A1259" t="str">
            <v>2002</v>
          </cell>
          <cell r="B1259" t="str">
            <v>ES</v>
          </cell>
          <cell r="C1259" t="str">
            <v>A00</v>
          </cell>
          <cell r="D1259" t="str">
            <v>PC_EMP</v>
          </cell>
          <cell r="E1259" t="str">
            <v>T</v>
          </cell>
          <cell r="F1259" t="str">
            <v>TOTAL</v>
          </cell>
          <cell r="G1259" t="str">
            <v>TOTAL</v>
          </cell>
          <cell r="I1259" t="str">
            <v>MS</v>
          </cell>
          <cell r="K1259" t="str">
            <v>V</v>
          </cell>
          <cell r="L1259">
            <v>38628.523043981484</v>
          </cell>
          <cell r="M1259" t="str">
            <v>gchateaug</v>
          </cell>
          <cell r="N1259">
            <v>38681.684166666666</v>
          </cell>
          <cell r="O1259" t="str">
            <v>gchateaug</v>
          </cell>
          <cell r="Q1259">
            <v>1.4</v>
          </cell>
        </row>
        <row r="1260">
          <cell r="A1260" t="str">
            <v>2003</v>
          </cell>
          <cell r="B1260" t="str">
            <v>DK</v>
          </cell>
          <cell r="C1260" t="str">
            <v>A00</v>
          </cell>
          <cell r="D1260" t="str">
            <v>PC_EMP</v>
          </cell>
          <cell r="E1260" t="str">
            <v>T</v>
          </cell>
          <cell r="F1260" t="str">
            <v>TOTAL</v>
          </cell>
          <cell r="G1260" t="str">
            <v>RSE</v>
          </cell>
          <cell r="I1260" t="str">
            <v>MS</v>
          </cell>
          <cell r="K1260" t="str">
            <v>V</v>
          </cell>
          <cell r="L1260">
            <v>38628.523043981484</v>
          </cell>
          <cell r="M1260" t="str">
            <v>gchateaug</v>
          </cell>
          <cell r="N1260">
            <v>38681.68414351852</v>
          </cell>
          <cell r="O1260" t="str">
            <v>gchateaug</v>
          </cell>
          <cell r="Q1260">
            <v>1.36</v>
          </cell>
        </row>
        <row r="1261">
          <cell r="A1261" t="str">
            <v>2003</v>
          </cell>
          <cell r="B1261" t="str">
            <v>DK</v>
          </cell>
          <cell r="C1261" t="str">
            <v>A00</v>
          </cell>
          <cell r="D1261" t="str">
            <v>PC_EMP</v>
          </cell>
          <cell r="E1261" t="str">
            <v>T</v>
          </cell>
          <cell r="F1261" t="str">
            <v>BES</v>
          </cell>
          <cell r="G1261" t="str">
            <v>TOTAL</v>
          </cell>
          <cell r="I1261" t="str">
            <v>MS</v>
          </cell>
          <cell r="K1261" t="str">
            <v>V</v>
          </cell>
          <cell r="L1261">
            <v>38628.523043981484</v>
          </cell>
          <cell r="M1261" t="str">
            <v>gchateaug</v>
          </cell>
          <cell r="N1261">
            <v>38681.68414351852</v>
          </cell>
          <cell r="O1261" t="str">
            <v>gchateaug</v>
          </cell>
          <cell r="Q1261">
            <v>1.37</v>
          </cell>
        </row>
        <row r="1262">
          <cell r="A1262" t="str">
            <v>2003</v>
          </cell>
          <cell r="B1262" t="str">
            <v>DK</v>
          </cell>
          <cell r="C1262" t="str">
            <v>A00</v>
          </cell>
          <cell r="D1262" t="str">
            <v>PC_EMP</v>
          </cell>
          <cell r="E1262" t="str">
            <v>T</v>
          </cell>
          <cell r="F1262" t="str">
            <v>BES</v>
          </cell>
          <cell r="G1262" t="str">
            <v>RSE</v>
          </cell>
          <cell r="I1262" t="str">
            <v>MS</v>
          </cell>
          <cell r="K1262" t="str">
            <v>V</v>
          </cell>
          <cell r="L1262">
            <v>38628.523043981484</v>
          </cell>
          <cell r="M1262" t="str">
            <v>gchateaug</v>
          </cell>
          <cell r="N1262">
            <v>38681.68414351852</v>
          </cell>
          <cell r="O1262" t="str">
            <v>gchateaug</v>
          </cell>
          <cell r="Q1262">
            <v>0.71</v>
          </cell>
        </row>
        <row r="1263">
          <cell r="A1263" t="str">
            <v>2002</v>
          </cell>
          <cell r="B1263" t="str">
            <v>PT</v>
          </cell>
          <cell r="C1263" t="str">
            <v>A00</v>
          </cell>
          <cell r="D1263" t="str">
            <v>PC_EMP</v>
          </cell>
          <cell r="E1263" t="str">
            <v>T</v>
          </cell>
          <cell r="F1263" t="str">
            <v>TOTAL</v>
          </cell>
          <cell r="G1263" t="str">
            <v>TOTAL</v>
          </cell>
          <cell r="H1263" t="str">
            <v>e</v>
          </cell>
          <cell r="I1263" t="str">
            <v>MS</v>
          </cell>
          <cell r="K1263" t="str">
            <v>V</v>
          </cell>
          <cell r="L1263">
            <v>38628.523055555554</v>
          </cell>
          <cell r="M1263" t="str">
            <v>gchateaug</v>
          </cell>
          <cell r="N1263">
            <v>38681.684120370373</v>
          </cell>
          <cell r="O1263" t="str">
            <v>gchateaug</v>
          </cell>
          <cell r="Q1263">
            <v>0.81</v>
          </cell>
        </row>
        <row r="1264">
          <cell r="A1264" t="str">
            <v>2002</v>
          </cell>
          <cell r="B1264" t="str">
            <v>PT</v>
          </cell>
          <cell r="C1264" t="str">
            <v>A00</v>
          </cell>
          <cell r="D1264" t="str">
            <v>PC_EMP</v>
          </cell>
          <cell r="E1264" t="str">
            <v>T</v>
          </cell>
          <cell r="F1264" t="str">
            <v>TOTAL</v>
          </cell>
          <cell r="G1264" t="str">
            <v>RSE</v>
          </cell>
          <cell r="H1264" t="str">
            <v>e</v>
          </cell>
          <cell r="I1264" t="str">
            <v>MS</v>
          </cell>
          <cell r="K1264" t="str">
            <v>V</v>
          </cell>
          <cell r="L1264">
            <v>38628.523055555554</v>
          </cell>
          <cell r="M1264" t="str">
            <v>gchateaug</v>
          </cell>
          <cell r="N1264">
            <v>38681.684120370373</v>
          </cell>
          <cell r="O1264" t="str">
            <v>gchateaug</v>
          </cell>
          <cell r="Q1264">
            <v>0.65</v>
          </cell>
        </row>
        <row r="1265">
          <cell r="A1265" t="str">
            <v>2002</v>
          </cell>
          <cell r="B1265" t="str">
            <v>AT</v>
          </cell>
          <cell r="C1265" t="str">
            <v>A00</v>
          </cell>
          <cell r="D1265" t="str">
            <v>PC_EMP</v>
          </cell>
          <cell r="E1265" t="str">
            <v>T</v>
          </cell>
          <cell r="F1265" t="str">
            <v>BES</v>
          </cell>
          <cell r="G1265" t="str">
            <v>TOTAL</v>
          </cell>
          <cell r="I1265" t="str">
            <v>MS</v>
          </cell>
          <cell r="K1265" t="str">
            <v>V</v>
          </cell>
          <cell r="L1265">
            <v>38628.523055555554</v>
          </cell>
          <cell r="M1265" t="str">
            <v>gchateaug</v>
          </cell>
          <cell r="N1265">
            <v>38681.684120370373</v>
          </cell>
          <cell r="O1265" t="str">
            <v>gchateaug</v>
          </cell>
          <cell r="Q1265">
            <v>0.93</v>
          </cell>
        </row>
        <row r="1266">
          <cell r="A1266" t="str">
            <v>2002</v>
          </cell>
          <cell r="B1266" t="str">
            <v>AT</v>
          </cell>
          <cell r="C1266" t="str">
            <v>A00</v>
          </cell>
          <cell r="D1266" t="str">
            <v>PC_EMP</v>
          </cell>
          <cell r="E1266" t="str">
            <v>T</v>
          </cell>
          <cell r="F1266" t="str">
            <v>BES</v>
          </cell>
          <cell r="G1266" t="str">
            <v>RSE</v>
          </cell>
          <cell r="I1266" t="str">
            <v>MS</v>
          </cell>
          <cell r="K1266" t="str">
            <v>V</v>
          </cell>
          <cell r="L1266">
            <v>38628.523055555554</v>
          </cell>
          <cell r="M1266" t="str">
            <v>gchateaug</v>
          </cell>
          <cell r="N1266">
            <v>38681.684120370373</v>
          </cell>
          <cell r="O1266" t="str">
            <v>gchateaug</v>
          </cell>
          <cell r="Q1266">
            <v>0.53</v>
          </cell>
        </row>
        <row r="1267">
          <cell r="A1267" t="str">
            <v>2001</v>
          </cell>
          <cell r="B1267" t="str">
            <v>UK</v>
          </cell>
          <cell r="C1267" t="str">
            <v>A00</v>
          </cell>
          <cell r="D1267" t="str">
            <v>PC_EMP</v>
          </cell>
          <cell r="E1267" t="str">
            <v>T</v>
          </cell>
          <cell r="F1267" t="str">
            <v>BES</v>
          </cell>
          <cell r="G1267" t="str">
            <v>TOTAL</v>
          </cell>
          <cell r="H1267" t="str">
            <v>:</v>
          </cell>
          <cell r="I1267" t="str">
            <v>NC</v>
          </cell>
          <cell r="K1267" t="str">
            <v>V</v>
          </cell>
          <cell r="L1267">
            <v>38628.523055555554</v>
          </cell>
          <cell r="M1267" t="str">
            <v>gchateaug</v>
          </cell>
          <cell r="N1267">
            <v>38681.684120370373</v>
          </cell>
          <cell r="O1267" t="str">
            <v>gchateaug</v>
          </cell>
        </row>
        <row r="1268">
          <cell r="A1268" t="str">
            <v>2001</v>
          </cell>
          <cell r="B1268" t="str">
            <v>UK</v>
          </cell>
          <cell r="C1268" t="str">
            <v>A00</v>
          </cell>
          <cell r="D1268" t="str">
            <v>PC_EMP</v>
          </cell>
          <cell r="E1268" t="str">
            <v>T</v>
          </cell>
          <cell r="F1268" t="str">
            <v>BES</v>
          </cell>
          <cell r="G1268" t="str">
            <v>RSE</v>
          </cell>
          <cell r="H1268" t="str">
            <v>:</v>
          </cell>
          <cell r="I1268" t="str">
            <v>NC</v>
          </cell>
          <cell r="K1268" t="str">
            <v>V</v>
          </cell>
          <cell r="L1268">
            <v>38628.523055555554</v>
          </cell>
          <cell r="M1268" t="str">
            <v>gchateaug</v>
          </cell>
          <cell r="N1268">
            <v>38681.684120370373</v>
          </cell>
          <cell r="O1268" t="str">
            <v>gchateaug</v>
          </cell>
        </row>
        <row r="1269">
          <cell r="A1269" t="str">
            <v>1998</v>
          </cell>
          <cell r="B1269" t="str">
            <v>LT</v>
          </cell>
          <cell r="C1269" t="str">
            <v>A00</v>
          </cell>
          <cell r="D1269" t="str">
            <v>PC_EMP</v>
          </cell>
          <cell r="E1269" t="str">
            <v>T</v>
          </cell>
          <cell r="F1269" t="str">
            <v>BES</v>
          </cell>
          <cell r="G1269" t="str">
            <v>RSE</v>
          </cell>
          <cell r="I1269" t="str">
            <v>NC</v>
          </cell>
          <cell r="K1269" t="str">
            <v>V</v>
          </cell>
          <cell r="L1269">
            <v>38628.52306712963</v>
          </cell>
          <cell r="M1269" t="str">
            <v>gchateaug</v>
          </cell>
          <cell r="N1269">
            <v>38681.684050925927</v>
          </cell>
          <cell r="O1269" t="str">
            <v>gchateaug</v>
          </cell>
          <cell r="Q1269">
            <v>0.01</v>
          </cell>
        </row>
        <row r="1270">
          <cell r="A1270" t="str">
            <v>1998</v>
          </cell>
          <cell r="B1270" t="str">
            <v>LT</v>
          </cell>
          <cell r="C1270" t="str">
            <v>A00</v>
          </cell>
          <cell r="D1270" t="str">
            <v>PC_EMP</v>
          </cell>
          <cell r="E1270" t="str">
            <v>T</v>
          </cell>
          <cell r="F1270" t="str">
            <v>BES</v>
          </cell>
          <cell r="G1270" t="str">
            <v>TOTAL</v>
          </cell>
          <cell r="I1270" t="str">
            <v>NC</v>
          </cell>
          <cell r="K1270" t="str">
            <v>V</v>
          </cell>
          <cell r="L1270">
            <v>38628.52306712963</v>
          </cell>
          <cell r="M1270" t="str">
            <v>gchateaug</v>
          </cell>
          <cell r="N1270">
            <v>38681.684050925927</v>
          </cell>
          <cell r="O1270" t="str">
            <v>gchateaug</v>
          </cell>
          <cell r="Q1270">
            <v>0.04</v>
          </cell>
        </row>
        <row r="1271">
          <cell r="A1271" t="str">
            <v>1998</v>
          </cell>
          <cell r="B1271" t="str">
            <v>LT</v>
          </cell>
          <cell r="C1271" t="str">
            <v>A00</v>
          </cell>
          <cell r="D1271" t="str">
            <v>PC_EMP</v>
          </cell>
          <cell r="E1271" t="str">
            <v>T</v>
          </cell>
          <cell r="F1271" t="str">
            <v>TOTAL</v>
          </cell>
          <cell r="G1271" t="str">
            <v>RSE</v>
          </cell>
          <cell r="I1271" t="str">
            <v>NC</v>
          </cell>
          <cell r="K1271" t="str">
            <v>V</v>
          </cell>
          <cell r="L1271">
            <v>38628.52306712963</v>
          </cell>
          <cell r="M1271" t="str">
            <v>gchateaug</v>
          </cell>
          <cell r="N1271">
            <v>38681.684050925927</v>
          </cell>
          <cell r="O1271" t="str">
            <v>gchateaug</v>
          </cell>
          <cell r="Q1271">
            <v>0.72</v>
          </cell>
        </row>
        <row r="1272">
          <cell r="A1272" t="str">
            <v>1999</v>
          </cell>
          <cell r="B1272" t="str">
            <v>LT</v>
          </cell>
          <cell r="C1272" t="str">
            <v>A00</v>
          </cell>
          <cell r="D1272" t="str">
            <v>PC_EMP</v>
          </cell>
          <cell r="E1272" t="str">
            <v>T</v>
          </cell>
          <cell r="F1272" t="str">
            <v>BES</v>
          </cell>
          <cell r="G1272" t="str">
            <v>RSE</v>
          </cell>
          <cell r="I1272" t="str">
            <v>NC</v>
          </cell>
          <cell r="K1272" t="str">
            <v>V</v>
          </cell>
          <cell r="L1272">
            <v>38628.52306712963</v>
          </cell>
          <cell r="M1272" t="str">
            <v>gchateaug</v>
          </cell>
          <cell r="N1272">
            <v>38681.684178240743</v>
          </cell>
          <cell r="O1272" t="str">
            <v>gchateaug</v>
          </cell>
          <cell r="Q1272">
            <v>0.01</v>
          </cell>
        </row>
        <row r="1273">
          <cell r="A1273" t="str">
            <v>1999</v>
          </cell>
          <cell r="B1273" t="str">
            <v>PL</v>
          </cell>
          <cell r="C1273" t="str">
            <v>A00</v>
          </cell>
          <cell r="D1273" t="str">
            <v>PC_EMP</v>
          </cell>
          <cell r="E1273" t="str">
            <v>T</v>
          </cell>
          <cell r="F1273" t="str">
            <v>BES</v>
          </cell>
          <cell r="G1273" t="str">
            <v>RSE</v>
          </cell>
          <cell r="I1273" t="str">
            <v>OTH</v>
          </cell>
          <cell r="J1273" t="str">
            <v>DATA OCDE</v>
          </cell>
          <cell r="K1273" t="str">
            <v>V</v>
          </cell>
          <cell r="L1273">
            <v>38628.52306712963</v>
          </cell>
          <cell r="M1273" t="str">
            <v>gchateaug</v>
          </cell>
          <cell r="N1273">
            <v>38681.684155092589</v>
          </cell>
          <cell r="O1273" t="str">
            <v>gchateaug</v>
          </cell>
          <cell r="Q1273">
            <v>0.08</v>
          </cell>
        </row>
        <row r="1274">
          <cell r="A1274" t="str">
            <v>1999</v>
          </cell>
          <cell r="B1274" t="str">
            <v>PL</v>
          </cell>
          <cell r="C1274" t="str">
            <v>A00</v>
          </cell>
          <cell r="D1274" t="str">
            <v>PC_EMP</v>
          </cell>
          <cell r="E1274" t="str">
            <v>T</v>
          </cell>
          <cell r="F1274" t="str">
            <v>BES</v>
          </cell>
          <cell r="G1274" t="str">
            <v>TOTAL</v>
          </cell>
          <cell r="I1274" t="str">
            <v>OTH</v>
          </cell>
          <cell r="J1274" t="str">
            <v>DATA OCDE</v>
          </cell>
          <cell r="K1274" t="str">
            <v>V</v>
          </cell>
          <cell r="L1274">
            <v>38628.52306712963</v>
          </cell>
          <cell r="M1274" t="str">
            <v>gchateaug</v>
          </cell>
          <cell r="N1274">
            <v>38681.684155092589</v>
          </cell>
          <cell r="O1274" t="str">
            <v>gchateaug</v>
          </cell>
          <cell r="Q1274">
            <v>0.18</v>
          </cell>
        </row>
        <row r="1275">
          <cell r="A1275" t="str">
            <v>1999</v>
          </cell>
          <cell r="B1275" t="str">
            <v>PL</v>
          </cell>
          <cell r="C1275" t="str">
            <v>A00</v>
          </cell>
          <cell r="D1275" t="str">
            <v>PC_EMP</v>
          </cell>
          <cell r="E1275" t="str">
            <v>T</v>
          </cell>
          <cell r="F1275" t="str">
            <v>TOTAL</v>
          </cell>
          <cell r="G1275" t="str">
            <v>RSE</v>
          </cell>
          <cell r="I1275" t="str">
            <v>OTH</v>
          </cell>
          <cell r="J1275" t="str">
            <v>DATA OCDE</v>
          </cell>
          <cell r="K1275" t="str">
            <v>V</v>
          </cell>
          <cell r="L1275">
            <v>38628.52306712963</v>
          </cell>
          <cell r="M1275" t="str">
            <v>gchateaug</v>
          </cell>
          <cell r="N1275">
            <v>38681.684155092589</v>
          </cell>
          <cell r="O1275" t="str">
            <v>gchateaug</v>
          </cell>
          <cell r="Q1275">
            <v>0.57999999999999996</v>
          </cell>
        </row>
        <row r="1276">
          <cell r="A1276" t="str">
            <v>1999</v>
          </cell>
          <cell r="B1276" t="str">
            <v>PL</v>
          </cell>
          <cell r="C1276" t="str">
            <v>A00</v>
          </cell>
          <cell r="D1276" t="str">
            <v>PC_EMP</v>
          </cell>
          <cell r="E1276" t="str">
            <v>T</v>
          </cell>
          <cell r="F1276" t="str">
            <v>TOTAL</v>
          </cell>
          <cell r="G1276" t="str">
            <v>TOTAL</v>
          </cell>
          <cell r="I1276" t="str">
            <v>OTH</v>
          </cell>
          <cell r="J1276" t="str">
            <v>DATA OCDE</v>
          </cell>
          <cell r="K1276" t="str">
            <v>V</v>
          </cell>
          <cell r="L1276">
            <v>38628.52306712963</v>
          </cell>
          <cell r="M1276" t="str">
            <v>gchateaug</v>
          </cell>
          <cell r="N1276">
            <v>38681.684155092589</v>
          </cell>
          <cell r="O1276" t="str">
            <v>gchateaug</v>
          </cell>
          <cell r="Q1276">
            <v>0.84</v>
          </cell>
        </row>
        <row r="1277">
          <cell r="A1277" t="str">
            <v>1990</v>
          </cell>
          <cell r="B1277" t="str">
            <v>US</v>
          </cell>
          <cell r="C1277" t="str">
            <v>A00</v>
          </cell>
          <cell r="D1277" t="str">
            <v>PC_EMP</v>
          </cell>
          <cell r="E1277" t="str">
            <v>T</v>
          </cell>
          <cell r="F1277" t="str">
            <v>BES</v>
          </cell>
          <cell r="G1277" t="str">
            <v>RSE</v>
          </cell>
          <cell r="H1277" t="str">
            <v>:</v>
          </cell>
          <cell r="I1277" t="str">
            <v>NC</v>
          </cell>
          <cell r="K1277" t="str">
            <v>V</v>
          </cell>
          <cell r="L1277">
            <v>38628.522928240738</v>
          </cell>
          <cell r="M1277" t="str">
            <v>gchateaug</v>
          </cell>
          <cell r="N1277">
            <v>38681.684004629627</v>
          </cell>
          <cell r="O1277" t="str">
            <v>gchateaug</v>
          </cell>
        </row>
        <row r="1278">
          <cell r="A1278" t="str">
            <v>1990</v>
          </cell>
          <cell r="B1278" t="str">
            <v>UK</v>
          </cell>
          <cell r="C1278" t="str">
            <v>A00</v>
          </cell>
          <cell r="D1278" t="str">
            <v>PC_EMP</v>
          </cell>
          <cell r="E1278" t="str">
            <v>T</v>
          </cell>
          <cell r="F1278" t="str">
            <v>TOTAL</v>
          </cell>
          <cell r="G1278" t="str">
            <v>TOTAL</v>
          </cell>
          <cell r="H1278" t="str">
            <v>:</v>
          </cell>
          <cell r="I1278" t="str">
            <v>NC</v>
          </cell>
          <cell r="K1278" t="str">
            <v>V</v>
          </cell>
          <cell r="L1278">
            <v>38628.522928240738</v>
          </cell>
          <cell r="M1278" t="str">
            <v>gchateaug</v>
          </cell>
          <cell r="N1278">
            <v>38681.684004629627</v>
          </cell>
          <cell r="O1278" t="str">
            <v>gchateaug</v>
          </cell>
        </row>
        <row r="1279">
          <cell r="A1279" t="str">
            <v>1990</v>
          </cell>
          <cell r="B1279" t="str">
            <v>UK</v>
          </cell>
          <cell r="C1279" t="str">
            <v>A00</v>
          </cell>
          <cell r="D1279" t="str">
            <v>PC_EMP</v>
          </cell>
          <cell r="E1279" t="str">
            <v>T</v>
          </cell>
          <cell r="F1279" t="str">
            <v>BES</v>
          </cell>
          <cell r="G1279" t="str">
            <v>TOTAL</v>
          </cell>
          <cell r="H1279" t="str">
            <v>:</v>
          </cell>
          <cell r="I1279" t="str">
            <v>NC</v>
          </cell>
          <cell r="K1279" t="str">
            <v>V</v>
          </cell>
          <cell r="L1279">
            <v>38628.522928240738</v>
          </cell>
          <cell r="M1279" t="str">
            <v>gchateaug</v>
          </cell>
          <cell r="N1279">
            <v>38681.684004629627</v>
          </cell>
          <cell r="O1279" t="str">
            <v>gchateaug</v>
          </cell>
        </row>
        <row r="1280">
          <cell r="A1280" t="str">
            <v>1987</v>
          </cell>
          <cell r="B1280" t="str">
            <v>US</v>
          </cell>
          <cell r="C1280" t="str">
            <v>A00</v>
          </cell>
          <cell r="D1280" t="str">
            <v>PC_EMP</v>
          </cell>
          <cell r="E1280" t="str">
            <v>T</v>
          </cell>
          <cell r="F1280" t="str">
            <v>BES</v>
          </cell>
          <cell r="G1280" t="str">
            <v>RSE</v>
          </cell>
          <cell r="H1280" t="str">
            <v>:</v>
          </cell>
          <cell r="I1280" t="str">
            <v>NC</v>
          </cell>
          <cell r="K1280" t="str">
            <v>V</v>
          </cell>
          <cell r="L1280">
            <v>38628.522928240738</v>
          </cell>
          <cell r="M1280" t="str">
            <v>gchateaug</v>
          </cell>
          <cell r="N1280">
            <v>38681.684062499997</v>
          </cell>
          <cell r="O1280" t="str">
            <v>gchateaug</v>
          </cell>
        </row>
        <row r="1281">
          <cell r="A1281" t="str">
            <v>1987</v>
          </cell>
          <cell r="B1281" t="str">
            <v>UK</v>
          </cell>
          <cell r="C1281" t="str">
            <v>A00</v>
          </cell>
          <cell r="D1281" t="str">
            <v>PC_EMP</v>
          </cell>
          <cell r="E1281" t="str">
            <v>T</v>
          </cell>
          <cell r="F1281" t="str">
            <v>TOTAL</v>
          </cell>
          <cell r="G1281" t="str">
            <v>TOTAL</v>
          </cell>
          <cell r="H1281" t="str">
            <v>:</v>
          </cell>
          <cell r="I1281" t="str">
            <v>NC</v>
          </cell>
          <cell r="K1281" t="str">
            <v>V</v>
          </cell>
          <cell r="L1281">
            <v>38628.522928240738</v>
          </cell>
          <cell r="M1281" t="str">
            <v>gchateaug</v>
          </cell>
          <cell r="N1281">
            <v>38681.684062499997</v>
          </cell>
          <cell r="O1281" t="str">
            <v>gchateaug</v>
          </cell>
        </row>
        <row r="1282">
          <cell r="A1282" t="str">
            <v>1995</v>
          </cell>
          <cell r="B1282" t="str">
            <v>GR</v>
          </cell>
          <cell r="C1282" t="str">
            <v>A00</v>
          </cell>
          <cell r="D1282" t="str">
            <v>PC_EMP</v>
          </cell>
          <cell r="E1282" t="str">
            <v>T</v>
          </cell>
          <cell r="F1282" t="str">
            <v>TOTAL</v>
          </cell>
          <cell r="G1282" t="str">
            <v>TOTAL</v>
          </cell>
          <cell r="I1282" t="str">
            <v>OTH</v>
          </cell>
          <cell r="J1282" t="str">
            <v>DATA OCDE</v>
          </cell>
          <cell r="K1282" t="str">
            <v>V</v>
          </cell>
          <cell r="L1282">
            <v>38628.522962962961</v>
          </cell>
          <cell r="M1282" t="str">
            <v>gchateaug</v>
          </cell>
          <cell r="N1282">
            <v>38681.684039351851</v>
          </cell>
          <cell r="O1282" t="str">
            <v>gchateaug</v>
          </cell>
          <cell r="Q1282">
            <v>0.95</v>
          </cell>
        </row>
        <row r="1283">
          <cell r="A1283" t="str">
            <v>1988</v>
          </cell>
          <cell r="B1283" t="str">
            <v>TR</v>
          </cell>
          <cell r="C1283" t="str">
            <v>A00</v>
          </cell>
          <cell r="D1283" t="str">
            <v>PC_EMP</v>
          </cell>
          <cell r="E1283" t="str">
            <v>T</v>
          </cell>
          <cell r="F1283" t="str">
            <v>BES</v>
          </cell>
          <cell r="G1283" t="str">
            <v>TOTAL</v>
          </cell>
          <cell r="H1283" t="str">
            <v>:</v>
          </cell>
          <cell r="I1283" t="str">
            <v>NC</v>
          </cell>
          <cell r="K1283" t="str">
            <v>V</v>
          </cell>
          <cell r="L1283">
            <v>38628.522974537038</v>
          </cell>
          <cell r="M1283" t="str">
            <v>gchateaug</v>
          </cell>
          <cell r="N1283">
            <v>38681.684108796297</v>
          </cell>
          <cell r="O1283" t="str">
            <v>gchateaug</v>
          </cell>
        </row>
        <row r="1284">
          <cell r="A1284" t="str">
            <v>1988</v>
          </cell>
          <cell r="B1284" t="str">
            <v>TR</v>
          </cell>
          <cell r="C1284" t="str">
            <v>A00</v>
          </cell>
          <cell r="D1284" t="str">
            <v>PC_EMP</v>
          </cell>
          <cell r="E1284" t="str">
            <v>T</v>
          </cell>
          <cell r="F1284" t="str">
            <v>BES</v>
          </cell>
          <cell r="G1284" t="str">
            <v>RSE</v>
          </cell>
          <cell r="H1284" t="str">
            <v>:</v>
          </cell>
          <cell r="I1284" t="str">
            <v>NC</v>
          </cell>
          <cell r="K1284" t="str">
            <v>V</v>
          </cell>
          <cell r="L1284">
            <v>38628.522974537038</v>
          </cell>
          <cell r="M1284" t="str">
            <v>gchateaug</v>
          </cell>
          <cell r="N1284">
            <v>38681.684108796297</v>
          </cell>
          <cell r="O1284" t="str">
            <v>gchateaug</v>
          </cell>
        </row>
        <row r="1285">
          <cell r="A1285" t="str">
            <v>2000</v>
          </cell>
          <cell r="B1285" t="str">
            <v>DK</v>
          </cell>
          <cell r="C1285" t="str">
            <v>A00</v>
          </cell>
          <cell r="D1285" t="str">
            <v>PC_EMP</v>
          </cell>
          <cell r="E1285" t="str">
            <v>T</v>
          </cell>
          <cell r="F1285" t="str">
            <v>BES</v>
          </cell>
          <cell r="G1285" t="str">
            <v>TOTAL</v>
          </cell>
          <cell r="I1285" t="str">
            <v>MS</v>
          </cell>
          <cell r="K1285" t="str">
            <v>V</v>
          </cell>
          <cell r="L1285">
            <v>38628.522997685184</v>
          </cell>
          <cell r="M1285" t="str">
            <v>gchateaug</v>
          </cell>
          <cell r="N1285">
            <v>38681.684120370373</v>
          </cell>
          <cell r="O1285" t="str">
            <v>gchateaug</v>
          </cell>
          <cell r="Q1285">
            <v>1.17</v>
          </cell>
        </row>
        <row r="1286">
          <cell r="A1286" t="str">
            <v>2000</v>
          </cell>
          <cell r="B1286" t="str">
            <v>DK</v>
          </cell>
          <cell r="C1286" t="str">
            <v>A00</v>
          </cell>
          <cell r="D1286" t="str">
            <v>PC_EMP</v>
          </cell>
          <cell r="E1286" t="str">
            <v>T</v>
          </cell>
          <cell r="F1286" t="str">
            <v>TOTAL</v>
          </cell>
          <cell r="G1286" t="str">
            <v>TOTAL</v>
          </cell>
          <cell r="I1286" t="str">
            <v>MS</v>
          </cell>
          <cell r="K1286" t="str">
            <v>V</v>
          </cell>
          <cell r="L1286">
            <v>38628.522997685184</v>
          </cell>
          <cell r="M1286" t="str">
            <v>gchateaug</v>
          </cell>
          <cell r="N1286">
            <v>38681.684120370373</v>
          </cell>
          <cell r="O1286" t="str">
            <v>gchateaug</v>
          </cell>
          <cell r="Q1286">
            <v>2.06</v>
          </cell>
        </row>
        <row r="1287">
          <cell r="A1287" t="str">
            <v>2003</v>
          </cell>
          <cell r="B1287" t="str">
            <v>NL</v>
          </cell>
          <cell r="C1287" t="str">
            <v>A00</v>
          </cell>
          <cell r="D1287" t="str">
            <v>PC_EMP</v>
          </cell>
          <cell r="E1287" t="str">
            <v>T</v>
          </cell>
          <cell r="F1287" t="str">
            <v>BES</v>
          </cell>
          <cell r="G1287" t="str">
            <v>TOTAL</v>
          </cell>
          <cell r="I1287" t="str">
            <v>MS</v>
          </cell>
          <cell r="K1287" t="str">
            <v>V</v>
          </cell>
          <cell r="L1287">
            <v>38628.523032407407</v>
          </cell>
          <cell r="M1287" t="str">
            <v>gchateaug</v>
          </cell>
          <cell r="N1287">
            <v>38681.684131944443</v>
          </cell>
          <cell r="O1287" t="str">
            <v>gchateaug</v>
          </cell>
          <cell r="Q1287">
            <v>0.71</v>
          </cell>
        </row>
        <row r="1288">
          <cell r="A1288" t="str">
            <v>2003</v>
          </cell>
          <cell r="B1288" t="str">
            <v>NL</v>
          </cell>
          <cell r="C1288" t="str">
            <v>A00</v>
          </cell>
          <cell r="D1288" t="str">
            <v>PC_EMP</v>
          </cell>
          <cell r="E1288" t="str">
            <v>T</v>
          </cell>
          <cell r="F1288" t="str">
            <v>BES</v>
          </cell>
          <cell r="G1288" t="str">
            <v>RSE</v>
          </cell>
          <cell r="I1288" t="str">
            <v>MS</v>
          </cell>
          <cell r="K1288" t="str">
            <v>V</v>
          </cell>
          <cell r="L1288">
            <v>38628.523032407407</v>
          </cell>
          <cell r="M1288" t="str">
            <v>gchateaug</v>
          </cell>
          <cell r="N1288">
            <v>38681.684131944443</v>
          </cell>
          <cell r="O1288" t="str">
            <v>gchateaug</v>
          </cell>
          <cell r="Q1288">
            <v>0.3</v>
          </cell>
        </row>
        <row r="1289">
          <cell r="A1289" t="str">
            <v>2002</v>
          </cell>
          <cell r="B1289" t="str">
            <v>SK</v>
          </cell>
          <cell r="C1289" t="str">
            <v>A00</v>
          </cell>
          <cell r="D1289" t="str">
            <v>PC_EMP</v>
          </cell>
          <cell r="E1289" t="str">
            <v>T</v>
          </cell>
          <cell r="F1289" t="str">
            <v>BES</v>
          </cell>
          <cell r="G1289" t="str">
            <v>TOTAL</v>
          </cell>
          <cell r="I1289" t="str">
            <v>MS</v>
          </cell>
          <cell r="K1289" t="str">
            <v>V</v>
          </cell>
          <cell r="L1289">
            <v>38628.523032407407</v>
          </cell>
          <cell r="M1289" t="str">
            <v>gchateaug</v>
          </cell>
          <cell r="N1289">
            <v>38681.684178240743</v>
          </cell>
          <cell r="O1289" t="str">
            <v>gchateaug</v>
          </cell>
          <cell r="Q1289">
            <v>0.26</v>
          </cell>
        </row>
        <row r="1290">
          <cell r="A1290" t="str">
            <v>2002</v>
          </cell>
          <cell r="B1290" t="str">
            <v>SK</v>
          </cell>
          <cell r="C1290" t="str">
            <v>A00</v>
          </cell>
          <cell r="D1290" t="str">
            <v>PC_EMP</v>
          </cell>
          <cell r="E1290" t="str">
            <v>T</v>
          </cell>
          <cell r="F1290" t="str">
            <v>BES</v>
          </cell>
          <cell r="G1290" t="str">
            <v>RSE</v>
          </cell>
          <cell r="I1290" t="str">
            <v>MS</v>
          </cell>
          <cell r="K1290" t="str">
            <v>V</v>
          </cell>
          <cell r="L1290">
            <v>38628.523032407407</v>
          </cell>
          <cell r="M1290" t="str">
            <v>gchateaug</v>
          </cell>
          <cell r="N1290">
            <v>38681.684178240743</v>
          </cell>
          <cell r="O1290" t="str">
            <v>gchateaug</v>
          </cell>
          <cell r="Q1290">
            <v>0.12</v>
          </cell>
        </row>
        <row r="1291">
          <cell r="A1291" t="str">
            <v>2002</v>
          </cell>
          <cell r="B1291" t="str">
            <v>SI</v>
          </cell>
          <cell r="C1291" t="str">
            <v>A00</v>
          </cell>
          <cell r="D1291" t="str">
            <v>PC_EMP</v>
          </cell>
          <cell r="E1291" t="str">
            <v>T</v>
          </cell>
          <cell r="F1291" t="str">
            <v>TOTAL</v>
          </cell>
          <cell r="G1291" t="str">
            <v>TOTAL</v>
          </cell>
          <cell r="I1291" t="str">
            <v>MS</v>
          </cell>
          <cell r="K1291" t="str">
            <v>V</v>
          </cell>
          <cell r="L1291">
            <v>38628.523032407407</v>
          </cell>
          <cell r="M1291" t="str">
            <v>gchateaug</v>
          </cell>
          <cell r="N1291">
            <v>38681.684178240743</v>
          </cell>
          <cell r="O1291" t="str">
            <v>gchateaug</v>
          </cell>
          <cell r="Q1291">
            <v>1.34</v>
          </cell>
        </row>
        <row r="1292">
          <cell r="A1292" t="str">
            <v>2002</v>
          </cell>
          <cell r="B1292" t="str">
            <v>SI</v>
          </cell>
          <cell r="C1292" t="str">
            <v>A00</v>
          </cell>
          <cell r="D1292" t="str">
            <v>PC_EMP</v>
          </cell>
          <cell r="E1292" t="str">
            <v>T</v>
          </cell>
          <cell r="F1292" t="str">
            <v>TOTAL</v>
          </cell>
          <cell r="G1292" t="str">
            <v>RSE</v>
          </cell>
          <cell r="I1292" t="str">
            <v>MS</v>
          </cell>
          <cell r="K1292" t="str">
            <v>V</v>
          </cell>
          <cell r="L1292">
            <v>38628.523032407407</v>
          </cell>
          <cell r="M1292" t="str">
            <v>gchateaug</v>
          </cell>
          <cell r="N1292">
            <v>38681.684178240743</v>
          </cell>
          <cell r="O1292" t="str">
            <v>gchateaug</v>
          </cell>
          <cell r="Q1292">
            <v>0.76</v>
          </cell>
        </row>
        <row r="1293">
          <cell r="A1293" t="str">
            <v>2002</v>
          </cell>
          <cell r="B1293" t="str">
            <v>SI</v>
          </cell>
          <cell r="C1293" t="str">
            <v>A00</v>
          </cell>
          <cell r="D1293" t="str">
            <v>PC_EMP</v>
          </cell>
          <cell r="E1293" t="str">
            <v>T</v>
          </cell>
          <cell r="F1293" t="str">
            <v>BES</v>
          </cell>
          <cell r="G1293" t="str">
            <v>TOTAL</v>
          </cell>
          <cell r="I1293" t="str">
            <v>MS</v>
          </cell>
          <cell r="K1293" t="str">
            <v>V</v>
          </cell>
          <cell r="L1293">
            <v>38628.523032407407</v>
          </cell>
          <cell r="M1293" t="str">
            <v>gchateaug</v>
          </cell>
          <cell r="N1293">
            <v>38681.684178240743</v>
          </cell>
          <cell r="O1293" t="str">
            <v>gchateaug</v>
          </cell>
          <cell r="Q1293">
            <v>0.57999999999999996</v>
          </cell>
        </row>
        <row r="1294">
          <cell r="A1294" t="str">
            <v>2002</v>
          </cell>
          <cell r="B1294" t="str">
            <v>SI</v>
          </cell>
          <cell r="C1294" t="str">
            <v>A00</v>
          </cell>
          <cell r="D1294" t="str">
            <v>PC_EMP</v>
          </cell>
          <cell r="E1294" t="str">
            <v>T</v>
          </cell>
          <cell r="F1294" t="str">
            <v>BES</v>
          </cell>
          <cell r="G1294" t="str">
            <v>RSE</v>
          </cell>
          <cell r="I1294" t="str">
            <v>MS</v>
          </cell>
          <cell r="K1294" t="str">
            <v>V</v>
          </cell>
          <cell r="L1294">
            <v>38628.523032407407</v>
          </cell>
          <cell r="M1294" t="str">
            <v>gchateaug</v>
          </cell>
          <cell r="N1294">
            <v>38681.684178240743</v>
          </cell>
          <cell r="O1294" t="str">
            <v>gchateaug</v>
          </cell>
          <cell r="Q1294">
            <v>0.2</v>
          </cell>
        </row>
        <row r="1295">
          <cell r="A1295" t="str">
            <v>2002</v>
          </cell>
          <cell r="B1295" t="str">
            <v>ES</v>
          </cell>
          <cell r="C1295" t="str">
            <v>A00</v>
          </cell>
          <cell r="D1295" t="str">
            <v>PC_EMP</v>
          </cell>
          <cell r="E1295" t="str">
            <v>T</v>
          </cell>
          <cell r="F1295" t="str">
            <v>TOTAL</v>
          </cell>
          <cell r="G1295" t="str">
            <v>RSE</v>
          </cell>
          <cell r="I1295" t="str">
            <v>MS</v>
          </cell>
          <cell r="K1295" t="str">
            <v>V</v>
          </cell>
          <cell r="L1295">
            <v>38628.523043981484</v>
          </cell>
          <cell r="M1295" t="str">
            <v>gchateaug</v>
          </cell>
          <cell r="N1295">
            <v>38681.684166666666</v>
          </cell>
          <cell r="O1295" t="str">
            <v>gchateaug</v>
          </cell>
          <cell r="Q1295">
            <v>0.9</v>
          </cell>
        </row>
        <row r="1296">
          <cell r="A1296" t="str">
            <v>2002</v>
          </cell>
          <cell r="B1296" t="str">
            <v>HU</v>
          </cell>
          <cell r="C1296" t="str">
            <v>A00</v>
          </cell>
          <cell r="D1296" t="str">
            <v>PC_EMP</v>
          </cell>
          <cell r="E1296" t="str">
            <v>T</v>
          </cell>
          <cell r="F1296" t="str">
            <v>TOTAL</v>
          </cell>
          <cell r="G1296" t="str">
            <v>TOTAL</v>
          </cell>
          <cell r="I1296" t="str">
            <v>MS</v>
          </cell>
          <cell r="K1296" t="str">
            <v>V</v>
          </cell>
          <cell r="L1296">
            <v>38628.523043981484</v>
          </cell>
          <cell r="M1296" t="str">
            <v>gchateaug</v>
          </cell>
          <cell r="N1296">
            <v>38681.684166666666</v>
          </cell>
          <cell r="O1296" t="str">
            <v>gchateaug</v>
          </cell>
          <cell r="Q1296">
            <v>1.26</v>
          </cell>
        </row>
        <row r="1297">
          <cell r="A1297" t="str">
            <v>2002</v>
          </cell>
          <cell r="B1297" t="str">
            <v>HU</v>
          </cell>
          <cell r="C1297" t="str">
            <v>A00</v>
          </cell>
          <cell r="D1297" t="str">
            <v>PC_EMP</v>
          </cell>
          <cell r="E1297" t="str">
            <v>T</v>
          </cell>
          <cell r="F1297" t="str">
            <v>TOTAL</v>
          </cell>
          <cell r="G1297" t="str">
            <v>RSE</v>
          </cell>
          <cell r="I1297" t="str">
            <v>MS</v>
          </cell>
          <cell r="K1297" t="str">
            <v>V</v>
          </cell>
          <cell r="L1297">
            <v>38628.523043981484</v>
          </cell>
          <cell r="M1297" t="str">
            <v>gchateaug</v>
          </cell>
          <cell r="N1297">
            <v>38681.684166666666</v>
          </cell>
          <cell r="O1297" t="str">
            <v>gchateaug</v>
          </cell>
          <cell r="Q1297">
            <v>0.77</v>
          </cell>
        </row>
        <row r="1298">
          <cell r="A1298" t="str">
            <v>2001</v>
          </cell>
          <cell r="B1298" t="str">
            <v>TR</v>
          </cell>
          <cell r="C1298" t="str">
            <v>A00</v>
          </cell>
          <cell r="D1298" t="str">
            <v>PC_EMP</v>
          </cell>
          <cell r="E1298" t="str">
            <v>T</v>
          </cell>
          <cell r="F1298" t="str">
            <v>TOTAL</v>
          </cell>
          <cell r="G1298" t="str">
            <v>TOTAL</v>
          </cell>
          <cell r="I1298" t="str">
            <v>OTH</v>
          </cell>
          <cell r="J1298" t="str">
            <v>DATA OCDE</v>
          </cell>
          <cell r="K1298" t="str">
            <v>V</v>
          </cell>
          <cell r="L1298">
            <v>38628.523055555554</v>
          </cell>
          <cell r="M1298" t="str">
            <v>gchateaug</v>
          </cell>
          <cell r="N1298">
            <v>38681.68414351852</v>
          </cell>
          <cell r="O1298" t="str">
            <v>gchateaug</v>
          </cell>
          <cell r="Q1298">
            <v>0.36</v>
          </cell>
        </row>
        <row r="1299">
          <cell r="A1299" t="str">
            <v>2001</v>
          </cell>
          <cell r="B1299" t="str">
            <v>TR</v>
          </cell>
          <cell r="C1299" t="str">
            <v>A00</v>
          </cell>
          <cell r="D1299" t="str">
            <v>PC_EMP</v>
          </cell>
          <cell r="E1299" t="str">
            <v>T</v>
          </cell>
          <cell r="F1299" t="str">
            <v>TOTAL</v>
          </cell>
          <cell r="G1299" t="str">
            <v>RSE</v>
          </cell>
          <cell r="I1299" t="str">
            <v>OTH</v>
          </cell>
          <cell r="J1299" t="str">
            <v>DATA OCDE</v>
          </cell>
          <cell r="K1299" t="str">
            <v>V</v>
          </cell>
          <cell r="L1299">
            <v>38628.523055555554</v>
          </cell>
          <cell r="M1299" t="str">
            <v>gchateaug</v>
          </cell>
          <cell r="N1299">
            <v>38681.68414351852</v>
          </cell>
          <cell r="O1299" t="str">
            <v>gchateaug</v>
          </cell>
          <cell r="Q1299">
            <v>0.32</v>
          </cell>
        </row>
        <row r="1300">
          <cell r="A1300" t="str">
            <v>2001</v>
          </cell>
          <cell r="B1300" t="str">
            <v>TR</v>
          </cell>
          <cell r="C1300" t="str">
            <v>A00</v>
          </cell>
          <cell r="D1300" t="str">
            <v>PC_EMP</v>
          </cell>
          <cell r="E1300" t="str">
            <v>T</v>
          </cell>
          <cell r="F1300" t="str">
            <v>BES</v>
          </cell>
          <cell r="G1300" t="str">
            <v>TOTAL</v>
          </cell>
          <cell r="I1300" t="str">
            <v>OTH</v>
          </cell>
          <cell r="J1300" t="str">
            <v>DATA OCDE</v>
          </cell>
          <cell r="K1300" t="str">
            <v>V</v>
          </cell>
          <cell r="L1300">
            <v>38628.523055555554</v>
          </cell>
          <cell r="M1300" t="str">
            <v>gchateaug</v>
          </cell>
          <cell r="N1300">
            <v>38681.68414351852</v>
          </cell>
          <cell r="O1300" t="str">
            <v>gchateaug</v>
          </cell>
          <cell r="Q1300">
            <v>0.04</v>
          </cell>
        </row>
        <row r="1301">
          <cell r="A1301" t="str">
            <v>2001</v>
          </cell>
          <cell r="B1301" t="str">
            <v>TR</v>
          </cell>
          <cell r="C1301" t="str">
            <v>A00</v>
          </cell>
          <cell r="D1301" t="str">
            <v>PC_EMP</v>
          </cell>
          <cell r="E1301" t="str">
            <v>T</v>
          </cell>
          <cell r="F1301" t="str">
            <v>BES</v>
          </cell>
          <cell r="G1301" t="str">
            <v>RSE</v>
          </cell>
          <cell r="I1301" t="str">
            <v>OTH</v>
          </cell>
          <cell r="J1301" t="str">
            <v>DATA OCDE</v>
          </cell>
          <cell r="K1301" t="str">
            <v>V</v>
          </cell>
          <cell r="L1301">
            <v>38628.523055555554</v>
          </cell>
          <cell r="M1301" t="str">
            <v>gchateaug</v>
          </cell>
          <cell r="N1301">
            <v>38681.68414351852</v>
          </cell>
          <cell r="O1301" t="str">
            <v>gchateaug</v>
          </cell>
          <cell r="Q1301">
            <v>0.02</v>
          </cell>
        </row>
        <row r="1302">
          <cell r="A1302" t="str">
            <v>2001</v>
          </cell>
          <cell r="B1302" t="str">
            <v>BG</v>
          </cell>
          <cell r="C1302" t="str">
            <v>A00</v>
          </cell>
          <cell r="D1302" t="str">
            <v>PC_EMP</v>
          </cell>
          <cell r="E1302" t="str">
            <v>T</v>
          </cell>
          <cell r="F1302" t="str">
            <v>TOTAL</v>
          </cell>
          <cell r="G1302" t="str">
            <v>RSE</v>
          </cell>
          <cell r="I1302" t="str">
            <v>NC</v>
          </cell>
          <cell r="K1302" t="str">
            <v>V</v>
          </cell>
          <cell r="L1302">
            <v>38628.523055555554</v>
          </cell>
          <cell r="M1302" t="str">
            <v>gchateaug</v>
          </cell>
          <cell r="N1302">
            <v>38681.684155092589</v>
          </cell>
          <cell r="O1302" t="str">
            <v>gchateaug</v>
          </cell>
          <cell r="Q1302">
            <v>0.38</v>
          </cell>
        </row>
        <row r="1303">
          <cell r="A1303" t="str">
            <v>2001</v>
          </cell>
          <cell r="B1303" t="str">
            <v>BG</v>
          </cell>
          <cell r="C1303" t="str">
            <v>A00</v>
          </cell>
          <cell r="D1303" t="str">
            <v>PC_EMP</v>
          </cell>
          <cell r="E1303" t="str">
            <v>T</v>
          </cell>
          <cell r="F1303" t="str">
            <v>BES</v>
          </cell>
          <cell r="G1303" t="str">
            <v>TOTAL</v>
          </cell>
          <cell r="I1303" t="str">
            <v>NC</v>
          </cell>
          <cell r="K1303" t="str">
            <v>V</v>
          </cell>
          <cell r="L1303">
            <v>38628.523055555554</v>
          </cell>
          <cell r="M1303" t="str">
            <v>gchateaug</v>
          </cell>
          <cell r="N1303">
            <v>38681.684155092589</v>
          </cell>
          <cell r="O1303" t="str">
            <v>gchateaug</v>
          </cell>
          <cell r="Q1303">
            <v>7.0000000000000007E-2</v>
          </cell>
        </row>
        <row r="1304">
          <cell r="A1304" t="str">
            <v>2001</v>
          </cell>
          <cell r="B1304" t="str">
            <v>BG</v>
          </cell>
          <cell r="C1304" t="str">
            <v>A00</v>
          </cell>
          <cell r="D1304" t="str">
            <v>PC_EMP</v>
          </cell>
          <cell r="E1304" t="str">
            <v>T</v>
          </cell>
          <cell r="F1304" t="str">
            <v>BES</v>
          </cell>
          <cell r="G1304" t="str">
            <v>RSE</v>
          </cell>
          <cell r="I1304" t="str">
            <v>NC</v>
          </cell>
          <cell r="K1304" t="str">
            <v>V</v>
          </cell>
          <cell r="L1304">
            <v>38628.523055555554</v>
          </cell>
          <cell r="M1304" t="str">
            <v>gchateaug</v>
          </cell>
          <cell r="N1304">
            <v>38681.684155092589</v>
          </cell>
          <cell r="O1304" t="str">
            <v>gchateaug</v>
          </cell>
          <cell r="Q1304">
            <v>0.04</v>
          </cell>
        </row>
        <row r="1305">
          <cell r="A1305" t="str">
            <v>1999</v>
          </cell>
          <cell r="B1305" t="str">
            <v>LT</v>
          </cell>
          <cell r="C1305" t="str">
            <v>A00</v>
          </cell>
          <cell r="D1305" t="str">
            <v>PC_EMP</v>
          </cell>
          <cell r="E1305" t="str">
            <v>T</v>
          </cell>
          <cell r="F1305" t="str">
            <v>BES</v>
          </cell>
          <cell r="G1305" t="str">
            <v>TOTAL</v>
          </cell>
          <cell r="I1305" t="str">
            <v>NC</v>
          </cell>
          <cell r="K1305" t="str">
            <v>V</v>
          </cell>
          <cell r="L1305">
            <v>38628.52306712963</v>
          </cell>
          <cell r="M1305" t="str">
            <v>gchateaug</v>
          </cell>
          <cell r="N1305">
            <v>38681.684178240743</v>
          </cell>
          <cell r="O1305" t="str">
            <v>gchateaug</v>
          </cell>
          <cell r="Q1305">
            <v>0.03</v>
          </cell>
        </row>
        <row r="1306">
          <cell r="A1306" t="str">
            <v>1999</v>
          </cell>
          <cell r="B1306" t="str">
            <v>LT</v>
          </cell>
          <cell r="C1306" t="str">
            <v>A00</v>
          </cell>
          <cell r="D1306" t="str">
            <v>PC_EMP</v>
          </cell>
          <cell r="E1306" t="str">
            <v>T</v>
          </cell>
          <cell r="F1306" t="str">
            <v>TOTAL</v>
          </cell>
          <cell r="G1306" t="str">
            <v>RSE</v>
          </cell>
          <cell r="I1306" t="str">
            <v>NC</v>
          </cell>
          <cell r="K1306" t="str">
            <v>V</v>
          </cell>
          <cell r="L1306">
            <v>38628.52306712963</v>
          </cell>
          <cell r="M1306" t="str">
            <v>gchateaug</v>
          </cell>
          <cell r="N1306">
            <v>38681.684178240743</v>
          </cell>
          <cell r="O1306" t="str">
            <v>gchateaug</v>
          </cell>
          <cell r="Q1306">
            <v>0.72</v>
          </cell>
        </row>
        <row r="1307">
          <cell r="A1307" t="str">
            <v>1999</v>
          </cell>
          <cell r="B1307" t="str">
            <v>LT</v>
          </cell>
          <cell r="C1307" t="str">
            <v>A00</v>
          </cell>
          <cell r="D1307" t="str">
            <v>PC_EMP</v>
          </cell>
          <cell r="E1307" t="str">
            <v>T</v>
          </cell>
          <cell r="F1307" t="str">
            <v>TOTAL</v>
          </cell>
          <cell r="G1307" t="str">
            <v>TOTAL</v>
          </cell>
          <cell r="I1307" t="str">
            <v>NC</v>
          </cell>
          <cell r="K1307" t="str">
            <v>V</v>
          </cell>
          <cell r="L1307">
            <v>38628.52306712963</v>
          </cell>
          <cell r="M1307" t="str">
            <v>gchateaug</v>
          </cell>
          <cell r="N1307">
            <v>38681.684178240743</v>
          </cell>
          <cell r="O1307" t="str">
            <v>gchateaug</v>
          </cell>
          <cell r="Q1307">
            <v>1.03</v>
          </cell>
        </row>
        <row r="1308">
          <cell r="A1308" t="str">
            <v>1999</v>
          </cell>
          <cell r="B1308" t="str">
            <v>LV</v>
          </cell>
          <cell r="C1308" t="str">
            <v>A00</v>
          </cell>
          <cell r="D1308" t="str">
            <v>PC_EMP</v>
          </cell>
          <cell r="E1308" t="str">
            <v>T</v>
          </cell>
          <cell r="F1308" t="str">
            <v>BES</v>
          </cell>
          <cell r="G1308" t="str">
            <v>RSE</v>
          </cell>
          <cell r="I1308" t="str">
            <v>NC</v>
          </cell>
          <cell r="K1308" t="str">
            <v>V</v>
          </cell>
          <cell r="L1308">
            <v>38628.52306712963</v>
          </cell>
          <cell r="M1308" t="str">
            <v>gchateaug</v>
          </cell>
          <cell r="N1308">
            <v>38681.684166666666</v>
          </cell>
          <cell r="O1308" t="str">
            <v>gchateaug</v>
          </cell>
          <cell r="Q1308">
            <v>0.02</v>
          </cell>
        </row>
        <row r="1309">
          <cell r="A1309" t="str">
            <v>1999</v>
          </cell>
          <cell r="B1309" t="str">
            <v>LV</v>
          </cell>
          <cell r="C1309" t="str">
            <v>A00</v>
          </cell>
          <cell r="D1309" t="str">
            <v>PC_EMP</v>
          </cell>
          <cell r="E1309" t="str">
            <v>T</v>
          </cell>
          <cell r="F1309" t="str">
            <v>BES</v>
          </cell>
          <cell r="G1309" t="str">
            <v>TOTAL</v>
          </cell>
          <cell r="I1309" t="str">
            <v>NC</v>
          </cell>
          <cell r="K1309" t="str">
            <v>V</v>
          </cell>
          <cell r="L1309">
            <v>38628.52306712963</v>
          </cell>
          <cell r="M1309" t="str">
            <v>gchateaug</v>
          </cell>
          <cell r="N1309">
            <v>38681.684166666666</v>
          </cell>
          <cell r="O1309" t="str">
            <v>gchateaug</v>
          </cell>
          <cell r="Q1309">
            <v>0.05</v>
          </cell>
        </row>
        <row r="1310">
          <cell r="A1310" t="str">
            <v>2000</v>
          </cell>
          <cell r="B1310" t="str">
            <v>NL</v>
          </cell>
          <cell r="C1310" t="str">
            <v>A00</v>
          </cell>
          <cell r="D1310" t="str">
            <v>PC_EMP</v>
          </cell>
          <cell r="E1310" t="str">
            <v>T</v>
          </cell>
          <cell r="F1310" t="str">
            <v>BES</v>
          </cell>
          <cell r="G1310" t="str">
            <v>RSE</v>
          </cell>
          <cell r="I1310" t="str">
            <v>OTH</v>
          </cell>
          <cell r="J1310" t="str">
            <v>DATA OCDE</v>
          </cell>
          <cell r="K1310" t="str">
            <v>V</v>
          </cell>
          <cell r="L1310">
            <v>38628.52306712963</v>
          </cell>
          <cell r="M1310" t="str">
            <v>gchateaug</v>
          </cell>
          <cell r="N1310">
            <v>38681.684155092589</v>
          </cell>
          <cell r="O1310" t="str">
            <v>gchateaug</v>
          </cell>
          <cell r="Q1310">
            <v>0.34</v>
          </cell>
        </row>
        <row r="1311">
          <cell r="A1311" t="str">
            <v>2000</v>
          </cell>
          <cell r="B1311" t="str">
            <v>NL</v>
          </cell>
          <cell r="C1311" t="str">
            <v>A00</v>
          </cell>
          <cell r="D1311" t="str">
            <v>PC_EMP</v>
          </cell>
          <cell r="E1311" t="str">
            <v>T</v>
          </cell>
          <cell r="F1311" t="str">
            <v>BES</v>
          </cell>
          <cell r="G1311" t="str">
            <v>TOTAL</v>
          </cell>
          <cell r="I1311" t="str">
            <v>OTH</v>
          </cell>
          <cell r="J1311" t="str">
            <v>DATA OCDE</v>
          </cell>
          <cell r="K1311" t="str">
            <v>V</v>
          </cell>
          <cell r="L1311">
            <v>38628.52306712963</v>
          </cell>
          <cell r="M1311" t="str">
            <v>gchateaug</v>
          </cell>
          <cell r="N1311">
            <v>38681.684155092589</v>
          </cell>
          <cell r="O1311" t="str">
            <v>gchateaug</v>
          </cell>
          <cell r="Q1311">
            <v>0.79</v>
          </cell>
        </row>
        <row r="1312">
          <cell r="A1312" t="str">
            <v>2000</v>
          </cell>
          <cell r="B1312" t="str">
            <v>PL</v>
          </cell>
          <cell r="C1312" t="str">
            <v>A00</v>
          </cell>
          <cell r="D1312" t="str">
            <v>PC_EMP</v>
          </cell>
          <cell r="E1312" t="str">
            <v>T</v>
          </cell>
          <cell r="F1312" t="str">
            <v>BES</v>
          </cell>
          <cell r="G1312" t="str">
            <v>RSE</v>
          </cell>
          <cell r="I1312" t="str">
            <v>OTH</v>
          </cell>
          <cell r="J1312" t="str">
            <v>DATA OCDE</v>
          </cell>
          <cell r="K1312" t="str">
            <v>V</v>
          </cell>
          <cell r="L1312">
            <v>38628.52306712963</v>
          </cell>
          <cell r="M1312" t="str">
            <v>gchateaug</v>
          </cell>
          <cell r="N1312">
            <v>38681.684166666666</v>
          </cell>
          <cell r="O1312" t="str">
            <v>gchateaug</v>
          </cell>
          <cell r="Q1312">
            <v>0.08</v>
          </cell>
        </row>
        <row r="1313">
          <cell r="A1313" t="str">
            <v>1994</v>
          </cell>
          <cell r="B1313" t="str">
            <v>UK</v>
          </cell>
          <cell r="C1313" t="str">
            <v>A00</v>
          </cell>
          <cell r="D1313" t="str">
            <v>PC_EMP</v>
          </cell>
          <cell r="E1313" t="str">
            <v>T</v>
          </cell>
          <cell r="F1313" t="str">
            <v>BES</v>
          </cell>
          <cell r="G1313" t="str">
            <v>TOTAL</v>
          </cell>
          <cell r="H1313" t="str">
            <v>:</v>
          </cell>
          <cell r="I1313" t="str">
            <v>NC</v>
          </cell>
          <cell r="K1313" t="str">
            <v>V</v>
          </cell>
          <cell r="L1313">
            <v>38628.522916666669</v>
          </cell>
          <cell r="M1313" t="str">
            <v>gchateaug</v>
          </cell>
          <cell r="N1313">
            <v>38681.684050925927</v>
          </cell>
          <cell r="O1313" t="str">
            <v>gchateaug</v>
          </cell>
        </row>
        <row r="1314">
          <cell r="A1314" t="str">
            <v>1994</v>
          </cell>
          <cell r="B1314" t="str">
            <v>UK</v>
          </cell>
          <cell r="C1314" t="str">
            <v>A00</v>
          </cell>
          <cell r="D1314" t="str">
            <v>PC_EMP</v>
          </cell>
          <cell r="E1314" t="str">
            <v>T</v>
          </cell>
          <cell r="F1314" t="str">
            <v>BES</v>
          </cell>
          <cell r="G1314" t="str">
            <v>RSE</v>
          </cell>
          <cell r="H1314" t="str">
            <v>:</v>
          </cell>
          <cell r="I1314" t="str">
            <v>NC</v>
          </cell>
          <cell r="K1314" t="str">
            <v>V</v>
          </cell>
          <cell r="L1314">
            <v>38628.522916666669</v>
          </cell>
          <cell r="M1314" t="str">
            <v>gchateaug</v>
          </cell>
          <cell r="N1314">
            <v>38681.684050925927</v>
          </cell>
          <cell r="O1314" t="str">
            <v>gchateaug</v>
          </cell>
        </row>
        <row r="1315">
          <cell r="A1315" t="str">
            <v>1994</v>
          </cell>
          <cell r="B1315" t="str">
            <v>TR</v>
          </cell>
          <cell r="C1315" t="str">
            <v>A00</v>
          </cell>
          <cell r="D1315" t="str">
            <v>PC_EMP</v>
          </cell>
          <cell r="E1315" t="str">
            <v>T</v>
          </cell>
          <cell r="F1315" t="str">
            <v>TOTAL</v>
          </cell>
          <cell r="G1315" t="str">
            <v>TOTAL</v>
          </cell>
          <cell r="I1315" t="str">
            <v>OTH</v>
          </cell>
          <cell r="J1315" t="str">
            <v>DATA OCDE</v>
          </cell>
          <cell r="K1315" t="str">
            <v>V</v>
          </cell>
          <cell r="L1315">
            <v>38628.522916666669</v>
          </cell>
          <cell r="M1315" t="str">
            <v>gchateaug</v>
          </cell>
          <cell r="N1315">
            <v>38681.684050925927</v>
          </cell>
          <cell r="O1315" t="str">
            <v>gchateaug</v>
          </cell>
          <cell r="Q1315">
            <v>0.24</v>
          </cell>
        </row>
        <row r="1316">
          <cell r="A1316" t="str">
            <v>1994</v>
          </cell>
          <cell r="B1316" t="str">
            <v>TR</v>
          </cell>
          <cell r="C1316" t="str">
            <v>A00</v>
          </cell>
          <cell r="D1316" t="str">
            <v>PC_EMP</v>
          </cell>
          <cell r="E1316" t="str">
            <v>T</v>
          </cell>
          <cell r="F1316" t="str">
            <v>TOTAL</v>
          </cell>
          <cell r="G1316" t="str">
            <v>RSE</v>
          </cell>
          <cell r="H1316" t="str">
            <v>:</v>
          </cell>
          <cell r="I1316" t="str">
            <v>NC</v>
          </cell>
          <cell r="K1316" t="str">
            <v>V</v>
          </cell>
          <cell r="L1316">
            <v>38628.522916666669</v>
          </cell>
          <cell r="M1316" t="str">
            <v>gchateaug</v>
          </cell>
          <cell r="N1316">
            <v>38681.684050925927</v>
          </cell>
          <cell r="O1316" t="str">
            <v>gchateaug</v>
          </cell>
        </row>
        <row r="1317">
          <cell r="A1317" t="str">
            <v>1994</v>
          </cell>
          <cell r="B1317" t="str">
            <v>TR</v>
          </cell>
          <cell r="C1317" t="str">
            <v>A00</v>
          </cell>
          <cell r="D1317" t="str">
            <v>PC_EMP</v>
          </cell>
          <cell r="E1317" t="str">
            <v>T</v>
          </cell>
          <cell r="F1317" t="str">
            <v>BES</v>
          </cell>
          <cell r="G1317" t="str">
            <v>TOTAL</v>
          </cell>
          <cell r="I1317" t="str">
            <v>OTH</v>
          </cell>
          <cell r="J1317" t="str">
            <v>DATA OCDE</v>
          </cell>
          <cell r="K1317" t="str">
            <v>V</v>
          </cell>
          <cell r="L1317">
            <v>38628.522916666669</v>
          </cell>
          <cell r="M1317" t="str">
            <v>gchateaug</v>
          </cell>
          <cell r="N1317">
            <v>38681.684050925927</v>
          </cell>
          <cell r="O1317" t="str">
            <v>gchateaug</v>
          </cell>
          <cell r="Q1317">
            <v>0.02</v>
          </cell>
        </row>
        <row r="1318">
          <cell r="A1318" t="str">
            <v>1994</v>
          </cell>
          <cell r="B1318" t="str">
            <v>TR</v>
          </cell>
          <cell r="C1318" t="str">
            <v>A00</v>
          </cell>
          <cell r="D1318" t="str">
            <v>PC_EMP</v>
          </cell>
          <cell r="E1318" t="str">
            <v>T</v>
          </cell>
          <cell r="F1318" t="str">
            <v>BES</v>
          </cell>
          <cell r="G1318" t="str">
            <v>RSE</v>
          </cell>
          <cell r="H1318" t="str">
            <v>:</v>
          </cell>
          <cell r="I1318" t="str">
            <v>NC</v>
          </cell>
          <cell r="K1318" t="str">
            <v>V</v>
          </cell>
          <cell r="L1318">
            <v>38628.522916666669</v>
          </cell>
          <cell r="M1318" t="str">
            <v>gchateaug</v>
          </cell>
          <cell r="N1318">
            <v>38681.684050925927</v>
          </cell>
          <cell r="O1318" t="str">
            <v>gchateaug</v>
          </cell>
        </row>
        <row r="1319">
          <cell r="A1319" t="str">
            <v>1994</v>
          </cell>
          <cell r="B1319" t="str">
            <v>RU</v>
          </cell>
          <cell r="C1319" t="str">
            <v>A00</v>
          </cell>
          <cell r="D1319" t="str">
            <v>PC_EMP</v>
          </cell>
          <cell r="E1319" t="str">
            <v>T</v>
          </cell>
          <cell r="F1319" t="str">
            <v>TOTAL</v>
          </cell>
          <cell r="G1319" t="str">
            <v>TOTAL</v>
          </cell>
          <cell r="H1319" t="str">
            <v>i</v>
          </cell>
          <cell r="I1319" t="str">
            <v>OTH</v>
          </cell>
          <cell r="J1319" t="str">
            <v>DATA OCDE</v>
          </cell>
          <cell r="K1319" t="str">
            <v>V</v>
          </cell>
          <cell r="L1319">
            <v>38628.522916666669</v>
          </cell>
          <cell r="M1319" t="str">
            <v>gchateaug</v>
          </cell>
          <cell r="N1319">
            <v>38681.684050925927</v>
          </cell>
          <cell r="O1319" t="str">
            <v>gchateaug</v>
          </cell>
          <cell r="Q1319">
            <v>1.62</v>
          </cell>
        </row>
        <row r="1320">
          <cell r="A1320" t="str">
            <v>1994</v>
          </cell>
          <cell r="B1320" t="str">
            <v>RU</v>
          </cell>
          <cell r="C1320" t="str">
            <v>A00</v>
          </cell>
          <cell r="D1320" t="str">
            <v>PC_EMP</v>
          </cell>
          <cell r="E1320" t="str">
            <v>T</v>
          </cell>
          <cell r="F1320" t="str">
            <v>TOTAL</v>
          </cell>
          <cell r="G1320" t="str">
            <v>RSE</v>
          </cell>
          <cell r="H1320" t="str">
            <v>i</v>
          </cell>
          <cell r="I1320" t="str">
            <v>OTH</v>
          </cell>
          <cell r="J1320" t="str">
            <v>DATA OCDE</v>
          </cell>
          <cell r="K1320" t="str">
            <v>V</v>
          </cell>
          <cell r="L1320">
            <v>38628.522916666669</v>
          </cell>
          <cell r="M1320" t="str">
            <v>gchateaug</v>
          </cell>
          <cell r="N1320">
            <v>38681.684050925927</v>
          </cell>
          <cell r="O1320" t="str">
            <v>gchateaug</v>
          </cell>
          <cell r="Q1320">
            <v>0.77</v>
          </cell>
        </row>
        <row r="1321">
          <cell r="A1321" t="str">
            <v>1994</v>
          </cell>
          <cell r="B1321" t="str">
            <v>RU</v>
          </cell>
          <cell r="C1321" t="str">
            <v>A00</v>
          </cell>
          <cell r="D1321" t="str">
            <v>PC_EMP</v>
          </cell>
          <cell r="E1321" t="str">
            <v>T</v>
          </cell>
          <cell r="F1321" t="str">
            <v>BES</v>
          </cell>
          <cell r="G1321" t="str">
            <v>TOTAL</v>
          </cell>
          <cell r="H1321" t="str">
            <v>i</v>
          </cell>
          <cell r="I1321" t="str">
            <v>OTH</v>
          </cell>
          <cell r="J1321" t="str">
            <v>DATA OCDE</v>
          </cell>
          <cell r="K1321" t="str">
            <v>V</v>
          </cell>
          <cell r="L1321">
            <v>38628.522916666669</v>
          </cell>
          <cell r="M1321" t="str">
            <v>gchateaug</v>
          </cell>
          <cell r="N1321">
            <v>38681.684050925927</v>
          </cell>
          <cell r="O1321" t="str">
            <v>gchateaug</v>
          </cell>
          <cell r="Q1321">
            <v>1.1100000000000001</v>
          </cell>
        </row>
        <row r="1322">
          <cell r="A1322" t="str">
            <v>1994</v>
          </cell>
          <cell r="B1322" t="str">
            <v>RU</v>
          </cell>
          <cell r="C1322" t="str">
            <v>A00</v>
          </cell>
          <cell r="D1322" t="str">
            <v>PC_EMP</v>
          </cell>
          <cell r="E1322" t="str">
            <v>T</v>
          </cell>
          <cell r="F1322" t="str">
            <v>BES</v>
          </cell>
          <cell r="G1322" t="str">
            <v>RSE</v>
          </cell>
          <cell r="H1322" t="str">
            <v>i</v>
          </cell>
          <cell r="I1322" t="str">
            <v>OTH</v>
          </cell>
          <cell r="J1322" t="str">
            <v>DATA OCDE</v>
          </cell>
          <cell r="K1322" t="str">
            <v>V</v>
          </cell>
          <cell r="L1322">
            <v>38628.522916666669</v>
          </cell>
          <cell r="M1322" t="str">
            <v>gchateaug</v>
          </cell>
          <cell r="N1322">
            <v>38681.684050925927</v>
          </cell>
          <cell r="O1322" t="str">
            <v>gchateaug</v>
          </cell>
          <cell r="Q1322">
            <v>0.5</v>
          </cell>
        </row>
        <row r="1323">
          <cell r="A1323" t="str">
            <v>1987</v>
          </cell>
          <cell r="B1323" t="str">
            <v>UK</v>
          </cell>
          <cell r="C1323" t="str">
            <v>A00</v>
          </cell>
          <cell r="D1323" t="str">
            <v>PC_EMP</v>
          </cell>
          <cell r="E1323" t="str">
            <v>T</v>
          </cell>
          <cell r="F1323" t="str">
            <v>BES</v>
          </cell>
          <cell r="G1323" t="str">
            <v>TOTAL</v>
          </cell>
          <cell r="H1323" t="str">
            <v>:</v>
          </cell>
          <cell r="I1323" t="str">
            <v>NC</v>
          </cell>
          <cell r="K1323" t="str">
            <v>V</v>
          </cell>
          <cell r="L1323">
            <v>38628.522928240738</v>
          </cell>
          <cell r="M1323" t="str">
            <v>gchateaug</v>
          </cell>
          <cell r="N1323">
            <v>38681.684062499997</v>
          </cell>
          <cell r="O1323" t="str">
            <v>gchateaug</v>
          </cell>
        </row>
        <row r="1324">
          <cell r="A1324" t="str">
            <v>1987</v>
          </cell>
          <cell r="B1324" t="str">
            <v>UK</v>
          </cell>
          <cell r="C1324" t="str">
            <v>A00</v>
          </cell>
          <cell r="D1324" t="str">
            <v>PC_EMP</v>
          </cell>
          <cell r="E1324" t="str">
            <v>T</v>
          </cell>
          <cell r="F1324" t="str">
            <v>BES</v>
          </cell>
          <cell r="G1324" t="str">
            <v>RSE</v>
          </cell>
          <cell r="H1324" t="str">
            <v>:</v>
          </cell>
          <cell r="I1324" t="str">
            <v>NC</v>
          </cell>
          <cell r="K1324" t="str">
            <v>V</v>
          </cell>
          <cell r="L1324">
            <v>38628.522928240738</v>
          </cell>
          <cell r="M1324" t="str">
            <v>gchateaug</v>
          </cell>
          <cell r="N1324">
            <v>38681.684062499997</v>
          </cell>
          <cell r="O1324" t="str">
            <v>gchateaug</v>
          </cell>
        </row>
        <row r="1325">
          <cell r="A1325" t="str">
            <v>1987</v>
          </cell>
          <cell r="B1325" t="str">
            <v>TR</v>
          </cell>
          <cell r="C1325" t="str">
            <v>A00</v>
          </cell>
          <cell r="D1325" t="str">
            <v>PC_EMP</v>
          </cell>
          <cell r="E1325" t="str">
            <v>T</v>
          </cell>
          <cell r="F1325" t="str">
            <v>TOTAL</v>
          </cell>
          <cell r="G1325" t="str">
            <v>RSE</v>
          </cell>
          <cell r="H1325" t="str">
            <v>:</v>
          </cell>
          <cell r="I1325" t="str">
            <v>NC</v>
          </cell>
          <cell r="K1325" t="str">
            <v>V</v>
          </cell>
          <cell r="L1325">
            <v>38628.522928240738</v>
          </cell>
          <cell r="M1325" t="str">
            <v>gchateaug</v>
          </cell>
          <cell r="N1325">
            <v>38681.684062499997</v>
          </cell>
          <cell r="O1325" t="str">
            <v>gchateaug</v>
          </cell>
        </row>
        <row r="1326">
          <cell r="A1326" t="str">
            <v>1987</v>
          </cell>
          <cell r="B1326" t="str">
            <v>TR</v>
          </cell>
          <cell r="C1326" t="str">
            <v>A00</v>
          </cell>
          <cell r="D1326" t="str">
            <v>PC_EMP</v>
          </cell>
          <cell r="E1326" t="str">
            <v>T</v>
          </cell>
          <cell r="F1326" t="str">
            <v>BES</v>
          </cell>
          <cell r="G1326" t="str">
            <v>TOTAL</v>
          </cell>
          <cell r="H1326" t="str">
            <v>:</v>
          </cell>
          <cell r="I1326" t="str">
            <v>NC</v>
          </cell>
          <cell r="K1326" t="str">
            <v>V</v>
          </cell>
          <cell r="L1326">
            <v>38628.522928240738</v>
          </cell>
          <cell r="M1326" t="str">
            <v>gchateaug</v>
          </cell>
          <cell r="N1326">
            <v>38681.684062499997</v>
          </cell>
          <cell r="O1326" t="str">
            <v>gchateaug</v>
          </cell>
        </row>
        <row r="1327">
          <cell r="A1327" t="str">
            <v>1987</v>
          </cell>
          <cell r="B1327" t="str">
            <v>TR</v>
          </cell>
          <cell r="C1327" t="str">
            <v>A00</v>
          </cell>
          <cell r="D1327" t="str">
            <v>PC_EMP</v>
          </cell>
          <cell r="E1327" t="str">
            <v>T</v>
          </cell>
          <cell r="F1327" t="str">
            <v>BES</v>
          </cell>
          <cell r="G1327" t="str">
            <v>RSE</v>
          </cell>
          <cell r="H1327" t="str">
            <v>:</v>
          </cell>
          <cell r="I1327" t="str">
            <v>NC</v>
          </cell>
          <cell r="K1327" t="str">
            <v>V</v>
          </cell>
          <cell r="L1327">
            <v>38628.522928240738</v>
          </cell>
          <cell r="M1327" t="str">
            <v>gchateaug</v>
          </cell>
          <cell r="N1327">
            <v>38681.684062499997</v>
          </cell>
          <cell r="O1327" t="str">
            <v>gchateaug</v>
          </cell>
        </row>
        <row r="1328">
          <cell r="A1328" t="str">
            <v>1995</v>
          </cell>
          <cell r="B1328" t="str">
            <v>PT</v>
          </cell>
          <cell r="C1328" t="str">
            <v>A00</v>
          </cell>
          <cell r="D1328" t="str">
            <v>PC_EMP</v>
          </cell>
          <cell r="E1328" t="str">
            <v>T</v>
          </cell>
          <cell r="F1328" t="str">
            <v>BES</v>
          </cell>
          <cell r="G1328" t="str">
            <v>RSE</v>
          </cell>
          <cell r="I1328" t="str">
            <v>OTH</v>
          </cell>
          <cell r="J1328" t="str">
            <v>DATA OCDE</v>
          </cell>
          <cell r="K1328" t="str">
            <v>V</v>
          </cell>
          <cell r="L1328">
            <v>38628.522928240738</v>
          </cell>
          <cell r="M1328" t="str">
            <v>gchateaug</v>
          </cell>
          <cell r="N1328">
            <v>38681.684050925927</v>
          </cell>
          <cell r="O1328" t="str">
            <v>gchateaug</v>
          </cell>
          <cell r="Q1328">
            <v>0.04</v>
          </cell>
        </row>
        <row r="1329">
          <cell r="A1329" t="str">
            <v>1995</v>
          </cell>
          <cell r="B1329" t="str">
            <v>NO</v>
          </cell>
          <cell r="C1329" t="str">
            <v>A00</v>
          </cell>
          <cell r="D1329" t="str">
            <v>PC_EMP</v>
          </cell>
          <cell r="E1329" t="str">
            <v>T</v>
          </cell>
          <cell r="F1329" t="str">
            <v>TOTAL</v>
          </cell>
          <cell r="G1329" t="str">
            <v>TOTAL</v>
          </cell>
          <cell r="I1329" t="str">
            <v>OTH</v>
          </cell>
          <cell r="J1329" t="str">
            <v>DATA OCDE</v>
          </cell>
          <cell r="K1329" t="str">
            <v>V</v>
          </cell>
          <cell r="L1329">
            <v>38628.522928240738</v>
          </cell>
          <cell r="M1329" t="str">
            <v>gchateaug</v>
          </cell>
          <cell r="N1329">
            <v>38681.684062499997</v>
          </cell>
          <cell r="O1329" t="str">
            <v>gchateaug</v>
          </cell>
          <cell r="Q1329">
            <v>2</v>
          </cell>
        </row>
        <row r="1330">
          <cell r="A1330" t="str">
            <v>1995</v>
          </cell>
          <cell r="B1330" t="str">
            <v>NO</v>
          </cell>
          <cell r="C1330" t="str">
            <v>A00</v>
          </cell>
          <cell r="D1330" t="str">
            <v>PC_EMP</v>
          </cell>
          <cell r="E1330" t="str">
            <v>T</v>
          </cell>
          <cell r="F1330" t="str">
            <v>TOTAL</v>
          </cell>
          <cell r="G1330" t="str">
            <v>RSE</v>
          </cell>
          <cell r="H1330" t="str">
            <v>u</v>
          </cell>
          <cell r="I1330" t="str">
            <v>OTH</v>
          </cell>
          <cell r="J1330" t="str">
            <v>DATA OCDE</v>
          </cell>
          <cell r="K1330" t="str">
            <v>V</v>
          </cell>
          <cell r="L1330">
            <v>38628.522939814815</v>
          </cell>
          <cell r="M1330" t="str">
            <v>gchateaug</v>
          </cell>
          <cell r="N1330">
            <v>38681.684062499997</v>
          </cell>
          <cell r="O1330" t="str">
            <v>gchateaug</v>
          </cell>
          <cell r="Q1330">
            <v>1.31</v>
          </cell>
        </row>
        <row r="1331">
          <cell r="A1331" t="str">
            <v>1995</v>
          </cell>
          <cell r="B1331" t="str">
            <v>NO</v>
          </cell>
          <cell r="C1331" t="str">
            <v>A00</v>
          </cell>
          <cell r="D1331" t="str">
            <v>PC_EMP</v>
          </cell>
          <cell r="E1331" t="str">
            <v>T</v>
          </cell>
          <cell r="F1331" t="str">
            <v>BES</v>
          </cell>
          <cell r="G1331" t="str">
            <v>TOTAL</v>
          </cell>
          <cell r="I1331" t="str">
            <v>OTH</v>
          </cell>
          <cell r="J1331" t="str">
            <v>DATA OCDE</v>
          </cell>
          <cell r="K1331" t="str">
            <v>V</v>
          </cell>
          <cell r="L1331">
            <v>38628.522939814815</v>
          </cell>
          <cell r="M1331" t="str">
            <v>gchateaug</v>
          </cell>
          <cell r="N1331">
            <v>38681.684062499997</v>
          </cell>
          <cell r="O1331" t="str">
            <v>gchateaug</v>
          </cell>
          <cell r="Q1331">
            <v>0.78</v>
          </cell>
        </row>
        <row r="1332">
          <cell r="A1332" t="str">
            <v>1995</v>
          </cell>
          <cell r="B1332" t="str">
            <v>NO</v>
          </cell>
          <cell r="C1332" t="str">
            <v>A00</v>
          </cell>
          <cell r="D1332" t="str">
            <v>PC_EMP</v>
          </cell>
          <cell r="E1332" t="str">
            <v>T</v>
          </cell>
          <cell r="F1332" t="str">
            <v>BES</v>
          </cell>
          <cell r="G1332" t="str">
            <v>RSE</v>
          </cell>
          <cell r="H1332" t="str">
            <v>u</v>
          </cell>
          <cell r="I1332" t="str">
            <v>OTH</v>
          </cell>
          <cell r="J1332" t="str">
            <v>DATA OCDE</v>
          </cell>
          <cell r="K1332" t="str">
            <v>V</v>
          </cell>
          <cell r="L1332">
            <v>38628.522939814815</v>
          </cell>
          <cell r="M1332" t="str">
            <v>gchateaug</v>
          </cell>
          <cell r="N1332">
            <v>38681.684062499997</v>
          </cell>
          <cell r="O1332" t="str">
            <v>gchateaug</v>
          </cell>
          <cell r="Q1332">
            <v>0.49</v>
          </cell>
        </row>
        <row r="1333">
          <cell r="A1333" t="str">
            <v>1995</v>
          </cell>
          <cell r="B1333" t="str">
            <v>GR</v>
          </cell>
          <cell r="C1333" t="str">
            <v>A00</v>
          </cell>
          <cell r="D1333" t="str">
            <v>PC_EMP</v>
          </cell>
          <cell r="E1333" t="str">
            <v>T</v>
          </cell>
          <cell r="F1333" t="str">
            <v>TOTAL</v>
          </cell>
          <cell r="G1333" t="str">
            <v>RSE</v>
          </cell>
          <cell r="I1333" t="str">
            <v>OTH</v>
          </cell>
          <cell r="J1333" t="str">
            <v>DATA OCDE</v>
          </cell>
          <cell r="K1333" t="str">
            <v>V</v>
          </cell>
          <cell r="L1333">
            <v>38628.522962962961</v>
          </cell>
          <cell r="M1333" t="str">
            <v>gchateaug</v>
          </cell>
          <cell r="N1333">
            <v>38681.684039351851</v>
          </cell>
          <cell r="O1333" t="str">
            <v>gchateaug</v>
          </cell>
          <cell r="Q1333">
            <v>0.47</v>
          </cell>
        </row>
        <row r="1334">
          <cell r="A1334" t="str">
            <v>1995</v>
          </cell>
          <cell r="B1334" t="str">
            <v>GR</v>
          </cell>
          <cell r="C1334" t="str">
            <v>A00</v>
          </cell>
          <cell r="D1334" t="str">
            <v>PC_EMP</v>
          </cell>
          <cell r="E1334" t="str">
            <v>T</v>
          </cell>
          <cell r="F1334" t="str">
            <v>BES</v>
          </cell>
          <cell r="G1334" t="str">
            <v>TOTAL</v>
          </cell>
          <cell r="I1334" t="str">
            <v>OTH</v>
          </cell>
          <cell r="J1334" t="str">
            <v>DATA OCDE</v>
          </cell>
          <cell r="K1334" t="str">
            <v>V</v>
          </cell>
          <cell r="L1334">
            <v>38628.522962962961</v>
          </cell>
          <cell r="M1334" t="str">
            <v>gchateaug</v>
          </cell>
          <cell r="N1334">
            <v>38681.684039351851</v>
          </cell>
          <cell r="O1334" t="str">
            <v>gchateaug</v>
          </cell>
          <cell r="Q1334">
            <v>0.14000000000000001</v>
          </cell>
        </row>
        <row r="1335">
          <cell r="A1335" t="str">
            <v>1985</v>
          </cell>
          <cell r="B1335" t="str">
            <v>US</v>
          </cell>
          <cell r="C1335" t="str">
            <v>A00</v>
          </cell>
          <cell r="D1335" t="str">
            <v>PC_EMP</v>
          </cell>
          <cell r="E1335" t="str">
            <v>T</v>
          </cell>
          <cell r="F1335" t="str">
            <v>BES</v>
          </cell>
          <cell r="G1335" t="str">
            <v>RSE</v>
          </cell>
          <cell r="H1335" t="str">
            <v>:</v>
          </cell>
          <cell r="I1335" t="str">
            <v>NC</v>
          </cell>
          <cell r="K1335" t="str">
            <v>V</v>
          </cell>
          <cell r="L1335">
            <v>38628.522986111115</v>
          </cell>
          <cell r="M1335" t="str">
            <v>gchateaug</v>
          </cell>
          <cell r="N1335">
            <v>38681.68408564815</v>
          </cell>
          <cell r="O1335" t="str">
            <v>gchateaug</v>
          </cell>
        </row>
        <row r="1336">
          <cell r="A1336" t="str">
            <v>1985</v>
          </cell>
          <cell r="B1336" t="str">
            <v>UK</v>
          </cell>
          <cell r="C1336" t="str">
            <v>A00</v>
          </cell>
          <cell r="D1336" t="str">
            <v>PC_EMP</v>
          </cell>
          <cell r="E1336" t="str">
            <v>T</v>
          </cell>
          <cell r="F1336" t="str">
            <v>TOTAL</v>
          </cell>
          <cell r="G1336" t="str">
            <v>TOTAL</v>
          </cell>
          <cell r="H1336" t="str">
            <v>:</v>
          </cell>
          <cell r="I1336" t="str">
            <v>NC</v>
          </cell>
          <cell r="K1336" t="str">
            <v>V</v>
          </cell>
          <cell r="L1336">
            <v>38628.522986111115</v>
          </cell>
          <cell r="M1336" t="str">
            <v>gchateaug</v>
          </cell>
          <cell r="N1336">
            <v>38681.68408564815</v>
          </cell>
          <cell r="O1336" t="str">
            <v>gchateaug</v>
          </cell>
        </row>
        <row r="1337">
          <cell r="A1337" t="str">
            <v>1985</v>
          </cell>
          <cell r="B1337" t="str">
            <v>UK</v>
          </cell>
          <cell r="C1337" t="str">
            <v>A00</v>
          </cell>
          <cell r="D1337" t="str">
            <v>PC_EMP</v>
          </cell>
          <cell r="E1337" t="str">
            <v>T</v>
          </cell>
          <cell r="F1337" t="str">
            <v>BES</v>
          </cell>
          <cell r="G1337" t="str">
            <v>TOTAL</v>
          </cell>
          <cell r="H1337" t="str">
            <v>:</v>
          </cell>
          <cell r="I1337" t="str">
            <v>NC</v>
          </cell>
          <cell r="K1337" t="str">
            <v>V</v>
          </cell>
          <cell r="L1337">
            <v>38628.522986111115</v>
          </cell>
          <cell r="M1337" t="str">
            <v>gchateaug</v>
          </cell>
          <cell r="N1337">
            <v>38681.68408564815</v>
          </cell>
          <cell r="O1337" t="str">
            <v>gchateaug</v>
          </cell>
        </row>
        <row r="1338">
          <cell r="A1338" t="str">
            <v>1985</v>
          </cell>
          <cell r="B1338" t="str">
            <v>UK</v>
          </cell>
          <cell r="C1338" t="str">
            <v>A00</v>
          </cell>
          <cell r="D1338" t="str">
            <v>PC_EMP</v>
          </cell>
          <cell r="E1338" t="str">
            <v>T</v>
          </cell>
          <cell r="F1338" t="str">
            <v>BES</v>
          </cell>
          <cell r="G1338" t="str">
            <v>RSE</v>
          </cell>
          <cell r="H1338" t="str">
            <v>:</v>
          </cell>
          <cell r="I1338" t="str">
            <v>NC</v>
          </cell>
          <cell r="K1338" t="str">
            <v>V</v>
          </cell>
          <cell r="L1338">
            <v>38628.522986111115</v>
          </cell>
          <cell r="M1338" t="str">
            <v>gchateaug</v>
          </cell>
          <cell r="N1338">
            <v>38681.68408564815</v>
          </cell>
          <cell r="O1338" t="str">
            <v>gchateaug</v>
          </cell>
        </row>
        <row r="1339">
          <cell r="A1339" t="str">
            <v>2000</v>
          </cell>
          <cell r="B1339" t="str">
            <v>EE</v>
          </cell>
          <cell r="C1339" t="str">
            <v>A00</v>
          </cell>
          <cell r="D1339" t="str">
            <v>PC_EMP</v>
          </cell>
          <cell r="E1339" t="str">
            <v>T</v>
          </cell>
          <cell r="F1339" t="str">
            <v>BES</v>
          </cell>
          <cell r="G1339" t="str">
            <v>RSE</v>
          </cell>
          <cell r="I1339" t="str">
            <v>NC</v>
          </cell>
          <cell r="K1339" t="str">
            <v>V</v>
          </cell>
          <cell r="L1339">
            <v>38628.522997685184</v>
          </cell>
          <cell r="M1339" t="str">
            <v>gchateaug</v>
          </cell>
          <cell r="N1339">
            <v>38681.684120370373</v>
          </cell>
          <cell r="O1339" t="str">
            <v>gchateaug</v>
          </cell>
          <cell r="Q1339">
            <v>0.09</v>
          </cell>
        </row>
        <row r="1340">
          <cell r="A1340" t="str">
            <v>2000</v>
          </cell>
          <cell r="B1340" t="str">
            <v>EE</v>
          </cell>
          <cell r="C1340" t="str">
            <v>A00</v>
          </cell>
          <cell r="D1340" t="str">
            <v>PC_EMP</v>
          </cell>
          <cell r="E1340" t="str">
            <v>T</v>
          </cell>
          <cell r="F1340" t="str">
            <v>BES</v>
          </cell>
          <cell r="G1340" t="str">
            <v>TOTAL</v>
          </cell>
          <cell r="I1340" t="str">
            <v>NC</v>
          </cell>
          <cell r="K1340" t="str">
            <v>V</v>
          </cell>
          <cell r="L1340">
            <v>38628.522997685184</v>
          </cell>
          <cell r="M1340" t="str">
            <v>gchateaug</v>
          </cell>
          <cell r="N1340">
            <v>38681.684120370373</v>
          </cell>
          <cell r="O1340" t="str">
            <v>gchateaug</v>
          </cell>
          <cell r="Q1340">
            <v>0.16</v>
          </cell>
        </row>
        <row r="1341">
          <cell r="A1341" t="str">
            <v>1999</v>
          </cell>
          <cell r="B1341" t="str">
            <v>IS</v>
          </cell>
          <cell r="C1341" t="str">
            <v>A00</v>
          </cell>
          <cell r="D1341" t="str">
            <v>PC_EMP</v>
          </cell>
          <cell r="E1341" t="str">
            <v>T</v>
          </cell>
          <cell r="F1341" t="str">
            <v>TOTAL</v>
          </cell>
          <cell r="G1341" t="str">
            <v>RSE</v>
          </cell>
          <cell r="I1341" t="str">
            <v>NC</v>
          </cell>
          <cell r="K1341" t="str">
            <v>V</v>
          </cell>
          <cell r="L1341">
            <v>38628.523020833331</v>
          </cell>
          <cell r="M1341" t="str">
            <v>gchateaug</v>
          </cell>
          <cell r="N1341">
            <v>38681.684178240743</v>
          </cell>
          <cell r="O1341" t="str">
            <v>gchateaug</v>
          </cell>
          <cell r="Q1341">
            <v>1.84</v>
          </cell>
        </row>
        <row r="1342">
          <cell r="A1342" t="str">
            <v>1999</v>
          </cell>
          <cell r="B1342" t="str">
            <v>IS</v>
          </cell>
          <cell r="C1342" t="str">
            <v>A00</v>
          </cell>
          <cell r="D1342" t="str">
            <v>PC_EMP</v>
          </cell>
          <cell r="E1342" t="str">
            <v>T</v>
          </cell>
          <cell r="F1342" t="str">
            <v>TOTAL</v>
          </cell>
          <cell r="G1342" t="str">
            <v>TOTAL</v>
          </cell>
          <cell r="I1342" t="str">
            <v>NC</v>
          </cell>
          <cell r="K1342" t="str">
            <v>V</v>
          </cell>
          <cell r="L1342">
            <v>38628.523020833331</v>
          </cell>
          <cell r="M1342" t="str">
            <v>gchateaug</v>
          </cell>
          <cell r="N1342">
            <v>38681.684178240743</v>
          </cell>
          <cell r="O1342" t="str">
            <v>gchateaug</v>
          </cell>
          <cell r="Q1342">
            <v>2.75</v>
          </cell>
        </row>
        <row r="1343">
          <cell r="A1343" t="str">
            <v>2000</v>
          </cell>
          <cell r="B1343" t="str">
            <v>HU</v>
          </cell>
          <cell r="C1343" t="str">
            <v>A00</v>
          </cell>
          <cell r="D1343" t="str">
            <v>PC_EMP</v>
          </cell>
          <cell r="E1343" t="str">
            <v>T</v>
          </cell>
          <cell r="F1343" t="str">
            <v>BES</v>
          </cell>
          <cell r="G1343" t="str">
            <v>RSE</v>
          </cell>
          <cell r="I1343" t="str">
            <v>NC</v>
          </cell>
          <cell r="K1343" t="str">
            <v>V</v>
          </cell>
          <cell r="L1343">
            <v>38628.523020833331</v>
          </cell>
          <cell r="M1343" t="str">
            <v>gchateaug</v>
          </cell>
          <cell r="N1343">
            <v>38681.684178240743</v>
          </cell>
          <cell r="O1343" t="str">
            <v>gchateaug</v>
          </cell>
          <cell r="Q1343">
            <v>0.12</v>
          </cell>
        </row>
        <row r="1344">
          <cell r="A1344" t="str">
            <v>2000</v>
          </cell>
          <cell r="B1344" t="str">
            <v>HU</v>
          </cell>
          <cell r="C1344" t="str">
            <v>A00</v>
          </cell>
          <cell r="D1344" t="str">
            <v>PC_EMP</v>
          </cell>
          <cell r="E1344" t="str">
            <v>T</v>
          </cell>
          <cell r="F1344" t="str">
            <v>BES</v>
          </cell>
          <cell r="G1344" t="str">
            <v>TOTAL</v>
          </cell>
          <cell r="I1344" t="str">
            <v>NC</v>
          </cell>
          <cell r="K1344" t="str">
            <v>V</v>
          </cell>
          <cell r="L1344">
            <v>38628.523020833331</v>
          </cell>
          <cell r="M1344" t="str">
            <v>gchateaug</v>
          </cell>
          <cell r="N1344">
            <v>38681.684178240743</v>
          </cell>
          <cell r="O1344" t="str">
            <v>gchateaug</v>
          </cell>
          <cell r="Q1344">
            <v>0.21</v>
          </cell>
        </row>
        <row r="1345">
          <cell r="A1345" t="str">
            <v>2000</v>
          </cell>
          <cell r="B1345" t="str">
            <v>HU</v>
          </cell>
          <cell r="C1345" t="str">
            <v>A00</v>
          </cell>
          <cell r="D1345" t="str">
            <v>PC_EMP</v>
          </cell>
          <cell r="E1345" t="str">
            <v>T</v>
          </cell>
          <cell r="F1345" t="str">
            <v>TOTAL</v>
          </cell>
          <cell r="G1345" t="str">
            <v>RSE</v>
          </cell>
          <cell r="I1345" t="str">
            <v>NC</v>
          </cell>
          <cell r="K1345" t="str">
            <v>V</v>
          </cell>
          <cell r="L1345">
            <v>38628.523020833331</v>
          </cell>
          <cell r="M1345" t="str">
            <v>gchateaug</v>
          </cell>
          <cell r="N1345">
            <v>38681.684178240743</v>
          </cell>
          <cell r="O1345" t="str">
            <v>gchateaug</v>
          </cell>
          <cell r="Q1345">
            <v>0.73</v>
          </cell>
        </row>
        <row r="1346">
          <cell r="A1346" t="str">
            <v>2000</v>
          </cell>
          <cell r="B1346" t="str">
            <v>HU</v>
          </cell>
          <cell r="C1346" t="str">
            <v>A00</v>
          </cell>
          <cell r="D1346" t="str">
            <v>PC_EMP</v>
          </cell>
          <cell r="E1346" t="str">
            <v>T</v>
          </cell>
          <cell r="F1346" t="str">
            <v>TOTAL</v>
          </cell>
          <cell r="G1346" t="str">
            <v>TOTAL</v>
          </cell>
          <cell r="I1346" t="str">
            <v>NC</v>
          </cell>
          <cell r="K1346" t="str">
            <v>V</v>
          </cell>
          <cell r="L1346">
            <v>38628.523020833331</v>
          </cell>
          <cell r="M1346" t="str">
            <v>gchateaug</v>
          </cell>
          <cell r="N1346">
            <v>38681.684178240743</v>
          </cell>
          <cell r="O1346" t="str">
            <v>gchateaug</v>
          </cell>
          <cell r="Q1346">
            <v>1.19</v>
          </cell>
        </row>
        <row r="1347">
          <cell r="A1347" t="str">
            <v>2002</v>
          </cell>
          <cell r="B1347" t="str">
            <v>ES</v>
          </cell>
          <cell r="C1347" t="str">
            <v>A00</v>
          </cell>
          <cell r="D1347" t="str">
            <v>PC_EMP</v>
          </cell>
          <cell r="E1347" t="str">
            <v>T</v>
          </cell>
          <cell r="F1347" t="str">
            <v>BES</v>
          </cell>
          <cell r="G1347" t="str">
            <v>TOTAL</v>
          </cell>
          <cell r="I1347" t="str">
            <v>MS</v>
          </cell>
          <cell r="K1347" t="str">
            <v>V</v>
          </cell>
          <cell r="L1347">
            <v>38628.523043981484</v>
          </cell>
          <cell r="M1347" t="str">
            <v>gchateaug</v>
          </cell>
          <cell r="N1347">
            <v>38681.684166666666</v>
          </cell>
          <cell r="O1347" t="str">
            <v>gchateaug</v>
          </cell>
          <cell r="Q1347">
            <v>0.44</v>
          </cell>
        </row>
        <row r="1348">
          <cell r="A1348" t="str">
            <v>2002</v>
          </cell>
          <cell r="B1348" t="str">
            <v>ES</v>
          </cell>
          <cell r="C1348" t="str">
            <v>A00</v>
          </cell>
          <cell r="D1348" t="str">
            <v>PC_EMP</v>
          </cell>
          <cell r="E1348" t="str">
            <v>T</v>
          </cell>
          <cell r="F1348" t="str">
            <v>BES</v>
          </cell>
          <cell r="G1348" t="str">
            <v>RSE</v>
          </cell>
          <cell r="I1348" t="str">
            <v>MS</v>
          </cell>
          <cell r="K1348" t="str">
            <v>V</v>
          </cell>
          <cell r="L1348">
            <v>38628.523043981484</v>
          </cell>
          <cell r="M1348" t="str">
            <v>gchateaug</v>
          </cell>
          <cell r="N1348">
            <v>38681.684166666666</v>
          </cell>
          <cell r="O1348" t="str">
            <v>gchateaug</v>
          </cell>
          <cell r="Q1348">
            <v>0.18</v>
          </cell>
        </row>
        <row r="1349">
          <cell r="A1349" t="str">
            <v>2001</v>
          </cell>
          <cell r="B1349" t="str">
            <v>HU</v>
          </cell>
          <cell r="C1349" t="str">
            <v>A00</v>
          </cell>
          <cell r="D1349" t="str">
            <v>PC_EMP</v>
          </cell>
          <cell r="E1349" t="str">
            <v>T</v>
          </cell>
          <cell r="F1349" t="str">
            <v>TOTAL</v>
          </cell>
          <cell r="G1349" t="str">
            <v>TOTAL</v>
          </cell>
          <cell r="I1349" t="str">
            <v>NC</v>
          </cell>
          <cell r="K1349" t="str">
            <v>V</v>
          </cell>
          <cell r="L1349">
            <v>38628.523043981484</v>
          </cell>
          <cell r="M1349" t="str">
            <v>gchateaug</v>
          </cell>
          <cell r="N1349">
            <v>38681.684166666666</v>
          </cell>
          <cell r="O1349" t="str">
            <v>gchateaug</v>
          </cell>
          <cell r="Q1349">
            <v>1.18</v>
          </cell>
        </row>
        <row r="1350">
          <cell r="A1350" t="str">
            <v>2001</v>
          </cell>
          <cell r="B1350" t="str">
            <v>HU</v>
          </cell>
          <cell r="C1350" t="str">
            <v>A00</v>
          </cell>
          <cell r="D1350" t="str">
            <v>PC_EMP</v>
          </cell>
          <cell r="E1350" t="str">
            <v>T</v>
          </cell>
          <cell r="F1350" t="str">
            <v>TOTAL</v>
          </cell>
          <cell r="G1350" t="str">
            <v>RSE</v>
          </cell>
          <cell r="I1350" t="str">
            <v>NC</v>
          </cell>
          <cell r="K1350" t="str">
            <v>V</v>
          </cell>
          <cell r="L1350">
            <v>38628.523043981484</v>
          </cell>
          <cell r="M1350" t="str">
            <v>gchateaug</v>
          </cell>
          <cell r="N1350">
            <v>38681.684166666666</v>
          </cell>
          <cell r="O1350" t="str">
            <v>gchateaug</v>
          </cell>
          <cell r="Q1350">
            <v>0.73</v>
          </cell>
        </row>
        <row r="1351">
          <cell r="A1351" t="str">
            <v>2001</v>
          </cell>
          <cell r="B1351" t="str">
            <v>HU</v>
          </cell>
          <cell r="C1351" t="str">
            <v>A00</v>
          </cell>
          <cell r="D1351" t="str">
            <v>PC_EMP</v>
          </cell>
          <cell r="E1351" t="str">
            <v>T</v>
          </cell>
          <cell r="F1351" t="str">
            <v>BES</v>
          </cell>
          <cell r="G1351" t="str">
            <v>TOTAL</v>
          </cell>
          <cell r="I1351" t="str">
            <v>NC</v>
          </cell>
          <cell r="K1351" t="str">
            <v>V</v>
          </cell>
          <cell r="L1351">
            <v>38628.523043981484</v>
          </cell>
          <cell r="M1351" t="str">
            <v>gchateaug</v>
          </cell>
          <cell r="N1351">
            <v>38681.684166666666</v>
          </cell>
          <cell r="O1351" t="str">
            <v>gchateaug</v>
          </cell>
          <cell r="Q1351">
            <v>0.22</v>
          </cell>
        </row>
        <row r="1352">
          <cell r="A1352" t="str">
            <v>2001</v>
          </cell>
          <cell r="B1352" t="str">
            <v>HU</v>
          </cell>
          <cell r="C1352" t="str">
            <v>A00</v>
          </cell>
          <cell r="D1352" t="str">
            <v>PC_EMP</v>
          </cell>
          <cell r="E1352" t="str">
            <v>T</v>
          </cell>
          <cell r="F1352" t="str">
            <v>BES</v>
          </cell>
          <cell r="G1352" t="str">
            <v>RSE</v>
          </cell>
          <cell r="I1352" t="str">
            <v>NC</v>
          </cell>
          <cell r="K1352" t="str">
            <v>V</v>
          </cell>
          <cell r="L1352">
            <v>38628.523043981484</v>
          </cell>
          <cell r="M1352" t="str">
            <v>gchateaug</v>
          </cell>
          <cell r="N1352">
            <v>38681.684166666666</v>
          </cell>
          <cell r="O1352" t="str">
            <v>gchateaug</v>
          </cell>
          <cell r="Q1352">
            <v>0.13</v>
          </cell>
        </row>
        <row r="1353">
          <cell r="A1353" t="str">
            <v>2001</v>
          </cell>
          <cell r="B1353" t="str">
            <v>GR</v>
          </cell>
          <cell r="C1353" t="str">
            <v>A00</v>
          </cell>
          <cell r="D1353" t="str">
            <v>PC_EMP</v>
          </cell>
          <cell r="E1353" t="str">
            <v>T</v>
          </cell>
          <cell r="F1353" t="str">
            <v>TOTAL</v>
          </cell>
          <cell r="G1353" t="str">
            <v>TOTAL</v>
          </cell>
          <cell r="I1353" t="str">
            <v>OTH</v>
          </cell>
          <cell r="J1353" t="str">
            <v>DATA OCDE</v>
          </cell>
          <cell r="K1353" t="str">
            <v>V</v>
          </cell>
          <cell r="L1353">
            <v>38628.523043981484</v>
          </cell>
          <cell r="M1353" t="str">
            <v>gchateaug</v>
          </cell>
          <cell r="N1353">
            <v>38681.684178240743</v>
          </cell>
          <cell r="O1353" t="str">
            <v>gchateaug</v>
          </cell>
          <cell r="Q1353">
            <v>1.36</v>
          </cell>
        </row>
        <row r="1354">
          <cell r="A1354" t="str">
            <v>2001</v>
          </cell>
          <cell r="B1354" t="str">
            <v>GR</v>
          </cell>
          <cell r="C1354" t="str">
            <v>A00</v>
          </cell>
          <cell r="D1354" t="str">
            <v>PC_EMP</v>
          </cell>
          <cell r="E1354" t="str">
            <v>T</v>
          </cell>
          <cell r="F1354" t="str">
            <v>TOTAL</v>
          </cell>
          <cell r="G1354" t="str">
            <v>RSE</v>
          </cell>
          <cell r="I1354" t="str">
            <v>OTH</v>
          </cell>
          <cell r="J1354" t="str">
            <v>DATA OCDE</v>
          </cell>
          <cell r="K1354" t="str">
            <v>V</v>
          </cell>
          <cell r="L1354">
            <v>38628.523043981484</v>
          </cell>
          <cell r="M1354" t="str">
            <v>gchateaug</v>
          </cell>
          <cell r="N1354">
            <v>38681.684178240743</v>
          </cell>
          <cell r="O1354" t="str">
            <v>gchateaug</v>
          </cell>
          <cell r="Q1354">
            <v>0.64</v>
          </cell>
        </row>
        <row r="1355">
          <cell r="A1355" t="str">
            <v>2002</v>
          </cell>
          <cell r="B1355" t="str">
            <v>EE</v>
          </cell>
          <cell r="C1355" t="str">
            <v>A00</v>
          </cell>
          <cell r="D1355" t="str">
            <v>PC_EMP</v>
          </cell>
          <cell r="E1355" t="str">
            <v>T</v>
          </cell>
          <cell r="F1355" t="str">
            <v>TOTAL</v>
          </cell>
          <cell r="G1355" t="str">
            <v>TOTAL</v>
          </cell>
          <cell r="I1355" t="str">
            <v>MS</v>
          </cell>
          <cell r="K1355" t="str">
            <v>V</v>
          </cell>
          <cell r="L1355">
            <v>38628.523043981484</v>
          </cell>
          <cell r="M1355" t="str">
            <v>gchateaug</v>
          </cell>
          <cell r="N1355">
            <v>38681.684166666666</v>
          </cell>
          <cell r="O1355" t="str">
            <v>gchateaug</v>
          </cell>
          <cell r="Q1355">
            <v>1.19</v>
          </cell>
        </row>
        <row r="1356">
          <cell r="A1356" t="str">
            <v>2002</v>
          </cell>
          <cell r="B1356" t="str">
            <v>EE</v>
          </cell>
          <cell r="C1356" t="str">
            <v>A00</v>
          </cell>
          <cell r="D1356" t="str">
            <v>PC_EMP</v>
          </cell>
          <cell r="E1356" t="str">
            <v>T</v>
          </cell>
          <cell r="F1356" t="str">
            <v>TOTAL</v>
          </cell>
          <cell r="G1356" t="str">
            <v>RSE</v>
          </cell>
          <cell r="I1356" t="str">
            <v>MS</v>
          </cell>
          <cell r="K1356" t="str">
            <v>V</v>
          </cell>
          <cell r="L1356">
            <v>38628.523043981484</v>
          </cell>
          <cell r="M1356" t="str">
            <v>gchateaug</v>
          </cell>
          <cell r="N1356">
            <v>38681.684166666666</v>
          </cell>
          <cell r="O1356" t="str">
            <v>gchateaug</v>
          </cell>
          <cell r="Q1356">
            <v>0.88</v>
          </cell>
        </row>
        <row r="1357">
          <cell r="A1357" t="str">
            <v>2002</v>
          </cell>
          <cell r="B1357" t="str">
            <v>EE</v>
          </cell>
          <cell r="C1357" t="str">
            <v>A00</v>
          </cell>
          <cell r="D1357" t="str">
            <v>PC_EMP</v>
          </cell>
          <cell r="E1357" t="str">
            <v>T</v>
          </cell>
          <cell r="F1357" t="str">
            <v>BES</v>
          </cell>
          <cell r="G1357" t="str">
            <v>TOTAL</v>
          </cell>
          <cell r="I1357" t="str">
            <v>MS</v>
          </cell>
          <cell r="K1357" t="str">
            <v>V</v>
          </cell>
          <cell r="L1357">
            <v>38628.523043981484</v>
          </cell>
          <cell r="M1357" t="str">
            <v>gchateaug</v>
          </cell>
          <cell r="N1357">
            <v>38681.684178240743</v>
          </cell>
          <cell r="O1357" t="str">
            <v>gchateaug</v>
          </cell>
          <cell r="Q1357">
            <v>0.2</v>
          </cell>
        </row>
        <row r="1358">
          <cell r="A1358" t="str">
            <v>2002</v>
          </cell>
          <cell r="B1358" t="str">
            <v>EE</v>
          </cell>
          <cell r="C1358" t="str">
            <v>A00</v>
          </cell>
          <cell r="D1358" t="str">
            <v>PC_EMP</v>
          </cell>
          <cell r="E1358" t="str">
            <v>T</v>
          </cell>
          <cell r="F1358" t="str">
            <v>BES</v>
          </cell>
          <cell r="G1358" t="str">
            <v>RSE</v>
          </cell>
          <cell r="I1358" t="str">
            <v>MS</v>
          </cell>
          <cell r="K1358" t="str">
            <v>V</v>
          </cell>
          <cell r="L1358">
            <v>38628.523043981484</v>
          </cell>
          <cell r="M1358" t="str">
            <v>gchateaug</v>
          </cell>
          <cell r="N1358">
            <v>38681.684178240743</v>
          </cell>
          <cell r="O1358" t="str">
            <v>gchateaug</v>
          </cell>
          <cell r="Q1358">
            <v>0.12</v>
          </cell>
        </row>
        <row r="1359">
          <cell r="A1359" t="str">
            <v>2002</v>
          </cell>
          <cell r="B1359" t="str">
            <v>DK</v>
          </cell>
          <cell r="C1359" t="str">
            <v>A00</v>
          </cell>
          <cell r="D1359" t="str">
            <v>PC_EMP</v>
          </cell>
          <cell r="E1359" t="str">
            <v>T</v>
          </cell>
          <cell r="F1359" t="str">
            <v>TOTAL</v>
          </cell>
          <cell r="G1359" t="str">
            <v>TOTAL</v>
          </cell>
          <cell r="I1359" t="str">
            <v>MS</v>
          </cell>
          <cell r="K1359" t="str">
            <v>V</v>
          </cell>
          <cell r="L1359">
            <v>38628.523043981484</v>
          </cell>
          <cell r="M1359" t="str">
            <v>gchateaug</v>
          </cell>
          <cell r="N1359">
            <v>38681.684178240743</v>
          </cell>
          <cell r="O1359" t="str">
            <v>gchateaug</v>
          </cell>
          <cell r="Q1359">
            <v>2.27</v>
          </cell>
        </row>
        <row r="1360">
          <cell r="A1360" t="str">
            <v>2001</v>
          </cell>
          <cell r="B1360" t="str">
            <v>BE</v>
          </cell>
          <cell r="C1360" t="str">
            <v>A00</v>
          </cell>
          <cell r="D1360" t="str">
            <v>PC_EMP</v>
          </cell>
          <cell r="E1360" t="str">
            <v>T</v>
          </cell>
          <cell r="F1360" t="str">
            <v>BES</v>
          </cell>
          <cell r="G1360" t="str">
            <v>TOTAL</v>
          </cell>
          <cell r="I1360" t="str">
            <v>OTH</v>
          </cell>
          <cell r="J1360" t="str">
            <v>DATA OCDE</v>
          </cell>
          <cell r="K1360" t="str">
            <v>V</v>
          </cell>
          <cell r="L1360">
            <v>38628.523055555554</v>
          </cell>
          <cell r="M1360" t="str">
            <v>gchateaug</v>
          </cell>
          <cell r="N1360">
            <v>38681.684155092589</v>
          </cell>
          <cell r="O1360" t="str">
            <v>gchateaug</v>
          </cell>
          <cell r="Q1360">
            <v>1.02</v>
          </cell>
        </row>
        <row r="1361">
          <cell r="A1361" t="str">
            <v>2001</v>
          </cell>
          <cell r="B1361" t="str">
            <v>BE</v>
          </cell>
          <cell r="C1361" t="str">
            <v>A00</v>
          </cell>
          <cell r="D1361" t="str">
            <v>PC_EMP</v>
          </cell>
          <cell r="E1361" t="str">
            <v>T</v>
          </cell>
          <cell r="F1361" t="str">
            <v>BES</v>
          </cell>
          <cell r="G1361" t="str">
            <v>RSE</v>
          </cell>
          <cell r="I1361" t="str">
            <v>OTH</v>
          </cell>
          <cell r="J1361" t="str">
            <v>DATA OCDE</v>
          </cell>
          <cell r="K1361" t="str">
            <v>V</v>
          </cell>
          <cell r="L1361">
            <v>38628.523055555554</v>
          </cell>
          <cell r="M1361" t="str">
            <v>gchateaug</v>
          </cell>
          <cell r="N1361">
            <v>38681.684155092589</v>
          </cell>
          <cell r="O1361" t="str">
            <v>gchateaug</v>
          </cell>
          <cell r="Q1361">
            <v>0.52</v>
          </cell>
        </row>
        <row r="1362">
          <cell r="A1362" t="str">
            <v>2003</v>
          </cell>
          <cell r="B1362" t="str">
            <v>LT</v>
          </cell>
          <cell r="C1362" t="str">
            <v>A00</v>
          </cell>
          <cell r="D1362" t="str">
            <v>PC_EMP</v>
          </cell>
          <cell r="E1362" t="str">
            <v>T</v>
          </cell>
          <cell r="F1362" t="str">
            <v>BES</v>
          </cell>
          <cell r="G1362" t="str">
            <v>TOTAL</v>
          </cell>
          <cell r="I1362" t="str">
            <v>MS</v>
          </cell>
          <cell r="K1362" t="str">
            <v>V</v>
          </cell>
          <cell r="L1362">
            <v>38628.523055555554</v>
          </cell>
          <cell r="M1362" t="str">
            <v>gchateaug</v>
          </cell>
          <cell r="N1362">
            <v>38681.684131944443</v>
          </cell>
          <cell r="O1362" t="str">
            <v>gchateaug</v>
          </cell>
          <cell r="Q1362">
            <v>0.05</v>
          </cell>
        </row>
        <row r="1363">
          <cell r="A1363" t="str">
            <v>2003</v>
          </cell>
          <cell r="B1363" t="str">
            <v>LT</v>
          </cell>
          <cell r="C1363" t="str">
            <v>A00</v>
          </cell>
          <cell r="D1363" t="str">
            <v>PC_EMP</v>
          </cell>
          <cell r="E1363" t="str">
            <v>T</v>
          </cell>
          <cell r="F1363" t="str">
            <v>BES</v>
          </cell>
          <cell r="G1363" t="str">
            <v>RSE</v>
          </cell>
          <cell r="I1363" t="str">
            <v>MS</v>
          </cell>
          <cell r="K1363" t="str">
            <v>V</v>
          </cell>
          <cell r="L1363">
            <v>38628.523055555554</v>
          </cell>
          <cell r="M1363" t="str">
            <v>gchateaug</v>
          </cell>
          <cell r="N1363">
            <v>38681.684131944443</v>
          </cell>
          <cell r="O1363" t="str">
            <v>gchateaug</v>
          </cell>
          <cell r="Q1363">
            <v>0.03</v>
          </cell>
        </row>
        <row r="1364">
          <cell r="A1364" t="str">
            <v>2000</v>
          </cell>
          <cell r="B1364" t="str">
            <v>LT</v>
          </cell>
          <cell r="C1364" t="str">
            <v>A00</v>
          </cell>
          <cell r="D1364" t="str">
            <v>PC_EMP</v>
          </cell>
          <cell r="E1364" t="str">
            <v>T</v>
          </cell>
          <cell r="F1364" t="str">
            <v>BES</v>
          </cell>
          <cell r="G1364" t="str">
            <v>RSE</v>
          </cell>
          <cell r="I1364" t="str">
            <v>NC</v>
          </cell>
          <cell r="K1364" t="str">
            <v>V</v>
          </cell>
          <cell r="L1364">
            <v>38628.52306712963</v>
          </cell>
          <cell r="M1364" t="str">
            <v>gchateaug</v>
          </cell>
          <cell r="N1364">
            <v>38681.684166666666</v>
          </cell>
          <cell r="O1364" t="str">
            <v>gchateaug</v>
          </cell>
          <cell r="Q1364">
            <v>0.02</v>
          </cell>
        </row>
        <row r="1365">
          <cell r="A1365" t="str">
            <v>2000</v>
          </cell>
          <cell r="B1365" t="str">
            <v>LT</v>
          </cell>
          <cell r="C1365" t="str">
            <v>A00</v>
          </cell>
          <cell r="D1365" t="str">
            <v>PC_EMP</v>
          </cell>
          <cell r="E1365" t="str">
            <v>T</v>
          </cell>
          <cell r="F1365" t="str">
            <v>BES</v>
          </cell>
          <cell r="G1365" t="str">
            <v>TOTAL</v>
          </cell>
          <cell r="I1365" t="str">
            <v>NC</v>
          </cell>
          <cell r="K1365" t="str">
            <v>V</v>
          </cell>
          <cell r="L1365">
            <v>38628.52306712963</v>
          </cell>
          <cell r="M1365" t="str">
            <v>gchateaug</v>
          </cell>
          <cell r="N1365">
            <v>38681.684166666666</v>
          </cell>
          <cell r="O1365" t="str">
            <v>gchateaug</v>
          </cell>
          <cell r="Q1365">
            <v>0.05</v>
          </cell>
        </row>
        <row r="1366">
          <cell r="A1366" t="str">
            <v>2000</v>
          </cell>
          <cell r="B1366" t="str">
            <v>LT</v>
          </cell>
          <cell r="C1366" t="str">
            <v>A00</v>
          </cell>
          <cell r="D1366" t="str">
            <v>PC_EMP</v>
          </cell>
          <cell r="E1366" t="str">
            <v>T</v>
          </cell>
          <cell r="F1366" t="str">
            <v>TOTAL</v>
          </cell>
          <cell r="G1366" t="str">
            <v>RSE</v>
          </cell>
          <cell r="I1366" t="str">
            <v>NC</v>
          </cell>
          <cell r="K1366" t="str">
            <v>V</v>
          </cell>
          <cell r="L1366">
            <v>38628.52306712963</v>
          </cell>
          <cell r="M1366" t="str">
            <v>gchateaug</v>
          </cell>
          <cell r="N1366">
            <v>38681.684166666666</v>
          </cell>
          <cell r="O1366" t="str">
            <v>gchateaug</v>
          </cell>
          <cell r="Q1366">
            <v>0.71</v>
          </cell>
        </row>
        <row r="1367">
          <cell r="A1367" t="str">
            <v>2000</v>
          </cell>
          <cell r="B1367" t="str">
            <v>LT</v>
          </cell>
          <cell r="C1367" t="str">
            <v>A00</v>
          </cell>
          <cell r="D1367" t="str">
            <v>PC_EMP</v>
          </cell>
          <cell r="E1367" t="str">
            <v>T</v>
          </cell>
          <cell r="F1367" t="str">
            <v>TOTAL</v>
          </cell>
          <cell r="G1367" t="str">
            <v>TOTAL</v>
          </cell>
          <cell r="I1367" t="str">
            <v>NC</v>
          </cell>
          <cell r="K1367" t="str">
            <v>V</v>
          </cell>
          <cell r="L1367">
            <v>38628.52306712963</v>
          </cell>
          <cell r="M1367" t="str">
            <v>gchateaug</v>
          </cell>
          <cell r="N1367">
            <v>38681.684166666666</v>
          </cell>
          <cell r="O1367" t="str">
            <v>gchateaug</v>
          </cell>
          <cell r="Q1367">
            <v>1.03</v>
          </cell>
        </row>
        <row r="1368">
          <cell r="A1368" t="str">
            <v>2000</v>
          </cell>
          <cell r="B1368" t="str">
            <v>LU</v>
          </cell>
          <cell r="C1368" t="str">
            <v>A00</v>
          </cell>
          <cell r="D1368" t="str">
            <v>PC_EMP</v>
          </cell>
          <cell r="E1368" t="str">
            <v>T</v>
          </cell>
          <cell r="F1368" t="str">
            <v>BES</v>
          </cell>
          <cell r="G1368" t="str">
            <v>RSE</v>
          </cell>
          <cell r="H1368" t="str">
            <v>:</v>
          </cell>
          <cell r="I1368" t="str">
            <v>NC</v>
          </cell>
          <cell r="K1368" t="str">
            <v>V</v>
          </cell>
          <cell r="L1368">
            <v>38628.52306712963</v>
          </cell>
          <cell r="M1368" t="str">
            <v>gchateaug</v>
          </cell>
          <cell r="N1368">
            <v>38681.684166666666</v>
          </cell>
          <cell r="O1368" t="str">
            <v>gchateaug</v>
          </cell>
        </row>
        <row r="1369">
          <cell r="A1369" t="str">
            <v>2000</v>
          </cell>
          <cell r="B1369" t="str">
            <v>LU</v>
          </cell>
          <cell r="C1369" t="str">
            <v>A00</v>
          </cell>
          <cell r="D1369" t="str">
            <v>PC_EMP</v>
          </cell>
          <cell r="E1369" t="str">
            <v>T</v>
          </cell>
          <cell r="F1369" t="str">
            <v>BES</v>
          </cell>
          <cell r="G1369" t="str">
            <v>TOTAL</v>
          </cell>
          <cell r="H1369" t="str">
            <v>:</v>
          </cell>
          <cell r="I1369" t="str">
            <v>NC</v>
          </cell>
          <cell r="K1369" t="str">
            <v>V</v>
          </cell>
          <cell r="L1369">
            <v>38628.52306712963</v>
          </cell>
          <cell r="M1369" t="str">
            <v>gchateaug</v>
          </cell>
          <cell r="N1369">
            <v>38681.684166666666</v>
          </cell>
          <cell r="O1369" t="str">
            <v>gchateaug</v>
          </cell>
        </row>
        <row r="1370">
          <cell r="A1370" t="str">
            <v>2004</v>
          </cell>
          <cell r="B1370" t="str">
            <v>MT</v>
          </cell>
          <cell r="C1370" t="str">
            <v>A00</v>
          </cell>
          <cell r="D1370" t="str">
            <v>PC_EMP</v>
          </cell>
          <cell r="E1370" t="str">
            <v>T</v>
          </cell>
          <cell r="F1370" t="str">
            <v>TOTAL</v>
          </cell>
          <cell r="G1370" t="str">
            <v>TOTAL</v>
          </cell>
          <cell r="H1370" t="str">
            <v>:</v>
          </cell>
          <cell r="I1370" t="str">
            <v>MS</v>
          </cell>
          <cell r="K1370" t="str">
            <v>V</v>
          </cell>
          <cell r="L1370">
            <v>38628.52306712963</v>
          </cell>
          <cell r="M1370" t="str">
            <v>gchateaug</v>
          </cell>
          <cell r="N1370">
            <v>38681.684131944443</v>
          </cell>
          <cell r="O1370" t="str">
            <v>gchateaug</v>
          </cell>
        </row>
        <row r="1371">
          <cell r="A1371" t="str">
            <v>2004</v>
          </cell>
          <cell r="B1371" t="str">
            <v>MT</v>
          </cell>
          <cell r="C1371" t="str">
            <v>A00</v>
          </cell>
          <cell r="D1371" t="str">
            <v>PC_EMP</v>
          </cell>
          <cell r="E1371" t="str">
            <v>T</v>
          </cell>
          <cell r="F1371" t="str">
            <v>TOTAL</v>
          </cell>
          <cell r="G1371" t="str">
            <v>RSE</v>
          </cell>
          <cell r="H1371" t="str">
            <v>:</v>
          </cell>
          <cell r="I1371" t="str">
            <v>MS</v>
          </cell>
          <cell r="K1371" t="str">
            <v>V</v>
          </cell>
          <cell r="L1371">
            <v>38628.52306712963</v>
          </cell>
          <cell r="M1371" t="str">
            <v>gchateaug</v>
          </cell>
          <cell r="N1371">
            <v>38681.684131944443</v>
          </cell>
          <cell r="O1371" t="str">
            <v>gchateaug</v>
          </cell>
        </row>
        <row r="1372">
          <cell r="A1372" t="str">
            <v>2004</v>
          </cell>
          <cell r="B1372" t="str">
            <v>MT</v>
          </cell>
          <cell r="C1372" t="str">
            <v>A00</v>
          </cell>
          <cell r="D1372" t="str">
            <v>PC_EMP</v>
          </cell>
          <cell r="E1372" t="str">
            <v>T</v>
          </cell>
          <cell r="F1372" t="str">
            <v>BES</v>
          </cell>
          <cell r="G1372" t="str">
            <v>TOTAL</v>
          </cell>
          <cell r="H1372" t="str">
            <v>:</v>
          </cell>
          <cell r="I1372" t="str">
            <v>MS</v>
          </cell>
          <cell r="K1372" t="str">
            <v>V</v>
          </cell>
          <cell r="L1372">
            <v>38628.52306712963</v>
          </cell>
          <cell r="M1372" t="str">
            <v>gchateaug</v>
          </cell>
          <cell r="N1372">
            <v>38681.684131944443</v>
          </cell>
          <cell r="O1372" t="str">
            <v>gchateaug</v>
          </cell>
        </row>
        <row r="1373">
          <cell r="A1373" t="str">
            <v>2004</v>
          </cell>
          <cell r="B1373" t="str">
            <v>MT</v>
          </cell>
          <cell r="C1373" t="str">
            <v>A00</v>
          </cell>
          <cell r="D1373" t="str">
            <v>PC_EMP</v>
          </cell>
          <cell r="E1373" t="str">
            <v>T</v>
          </cell>
          <cell r="F1373" t="str">
            <v>BES</v>
          </cell>
          <cell r="G1373" t="str">
            <v>RSE</v>
          </cell>
          <cell r="H1373" t="str">
            <v>:</v>
          </cell>
          <cell r="I1373" t="str">
            <v>MS</v>
          </cell>
          <cell r="K1373" t="str">
            <v>V</v>
          </cell>
          <cell r="L1373">
            <v>38628.52306712963</v>
          </cell>
          <cell r="M1373" t="str">
            <v>gchateaug</v>
          </cell>
          <cell r="N1373">
            <v>38681.684131944443</v>
          </cell>
          <cell r="O1373" t="str">
            <v>gchateaug</v>
          </cell>
        </row>
        <row r="1374">
          <cell r="A1374" t="str">
            <v>2004</v>
          </cell>
          <cell r="B1374" t="str">
            <v>EE</v>
          </cell>
          <cell r="C1374" t="str">
            <v>A00</v>
          </cell>
          <cell r="D1374" t="str">
            <v>PC_EMP</v>
          </cell>
          <cell r="E1374" t="str">
            <v>T</v>
          </cell>
          <cell r="F1374" t="str">
            <v>TOTAL</v>
          </cell>
          <cell r="G1374" t="str">
            <v>TOTAL</v>
          </cell>
          <cell r="H1374" t="str">
            <v>:</v>
          </cell>
          <cell r="I1374" t="str">
            <v>MS</v>
          </cell>
          <cell r="K1374" t="str">
            <v>V</v>
          </cell>
          <cell r="L1374">
            <v>38628.52306712963</v>
          </cell>
          <cell r="M1374" t="str">
            <v>gchateaug</v>
          </cell>
          <cell r="N1374">
            <v>38681.68414351852</v>
          </cell>
          <cell r="O1374" t="str">
            <v>gchateaug</v>
          </cell>
        </row>
        <row r="1375">
          <cell r="A1375" t="str">
            <v>2004</v>
          </cell>
          <cell r="B1375" t="str">
            <v>EE</v>
          </cell>
          <cell r="C1375" t="str">
            <v>A00</v>
          </cell>
          <cell r="D1375" t="str">
            <v>PC_EMP</v>
          </cell>
          <cell r="E1375" t="str">
            <v>T</v>
          </cell>
          <cell r="F1375" t="str">
            <v>TOTAL</v>
          </cell>
          <cell r="G1375" t="str">
            <v>RSE</v>
          </cell>
          <cell r="H1375" t="str">
            <v>:</v>
          </cell>
          <cell r="I1375" t="str">
            <v>MS</v>
          </cell>
          <cell r="K1375" t="str">
            <v>V</v>
          </cell>
          <cell r="L1375">
            <v>38628.52306712963</v>
          </cell>
          <cell r="M1375" t="str">
            <v>gchateaug</v>
          </cell>
          <cell r="N1375">
            <v>38681.68414351852</v>
          </cell>
          <cell r="O1375" t="str">
            <v>gchateaug</v>
          </cell>
        </row>
        <row r="1376">
          <cell r="A1376" t="str">
            <v>1995</v>
          </cell>
          <cell r="B1376" t="str">
            <v>GR</v>
          </cell>
          <cell r="C1376" t="str">
            <v>A00</v>
          </cell>
          <cell r="D1376" t="str">
            <v>PC_EMP</v>
          </cell>
          <cell r="E1376" t="str">
            <v>T</v>
          </cell>
          <cell r="F1376" t="str">
            <v>BES</v>
          </cell>
          <cell r="G1376" t="str">
            <v>RSE</v>
          </cell>
          <cell r="I1376" t="str">
            <v>OTH</v>
          </cell>
          <cell r="J1376" t="str">
            <v>DATA OCDE</v>
          </cell>
          <cell r="K1376" t="str">
            <v>V</v>
          </cell>
          <cell r="L1376">
            <v>38628.522916666669</v>
          </cell>
          <cell r="M1376" t="str">
            <v>gchateaug</v>
          </cell>
          <cell r="N1376">
            <v>38681.684039351851</v>
          </cell>
          <cell r="O1376" t="str">
            <v>gchateaug</v>
          </cell>
          <cell r="Q1376">
            <v>0.06</v>
          </cell>
        </row>
        <row r="1377">
          <cell r="A1377" t="str">
            <v>1995</v>
          </cell>
          <cell r="B1377" t="str">
            <v>FR</v>
          </cell>
          <cell r="C1377" t="str">
            <v>A00</v>
          </cell>
          <cell r="D1377" t="str">
            <v>PC_EMP</v>
          </cell>
          <cell r="E1377" t="str">
            <v>T</v>
          </cell>
          <cell r="F1377" t="str">
            <v>TOTAL</v>
          </cell>
          <cell r="G1377" t="str">
            <v>TOTAL</v>
          </cell>
          <cell r="I1377" t="str">
            <v>NC</v>
          </cell>
          <cell r="K1377" t="str">
            <v>V</v>
          </cell>
          <cell r="L1377">
            <v>38628.522916666669</v>
          </cell>
          <cell r="M1377" t="str">
            <v>gchateaug</v>
          </cell>
          <cell r="N1377">
            <v>38681.684039351851</v>
          </cell>
          <cell r="O1377" t="str">
            <v>gchateaug</v>
          </cell>
          <cell r="Q1377">
            <v>1.67</v>
          </cell>
        </row>
        <row r="1378">
          <cell r="A1378" t="str">
            <v>1995</v>
          </cell>
          <cell r="B1378" t="str">
            <v>FR</v>
          </cell>
          <cell r="C1378" t="str">
            <v>A00</v>
          </cell>
          <cell r="D1378" t="str">
            <v>PC_EMP</v>
          </cell>
          <cell r="E1378" t="str">
            <v>T</v>
          </cell>
          <cell r="F1378" t="str">
            <v>TOTAL</v>
          </cell>
          <cell r="G1378" t="str">
            <v>RSE</v>
          </cell>
          <cell r="I1378" t="str">
            <v>NC</v>
          </cell>
          <cell r="K1378" t="str">
            <v>V</v>
          </cell>
          <cell r="L1378">
            <v>38628.522916666669</v>
          </cell>
          <cell r="M1378" t="str">
            <v>gchateaug</v>
          </cell>
          <cell r="N1378">
            <v>38681.684039351851</v>
          </cell>
          <cell r="O1378" t="str">
            <v>gchateaug</v>
          </cell>
          <cell r="Q1378">
            <v>0.86</v>
          </cell>
        </row>
        <row r="1379">
          <cell r="A1379" t="str">
            <v>1995</v>
          </cell>
          <cell r="B1379" t="str">
            <v>FR</v>
          </cell>
          <cell r="C1379" t="str">
            <v>A00</v>
          </cell>
          <cell r="D1379" t="str">
            <v>PC_EMP</v>
          </cell>
          <cell r="E1379" t="str">
            <v>T</v>
          </cell>
          <cell r="F1379" t="str">
            <v>BES</v>
          </cell>
          <cell r="G1379" t="str">
            <v>TOTAL</v>
          </cell>
          <cell r="I1379" t="str">
            <v>NC</v>
          </cell>
          <cell r="K1379" t="str">
            <v>V</v>
          </cell>
          <cell r="L1379">
            <v>38628.522916666669</v>
          </cell>
          <cell r="M1379" t="str">
            <v>gchateaug</v>
          </cell>
          <cell r="N1379">
            <v>38681.684039351851</v>
          </cell>
          <cell r="O1379" t="str">
            <v>gchateaug</v>
          </cell>
          <cell r="Q1379">
            <v>0.82</v>
          </cell>
        </row>
        <row r="1380">
          <cell r="A1380" t="str">
            <v>1995</v>
          </cell>
          <cell r="B1380" t="str">
            <v>FR</v>
          </cell>
          <cell r="C1380" t="str">
            <v>A00</v>
          </cell>
          <cell r="D1380" t="str">
            <v>PC_EMP</v>
          </cell>
          <cell r="E1380" t="str">
            <v>T</v>
          </cell>
          <cell r="F1380" t="str">
            <v>BES</v>
          </cell>
          <cell r="G1380" t="str">
            <v>RSE</v>
          </cell>
          <cell r="I1380" t="str">
            <v>NC</v>
          </cell>
          <cell r="K1380" t="str">
            <v>V</v>
          </cell>
          <cell r="L1380">
            <v>38628.522916666669</v>
          </cell>
          <cell r="M1380" t="str">
            <v>gchateaug</v>
          </cell>
          <cell r="N1380">
            <v>38681.684039351851</v>
          </cell>
          <cell r="O1380" t="str">
            <v>gchateaug</v>
          </cell>
          <cell r="Q1380">
            <v>0.35</v>
          </cell>
        </row>
        <row r="1381">
          <cell r="A1381" t="str">
            <v>1993</v>
          </cell>
          <cell r="B1381" t="str">
            <v>DK</v>
          </cell>
          <cell r="C1381" t="str">
            <v>A00</v>
          </cell>
          <cell r="D1381" t="str">
            <v>PC_EMP</v>
          </cell>
          <cell r="E1381" t="str">
            <v>T</v>
          </cell>
          <cell r="F1381" t="str">
            <v>TOTAL</v>
          </cell>
          <cell r="G1381" t="str">
            <v>TOTAL</v>
          </cell>
          <cell r="I1381" t="str">
            <v>NC</v>
          </cell>
          <cell r="K1381" t="str">
            <v>V</v>
          </cell>
          <cell r="L1381">
            <v>38628.522916666669</v>
          </cell>
          <cell r="M1381" t="str">
            <v>gchateaug</v>
          </cell>
          <cell r="N1381">
            <v>38681.684062499997</v>
          </cell>
          <cell r="O1381" t="str">
            <v>gchateaug</v>
          </cell>
          <cell r="Q1381">
            <v>1.71</v>
          </cell>
        </row>
        <row r="1382">
          <cell r="A1382" t="str">
            <v>1993</v>
          </cell>
          <cell r="B1382" t="str">
            <v>DK</v>
          </cell>
          <cell r="C1382" t="str">
            <v>A00</v>
          </cell>
          <cell r="D1382" t="str">
            <v>PC_EMP</v>
          </cell>
          <cell r="E1382" t="str">
            <v>T</v>
          </cell>
          <cell r="F1382" t="str">
            <v>TOTAL</v>
          </cell>
          <cell r="G1382" t="str">
            <v>RSE</v>
          </cell>
          <cell r="I1382" t="str">
            <v>NC</v>
          </cell>
          <cell r="K1382" t="str">
            <v>V</v>
          </cell>
          <cell r="L1382">
            <v>38628.522916666669</v>
          </cell>
          <cell r="M1382" t="str">
            <v>gchateaug</v>
          </cell>
          <cell r="N1382">
            <v>38681.684062499997</v>
          </cell>
          <cell r="O1382" t="str">
            <v>gchateaug</v>
          </cell>
          <cell r="Q1382">
            <v>0.88</v>
          </cell>
        </row>
        <row r="1383">
          <cell r="A1383" t="str">
            <v>1985</v>
          </cell>
          <cell r="B1383" t="str">
            <v>TR</v>
          </cell>
          <cell r="C1383" t="str">
            <v>A00</v>
          </cell>
          <cell r="D1383" t="str">
            <v>PC_EMP</v>
          </cell>
          <cell r="E1383" t="str">
            <v>T</v>
          </cell>
          <cell r="F1383" t="str">
            <v>TOTAL</v>
          </cell>
          <cell r="G1383" t="str">
            <v>RSE</v>
          </cell>
          <cell r="H1383" t="str">
            <v>:</v>
          </cell>
          <cell r="I1383" t="str">
            <v>NC</v>
          </cell>
          <cell r="K1383" t="str">
            <v>V</v>
          </cell>
          <cell r="L1383">
            <v>38628.522986111115</v>
          </cell>
          <cell r="M1383" t="str">
            <v>gchateaug</v>
          </cell>
          <cell r="N1383">
            <v>38681.684108796297</v>
          </cell>
          <cell r="O1383" t="str">
            <v>gchateaug</v>
          </cell>
        </row>
        <row r="1384">
          <cell r="A1384" t="str">
            <v>1985</v>
          </cell>
          <cell r="B1384" t="str">
            <v>TR</v>
          </cell>
          <cell r="C1384" t="str">
            <v>A00</v>
          </cell>
          <cell r="D1384" t="str">
            <v>PC_EMP</v>
          </cell>
          <cell r="E1384" t="str">
            <v>T</v>
          </cell>
          <cell r="F1384" t="str">
            <v>BES</v>
          </cell>
          <cell r="G1384" t="str">
            <v>TOTAL</v>
          </cell>
          <cell r="H1384" t="str">
            <v>:</v>
          </cell>
          <cell r="I1384" t="str">
            <v>NC</v>
          </cell>
          <cell r="K1384" t="str">
            <v>V</v>
          </cell>
          <cell r="L1384">
            <v>38628.522986111115</v>
          </cell>
          <cell r="M1384" t="str">
            <v>gchateaug</v>
          </cell>
          <cell r="N1384">
            <v>38681.684108796297</v>
          </cell>
          <cell r="O1384" t="str">
            <v>gchateaug</v>
          </cell>
        </row>
        <row r="1385">
          <cell r="A1385" t="str">
            <v>1985</v>
          </cell>
          <cell r="B1385" t="str">
            <v>TR</v>
          </cell>
          <cell r="C1385" t="str">
            <v>A00</v>
          </cell>
          <cell r="D1385" t="str">
            <v>PC_EMP</v>
          </cell>
          <cell r="E1385" t="str">
            <v>T</v>
          </cell>
          <cell r="F1385" t="str">
            <v>BES</v>
          </cell>
          <cell r="G1385" t="str">
            <v>RSE</v>
          </cell>
          <cell r="H1385" t="str">
            <v>:</v>
          </cell>
          <cell r="I1385" t="str">
            <v>NC</v>
          </cell>
          <cell r="K1385" t="str">
            <v>V</v>
          </cell>
          <cell r="L1385">
            <v>38628.522986111115</v>
          </cell>
          <cell r="M1385" t="str">
            <v>gchateaug</v>
          </cell>
          <cell r="N1385">
            <v>38681.684108796297</v>
          </cell>
          <cell r="O1385" t="str">
            <v>gchateaug</v>
          </cell>
        </row>
        <row r="1386">
          <cell r="A1386" t="str">
            <v>1997</v>
          </cell>
          <cell r="B1386" t="str">
            <v>CZ</v>
          </cell>
          <cell r="C1386" t="str">
            <v>A00</v>
          </cell>
          <cell r="D1386" t="str">
            <v>PC_EMP</v>
          </cell>
          <cell r="E1386" t="str">
            <v>T</v>
          </cell>
          <cell r="F1386" t="str">
            <v>BES</v>
          </cell>
          <cell r="G1386" t="str">
            <v>RSE</v>
          </cell>
          <cell r="I1386" t="str">
            <v>NC</v>
          </cell>
          <cell r="K1386" t="str">
            <v>V</v>
          </cell>
          <cell r="L1386">
            <v>38628.522997685184</v>
          </cell>
          <cell r="M1386" t="str">
            <v>gchateaug</v>
          </cell>
          <cell r="N1386">
            <v>38681.684039351851</v>
          </cell>
          <cell r="O1386" t="str">
            <v>gchateaug</v>
          </cell>
          <cell r="Q1386">
            <v>0.14000000000000001</v>
          </cell>
        </row>
        <row r="1387">
          <cell r="A1387" t="str">
            <v>1997</v>
          </cell>
          <cell r="B1387" t="str">
            <v>CZ</v>
          </cell>
          <cell r="C1387" t="str">
            <v>A00</v>
          </cell>
          <cell r="D1387" t="str">
            <v>PC_EMP</v>
          </cell>
          <cell r="E1387" t="str">
            <v>T</v>
          </cell>
          <cell r="F1387" t="str">
            <v>BES</v>
          </cell>
          <cell r="G1387" t="str">
            <v>TOTAL</v>
          </cell>
          <cell r="I1387" t="str">
            <v>NC</v>
          </cell>
          <cell r="K1387" t="str">
            <v>V</v>
          </cell>
          <cell r="L1387">
            <v>38628.522997685184</v>
          </cell>
          <cell r="M1387" t="str">
            <v>gchateaug</v>
          </cell>
          <cell r="N1387">
            <v>38681.684039351851</v>
          </cell>
          <cell r="O1387" t="str">
            <v>gchateaug</v>
          </cell>
          <cell r="Q1387">
            <v>0.41</v>
          </cell>
        </row>
        <row r="1388">
          <cell r="A1388" t="str">
            <v>1998</v>
          </cell>
          <cell r="B1388" t="str">
            <v>EE</v>
          </cell>
          <cell r="C1388" t="str">
            <v>A00</v>
          </cell>
          <cell r="D1388" t="str">
            <v>PC_EMP</v>
          </cell>
          <cell r="E1388" t="str">
            <v>T</v>
          </cell>
          <cell r="F1388" t="str">
            <v>BES</v>
          </cell>
          <cell r="G1388" t="str">
            <v>RSE</v>
          </cell>
          <cell r="I1388" t="str">
            <v>NC</v>
          </cell>
          <cell r="K1388" t="str">
            <v>V</v>
          </cell>
          <cell r="L1388">
            <v>38628.522997685184</v>
          </cell>
          <cell r="M1388" t="str">
            <v>gchateaug</v>
          </cell>
          <cell r="N1388">
            <v>38681.684039351851</v>
          </cell>
          <cell r="O1388" t="str">
            <v>gchateaug</v>
          </cell>
          <cell r="Q1388">
            <v>0.08</v>
          </cell>
        </row>
        <row r="1389">
          <cell r="A1389" t="str">
            <v>1998</v>
          </cell>
          <cell r="B1389" t="str">
            <v>EE</v>
          </cell>
          <cell r="C1389" t="str">
            <v>A00</v>
          </cell>
          <cell r="D1389" t="str">
            <v>PC_EMP</v>
          </cell>
          <cell r="E1389" t="str">
            <v>T</v>
          </cell>
          <cell r="F1389" t="str">
            <v>BES</v>
          </cell>
          <cell r="G1389" t="str">
            <v>TOTAL</v>
          </cell>
          <cell r="I1389" t="str">
            <v>NC</v>
          </cell>
          <cell r="K1389" t="str">
            <v>V</v>
          </cell>
          <cell r="L1389">
            <v>38628.523009259261</v>
          </cell>
          <cell r="M1389" t="str">
            <v>gchateaug</v>
          </cell>
          <cell r="N1389">
            <v>38681.684039351851</v>
          </cell>
          <cell r="O1389" t="str">
            <v>gchateaug</v>
          </cell>
          <cell r="Q1389">
            <v>0.13</v>
          </cell>
        </row>
        <row r="1390">
          <cell r="A1390" t="str">
            <v>1998</v>
          </cell>
          <cell r="B1390" t="str">
            <v>EE</v>
          </cell>
          <cell r="C1390" t="str">
            <v>A00</v>
          </cell>
          <cell r="D1390" t="str">
            <v>PC_EMP</v>
          </cell>
          <cell r="E1390" t="str">
            <v>T</v>
          </cell>
          <cell r="F1390" t="str">
            <v>TOTAL</v>
          </cell>
          <cell r="G1390" t="str">
            <v>RSE</v>
          </cell>
          <cell r="I1390" t="str">
            <v>NC</v>
          </cell>
          <cell r="K1390" t="str">
            <v>V</v>
          </cell>
          <cell r="L1390">
            <v>38628.523009259261</v>
          </cell>
          <cell r="M1390" t="str">
            <v>gchateaug</v>
          </cell>
          <cell r="N1390">
            <v>38681.684039351851</v>
          </cell>
          <cell r="O1390" t="str">
            <v>gchateaug</v>
          </cell>
          <cell r="Q1390">
            <v>0.73</v>
          </cell>
        </row>
        <row r="1391">
          <cell r="A1391" t="str">
            <v>1998</v>
          </cell>
          <cell r="B1391" t="str">
            <v>EE</v>
          </cell>
          <cell r="C1391" t="str">
            <v>A00</v>
          </cell>
          <cell r="D1391" t="str">
            <v>PC_EMP</v>
          </cell>
          <cell r="E1391" t="str">
            <v>T</v>
          </cell>
          <cell r="F1391" t="str">
            <v>TOTAL</v>
          </cell>
          <cell r="G1391" t="str">
            <v>TOTAL</v>
          </cell>
          <cell r="I1391" t="str">
            <v>NC</v>
          </cell>
          <cell r="K1391" t="str">
            <v>V</v>
          </cell>
          <cell r="L1391">
            <v>38628.523009259261</v>
          </cell>
          <cell r="M1391" t="str">
            <v>gchateaug</v>
          </cell>
          <cell r="N1391">
            <v>38681.684039351851</v>
          </cell>
          <cell r="O1391" t="str">
            <v>gchateaug</v>
          </cell>
          <cell r="Q1391">
            <v>1.08</v>
          </cell>
        </row>
        <row r="1392">
          <cell r="A1392" t="str">
            <v>1997</v>
          </cell>
          <cell r="B1392" t="str">
            <v>ES</v>
          </cell>
          <cell r="C1392" t="str">
            <v>A00</v>
          </cell>
          <cell r="D1392" t="str">
            <v>PC_EMP</v>
          </cell>
          <cell r="E1392" t="str">
            <v>T</v>
          </cell>
          <cell r="F1392" t="str">
            <v>TOTAL</v>
          </cell>
          <cell r="G1392" t="str">
            <v>RSE</v>
          </cell>
          <cell r="I1392" t="str">
            <v>NC</v>
          </cell>
          <cell r="K1392" t="str">
            <v>V</v>
          </cell>
          <cell r="L1392">
            <v>38628.523020833331</v>
          </cell>
          <cell r="M1392" t="str">
            <v>gchateaug</v>
          </cell>
          <cell r="N1392">
            <v>38681.684062499997</v>
          </cell>
          <cell r="O1392" t="str">
            <v>gchateaug</v>
          </cell>
          <cell r="Q1392">
            <v>0.78</v>
          </cell>
        </row>
        <row r="1393">
          <cell r="A1393" t="str">
            <v>1997</v>
          </cell>
          <cell r="B1393" t="str">
            <v>ES</v>
          </cell>
          <cell r="C1393" t="str">
            <v>A00</v>
          </cell>
          <cell r="D1393" t="str">
            <v>PC_EMP</v>
          </cell>
          <cell r="E1393" t="str">
            <v>T</v>
          </cell>
          <cell r="F1393" t="str">
            <v>TOTAL</v>
          </cell>
          <cell r="G1393" t="str">
            <v>TOTAL</v>
          </cell>
          <cell r="I1393" t="str">
            <v>NC</v>
          </cell>
          <cell r="K1393" t="str">
            <v>V</v>
          </cell>
          <cell r="L1393">
            <v>38628.523020833331</v>
          </cell>
          <cell r="M1393" t="str">
            <v>gchateaug</v>
          </cell>
          <cell r="N1393">
            <v>38681.684062499997</v>
          </cell>
          <cell r="O1393" t="str">
            <v>gchateaug</v>
          </cell>
          <cell r="Q1393">
            <v>1.17</v>
          </cell>
        </row>
        <row r="1394">
          <cell r="A1394" t="str">
            <v>2003</v>
          </cell>
          <cell r="B1394" t="str">
            <v>FI</v>
          </cell>
          <cell r="C1394" t="str">
            <v>A00</v>
          </cell>
          <cell r="D1394" t="str">
            <v>PC_EMP</v>
          </cell>
          <cell r="E1394" t="str">
            <v>T</v>
          </cell>
          <cell r="F1394" t="str">
            <v>BES</v>
          </cell>
          <cell r="G1394" t="str">
            <v>RSE</v>
          </cell>
          <cell r="H1394" t="str">
            <v>:</v>
          </cell>
          <cell r="I1394" t="str">
            <v>MS</v>
          </cell>
          <cell r="K1394" t="str">
            <v>V</v>
          </cell>
          <cell r="L1394">
            <v>38628.523020833331</v>
          </cell>
          <cell r="M1394" t="str">
            <v>gchateaug</v>
          </cell>
          <cell r="N1394">
            <v>38681.684131944443</v>
          </cell>
          <cell r="O1394" t="str">
            <v>gchateaug</v>
          </cell>
        </row>
        <row r="1395">
          <cell r="A1395" t="str">
            <v>2002</v>
          </cell>
          <cell r="B1395" t="str">
            <v>LT</v>
          </cell>
          <cell r="C1395" t="str">
            <v>A00</v>
          </cell>
          <cell r="D1395" t="str">
            <v>PC_EMP</v>
          </cell>
          <cell r="E1395" t="str">
            <v>T</v>
          </cell>
          <cell r="F1395" t="str">
            <v>TOTAL</v>
          </cell>
          <cell r="G1395" t="str">
            <v>RSE</v>
          </cell>
          <cell r="I1395" t="str">
            <v>MS</v>
          </cell>
          <cell r="K1395" t="str">
            <v>V</v>
          </cell>
          <cell r="L1395">
            <v>38628.523020833331</v>
          </cell>
          <cell r="M1395" t="str">
            <v>gchateaug</v>
          </cell>
          <cell r="N1395">
            <v>38681.684166666666</v>
          </cell>
          <cell r="O1395" t="str">
            <v>gchateaug</v>
          </cell>
          <cell r="Q1395">
            <v>0.67</v>
          </cell>
        </row>
        <row r="1396">
          <cell r="A1396" t="str">
            <v>2002</v>
          </cell>
          <cell r="B1396" t="str">
            <v>LT</v>
          </cell>
          <cell r="C1396" t="str">
            <v>A00</v>
          </cell>
          <cell r="D1396" t="str">
            <v>PC_EMP</v>
          </cell>
          <cell r="E1396" t="str">
            <v>T</v>
          </cell>
          <cell r="F1396" t="str">
            <v>BES</v>
          </cell>
          <cell r="G1396" t="str">
            <v>TOTAL</v>
          </cell>
          <cell r="I1396" t="str">
            <v>MS</v>
          </cell>
          <cell r="K1396" t="str">
            <v>V</v>
          </cell>
          <cell r="L1396">
            <v>38628.523020833331</v>
          </cell>
          <cell r="M1396" t="str">
            <v>gchateaug</v>
          </cell>
          <cell r="N1396">
            <v>38681.684166666666</v>
          </cell>
          <cell r="O1396" t="str">
            <v>gchateaug</v>
          </cell>
          <cell r="Q1396">
            <v>0.04</v>
          </cell>
        </row>
        <row r="1397">
          <cell r="A1397" t="str">
            <v>2002</v>
          </cell>
          <cell r="B1397" t="str">
            <v>LT</v>
          </cell>
          <cell r="C1397" t="str">
            <v>A00</v>
          </cell>
          <cell r="D1397" t="str">
            <v>PC_EMP</v>
          </cell>
          <cell r="E1397" t="str">
            <v>T</v>
          </cell>
          <cell r="F1397" t="str">
            <v>BES</v>
          </cell>
          <cell r="G1397" t="str">
            <v>RSE</v>
          </cell>
          <cell r="I1397" t="str">
            <v>MS</v>
          </cell>
          <cell r="K1397" t="str">
            <v>V</v>
          </cell>
          <cell r="L1397">
            <v>38628.523020833331</v>
          </cell>
          <cell r="M1397" t="str">
            <v>gchateaug</v>
          </cell>
          <cell r="N1397">
            <v>38681.684166666666</v>
          </cell>
          <cell r="O1397" t="str">
            <v>gchateaug</v>
          </cell>
          <cell r="Q1397">
            <v>0.02</v>
          </cell>
        </row>
        <row r="1398">
          <cell r="A1398" t="str">
            <v>2002</v>
          </cell>
          <cell r="B1398" t="str">
            <v>BG</v>
          </cell>
          <cell r="C1398" t="str">
            <v>A00</v>
          </cell>
          <cell r="D1398" t="str">
            <v>PC_EMP</v>
          </cell>
          <cell r="E1398" t="str">
            <v>T</v>
          </cell>
          <cell r="F1398" t="str">
            <v>TOTAL</v>
          </cell>
          <cell r="G1398" t="str">
            <v>TOTAL</v>
          </cell>
          <cell r="I1398" t="str">
            <v>MS</v>
          </cell>
          <cell r="K1398" t="str">
            <v>V</v>
          </cell>
          <cell r="L1398">
            <v>38628.523032407407</v>
          </cell>
          <cell r="M1398" t="str">
            <v>gchateaug</v>
          </cell>
          <cell r="N1398">
            <v>38681.684120370373</v>
          </cell>
          <cell r="O1398" t="str">
            <v>gchateaug</v>
          </cell>
          <cell r="Q1398">
            <v>0.6</v>
          </cell>
        </row>
        <row r="1399">
          <cell r="A1399" t="str">
            <v>2002</v>
          </cell>
          <cell r="B1399" t="str">
            <v>BG</v>
          </cell>
          <cell r="C1399" t="str">
            <v>A00</v>
          </cell>
          <cell r="D1399" t="str">
            <v>PC_EMP</v>
          </cell>
          <cell r="E1399" t="str">
            <v>T</v>
          </cell>
          <cell r="F1399" t="str">
            <v>TOTAL</v>
          </cell>
          <cell r="G1399" t="str">
            <v>RSE</v>
          </cell>
          <cell r="I1399" t="str">
            <v>MS</v>
          </cell>
          <cell r="K1399" t="str">
            <v>V</v>
          </cell>
          <cell r="L1399">
            <v>38628.523032407407</v>
          </cell>
          <cell r="M1399" t="str">
            <v>gchateaug</v>
          </cell>
          <cell r="N1399">
            <v>38681.684120370373</v>
          </cell>
          <cell r="O1399" t="str">
            <v>gchateaug</v>
          </cell>
          <cell r="Q1399">
            <v>0.37</v>
          </cell>
        </row>
        <row r="1400">
          <cell r="A1400" t="str">
            <v>2001</v>
          </cell>
          <cell r="B1400" t="str">
            <v>CZ</v>
          </cell>
          <cell r="C1400" t="str">
            <v>A00</v>
          </cell>
          <cell r="D1400" t="str">
            <v>PC_EMP</v>
          </cell>
          <cell r="E1400" t="str">
            <v>T</v>
          </cell>
          <cell r="F1400" t="str">
            <v>TOTAL</v>
          </cell>
          <cell r="G1400" t="str">
            <v>TOTAL</v>
          </cell>
          <cell r="I1400" t="str">
            <v>NC</v>
          </cell>
          <cell r="K1400" t="str">
            <v>V</v>
          </cell>
          <cell r="L1400">
            <v>38628.523032407407</v>
          </cell>
          <cell r="M1400" t="str">
            <v>gchateaug</v>
          </cell>
          <cell r="N1400">
            <v>38681.684120370373</v>
          </cell>
          <cell r="O1400" t="str">
            <v>gchateaug</v>
          </cell>
          <cell r="Q1400">
            <v>1.04</v>
          </cell>
        </row>
        <row r="1401">
          <cell r="A1401" t="str">
            <v>2001</v>
          </cell>
          <cell r="B1401" t="str">
            <v>CZ</v>
          </cell>
          <cell r="C1401" t="str">
            <v>A00</v>
          </cell>
          <cell r="D1401" t="str">
            <v>PC_EMP</v>
          </cell>
          <cell r="E1401" t="str">
            <v>T</v>
          </cell>
          <cell r="F1401" t="str">
            <v>TOTAL</v>
          </cell>
          <cell r="G1401" t="str">
            <v>RSE</v>
          </cell>
          <cell r="I1401" t="str">
            <v>NC</v>
          </cell>
          <cell r="K1401" t="str">
            <v>V</v>
          </cell>
          <cell r="L1401">
            <v>38628.523032407407</v>
          </cell>
          <cell r="M1401" t="str">
            <v>gchateaug</v>
          </cell>
          <cell r="N1401">
            <v>38681.684120370373</v>
          </cell>
          <cell r="O1401" t="str">
            <v>gchateaug</v>
          </cell>
          <cell r="Q1401">
            <v>0.56999999999999995</v>
          </cell>
        </row>
        <row r="1402">
          <cell r="A1402" t="str">
            <v>2001</v>
          </cell>
          <cell r="B1402" t="str">
            <v>CZ</v>
          </cell>
          <cell r="C1402" t="str">
            <v>A00</v>
          </cell>
          <cell r="D1402" t="str">
            <v>PC_EMP</v>
          </cell>
          <cell r="E1402" t="str">
            <v>T</v>
          </cell>
          <cell r="F1402" t="str">
            <v>BES</v>
          </cell>
          <cell r="G1402" t="str">
            <v>TOTAL</v>
          </cell>
          <cell r="I1402" t="str">
            <v>NC</v>
          </cell>
          <cell r="K1402" t="str">
            <v>V</v>
          </cell>
          <cell r="L1402">
            <v>38628.523032407407</v>
          </cell>
          <cell r="M1402" t="str">
            <v>gchateaug</v>
          </cell>
          <cell r="N1402">
            <v>38681.684120370373</v>
          </cell>
          <cell r="O1402" t="str">
            <v>gchateaug</v>
          </cell>
          <cell r="Q1402">
            <v>0.42</v>
          </cell>
        </row>
        <row r="1403">
          <cell r="A1403" t="str">
            <v>2001</v>
          </cell>
          <cell r="B1403" t="str">
            <v>CZ</v>
          </cell>
          <cell r="C1403" t="str">
            <v>A00</v>
          </cell>
          <cell r="D1403" t="str">
            <v>PC_EMP</v>
          </cell>
          <cell r="E1403" t="str">
            <v>T</v>
          </cell>
          <cell r="F1403" t="str">
            <v>BES</v>
          </cell>
          <cell r="G1403" t="str">
            <v>RSE</v>
          </cell>
          <cell r="I1403" t="str">
            <v>NC</v>
          </cell>
          <cell r="K1403" t="str">
            <v>V</v>
          </cell>
          <cell r="L1403">
            <v>38628.523032407407</v>
          </cell>
          <cell r="M1403" t="str">
            <v>gchateaug</v>
          </cell>
          <cell r="N1403">
            <v>38681.684120370373</v>
          </cell>
          <cell r="O1403" t="str">
            <v>gchateaug</v>
          </cell>
          <cell r="Q1403">
            <v>0.17</v>
          </cell>
        </row>
        <row r="1404">
          <cell r="A1404" t="str">
            <v>2003</v>
          </cell>
          <cell r="B1404" t="str">
            <v>JP</v>
          </cell>
          <cell r="C1404" t="str">
            <v>A00</v>
          </cell>
          <cell r="D1404" t="str">
            <v>PC_EMP</v>
          </cell>
          <cell r="E1404" t="str">
            <v>T</v>
          </cell>
          <cell r="F1404" t="str">
            <v>TOTAL</v>
          </cell>
          <cell r="G1404" t="str">
            <v>TOTAL</v>
          </cell>
          <cell r="I1404" t="str">
            <v>OTH</v>
          </cell>
          <cell r="J1404" t="str">
            <v xml:space="preserve">Source: OECD. </v>
          </cell>
          <cell r="K1404" t="str">
            <v>V</v>
          </cell>
          <cell r="L1404">
            <v>38628.523055555554</v>
          </cell>
          <cell r="M1404" t="str">
            <v>gchateaug</v>
          </cell>
          <cell r="N1404">
            <v>38681.684131944443</v>
          </cell>
          <cell r="O1404" t="str">
            <v>gchateaug</v>
          </cell>
          <cell r="Q1404">
            <v>1.66</v>
          </cell>
        </row>
        <row r="1405">
          <cell r="A1405" t="str">
            <v>2003</v>
          </cell>
          <cell r="B1405" t="str">
            <v>JP</v>
          </cell>
          <cell r="C1405" t="str">
            <v>A00</v>
          </cell>
          <cell r="D1405" t="str">
            <v>PC_EMP</v>
          </cell>
          <cell r="E1405" t="str">
            <v>T</v>
          </cell>
          <cell r="F1405" t="str">
            <v>TOTAL</v>
          </cell>
          <cell r="G1405" t="str">
            <v>RSE</v>
          </cell>
          <cell r="I1405" t="str">
            <v>OTH</v>
          </cell>
          <cell r="J1405" t="str">
            <v xml:space="preserve">Source: OECD. </v>
          </cell>
          <cell r="K1405" t="str">
            <v>V</v>
          </cell>
          <cell r="L1405">
            <v>38628.523055555554</v>
          </cell>
          <cell r="M1405" t="str">
            <v>gchateaug</v>
          </cell>
          <cell r="N1405">
            <v>38681.684131944443</v>
          </cell>
          <cell r="O1405" t="str">
            <v>gchateaug</v>
          </cell>
          <cell r="Q1405">
            <v>1.27</v>
          </cell>
        </row>
        <row r="1406">
          <cell r="A1406" t="str">
            <v>2003</v>
          </cell>
          <cell r="B1406" t="str">
            <v>JP</v>
          </cell>
          <cell r="C1406" t="str">
            <v>A00</v>
          </cell>
          <cell r="D1406" t="str">
            <v>PC_EMP</v>
          </cell>
          <cell r="E1406" t="str">
            <v>T</v>
          </cell>
          <cell r="F1406" t="str">
            <v>BES</v>
          </cell>
          <cell r="G1406" t="str">
            <v>TOTAL</v>
          </cell>
          <cell r="I1406" t="str">
            <v>OTH</v>
          </cell>
          <cell r="J1406" t="str">
            <v xml:space="preserve">Source: OECD. </v>
          </cell>
          <cell r="K1406" t="str">
            <v>V</v>
          </cell>
          <cell r="L1406">
            <v>38628.523055555554</v>
          </cell>
          <cell r="M1406" t="str">
            <v>gchateaug</v>
          </cell>
          <cell r="N1406">
            <v>38681.684131944443</v>
          </cell>
          <cell r="O1406" t="str">
            <v>gchateaug</v>
          </cell>
          <cell r="Q1406">
            <v>1</v>
          </cell>
        </row>
        <row r="1407">
          <cell r="A1407" t="str">
            <v>2003</v>
          </cell>
          <cell r="B1407" t="str">
            <v>JP</v>
          </cell>
          <cell r="C1407" t="str">
            <v>A00</v>
          </cell>
          <cell r="D1407" t="str">
            <v>PC_EMP</v>
          </cell>
          <cell r="E1407" t="str">
            <v>T</v>
          </cell>
          <cell r="F1407" t="str">
            <v>BES</v>
          </cell>
          <cell r="G1407" t="str">
            <v>RSE</v>
          </cell>
          <cell r="I1407" t="str">
            <v>OTH</v>
          </cell>
          <cell r="J1407" t="str">
            <v xml:space="preserve">Source: OECD. </v>
          </cell>
          <cell r="K1407" t="str">
            <v>V</v>
          </cell>
          <cell r="L1407">
            <v>38628.523055555554</v>
          </cell>
          <cell r="M1407" t="str">
            <v>gchateaug</v>
          </cell>
          <cell r="N1407">
            <v>38681.684131944443</v>
          </cell>
          <cell r="O1407" t="str">
            <v>gchateaug</v>
          </cell>
          <cell r="Q1407">
            <v>0.76</v>
          </cell>
        </row>
        <row r="1408">
          <cell r="A1408" t="str">
            <v>2002</v>
          </cell>
          <cell r="B1408" t="str">
            <v>PT</v>
          </cell>
          <cell r="C1408" t="str">
            <v>A00</v>
          </cell>
          <cell r="D1408" t="str">
            <v>PC_EMP</v>
          </cell>
          <cell r="E1408" t="str">
            <v>T</v>
          </cell>
          <cell r="F1408" t="str">
            <v>BES</v>
          </cell>
          <cell r="G1408" t="str">
            <v>TOTAL</v>
          </cell>
          <cell r="H1408" t="str">
            <v>e</v>
          </cell>
          <cell r="I1408" t="str">
            <v>MS</v>
          </cell>
          <cell r="K1408" t="str">
            <v>V</v>
          </cell>
          <cell r="L1408">
            <v>38628.523055555554</v>
          </cell>
          <cell r="M1408" t="str">
            <v>gchateaug</v>
          </cell>
          <cell r="N1408">
            <v>38681.684120370373</v>
          </cell>
          <cell r="O1408" t="str">
            <v>gchateaug</v>
          </cell>
          <cell r="Q1408">
            <v>0.16</v>
          </cell>
        </row>
        <row r="1409">
          <cell r="A1409" t="str">
            <v>1997</v>
          </cell>
          <cell r="B1409" t="str">
            <v>HU</v>
          </cell>
          <cell r="C1409" t="str">
            <v>A00</v>
          </cell>
          <cell r="D1409" t="str">
            <v>PC_EMP</v>
          </cell>
          <cell r="E1409" t="str">
            <v>T</v>
          </cell>
          <cell r="F1409" t="str">
            <v>TOTAL</v>
          </cell>
          <cell r="G1409" t="str">
            <v>RSE</v>
          </cell>
          <cell r="I1409" t="str">
            <v>NC</v>
          </cell>
          <cell r="K1409" t="str">
            <v>V</v>
          </cell>
          <cell r="L1409">
            <v>38628.52306712963</v>
          </cell>
          <cell r="M1409" t="str">
            <v>gchateaug</v>
          </cell>
          <cell r="N1409">
            <v>38681.684016203704</v>
          </cell>
          <cell r="O1409" t="str">
            <v>gchateaug</v>
          </cell>
          <cell r="Q1409">
            <v>0.61</v>
          </cell>
        </row>
        <row r="1410">
          <cell r="A1410" t="str">
            <v>1997</v>
          </cell>
          <cell r="B1410" t="str">
            <v>HU</v>
          </cell>
          <cell r="C1410" t="str">
            <v>A00</v>
          </cell>
          <cell r="D1410" t="str">
            <v>PC_EMP</v>
          </cell>
          <cell r="E1410" t="str">
            <v>T</v>
          </cell>
          <cell r="F1410" t="str">
            <v>TOTAL</v>
          </cell>
          <cell r="G1410" t="str">
            <v>TOTAL</v>
          </cell>
          <cell r="I1410" t="str">
            <v>NC</v>
          </cell>
          <cell r="K1410" t="str">
            <v>V</v>
          </cell>
          <cell r="L1410">
            <v>38628.52306712963</v>
          </cell>
          <cell r="M1410" t="str">
            <v>gchateaug</v>
          </cell>
          <cell r="N1410">
            <v>38681.684016203704</v>
          </cell>
          <cell r="O1410" t="str">
            <v>gchateaug</v>
          </cell>
          <cell r="Q1410">
            <v>1.1100000000000001</v>
          </cell>
        </row>
        <row r="1411">
          <cell r="A1411" t="str">
            <v>1997</v>
          </cell>
          <cell r="B1411" t="str">
            <v>IS</v>
          </cell>
          <cell r="C1411" t="str">
            <v>A00</v>
          </cell>
          <cell r="D1411" t="str">
            <v>PC_EMP</v>
          </cell>
          <cell r="E1411" t="str">
            <v>T</v>
          </cell>
          <cell r="F1411" t="str">
            <v>BES</v>
          </cell>
          <cell r="G1411" t="str">
            <v>RSE</v>
          </cell>
          <cell r="I1411" t="str">
            <v>NC</v>
          </cell>
          <cell r="K1411" t="str">
            <v>V</v>
          </cell>
          <cell r="L1411">
            <v>38628.52306712963</v>
          </cell>
          <cell r="M1411" t="str">
            <v>gchateaug</v>
          </cell>
          <cell r="N1411">
            <v>38681.684050925927</v>
          </cell>
          <cell r="O1411" t="str">
            <v>gchateaug</v>
          </cell>
          <cell r="Q1411">
            <v>0.47</v>
          </cell>
        </row>
        <row r="1412">
          <cell r="A1412" t="str">
            <v>1997</v>
          </cell>
          <cell r="B1412" t="str">
            <v>IS</v>
          </cell>
          <cell r="C1412" t="str">
            <v>A00</v>
          </cell>
          <cell r="D1412" t="str">
            <v>PC_EMP</v>
          </cell>
          <cell r="E1412" t="str">
            <v>T</v>
          </cell>
          <cell r="F1412" t="str">
            <v>BES</v>
          </cell>
          <cell r="G1412" t="str">
            <v>TOTAL</v>
          </cell>
          <cell r="I1412" t="str">
            <v>NC</v>
          </cell>
          <cell r="K1412" t="str">
            <v>V</v>
          </cell>
          <cell r="L1412">
            <v>38628.52306712963</v>
          </cell>
          <cell r="M1412" t="str">
            <v>gchateaug</v>
          </cell>
          <cell r="N1412">
            <v>38681.684050925927</v>
          </cell>
          <cell r="O1412" t="str">
            <v>gchateaug</v>
          </cell>
          <cell r="Q1412">
            <v>0.9</v>
          </cell>
        </row>
        <row r="1413">
          <cell r="A1413" t="str">
            <v>2003</v>
          </cell>
          <cell r="B1413" t="str">
            <v>RU</v>
          </cell>
          <cell r="C1413" t="str">
            <v>A00</v>
          </cell>
          <cell r="D1413" t="str">
            <v>PC_EMP</v>
          </cell>
          <cell r="E1413" t="str">
            <v>T</v>
          </cell>
          <cell r="F1413" t="str">
            <v>TOTAL</v>
          </cell>
          <cell r="G1413" t="str">
            <v>TOTAL</v>
          </cell>
          <cell r="I1413" t="str">
            <v>MS</v>
          </cell>
          <cell r="K1413" t="str">
            <v>V</v>
          </cell>
          <cell r="L1413">
            <v>38628.523078703707</v>
          </cell>
          <cell r="M1413" t="str">
            <v>gchateaug</v>
          </cell>
          <cell r="N1413">
            <v>38681.68414351852</v>
          </cell>
          <cell r="O1413" t="str">
            <v>gchateaug</v>
          </cell>
          <cell r="Q1413">
            <v>1.3</v>
          </cell>
        </row>
        <row r="1414">
          <cell r="A1414" t="str">
            <v>2003</v>
          </cell>
          <cell r="B1414" t="str">
            <v>RU</v>
          </cell>
          <cell r="C1414" t="str">
            <v>A00</v>
          </cell>
          <cell r="D1414" t="str">
            <v>PC_EMP</v>
          </cell>
          <cell r="E1414" t="str">
            <v>T</v>
          </cell>
          <cell r="F1414" t="str">
            <v>TOTAL</v>
          </cell>
          <cell r="G1414" t="str">
            <v>RSE</v>
          </cell>
          <cell r="I1414" t="str">
            <v>MS</v>
          </cell>
          <cell r="K1414" t="str">
            <v>V</v>
          </cell>
          <cell r="L1414">
            <v>38628.523078703707</v>
          </cell>
          <cell r="M1414" t="str">
            <v>gchateaug</v>
          </cell>
          <cell r="N1414">
            <v>38681.68414351852</v>
          </cell>
          <cell r="O1414" t="str">
            <v>gchateaug</v>
          </cell>
          <cell r="Q1414">
            <v>0.62</v>
          </cell>
        </row>
        <row r="1415">
          <cell r="A1415" t="str">
            <v>2003</v>
          </cell>
          <cell r="B1415" t="str">
            <v>RU</v>
          </cell>
          <cell r="C1415" t="str">
            <v>A00</v>
          </cell>
          <cell r="D1415" t="str">
            <v>PC_EMP</v>
          </cell>
          <cell r="E1415" t="str">
            <v>T</v>
          </cell>
          <cell r="F1415" t="str">
            <v>BES</v>
          </cell>
          <cell r="G1415" t="str">
            <v>TOTAL</v>
          </cell>
          <cell r="I1415" t="str">
            <v>MS</v>
          </cell>
          <cell r="K1415" t="str">
            <v>V</v>
          </cell>
          <cell r="L1415">
            <v>38628.523078703707</v>
          </cell>
          <cell r="M1415" t="str">
            <v>gchateaug</v>
          </cell>
          <cell r="N1415">
            <v>38681.68414351852</v>
          </cell>
          <cell r="O1415" t="str">
            <v>gchateaug</v>
          </cell>
          <cell r="Q1415">
            <v>0.85</v>
          </cell>
        </row>
        <row r="1416">
          <cell r="A1416" t="str">
            <v>2003</v>
          </cell>
          <cell r="B1416" t="str">
            <v>RU</v>
          </cell>
          <cell r="C1416" t="str">
            <v>A00</v>
          </cell>
          <cell r="D1416" t="str">
            <v>PC_EMP</v>
          </cell>
          <cell r="E1416" t="str">
            <v>T</v>
          </cell>
          <cell r="F1416" t="str">
            <v>BES</v>
          </cell>
          <cell r="G1416" t="str">
            <v>RSE</v>
          </cell>
          <cell r="I1416" t="str">
            <v>MS</v>
          </cell>
          <cell r="K1416" t="str">
            <v>V</v>
          </cell>
          <cell r="L1416">
            <v>38628.523078703707</v>
          </cell>
          <cell r="M1416" t="str">
            <v>gchateaug</v>
          </cell>
          <cell r="N1416">
            <v>38681.68414351852</v>
          </cell>
          <cell r="O1416" t="str">
            <v>gchateaug</v>
          </cell>
          <cell r="Q1416">
            <v>0.38</v>
          </cell>
        </row>
        <row r="1417">
          <cell r="A1417" t="str">
            <v>2003</v>
          </cell>
          <cell r="B1417" t="str">
            <v>RO</v>
          </cell>
          <cell r="C1417" t="str">
            <v>A00</v>
          </cell>
          <cell r="D1417" t="str">
            <v>PC_EMP</v>
          </cell>
          <cell r="E1417" t="str">
            <v>T</v>
          </cell>
          <cell r="F1417" t="str">
            <v>TOTAL</v>
          </cell>
          <cell r="G1417" t="str">
            <v>TOTAL</v>
          </cell>
          <cell r="I1417" t="str">
            <v>MS</v>
          </cell>
          <cell r="K1417" t="str">
            <v>V</v>
          </cell>
          <cell r="L1417">
            <v>38628.523078703707</v>
          </cell>
          <cell r="M1417" t="str">
            <v>gchateaug</v>
          </cell>
          <cell r="N1417">
            <v>38681.68414351852</v>
          </cell>
          <cell r="O1417" t="str">
            <v>gchateaug</v>
          </cell>
          <cell r="Q1417">
            <v>0.43</v>
          </cell>
        </row>
        <row r="1418">
          <cell r="A1418" t="str">
            <v>2003</v>
          </cell>
          <cell r="B1418" t="str">
            <v>RO</v>
          </cell>
          <cell r="C1418" t="str">
            <v>A00</v>
          </cell>
          <cell r="D1418" t="str">
            <v>PC_EMP</v>
          </cell>
          <cell r="E1418" t="str">
            <v>T</v>
          </cell>
          <cell r="F1418" t="str">
            <v>TOTAL</v>
          </cell>
          <cell r="G1418" t="str">
            <v>RSE</v>
          </cell>
          <cell r="I1418" t="str">
            <v>MS</v>
          </cell>
          <cell r="K1418" t="str">
            <v>V</v>
          </cell>
          <cell r="L1418">
            <v>38628.523078703707</v>
          </cell>
          <cell r="M1418" t="str">
            <v>gchateaug</v>
          </cell>
          <cell r="N1418">
            <v>38681.68414351852</v>
          </cell>
          <cell r="O1418" t="str">
            <v>gchateaug</v>
          </cell>
          <cell r="Q1418">
            <v>0.28000000000000003</v>
          </cell>
        </row>
        <row r="1419">
          <cell r="A1419" t="str">
            <v>1993</v>
          </cell>
          <cell r="B1419" t="str">
            <v>DK</v>
          </cell>
          <cell r="C1419" t="str">
            <v>A00</v>
          </cell>
          <cell r="D1419" t="str">
            <v>PC_EMP</v>
          </cell>
          <cell r="E1419" t="str">
            <v>T</v>
          </cell>
          <cell r="F1419" t="str">
            <v>BES</v>
          </cell>
          <cell r="G1419" t="str">
            <v>TOTAL</v>
          </cell>
          <cell r="I1419" t="str">
            <v>OTH</v>
          </cell>
          <cell r="J1419" t="str">
            <v>DATA OCDE</v>
          </cell>
          <cell r="K1419" t="str">
            <v>V</v>
          </cell>
          <cell r="L1419">
            <v>38628.522916666669</v>
          </cell>
          <cell r="M1419" t="str">
            <v>gchateaug</v>
          </cell>
          <cell r="N1419">
            <v>38681.684062499997</v>
          </cell>
          <cell r="O1419" t="str">
            <v>gchateaug</v>
          </cell>
          <cell r="Q1419">
            <v>0.85</v>
          </cell>
        </row>
        <row r="1420">
          <cell r="A1420" t="str">
            <v>1993</v>
          </cell>
          <cell r="B1420" t="str">
            <v>DK</v>
          </cell>
          <cell r="C1420" t="str">
            <v>A00</v>
          </cell>
          <cell r="D1420" t="str">
            <v>PC_EMP</v>
          </cell>
          <cell r="E1420" t="str">
            <v>T</v>
          </cell>
          <cell r="F1420" t="str">
            <v>BES</v>
          </cell>
          <cell r="G1420" t="str">
            <v>RSE</v>
          </cell>
          <cell r="I1420" t="str">
            <v>OTH</v>
          </cell>
          <cell r="J1420" t="str">
            <v>DATA OCDE</v>
          </cell>
          <cell r="K1420" t="str">
            <v>V</v>
          </cell>
          <cell r="L1420">
            <v>38628.522916666669</v>
          </cell>
          <cell r="M1420" t="str">
            <v>gchateaug</v>
          </cell>
          <cell r="N1420">
            <v>38681.684062499997</v>
          </cell>
          <cell r="O1420" t="str">
            <v>gchateaug</v>
          </cell>
          <cell r="Q1420">
            <v>0.42</v>
          </cell>
        </row>
        <row r="1421">
          <cell r="A1421" t="str">
            <v>1993</v>
          </cell>
          <cell r="B1421" t="str">
            <v>DE</v>
          </cell>
          <cell r="C1421" t="str">
            <v>A00</v>
          </cell>
          <cell r="D1421" t="str">
            <v>PC_EMP</v>
          </cell>
          <cell r="E1421" t="str">
            <v>T</v>
          </cell>
          <cell r="F1421" t="str">
            <v>TOTAL</v>
          </cell>
          <cell r="G1421" t="str">
            <v>TOTAL</v>
          </cell>
          <cell r="H1421" t="str">
            <v>:</v>
          </cell>
          <cell r="I1421" t="str">
            <v>NC</v>
          </cell>
          <cell r="K1421" t="str">
            <v>V</v>
          </cell>
          <cell r="L1421">
            <v>38628.522916666669</v>
          </cell>
          <cell r="M1421" t="str">
            <v>gchateaug</v>
          </cell>
          <cell r="N1421">
            <v>38681.684062499997</v>
          </cell>
          <cell r="O1421" t="str">
            <v>gchateaug</v>
          </cell>
        </row>
        <row r="1422">
          <cell r="A1422" t="str">
            <v>1993</v>
          </cell>
          <cell r="B1422" t="str">
            <v>IT</v>
          </cell>
          <cell r="C1422" t="str">
            <v>A00</v>
          </cell>
          <cell r="D1422" t="str">
            <v>PC_EMP</v>
          </cell>
          <cell r="E1422" t="str">
            <v>T</v>
          </cell>
          <cell r="F1422" t="str">
            <v>TOTAL</v>
          </cell>
          <cell r="G1422" t="str">
            <v>TOTAL</v>
          </cell>
          <cell r="I1422" t="str">
            <v>OTH</v>
          </cell>
          <cell r="J1422" t="str">
            <v>DATA OCDE</v>
          </cell>
          <cell r="K1422" t="str">
            <v>V</v>
          </cell>
          <cell r="L1422">
            <v>38628.522939814815</v>
          </cell>
          <cell r="M1422" t="str">
            <v>gchateaug</v>
          </cell>
          <cell r="N1422">
            <v>38681.683958333335</v>
          </cell>
          <cell r="O1422" t="str">
            <v>gchateaug</v>
          </cell>
          <cell r="Q1422">
            <v>0.88</v>
          </cell>
        </row>
        <row r="1423">
          <cell r="A1423" t="str">
            <v>1990</v>
          </cell>
          <cell r="B1423" t="str">
            <v>UK</v>
          </cell>
          <cell r="C1423" t="str">
            <v>A00</v>
          </cell>
          <cell r="D1423" t="str">
            <v>PC_EMP</v>
          </cell>
          <cell r="E1423" t="str">
            <v>T</v>
          </cell>
          <cell r="F1423" t="str">
            <v>BES</v>
          </cell>
          <cell r="G1423" t="str">
            <v>RSE</v>
          </cell>
          <cell r="H1423" t="str">
            <v>:</v>
          </cell>
          <cell r="I1423" t="str">
            <v>NC</v>
          </cell>
          <cell r="K1423" t="str">
            <v>V</v>
          </cell>
          <cell r="L1423">
            <v>38628.522939814815</v>
          </cell>
          <cell r="M1423" t="str">
            <v>gchateaug</v>
          </cell>
          <cell r="N1423">
            <v>38681.684004629627</v>
          </cell>
          <cell r="O1423" t="str">
            <v>gchateaug</v>
          </cell>
        </row>
        <row r="1424">
          <cell r="A1424" t="str">
            <v>1990</v>
          </cell>
          <cell r="B1424" t="str">
            <v>TR</v>
          </cell>
          <cell r="C1424" t="str">
            <v>A00</v>
          </cell>
          <cell r="D1424" t="str">
            <v>PC_EMP</v>
          </cell>
          <cell r="E1424" t="str">
            <v>T</v>
          </cell>
          <cell r="F1424" t="str">
            <v>TOTAL</v>
          </cell>
          <cell r="G1424" t="str">
            <v>RSE</v>
          </cell>
          <cell r="H1424" t="str">
            <v>:</v>
          </cell>
          <cell r="I1424" t="str">
            <v>NC</v>
          </cell>
          <cell r="K1424" t="str">
            <v>V</v>
          </cell>
          <cell r="L1424">
            <v>38628.522939814815</v>
          </cell>
          <cell r="M1424" t="str">
            <v>gchateaug</v>
          </cell>
          <cell r="N1424">
            <v>38681.684004629627</v>
          </cell>
          <cell r="O1424" t="str">
            <v>gchateaug</v>
          </cell>
        </row>
        <row r="1425">
          <cell r="A1425" t="str">
            <v>1990</v>
          </cell>
          <cell r="B1425" t="str">
            <v>TR</v>
          </cell>
          <cell r="C1425" t="str">
            <v>A00</v>
          </cell>
          <cell r="D1425" t="str">
            <v>PC_EMP</v>
          </cell>
          <cell r="E1425" t="str">
            <v>T</v>
          </cell>
          <cell r="F1425" t="str">
            <v>BES</v>
          </cell>
          <cell r="G1425" t="str">
            <v>TOTAL</v>
          </cell>
          <cell r="H1425" t="str">
            <v>:</v>
          </cell>
          <cell r="I1425" t="str">
            <v>NC</v>
          </cell>
          <cell r="K1425" t="str">
            <v>V</v>
          </cell>
          <cell r="L1425">
            <v>38628.522939814815</v>
          </cell>
          <cell r="M1425" t="str">
            <v>gchateaug</v>
          </cell>
          <cell r="N1425">
            <v>38681.684004629627</v>
          </cell>
          <cell r="O1425" t="str">
            <v>gchateaug</v>
          </cell>
        </row>
        <row r="1426">
          <cell r="A1426" t="str">
            <v>1990</v>
          </cell>
          <cell r="B1426" t="str">
            <v>TR</v>
          </cell>
          <cell r="C1426" t="str">
            <v>A00</v>
          </cell>
          <cell r="D1426" t="str">
            <v>PC_EMP</v>
          </cell>
          <cell r="E1426" t="str">
            <v>T</v>
          </cell>
          <cell r="F1426" t="str">
            <v>BES</v>
          </cell>
          <cell r="G1426" t="str">
            <v>RSE</v>
          </cell>
          <cell r="H1426" t="str">
            <v>:</v>
          </cell>
          <cell r="I1426" t="str">
            <v>NC</v>
          </cell>
          <cell r="K1426" t="str">
            <v>V</v>
          </cell>
          <cell r="L1426">
            <v>38628.522939814815</v>
          </cell>
          <cell r="M1426" t="str">
            <v>gchateaug</v>
          </cell>
          <cell r="N1426">
            <v>38681.684004629627</v>
          </cell>
          <cell r="O1426" t="str">
            <v>gchateaug</v>
          </cell>
        </row>
        <row r="1427">
          <cell r="A1427" t="str">
            <v>1992</v>
          </cell>
          <cell r="B1427" t="str">
            <v>FR</v>
          </cell>
          <cell r="C1427" t="str">
            <v>A00</v>
          </cell>
          <cell r="D1427" t="str">
            <v>PC_EMP</v>
          </cell>
          <cell r="E1427" t="str">
            <v>T</v>
          </cell>
          <cell r="F1427" t="str">
            <v>TOTAL</v>
          </cell>
          <cell r="G1427" t="str">
            <v>TOTAL</v>
          </cell>
          <cell r="I1427" t="str">
            <v>NC</v>
          </cell>
          <cell r="K1427" t="str">
            <v>V</v>
          </cell>
          <cell r="L1427">
            <v>38628.522962962961</v>
          </cell>
          <cell r="M1427" t="str">
            <v>gchateaug</v>
          </cell>
          <cell r="N1427">
            <v>38681.684074074074</v>
          </cell>
          <cell r="O1427" t="str">
            <v>gchateaug</v>
          </cell>
          <cell r="Q1427">
            <v>1.62</v>
          </cell>
        </row>
        <row r="1428">
          <cell r="A1428" t="str">
            <v>1992</v>
          </cell>
          <cell r="B1428" t="str">
            <v>FR</v>
          </cell>
          <cell r="C1428" t="str">
            <v>A00</v>
          </cell>
          <cell r="D1428" t="str">
            <v>PC_EMP</v>
          </cell>
          <cell r="E1428" t="str">
            <v>T</v>
          </cell>
          <cell r="F1428" t="str">
            <v>TOTAL</v>
          </cell>
          <cell r="G1428" t="str">
            <v>RSE</v>
          </cell>
          <cell r="I1428" t="str">
            <v>NC</v>
          </cell>
          <cell r="K1428" t="str">
            <v>V</v>
          </cell>
          <cell r="L1428">
            <v>38628.522962962961</v>
          </cell>
          <cell r="M1428" t="str">
            <v>gchateaug</v>
          </cell>
          <cell r="N1428">
            <v>38681.684074074074</v>
          </cell>
          <cell r="O1428" t="str">
            <v>gchateaug</v>
          </cell>
          <cell r="Q1428">
            <v>0.81</v>
          </cell>
        </row>
        <row r="1429">
          <cell r="A1429" t="str">
            <v>1999</v>
          </cell>
          <cell r="B1429" t="str">
            <v>ES</v>
          </cell>
          <cell r="C1429" t="str">
            <v>A00</v>
          </cell>
          <cell r="D1429" t="str">
            <v>PC_EMP</v>
          </cell>
          <cell r="E1429" t="str">
            <v>T</v>
          </cell>
          <cell r="F1429" t="str">
            <v>TOTAL</v>
          </cell>
          <cell r="G1429" t="str">
            <v>RSE</v>
          </cell>
          <cell r="I1429" t="str">
            <v>NC</v>
          </cell>
          <cell r="K1429" t="str">
            <v>V</v>
          </cell>
          <cell r="L1429">
            <v>38628.523009259261</v>
          </cell>
          <cell r="M1429" t="str">
            <v>gchateaug</v>
          </cell>
          <cell r="N1429">
            <v>38681.684039351851</v>
          </cell>
          <cell r="O1429" t="str">
            <v>gchateaug</v>
          </cell>
          <cell r="Q1429">
            <v>0.8</v>
          </cell>
        </row>
        <row r="1430">
          <cell r="A1430" t="str">
            <v>1999</v>
          </cell>
          <cell r="B1430" t="str">
            <v>ES</v>
          </cell>
          <cell r="C1430" t="str">
            <v>A00</v>
          </cell>
          <cell r="D1430" t="str">
            <v>PC_EMP</v>
          </cell>
          <cell r="E1430" t="str">
            <v>T</v>
          </cell>
          <cell r="F1430" t="str">
            <v>TOTAL</v>
          </cell>
          <cell r="G1430" t="str">
            <v>TOTAL</v>
          </cell>
          <cell r="I1430" t="str">
            <v>NC</v>
          </cell>
          <cell r="K1430" t="str">
            <v>V</v>
          </cell>
          <cell r="L1430">
            <v>38628.523009259261</v>
          </cell>
          <cell r="M1430" t="str">
            <v>gchateaug</v>
          </cell>
          <cell r="N1430">
            <v>38681.684039351851</v>
          </cell>
          <cell r="O1430" t="str">
            <v>gchateaug</v>
          </cell>
          <cell r="Q1430">
            <v>1.22</v>
          </cell>
        </row>
        <row r="1431">
          <cell r="A1431" t="str">
            <v>1999</v>
          </cell>
          <cell r="B1431" t="str">
            <v>FI</v>
          </cell>
          <cell r="C1431" t="str">
            <v>A00</v>
          </cell>
          <cell r="D1431" t="str">
            <v>PC_EMP</v>
          </cell>
          <cell r="E1431" t="str">
            <v>T</v>
          </cell>
          <cell r="F1431" t="str">
            <v>BES</v>
          </cell>
          <cell r="G1431" t="str">
            <v>RSE</v>
          </cell>
          <cell r="I1431" t="str">
            <v>NC</v>
          </cell>
          <cell r="K1431" t="str">
            <v>V</v>
          </cell>
          <cell r="L1431">
            <v>38628.523009259261</v>
          </cell>
          <cell r="M1431" t="str">
            <v>gchateaug</v>
          </cell>
          <cell r="N1431">
            <v>38681.684004629627</v>
          </cell>
          <cell r="O1431" t="str">
            <v>gchateaug</v>
          </cell>
          <cell r="Q1431">
            <v>0.97</v>
          </cell>
        </row>
        <row r="1432">
          <cell r="A1432" t="str">
            <v>1999</v>
          </cell>
          <cell r="B1432" t="str">
            <v>FI</v>
          </cell>
          <cell r="C1432" t="str">
            <v>A00</v>
          </cell>
          <cell r="D1432" t="str">
            <v>PC_EMP</v>
          </cell>
          <cell r="E1432" t="str">
            <v>T</v>
          </cell>
          <cell r="F1432" t="str">
            <v>BES</v>
          </cell>
          <cell r="G1432" t="str">
            <v>TOTAL</v>
          </cell>
          <cell r="I1432" t="str">
            <v>NC</v>
          </cell>
          <cell r="K1432" t="str">
            <v>V</v>
          </cell>
          <cell r="L1432">
            <v>38628.523009259261</v>
          </cell>
          <cell r="M1432" t="str">
            <v>gchateaug</v>
          </cell>
          <cell r="N1432">
            <v>38681.684004629627</v>
          </cell>
          <cell r="O1432" t="str">
            <v>gchateaug</v>
          </cell>
          <cell r="Q1432">
            <v>1.56</v>
          </cell>
        </row>
        <row r="1433">
          <cell r="A1433" t="str">
            <v>1999</v>
          </cell>
          <cell r="B1433" t="str">
            <v>FI</v>
          </cell>
          <cell r="C1433" t="str">
            <v>A00</v>
          </cell>
          <cell r="D1433" t="str">
            <v>PC_EMP</v>
          </cell>
          <cell r="E1433" t="str">
            <v>T</v>
          </cell>
          <cell r="F1433" t="str">
            <v>TOTAL</v>
          </cell>
          <cell r="G1433" t="str">
            <v>RSE</v>
          </cell>
          <cell r="I1433" t="str">
            <v>NC</v>
          </cell>
          <cell r="K1433" t="str">
            <v>V</v>
          </cell>
          <cell r="L1433">
            <v>38628.523009259261</v>
          </cell>
          <cell r="M1433" t="str">
            <v>gchateaug</v>
          </cell>
          <cell r="N1433">
            <v>38681.684004629627</v>
          </cell>
          <cell r="O1433" t="str">
            <v>gchateaug</v>
          </cell>
          <cell r="Q1433">
            <v>1.85</v>
          </cell>
        </row>
        <row r="1434">
          <cell r="A1434" t="str">
            <v>1999</v>
          </cell>
          <cell r="B1434" t="str">
            <v>FI</v>
          </cell>
          <cell r="C1434" t="str">
            <v>A00</v>
          </cell>
          <cell r="D1434" t="str">
            <v>PC_EMP</v>
          </cell>
          <cell r="E1434" t="str">
            <v>T</v>
          </cell>
          <cell r="F1434" t="str">
            <v>TOTAL</v>
          </cell>
          <cell r="G1434" t="str">
            <v>TOTAL</v>
          </cell>
          <cell r="I1434" t="str">
            <v>NC</v>
          </cell>
          <cell r="K1434" t="str">
            <v>V</v>
          </cell>
          <cell r="L1434">
            <v>38628.523009259261</v>
          </cell>
          <cell r="M1434" t="str">
            <v>gchateaug</v>
          </cell>
          <cell r="N1434">
            <v>38681.684004629627</v>
          </cell>
          <cell r="O1434" t="str">
            <v>gchateaug</v>
          </cell>
          <cell r="Q1434">
            <v>2.87</v>
          </cell>
        </row>
        <row r="1435">
          <cell r="A1435" t="str">
            <v>2002</v>
          </cell>
          <cell r="B1435" t="str">
            <v>JP</v>
          </cell>
          <cell r="C1435" t="str">
            <v>A00</v>
          </cell>
          <cell r="D1435" t="str">
            <v>PC_EMP</v>
          </cell>
          <cell r="E1435" t="str">
            <v>T</v>
          </cell>
          <cell r="F1435" t="str">
            <v>TOTAL</v>
          </cell>
          <cell r="G1435" t="str">
            <v>TOTAL</v>
          </cell>
          <cell r="I1435" t="str">
            <v>OTH</v>
          </cell>
          <cell r="J1435" t="str">
            <v xml:space="preserve">Source: OECD. </v>
          </cell>
          <cell r="K1435" t="str">
            <v>V</v>
          </cell>
          <cell r="L1435">
            <v>38628.523020833331</v>
          </cell>
          <cell r="M1435" t="str">
            <v>gchateaug</v>
          </cell>
          <cell r="N1435">
            <v>38681.684166666666</v>
          </cell>
          <cell r="O1435" t="str">
            <v>gchateaug</v>
          </cell>
          <cell r="Q1435">
            <v>1.58</v>
          </cell>
        </row>
        <row r="1436">
          <cell r="A1436" t="str">
            <v>2002</v>
          </cell>
          <cell r="B1436" t="str">
            <v>JP</v>
          </cell>
          <cell r="C1436" t="str">
            <v>A00</v>
          </cell>
          <cell r="D1436" t="str">
            <v>PC_EMP</v>
          </cell>
          <cell r="E1436" t="str">
            <v>T</v>
          </cell>
          <cell r="F1436" t="str">
            <v>TOTAL</v>
          </cell>
          <cell r="G1436" t="str">
            <v>RSE</v>
          </cell>
          <cell r="I1436" t="str">
            <v>OTH</v>
          </cell>
          <cell r="J1436" t="str">
            <v xml:space="preserve">Source: OECD. </v>
          </cell>
          <cell r="K1436" t="str">
            <v>V</v>
          </cell>
          <cell r="L1436">
            <v>38628.523020833331</v>
          </cell>
          <cell r="M1436" t="str">
            <v>gchateaug</v>
          </cell>
          <cell r="N1436">
            <v>38681.684166666666</v>
          </cell>
          <cell r="O1436" t="str">
            <v>gchateaug</v>
          </cell>
          <cell r="Q1436">
            <v>1.21</v>
          </cell>
        </row>
        <row r="1437">
          <cell r="A1437" t="str">
            <v>2002</v>
          </cell>
          <cell r="B1437" t="str">
            <v>JP</v>
          </cell>
          <cell r="C1437" t="str">
            <v>A00</v>
          </cell>
          <cell r="D1437" t="str">
            <v>PC_EMP</v>
          </cell>
          <cell r="E1437" t="str">
            <v>T</v>
          </cell>
          <cell r="F1437" t="str">
            <v>BES</v>
          </cell>
          <cell r="G1437" t="str">
            <v>TOTAL</v>
          </cell>
          <cell r="I1437" t="str">
            <v>OTH</v>
          </cell>
          <cell r="J1437" t="str">
            <v xml:space="preserve">Source: OECD. </v>
          </cell>
          <cell r="K1437" t="str">
            <v>V</v>
          </cell>
          <cell r="L1437">
            <v>38628.523020833331</v>
          </cell>
          <cell r="M1437" t="str">
            <v>gchateaug</v>
          </cell>
          <cell r="N1437">
            <v>38681.684166666666</v>
          </cell>
          <cell r="O1437" t="str">
            <v>gchateaug</v>
          </cell>
          <cell r="Q1437">
            <v>0.93</v>
          </cell>
        </row>
        <row r="1438">
          <cell r="A1438" t="str">
            <v>2002</v>
          </cell>
          <cell r="B1438" t="str">
            <v>JP</v>
          </cell>
          <cell r="C1438" t="str">
            <v>A00</v>
          </cell>
          <cell r="D1438" t="str">
            <v>PC_EMP</v>
          </cell>
          <cell r="E1438" t="str">
            <v>T</v>
          </cell>
          <cell r="F1438" t="str">
            <v>BES</v>
          </cell>
          <cell r="G1438" t="str">
            <v>RSE</v>
          </cell>
          <cell r="I1438" t="str">
            <v>OTH</v>
          </cell>
          <cell r="J1438" t="str">
            <v xml:space="preserve">Source: OECD. </v>
          </cell>
          <cell r="K1438" t="str">
            <v>V</v>
          </cell>
          <cell r="L1438">
            <v>38628.523020833331</v>
          </cell>
          <cell r="M1438" t="str">
            <v>gchateaug</v>
          </cell>
          <cell r="N1438">
            <v>38681.684166666666</v>
          </cell>
          <cell r="O1438" t="str">
            <v>gchateaug</v>
          </cell>
          <cell r="Q1438">
            <v>0.7</v>
          </cell>
        </row>
        <row r="1439">
          <cell r="A1439" t="str">
            <v>2001</v>
          </cell>
          <cell r="B1439" t="str">
            <v>PL</v>
          </cell>
          <cell r="C1439" t="str">
            <v>A00</v>
          </cell>
          <cell r="D1439" t="str">
            <v>PC_EMP</v>
          </cell>
          <cell r="E1439" t="str">
            <v>T</v>
          </cell>
          <cell r="F1439" t="str">
            <v>BES</v>
          </cell>
          <cell r="G1439" t="str">
            <v>TOTAL</v>
          </cell>
          <cell r="I1439" t="str">
            <v>OTH</v>
          </cell>
          <cell r="J1439" t="str">
            <v>DATA OCDE</v>
          </cell>
          <cell r="K1439" t="str">
            <v>V</v>
          </cell>
          <cell r="L1439">
            <v>38628.523020833331</v>
          </cell>
          <cell r="M1439" t="str">
            <v>gchateaug</v>
          </cell>
          <cell r="N1439">
            <v>38681.684166666666</v>
          </cell>
          <cell r="O1439" t="str">
            <v>gchateaug</v>
          </cell>
          <cell r="Q1439">
            <v>0.16</v>
          </cell>
        </row>
        <row r="1440">
          <cell r="A1440" t="str">
            <v>2001</v>
          </cell>
          <cell r="B1440" t="str">
            <v>PL</v>
          </cell>
          <cell r="C1440" t="str">
            <v>A00</v>
          </cell>
          <cell r="D1440" t="str">
            <v>PC_EMP</v>
          </cell>
          <cell r="E1440" t="str">
            <v>T</v>
          </cell>
          <cell r="F1440" t="str">
            <v>BES</v>
          </cell>
          <cell r="G1440" t="str">
            <v>RSE</v>
          </cell>
          <cell r="I1440" t="str">
            <v>OTH</v>
          </cell>
          <cell r="J1440" t="str">
            <v>DATA OCDE</v>
          </cell>
          <cell r="K1440" t="str">
            <v>V</v>
          </cell>
          <cell r="L1440">
            <v>38628.523020833331</v>
          </cell>
          <cell r="M1440" t="str">
            <v>gchateaug</v>
          </cell>
          <cell r="N1440">
            <v>38681.684166666666</v>
          </cell>
          <cell r="O1440" t="str">
            <v>gchateaug</v>
          </cell>
          <cell r="Q1440">
            <v>0.08</v>
          </cell>
        </row>
        <row r="1441">
          <cell r="A1441" t="str">
            <v>2003</v>
          </cell>
          <cell r="B1441" t="str">
            <v>GR</v>
          </cell>
          <cell r="C1441" t="str">
            <v>A00</v>
          </cell>
          <cell r="D1441" t="str">
            <v>PC_EMP</v>
          </cell>
          <cell r="E1441" t="str">
            <v>T</v>
          </cell>
          <cell r="F1441" t="str">
            <v>BES</v>
          </cell>
          <cell r="G1441" t="str">
            <v>TOTAL</v>
          </cell>
          <cell r="I1441" t="str">
            <v>MS</v>
          </cell>
          <cell r="K1441" t="str">
            <v>V</v>
          </cell>
          <cell r="L1441">
            <v>38628.523020833331</v>
          </cell>
          <cell r="M1441" t="str">
            <v>gchateaug</v>
          </cell>
          <cell r="N1441">
            <v>38681.684131944443</v>
          </cell>
          <cell r="O1441" t="str">
            <v>gchateaug</v>
          </cell>
          <cell r="Q1441">
            <v>0.3</v>
          </cell>
        </row>
        <row r="1442">
          <cell r="A1442" t="str">
            <v>2003</v>
          </cell>
          <cell r="B1442" t="str">
            <v>GR</v>
          </cell>
          <cell r="C1442" t="str">
            <v>A00</v>
          </cell>
          <cell r="D1442" t="str">
            <v>PC_EMP</v>
          </cell>
          <cell r="E1442" t="str">
            <v>T</v>
          </cell>
          <cell r="F1442" t="str">
            <v>BES</v>
          </cell>
          <cell r="G1442" t="str">
            <v>RSE</v>
          </cell>
          <cell r="I1442" t="str">
            <v>MS</v>
          </cell>
          <cell r="K1442" t="str">
            <v>V</v>
          </cell>
          <cell r="L1442">
            <v>38628.523020833331</v>
          </cell>
          <cell r="M1442" t="str">
            <v>gchateaug</v>
          </cell>
          <cell r="N1442">
            <v>38681.684131944443</v>
          </cell>
          <cell r="O1442" t="str">
            <v>gchateaug</v>
          </cell>
          <cell r="Q1442">
            <v>0.11</v>
          </cell>
        </row>
        <row r="1443">
          <cell r="A1443" t="str">
            <v>2001</v>
          </cell>
          <cell r="B1443" t="str">
            <v>CY</v>
          </cell>
          <cell r="C1443" t="str">
            <v>A00</v>
          </cell>
          <cell r="D1443" t="str">
            <v>PC_EMP</v>
          </cell>
          <cell r="E1443" t="str">
            <v>T</v>
          </cell>
          <cell r="F1443" t="str">
            <v>TOTAL</v>
          </cell>
          <cell r="G1443" t="str">
            <v>TOTAL</v>
          </cell>
          <cell r="I1443" t="str">
            <v>NC</v>
          </cell>
          <cell r="K1443" t="str">
            <v>V</v>
          </cell>
          <cell r="L1443">
            <v>38628.523032407407</v>
          </cell>
          <cell r="M1443" t="str">
            <v>gchateaug</v>
          </cell>
          <cell r="N1443">
            <v>38681.684120370373</v>
          </cell>
          <cell r="O1443" t="str">
            <v>gchateaug</v>
          </cell>
          <cell r="Q1443">
            <v>0.56000000000000005</v>
          </cell>
        </row>
        <row r="1444">
          <cell r="A1444" t="str">
            <v>2001</v>
          </cell>
          <cell r="B1444" t="str">
            <v>CY</v>
          </cell>
          <cell r="C1444" t="str">
            <v>A00</v>
          </cell>
          <cell r="D1444" t="str">
            <v>PC_EMP</v>
          </cell>
          <cell r="E1444" t="str">
            <v>T</v>
          </cell>
          <cell r="F1444" t="str">
            <v>TOTAL</v>
          </cell>
          <cell r="G1444" t="str">
            <v>RSE</v>
          </cell>
          <cell r="I1444" t="str">
            <v>NC</v>
          </cell>
          <cell r="K1444" t="str">
            <v>V</v>
          </cell>
          <cell r="L1444">
            <v>38628.523032407407</v>
          </cell>
          <cell r="M1444" t="str">
            <v>gchateaug</v>
          </cell>
          <cell r="N1444">
            <v>38681.684120370373</v>
          </cell>
          <cell r="O1444" t="str">
            <v>gchateaug</v>
          </cell>
          <cell r="Q1444">
            <v>0.28000000000000003</v>
          </cell>
        </row>
        <row r="1445">
          <cell r="A1445" t="str">
            <v>2003</v>
          </cell>
          <cell r="B1445" t="str">
            <v>MT</v>
          </cell>
          <cell r="C1445" t="str">
            <v>A00</v>
          </cell>
          <cell r="D1445" t="str">
            <v>PC_EMP</v>
          </cell>
          <cell r="E1445" t="str">
            <v>T</v>
          </cell>
          <cell r="F1445" t="str">
            <v>TOTAL</v>
          </cell>
          <cell r="G1445" t="str">
            <v>RSE</v>
          </cell>
          <cell r="H1445" t="str">
            <v>:</v>
          </cell>
          <cell r="I1445" t="str">
            <v>MS</v>
          </cell>
          <cell r="K1445" t="str">
            <v>V</v>
          </cell>
          <cell r="L1445">
            <v>38628.523032407407</v>
          </cell>
          <cell r="M1445" t="str">
            <v>gchateaug</v>
          </cell>
          <cell r="N1445">
            <v>38681.684131944443</v>
          </cell>
          <cell r="O1445" t="str">
            <v>gchateaug</v>
          </cell>
        </row>
        <row r="1446">
          <cell r="A1446" t="str">
            <v>2003</v>
          </cell>
          <cell r="B1446" t="str">
            <v>MT</v>
          </cell>
          <cell r="C1446" t="str">
            <v>A00</v>
          </cell>
          <cell r="D1446" t="str">
            <v>PC_EMP</v>
          </cell>
          <cell r="E1446" t="str">
            <v>T</v>
          </cell>
          <cell r="F1446" t="str">
            <v>BES</v>
          </cell>
          <cell r="G1446" t="str">
            <v>RSE</v>
          </cell>
          <cell r="H1446" t="str">
            <v>:</v>
          </cell>
          <cell r="I1446" t="str">
            <v>NC</v>
          </cell>
          <cell r="K1446" t="str">
            <v>V</v>
          </cell>
          <cell r="L1446">
            <v>38628.523032407407</v>
          </cell>
          <cell r="M1446" t="str">
            <v>gchateaug</v>
          </cell>
          <cell r="N1446">
            <v>38681.684131944443</v>
          </cell>
          <cell r="O1446" t="str">
            <v>gchateaug</v>
          </cell>
        </row>
        <row r="1447">
          <cell r="A1447" t="str">
            <v>2002</v>
          </cell>
          <cell r="B1447" t="str">
            <v>PT</v>
          </cell>
          <cell r="C1447" t="str">
            <v>A00</v>
          </cell>
          <cell r="D1447" t="str">
            <v>PC_EMP</v>
          </cell>
          <cell r="E1447" t="str">
            <v>T</v>
          </cell>
          <cell r="F1447" t="str">
            <v>BES</v>
          </cell>
          <cell r="G1447" t="str">
            <v>RSE</v>
          </cell>
          <cell r="H1447" t="str">
            <v>e</v>
          </cell>
          <cell r="I1447" t="str">
            <v>MS</v>
          </cell>
          <cell r="K1447" t="str">
            <v>V</v>
          </cell>
          <cell r="L1447">
            <v>38628.523055555554</v>
          </cell>
          <cell r="M1447" t="str">
            <v>gchateaug</v>
          </cell>
          <cell r="N1447">
            <v>38681.684120370373</v>
          </cell>
          <cell r="O1447" t="str">
            <v>gchateaug</v>
          </cell>
          <cell r="Q1447">
            <v>0.1</v>
          </cell>
        </row>
        <row r="1448">
          <cell r="A1448" t="str">
            <v>2002</v>
          </cell>
          <cell r="B1448" t="str">
            <v>PL</v>
          </cell>
          <cell r="C1448" t="str">
            <v>A00</v>
          </cell>
          <cell r="D1448" t="str">
            <v>PC_EMP</v>
          </cell>
          <cell r="E1448" t="str">
            <v>T</v>
          </cell>
          <cell r="F1448" t="str">
            <v>TOTAL</v>
          </cell>
          <cell r="G1448" t="str">
            <v>TOTAL</v>
          </cell>
          <cell r="I1448" t="str">
            <v>MS</v>
          </cell>
          <cell r="K1448" t="str">
            <v>V</v>
          </cell>
          <cell r="L1448">
            <v>38628.523055555554</v>
          </cell>
          <cell r="M1448" t="str">
            <v>gchateaug</v>
          </cell>
          <cell r="N1448">
            <v>38681.684120370373</v>
          </cell>
          <cell r="O1448" t="str">
            <v>gchateaug</v>
          </cell>
          <cell r="Q1448">
            <v>0.89</v>
          </cell>
        </row>
        <row r="1449">
          <cell r="A1449" t="str">
            <v>2002</v>
          </cell>
          <cell r="B1449" t="str">
            <v>PL</v>
          </cell>
          <cell r="C1449" t="str">
            <v>A00</v>
          </cell>
          <cell r="D1449" t="str">
            <v>PC_EMP</v>
          </cell>
          <cell r="E1449" t="str">
            <v>T</v>
          </cell>
          <cell r="F1449" t="str">
            <v>TOTAL</v>
          </cell>
          <cell r="G1449" t="str">
            <v>RSE</v>
          </cell>
          <cell r="I1449" t="str">
            <v>MS</v>
          </cell>
          <cell r="K1449" t="str">
            <v>V</v>
          </cell>
          <cell r="L1449">
            <v>38628.523055555554</v>
          </cell>
          <cell r="M1449" t="str">
            <v>gchateaug</v>
          </cell>
          <cell r="N1449">
            <v>38681.684120370373</v>
          </cell>
          <cell r="O1449" t="str">
            <v>gchateaug</v>
          </cell>
          <cell r="Q1449">
            <v>0.66</v>
          </cell>
        </row>
        <row r="1450">
          <cell r="A1450" t="str">
            <v>2002</v>
          </cell>
          <cell r="B1450" t="str">
            <v>PL</v>
          </cell>
          <cell r="C1450" t="str">
            <v>A00</v>
          </cell>
          <cell r="D1450" t="str">
            <v>PC_EMP</v>
          </cell>
          <cell r="E1450" t="str">
            <v>T</v>
          </cell>
          <cell r="F1450" t="str">
            <v>BES</v>
          </cell>
          <cell r="G1450" t="str">
            <v>TOTAL</v>
          </cell>
          <cell r="I1450" t="str">
            <v>MS</v>
          </cell>
          <cell r="K1450" t="str">
            <v>V</v>
          </cell>
          <cell r="L1450">
            <v>38628.523055555554</v>
          </cell>
          <cell r="M1450" t="str">
            <v>gchateaug</v>
          </cell>
          <cell r="N1450">
            <v>38681.684120370373</v>
          </cell>
          <cell r="O1450" t="str">
            <v>gchateaug</v>
          </cell>
          <cell r="Q1450">
            <v>0.08</v>
          </cell>
        </row>
        <row r="1451">
          <cell r="A1451" t="str">
            <v>2002</v>
          </cell>
          <cell r="B1451" t="str">
            <v>PL</v>
          </cell>
          <cell r="C1451" t="str">
            <v>A00</v>
          </cell>
          <cell r="D1451" t="str">
            <v>PC_EMP</v>
          </cell>
          <cell r="E1451" t="str">
            <v>T</v>
          </cell>
          <cell r="F1451" t="str">
            <v>BES</v>
          </cell>
          <cell r="G1451" t="str">
            <v>RSE</v>
          </cell>
          <cell r="I1451" t="str">
            <v>MS</v>
          </cell>
          <cell r="K1451" t="str">
            <v>V</v>
          </cell>
          <cell r="L1451">
            <v>38628.523055555554</v>
          </cell>
          <cell r="M1451" t="str">
            <v>gchateaug</v>
          </cell>
          <cell r="N1451">
            <v>38681.684120370373</v>
          </cell>
          <cell r="O1451" t="str">
            <v>gchateaug</v>
          </cell>
          <cell r="Q1451">
            <v>0.04</v>
          </cell>
        </row>
        <row r="1452">
          <cell r="A1452" t="str">
            <v>1998</v>
          </cell>
          <cell r="B1452" t="str">
            <v>LT</v>
          </cell>
          <cell r="C1452" t="str">
            <v>A00</v>
          </cell>
          <cell r="D1452" t="str">
            <v>PC_EMP</v>
          </cell>
          <cell r="E1452" t="str">
            <v>T</v>
          </cell>
          <cell r="F1452" t="str">
            <v>TOTAL</v>
          </cell>
          <cell r="G1452" t="str">
            <v>TOTAL</v>
          </cell>
          <cell r="I1452" t="str">
            <v>NC</v>
          </cell>
          <cell r="K1452" t="str">
            <v>V</v>
          </cell>
          <cell r="L1452">
            <v>38628.52306712963</v>
          </cell>
          <cell r="M1452" t="str">
            <v>gchateaug</v>
          </cell>
          <cell r="N1452">
            <v>38681.684050925927</v>
          </cell>
          <cell r="O1452" t="str">
            <v>gchateaug</v>
          </cell>
          <cell r="Q1452">
            <v>1.05</v>
          </cell>
        </row>
        <row r="1453">
          <cell r="A1453" t="str">
            <v>1998</v>
          </cell>
          <cell r="B1453" t="str">
            <v>LV</v>
          </cell>
          <cell r="C1453" t="str">
            <v>A00</v>
          </cell>
          <cell r="D1453" t="str">
            <v>PC_EMP</v>
          </cell>
          <cell r="E1453" t="str">
            <v>T</v>
          </cell>
          <cell r="F1453" t="str">
            <v>BES</v>
          </cell>
          <cell r="G1453" t="str">
            <v>RSE</v>
          </cell>
          <cell r="I1453" t="str">
            <v>NC</v>
          </cell>
          <cell r="K1453" t="str">
            <v>V</v>
          </cell>
          <cell r="L1453">
            <v>38628.52306712963</v>
          </cell>
          <cell r="M1453" t="str">
            <v>gchateaug</v>
          </cell>
          <cell r="N1453">
            <v>38681.684050925927</v>
          </cell>
          <cell r="O1453" t="str">
            <v>gchateaug</v>
          </cell>
          <cell r="Q1453">
            <v>0.02</v>
          </cell>
        </row>
        <row r="1454">
          <cell r="A1454" t="str">
            <v>1998</v>
          </cell>
          <cell r="B1454" t="str">
            <v>LV</v>
          </cell>
          <cell r="C1454" t="str">
            <v>A00</v>
          </cell>
          <cell r="D1454" t="str">
            <v>PC_EMP</v>
          </cell>
          <cell r="E1454" t="str">
            <v>T</v>
          </cell>
          <cell r="F1454" t="str">
            <v>BES</v>
          </cell>
          <cell r="G1454" t="str">
            <v>TOTAL</v>
          </cell>
          <cell r="I1454" t="str">
            <v>NC</v>
          </cell>
          <cell r="K1454" t="str">
            <v>V</v>
          </cell>
          <cell r="L1454">
            <v>38628.52306712963</v>
          </cell>
          <cell r="M1454" t="str">
            <v>gchateaug</v>
          </cell>
          <cell r="N1454">
            <v>38681.684050925927</v>
          </cell>
          <cell r="O1454" t="str">
            <v>gchateaug</v>
          </cell>
          <cell r="Q1454">
            <v>0.06</v>
          </cell>
        </row>
        <row r="1455">
          <cell r="A1455" t="str">
            <v>2003</v>
          </cell>
          <cell r="B1455" t="str">
            <v>SI</v>
          </cell>
          <cell r="C1455" t="str">
            <v>A00</v>
          </cell>
          <cell r="D1455" t="str">
            <v>PC_EMP</v>
          </cell>
          <cell r="E1455" t="str">
            <v>T</v>
          </cell>
          <cell r="F1455" t="str">
            <v>TOTAL</v>
          </cell>
          <cell r="G1455" t="str">
            <v>TOTAL</v>
          </cell>
          <cell r="H1455" t="str">
            <v>e</v>
          </cell>
          <cell r="I1455" t="str">
            <v>MS</v>
          </cell>
          <cell r="K1455" t="str">
            <v>V</v>
          </cell>
          <cell r="L1455">
            <v>38628.523078703707</v>
          </cell>
          <cell r="M1455" t="str">
            <v>gchateaug</v>
          </cell>
          <cell r="N1455">
            <v>38681.68414351852</v>
          </cell>
          <cell r="O1455" t="str">
            <v>gchateaug</v>
          </cell>
          <cell r="Q1455">
            <v>1.4</v>
          </cell>
        </row>
        <row r="1456">
          <cell r="A1456" t="str">
            <v>2003</v>
          </cell>
          <cell r="B1456" t="str">
            <v>SI</v>
          </cell>
          <cell r="C1456" t="str">
            <v>A00</v>
          </cell>
          <cell r="D1456" t="str">
            <v>PC_EMP</v>
          </cell>
          <cell r="E1456" t="str">
            <v>T</v>
          </cell>
          <cell r="F1456" t="str">
            <v>TOTAL</v>
          </cell>
          <cell r="G1456" t="str">
            <v>RSE</v>
          </cell>
          <cell r="H1456" t="str">
            <v>e</v>
          </cell>
          <cell r="I1456" t="str">
            <v>MS</v>
          </cell>
          <cell r="K1456" t="str">
            <v>V</v>
          </cell>
          <cell r="L1456">
            <v>38628.523078703707</v>
          </cell>
          <cell r="M1456" t="str">
            <v>gchateaug</v>
          </cell>
          <cell r="N1456">
            <v>38681.68414351852</v>
          </cell>
          <cell r="O1456" t="str">
            <v>gchateaug</v>
          </cell>
          <cell r="Q1456">
            <v>0.79</v>
          </cell>
        </row>
        <row r="1457">
          <cell r="A1457" t="str">
            <v>2003</v>
          </cell>
          <cell r="B1457" t="str">
            <v>SI</v>
          </cell>
          <cell r="C1457" t="str">
            <v>A00</v>
          </cell>
          <cell r="D1457" t="str">
            <v>PC_EMP</v>
          </cell>
          <cell r="E1457" t="str">
            <v>T</v>
          </cell>
          <cell r="F1457" t="str">
            <v>BES</v>
          </cell>
          <cell r="G1457" t="str">
            <v>TOTAL</v>
          </cell>
          <cell r="H1457" t="str">
            <v>e</v>
          </cell>
          <cell r="I1457" t="str">
            <v>MS</v>
          </cell>
          <cell r="K1457" t="str">
            <v>V</v>
          </cell>
          <cell r="L1457">
            <v>38628.523078703707</v>
          </cell>
          <cell r="M1457" t="str">
            <v>gchateaug</v>
          </cell>
          <cell r="N1457">
            <v>38681.68414351852</v>
          </cell>
          <cell r="O1457" t="str">
            <v>gchateaug</v>
          </cell>
          <cell r="Q1457">
            <v>0.63</v>
          </cell>
        </row>
        <row r="1458">
          <cell r="A1458" t="str">
            <v>2003</v>
          </cell>
          <cell r="B1458" t="str">
            <v>SI</v>
          </cell>
          <cell r="C1458" t="str">
            <v>A00</v>
          </cell>
          <cell r="D1458" t="str">
            <v>PC_EMP</v>
          </cell>
          <cell r="E1458" t="str">
            <v>T</v>
          </cell>
          <cell r="F1458" t="str">
            <v>BES</v>
          </cell>
          <cell r="G1458" t="str">
            <v>RSE</v>
          </cell>
          <cell r="H1458" t="str">
            <v>e</v>
          </cell>
          <cell r="I1458" t="str">
            <v>MS</v>
          </cell>
          <cell r="K1458" t="str">
            <v>V</v>
          </cell>
          <cell r="L1458">
            <v>38628.523078703707</v>
          </cell>
          <cell r="M1458" t="str">
            <v>gchateaug</v>
          </cell>
          <cell r="N1458">
            <v>38681.68414351852</v>
          </cell>
          <cell r="O1458" t="str">
            <v>gchateaug</v>
          </cell>
          <cell r="Q1458">
            <v>0.22</v>
          </cell>
        </row>
        <row r="1459">
          <cell r="A1459" t="str">
            <v>2003</v>
          </cell>
          <cell r="B1459" t="str">
            <v>SE</v>
          </cell>
          <cell r="C1459" t="str">
            <v>A00</v>
          </cell>
          <cell r="D1459" t="str">
            <v>PC_EMP</v>
          </cell>
          <cell r="E1459" t="str">
            <v>T</v>
          </cell>
          <cell r="F1459" t="str">
            <v>TOTAL</v>
          </cell>
          <cell r="G1459" t="str">
            <v>TOTAL</v>
          </cell>
          <cell r="I1459" t="str">
            <v>MS</v>
          </cell>
          <cell r="K1459" t="str">
            <v>V</v>
          </cell>
          <cell r="L1459">
            <v>38628.523078703707</v>
          </cell>
          <cell r="M1459" t="str">
            <v>gchateaug</v>
          </cell>
          <cell r="N1459">
            <v>38681.68414351852</v>
          </cell>
          <cell r="O1459" t="str">
            <v>gchateaug</v>
          </cell>
          <cell r="Q1459">
            <v>2.4900000000000002</v>
          </cell>
        </row>
        <row r="1460">
          <cell r="A1460" t="str">
            <v>2003</v>
          </cell>
          <cell r="B1460" t="str">
            <v>SE</v>
          </cell>
          <cell r="C1460" t="str">
            <v>A00</v>
          </cell>
          <cell r="D1460" t="str">
            <v>PC_EMP</v>
          </cell>
          <cell r="E1460" t="str">
            <v>T</v>
          </cell>
          <cell r="F1460" t="str">
            <v>TOTAL</v>
          </cell>
          <cell r="G1460" t="str">
            <v>RSE</v>
          </cell>
          <cell r="I1460" t="str">
            <v>MS</v>
          </cell>
          <cell r="K1460" t="str">
            <v>V</v>
          </cell>
          <cell r="L1460">
            <v>38628.523078703707</v>
          </cell>
          <cell r="M1460" t="str">
            <v>gchateaug</v>
          </cell>
          <cell r="N1460">
            <v>38681.68414351852</v>
          </cell>
          <cell r="O1460" t="str">
            <v>gchateaug</v>
          </cell>
          <cell r="Q1460">
            <v>0.78</v>
          </cell>
        </row>
        <row r="1461">
          <cell r="A1461" t="str">
            <v>1990</v>
          </cell>
          <cell r="B1461" t="str">
            <v>RU</v>
          </cell>
          <cell r="C1461" t="str">
            <v>A00</v>
          </cell>
          <cell r="D1461" t="str">
            <v>PC_EMP</v>
          </cell>
          <cell r="E1461" t="str">
            <v>T</v>
          </cell>
          <cell r="F1461" t="str">
            <v>TOTAL</v>
          </cell>
          <cell r="G1461" t="str">
            <v>TOTAL</v>
          </cell>
          <cell r="H1461" t="str">
            <v>i</v>
          </cell>
          <cell r="I1461" t="str">
            <v>OTH</v>
          </cell>
          <cell r="J1461" t="str">
            <v>DATA OCDE</v>
          </cell>
          <cell r="K1461" t="str">
            <v>V</v>
          </cell>
          <cell r="L1461">
            <v>38628.522939814815</v>
          </cell>
          <cell r="M1461" t="str">
            <v>gchateaug</v>
          </cell>
          <cell r="N1461">
            <v>38681.684004629627</v>
          </cell>
          <cell r="O1461" t="str">
            <v>gchateaug</v>
          </cell>
          <cell r="Q1461">
            <v>2.58</v>
          </cell>
        </row>
        <row r="1462">
          <cell r="A1462" t="str">
            <v>1990</v>
          </cell>
          <cell r="B1462" t="str">
            <v>RU</v>
          </cell>
          <cell r="C1462" t="str">
            <v>A00</v>
          </cell>
          <cell r="D1462" t="str">
            <v>PC_EMP</v>
          </cell>
          <cell r="E1462" t="str">
            <v>T</v>
          </cell>
          <cell r="F1462" t="str">
            <v>TOTAL</v>
          </cell>
          <cell r="G1462" t="str">
            <v>RSE</v>
          </cell>
          <cell r="H1462" t="str">
            <v>i</v>
          </cell>
          <cell r="I1462" t="str">
            <v>OTH</v>
          </cell>
          <cell r="J1462" t="str">
            <v>DATA OCDE</v>
          </cell>
          <cell r="K1462" t="str">
            <v>V</v>
          </cell>
          <cell r="L1462">
            <v>38628.522939814815</v>
          </cell>
          <cell r="M1462" t="str">
            <v>gchateaug</v>
          </cell>
          <cell r="N1462">
            <v>38681.684004629627</v>
          </cell>
          <cell r="O1462" t="str">
            <v>gchateaug</v>
          </cell>
          <cell r="Q1462">
            <v>1.32</v>
          </cell>
        </row>
        <row r="1463">
          <cell r="A1463" t="str">
            <v>1990</v>
          </cell>
          <cell r="B1463" t="str">
            <v>RU</v>
          </cell>
          <cell r="C1463" t="str">
            <v>A00</v>
          </cell>
          <cell r="D1463" t="str">
            <v>PC_EMP</v>
          </cell>
          <cell r="E1463" t="str">
            <v>T</v>
          </cell>
          <cell r="F1463" t="str">
            <v>BES</v>
          </cell>
          <cell r="G1463" t="str">
            <v>TOTAL</v>
          </cell>
          <cell r="H1463" t="str">
            <v>i</v>
          </cell>
          <cell r="I1463" t="str">
            <v>OTH</v>
          </cell>
          <cell r="J1463" t="str">
            <v>DATA OCDE</v>
          </cell>
          <cell r="K1463" t="str">
            <v>V</v>
          </cell>
          <cell r="L1463">
            <v>38628.522939814815</v>
          </cell>
          <cell r="M1463" t="str">
            <v>gchateaug</v>
          </cell>
          <cell r="N1463">
            <v>38681.684004629627</v>
          </cell>
          <cell r="O1463" t="str">
            <v>gchateaug</v>
          </cell>
          <cell r="Q1463">
            <v>1.99</v>
          </cell>
        </row>
        <row r="1464">
          <cell r="A1464" t="str">
            <v>1990</v>
          </cell>
          <cell r="B1464" t="str">
            <v>RU</v>
          </cell>
          <cell r="C1464" t="str">
            <v>A00</v>
          </cell>
          <cell r="D1464" t="str">
            <v>PC_EMP</v>
          </cell>
          <cell r="E1464" t="str">
            <v>T</v>
          </cell>
          <cell r="F1464" t="str">
            <v>BES</v>
          </cell>
          <cell r="G1464" t="str">
            <v>RSE</v>
          </cell>
          <cell r="H1464" t="str">
            <v>i</v>
          </cell>
          <cell r="I1464" t="str">
            <v>OTH</v>
          </cell>
          <cell r="J1464" t="str">
            <v>DATA OCDE</v>
          </cell>
          <cell r="K1464" t="str">
            <v>V</v>
          </cell>
          <cell r="L1464">
            <v>38628.522939814815</v>
          </cell>
          <cell r="M1464" t="str">
            <v>gchateaug</v>
          </cell>
          <cell r="N1464">
            <v>38681.684004629627</v>
          </cell>
          <cell r="O1464" t="str">
            <v>gchateaug</v>
          </cell>
          <cell r="Q1464">
            <v>0.98</v>
          </cell>
        </row>
        <row r="1465">
          <cell r="A1465" t="str">
            <v>1990</v>
          </cell>
          <cell r="B1465" t="str">
            <v>PT</v>
          </cell>
          <cell r="C1465" t="str">
            <v>A00</v>
          </cell>
          <cell r="D1465" t="str">
            <v>PC_EMP</v>
          </cell>
          <cell r="E1465" t="str">
            <v>T</v>
          </cell>
          <cell r="F1465" t="str">
            <v>TOTAL</v>
          </cell>
          <cell r="G1465" t="str">
            <v>TOTAL</v>
          </cell>
          <cell r="I1465" t="str">
            <v>OTH</v>
          </cell>
          <cell r="J1465" t="str">
            <v>DATA OCDE</v>
          </cell>
          <cell r="K1465" t="str">
            <v>V</v>
          </cell>
          <cell r="L1465">
            <v>38628.522939814815</v>
          </cell>
          <cell r="M1465" t="str">
            <v>gchateaug</v>
          </cell>
          <cell r="N1465">
            <v>38681.684004629627</v>
          </cell>
          <cell r="O1465" t="str">
            <v>gchateaug</v>
          </cell>
          <cell r="Q1465">
            <v>0.41</v>
          </cell>
        </row>
        <row r="1466">
          <cell r="A1466" t="str">
            <v>1990</v>
          </cell>
          <cell r="B1466" t="str">
            <v>PT</v>
          </cell>
          <cell r="C1466" t="str">
            <v>A00</v>
          </cell>
          <cell r="D1466" t="str">
            <v>PC_EMP</v>
          </cell>
          <cell r="E1466" t="str">
            <v>T</v>
          </cell>
          <cell r="F1466" t="str">
            <v>TOTAL</v>
          </cell>
          <cell r="G1466" t="str">
            <v>RSE</v>
          </cell>
          <cell r="I1466" t="str">
            <v>OTH</v>
          </cell>
          <cell r="J1466" t="str">
            <v>DATA OCDE</v>
          </cell>
          <cell r="K1466" t="str">
            <v>V</v>
          </cell>
          <cell r="L1466">
            <v>38628.522939814815</v>
          </cell>
          <cell r="M1466" t="str">
            <v>gchateaug</v>
          </cell>
          <cell r="N1466">
            <v>38681.684004629627</v>
          </cell>
          <cell r="O1466" t="str">
            <v>gchateaug</v>
          </cell>
          <cell r="Q1466">
            <v>0.27</v>
          </cell>
        </row>
        <row r="1467">
          <cell r="A1467" t="str">
            <v>1987</v>
          </cell>
          <cell r="B1467" t="str">
            <v>PT</v>
          </cell>
          <cell r="C1467" t="str">
            <v>A00</v>
          </cell>
          <cell r="D1467" t="str">
            <v>PC_EMP</v>
          </cell>
          <cell r="E1467" t="str">
            <v>T</v>
          </cell>
          <cell r="F1467" t="str">
            <v>TOTAL</v>
          </cell>
          <cell r="G1467" t="str">
            <v>TOTAL</v>
          </cell>
          <cell r="H1467" t="str">
            <v>e</v>
          </cell>
          <cell r="I1467" t="str">
            <v>OTH</v>
          </cell>
          <cell r="J1467" t="str">
            <v>DATA OCDE</v>
          </cell>
          <cell r="K1467" t="str">
            <v>V</v>
          </cell>
          <cell r="L1467">
            <v>38628.522939814815</v>
          </cell>
          <cell r="M1467" t="str">
            <v>gchateaug</v>
          </cell>
          <cell r="N1467">
            <v>38681.684062499997</v>
          </cell>
          <cell r="O1467" t="str">
            <v>gchateaug</v>
          </cell>
          <cell r="Q1467">
            <v>0.38</v>
          </cell>
        </row>
        <row r="1468">
          <cell r="A1468" t="str">
            <v>1989</v>
          </cell>
          <cell r="B1468" t="str">
            <v>IT</v>
          </cell>
          <cell r="C1468" t="str">
            <v>A00</v>
          </cell>
          <cell r="D1468" t="str">
            <v>PC_EMP</v>
          </cell>
          <cell r="E1468" t="str">
            <v>T</v>
          </cell>
          <cell r="F1468" t="str">
            <v>TOTAL</v>
          </cell>
          <cell r="G1468" t="str">
            <v>TOTAL</v>
          </cell>
          <cell r="I1468" t="str">
            <v>OTH</v>
          </cell>
          <cell r="J1468" t="str">
            <v>DATA OCDE</v>
          </cell>
          <cell r="K1468" t="str">
            <v>V</v>
          </cell>
          <cell r="L1468">
            <v>38628.522962962961</v>
          </cell>
          <cell r="M1468" t="str">
            <v>gchateaug</v>
          </cell>
          <cell r="N1468">
            <v>38681.683969907404</v>
          </cell>
          <cell r="O1468" t="str">
            <v>gchateaug</v>
          </cell>
          <cell r="Q1468">
            <v>0.85</v>
          </cell>
        </row>
        <row r="1469">
          <cell r="A1469" t="str">
            <v>1989</v>
          </cell>
          <cell r="B1469" t="str">
            <v>IT</v>
          </cell>
          <cell r="C1469" t="str">
            <v>A00</v>
          </cell>
          <cell r="D1469" t="str">
            <v>PC_EMP</v>
          </cell>
          <cell r="E1469" t="str">
            <v>T</v>
          </cell>
          <cell r="F1469" t="str">
            <v>BES</v>
          </cell>
          <cell r="G1469" t="str">
            <v>TOTAL</v>
          </cell>
          <cell r="I1469" t="str">
            <v>OTH</v>
          </cell>
          <cell r="J1469" t="str">
            <v>DATA OCDE</v>
          </cell>
          <cell r="K1469" t="str">
            <v>V</v>
          </cell>
          <cell r="L1469">
            <v>38628.522962962961</v>
          </cell>
          <cell r="M1469" t="str">
            <v>gchateaug</v>
          </cell>
          <cell r="N1469">
            <v>38681.683981481481</v>
          </cell>
          <cell r="O1469" t="str">
            <v>gchateaug</v>
          </cell>
          <cell r="Q1469">
            <v>0.35</v>
          </cell>
        </row>
        <row r="1470">
          <cell r="A1470" t="str">
            <v>1986</v>
          </cell>
          <cell r="B1470" t="str">
            <v>GR</v>
          </cell>
          <cell r="C1470" t="str">
            <v>A00</v>
          </cell>
          <cell r="D1470" t="str">
            <v>PC_EMP</v>
          </cell>
          <cell r="E1470" t="str">
            <v>T</v>
          </cell>
          <cell r="F1470" t="str">
            <v>BES</v>
          </cell>
          <cell r="G1470" t="str">
            <v>TOTAL</v>
          </cell>
          <cell r="I1470" t="str">
            <v>OTH</v>
          </cell>
          <cell r="J1470" t="str">
            <v>DATA OCDE</v>
          </cell>
          <cell r="K1470" t="str">
            <v>V</v>
          </cell>
          <cell r="L1470">
            <v>38628.522962962961</v>
          </cell>
          <cell r="M1470" t="str">
            <v>gchateaug</v>
          </cell>
          <cell r="N1470">
            <v>38681.683981481481</v>
          </cell>
          <cell r="O1470" t="str">
            <v>gchateaug</v>
          </cell>
          <cell r="Q1470">
            <v>0.06</v>
          </cell>
        </row>
        <row r="1471">
          <cell r="A1471" t="str">
            <v>2003</v>
          </cell>
          <cell r="B1471" t="str">
            <v>FR</v>
          </cell>
          <cell r="C1471" t="str">
            <v>A00</v>
          </cell>
          <cell r="D1471" t="str">
            <v>PC_EMP</v>
          </cell>
          <cell r="E1471" t="str">
            <v>T</v>
          </cell>
          <cell r="F1471" t="str">
            <v>TOTAL</v>
          </cell>
          <cell r="G1471" t="str">
            <v>RSE</v>
          </cell>
          <cell r="I1471" t="str">
            <v>MS</v>
          </cell>
          <cell r="K1471" t="str">
            <v>V</v>
          </cell>
          <cell r="L1471">
            <v>38628.523020833331</v>
          </cell>
          <cell r="M1471" t="str">
            <v>gchateaug</v>
          </cell>
          <cell r="N1471">
            <v>38681.684131944443</v>
          </cell>
          <cell r="O1471" t="str">
            <v>gchateaug</v>
          </cell>
          <cell r="Q1471">
            <v>1</v>
          </cell>
        </row>
        <row r="1472">
          <cell r="A1472" t="str">
            <v>2003</v>
          </cell>
          <cell r="B1472" t="str">
            <v>FR</v>
          </cell>
          <cell r="C1472" t="str">
            <v>A00</v>
          </cell>
          <cell r="D1472" t="str">
            <v>PC_EMP</v>
          </cell>
          <cell r="E1472" t="str">
            <v>T</v>
          </cell>
          <cell r="F1472" t="str">
            <v>BES</v>
          </cell>
          <cell r="G1472" t="str">
            <v>TOTAL</v>
          </cell>
          <cell r="I1472" t="str">
            <v>MS</v>
          </cell>
          <cell r="K1472" t="str">
            <v>V</v>
          </cell>
          <cell r="L1472">
            <v>38628.523020833331</v>
          </cell>
          <cell r="M1472" t="str">
            <v>gchateaug</v>
          </cell>
          <cell r="N1472">
            <v>38681.684131944443</v>
          </cell>
          <cell r="O1472" t="str">
            <v>gchateaug</v>
          </cell>
          <cell r="Q1472">
            <v>0.85</v>
          </cell>
        </row>
        <row r="1473">
          <cell r="A1473" t="str">
            <v>2003</v>
          </cell>
          <cell r="B1473" t="str">
            <v>FR</v>
          </cell>
          <cell r="C1473" t="str">
            <v>A00</v>
          </cell>
          <cell r="D1473" t="str">
            <v>PC_EMP</v>
          </cell>
          <cell r="E1473" t="str">
            <v>T</v>
          </cell>
          <cell r="F1473" t="str">
            <v>BES</v>
          </cell>
          <cell r="G1473" t="str">
            <v>RSE</v>
          </cell>
          <cell r="I1473" t="str">
            <v>MS</v>
          </cell>
          <cell r="K1473" t="str">
            <v>V</v>
          </cell>
          <cell r="L1473">
            <v>38628.523020833331</v>
          </cell>
          <cell r="M1473" t="str">
            <v>gchateaug</v>
          </cell>
          <cell r="N1473">
            <v>38681.684131944443</v>
          </cell>
          <cell r="O1473" t="str">
            <v>gchateaug</v>
          </cell>
          <cell r="Q1473">
            <v>0.45</v>
          </cell>
        </row>
        <row r="1474">
          <cell r="A1474" t="str">
            <v>2003</v>
          </cell>
          <cell r="B1474" t="str">
            <v>FI</v>
          </cell>
          <cell r="C1474" t="str">
            <v>A00</v>
          </cell>
          <cell r="D1474" t="str">
            <v>PC_EMP</v>
          </cell>
          <cell r="E1474" t="str">
            <v>T</v>
          </cell>
          <cell r="F1474" t="str">
            <v>TOTAL</v>
          </cell>
          <cell r="G1474" t="str">
            <v>TOTAL</v>
          </cell>
          <cell r="I1474" t="str">
            <v>MS</v>
          </cell>
          <cell r="K1474" t="str">
            <v>V</v>
          </cell>
          <cell r="L1474">
            <v>38628.523020833331</v>
          </cell>
          <cell r="M1474" t="str">
            <v>gchateaug</v>
          </cell>
          <cell r="N1474">
            <v>38681.684131944443</v>
          </cell>
          <cell r="O1474" t="str">
            <v>gchateaug</v>
          </cell>
          <cell r="Q1474">
            <v>3.11</v>
          </cell>
        </row>
        <row r="1475">
          <cell r="A1475" t="str">
            <v>2003</v>
          </cell>
          <cell r="B1475" t="str">
            <v>FI</v>
          </cell>
          <cell r="C1475" t="str">
            <v>A00</v>
          </cell>
          <cell r="D1475" t="str">
            <v>PC_EMP</v>
          </cell>
          <cell r="E1475" t="str">
            <v>T</v>
          </cell>
          <cell r="F1475" t="str">
            <v>TOTAL</v>
          </cell>
          <cell r="G1475" t="str">
            <v>RSE</v>
          </cell>
          <cell r="H1475" t="str">
            <v>:</v>
          </cell>
          <cell r="I1475" t="str">
            <v>MS</v>
          </cell>
          <cell r="K1475" t="str">
            <v>V</v>
          </cell>
          <cell r="L1475">
            <v>38628.523020833331</v>
          </cell>
          <cell r="M1475" t="str">
            <v>gchateaug</v>
          </cell>
          <cell r="N1475">
            <v>38681.684131944443</v>
          </cell>
          <cell r="O1475" t="str">
            <v>gchateaug</v>
          </cell>
        </row>
        <row r="1476">
          <cell r="A1476" t="str">
            <v>2003</v>
          </cell>
          <cell r="B1476" t="str">
            <v>FI</v>
          </cell>
          <cell r="C1476" t="str">
            <v>A00</v>
          </cell>
          <cell r="D1476" t="str">
            <v>PC_EMP</v>
          </cell>
          <cell r="E1476" t="str">
            <v>T</v>
          </cell>
          <cell r="F1476" t="str">
            <v>BES</v>
          </cell>
          <cell r="G1476" t="str">
            <v>TOTAL</v>
          </cell>
          <cell r="I1476" t="str">
            <v>MS</v>
          </cell>
          <cell r="K1476" t="str">
            <v>V</v>
          </cell>
          <cell r="L1476">
            <v>38628.523020833331</v>
          </cell>
          <cell r="M1476" t="str">
            <v>gchateaug</v>
          </cell>
          <cell r="N1476">
            <v>38681.684131944443</v>
          </cell>
          <cell r="O1476" t="str">
            <v>gchateaug</v>
          </cell>
          <cell r="Q1476">
            <v>1.67</v>
          </cell>
        </row>
        <row r="1477">
          <cell r="A1477" t="str">
            <v>2003</v>
          </cell>
          <cell r="B1477" t="str">
            <v>IT</v>
          </cell>
          <cell r="C1477" t="str">
            <v>A00</v>
          </cell>
          <cell r="D1477" t="str">
            <v>PC_EMP</v>
          </cell>
          <cell r="E1477" t="str">
            <v>T</v>
          </cell>
          <cell r="F1477" t="str">
            <v>TOTAL</v>
          </cell>
          <cell r="G1477" t="str">
            <v>RSE</v>
          </cell>
          <cell r="I1477" t="str">
            <v>MS</v>
          </cell>
          <cell r="K1477" t="str">
            <v>V</v>
          </cell>
          <cell r="L1477">
            <v>38628.523020833331</v>
          </cell>
          <cell r="M1477" t="str">
            <v>gchateaug</v>
          </cell>
          <cell r="N1477">
            <v>38681.684131944443</v>
          </cell>
          <cell r="O1477" t="str">
            <v>gchateaug</v>
          </cell>
          <cell r="Q1477">
            <v>0.49</v>
          </cell>
        </row>
        <row r="1478">
          <cell r="A1478" t="str">
            <v>2003</v>
          </cell>
          <cell r="B1478" t="str">
            <v>IT</v>
          </cell>
          <cell r="C1478" t="str">
            <v>A00</v>
          </cell>
          <cell r="D1478" t="str">
            <v>PC_EMP</v>
          </cell>
          <cell r="E1478" t="str">
            <v>T</v>
          </cell>
          <cell r="F1478" t="str">
            <v>BES</v>
          </cell>
          <cell r="G1478" t="str">
            <v>TOTAL</v>
          </cell>
          <cell r="I1478" t="str">
            <v>MS</v>
          </cell>
          <cell r="K1478" t="str">
            <v>V</v>
          </cell>
          <cell r="L1478">
            <v>38628.523020833331</v>
          </cell>
          <cell r="M1478" t="str">
            <v>gchateaug</v>
          </cell>
          <cell r="N1478">
            <v>38681.684131944443</v>
          </cell>
          <cell r="O1478" t="str">
            <v>gchateaug</v>
          </cell>
          <cell r="Q1478">
            <v>0.37</v>
          </cell>
        </row>
        <row r="1479">
          <cell r="A1479" t="str">
            <v>2003</v>
          </cell>
          <cell r="B1479" t="str">
            <v>IT</v>
          </cell>
          <cell r="C1479" t="str">
            <v>A00</v>
          </cell>
          <cell r="D1479" t="str">
            <v>PC_EMP</v>
          </cell>
          <cell r="E1479" t="str">
            <v>T</v>
          </cell>
          <cell r="F1479" t="str">
            <v>BES</v>
          </cell>
          <cell r="G1479" t="str">
            <v>RSE</v>
          </cell>
          <cell r="I1479" t="str">
            <v>MS</v>
          </cell>
          <cell r="K1479" t="str">
            <v>V</v>
          </cell>
          <cell r="L1479">
            <v>38628.523020833331</v>
          </cell>
          <cell r="M1479" t="str">
            <v>gchateaug</v>
          </cell>
          <cell r="N1479">
            <v>38681.684131944443</v>
          </cell>
          <cell r="O1479" t="str">
            <v>gchateaug</v>
          </cell>
          <cell r="Q1479">
            <v>0.14000000000000001</v>
          </cell>
        </row>
        <row r="1480">
          <cell r="A1480" t="str">
            <v>2003</v>
          </cell>
          <cell r="B1480" t="str">
            <v>LV</v>
          </cell>
          <cell r="C1480" t="str">
            <v>A00</v>
          </cell>
          <cell r="D1480" t="str">
            <v>PC_EMP</v>
          </cell>
          <cell r="E1480" t="str">
            <v>T</v>
          </cell>
          <cell r="F1480" t="str">
            <v>TOTAL</v>
          </cell>
          <cell r="G1480" t="str">
            <v>TOTAL</v>
          </cell>
          <cell r="I1480" t="str">
            <v>MS</v>
          </cell>
          <cell r="K1480" t="str">
            <v>V</v>
          </cell>
          <cell r="L1480">
            <v>38628.523032407407</v>
          </cell>
          <cell r="M1480" t="str">
            <v>gchateaug</v>
          </cell>
          <cell r="N1480">
            <v>38681.684131944443</v>
          </cell>
          <cell r="O1480" t="str">
            <v>gchateaug</v>
          </cell>
          <cell r="Q1480">
            <v>0.8</v>
          </cell>
        </row>
        <row r="1481">
          <cell r="A1481" t="str">
            <v>2003</v>
          </cell>
          <cell r="B1481" t="str">
            <v>LV</v>
          </cell>
          <cell r="C1481" t="str">
            <v>A00</v>
          </cell>
          <cell r="D1481" t="str">
            <v>PC_EMP</v>
          </cell>
          <cell r="E1481" t="str">
            <v>T</v>
          </cell>
          <cell r="F1481" t="str">
            <v>TOTAL</v>
          </cell>
          <cell r="G1481" t="str">
            <v>RSE</v>
          </cell>
          <cell r="I1481" t="str">
            <v>MS</v>
          </cell>
          <cell r="K1481" t="str">
            <v>V</v>
          </cell>
          <cell r="L1481">
            <v>38628.523032407407</v>
          </cell>
          <cell r="M1481" t="str">
            <v>gchateaug</v>
          </cell>
          <cell r="N1481">
            <v>38681.684131944443</v>
          </cell>
          <cell r="O1481" t="str">
            <v>gchateaug</v>
          </cell>
          <cell r="Q1481">
            <v>0.55000000000000004</v>
          </cell>
        </row>
        <row r="1482">
          <cell r="A1482" t="str">
            <v>2003</v>
          </cell>
          <cell r="B1482" t="str">
            <v>LV</v>
          </cell>
          <cell r="C1482" t="str">
            <v>A00</v>
          </cell>
          <cell r="D1482" t="str">
            <v>PC_EMP</v>
          </cell>
          <cell r="E1482" t="str">
            <v>T</v>
          </cell>
          <cell r="F1482" t="str">
            <v>BES</v>
          </cell>
          <cell r="G1482" t="str">
            <v>TOTAL</v>
          </cell>
          <cell r="I1482" t="str">
            <v>MS</v>
          </cell>
          <cell r="K1482" t="str">
            <v>V</v>
          </cell>
          <cell r="L1482">
            <v>38628.523032407407</v>
          </cell>
          <cell r="M1482" t="str">
            <v>gchateaug</v>
          </cell>
          <cell r="N1482">
            <v>38681.684131944443</v>
          </cell>
          <cell r="O1482" t="str">
            <v>gchateaug</v>
          </cell>
          <cell r="Q1482">
            <v>0.12</v>
          </cell>
        </row>
        <row r="1483">
          <cell r="A1483" t="str">
            <v>2003</v>
          </cell>
          <cell r="B1483" t="str">
            <v>LV</v>
          </cell>
          <cell r="C1483" t="str">
            <v>A00</v>
          </cell>
          <cell r="D1483" t="str">
            <v>PC_EMP</v>
          </cell>
          <cell r="E1483" t="str">
            <v>T</v>
          </cell>
          <cell r="F1483" t="str">
            <v>BES</v>
          </cell>
          <cell r="G1483" t="str">
            <v>RSE</v>
          </cell>
          <cell r="I1483" t="str">
            <v>MS</v>
          </cell>
          <cell r="K1483" t="str">
            <v>V</v>
          </cell>
          <cell r="L1483">
            <v>38628.523032407407</v>
          </cell>
          <cell r="M1483" t="str">
            <v>gchateaug</v>
          </cell>
          <cell r="N1483">
            <v>38681.684131944443</v>
          </cell>
          <cell r="O1483" t="str">
            <v>gchateaug</v>
          </cell>
          <cell r="Q1483">
            <v>7.0000000000000007E-2</v>
          </cell>
        </row>
        <row r="1484">
          <cell r="A1484" t="str">
            <v>2002</v>
          </cell>
          <cell r="B1484" t="str">
            <v>SE</v>
          </cell>
          <cell r="C1484" t="str">
            <v>A00</v>
          </cell>
          <cell r="D1484" t="str">
            <v>PC_EMP</v>
          </cell>
          <cell r="E1484" t="str">
            <v>T</v>
          </cell>
          <cell r="F1484" t="str">
            <v>TOTAL</v>
          </cell>
          <cell r="G1484" t="str">
            <v>TOTAL</v>
          </cell>
          <cell r="H1484" t="str">
            <v>:</v>
          </cell>
          <cell r="I1484" t="str">
            <v>MS</v>
          </cell>
          <cell r="K1484" t="str">
            <v>V</v>
          </cell>
          <cell r="L1484">
            <v>38628.523032407407</v>
          </cell>
          <cell r="M1484" t="str">
            <v>gchateaug</v>
          </cell>
          <cell r="N1484">
            <v>38681.684178240743</v>
          </cell>
          <cell r="O1484" t="str">
            <v>gchateaug</v>
          </cell>
        </row>
        <row r="1485">
          <cell r="A1485" t="str">
            <v>2002</v>
          </cell>
          <cell r="B1485" t="str">
            <v>SE</v>
          </cell>
          <cell r="C1485" t="str">
            <v>A00</v>
          </cell>
          <cell r="D1485" t="str">
            <v>PC_EMP</v>
          </cell>
          <cell r="E1485" t="str">
            <v>T</v>
          </cell>
          <cell r="F1485" t="str">
            <v>TOTAL</v>
          </cell>
          <cell r="G1485" t="str">
            <v>RSE</v>
          </cell>
          <cell r="H1485" t="str">
            <v>:</v>
          </cell>
          <cell r="I1485" t="str">
            <v>MS</v>
          </cell>
          <cell r="K1485" t="str">
            <v>V</v>
          </cell>
          <cell r="L1485">
            <v>38628.523032407407</v>
          </cell>
          <cell r="M1485" t="str">
            <v>gchateaug</v>
          </cell>
          <cell r="N1485">
            <v>38681.684178240743</v>
          </cell>
          <cell r="O1485" t="str">
            <v>gchateaug</v>
          </cell>
        </row>
        <row r="1486">
          <cell r="A1486" t="str">
            <v>2002</v>
          </cell>
          <cell r="B1486" t="str">
            <v>SE</v>
          </cell>
          <cell r="C1486" t="str">
            <v>A00</v>
          </cell>
          <cell r="D1486" t="str">
            <v>PC_EMP</v>
          </cell>
          <cell r="E1486" t="str">
            <v>T</v>
          </cell>
          <cell r="F1486" t="str">
            <v>BES</v>
          </cell>
          <cell r="G1486" t="str">
            <v>TOTAL</v>
          </cell>
          <cell r="H1486" t="str">
            <v>:</v>
          </cell>
          <cell r="I1486" t="str">
            <v>MS</v>
          </cell>
          <cell r="K1486" t="str">
            <v>V</v>
          </cell>
          <cell r="L1486">
            <v>38628.523032407407</v>
          </cell>
          <cell r="M1486" t="str">
            <v>gchateaug</v>
          </cell>
          <cell r="N1486">
            <v>38681.684178240743</v>
          </cell>
          <cell r="O1486" t="str">
            <v>gchateaug</v>
          </cell>
        </row>
        <row r="1487">
          <cell r="A1487" t="str">
            <v>2002</v>
          </cell>
          <cell r="B1487" t="str">
            <v>SE</v>
          </cell>
          <cell r="C1487" t="str">
            <v>A00</v>
          </cell>
          <cell r="D1487" t="str">
            <v>PC_EMP</v>
          </cell>
          <cell r="E1487" t="str">
            <v>T</v>
          </cell>
          <cell r="F1487" t="str">
            <v>BES</v>
          </cell>
          <cell r="G1487" t="str">
            <v>RSE</v>
          </cell>
          <cell r="H1487" t="str">
            <v>:</v>
          </cell>
          <cell r="I1487" t="str">
            <v>MS</v>
          </cell>
          <cell r="K1487" t="str">
            <v>V</v>
          </cell>
          <cell r="L1487">
            <v>38628.523032407407</v>
          </cell>
          <cell r="M1487" t="str">
            <v>gchateaug</v>
          </cell>
          <cell r="N1487">
            <v>38681.684178240743</v>
          </cell>
          <cell r="O1487" t="str">
            <v>gchateaug</v>
          </cell>
        </row>
        <row r="1488">
          <cell r="A1488" t="str">
            <v>2001</v>
          </cell>
          <cell r="B1488" t="str">
            <v>FI</v>
          </cell>
          <cell r="C1488" t="str">
            <v>A00</v>
          </cell>
          <cell r="D1488" t="str">
            <v>PC_EMP</v>
          </cell>
          <cell r="E1488" t="str">
            <v>T</v>
          </cell>
          <cell r="F1488" t="str">
            <v>TOTAL</v>
          </cell>
          <cell r="G1488" t="str">
            <v>TOTAL</v>
          </cell>
          <cell r="I1488" t="str">
            <v>NC</v>
          </cell>
          <cell r="K1488" t="str">
            <v>V</v>
          </cell>
          <cell r="L1488">
            <v>38628.523043981484</v>
          </cell>
          <cell r="M1488" t="str">
            <v>gchateaug</v>
          </cell>
          <cell r="N1488">
            <v>38681.684178240743</v>
          </cell>
          <cell r="O1488" t="str">
            <v>gchateaug</v>
          </cell>
          <cell r="Q1488">
            <v>2.9</v>
          </cell>
        </row>
        <row r="1489">
          <cell r="A1489" t="str">
            <v>2001</v>
          </cell>
          <cell r="B1489" t="str">
            <v>FI</v>
          </cell>
          <cell r="C1489" t="str">
            <v>A00</v>
          </cell>
          <cell r="D1489" t="str">
            <v>PC_EMP</v>
          </cell>
          <cell r="E1489" t="str">
            <v>T</v>
          </cell>
          <cell r="F1489" t="str">
            <v>TOTAL</v>
          </cell>
          <cell r="G1489" t="str">
            <v>RSE</v>
          </cell>
          <cell r="H1489" t="str">
            <v>:</v>
          </cell>
          <cell r="I1489" t="str">
            <v>NC</v>
          </cell>
          <cell r="K1489" t="str">
            <v>V</v>
          </cell>
          <cell r="L1489">
            <v>38628.523043981484</v>
          </cell>
          <cell r="M1489" t="str">
            <v>gchateaug</v>
          </cell>
          <cell r="N1489">
            <v>38681.684178240743</v>
          </cell>
          <cell r="O1489" t="str">
            <v>gchateaug</v>
          </cell>
        </row>
        <row r="1490">
          <cell r="A1490" t="str">
            <v>2001</v>
          </cell>
          <cell r="B1490" t="str">
            <v>FI</v>
          </cell>
          <cell r="C1490" t="str">
            <v>A00</v>
          </cell>
          <cell r="D1490" t="str">
            <v>PC_EMP</v>
          </cell>
          <cell r="E1490" t="str">
            <v>T</v>
          </cell>
          <cell r="F1490" t="str">
            <v>BES</v>
          </cell>
          <cell r="G1490" t="str">
            <v>TOTAL</v>
          </cell>
          <cell r="I1490" t="str">
            <v>NC</v>
          </cell>
          <cell r="K1490" t="str">
            <v>V</v>
          </cell>
          <cell r="L1490">
            <v>38628.523043981484</v>
          </cell>
          <cell r="M1490" t="str">
            <v>gchateaug</v>
          </cell>
          <cell r="N1490">
            <v>38681.684178240743</v>
          </cell>
          <cell r="O1490" t="str">
            <v>gchateaug</v>
          </cell>
          <cell r="Q1490">
            <v>1.58</v>
          </cell>
        </row>
        <row r="1491">
          <cell r="A1491" t="str">
            <v>2001</v>
          </cell>
          <cell r="B1491" t="str">
            <v>FI</v>
          </cell>
          <cell r="C1491" t="str">
            <v>A00</v>
          </cell>
          <cell r="D1491" t="str">
            <v>PC_EMP</v>
          </cell>
          <cell r="E1491" t="str">
            <v>T</v>
          </cell>
          <cell r="F1491" t="str">
            <v>BES</v>
          </cell>
          <cell r="G1491" t="str">
            <v>RSE</v>
          </cell>
          <cell r="H1491" t="str">
            <v>:</v>
          </cell>
          <cell r="I1491" t="str">
            <v>NC</v>
          </cell>
          <cell r="K1491" t="str">
            <v>V</v>
          </cell>
          <cell r="L1491">
            <v>38628.523043981484</v>
          </cell>
          <cell r="M1491" t="str">
            <v>gchateaug</v>
          </cell>
          <cell r="N1491">
            <v>38681.684178240743</v>
          </cell>
          <cell r="O1491" t="str">
            <v>gchateaug</v>
          </cell>
        </row>
        <row r="1492">
          <cell r="A1492" t="str">
            <v>2003</v>
          </cell>
          <cell r="B1492" t="str">
            <v>BE</v>
          </cell>
          <cell r="C1492" t="str">
            <v>A00</v>
          </cell>
          <cell r="D1492" t="str">
            <v>PC_EMP</v>
          </cell>
          <cell r="E1492" t="str">
            <v>T</v>
          </cell>
          <cell r="F1492" t="str">
            <v>BES</v>
          </cell>
          <cell r="G1492" t="str">
            <v>TOTAL</v>
          </cell>
          <cell r="I1492" t="str">
            <v>MS</v>
          </cell>
          <cell r="K1492" t="str">
            <v>V</v>
          </cell>
          <cell r="L1492">
            <v>38628.523043981484</v>
          </cell>
          <cell r="M1492" t="str">
            <v>gchateaug</v>
          </cell>
          <cell r="N1492">
            <v>38681.684120370373</v>
          </cell>
          <cell r="O1492" t="str">
            <v>gchateaug</v>
          </cell>
          <cell r="Q1492">
            <v>0.93</v>
          </cell>
        </row>
        <row r="1493">
          <cell r="A1493" t="str">
            <v>2003</v>
          </cell>
          <cell r="B1493" t="str">
            <v>BE</v>
          </cell>
          <cell r="C1493" t="str">
            <v>A00</v>
          </cell>
          <cell r="D1493" t="str">
            <v>PC_EMP</v>
          </cell>
          <cell r="E1493" t="str">
            <v>T</v>
          </cell>
          <cell r="F1493" t="str">
            <v>BES</v>
          </cell>
          <cell r="G1493" t="str">
            <v>RSE</v>
          </cell>
          <cell r="I1493" t="str">
            <v>MS</v>
          </cell>
          <cell r="K1493" t="str">
            <v>V</v>
          </cell>
          <cell r="L1493">
            <v>38628.523043981484</v>
          </cell>
          <cell r="M1493" t="str">
            <v>gchateaug</v>
          </cell>
          <cell r="N1493">
            <v>38681.684120370373</v>
          </cell>
          <cell r="O1493" t="str">
            <v>gchateaug</v>
          </cell>
          <cell r="Q1493">
            <v>0.49</v>
          </cell>
        </row>
        <row r="1494">
          <cell r="A1494" t="str">
            <v>2001</v>
          </cell>
          <cell r="B1494" t="str">
            <v>SK</v>
          </cell>
          <cell r="C1494" t="str">
            <v>A00</v>
          </cell>
          <cell r="D1494" t="str">
            <v>PC_EMP</v>
          </cell>
          <cell r="E1494" t="str">
            <v>T</v>
          </cell>
          <cell r="F1494" t="str">
            <v>TOTAL</v>
          </cell>
          <cell r="G1494" t="str">
            <v>TOTAL</v>
          </cell>
          <cell r="I1494" t="str">
            <v>OTH</v>
          </cell>
          <cell r="J1494" t="str">
            <v>DATA OCDE</v>
          </cell>
          <cell r="K1494" t="str">
            <v>V</v>
          </cell>
          <cell r="L1494">
            <v>38628.523055555554</v>
          </cell>
          <cell r="M1494" t="str">
            <v>gchateaug</v>
          </cell>
          <cell r="N1494">
            <v>38681.68414351852</v>
          </cell>
          <cell r="O1494" t="str">
            <v>gchateaug</v>
          </cell>
          <cell r="Q1494">
            <v>1.04</v>
          </cell>
        </row>
        <row r="1495">
          <cell r="A1495" t="str">
            <v>2001</v>
          </cell>
          <cell r="B1495" t="str">
            <v>SK</v>
          </cell>
          <cell r="C1495" t="str">
            <v>A00</v>
          </cell>
          <cell r="D1495" t="str">
            <v>PC_EMP</v>
          </cell>
          <cell r="E1495" t="str">
            <v>T</v>
          </cell>
          <cell r="F1495" t="str">
            <v>TOTAL</v>
          </cell>
          <cell r="G1495" t="str">
            <v>RSE</v>
          </cell>
          <cell r="I1495" t="str">
            <v>OTH</v>
          </cell>
          <cell r="J1495" t="str">
            <v>DATA OCDE</v>
          </cell>
          <cell r="K1495" t="str">
            <v>V</v>
          </cell>
          <cell r="L1495">
            <v>38628.523055555554</v>
          </cell>
          <cell r="M1495" t="str">
            <v>gchateaug</v>
          </cell>
          <cell r="N1495">
            <v>38681.68414351852</v>
          </cell>
          <cell r="O1495" t="str">
            <v>gchateaug</v>
          </cell>
          <cell r="Q1495">
            <v>0.75</v>
          </cell>
        </row>
        <row r="1496">
          <cell r="A1496" t="str">
            <v>2001</v>
          </cell>
          <cell r="B1496" t="str">
            <v>SK</v>
          </cell>
          <cell r="C1496" t="str">
            <v>A00</v>
          </cell>
          <cell r="D1496" t="str">
            <v>PC_EMP</v>
          </cell>
          <cell r="E1496" t="str">
            <v>T</v>
          </cell>
          <cell r="F1496" t="str">
            <v>BES</v>
          </cell>
          <cell r="G1496" t="str">
            <v>TOTAL</v>
          </cell>
          <cell r="I1496" t="str">
            <v>OTH</v>
          </cell>
          <cell r="J1496" t="str">
            <v>DATA OCDE</v>
          </cell>
          <cell r="K1496" t="str">
            <v>V</v>
          </cell>
          <cell r="L1496">
            <v>38628.523055555554</v>
          </cell>
          <cell r="M1496" t="str">
            <v>gchateaug</v>
          </cell>
          <cell r="N1496">
            <v>38681.68414351852</v>
          </cell>
          <cell r="O1496" t="str">
            <v>gchateaug</v>
          </cell>
          <cell r="Q1496">
            <v>0.28000000000000003</v>
          </cell>
        </row>
        <row r="1497">
          <cell r="A1497" t="str">
            <v>2001</v>
          </cell>
          <cell r="B1497" t="str">
            <v>SK</v>
          </cell>
          <cell r="C1497" t="str">
            <v>A00</v>
          </cell>
          <cell r="D1497" t="str">
            <v>PC_EMP</v>
          </cell>
          <cell r="E1497" t="str">
            <v>T</v>
          </cell>
          <cell r="F1497" t="str">
            <v>BES</v>
          </cell>
          <cell r="G1497" t="str">
            <v>RSE</v>
          </cell>
          <cell r="I1497" t="str">
            <v>OTH</v>
          </cell>
          <cell r="J1497" t="str">
            <v>DATA OCDE</v>
          </cell>
          <cell r="K1497" t="str">
            <v>V</v>
          </cell>
          <cell r="L1497">
            <v>38628.523055555554</v>
          </cell>
          <cell r="M1497" t="str">
            <v>gchateaug</v>
          </cell>
          <cell r="N1497">
            <v>38681.68414351852</v>
          </cell>
          <cell r="O1497" t="str">
            <v>gchateaug</v>
          </cell>
          <cell r="Q1497">
            <v>0.13</v>
          </cell>
        </row>
        <row r="1498">
          <cell r="A1498" t="str">
            <v>2001</v>
          </cell>
          <cell r="B1498" t="str">
            <v>SI</v>
          </cell>
          <cell r="C1498" t="str">
            <v>A00</v>
          </cell>
          <cell r="D1498" t="str">
            <v>PC_EMP</v>
          </cell>
          <cell r="E1498" t="str">
            <v>T</v>
          </cell>
          <cell r="F1498" t="str">
            <v>TOTAL</v>
          </cell>
          <cell r="G1498" t="str">
            <v>TOTAL</v>
          </cell>
          <cell r="I1498" t="str">
            <v>NC</v>
          </cell>
          <cell r="K1498" t="str">
            <v>V</v>
          </cell>
          <cell r="L1498">
            <v>38628.523055555554</v>
          </cell>
          <cell r="M1498" t="str">
            <v>gchateaug</v>
          </cell>
          <cell r="N1498">
            <v>38681.684155092589</v>
          </cell>
          <cell r="O1498" t="str">
            <v>gchateaug</v>
          </cell>
          <cell r="Q1498">
            <v>1.35</v>
          </cell>
        </row>
        <row r="1499">
          <cell r="A1499" t="str">
            <v>2001</v>
          </cell>
          <cell r="B1499" t="str">
            <v>SI</v>
          </cell>
          <cell r="C1499" t="str">
            <v>A00</v>
          </cell>
          <cell r="D1499" t="str">
            <v>PC_EMP</v>
          </cell>
          <cell r="E1499" t="str">
            <v>T</v>
          </cell>
          <cell r="F1499" t="str">
            <v>TOTAL</v>
          </cell>
          <cell r="G1499" t="str">
            <v>RSE</v>
          </cell>
          <cell r="I1499" t="str">
            <v>NC</v>
          </cell>
          <cell r="K1499" t="str">
            <v>V</v>
          </cell>
          <cell r="L1499">
            <v>38628.523055555554</v>
          </cell>
          <cell r="M1499" t="str">
            <v>gchateaug</v>
          </cell>
          <cell r="N1499">
            <v>38681.684155092589</v>
          </cell>
          <cell r="O1499" t="str">
            <v>gchateaug</v>
          </cell>
          <cell r="Q1499">
            <v>0.74</v>
          </cell>
        </row>
        <row r="1500">
          <cell r="A1500" t="str">
            <v>1998</v>
          </cell>
          <cell r="B1500" t="str">
            <v>LV</v>
          </cell>
          <cell r="C1500" t="str">
            <v>A00</v>
          </cell>
          <cell r="D1500" t="str">
            <v>PC_EMP</v>
          </cell>
          <cell r="E1500" t="str">
            <v>T</v>
          </cell>
          <cell r="F1500" t="str">
            <v>TOTAL</v>
          </cell>
          <cell r="G1500" t="str">
            <v>RSE</v>
          </cell>
          <cell r="I1500" t="str">
            <v>NC</v>
          </cell>
          <cell r="K1500" t="str">
            <v>V</v>
          </cell>
          <cell r="L1500">
            <v>38628.52306712963</v>
          </cell>
          <cell r="M1500" t="str">
            <v>gchateaug</v>
          </cell>
          <cell r="N1500">
            <v>38681.684050925927</v>
          </cell>
          <cell r="O1500" t="str">
            <v>gchateaug</v>
          </cell>
          <cell r="Q1500">
            <v>0.38</v>
          </cell>
        </row>
        <row r="1501">
          <cell r="A1501" t="str">
            <v>1998</v>
          </cell>
          <cell r="B1501" t="str">
            <v>LV</v>
          </cell>
          <cell r="C1501" t="str">
            <v>A00</v>
          </cell>
          <cell r="D1501" t="str">
            <v>PC_EMP</v>
          </cell>
          <cell r="E1501" t="str">
            <v>T</v>
          </cell>
          <cell r="F1501" t="str">
            <v>TOTAL</v>
          </cell>
          <cell r="G1501" t="str">
            <v>TOTAL</v>
          </cell>
          <cell r="I1501" t="str">
            <v>NC</v>
          </cell>
          <cell r="K1501" t="str">
            <v>V</v>
          </cell>
          <cell r="L1501">
            <v>38628.52306712963</v>
          </cell>
          <cell r="M1501" t="str">
            <v>gchateaug</v>
          </cell>
          <cell r="N1501">
            <v>38681.684050925927</v>
          </cell>
          <cell r="O1501" t="str">
            <v>gchateaug</v>
          </cell>
          <cell r="Q1501">
            <v>0.62</v>
          </cell>
        </row>
        <row r="1502">
          <cell r="A1502" t="str">
            <v>1999</v>
          </cell>
          <cell r="B1502" t="str">
            <v>LV</v>
          </cell>
          <cell r="C1502" t="str">
            <v>A00</v>
          </cell>
          <cell r="D1502" t="str">
            <v>PC_EMP</v>
          </cell>
          <cell r="E1502" t="str">
            <v>T</v>
          </cell>
          <cell r="F1502" t="str">
            <v>TOTAL</v>
          </cell>
          <cell r="G1502" t="str">
            <v>RSE</v>
          </cell>
          <cell r="I1502" t="str">
            <v>NC</v>
          </cell>
          <cell r="K1502" t="str">
            <v>V</v>
          </cell>
          <cell r="L1502">
            <v>38628.52306712963</v>
          </cell>
          <cell r="M1502" t="str">
            <v>gchateaug</v>
          </cell>
          <cell r="N1502">
            <v>38681.684166666666</v>
          </cell>
          <cell r="O1502" t="str">
            <v>gchateaug</v>
          </cell>
          <cell r="Q1502">
            <v>0.42</v>
          </cell>
        </row>
        <row r="1503">
          <cell r="A1503" t="str">
            <v>1999</v>
          </cell>
          <cell r="B1503" t="str">
            <v>LV</v>
          </cell>
          <cell r="C1503" t="str">
            <v>A00</v>
          </cell>
          <cell r="D1503" t="str">
            <v>PC_EMP</v>
          </cell>
          <cell r="E1503" t="str">
            <v>T</v>
          </cell>
          <cell r="F1503" t="str">
            <v>TOTAL</v>
          </cell>
          <cell r="G1503" t="str">
            <v>TOTAL</v>
          </cell>
          <cell r="I1503" t="str">
            <v>NC</v>
          </cell>
          <cell r="K1503" t="str">
            <v>V</v>
          </cell>
          <cell r="L1503">
            <v>38628.52306712963</v>
          </cell>
          <cell r="M1503" t="str">
            <v>gchateaug</v>
          </cell>
          <cell r="N1503">
            <v>38681.684166666666</v>
          </cell>
          <cell r="O1503" t="str">
            <v>gchateaug</v>
          </cell>
          <cell r="Q1503">
            <v>0.64</v>
          </cell>
        </row>
        <row r="1504">
          <cell r="A1504" t="str">
            <v>2003</v>
          </cell>
          <cell r="B1504" t="str">
            <v>SE</v>
          </cell>
          <cell r="C1504" t="str">
            <v>A00</v>
          </cell>
          <cell r="D1504" t="str">
            <v>PC_EMP</v>
          </cell>
          <cell r="E1504" t="str">
            <v>T</v>
          </cell>
          <cell r="F1504" t="str">
            <v>BES</v>
          </cell>
          <cell r="G1504" t="str">
            <v>TOTAL</v>
          </cell>
          <cell r="I1504" t="str">
            <v>MS</v>
          </cell>
          <cell r="K1504" t="str">
            <v>V</v>
          </cell>
          <cell r="L1504">
            <v>38628.523078703707</v>
          </cell>
          <cell r="M1504" t="str">
            <v>gchateaug</v>
          </cell>
          <cell r="N1504">
            <v>38681.68414351852</v>
          </cell>
          <cell r="O1504" t="str">
            <v>gchateaug</v>
          </cell>
          <cell r="Q1504">
            <v>1.2</v>
          </cell>
        </row>
        <row r="1505">
          <cell r="A1505" t="str">
            <v>2003</v>
          </cell>
          <cell r="B1505" t="str">
            <v>SE</v>
          </cell>
          <cell r="C1505" t="str">
            <v>A00</v>
          </cell>
          <cell r="D1505" t="str">
            <v>PC_EMP</v>
          </cell>
          <cell r="E1505" t="str">
            <v>T</v>
          </cell>
          <cell r="F1505" t="str">
            <v>BES</v>
          </cell>
          <cell r="G1505" t="str">
            <v>RSE</v>
          </cell>
          <cell r="I1505" t="str">
            <v>MS</v>
          </cell>
          <cell r="K1505" t="str">
            <v>V</v>
          </cell>
          <cell r="L1505">
            <v>38628.523078703707</v>
          </cell>
          <cell r="M1505" t="str">
            <v>gchateaug</v>
          </cell>
          <cell r="N1505">
            <v>38681.68414351852</v>
          </cell>
          <cell r="O1505" t="str">
            <v>gchateaug</v>
          </cell>
          <cell r="Q1505">
            <v>0.7</v>
          </cell>
        </row>
        <row r="1506">
          <cell r="A1506" t="str">
            <v>2004</v>
          </cell>
          <cell r="B1506" t="str">
            <v>EE</v>
          </cell>
          <cell r="C1506" t="str">
            <v>A00</v>
          </cell>
          <cell r="D1506" t="str">
            <v>PC_EMP</v>
          </cell>
          <cell r="E1506" t="str">
            <v>T</v>
          </cell>
          <cell r="F1506" t="str">
            <v>BES</v>
          </cell>
          <cell r="G1506" t="str">
            <v>TOTAL</v>
          </cell>
          <cell r="H1506" t="str">
            <v>:</v>
          </cell>
          <cell r="I1506" t="str">
            <v>MS</v>
          </cell>
          <cell r="K1506" t="str">
            <v>V</v>
          </cell>
          <cell r="L1506">
            <v>38628.523078703707</v>
          </cell>
          <cell r="M1506" t="str">
            <v>gchateaug</v>
          </cell>
          <cell r="N1506">
            <v>38681.68414351852</v>
          </cell>
          <cell r="O1506" t="str">
            <v>gchateaug</v>
          </cell>
        </row>
        <row r="1507">
          <cell r="A1507" t="str">
            <v>2004</v>
          </cell>
          <cell r="B1507" t="str">
            <v>EE</v>
          </cell>
          <cell r="C1507" t="str">
            <v>A00</v>
          </cell>
          <cell r="D1507" t="str">
            <v>PC_EMP</v>
          </cell>
          <cell r="E1507" t="str">
            <v>T</v>
          </cell>
          <cell r="F1507" t="str">
            <v>BES</v>
          </cell>
          <cell r="G1507" t="str">
            <v>RSE</v>
          </cell>
          <cell r="H1507" t="str">
            <v>:</v>
          </cell>
          <cell r="I1507" t="str">
            <v>MS</v>
          </cell>
          <cell r="K1507" t="str">
            <v>V</v>
          </cell>
          <cell r="L1507">
            <v>38628.523078703707</v>
          </cell>
          <cell r="M1507" t="str">
            <v>gchateaug</v>
          </cell>
          <cell r="N1507">
            <v>38681.68414351852</v>
          </cell>
          <cell r="O1507" t="str">
            <v>gchateaug</v>
          </cell>
        </row>
        <row r="1508">
          <cell r="A1508" t="str">
            <v>1990</v>
          </cell>
          <cell r="B1508" t="str">
            <v>FR</v>
          </cell>
          <cell r="C1508" t="str">
            <v>A00</v>
          </cell>
          <cell r="D1508" t="str">
            <v>PC_EMP</v>
          </cell>
          <cell r="E1508" t="str">
            <v>T</v>
          </cell>
          <cell r="F1508" t="str">
            <v>TOTAL</v>
          </cell>
          <cell r="G1508" t="str">
            <v>TOTAL</v>
          </cell>
          <cell r="I1508" t="str">
            <v>NC</v>
          </cell>
          <cell r="K1508" t="str">
            <v>V</v>
          </cell>
          <cell r="L1508">
            <v>38628.522916666669</v>
          </cell>
          <cell r="M1508" t="str">
            <v>gchateaug</v>
          </cell>
          <cell r="N1508">
            <v>38681.683981481481</v>
          </cell>
          <cell r="O1508" t="str">
            <v>gchateaug</v>
          </cell>
          <cell r="Q1508">
            <v>1.52</v>
          </cell>
        </row>
        <row r="1509">
          <cell r="A1509" t="str">
            <v>1990</v>
          </cell>
          <cell r="B1509" t="str">
            <v>FR</v>
          </cell>
          <cell r="C1509" t="str">
            <v>A00</v>
          </cell>
          <cell r="D1509" t="str">
            <v>PC_EMP</v>
          </cell>
          <cell r="E1509" t="str">
            <v>T</v>
          </cell>
          <cell r="F1509" t="str">
            <v>BES</v>
          </cell>
          <cell r="G1509" t="str">
            <v>TOTAL</v>
          </cell>
          <cell r="I1509" t="str">
            <v>NC</v>
          </cell>
          <cell r="K1509" t="str">
            <v>V</v>
          </cell>
          <cell r="L1509">
            <v>38628.522916666669</v>
          </cell>
          <cell r="M1509" t="str">
            <v>gchateaug</v>
          </cell>
          <cell r="N1509">
            <v>38681.683981481481</v>
          </cell>
          <cell r="O1509" t="str">
            <v>gchateaug</v>
          </cell>
          <cell r="Q1509">
            <v>0.77</v>
          </cell>
        </row>
        <row r="1510">
          <cell r="A1510" t="str">
            <v>1990</v>
          </cell>
          <cell r="B1510" t="str">
            <v>ES</v>
          </cell>
          <cell r="C1510" t="str">
            <v>A00</v>
          </cell>
          <cell r="D1510" t="str">
            <v>PC_EMP</v>
          </cell>
          <cell r="E1510" t="str">
            <v>T</v>
          </cell>
          <cell r="F1510" t="str">
            <v>TOTAL</v>
          </cell>
          <cell r="G1510" t="str">
            <v>TOTAL</v>
          </cell>
          <cell r="I1510" t="str">
            <v>NC</v>
          </cell>
          <cell r="K1510" t="str">
            <v>V</v>
          </cell>
          <cell r="L1510">
            <v>38628.522916666669</v>
          </cell>
          <cell r="M1510" t="str">
            <v>gchateaug</v>
          </cell>
          <cell r="N1510">
            <v>38681.683993055558</v>
          </cell>
          <cell r="O1510" t="str">
            <v>gchateaug</v>
          </cell>
          <cell r="Q1510">
            <v>0.86</v>
          </cell>
        </row>
        <row r="1511">
          <cell r="A1511" t="str">
            <v>1987</v>
          </cell>
          <cell r="B1511" t="str">
            <v>ES</v>
          </cell>
          <cell r="C1511" t="str">
            <v>A00</v>
          </cell>
          <cell r="D1511" t="str">
            <v>PC_EMP</v>
          </cell>
          <cell r="E1511" t="str">
            <v>T</v>
          </cell>
          <cell r="F1511" t="str">
            <v>TOTAL</v>
          </cell>
          <cell r="G1511" t="str">
            <v>RSE</v>
          </cell>
          <cell r="I1511" t="str">
            <v>NC</v>
          </cell>
          <cell r="K1511" t="str">
            <v>V</v>
          </cell>
          <cell r="L1511">
            <v>38628.522916666669</v>
          </cell>
          <cell r="M1511" t="str">
            <v>gchateaug</v>
          </cell>
          <cell r="N1511">
            <v>38681.684074074074</v>
          </cell>
          <cell r="O1511" t="str">
            <v>gchateaug</v>
          </cell>
          <cell r="Q1511">
            <v>0.43</v>
          </cell>
        </row>
        <row r="1512">
          <cell r="A1512" t="str">
            <v>1987</v>
          </cell>
          <cell r="B1512" t="str">
            <v>ES</v>
          </cell>
          <cell r="C1512" t="str">
            <v>A00</v>
          </cell>
          <cell r="D1512" t="str">
            <v>PC_EMP</v>
          </cell>
          <cell r="E1512" t="str">
            <v>T</v>
          </cell>
          <cell r="F1512" t="str">
            <v>BES</v>
          </cell>
          <cell r="G1512" t="str">
            <v>TOTAL</v>
          </cell>
          <cell r="I1512" t="str">
            <v>NC</v>
          </cell>
          <cell r="K1512" t="str">
            <v>V</v>
          </cell>
          <cell r="L1512">
            <v>38628.522916666669</v>
          </cell>
          <cell r="M1512" t="str">
            <v>gchateaug</v>
          </cell>
          <cell r="N1512">
            <v>38681.684074074074</v>
          </cell>
          <cell r="O1512" t="str">
            <v>gchateaug</v>
          </cell>
          <cell r="Q1512">
            <v>0.22</v>
          </cell>
        </row>
        <row r="1513">
          <cell r="A1513" t="str">
            <v>1987</v>
          </cell>
          <cell r="B1513" t="str">
            <v>PT</v>
          </cell>
          <cell r="C1513" t="str">
            <v>A00</v>
          </cell>
          <cell r="D1513" t="str">
            <v>PC_EMP</v>
          </cell>
          <cell r="E1513" t="str">
            <v>T</v>
          </cell>
          <cell r="F1513" t="str">
            <v>TOTAL</v>
          </cell>
          <cell r="G1513" t="str">
            <v>RSE</v>
          </cell>
          <cell r="H1513" t="str">
            <v>e</v>
          </cell>
          <cell r="I1513" t="str">
            <v>OTH</v>
          </cell>
          <cell r="J1513" t="str">
            <v>DATA OCDE</v>
          </cell>
          <cell r="K1513" t="str">
            <v>V</v>
          </cell>
          <cell r="L1513">
            <v>38628.522939814815</v>
          </cell>
          <cell r="M1513" t="str">
            <v>gchateaug</v>
          </cell>
          <cell r="N1513">
            <v>38681.684062499997</v>
          </cell>
          <cell r="O1513" t="str">
            <v>gchateaug</v>
          </cell>
          <cell r="Q1513">
            <v>0.23</v>
          </cell>
        </row>
        <row r="1514">
          <cell r="A1514" t="str">
            <v>1987</v>
          </cell>
          <cell r="B1514" t="str">
            <v>PT</v>
          </cell>
          <cell r="C1514" t="str">
            <v>A00</v>
          </cell>
          <cell r="D1514" t="str">
            <v>PC_EMP</v>
          </cell>
          <cell r="E1514" t="str">
            <v>T</v>
          </cell>
          <cell r="F1514" t="str">
            <v>BES</v>
          </cell>
          <cell r="G1514" t="str">
            <v>TOTAL</v>
          </cell>
          <cell r="H1514" t="str">
            <v>e</v>
          </cell>
          <cell r="I1514" t="str">
            <v>OTH</v>
          </cell>
          <cell r="J1514" t="str">
            <v>DATA OCDE</v>
          </cell>
          <cell r="K1514" t="str">
            <v>V</v>
          </cell>
          <cell r="L1514">
            <v>38628.522939814815</v>
          </cell>
          <cell r="M1514" t="str">
            <v>gchateaug</v>
          </cell>
          <cell r="N1514">
            <v>38681.684062499997</v>
          </cell>
          <cell r="O1514" t="str">
            <v>gchateaug</v>
          </cell>
          <cell r="Q1514">
            <v>7.0000000000000007E-2</v>
          </cell>
        </row>
        <row r="1515">
          <cell r="A1515" t="str">
            <v>1987</v>
          </cell>
          <cell r="B1515" t="str">
            <v>PT</v>
          </cell>
          <cell r="C1515" t="str">
            <v>A00</v>
          </cell>
          <cell r="D1515" t="str">
            <v>PC_EMP</v>
          </cell>
          <cell r="E1515" t="str">
            <v>T</v>
          </cell>
          <cell r="F1515" t="str">
            <v>BES</v>
          </cell>
          <cell r="G1515" t="str">
            <v>RSE</v>
          </cell>
          <cell r="H1515" t="str">
            <v>e</v>
          </cell>
          <cell r="I1515" t="str">
            <v>OTH</v>
          </cell>
          <cell r="J1515" t="str">
            <v>DATA OCDE</v>
          </cell>
          <cell r="K1515" t="str">
            <v>V</v>
          </cell>
          <cell r="L1515">
            <v>38628.522939814815</v>
          </cell>
          <cell r="M1515" t="str">
            <v>gchateaug</v>
          </cell>
          <cell r="N1515">
            <v>38681.684062499997</v>
          </cell>
          <cell r="O1515" t="str">
            <v>gchateaug</v>
          </cell>
          <cell r="Q1515">
            <v>0.03</v>
          </cell>
        </row>
        <row r="1516">
          <cell r="A1516" t="str">
            <v>1995</v>
          </cell>
          <cell r="B1516" t="str">
            <v>NL</v>
          </cell>
          <cell r="C1516" t="str">
            <v>A00</v>
          </cell>
          <cell r="D1516" t="str">
            <v>PC_EMP</v>
          </cell>
          <cell r="E1516" t="str">
            <v>T</v>
          </cell>
          <cell r="F1516" t="str">
            <v>BES</v>
          </cell>
          <cell r="G1516" t="str">
            <v>TOTAL</v>
          </cell>
          <cell r="I1516" t="str">
            <v>OTH</v>
          </cell>
          <cell r="J1516" t="str">
            <v>DATA OCDE</v>
          </cell>
          <cell r="K1516" t="str">
            <v>V</v>
          </cell>
          <cell r="L1516">
            <v>38628.522939814815</v>
          </cell>
          <cell r="M1516" t="str">
            <v>gchateaug</v>
          </cell>
          <cell r="N1516">
            <v>38681.684062499997</v>
          </cell>
          <cell r="O1516" t="str">
            <v>gchateaug</v>
          </cell>
          <cell r="Q1516">
            <v>0.73</v>
          </cell>
        </row>
        <row r="1517">
          <cell r="A1517" t="str">
            <v>1995</v>
          </cell>
          <cell r="B1517" t="str">
            <v>NL</v>
          </cell>
          <cell r="C1517" t="str">
            <v>A00</v>
          </cell>
          <cell r="D1517" t="str">
            <v>PC_EMP</v>
          </cell>
          <cell r="E1517" t="str">
            <v>T</v>
          </cell>
          <cell r="F1517" t="str">
            <v>BES</v>
          </cell>
          <cell r="G1517" t="str">
            <v>RSE</v>
          </cell>
          <cell r="I1517" t="str">
            <v>OTH</v>
          </cell>
          <cell r="J1517" t="str">
            <v>DATA OCDE</v>
          </cell>
          <cell r="K1517" t="str">
            <v>V</v>
          </cell>
          <cell r="L1517">
            <v>38628.522939814815</v>
          </cell>
          <cell r="M1517" t="str">
            <v>gchateaug</v>
          </cell>
          <cell r="N1517">
            <v>38681.684062499997</v>
          </cell>
          <cell r="O1517" t="str">
            <v>gchateaug</v>
          </cell>
          <cell r="Q1517">
            <v>0.24</v>
          </cell>
        </row>
        <row r="1518">
          <cell r="A1518" t="str">
            <v>1986</v>
          </cell>
          <cell r="B1518" t="str">
            <v>ES</v>
          </cell>
          <cell r="C1518" t="str">
            <v>A00</v>
          </cell>
          <cell r="D1518" t="str">
            <v>PC_EMP</v>
          </cell>
          <cell r="E1518" t="str">
            <v>T</v>
          </cell>
          <cell r="F1518" t="str">
            <v>TOTAL</v>
          </cell>
          <cell r="G1518" t="str">
            <v>RSE</v>
          </cell>
          <cell r="I1518" t="str">
            <v>NC</v>
          </cell>
          <cell r="K1518" t="str">
            <v>V</v>
          </cell>
          <cell r="L1518">
            <v>38628.522962962961</v>
          </cell>
          <cell r="M1518" t="str">
            <v>gchateaug</v>
          </cell>
          <cell r="N1518">
            <v>38681.683969907404</v>
          </cell>
          <cell r="O1518" t="str">
            <v>gchateaug</v>
          </cell>
          <cell r="Q1518">
            <v>0.42</v>
          </cell>
        </row>
        <row r="1519">
          <cell r="A1519" t="str">
            <v>1986</v>
          </cell>
          <cell r="B1519" t="str">
            <v>ES</v>
          </cell>
          <cell r="C1519" t="str">
            <v>A00</v>
          </cell>
          <cell r="D1519" t="str">
            <v>PC_EMP</v>
          </cell>
          <cell r="E1519" t="str">
            <v>T</v>
          </cell>
          <cell r="F1519" t="str">
            <v>BES</v>
          </cell>
          <cell r="G1519" t="str">
            <v>RSE</v>
          </cell>
          <cell r="I1519" t="str">
            <v>NC</v>
          </cell>
          <cell r="K1519" t="str">
            <v>V</v>
          </cell>
          <cell r="L1519">
            <v>38628.522962962961</v>
          </cell>
          <cell r="M1519" t="str">
            <v>gchateaug</v>
          </cell>
          <cell r="N1519">
            <v>38681.683969907404</v>
          </cell>
          <cell r="O1519" t="str">
            <v>gchateaug</v>
          </cell>
          <cell r="Q1519">
            <v>7.0000000000000007E-2</v>
          </cell>
        </row>
        <row r="1520">
          <cell r="A1520" t="str">
            <v>1985</v>
          </cell>
          <cell r="B1520" t="str">
            <v>IT</v>
          </cell>
          <cell r="C1520" t="str">
            <v>A00</v>
          </cell>
          <cell r="D1520" t="str">
            <v>PC_EMP</v>
          </cell>
          <cell r="E1520" t="str">
            <v>T</v>
          </cell>
          <cell r="F1520" t="str">
            <v>TOTAL</v>
          </cell>
          <cell r="G1520" t="str">
            <v>TOTAL</v>
          </cell>
          <cell r="I1520" t="str">
            <v>OTH</v>
          </cell>
          <cell r="J1520" t="str">
            <v>DATA OCDE</v>
          </cell>
          <cell r="K1520" t="str">
            <v>V</v>
          </cell>
          <cell r="L1520">
            <v>38628.522986111115</v>
          </cell>
          <cell r="M1520" t="str">
            <v>gchateaug</v>
          </cell>
          <cell r="N1520">
            <v>38681.68408564815</v>
          </cell>
          <cell r="O1520" t="str">
            <v>gchateaug</v>
          </cell>
          <cell r="Q1520">
            <v>0.71</v>
          </cell>
        </row>
        <row r="1521">
          <cell r="A1521" t="str">
            <v>2000</v>
          </cell>
          <cell r="B1521" t="str">
            <v>EE</v>
          </cell>
          <cell r="C1521" t="str">
            <v>A00</v>
          </cell>
          <cell r="D1521" t="str">
            <v>PC_EMP</v>
          </cell>
          <cell r="E1521" t="str">
            <v>T</v>
          </cell>
          <cell r="F1521" t="str">
            <v>TOTAL</v>
          </cell>
          <cell r="G1521" t="str">
            <v>RSE</v>
          </cell>
          <cell r="I1521" t="str">
            <v>NC</v>
          </cell>
          <cell r="K1521" t="str">
            <v>V</v>
          </cell>
          <cell r="L1521">
            <v>38628.523009259261</v>
          </cell>
          <cell r="M1521" t="str">
            <v>gchateaug</v>
          </cell>
          <cell r="N1521">
            <v>38681.684131944443</v>
          </cell>
          <cell r="O1521" t="str">
            <v>gchateaug</v>
          </cell>
          <cell r="Q1521">
            <v>0.8</v>
          </cell>
        </row>
        <row r="1522">
          <cell r="A1522" t="str">
            <v>2000</v>
          </cell>
          <cell r="B1522" t="str">
            <v>EE</v>
          </cell>
          <cell r="C1522" t="str">
            <v>A00</v>
          </cell>
          <cell r="D1522" t="str">
            <v>PC_EMP</v>
          </cell>
          <cell r="E1522" t="str">
            <v>T</v>
          </cell>
          <cell r="F1522" t="str">
            <v>TOTAL</v>
          </cell>
          <cell r="G1522" t="str">
            <v>TOTAL</v>
          </cell>
          <cell r="I1522" t="str">
            <v>NC</v>
          </cell>
          <cell r="K1522" t="str">
            <v>V</v>
          </cell>
          <cell r="L1522">
            <v>38628.523009259261</v>
          </cell>
          <cell r="M1522" t="str">
            <v>gchateaug</v>
          </cell>
          <cell r="N1522">
            <v>38681.684131944443</v>
          </cell>
          <cell r="O1522" t="str">
            <v>gchateaug</v>
          </cell>
          <cell r="Q1522">
            <v>1.1499999999999999</v>
          </cell>
        </row>
        <row r="1523">
          <cell r="A1523" t="str">
            <v>2002</v>
          </cell>
          <cell r="B1523" t="str">
            <v>NO</v>
          </cell>
          <cell r="C1523" t="str">
            <v>A00</v>
          </cell>
          <cell r="D1523" t="str">
            <v>PC_EMP</v>
          </cell>
          <cell r="E1523" t="str">
            <v>T</v>
          </cell>
          <cell r="F1523" t="str">
            <v>TOTAL</v>
          </cell>
          <cell r="G1523" t="str">
            <v>TOTAL</v>
          </cell>
          <cell r="I1523" t="str">
            <v>MS</v>
          </cell>
          <cell r="K1523" t="str">
            <v>V</v>
          </cell>
          <cell r="L1523">
            <v>38628.523020833331</v>
          </cell>
          <cell r="M1523" t="str">
            <v>gchateaug</v>
          </cell>
          <cell r="N1523">
            <v>38681.684120370373</v>
          </cell>
          <cell r="O1523" t="str">
            <v>gchateaug</v>
          </cell>
          <cell r="Q1523">
            <v>2.23</v>
          </cell>
        </row>
        <row r="1524">
          <cell r="A1524" t="str">
            <v>2002</v>
          </cell>
          <cell r="B1524" t="str">
            <v>NO</v>
          </cell>
          <cell r="C1524" t="str">
            <v>A00</v>
          </cell>
          <cell r="D1524" t="str">
            <v>PC_EMP</v>
          </cell>
          <cell r="E1524" t="str">
            <v>T</v>
          </cell>
          <cell r="F1524" t="str">
            <v>BES</v>
          </cell>
          <cell r="G1524" t="str">
            <v>TOTAL</v>
          </cell>
          <cell r="I1524" t="str">
            <v>MS</v>
          </cell>
          <cell r="K1524" t="str">
            <v>V</v>
          </cell>
          <cell r="L1524">
            <v>38628.523020833331</v>
          </cell>
          <cell r="M1524" t="str">
            <v>gchateaug</v>
          </cell>
          <cell r="N1524">
            <v>38681.684120370373</v>
          </cell>
          <cell r="O1524" t="str">
            <v>gchateaug</v>
          </cell>
          <cell r="Q1524">
            <v>0.98</v>
          </cell>
        </row>
        <row r="1525">
          <cell r="A1525" t="str">
            <v>2002</v>
          </cell>
          <cell r="B1525" t="str">
            <v>RU</v>
          </cell>
          <cell r="C1525" t="str">
            <v>A00</v>
          </cell>
          <cell r="D1525" t="str">
            <v>PC_EMP</v>
          </cell>
          <cell r="E1525" t="str">
            <v>T</v>
          </cell>
          <cell r="F1525" t="str">
            <v>TOTAL</v>
          </cell>
          <cell r="G1525" t="str">
            <v>TOTAL</v>
          </cell>
          <cell r="I1525" t="str">
            <v>MS</v>
          </cell>
          <cell r="K1525" t="str">
            <v>V</v>
          </cell>
          <cell r="L1525">
            <v>38628.523032407407</v>
          </cell>
          <cell r="M1525" t="str">
            <v>gchateaug</v>
          </cell>
          <cell r="N1525">
            <v>38681.684178240743</v>
          </cell>
          <cell r="O1525" t="str">
            <v>gchateaug</v>
          </cell>
          <cell r="Q1525">
            <v>1.32</v>
          </cell>
        </row>
        <row r="1526">
          <cell r="A1526" t="str">
            <v>2002</v>
          </cell>
          <cell r="B1526" t="str">
            <v>RU</v>
          </cell>
          <cell r="C1526" t="str">
            <v>A00</v>
          </cell>
          <cell r="D1526" t="str">
            <v>PC_EMP</v>
          </cell>
          <cell r="E1526" t="str">
            <v>T</v>
          </cell>
          <cell r="F1526" t="str">
            <v>TOTAL</v>
          </cell>
          <cell r="G1526" t="str">
            <v>RSE</v>
          </cell>
          <cell r="I1526" t="str">
            <v>MS</v>
          </cell>
          <cell r="K1526" t="str">
            <v>V</v>
          </cell>
          <cell r="L1526">
            <v>38628.523032407407</v>
          </cell>
          <cell r="M1526" t="str">
            <v>gchateaug</v>
          </cell>
          <cell r="N1526">
            <v>38681.684178240743</v>
          </cell>
          <cell r="O1526" t="str">
            <v>gchateaug</v>
          </cell>
          <cell r="Q1526">
            <v>0.63</v>
          </cell>
        </row>
        <row r="1527">
          <cell r="A1527" t="str">
            <v>2002</v>
          </cell>
          <cell r="B1527" t="str">
            <v>RU</v>
          </cell>
          <cell r="C1527" t="str">
            <v>A00</v>
          </cell>
          <cell r="D1527" t="str">
            <v>PC_EMP</v>
          </cell>
          <cell r="E1527" t="str">
            <v>T</v>
          </cell>
          <cell r="F1527" t="str">
            <v>BES</v>
          </cell>
          <cell r="G1527" t="str">
            <v>TOTAL</v>
          </cell>
          <cell r="I1527" t="str">
            <v>MS</v>
          </cell>
          <cell r="K1527" t="str">
            <v>V</v>
          </cell>
          <cell r="L1527">
            <v>38628.523032407407</v>
          </cell>
          <cell r="M1527" t="str">
            <v>gchateaug</v>
          </cell>
          <cell r="N1527">
            <v>38681.684178240743</v>
          </cell>
          <cell r="O1527" t="str">
            <v>gchateaug</v>
          </cell>
          <cell r="Q1527">
            <v>0.86</v>
          </cell>
        </row>
        <row r="1528">
          <cell r="A1528" t="str">
            <v>2002</v>
          </cell>
          <cell r="B1528" t="str">
            <v>RU</v>
          </cell>
          <cell r="C1528" t="str">
            <v>A00</v>
          </cell>
          <cell r="D1528" t="str">
            <v>PC_EMP</v>
          </cell>
          <cell r="E1528" t="str">
            <v>T</v>
          </cell>
          <cell r="F1528" t="str">
            <v>BES</v>
          </cell>
          <cell r="G1528" t="str">
            <v>RSE</v>
          </cell>
          <cell r="I1528" t="str">
            <v>MS</v>
          </cell>
          <cell r="K1528" t="str">
            <v>V</v>
          </cell>
          <cell r="L1528">
            <v>38628.523032407407</v>
          </cell>
          <cell r="M1528" t="str">
            <v>gchateaug</v>
          </cell>
          <cell r="N1528">
            <v>38681.684178240743</v>
          </cell>
          <cell r="O1528" t="str">
            <v>gchateaug</v>
          </cell>
          <cell r="Q1528">
            <v>0.38</v>
          </cell>
        </row>
        <row r="1529">
          <cell r="A1529" t="str">
            <v>2002</v>
          </cell>
          <cell r="B1529" t="str">
            <v>BG</v>
          </cell>
          <cell r="C1529" t="str">
            <v>A00</v>
          </cell>
          <cell r="D1529" t="str">
            <v>PC_EMP</v>
          </cell>
          <cell r="E1529" t="str">
            <v>T</v>
          </cell>
          <cell r="F1529" t="str">
            <v>BES</v>
          </cell>
          <cell r="G1529" t="str">
            <v>TOTAL</v>
          </cell>
          <cell r="I1529" t="str">
            <v>MS</v>
          </cell>
          <cell r="K1529" t="str">
            <v>V</v>
          </cell>
          <cell r="L1529">
            <v>38628.523032407407</v>
          </cell>
          <cell r="M1529" t="str">
            <v>gchateaug</v>
          </cell>
          <cell r="N1529">
            <v>38681.684120370373</v>
          </cell>
          <cell r="O1529" t="str">
            <v>gchateaug</v>
          </cell>
          <cell r="Q1529">
            <v>7.0000000000000007E-2</v>
          </cell>
        </row>
        <row r="1530">
          <cell r="A1530" t="str">
            <v>2002</v>
          </cell>
          <cell r="B1530" t="str">
            <v>BG</v>
          </cell>
          <cell r="C1530" t="str">
            <v>A00</v>
          </cell>
          <cell r="D1530" t="str">
            <v>PC_EMP</v>
          </cell>
          <cell r="E1530" t="str">
            <v>T</v>
          </cell>
          <cell r="F1530" t="str">
            <v>BES</v>
          </cell>
          <cell r="G1530" t="str">
            <v>RSE</v>
          </cell>
          <cell r="I1530" t="str">
            <v>MS</v>
          </cell>
          <cell r="K1530" t="str">
            <v>V</v>
          </cell>
          <cell r="L1530">
            <v>38628.523032407407</v>
          </cell>
          <cell r="M1530" t="str">
            <v>gchateaug</v>
          </cell>
          <cell r="N1530">
            <v>38681.684120370373</v>
          </cell>
          <cell r="O1530" t="str">
            <v>gchateaug</v>
          </cell>
          <cell r="Q1530">
            <v>0.04</v>
          </cell>
        </row>
        <row r="1531">
          <cell r="A1531" t="str">
            <v>2001</v>
          </cell>
          <cell r="B1531" t="str">
            <v>GR</v>
          </cell>
          <cell r="C1531" t="str">
            <v>A00</v>
          </cell>
          <cell r="D1531" t="str">
            <v>PC_EMP</v>
          </cell>
          <cell r="E1531" t="str">
            <v>T</v>
          </cell>
          <cell r="F1531" t="str">
            <v>BES</v>
          </cell>
          <cell r="G1531" t="str">
            <v>TOTAL</v>
          </cell>
          <cell r="I1531" t="str">
            <v>OTH</v>
          </cell>
          <cell r="J1531" t="str">
            <v>DATA OCDE</v>
          </cell>
          <cell r="K1531" t="str">
            <v>V</v>
          </cell>
          <cell r="L1531">
            <v>38628.523043981484</v>
          </cell>
          <cell r="M1531" t="str">
            <v>gchateaug</v>
          </cell>
          <cell r="N1531">
            <v>38681.684178240743</v>
          </cell>
          <cell r="O1531" t="str">
            <v>gchateaug</v>
          </cell>
          <cell r="Q1531">
            <v>0.32</v>
          </cell>
        </row>
        <row r="1532">
          <cell r="A1532" t="str">
            <v>2001</v>
          </cell>
          <cell r="B1532" t="str">
            <v>GR</v>
          </cell>
          <cell r="C1532" t="str">
            <v>A00</v>
          </cell>
          <cell r="D1532" t="str">
            <v>PC_EMP</v>
          </cell>
          <cell r="E1532" t="str">
            <v>T</v>
          </cell>
          <cell r="F1532" t="str">
            <v>BES</v>
          </cell>
          <cell r="G1532" t="str">
            <v>RSE</v>
          </cell>
          <cell r="I1532" t="str">
            <v>OTH</v>
          </cell>
          <cell r="J1532" t="str">
            <v>DATA OCDE</v>
          </cell>
          <cell r="K1532" t="str">
            <v>V</v>
          </cell>
          <cell r="L1532">
            <v>38628.523043981484</v>
          </cell>
          <cell r="M1532" t="str">
            <v>gchateaug</v>
          </cell>
          <cell r="N1532">
            <v>38681.684178240743</v>
          </cell>
          <cell r="O1532" t="str">
            <v>gchateaug</v>
          </cell>
          <cell r="Q1532">
            <v>0.11</v>
          </cell>
        </row>
        <row r="1533">
          <cell r="A1533" t="str">
            <v>2003</v>
          </cell>
          <cell r="B1533" t="str">
            <v>BG</v>
          </cell>
          <cell r="C1533" t="str">
            <v>A00</v>
          </cell>
          <cell r="D1533" t="str">
            <v>PC_EMP</v>
          </cell>
          <cell r="E1533" t="str">
            <v>T</v>
          </cell>
          <cell r="F1533" t="str">
            <v>TOTAL</v>
          </cell>
          <cell r="G1533" t="str">
            <v>TOTAL</v>
          </cell>
          <cell r="I1533" t="str">
            <v>MS</v>
          </cell>
          <cell r="K1533" t="str">
            <v>V</v>
          </cell>
          <cell r="L1533">
            <v>38628.523043981484</v>
          </cell>
          <cell r="M1533" t="str">
            <v>gchateaug</v>
          </cell>
          <cell r="N1533">
            <v>38681.68414351852</v>
          </cell>
          <cell r="O1533" t="str">
            <v>gchateaug</v>
          </cell>
          <cell r="Q1533">
            <v>0.61</v>
          </cell>
        </row>
        <row r="1534">
          <cell r="A1534" t="str">
            <v>2003</v>
          </cell>
          <cell r="B1534" t="str">
            <v>BG</v>
          </cell>
          <cell r="C1534" t="str">
            <v>A00</v>
          </cell>
          <cell r="D1534" t="str">
            <v>PC_EMP</v>
          </cell>
          <cell r="E1534" t="str">
            <v>T</v>
          </cell>
          <cell r="F1534" t="str">
            <v>TOTAL</v>
          </cell>
          <cell r="G1534" t="str">
            <v>RSE</v>
          </cell>
          <cell r="I1534" t="str">
            <v>MS</v>
          </cell>
          <cell r="K1534" t="str">
            <v>V</v>
          </cell>
          <cell r="L1534">
            <v>38628.523043981484</v>
          </cell>
          <cell r="M1534" t="str">
            <v>gchateaug</v>
          </cell>
          <cell r="N1534">
            <v>38681.68414351852</v>
          </cell>
          <cell r="O1534" t="str">
            <v>gchateaug</v>
          </cell>
          <cell r="Q1534">
            <v>0.38</v>
          </cell>
        </row>
        <row r="1535">
          <cell r="A1535" t="str">
            <v>2003</v>
          </cell>
          <cell r="B1535" t="str">
            <v>BG</v>
          </cell>
          <cell r="C1535" t="str">
            <v>A00</v>
          </cell>
          <cell r="D1535" t="str">
            <v>PC_EMP</v>
          </cell>
          <cell r="E1535" t="str">
            <v>T</v>
          </cell>
          <cell r="F1535" t="str">
            <v>BES</v>
          </cell>
          <cell r="G1535" t="str">
            <v>TOTAL</v>
          </cell>
          <cell r="I1535" t="str">
            <v>MS</v>
          </cell>
          <cell r="K1535" t="str">
            <v>V</v>
          </cell>
          <cell r="L1535">
            <v>38628.523043981484</v>
          </cell>
          <cell r="M1535" t="str">
            <v>gchateaug</v>
          </cell>
          <cell r="N1535">
            <v>38681.68414351852</v>
          </cell>
          <cell r="O1535" t="str">
            <v>gchateaug</v>
          </cell>
          <cell r="Q1535">
            <v>0.08</v>
          </cell>
        </row>
        <row r="1536">
          <cell r="A1536" t="str">
            <v>2003</v>
          </cell>
          <cell r="B1536" t="str">
            <v>BG</v>
          </cell>
          <cell r="C1536" t="str">
            <v>A00</v>
          </cell>
          <cell r="D1536" t="str">
            <v>PC_EMP</v>
          </cell>
          <cell r="E1536" t="str">
            <v>T</v>
          </cell>
          <cell r="F1536" t="str">
            <v>BES</v>
          </cell>
          <cell r="G1536" t="str">
            <v>RSE</v>
          </cell>
          <cell r="I1536" t="str">
            <v>MS</v>
          </cell>
          <cell r="K1536" t="str">
            <v>V</v>
          </cell>
          <cell r="L1536">
            <v>38628.523043981484</v>
          </cell>
          <cell r="M1536" t="str">
            <v>gchateaug</v>
          </cell>
          <cell r="N1536">
            <v>38681.684120370373</v>
          </cell>
          <cell r="O1536" t="str">
            <v>gchateaug</v>
          </cell>
          <cell r="Q1536">
            <v>0.05</v>
          </cell>
        </row>
        <row r="1537">
          <cell r="A1537" t="str">
            <v>2002</v>
          </cell>
          <cell r="B1537" t="str">
            <v>UK</v>
          </cell>
          <cell r="C1537" t="str">
            <v>A00</v>
          </cell>
          <cell r="D1537" t="str">
            <v>PC_EMP</v>
          </cell>
          <cell r="E1537" t="str">
            <v>T</v>
          </cell>
          <cell r="F1537" t="str">
            <v>TOTAL</v>
          </cell>
          <cell r="G1537" t="str">
            <v>TOTAL</v>
          </cell>
          <cell r="H1537" t="str">
            <v>:</v>
          </cell>
          <cell r="I1537" t="str">
            <v>MS</v>
          </cell>
          <cell r="K1537" t="str">
            <v>V</v>
          </cell>
          <cell r="L1537">
            <v>38628.523055555554</v>
          </cell>
          <cell r="M1537" t="str">
            <v>gchateaug</v>
          </cell>
          <cell r="N1537">
            <v>38681.684120370373</v>
          </cell>
          <cell r="O1537" t="str">
            <v>gchateaug</v>
          </cell>
        </row>
        <row r="1538">
          <cell r="A1538" t="str">
            <v>2002</v>
          </cell>
          <cell r="B1538" t="str">
            <v>UK</v>
          </cell>
          <cell r="C1538" t="str">
            <v>A00</v>
          </cell>
          <cell r="D1538" t="str">
            <v>PC_EMP</v>
          </cell>
          <cell r="E1538" t="str">
            <v>T</v>
          </cell>
          <cell r="F1538" t="str">
            <v>TOTAL</v>
          </cell>
          <cell r="G1538" t="str">
            <v>RSE</v>
          </cell>
          <cell r="H1538" t="str">
            <v>:</v>
          </cell>
          <cell r="I1538" t="str">
            <v>MS</v>
          </cell>
          <cell r="K1538" t="str">
            <v>V</v>
          </cell>
          <cell r="L1538">
            <v>38628.523055555554</v>
          </cell>
          <cell r="M1538" t="str">
            <v>gchateaug</v>
          </cell>
          <cell r="N1538">
            <v>38681.684120370373</v>
          </cell>
          <cell r="O1538" t="str">
            <v>gchateaug</v>
          </cell>
        </row>
        <row r="1539">
          <cell r="A1539" t="str">
            <v>2002</v>
          </cell>
          <cell r="B1539" t="str">
            <v>UK</v>
          </cell>
          <cell r="C1539" t="str">
            <v>A00</v>
          </cell>
          <cell r="D1539" t="str">
            <v>PC_EMP</v>
          </cell>
          <cell r="E1539" t="str">
            <v>T</v>
          </cell>
          <cell r="F1539" t="str">
            <v>BES</v>
          </cell>
          <cell r="G1539" t="str">
            <v>TOTAL</v>
          </cell>
          <cell r="H1539" t="str">
            <v>:</v>
          </cell>
          <cell r="I1539" t="str">
            <v>NC</v>
          </cell>
          <cell r="K1539" t="str">
            <v>V</v>
          </cell>
          <cell r="L1539">
            <v>38628.523055555554</v>
          </cell>
          <cell r="M1539" t="str">
            <v>gchateaug</v>
          </cell>
          <cell r="N1539">
            <v>38681.684131944443</v>
          </cell>
          <cell r="O1539" t="str">
            <v>gchateaug</v>
          </cell>
        </row>
        <row r="1540">
          <cell r="A1540" t="str">
            <v>2002</v>
          </cell>
          <cell r="B1540" t="str">
            <v>DK</v>
          </cell>
          <cell r="C1540" t="str">
            <v>A00</v>
          </cell>
          <cell r="D1540" t="str">
            <v>PC_EMP</v>
          </cell>
          <cell r="E1540" t="str">
            <v>T</v>
          </cell>
          <cell r="F1540" t="str">
            <v>TOTAL</v>
          </cell>
          <cell r="G1540" t="str">
            <v>RSE</v>
          </cell>
          <cell r="I1540" t="str">
            <v>MS</v>
          </cell>
          <cell r="K1540" t="str">
            <v>V</v>
          </cell>
          <cell r="L1540">
            <v>38628.523055555554</v>
          </cell>
          <cell r="M1540" t="str">
            <v>gchateaug</v>
          </cell>
          <cell r="N1540">
            <v>38681.684178240743</v>
          </cell>
          <cell r="O1540" t="str">
            <v>gchateaug</v>
          </cell>
          <cell r="Q1540">
            <v>1.39</v>
          </cell>
        </row>
        <row r="1541">
          <cell r="A1541" t="str">
            <v>2002</v>
          </cell>
          <cell r="B1541" t="str">
            <v>DK</v>
          </cell>
          <cell r="C1541" t="str">
            <v>A00</v>
          </cell>
          <cell r="D1541" t="str">
            <v>PC_EMP</v>
          </cell>
          <cell r="E1541" t="str">
            <v>T</v>
          </cell>
          <cell r="F1541" t="str">
            <v>BES</v>
          </cell>
          <cell r="G1541" t="str">
            <v>TOTAL</v>
          </cell>
          <cell r="I1541" t="str">
            <v>MS</v>
          </cell>
          <cell r="K1541" t="str">
            <v>V</v>
          </cell>
          <cell r="L1541">
            <v>38628.523055555554</v>
          </cell>
          <cell r="M1541" t="str">
            <v>gchateaug</v>
          </cell>
          <cell r="N1541">
            <v>38681.684178240743</v>
          </cell>
          <cell r="O1541" t="str">
            <v>gchateaug</v>
          </cell>
          <cell r="Q1541">
            <v>1.38</v>
          </cell>
        </row>
        <row r="1542">
          <cell r="A1542" t="str">
            <v>2002</v>
          </cell>
          <cell r="B1542" t="str">
            <v>DK</v>
          </cell>
          <cell r="C1542" t="str">
            <v>A00</v>
          </cell>
          <cell r="D1542" t="str">
            <v>PC_EMP</v>
          </cell>
          <cell r="E1542" t="str">
            <v>T</v>
          </cell>
          <cell r="F1542" t="str">
            <v>BES</v>
          </cell>
          <cell r="G1542" t="str">
            <v>RSE</v>
          </cell>
          <cell r="H1542" t="str">
            <v>b</v>
          </cell>
          <cell r="I1542" t="str">
            <v>MS</v>
          </cell>
          <cell r="K1542" t="str">
            <v>V</v>
          </cell>
          <cell r="L1542">
            <v>38628.523055555554</v>
          </cell>
          <cell r="M1542" t="str">
            <v>gchateaug</v>
          </cell>
          <cell r="N1542">
            <v>38681.684178240743</v>
          </cell>
          <cell r="O1542" t="str">
            <v>gchateaug</v>
          </cell>
          <cell r="Q1542">
            <v>0.76</v>
          </cell>
        </row>
        <row r="1543">
          <cell r="A1543" t="str">
            <v>1999</v>
          </cell>
          <cell r="B1543" t="str">
            <v>NL</v>
          </cell>
          <cell r="C1543" t="str">
            <v>A00</v>
          </cell>
          <cell r="D1543" t="str">
            <v>PC_EMP</v>
          </cell>
          <cell r="E1543" t="str">
            <v>T</v>
          </cell>
          <cell r="F1543" t="str">
            <v>BES</v>
          </cell>
          <cell r="G1543" t="str">
            <v>RSE</v>
          </cell>
          <cell r="I1543" t="str">
            <v>OTH</v>
          </cell>
          <cell r="J1543" t="str">
            <v>DATA OCDE</v>
          </cell>
          <cell r="K1543" t="str">
            <v>V</v>
          </cell>
          <cell r="L1543">
            <v>38628.52306712963</v>
          </cell>
          <cell r="M1543" t="str">
            <v>gchateaug</v>
          </cell>
          <cell r="N1543">
            <v>38681.684166666666</v>
          </cell>
          <cell r="O1543" t="str">
            <v>gchateaug</v>
          </cell>
          <cell r="Q1543">
            <v>0.32</v>
          </cell>
        </row>
        <row r="1544">
          <cell r="A1544" t="str">
            <v>1999</v>
          </cell>
          <cell r="B1544" t="str">
            <v>NL</v>
          </cell>
          <cell r="C1544" t="str">
            <v>A00</v>
          </cell>
          <cell r="D1544" t="str">
            <v>PC_EMP</v>
          </cell>
          <cell r="E1544" t="str">
            <v>T</v>
          </cell>
          <cell r="F1544" t="str">
            <v>BES</v>
          </cell>
          <cell r="G1544" t="str">
            <v>TOTAL</v>
          </cell>
          <cell r="I1544" t="str">
            <v>OTH</v>
          </cell>
          <cell r="J1544" t="str">
            <v>DATA OCDE</v>
          </cell>
          <cell r="K1544" t="str">
            <v>V</v>
          </cell>
          <cell r="L1544">
            <v>38628.52306712963</v>
          </cell>
          <cell r="M1544" t="str">
            <v>gchateaug</v>
          </cell>
          <cell r="N1544">
            <v>38681.684166666666</v>
          </cell>
          <cell r="O1544" t="str">
            <v>gchateaug</v>
          </cell>
          <cell r="Q1544">
            <v>0.81</v>
          </cell>
        </row>
        <row r="1545">
          <cell r="A1545" t="str">
            <v>2004</v>
          </cell>
          <cell r="B1545" t="str">
            <v>DK</v>
          </cell>
          <cell r="C1545" t="str">
            <v>A00</v>
          </cell>
          <cell r="D1545" t="str">
            <v>PC_EMP</v>
          </cell>
          <cell r="E1545" t="str">
            <v>T</v>
          </cell>
          <cell r="F1545" t="str">
            <v>BES</v>
          </cell>
          <cell r="G1545" t="str">
            <v>TOTAL</v>
          </cell>
          <cell r="H1545" t="str">
            <v>:</v>
          </cell>
          <cell r="I1545" t="str">
            <v>NC</v>
          </cell>
          <cell r="K1545" t="str">
            <v>V</v>
          </cell>
          <cell r="L1545">
            <v>38628.523078703707</v>
          </cell>
          <cell r="M1545" t="str">
            <v>gchateaug</v>
          </cell>
          <cell r="N1545">
            <v>38681.68414351852</v>
          </cell>
          <cell r="O1545" t="str">
            <v>gchateaug</v>
          </cell>
        </row>
        <row r="1546">
          <cell r="A1546" t="str">
            <v>2004</v>
          </cell>
          <cell r="B1546" t="str">
            <v>BE</v>
          </cell>
          <cell r="C1546" t="str">
            <v>A00</v>
          </cell>
          <cell r="D1546" t="str">
            <v>PC_EMP</v>
          </cell>
          <cell r="E1546" t="str">
            <v>T</v>
          </cell>
          <cell r="F1546" t="str">
            <v>BES</v>
          </cell>
          <cell r="G1546" t="str">
            <v>TOTAL</v>
          </cell>
          <cell r="H1546" t="str">
            <v>f</v>
          </cell>
          <cell r="I1546" t="str">
            <v>MS</v>
          </cell>
          <cell r="K1546" t="str">
            <v>V</v>
          </cell>
          <cell r="L1546">
            <v>38628.523078703707</v>
          </cell>
          <cell r="M1546" t="str">
            <v>gchateaug</v>
          </cell>
          <cell r="N1546">
            <v>38681.68414351852</v>
          </cell>
          <cell r="O1546" t="str">
            <v>gchateaug</v>
          </cell>
          <cell r="Q1546">
            <v>0.92</v>
          </cell>
        </row>
        <row r="1547">
          <cell r="A1547" t="str">
            <v>2004</v>
          </cell>
          <cell r="B1547" t="str">
            <v>BE</v>
          </cell>
          <cell r="C1547" t="str">
            <v>A00</v>
          </cell>
          <cell r="D1547" t="str">
            <v>PC_EMP</v>
          </cell>
          <cell r="E1547" t="str">
            <v>T</v>
          </cell>
          <cell r="F1547" t="str">
            <v>BES</v>
          </cell>
          <cell r="G1547" t="str">
            <v>RSE</v>
          </cell>
          <cell r="H1547" t="str">
            <v>f</v>
          </cell>
          <cell r="I1547" t="str">
            <v>MS</v>
          </cell>
          <cell r="K1547" t="str">
            <v>V</v>
          </cell>
          <cell r="L1547">
            <v>38628.523078703707</v>
          </cell>
          <cell r="M1547" t="str">
            <v>gchateaug</v>
          </cell>
          <cell r="N1547">
            <v>38681.68414351852</v>
          </cell>
          <cell r="O1547" t="str">
            <v>gchateaug</v>
          </cell>
          <cell r="Q1547">
            <v>0.48</v>
          </cell>
        </row>
        <row r="1548">
          <cell r="A1548" t="str">
            <v>2003</v>
          </cell>
          <cell r="B1548" t="str">
            <v>UK</v>
          </cell>
          <cell r="C1548" t="str">
            <v>A00</v>
          </cell>
          <cell r="D1548" t="str">
            <v>PC_EMP</v>
          </cell>
          <cell r="E1548" t="str">
            <v>T</v>
          </cell>
          <cell r="F1548" t="str">
            <v>TOTAL</v>
          </cell>
          <cell r="G1548" t="str">
            <v>TOTAL</v>
          </cell>
          <cell r="H1548" t="str">
            <v>:</v>
          </cell>
          <cell r="I1548" t="str">
            <v>MS</v>
          </cell>
          <cell r="K1548" t="str">
            <v>V</v>
          </cell>
          <cell r="L1548">
            <v>38628.523078703707</v>
          </cell>
          <cell r="M1548" t="str">
            <v>gchateaug</v>
          </cell>
          <cell r="N1548">
            <v>38681.68414351852</v>
          </cell>
          <cell r="O1548" t="str">
            <v>gchateaug</v>
          </cell>
        </row>
        <row r="1549">
          <cell r="A1549" t="str">
            <v>2003</v>
          </cell>
          <cell r="B1549" t="str">
            <v>UK</v>
          </cell>
          <cell r="C1549" t="str">
            <v>A00</v>
          </cell>
          <cell r="D1549" t="str">
            <v>PC_EMP</v>
          </cell>
          <cell r="E1549" t="str">
            <v>T</v>
          </cell>
          <cell r="F1549" t="str">
            <v>TOTAL</v>
          </cell>
          <cell r="G1549" t="str">
            <v>RSE</v>
          </cell>
          <cell r="H1549" t="str">
            <v>:</v>
          </cell>
          <cell r="I1549" t="str">
            <v>MS</v>
          </cell>
          <cell r="K1549" t="str">
            <v>V</v>
          </cell>
          <cell r="L1549">
            <v>38628.523078703707</v>
          </cell>
          <cell r="M1549" t="str">
            <v>gchateaug</v>
          </cell>
          <cell r="N1549">
            <v>38681.68414351852</v>
          </cell>
          <cell r="O1549" t="str">
            <v>gchateaug</v>
          </cell>
        </row>
        <row r="1550">
          <cell r="A1550" t="str">
            <v>1987</v>
          </cell>
          <cell r="B1550" t="str">
            <v>ES</v>
          </cell>
          <cell r="C1550" t="str">
            <v>A00</v>
          </cell>
          <cell r="D1550" t="str">
            <v>PC_EMP</v>
          </cell>
          <cell r="E1550" t="str">
            <v>T</v>
          </cell>
          <cell r="F1550" t="str">
            <v>BES</v>
          </cell>
          <cell r="G1550" t="str">
            <v>RSE</v>
          </cell>
          <cell r="I1550" t="str">
            <v>NC</v>
          </cell>
          <cell r="K1550" t="str">
            <v>V</v>
          </cell>
          <cell r="L1550">
            <v>38628.522916666669</v>
          </cell>
          <cell r="M1550" t="str">
            <v>gchateaug</v>
          </cell>
          <cell r="N1550">
            <v>38681.684074074074</v>
          </cell>
          <cell r="O1550" t="str">
            <v>gchateaug</v>
          </cell>
          <cell r="Q1550">
            <v>7.0000000000000007E-2</v>
          </cell>
        </row>
        <row r="1551">
          <cell r="A1551" t="str">
            <v>1987</v>
          </cell>
          <cell r="B1551" t="str">
            <v>DK</v>
          </cell>
          <cell r="C1551" t="str">
            <v>A00</v>
          </cell>
          <cell r="D1551" t="str">
            <v>PC_EMP</v>
          </cell>
          <cell r="E1551" t="str">
            <v>T</v>
          </cell>
          <cell r="F1551" t="str">
            <v>TOTAL</v>
          </cell>
          <cell r="G1551" t="str">
            <v>TOTAL</v>
          </cell>
          <cell r="I1551" t="str">
            <v>NC</v>
          </cell>
          <cell r="K1551" t="str">
            <v>V</v>
          </cell>
          <cell r="L1551">
            <v>38628.522916666669</v>
          </cell>
          <cell r="M1551" t="str">
            <v>gchateaug</v>
          </cell>
          <cell r="N1551">
            <v>38681.684074074074</v>
          </cell>
          <cell r="O1551" t="str">
            <v>gchateaug</v>
          </cell>
          <cell r="Q1551">
            <v>1.49</v>
          </cell>
        </row>
        <row r="1552">
          <cell r="A1552" t="str">
            <v>1987</v>
          </cell>
          <cell r="B1552" t="str">
            <v>DK</v>
          </cell>
          <cell r="C1552" t="str">
            <v>A00</v>
          </cell>
          <cell r="D1552" t="str">
            <v>PC_EMP</v>
          </cell>
          <cell r="E1552" t="str">
            <v>T</v>
          </cell>
          <cell r="F1552" t="str">
            <v>TOTAL</v>
          </cell>
          <cell r="G1552" t="str">
            <v>RSE</v>
          </cell>
          <cell r="I1552" t="str">
            <v>NC</v>
          </cell>
          <cell r="K1552" t="str">
            <v>V</v>
          </cell>
          <cell r="L1552">
            <v>38628.522916666669</v>
          </cell>
          <cell r="M1552" t="str">
            <v>gchateaug</v>
          </cell>
          <cell r="N1552">
            <v>38681.684074074074</v>
          </cell>
          <cell r="O1552" t="str">
            <v>gchateaug</v>
          </cell>
          <cell r="Q1552">
            <v>0.68</v>
          </cell>
        </row>
        <row r="1553">
          <cell r="A1553" t="str">
            <v>1987</v>
          </cell>
          <cell r="B1553" t="str">
            <v>DK</v>
          </cell>
          <cell r="C1553" t="str">
            <v>A00</v>
          </cell>
          <cell r="D1553" t="str">
            <v>PC_EMP</v>
          </cell>
          <cell r="E1553" t="str">
            <v>T</v>
          </cell>
          <cell r="F1553" t="str">
            <v>BES</v>
          </cell>
          <cell r="G1553" t="str">
            <v>TOTAL</v>
          </cell>
          <cell r="I1553" t="str">
            <v>NC</v>
          </cell>
          <cell r="K1553" t="str">
            <v>V</v>
          </cell>
          <cell r="L1553">
            <v>38628.522916666669</v>
          </cell>
          <cell r="M1553" t="str">
            <v>gchateaug</v>
          </cell>
          <cell r="N1553">
            <v>38681.684074074074</v>
          </cell>
          <cell r="O1553" t="str">
            <v>gchateaug</v>
          </cell>
          <cell r="Q1553">
            <v>0.7</v>
          </cell>
        </row>
        <row r="1554">
          <cell r="A1554" t="str">
            <v>1987</v>
          </cell>
          <cell r="B1554" t="str">
            <v>DK</v>
          </cell>
          <cell r="C1554" t="str">
            <v>A00</v>
          </cell>
          <cell r="D1554" t="str">
            <v>PC_EMP</v>
          </cell>
          <cell r="E1554" t="str">
            <v>T</v>
          </cell>
          <cell r="F1554" t="str">
            <v>BES</v>
          </cell>
          <cell r="G1554" t="str">
            <v>RSE</v>
          </cell>
          <cell r="I1554" t="str">
            <v>NC</v>
          </cell>
          <cell r="K1554" t="str">
            <v>V</v>
          </cell>
          <cell r="L1554">
            <v>38628.522916666669</v>
          </cell>
          <cell r="M1554" t="str">
            <v>gchateaug</v>
          </cell>
          <cell r="N1554">
            <v>38681.684074074074</v>
          </cell>
          <cell r="O1554" t="str">
            <v>gchateaug</v>
          </cell>
          <cell r="Q1554">
            <v>0.21</v>
          </cell>
        </row>
        <row r="1555">
          <cell r="A1555" t="str">
            <v>1995</v>
          </cell>
          <cell r="B1555" t="str">
            <v>FI</v>
          </cell>
          <cell r="C1555" t="str">
            <v>A00</v>
          </cell>
          <cell r="D1555" t="str">
            <v>PC_EMP</v>
          </cell>
          <cell r="E1555" t="str">
            <v>T</v>
          </cell>
          <cell r="F1555" t="str">
            <v>TOTAL</v>
          </cell>
          <cell r="G1555" t="str">
            <v>TOTAL</v>
          </cell>
          <cell r="I1555" t="str">
            <v>NC</v>
          </cell>
          <cell r="K1555" t="str">
            <v>V</v>
          </cell>
          <cell r="L1555">
            <v>38628.522916666669</v>
          </cell>
          <cell r="M1555" t="str">
            <v>gchateaug</v>
          </cell>
          <cell r="N1555">
            <v>38681.684039351851</v>
          </cell>
          <cell r="O1555" t="str">
            <v>gchateaug</v>
          </cell>
          <cell r="Q1555">
            <v>2.37</v>
          </cell>
        </row>
        <row r="1556">
          <cell r="A1556" t="str">
            <v>1995</v>
          </cell>
          <cell r="B1556" t="str">
            <v>FI</v>
          </cell>
          <cell r="C1556" t="str">
            <v>A00</v>
          </cell>
          <cell r="D1556" t="str">
            <v>PC_EMP</v>
          </cell>
          <cell r="E1556" t="str">
            <v>T</v>
          </cell>
          <cell r="F1556" t="str">
            <v>TOTAL</v>
          </cell>
          <cell r="G1556" t="str">
            <v>RSE</v>
          </cell>
          <cell r="I1556" t="str">
            <v>NC</v>
          </cell>
          <cell r="K1556" t="str">
            <v>V</v>
          </cell>
          <cell r="L1556">
            <v>38628.522916666669</v>
          </cell>
          <cell r="M1556" t="str">
            <v>gchateaug</v>
          </cell>
          <cell r="N1556">
            <v>38681.684039351851</v>
          </cell>
          <cell r="O1556" t="str">
            <v>gchateaug</v>
          </cell>
          <cell r="Q1556">
            <v>1.49</v>
          </cell>
        </row>
        <row r="1557">
          <cell r="A1557" t="str">
            <v>1995</v>
          </cell>
          <cell r="B1557" t="str">
            <v>FI</v>
          </cell>
          <cell r="C1557" t="str">
            <v>A00</v>
          </cell>
          <cell r="D1557" t="str">
            <v>PC_EMP</v>
          </cell>
          <cell r="E1557" t="str">
            <v>T</v>
          </cell>
          <cell r="F1557" t="str">
            <v>BES</v>
          </cell>
          <cell r="G1557" t="str">
            <v>TOTAL</v>
          </cell>
          <cell r="I1557" t="str">
            <v>NC</v>
          </cell>
          <cell r="K1557" t="str">
            <v>V</v>
          </cell>
          <cell r="L1557">
            <v>38628.522916666669</v>
          </cell>
          <cell r="M1557" t="str">
            <v>gchateaug</v>
          </cell>
          <cell r="N1557">
            <v>38681.684039351851</v>
          </cell>
          <cell r="O1557" t="str">
            <v>gchateaug</v>
          </cell>
          <cell r="Q1557">
            <v>1.2</v>
          </cell>
        </row>
        <row r="1558">
          <cell r="A1558" t="str">
            <v>1995</v>
          </cell>
          <cell r="B1558" t="str">
            <v>FI</v>
          </cell>
          <cell r="C1558" t="str">
            <v>A00</v>
          </cell>
          <cell r="D1558" t="str">
            <v>PC_EMP</v>
          </cell>
          <cell r="E1558" t="str">
            <v>T</v>
          </cell>
          <cell r="F1558" t="str">
            <v>BES</v>
          </cell>
          <cell r="G1558" t="str">
            <v>RSE</v>
          </cell>
          <cell r="I1558" t="str">
            <v>NC</v>
          </cell>
          <cell r="K1558" t="str">
            <v>V</v>
          </cell>
          <cell r="L1558">
            <v>38628.522916666669</v>
          </cell>
          <cell r="M1558" t="str">
            <v>gchateaug</v>
          </cell>
          <cell r="N1558">
            <v>38681.684039351851</v>
          </cell>
          <cell r="O1558" t="str">
            <v>gchateaug</v>
          </cell>
          <cell r="Q1558">
            <v>0.7</v>
          </cell>
        </row>
        <row r="1559">
          <cell r="A1559" t="str">
            <v>1995</v>
          </cell>
          <cell r="B1559" t="str">
            <v>IT</v>
          </cell>
          <cell r="C1559" t="str">
            <v>A00</v>
          </cell>
          <cell r="D1559" t="str">
            <v>PC_EMP</v>
          </cell>
          <cell r="E1559" t="str">
            <v>T</v>
          </cell>
          <cell r="F1559" t="str">
            <v>TOTAL</v>
          </cell>
          <cell r="G1559" t="str">
            <v>TOTAL</v>
          </cell>
          <cell r="I1559" t="str">
            <v>OTH</v>
          </cell>
          <cell r="J1559" t="str">
            <v>DATA OCDE</v>
          </cell>
          <cell r="K1559" t="str">
            <v>V</v>
          </cell>
          <cell r="L1559">
            <v>38628.522939814815</v>
          </cell>
          <cell r="M1559" t="str">
            <v>gchateaug</v>
          </cell>
          <cell r="N1559">
            <v>38681.684062499997</v>
          </cell>
          <cell r="O1559" t="str">
            <v>gchateaug</v>
          </cell>
          <cell r="Q1559">
            <v>0.92</v>
          </cell>
        </row>
        <row r="1560">
          <cell r="A1560" t="str">
            <v>1995</v>
          </cell>
          <cell r="B1560" t="str">
            <v>IT</v>
          </cell>
          <cell r="C1560" t="str">
            <v>A00</v>
          </cell>
          <cell r="D1560" t="str">
            <v>PC_EMP</v>
          </cell>
          <cell r="E1560" t="str">
            <v>T</v>
          </cell>
          <cell r="F1560" t="str">
            <v>BES</v>
          </cell>
          <cell r="G1560" t="str">
            <v>TOTAL</v>
          </cell>
          <cell r="I1560" t="str">
            <v>OTH</v>
          </cell>
          <cell r="J1560" t="str">
            <v>DATA OCDE</v>
          </cell>
          <cell r="K1560" t="str">
            <v>V</v>
          </cell>
          <cell r="L1560">
            <v>38628.522939814815</v>
          </cell>
          <cell r="M1560" t="str">
            <v>gchateaug</v>
          </cell>
          <cell r="N1560">
            <v>38681.684062499997</v>
          </cell>
          <cell r="O1560" t="str">
            <v>gchateaug</v>
          </cell>
          <cell r="Q1560">
            <v>0.34</v>
          </cell>
        </row>
        <row r="1561">
          <cell r="A1561" t="str">
            <v>1993</v>
          </cell>
          <cell r="B1561" t="str">
            <v>IT</v>
          </cell>
          <cell r="C1561" t="str">
            <v>A00</v>
          </cell>
          <cell r="D1561" t="str">
            <v>PC_EMP</v>
          </cell>
          <cell r="E1561" t="str">
            <v>T</v>
          </cell>
          <cell r="F1561" t="str">
            <v>BES</v>
          </cell>
          <cell r="G1561" t="str">
            <v>TOTAL</v>
          </cell>
          <cell r="I1561" t="str">
            <v>OTH</v>
          </cell>
          <cell r="J1561" t="str">
            <v>DATA OCDE</v>
          </cell>
          <cell r="K1561" t="str">
            <v>V</v>
          </cell>
          <cell r="L1561">
            <v>38628.522939814815</v>
          </cell>
          <cell r="M1561" t="str">
            <v>gchateaug</v>
          </cell>
          <cell r="N1561">
            <v>38681.683958333335</v>
          </cell>
          <cell r="O1561" t="str">
            <v>gchateaug</v>
          </cell>
          <cell r="Q1561">
            <v>0.33</v>
          </cell>
        </row>
        <row r="1562">
          <cell r="A1562" t="str">
            <v>1994</v>
          </cell>
          <cell r="B1562" t="str">
            <v>PT</v>
          </cell>
          <cell r="C1562" t="str">
            <v>A00</v>
          </cell>
          <cell r="D1562" t="str">
            <v>PC_EMP</v>
          </cell>
          <cell r="E1562" t="str">
            <v>T</v>
          </cell>
          <cell r="F1562" t="str">
            <v>TOTAL</v>
          </cell>
          <cell r="G1562" t="str">
            <v>TOTAL</v>
          </cell>
          <cell r="H1562" t="str">
            <v>e</v>
          </cell>
          <cell r="I1562" t="str">
            <v>OTH</v>
          </cell>
          <cell r="J1562" t="str">
            <v>DATA OCDE</v>
          </cell>
          <cell r="K1562" t="str">
            <v>V</v>
          </cell>
          <cell r="L1562">
            <v>38628.522962962961</v>
          </cell>
          <cell r="M1562" t="str">
            <v>gchateaug</v>
          </cell>
          <cell r="N1562">
            <v>38681.684016203704</v>
          </cell>
          <cell r="O1562" t="str">
            <v>gchateaug</v>
          </cell>
          <cell r="Q1562">
            <v>0.54</v>
          </cell>
        </row>
        <row r="1563">
          <cell r="A1563" t="str">
            <v>1994</v>
          </cell>
          <cell r="B1563" t="str">
            <v>PT</v>
          </cell>
          <cell r="C1563" t="str">
            <v>A00</v>
          </cell>
          <cell r="D1563" t="str">
            <v>PC_EMP</v>
          </cell>
          <cell r="E1563" t="str">
            <v>T</v>
          </cell>
          <cell r="F1563" t="str">
            <v>TOTAL</v>
          </cell>
          <cell r="G1563" t="str">
            <v>RSE</v>
          </cell>
          <cell r="H1563" t="str">
            <v>e</v>
          </cell>
          <cell r="I1563" t="str">
            <v>OTH</v>
          </cell>
          <cell r="J1563" t="str">
            <v>DATA OCDE</v>
          </cell>
          <cell r="K1563" t="str">
            <v>V</v>
          </cell>
          <cell r="L1563">
            <v>38628.522962962961</v>
          </cell>
          <cell r="M1563" t="str">
            <v>gchateaug</v>
          </cell>
          <cell r="N1563">
            <v>38681.684016203704</v>
          </cell>
          <cell r="O1563" t="str">
            <v>gchateaug</v>
          </cell>
          <cell r="Q1563">
            <v>0.39</v>
          </cell>
        </row>
        <row r="1564">
          <cell r="A1564" t="str">
            <v>2000</v>
          </cell>
          <cell r="B1564" t="str">
            <v>FI</v>
          </cell>
          <cell r="C1564" t="str">
            <v>A00</v>
          </cell>
          <cell r="D1564" t="str">
            <v>PC_EMP</v>
          </cell>
          <cell r="E1564" t="str">
            <v>T</v>
          </cell>
          <cell r="F1564" t="str">
            <v>BES</v>
          </cell>
          <cell r="G1564" t="str">
            <v>RSE</v>
          </cell>
          <cell r="H1564" t="str">
            <v>:</v>
          </cell>
          <cell r="I1564" t="str">
            <v>NC</v>
          </cell>
          <cell r="K1564" t="str">
            <v>V</v>
          </cell>
          <cell r="L1564">
            <v>38628.523009259261</v>
          </cell>
          <cell r="M1564" t="str">
            <v>gchateaug</v>
          </cell>
          <cell r="N1564">
            <v>38681.684178240743</v>
          </cell>
          <cell r="O1564" t="str">
            <v>gchateaug</v>
          </cell>
        </row>
        <row r="1565">
          <cell r="A1565" t="str">
            <v>2000</v>
          </cell>
          <cell r="B1565" t="str">
            <v>FI</v>
          </cell>
          <cell r="C1565" t="str">
            <v>A00</v>
          </cell>
          <cell r="D1565" t="str">
            <v>PC_EMP</v>
          </cell>
          <cell r="E1565" t="str">
            <v>T</v>
          </cell>
          <cell r="F1565" t="str">
            <v>BES</v>
          </cell>
          <cell r="G1565" t="str">
            <v>TOTAL</v>
          </cell>
          <cell r="I1565" t="str">
            <v>NC</v>
          </cell>
          <cell r="K1565" t="str">
            <v>V</v>
          </cell>
          <cell r="L1565">
            <v>38628.523009259261</v>
          </cell>
          <cell r="M1565" t="str">
            <v>gchateaug</v>
          </cell>
          <cell r="N1565">
            <v>38681.684178240743</v>
          </cell>
          <cell r="O1565" t="str">
            <v>gchateaug</v>
          </cell>
          <cell r="Q1565">
            <v>1.61</v>
          </cell>
        </row>
        <row r="1566">
          <cell r="A1566" t="str">
            <v>1997</v>
          </cell>
          <cell r="B1566" t="str">
            <v>CZ</v>
          </cell>
          <cell r="C1566" t="str">
            <v>A00</v>
          </cell>
          <cell r="D1566" t="str">
            <v>PC_EMP</v>
          </cell>
          <cell r="E1566" t="str">
            <v>T</v>
          </cell>
          <cell r="F1566" t="str">
            <v>TOTAL</v>
          </cell>
          <cell r="G1566" t="str">
            <v>RSE</v>
          </cell>
          <cell r="I1566" t="str">
            <v>NC</v>
          </cell>
          <cell r="K1566" t="str">
            <v>V</v>
          </cell>
          <cell r="L1566">
            <v>38628.523009259261</v>
          </cell>
          <cell r="M1566" t="str">
            <v>gchateaug</v>
          </cell>
          <cell r="N1566">
            <v>38681.684039351851</v>
          </cell>
          <cell r="O1566" t="str">
            <v>gchateaug</v>
          </cell>
          <cell r="Q1566">
            <v>0.49</v>
          </cell>
        </row>
        <row r="1567">
          <cell r="A1567" t="str">
            <v>1997</v>
          </cell>
          <cell r="B1567" t="str">
            <v>CZ</v>
          </cell>
          <cell r="C1567" t="str">
            <v>A00</v>
          </cell>
          <cell r="D1567" t="str">
            <v>PC_EMP</v>
          </cell>
          <cell r="E1567" t="str">
            <v>T</v>
          </cell>
          <cell r="F1567" t="str">
            <v>TOTAL</v>
          </cell>
          <cell r="G1567" t="str">
            <v>TOTAL</v>
          </cell>
          <cell r="I1567" t="str">
            <v>NC</v>
          </cell>
          <cell r="K1567" t="str">
            <v>V</v>
          </cell>
          <cell r="L1567">
            <v>38628.523009259261</v>
          </cell>
          <cell r="M1567" t="str">
            <v>gchateaug</v>
          </cell>
          <cell r="N1567">
            <v>38681.684039351851</v>
          </cell>
          <cell r="O1567" t="str">
            <v>gchateaug</v>
          </cell>
          <cell r="Q1567">
            <v>0.96</v>
          </cell>
        </row>
        <row r="1568">
          <cell r="A1568" t="str">
            <v>1997</v>
          </cell>
          <cell r="B1568" t="str">
            <v>DE</v>
          </cell>
          <cell r="C1568" t="str">
            <v>A00</v>
          </cell>
          <cell r="D1568" t="str">
            <v>PC_EMP</v>
          </cell>
          <cell r="E1568" t="str">
            <v>T</v>
          </cell>
          <cell r="F1568" t="str">
            <v>TOTAL</v>
          </cell>
          <cell r="G1568" t="str">
            <v>TOTAL</v>
          </cell>
          <cell r="H1568" t="str">
            <v>:</v>
          </cell>
          <cell r="I1568" t="str">
            <v>NC</v>
          </cell>
          <cell r="K1568" t="str">
            <v>V</v>
          </cell>
          <cell r="L1568">
            <v>38628.523009259261</v>
          </cell>
          <cell r="M1568" t="str">
            <v>gchateaug</v>
          </cell>
          <cell r="N1568">
            <v>38681.684039351851</v>
          </cell>
          <cell r="O1568" t="str">
            <v>gchateaug</v>
          </cell>
        </row>
        <row r="1569">
          <cell r="A1569" t="str">
            <v>1997</v>
          </cell>
          <cell r="B1569" t="str">
            <v>DK</v>
          </cell>
          <cell r="C1569" t="str">
            <v>A00</v>
          </cell>
          <cell r="D1569" t="str">
            <v>PC_EMP</v>
          </cell>
          <cell r="E1569" t="str">
            <v>T</v>
          </cell>
          <cell r="F1569" t="str">
            <v>BES</v>
          </cell>
          <cell r="G1569" t="str">
            <v>RSE</v>
          </cell>
          <cell r="H1569" t="str">
            <v>u</v>
          </cell>
          <cell r="I1569" t="str">
            <v>OTH</v>
          </cell>
          <cell r="J1569" t="str">
            <v>DATA OCDE</v>
          </cell>
          <cell r="K1569" t="str">
            <v>V</v>
          </cell>
          <cell r="L1569">
            <v>38628.523009259261</v>
          </cell>
          <cell r="M1569" t="str">
            <v>gchateaug</v>
          </cell>
          <cell r="N1569">
            <v>38681.684039351851</v>
          </cell>
          <cell r="O1569" t="str">
            <v>gchateaug</v>
          </cell>
          <cell r="Q1569">
            <v>0.37</v>
          </cell>
        </row>
        <row r="1570">
          <cell r="A1570" t="str">
            <v>1997</v>
          </cell>
          <cell r="B1570" t="str">
            <v>DK</v>
          </cell>
          <cell r="C1570" t="str">
            <v>A00</v>
          </cell>
          <cell r="D1570" t="str">
            <v>PC_EMP</v>
          </cell>
          <cell r="E1570" t="str">
            <v>T</v>
          </cell>
          <cell r="F1570" t="str">
            <v>BES</v>
          </cell>
          <cell r="G1570" t="str">
            <v>TOTAL</v>
          </cell>
          <cell r="I1570" t="str">
            <v>OTH</v>
          </cell>
          <cell r="J1570" t="str">
            <v>DATA OCDE</v>
          </cell>
          <cell r="K1570" t="str">
            <v>V</v>
          </cell>
          <cell r="L1570">
            <v>38628.523009259261</v>
          </cell>
          <cell r="M1570" t="str">
            <v>gchateaug</v>
          </cell>
          <cell r="N1570">
            <v>38681.684039351851</v>
          </cell>
          <cell r="O1570" t="str">
            <v>gchateaug</v>
          </cell>
          <cell r="Q1570">
            <v>0.99</v>
          </cell>
        </row>
        <row r="1571">
          <cell r="A1571" t="str">
            <v>2002</v>
          </cell>
          <cell r="B1571" t="str">
            <v>NL</v>
          </cell>
          <cell r="C1571" t="str">
            <v>A00</v>
          </cell>
          <cell r="D1571" t="str">
            <v>PC_EMP</v>
          </cell>
          <cell r="E1571" t="str">
            <v>T</v>
          </cell>
          <cell r="F1571" t="str">
            <v>BES</v>
          </cell>
          <cell r="G1571" t="str">
            <v>TOTAL</v>
          </cell>
          <cell r="I1571" t="str">
            <v>MS</v>
          </cell>
          <cell r="K1571" t="str">
            <v>V</v>
          </cell>
          <cell r="L1571">
            <v>38628.523020833331</v>
          </cell>
          <cell r="M1571" t="str">
            <v>gchateaug</v>
          </cell>
          <cell r="N1571">
            <v>38681.684120370373</v>
          </cell>
          <cell r="O1571" t="str">
            <v>gchateaug</v>
          </cell>
          <cell r="Q1571">
            <v>0.75</v>
          </cell>
        </row>
        <row r="1572">
          <cell r="A1572" t="str">
            <v>2002</v>
          </cell>
          <cell r="B1572" t="str">
            <v>NL</v>
          </cell>
          <cell r="C1572" t="str">
            <v>A00</v>
          </cell>
          <cell r="D1572" t="str">
            <v>PC_EMP</v>
          </cell>
          <cell r="E1572" t="str">
            <v>T</v>
          </cell>
          <cell r="F1572" t="str">
            <v>BES</v>
          </cell>
          <cell r="G1572" t="str">
            <v>RSE</v>
          </cell>
          <cell r="I1572" t="str">
            <v>MS</v>
          </cell>
          <cell r="K1572" t="str">
            <v>V</v>
          </cell>
          <cell r="L1572">
            <v>38628.523020833331</v>
          </cell>
          <cell r="M1572" t="str">
            <v>gchateaug</v>
          </cell>
          <cell r="N1572">
            <v>38681.684120370373</v>
          </cell>
          <cell r="O1572" t="str">
            <v>gchateaug</v>
          </cell>
          <cell r="Q1572">
            <v>0.32</v>
          </cell>
        </row>
        <row r="1573">
          <cell r="A1573" t="str">
            <v>2001</v>
          </cell>
          <cell r="B1573" t="str">
            <v>SI</v>
          </cell>
          <cell r="C1573" t="str">
            <v>A00</v>
          </cell>
          <cell r="D1573" t="str">
            <v>PC_EMP</v>
          </cell>
          <cell r="E1573" t="str">
            <v>T</v>
          </cell>
          <cell r="F1573" t="str">
            <v>BES</v>
          </cell>
          <cell r="G1573" t="str">
            <v>TOTAL</v>
          </cell>
          <cell r="I1573" t="str">
            <v>NC</v>
          </cell>
          <cell r="K1573" t="str">
            <v>V</v>
          </cell>
          <cell r="L1573">
            <v>38628.523020833331</v>
          </cell>
          <cell r="M1573" t="str">
            <v>gchateaug</v>
          </cell>
          <cell r="N1573">
            <v>38681.684155092589</v>
          </cell>
          <cell r="O1573" t="str">
            <v>gchateaug</v>
          </cell>
          <cell r="Q1573">
            <v>0.55000000000000004</v>
          </cell>
        </row>
        <row r="1574">
          <cell r="A1574" t="str">
            <v>2001</v>
          </cell>
          <cell r="B1574" t="str">
            <v>SI</v>
          </cell>
          <cell r="C1574" t="str">
            <v>A00</v>
          </cell>
          <cell r="D1574" t="str">
            <v>PC_EMP</v>
          </cell>
          <cell r="E1574" t="str">
            <v>T</v>
          </cell>
          <cell r="F1574" t="str">
            <v>BES</v>
          </cell>
          <cell r="G1574" t="str">
            <v>RSE</v>
          </cell>
          <cell r="I1574" t="str">
            <v>NC</v>
          </cell>
          <cell r="K1574" t="str">
            <v>V</v>
          </cell>
          <cell r="L1574">
            <v>38628.523020833331</v>
          </cell>
          <cell r="M1574" t="str">
            <v>gchateaug</v>
          </cell>
          <cell r="N1574">
            <v>38681.684155092589</v>
          </cell>
          <cell r="O1574" t="str">
            <v>gchateaug</v>
          </cell>
          <cell r="Q1574">
            <v>0.19</v>
          </cell>
        </row>
        <row r="1575">
          <cell r="A1575" t="str">
            <v>2001</v>
          </cell>
          <cell r="B1575" t="str">
            <v>SE</v>
          </cell>
          <cell r="C1575" t="str">
            <v>A00</v>
          </cell>
          <cell r="D1575" t="str">
            <v>PC_EMP</v>
          </cell>
          <cell r="E1575" t="str">
            <v>T</v>
          </cell>
          <cell r="F1575" t="str">
            <v>TOTAL</v>
          </cell>
          <cell r="G1575" t="str">
            <v>TOTAL</v>
          </cell>
          <cell r="I1575" t="str">
            <v>NC</v>
          </cell>
          <cell r="K1575" t="str">
            <v>V</v>
          </cell>
          <cell r="L1575">
            <v>38628.523020833331</v>
          </cell>
          <cell r="M1575" t="str">
            <v>gchateaug</v>
          </cell>
          <cell r="N1575">
            <v>38681.684155092589</v>
          </cell>
          <cell r="O1575" t="str">
            <v>gchateaug</v>
          </cell>
          <cell r="Q1575">
            <v>2.56</v>
          </cell>
        </row>
        <row r="1576">
          <cell r="A1576" t="str">
            <v>2001</v>
          </cell>
          <cell r="B1576" t="str">
            <v>SE</v>
          </cell>
          <cell r="C1576" t="str">
            <v>A00</v>
          </cell>
          <cell r="D1576" t="str">
            <v>PC_EMP</v>
          </cell>
          <cell r="E1576" t="str">
            <v>T</v>
          </cell>
          <cell r="F1576" t="str">
            <v>BES</v>
          </cell>
          <cell r="G1576" t="str">
            <v>TOTAL</v>
          </cell>
          <cell r="I1576" t="str">
            <v>NC</v>
          </cell>
          <cell r="K1576" t="str">
            <v>V</v>
          </cell>
          <cell r="L1576">
            <v>38628.523020833331</v>
          </cell>
          <cell r="M1576" t="str">
            <v>gchateaug</v>
          </cell>
          <cell r="N1576">
            <v>38681.684155092589</v>
          </cell>
          <cell r="O1576" t="str">
            <v>gchateaug</v>
          </cell>
          <cell r="Q1576">
            <v>1.23</v>
          </cell>
        </row>
        <row r="1577">
          <cell r="A1577" t="str">
            <v>2002</v>
          </cell>
          <cell r="B1577" t="str">
            <v>BE</v>
          </cell>
          <cell r="C1577" t="str">
            <v>A00</v>
          </cell>
          <cell r="D1577" t="str">
            <v>PC_EMP</v>
          </cell>
          <cell r="E1577" t="str">
            <v>T</v>
          </cell>
          <cell r="F1577" t="str">
            <v>TOTAL</v>
          </cell>
          <cell r="G1577" t="str">
            <v>RSE</v>
          </cell>
          <cell r="I1577" t="str">
            <v>MS</v>
          </cell>
          <cell r="K1577" t="str">
            <v>V</v>
          </cell>
          <cell r="L1577">
            <v>38628.523032407407</v>
          </cell>
          <cell r="M1577" t="str">
            <v>gchateaug</v>
          </cell>
          <cell r="N1577">
            <v>38681.684120370373</v>
          </cell>
          <cell r="O1577" t="str">
            <v>gchateaug</v>
          </cell>
          <cell r="Q1577">
            <v>1.0900000000000001</v>
          </cell>
        </row>
        <row r="1578">
          <cell r="A1578" t="str">
            <v>2002</v>
          </cell>
          <cell r="B1578" t="str">
            <v>BE</v>
          </cell>
          <cell r="C1578" t="str">
            <v>A00</v>
          </cell>
          <cell r="D1578" t="str">
            <v>PC_EMP</v>
          </cell>
          <cell r="E1578" t="str">
            <v>T</v>
          </cell>
          <cell r="F1578" t="str">
            <v>BES</v>
          </cell>
          <cell r="G1578" t="str">
            <v>TOTAL</v>
          </cell>
          <cell r="I1578" t="str">
            <v>MS</v>
          </cell>
          <cell r="K1578" t="str">
            <v>V</v>
          </cell>
          <cell r="L1578">
            <v>38628.523032407407</v>
          </cell>
          <cell r="M1578" t="str">
            <v>gchateaug</v>
          </cell>
          <cell r="N1578">
            <v>38681.684120370373</v>
          </cell>
          <cell r="O1578" t="str">
            <v>gchateaug</v>
          </cell>
          <cell r="Q1578">
            <v>0.93</v>
          </cell>
        </row>
        <row r="1579">
          <cell r="A1579" t="str">
            <v>2002</v>
          </cell>
          <cell r="B1579" t="str">
            <v>BE</v>
          </cell>
          <cell r="C1579" t="str">
            <v>A00</v>
          </cell>
          <cell r="D1579" t="str">
            <v>PC_EMP</v>
          </cell>
          <cell r="E1579" t="str">
            <v>T</v>
          </cell>
          <cell r="F1579" t="str">
            <v>BES</v>
          </cell>
          <cell r="G1579" t="str">
            <v>RSE</v>
          </cell>
          <cell r="I1579" t="str">
            <v>MS</v>
          </cell>
          <cell r="K1579" t="str">
            <v>V</v>
          </cell>
          <cell r="L1579">
            <v>38628.523032407407</v>
          </cell>
          <cell r="M1579" t="str">
            <v>gchateaug</v>
          </cell>
          <cell r="N1579">
            <v>38681.684120370373</v>
          </cell>
          <cell r="O1579" t="str">
            <v>gchateaug</v>
          </cell>
          <cell r="Q1579">
            <v>0.48</v>
          </cell>
        </row>
        <row r="1580">
          <cell r="A1580" t="str">
            <v>2002</v>
          </cell>
          <cell r="B1580" t="str">
            <v>DE</v>
          </cell>
          <cell r="C1580" t="str">
            <v>A00</v>
          </cell>
          <cell r="D1580" t="str">
            <v>PC_EMP</v>
          </cell>
          <cell r="E1580" t="str">
            <v>T</v>
          </cell>
          <cell r="F1580" t="str">
            <v>TOTAL</v>
          </cell>
          <cell r="G1580" t="str">
            <v>TOTAL</v>
          </cell>
          <cell r="H1580" t="str">
            <v>:</v>
          </cell>
          <cell r="I1580" t="str">
            <v>MS</v>
          </cell>
          <cell r="K1580" t="str">
            <v>V</v>
          </cell>
          <cell r="L1580">
            <v>38628.523055555554</v>
          </cell>
          <cell r="M1580" t="str">
            <v>gchateaug</v>
          </cell>
          <cell r="N1580">
            <v>38681.684178240743</v>
          </cell>
          <cell r="O1580" t="str">
            <v>gchateaug</v>
          </cell>
        </row>
        <row r="1581">
          <cell r="A1581" t="str">
            <v>2002</v>
          </cell>
          <cell r="B1581" t="str">
            <v>CZ</v>
          </cell>
          <cell r="C1581" t="str">
            <v>A00</v>
          </cell>
          <cell r="D1581" t="str">
            <v>PC_EMP</v>
          </cell>
          <cell r="E1581" t="str">
            <v>T</v>
          </cell>
          <cell r="F1581" t="str">
            <v>TOTAL</v>
          </cell>
          <cell r="G1581" t="str">
            <v>TOTAL</v>
          </cell>
          <cell r="I1581" t="str">
            <v>MS</v>
          </cell>
          <cell r="K1581" t="str">
            <v>V</v>
          </cell>
          <cell r="L1581">
            <v>38628.523055555554</v>
          </cell>
          <cell r="M1581" t="str">
            <v>gchateaug</v>
          </cell>
          <cell r="N1581">
            <v>38681.684178240743</v>
          </cell>
          <cell r="O1581" t="str">
            <v>gchateaug</v>
          </cell>
          <cell r="Q1581">
            <v>1.1299999999999999</v>
          </cell>
        </row>
        <row r="1582">
          <cell r="A1582" t="str">
            <v>2002</v>
          </cell>
          <cell r="B1582" t="str">
            <v>CZ</v>
          </cell>
          <cell r="C1582" t="str">
            <v>A00</v>
          </cell>
          <cell r="D1582" t="str">
            <v>PC_EMP</v>
          </cell>
          <cell r="E1582" t="str">
            <v>T</v>
          </cell>
          <cell r="F1582" t="str">
            <v>TOTAL</v>
          </cell>
          <cell r="G1582" t="str">
            <v>RSE</v>
          </cell>
          <cell r="I1582" t="str">
            <v>MS</v>
          </cell>
          <cell r="K1582" t="str">
            <v>V</v>
          </cell>
          <cell r="L1582">
            <v>38628.523055555554</v>
          </cell>
          <cell r="M1582" t="str">
            <v>gchateaug</v>
          </cell>
          <cell r="N1582">
            <v>38681.684178240743</v>
          </cell>
          <cell r="O1582" t="str">
            <v>gchateaug</v>
          </cell>
          <cell r="Q1582">
            <v>0.65</v>
          </cell>
        </row>
        <row r="1583">
          <cell r="A1583" t="str">
            <v>2001</v>
          </cell>
          <cell r="B1583" t="str">
            <v>ES</v>
          </cell>
          <cell r="C1583" t="str">
            <v>A00</v>
          </cell>
          <cell r="D1583" t="str">
            <v>PC_EMP</v>
          </cell>
          <cell r="E1583" t="str">
            <v>T</v>
          </cell>
          <cell r="F1583" t="str">
            <v>TOTAL</v>
          </cell>
          <cell r="G1583" t="str">
            <v>TOTAL</v>
          </cell>
          <cell r="I1583" t="str">
            <v>NC</v>
          </cell>
          <cell r="K1583" t="str">
            <v>V</v>
          </cell>
          <cell r="L1583">
            <v>38628.523055555554</v>
          </cell>
          <cell r="M1583" t="str">
            <v>gchateaug</v>
          </cell>
          <cell r="N1583">
            <v>38681.684178240743</v>
          </cell>
          <cell r="O1583" t="str">
            <v>gchateaug</v>
          </cell>
          <cell r="Q1583">
            <v>1.3</v>
          </cell>
        </row>
        <row r="1584">
          <cell r="A1584" t="str">
            <v>2001</v>
          </cell>
          <cell r="B1584" t="str">
            <v>ES</v>
          </cell>
          <cell r="C1584" t="str">
            <v>A00</v>
          </cell>
          <cell r="D1584" t="str">
            <v>PC_EMP</v>
          </cell>
          <cell r="E1584" t="str">
            <v>T</v>
          </cell>
          <cell r="F1584" t="str">
            <v>TOTAL</v>
          </cell>
          <cell r="G1584" t="str">
            <v>RSE</v>
          </cell>
          <cell r="I1584" t="str">
            <v>NC</v>
          </cell>
          <cell r="K1584" t="str">
            <v>V</v>
          </cell>
          <cell r="L1584">
            <v>38628.523055555554</v>
          </cell>
          <cell r="M1584" t="str">
            <v>gchateaug</v>
          </cell>
          <cell r="N1584">
            <v>38681.684178240743</v>
          </cell>
          <cell r="O1584" t="str">
            <v>gchateaug</v>
          </cell>
          <cell r="Q1584">
            <v>0.87</v>
          </cell>
        </row>
        <row r="1585">
          <cell r="A1585" t="str">
            <v>2000</v>
          </cell>
          <cell r="B1585" t="str">
            <v>US</v>
          </cell>
          <cell r="C1585" t="str">
            <v>A00</v>
          </cell>
          <cell r="D1585" t="str">
            <v>PC_EMP</v>
          </cell>
          <cell r="E1585" t="str">
            <v>T</v>
          </cell>
          <cell r="F1585" t="str">
            <v>BES</v>
          </cell>
          <cell r="G1585" t="str">
            <v>RSE</v>
          </cell>
          <cell r="H1585" t="str">
            <v>:</v>
          </cell>
          <cell r="I1585" t="str">
            <v>NC</v>
          </cell>
          <cell r="K1585" t="str">
            <v>V</v>
          </cell>
          <cell r="L1585">
            <v>38628.523055555554</v>
          </cell>
          <cell r="M1585" t="str">
            <v>gchateaug</v>
          </cell>
          <cell r="N1585">
            <v>38681.684155092589</v>
          </cell>
          <cell r="O1585" t="str">
            <v>gchateaug</v>
          </cell>
        </row>
        <row r="1586">
          <cell r="A1586" t="str">
            <v>2000</v>
          </cell>
          <cell r="B1586" t="str">
            <v>UK</v>
          </cell>
          <cell r="C1586" t="str">
            <v>A00</v>
          </cell>
          <cell r="D1586" t="str">
            <v>PC_EMP</v>
          </cell>
          <cell r="E1586" t="str">
            <v>T</v>
          </cell>
          <cell r="F1586" t="str">
            <v>BES</v>
          </cell>
          <cell r="G1586" t="str">
            <v>TOTAL</v>
          </cell>
          <cell r="H1586" t="str">
            <v>:</v>
          </cell>
          <cell r="I1586" t="str">
            <v>NC</v>
          </cell>
          <cell r="K1586" t="str">
            <v>V</v>
          </cell>
          <cell r="L1586">
            <v>38628.523055555554</v>
          </cell>
          <cell r="M1586" t="str">
            <v>gchateaug</v>
          </cell>
          <cell r="N1586">
            <v>38681.684155092589</v>
          </cell>
          <cell r="O1586" t="str">
            <v>gchateaug</v>
          </cell>
        </row>
        <row r="1587">
          <cell r="A1587" t="str">
            <v>2000</v>
          </cell>
          <cell r="B1587" t="str">
            <v>UK</v>
          </cell>
          <cell r="C1587" t="str">
            <v>A00</v>
          </cell>
          <cell r="D1587" t="str">
            <v>PC_EMP</v>
          </cell>
          <cell r="E1587" t="str">
            <v>T</v>
          </cell>
          <cell r="F1587" t="str">
            <v>BES</v>
          </cell>
          <cell r="G1587" t="str">
            <v>RSE</v>
          </cell>
          <cell r="H1587" t="str">
            <v>:</v>
          </cell>
          <cell r="I1587" t="str">
            <v>NC</v>
          </cell>
          <cell r="K1587" t="str">
            <v>V</v>
          </cell>
          <cell r="L1587">
            <v>38628.523055555554</v>
          </cell>
          <cell r="M1587" t="str">
            <v>gchateaug</v>
          </cell>
          <cell r="N1587">
            <v>38681.684155092589</v>
          </cell>
          <cell r="O1587" t="str">
            <v>gchateaug</v>
          </cell>
        </row>
        <row r="1588">
          <cell r="A1588" t="str">
            <v>2000</v>
          </cell>
          <cell r="B1588" t="str">
            <v>TR</v>
          </cell>
          <cell r="C1588" t="str">
            <v>A00</v>
          </cell>
          <cell r="D1588" t="str">
            <v>PC_EMP</v>
          </cell>
          <cell r="E1588" t="str">
            <v>T</v>
          </cell>
          <cell r="F1588" t="str">
            <v>TOTAL</v>
          </cell>
          <cell r="G1588" t="str">
            <v>TOTAL</v>
          </cell>
          <cell r="I1588" t="str">
            <v>OTH</v>
          </cell>
          <cell r="J1588" t="str">
            <v>DATA OCDE</v>
          </cell>
          <cell r="K1588" t="str">
            <v>V</v>
          </cell>
          <cell r="L1588">
            <v>38628.523055555554</v>
          </cell>
          <cell r="M1588" t="str">
            <v>gchateaug</v>
          </cell>
          <cell r="N1588">
            <v>38681.684155092589</v>
          </cell>
          <cell r="O1588" t="str">
            <v>gchateaug</v>
          </cell>
          <cell r="Q1588">
            <v>0.36</v>
          </cell>
        </row>
        <row r="1589">
          <cell r="A1589" t="str">
            <v>2000</v>
          </cell>
          <cell r="B1589" t="str">
            <v>TR</v>
          </cell>
          <cell r="C1589" t="str">
            <v>A00</v>
          </cell>
          <cell r="D1589" t="str">
            <v>PC_EMP</v>
          </cell>
          <cell r="E1589" t="str">
            <v>T</v>
          </cell>
          <cell r="F1589" t="str">
            <v>TOTAL</v>
          </cell>
          <cell r="G1589" t="str">
            <v>RSE</v>
          </cell>
          <cell r="I1589" t="str">
            <v>OTH</v>
          </cell>
          <cell r="J1589" t="str">
            <v>DATA OCDE</v>
          </cell>
          <cell r="K1589" t="str">
            <v>V</v>
          </cell>
          <cell r="L1589">
            <v>38628.523055555554</v>
          </cell>
          <cell r="M1589" t="str">
            <v>gchateaug</v>
          </cell>
          <cell r="N1589">
            <v>38681.684155092589</v>
          </cell>
          <cell r="O1589" t="str">
            <v>gchateaug</v>
          </cell>
          <cell r="Q1589">
            <v>0.32</v>
          </cell>
        </row>
        <row r="1590">
          <cell r="A1590" t="str">
            <v>2002</v>
          </cell>
          <cell r="B1590" t="str">
            <v>LT</v>
          </cell>
          <cell r="C1590" t="str">
            <v>A00</v>
          </cell>
          <cell r="D1590" t="str">
            <v>PC_EMP</v>
          </cell>
          <cell r="E1590" t="str">
            <v>T</v>
          </cell>
          <cell r="F1590" t="str">
            <v>TOTAL</v>
          </cell>
          <cell r="G1590" t="str">
            <v>TOTAL</v>
          </cell>
          <cell r="I1590" t="str">
            <v>MS</v>
          </cell>
          <cell r="K1590" t="str">
            <v>V</v>
          </cell>
          <cell r="L1590">
            <v>38628.523055555554</v>
          </cell>
          <cell r="M1590" t="str">
            <v>gchateaug</v>
          </cell>
          <cell r="N1590">
            <v>38681.684166666666</v>
          </cell>
          <cell r="O1590" t="str">
            <v>gchateaug</v>
          </cell>
          <cell r="Q1590">
            <v>0.95</v>
          </cell>
        </row>
        <row r="1591">
          <cell r="A1591" t="str">
            <v>1999</v>
          </cell>
          <cell r="B1591" t="str">
            <v>NO</v>
          </cell>
          <cell r="C1591" t="str">
            <v>A00</v>
          </cell>
          <cell r="D1591" t="str">
            <v>PC_EMP</v>
          </cell>
          <cell r="E1591" t="str">
            <v>T</v>
          </cell>
          <cell r="F1591" t="str">
            <v>BES</v>
          </cell>
          <cell r="G1591" t="str">
            <v>RSE</v>
          </cell>
          <cell r="I1591" t="str">
            <v>OTH</v>
          </cell>
          <cell r="J1591" t="str">
            <v>DATA OCDE</v>
          </cell>
          <cell r="K1591" t="str">
            <v>V</v>
          </cell>
          <cell r="L1591">
            <v>38628.52306712963</v>
          </cell>
          <cell r="M1591" t="str">
            <v>gchateaug</v>
          </cell>
          <cell r="N1591">
            <v>38681.684155092589</v>
          </cell>
          <cell r="O1591" t="str">
            <v>gchateaug</v>
          </cell>
          <cell r="Q1591">
            <v>0.56000000000000005</v>
          </cell>
        </row>
        <row r="1592">
          <cell r="A1592" t="str">
            <v>1999</v>
          </cell>
          <cell r="B1592" t="str">
            <v>NO</v>
          </cell>
          <cell r="C1592" t="str">
            <v>A00</v>
          </cell>
          <cell r="D1592" t="str">
            <v>PC_EMP</v>
          </cell>
          <cell r="E1592" t="str">
            <v>T</v>
          </cell>
          <cell r="F1592" t="str">
            <v>BES</v>
          </cell>
          <cell r="G1592" t="str">
            <v>TOTAL</v>
          </cell>
          <cell r="I1592" t="str">
            <v>OTH</v>
          </cell>
          <cell r="J1592" t="str">
            <v>DATA OCDE</v>
          </cell>
          <cell r="K1592" t="str">
            <v>V</v>
          </cell>
          <cell r="L1592">
            <v>38628.52306712963</v>
          </cell>
          <cell r="M1592" t="str">
            <v>gchateaug</v>
          </cell>
          <cell r="N1592">
            <v>38681.684155092589</v>
          </cell>
          <cell r="O1592" t="str">
            <v>gchateaug</v>
          </cell>
          <cell r="Q1592">
            <v>0.77</v>
          </cell>
        </row>
        <row r="1593">
          <cell r="A1593" t="str">
            <v>2000</v>
          </cell>
          <cell r="B1593" t="str">
            <v>LV</v>
          </cell>
          <cell r="C1593" t="str">
            <v>A00</v>
          </cell>
          <cell r="D1593" t="str">
            <v>PC_EMP</v>
          </cell>
          <cell r="E1593" t="str">
            <v>T</v>
          </cell>
          <cell r="F1593" t="str">
            <v>BES</v>
          </cell>
          <cell r="G1593" t="str">
            <v>RSE</v>
          </cell>
          <cell r="I1593" t="str">
            <v>NC</v>
          </cell>
          <cell r="K1593" t="str">
            <v>V</v>
          </cell>
          <cell r="L1593">
            <v>38628.52306712963</v>
          </cell>
          <cell r="M1593" t="str">
            <v>gchateaug</v>
          </cell>
          <cell r="N1593">
            <v>38681.684155092589</v>
          </cell>
          <cell r="O1593" t="str">
            <v>gchateaug</v>
          </cell>
          <cell r="Q1593">
            <v>0.14000000000000001</v>
          </cell>
        </row>
        <row r="1594">
          <cell r="A1594" t="str">
            <v>2003</v>
          </cell>
          <cell r="B1594" t="str">
            <v>UK</v>
          </cell>
          <cell r="C1594" t="str">
            <v>A00</v>
          </cell>
          <cell r="D1594" t="str">
            <v>PC_EMP</v>
          </cell>
          <cell r="E1594" t="str">
            <v>T</v>
          </cell>
          <cell r="F1594" t="str">
            <v>BES</v>
          </cell>
          <cell r="G1594" t="str">
            <v>TOTAL</v>
          </cell>
          <cell r="H1594" t="str">
            <v>:</v>
          </cell>
          <cell r="I1594" t="str">
            <v>NC</v>
          </cell>
          <cell r="K1594" t="str">
            <v>V</v>
          </cell>
          <cell r="L1594">
            <v>38628.523078703707</v>
          </cell>
          <cell r="M1594" t="str">
            <v>gchateaug</v>
          </cell>
          <cell r="N1594">
            <v>38681.68414351852</v>
          </cell>
          <cell r="O1594" t="str">
            <v>gchateaug</v>
          </cell>
        </row>
        <row r="1595">
          <cell r="A1595" t="str">
            <v>2003</v>
          </cell>
          <cell r="B1595" t="str">
            <v>UK</v>
          </cell>
          <cell r="C1595" t="str">
            <v>A00</v>
          </cell>
          <cell r="D1595" t="str">
            <v>PC_EMP</v>
          </cell>
          <cell r="E1595" t="str">
            <v>T</v>
          </cell>
          <cell r="F1595" t="str">
            <v>BES</v>
          </cell>
          <cell r="G1595" t="str">
            <v>RSE</v>
          </cell>
          <cell r="H1595" t="str">
            <v>:</v>
          </cell>
          <cell r="I1595" t="str">
            <v>NC</v>
          </cell>
          <cell r="K1595" t="str">
            <v>V</v>
          </cell>
          <cell r="L1595">
            <v>38628.523078703707</v>
          </cell>
          <cell r="M1595" t="str">
            <v>gchateaug</v>
          </cell>
          <cell r="N1595">
            <v>38681.68414351852</v>
          </cell>
          <cell r="O1595" t="str">
            <v>gchateaug</v>
          </cell>
        </row>
        <row r="1596">
          <cell r="A1596" t="str">
            <v>2003</v>
          </cell>
          <cell r="B1596" t="str">
            <v>TR</v>
          </cell>
          <cell r="C1596" t="str">
            <v>A00</v>
          </cell>
          <cell r="D1596" t="str">
            <v>PC_EMP</v>
          </cell>
          <cell r="E1596" t="str">
            <v>T</v>
          </cell>
          <cell r="F1596" t="str">
            <v>TOTAL</v>
          </cell>
          <cell r="G1596" t="str">
            <v>RSE</v>
          </cell>
          <cell r="H1596" t="str">
            <v>:</v>
          </cell>
          <cell r="I1596" t="str">
            <v>NC</v>
          </cell>
          <cell r="K1596" t="str">
            <v>V</v>
          </cell>
          <cell r="L1596">
            <v>38628.523078703707</v>
          </cell>
          <cell r="M1596" t="str">
            <v>gchateaug</v>
          </cell>
          <cell r="N1596">
            <v>38681.68414351852</v>
          </cell>
          <cell r="O1596" t="str">
            <v>gchateaug</v>
          </cell>
        </row>
        <row r="1597">
          <cell r="A1597" t="str">
            <v>2003</v>
          </cell>
          <cell r="B1597" t="str">
            <v>TR</v>
          </cell>
          <cell r="C1597" t="str">
            <v>A00</v>
          </cell>
          <cell r="D1597" t="str">
            <v>PC_EMP</v>
          </cell>
          <cell r="E1597" t="str">
            <v>T</v>
          </cell>
          <cell r="F1597" t="str">
            <v>BES</v>
          </cell>
          <cell r="G1597" t="str">
            <v>TOTAL</v>
          </cell>
          <cell r="H1597" t="str">
            <v>:</v>
          </cell>
          <cell r="I1597" t="str">
            <v>NC</v>
          </cell>
          <cell r="K1597" t="str">
            <v>V</v>
          </cell>
          <cell r="L1597">
            <v>38628.523078703707</v>
          </cell>
          <cell r="M1597" t="str">
            <v>gchateaug</v>
          </cell>
          <cell r="N1597">
            <v>38681.68414351852</v>
          </cell>
          <cell r="O1597" t="str">
            <v>gchateaug</v>
          </cell>
        </row>
        <row r="1598">
          <cell r="A1598" t="str">
            <v>2003</v>
          </cell>
          <cell r="B1598" t="str">
            <v>TR</v>
          </cell>
          <cell r="C1598" t="str">
            <v>A00</v>
          </cell>
          <cell r="D1598" t="str">
            <v>PC_EMP</v>
          </cell>
          <cell r="E1598" t="str">
            <v>T</v>
          </cell>
          <cell r="F1598" t="str">
            <v>BES</v>
          </cell>
          <cell r="G1598" t="str">
            <v>RSE</v>
          </cell>
          <cell r="H1598" t="str">
            <v>:</v>
          </cell>
          <cell r="I1598" t="str">
            <v>NC</v>
          </cell>
          <cell r="K1598" t="str">
            <v>V</v>
          </cell>
          <cell r="L1598">
            <v>38628.523078703707</v>
          </cell>
          <cell r="M1598" t="str">
            <v>gchateaug</v>
          </cell>
          <cell r="N1598">
            <v>38681.68414351852</v>
          </cell>
          <cell r="O1598" t="str">
            <v>gchateaug</v>
          </cell>
        </row>
        <row r="1599">
          <cell r="A1599" t="str">
            <v>2003</v>
          </cell>
          <cell r="B1599" t="str">
            <v>SK</v>
          </cell>
          <cell r="C1599" t="str">
            <v>A00</v>
          </cell>
          <cell r="D1599" t="str">
            <v>PC_EMP</v>
          </cell>
          <cell r="E1599" t="str">
            <v>T</v>
          </cell>
          <cell r="F1599" t="str">
            <v>TOTAL</v>
          </cell>
          <cell r="G1599" t="str">
            <v>TOTAL</v>
          </cell>
          <cell r="I1599" t="str">
            <v>MS</v>
          </cell>
          <cell r="K1599" t="str">
            <v>V</v>
          </cell>
          <cell r="L1599">
            <v>38628.523078703707</v>
          </cell>
          <cell r="M1599" t="str">
            <v>gchateaug</v>
          </cell>
          <cell r="N1599">
            <v>38681.68414351852</v>
          </cell>
          <cell r="O1599" t="str">
            <v>gchateaug</v>
          </cell>
          <cell r="Q1599">
            <v>0.97</v>
          </cell>
        </row>
        <row r="1600">
          <cell r="A1600" t="str">
            <v>2003</v>
          </cell>
          <cell r="B1600" t="str">
            <v>SK</v>
          </cell>
          <cell r="C1600" t="str">
            <v>A00</v>
          </cell>
          <cell r="D1600" t="str">
            <v>PC_EMP</v>
          </cell>
          <cell r="E1600" t="str">
            <v>T</v>
          </cell>
          <cell r="F1600" t="str">
            <v>TOTAL</v>
          </cell>
          <cell r="G1600" t="str">
            <v>RSE</v>
          </cell>
          <cell r="I1600" t="str">
            <v>MS</v>
          </cell>
          <cell r="K1600" t="str">
            <v>V</v>
          </cell>
          <cell r="L1600">
            <v>38628.523078703707</v>
          </cell>
          <cell r="M1600" t="str">
            <v>gchateaug</v>
          </cell>
          <cell r="N1600">
            <v>38681.68414351852</v>
          </cell>
          <cell r="O1600" t="str">
            <v>gchateaug</v>
          </cell>
          <cell r="Q1600">
            <v>0.74</v>
          </cell>
        </row>
        <row r="1601">
          <cell r="A1601" t="str">
            <v>2003</v>
          </cell>
          <cell r="B1601" t="str">
            <v>SK</v>
          </cell>
          <cell r="C1601" t="str">
            <v>A00</v>
          </cell>
          <cell r="D1601" t="str">
            <v>PC_EMP</v>
          </cell>
          <cell r="E1601" t="str">
            <v>T</v>
          </cell>
          <cell r="F1601" t="str">
            <v>BES</v>
          </cell>
          <cell r="G1601" t="str">
            <v>TOTAL</v>
          </cell>
          <cell r="I1601" t="str">
            <v>MS</v>
          </cell>
          <cell r="K1601" t="str">
            <v>V</v>
          </cell>
          <cell r="L1601">
            <v>38628.523078703707</v>
          </cell>
          <cell r="M1601" t="str">
            <v>gchateaug</v>
          </cell>
          <cell r="N1601">
            <v>38681.68414351852</v>
          </cell>
          <cell r="O1601" t="str">
            <v>gchateaug</v>
          </cell>
          <cell r="Q1601">
            <v>0.21</v>
          </cell>
        </row>
        <row r="1602">
          <cell r="A1602" t="str">
            <v>2003</v>
          </cell>
          <cell r="B1602" t="str">
            <v>SK</v>
          </cell>
          <cell r="C1602" t="str">
            <v>A00</v>
          </cell>
          <cell r="D1602" t="str">
            <v>PC_EMP</v>
          </cell>
          <cell r="E1602" t="str">
            <v>T</v>
          </cell>
          <cell r="F1602" t="str">
            <v>BES</v>
          </cell>
          <cell r="G1602" t="str">
            <v>RSE</v>
          </cell>
          <cell r="I1602" t="str">
            <v>MS</v>
          </cell>
          <cell r="K1602" t="str">
            <v>V</v>
          </cell>
          <cell r="L1602">
            <v>38628.523078703707</v>
          </cell>
          <cell r="M1602" t="str">
            <v>gchateaug</v>
          </cell>
          <cell r="N1602">
            <v>38681.68414351852</v>
          </cell>
          <cell r="O1602" t="str">
            <v>gchateaug</v>
          </cell>
          <cell r="Q1602">
            <v>0.1</v>
          </cell>
        </row>
        <row r="1603">
          <cell r="A1603" t="str">
            <v>1993</v>
          </cell>
          <cell r="B1603" t="str">
            <v>GR</v>
          </cell>
          <cell r="C1603" t="str">
            <v>A00</v>
          </cell>
          <cell r="D1603" t="str">
            <v>PC_EMP</v>
          </cell>
          <cell r="E1603" t="str">
            <v>T</v>
          </cell>
          <cell r="F1603" t="str">
            <v>TOTAL</v>
          </cell>
          <cell r="G1603" t="str">
            <v>TOTAL</v>
          </cell>
          <cell r="I1603" t="str">
            <v>OTH</v>
          </cell>
          <cell r="J1603" t="str">
            <v>DATA OCDE</v>
          </cell>
          <cell r="K1603" t="str">
            <v>V</v>
          </cell>
          <cell r="L1603">
            <v>38628.522939814815</v>
          </cell>
          <cell r="M1603" t="str">
            <v>gchateaug</v>
          </cell>
          <cell r="N1603">
            <v>38681.683958333335</v>
          </cell>
          <cell r="O1603" t="str">
            <v>gchateaug</v>
          </cell>
          <cell r="Q1603">
            <v>0.82</v>
          </cell>
        </row>
        <row r="1604">
          <cell r="A1604" t="str">
            <v>1993</v>
          </cell>
          <cell r="B1604" t="str">
            <v>GR</v>
          </cell>
          <cell r="C1604" t="str">
            <v>A00</v>
          </cell>
          <cell r="D1604" t="str">
            <v>PC_EMP</v>
          </cell>
          <cell r="E1604" t="str">
            <v>T</v>
          </cell>
          <cell r="F1604" t="str">
            <v>TOTAL</v>
          </cell>
          <cell r="G1604" t="str">
            <v>RSE</v>
          </cell>
          <cell r="I1604" t="str">
            <v>OTH</v>
          </cell>
          <cell r="J1604" t="str">
            <v>DATA OCDE</v>
          </cell>
          <cell r="K1604" t="str">
            <v>V</v>
          </cell>
          <cell r="L1604">
            <v>38628.522939814815</v>
          </cell>
          <cell r="M1604" t="str">
            <v>gchateaug</v>
          </cell>
          <cell r="N1604">
            <v>38681.683958333335</v>
          </cell>
          <cell r="O1604" t="str">
            <v>gchateaug</v>
          </cell>
          <cell r="Q1604">
            <v>0.43</v>
          </cell>
        </row>
        <row r="1605">
          <cell r="A1605" t="str">
            <v>1993</v>
          </cell>
          <cell r="B1605" t="str">
            <v>GR</v>
          </cell>
          <cell r="C1605" t="str">
            <v>A00</v>
          </cell>
          <cell r="D1605" t="str">
            <v>PC_EMP</v>
          </cell>
          <cell r="E1605" t="str">
            <v>T</v>
          </cell>
          <cell r="F1605" t="str">
            <v>BES</v>
          </cell>
          <cell r="G1605" t="str">
            <v>TOTAL</v>
          </cell>
          <cell r="I1605" t="str">
            <v>OTH</v>
          </cell>
          <cell r="J1605" t="str">
            <v>DATA OCDE</v>
          </cell>
          <cell r="K1605" t="str">
            <v>V</v>
          </cell>
          <cell r="L1605">
            <v>38628.522939814815</v>
          </cell>
          <cell r="M1605" t="str">
            <v>gchateaug</v>
          </cell>
          <cell r="N1605">
            <v>38681.683958333335</v>
          </cell>
          <cell r="O1605" t="str">
            <v>gchateaug</v>
          </cell>
          <cell r="Q1605">
            <v>0.12</v>
          </cell>
        </row>
        <row r="1606">
          <cell r="A1606" t="str">
            <v>1993</v>
          </cell>
          <cell r="B1606" t="str">
            <v>GR</v>
          </cell>
          <cell r="C1606" t="str">
            <v>A00</v>
          </cell>
          <cell r="D1606" t="str">
            <v>PC_EMP</v>
          </cell>
          <cell r="E1606" t="str">
            <v>T</v>
          </cell>
          <cell r="F1606" t="str">
            <v>BES</v>
          </cell>
          <cell r="G1606" t="str">
            <v>RSE</v>
          </cell>
          <cell r="I1606" t="str">
            <v>OTH</v>
          </cell>
          <cell r="J1606" t="str">
            <v>DATA OCDE</v>
          </cell>
          <cell r="K1606" t="str">
            <v>V</v>
          </cell>
          <cell r="L1606">
            <v>38628.522939814815</v>
          </cell>
          <cell r="M1606" t="str">
            <v>gchateaug</v>
          </cell>
          <cell r="N1606">
            <v>38681.683958333335</v>
          </cell>
          <cell r="O1606" t="str">
            <v>gchateaug</v>
          </cell>
          <cell r="Q1606">
            <v>0.05</v>
          </cell>
        </row>
        <row r="1607">
          <cell r="A1607" t="str">
            <v>1990</v>
          </cell>
          <cell r="B1607" t="str">
            <v>PT</v>
          </cell>
          <cell r="C1607" t="str">
            <v>A00</v>
          </cell>
          <cell r="D1607" t="str">
            <v>PC_EMP</v>
          </cell>
          <cell r="E1607" t="str">
            <v>T</v>
          </cell>
          <cell r="F1607" t="str">
            <v>BES</v>
          </cell>
          <cell r="G1607" t="str">
            <v>TOTAL</v>
          </cell>
          <cell r="I1607" t="str">
            <v>OTH</v>
          </cell>
          <cell r="J1607" t="str">
            <v>DATA OCDE</v>
          </cell>
          <cell r="K1607" t="str">
            <v>V</v>
          </cell>
          <cell r="L1607">
            <v>38628.522939814815</v>
          </cell>
          <cell r="M1607" t="str">
            <v>gchateaug</v>
          </cell>
          <cell r="N1607">
            <v>38681.684004629627</v>
          </cell>
          <cell r="O1607" t="str">
            <v>gchateaug</v>
          </cell>
          <cell r="Q1607">
            <v>7.0000000000000007E-2</v>
          </cell>
        </row>
        <row r="1608">
          <cell r="A1608" t="str">
            <v>1990</v>
          </cell>
          <cell r="B1608" t="str">
            <v>PT</v>
          </cell>
          <cell r="C1608" t="str">
            <v>A00</v>
          </cell>
          <cell r="D1608" t="str">
            <v>PC_EMP</v>
          </cell>
          <cell r="E1608" t="str">
            <v>T</v>
          </cell>
          <cell r="F1608" t="str">
            <v>BES</v>
          </cell>
          <cell r="G1608" t="str">
            <v>RSE</v>
          </cell>
          <cell r="I1608" t="str">
            <v>OTH</v>
          </cell>
          <cell r="J1608" t="str">
            <v>DATA OCDE</v>
          </cell>
          <cell r="K1608" t="str">
            <v>V</v>
          </cell>
          <cell r="L1608">
            <v>38628.522939814815</v>
          </cell>
          <cell r="M1608" t="str">
            <v>gchateaug</v>
          </cell>
          <cell r="N1608">
            <v>38681.684062499997</v>
          </cell>
          <cell r="O1608" t="str">
            <v>gchateaug</v>
          </cell>
          <cell r="Q1608">
            <v>0.03</v>
          </cell>
        </row>
        <row r="1609">
          <cell r="A1609" t="str">
            <v>1994</v>
          </cell>
          <cell r="B1609" t="str">
            <v>PT</v>
          </cell>
          <cell r="C1609" t="str">
            <v>A00</v>
          </cell>
          <cell r="D1609" t="str">
            <v>PC_EMP</v>
          </cell>
          <cell r="E1609" t="str">
            <v>T</v>
          </cell>
          <cell r="F1609" t="str">
            <v>BES</v>
          </cell>
          <cell r="G1609" t="str">
            <v>TOTAL</v>
          </cell>
          <cell r="H1609" t="str">
            <v>e</v>
          </cell>
          <cell r="I1609" t="str">
            <v>OTH</v>
          </cell>
          <cell r="J1609" t="str">
            <v>DATA OCDE</v>
          </cell>
          <cell r="K1609" t="str">
            <v>V</v>
          </cell>
          <cell r="L1609">
            <v>38628.522962962961</v>
          </cell>
          <cell r="M1609" t="str">
            <v>gchateaug</v>
          </cell>
          <cell r="N1609">
            <v>38681.684016203704</v>
          </cell>
          <cell r="O1609" t="str">
            <v>gchateaug</v>
          </cell>
          <cell r="Q1609">
            <v>7.0000000000000007E-2</v>
          </cell>
        </row>
        <row r="1610">
          <cell r="A1610" t="str">
            <v>1994</v>
          </cell>
          <cell r="B1610" t="str">
            <v>PT</v>
          </cell>
          <cell r="C1610" t="str">
            <v>A00</v>
          </cell>
          <cell r="D1610" t="str">
            <v>PC_EMP</v>
          </cell>
          <cell r="E1610" t="str">
            <v>T</v>
          </cell>
          <cell r="F1610" t="str">
            <v>BES</v>
          </cell>
          <cell r="G1610" t="str">
            <v>RSE</v>
          </cell>
          <cell r="H1610" t="str">
            <v>e</v>
          </cell>
          <cell r="I1610" t="str">
            <v>OTH</v>
          </cell>
          <cell r="J1610" t="str">
            <v>DATA OCDE</v>
          </cell>
          <cell r="K1610" t="str">
            <v>V</v>
          </cell>
          <cell r="L1610">
            <v>38628.522962962961</v>
          </cell>
          <cell r="M1610" t="str">
            <v>gchateaug</v>
          </cell>
          <cell r="N1610">
            <v>38681.684016203704</v>
          </cell>
          <cell r="O1610" t="str">
            <v>gchateaug</v>
          </cell>
          <cell r="Q1610">
            <v>0.04</v>
          </cell>
        </row>
        <row r="1611">
          <cell r="A1611" t="str">
            <v>1992</v>
          </cell>
          <cell r="B1611" t="str">
            <v>FR</v>
          </cell>
          <cell r="C1611" t="str">
            <v>A00</v>
          </cell>
          <cell r="D1611" t="str">
            <v>PC_EMP</v>
          </cell>
          <cell r="E1611" t="str">
            <v>T</v>
          </cell>
          <cell r="F1611" t="str">
            <v>BES</v>
          </cell>
          <cell r="G1611" t="str">
            <v>TOTAL</v>
          </cell>
          <cell r="I1611" t="str">
            <v>NC</v>
          </cell>
          <cell r="K1611" t="str">
            <v>V</v>
          </cell>
          <cell r="L1611">
            <v>38628.522962962961</v>
          </cell>
          <cell r="M1611" t="str">
            <v>gchateaug</v>
          </cell>
          <cell r="N1611">
            <v>38681.684074074074</v>
          </cell>
          <cell r="O1611" t="str">
            <v>gchateaug</v>
          </cell>
          <cell r="Q1611">
            <v>0.82</v>
          </cell>
        </row>
        <row r="1612">
          <cell r="A1612" t="str">
            <v>1992</v>
          </cell>
          <cell r="B1612" t="str">
            <v>FR</v>
          </cell>
          <cell r="C1612" t="str">
            <v>A00</v>
          </cell>
          <cell r="D1612" t="str">
            <v>PC_EMP</v>
          </cell>
          <cell r="E1612" t="str">
            <v>T</v>
          </cell>
          <cell r="F1612" t="str">
            <v>BES</v>
          </cell>
          <cell r="G1612" t="str">
            <v>RSE</v>
          </cell>
          <cell r="I1612" t="str">
            <v>NC</v>
          </cell>
          <cell r="K1612" t="str">
            <v>V</v>
          </cell>
          <cell r="L1612">
            <v>38628.522962962961</v>
          </cell>
          <cell r="M1612" t="str">
            <v>gchateaug</v>
          </cell>
          <cell r="N1612">
            <v>38681.684074074074</v>
          </cell>
          <cell r="O1612" t="str">
            <v>gchateaug</v>
          </cell>
          <cell r="Q1612">
            <v>0.34</v>
          </cell>
        </row>
        <row r="1613">
          <cell r="A1613" t="str">
            <v>1992</v>
          </cell>
          <cell r="B1613" t="str">
            <v>ES</v>
          </cell>
          <cell r="C1613" t="str">
            <v>A00</v>
          </cell>
          <cell r="D1613" t="str">
            <v>PC_EMP</v>
          </cell>
          <cell r="E1613" t="str">
            <v>T</v>
          </cell>
          <cell r="F1613" t="str">
            <v>TOTAL</v>
          </cell>
          <cell r="G1613" t="str">
            <v>TOTAL</v>
          </cell>
          <cell r="I1613" t="str">
            <v>NC</v>
          </cell>
          <cell r="K1613" t="str">
            <v>V</v>
          </cell>
          <cell r="L1613">
            <v>38628.522962962961</v>
          </cell>
          <cell r="M1613" t="str">
            <v>gchateaug</v>
          </cell>
          <cell r="N1613">
            <v>38681.68408564815</v>
          </cell>
          <cell r="O1613" t="str">
            <v>gchateaug</v>
          </cell>
          <cell r="Q1613">
            <v>0.93</v>
          </cell>
        </row>
        <row r="1614">
          <cell r="A1614" t="str">
            <v>1992</v>
          </cell>
          <cell r="B1614" t="str">
            <v>ES</v>
          </cell>
          <cell r="C1614" t="str">
            <v>A00</v>
          </cell>
          <cell r="D1614" t="str">
            <v>PC_EMP</v>
          </cell>
          <cell r="E1614" t="str">
            <v>T</v>
          </cell>
          <cell r="F1614" t="str">
            <v>TOTAL</v>
          </cell>
          <cell r="G1614" t="str">
            <v>RSE</v>
          </cell>
          <cell r="I1614" t="str">
            <v>NC</v>
          </cell>
          <cell r="K1614" t="str">
            <v>V</v>
          </cell>
          <cell r="L1614">
            <v>38628.522962962961</v>
          </cell>
          <cell r="M1614" t="str">
            <v>gchateaug</v>
          </cell>
          <cell r="N1614">
            <v>38681.68408564815</v>
          </cell>
          <cell r="O1614" t="str">
            <v>gchateaug</v>
          </cell>
          <cell r="Q1614">
            <v>0.6</v>
          </cell>
        </row>
        <row r="1615">
          <cell r="A1615" t="str">
            <v>1992</v>
          </cell>
          <cell r="B1615" t="str">
            <v>ES</v>
          </cell>
          <cell r="C1615" t="str">
            <v>A00</v>
          </cell>
          <cell r="D1615" t="str">
            <v>PC_EMP</v>
          </cell>
          <cell r="E1615" t="str">
            <v>T</v>
          </cell>
          <cell r="F1615" t="str">
            <v>BES</v>
          </cell>
          <cell r="G1615" t="str">
            <v>TOTAL</v>
          </cell>
          <cell r="I1615" t="str">
            <v>NC</v>
          </cell>
          <cell r="K1615" t="str">
            <v>V</v>
          </cell>
          <cell r="L1615">
            <v>38628.522962962961</v>
          </cell>
          <cell r="M1615" t="str">
            <v>gchateaug</v>
          </cell>
          <cell r="N1615">
            <v>38681.683969907404</v>
          </cell>
          <cell r="O1615" t="str">
            <v>gchateaug</v>
          </cell>
          <cell r="Q1615">
            <v>0.27</v>
          </cell>
        </row>
        <row r="1616">
          <cell r="A1616" t="str">
            <v>1992</v>
          </cell>
          <cell r="B1616" t="str">
            <v>ES</v>
          </cell>
          <cell r="C1616" t="str">
            <v>A00</v>
          </cell>
          <cell r="D1616" t="str">
            <v>PC_EMP</v>
          </cell>
          <cell r="E1616" t="str">
            <v>T</v>
          </cell>
          <cell r="F1616" t="str">
            <v>BES</v>
          </cell>
          <cell r="G1616" t="str">
            <v>RSE</v>
          </cell>
          <cell r="I1616" t="str">
            <v>NC</v>
          </cell>
          <cell r="K1616" t="str">
            <v>V</v>
          </cell>
          <cell r="L1616">
            <v>38628.522962962961</v>
          </cell>
          <cell r="M1616" t="str">
            <v>gchateaug</v>
          </cell>
          <cell r="N1616">
            <v>38681.683969907404</v>
          </cell>
          <cell r="O1616" t="str">
            <v>gchateaug</v>
          </cell>
          <cell r="Q1616">
            <v>0.11</v>
          </cell>
        </row>
        <row r="1617">
          <cell r="A1617" t="str">
            <v>2000</v>
          </cell>
          <cell r="B1617" t="str">
            <v>CY</v>
          </cell>
          <cell r="C1617" t="str">
            <v>A00</v>
          </cell>
          <cell r="D1617" t="str">
            <v>PC_EMP</v>
          </cell>
          <cell r="E1617" t="str">
            <v>T</v>
          </cell>
          <cell r="F1617" t="str">
            <v>BES</v>
          </cell>
          <cell r="G1617" t="str">
            <v>RSE</v>
          </cell>
          <cell r="I1617" t="str">
            <v>NC</v>
          </cell>
          <cell r="K1617" t="str">
            <v>V</v>
          </cell>
          <cell r="L1617">
            <v>38628.522986111115</v>
          </cell>
          <cell r="M1617" t="str">
            <v>gchateaug</v>
          </cell>
          <cell r="N1617">
            <v>38681.684120370373</v>
          </cell>
          <cell r="O1617" t="str">
            <v>gchateaug</v>
          </cell>
          <cell r="Q1617">
            <v>0.08</v>
          </cell>
        </row>
        <row r="1618">
          <cell r="A1618" t="str">
            <v>2000</v>
          </cell>
          <cell r="B1618" t="str">
            <v>CY</v>
          </cell>
          <cell r="C1618" t="str">
            <v>A00</v>
          </cell>
          <cell r="D1618" t="str">
            <v>PC_EMP</v>
          </cell>
          <cell r="E1618" t="str">
            <v>T</v>
          </cell>
          <cell r="F1618" t="str">
            <v>BES</v>
          </cell>
          <cell r="G1618" t="str">
            <v>TOTAL</v>
          </cell>
          <cell r="I1618" t="str">
            <v>NC</v>
          </cell>
          <cell r="K1618" t="str">
            <v>V</v>
          </cell>
          <cell r="L1618">
            <v>38628.522986111115</v>
          </cell>
          <cell r="M1618" t="str">
            <v>gchateaug</v>
          </cell>
          <cell r="N1618">
            <v>38681.684120370373</v>
          </cell>
          <cell r="O1618" t="str">
            <v>gchateaug</v>
          </cell>
          <cell r="Q1618">
            <v>0.15</v>
          </cell>
        </row>
        <row r="1619">
          <cell r="A1619" t="str">
            <v>2000</v>
          </cell>
          <cell r="B1619" t="str">
            <v>CY</v>
          </cell>
          <cell r="C1619" t="str">
            <v>A00</v>
          </cell>
          <cell r="D1619" t="str">
            <v>PC_EMP</v>
          </cell>
          <cell r="E1619" t="str">
            <v>T</v>
          </cell>
          <cell r="F1619" t="str">
            <v>TOTAL</v>
          </cell>
          <cell r="G1619" t="str">
            <v>RSE</v>
          </cell>
          <cell r="I1619" t="str">
            <v>NC</v>
          </cell>
          <cell r="K1619" t="str">
            <v>V</v>
          </cell>
          <cell r="L1619">
            <v>38628.522986111115</v>
          </cell>
          <cell r="M1619" t="str">
            <v>gchateaug</v>
          </cell>
          <cell r="N1619">
            <v>38681.684120370373</v>
          </cell>
          <cell r="O1619" t="str">
            <v>gchateaug</v>
          </cell>
          <cell r="Q1619">
            <v>0.27</v>
          </cell>
        </row>
        <row r="1620">
          <cell r="A1620" t="str">
            <v>1996</v>
          </cell>
          <cell r="B1620" t="str">
            <v>SI</v>
          </cell>
          <cell r="C1620" t="str">
            <v>A00</v>
          </cell>
          <cell r="D1620" t="str">
            <v>PC_EMP</v>
          </cell>
          <cell r="E1620" t="str">
            <v>T</v>
          </cell>
          <cell r="F1620" t="str">
            <v>TOTAL</v>
          </cell>
          <cell r="G1620" t="str">
            <v>RSE</v>
          </cell>
          <cell r="I1620" t="str">
            <v>NC</v>
          </cell>
          <cell r="K1620" t="str">
            <v>V</v>
          </cell>
          <cell r="L1620">
            <v>38628.522986111115</v>
          </cell>
          <cell r="M1620" t="str">
            <v>gchateaug</v>
          </cell>
          <cell r="N1620">
            <v>38681.684027777781</v>
          </cell>
          <cell r="O1620" t="str">
            <v>gchateaug</v>
          </cell>
          <cell r="Q1620">
            <v>0.71</v>
          </cell>
        </row>
        <row r="1621">
          <cell r="A1621" t="str">
            <v>1996</v>
          </cell>
          <cell r="B1621" t="str">
            <v>SI</v>
          </cell>
          <cell r="C1621" t="str">
            <v>A00</v>
          </cell>
          <cell r="D1621" t="str">
            <v>PC_EMP</v>
          </cell>
          <cell r="E1621" t="str">
            <v>T</v>
          </cell>
          <cell r="F1621" t="str">
            <v>TOTAL</v>
          </cell>
          <cell r="G1621" t="str">
            <v>TOTAL</v>
          </cell>
          <cell r="I1621" t="str">
            <v>NC</v>
          </cell>
          <cell r="K1621" t="str">
            <v>V</v>
          </cell>
          <cell r="L1621">
            <v>38628.522986111115</v>
          </cell>
          <cell r="M1621" t="str">
            <v>gchateaug</v>
          </cell>
          <cell r="N1621">
            <v>38681.684027777781</v>
          </cell>
          <cell r="O1621" t="str">
            <v>gchateaug</v>
          </cell>
          <cell r="Q1621">
            <v>1.46</v>
          </cell>
        </row>
        <row r="1622">
          <cell r="A1622" t="str">
            <v>1996</v>
          </cell>
          <cell r="B1622" t="str">
            <v>TR</v>
          </cell>
          <cell r="C1622" t="str">
            <v>A00</v>
          </cell>
          <cell r="D1622" t="str">
            <v>PC_EMP</v>
          </cell>
          <cell r="E1622" t="str">
            <v>T</v>
          </cell>
          <cell r="F1622" t="str">
            <v>BES</v>
          </cell>
          <cell r="G1622" t="str">
            <v>RSE</v>
          </cell>
          <cell r="I1622" t="str">
            <v>OTH</v>
          </cell>
          <cell r="J1622" t="str">
            <v>DATA OCDE</v>
          </cell>
          <cell r="K1622" t="str">
            <v>V</v>
          </cell>
          <cell r="L1622">
            <v>38628.522986111115</v>
          </cell>
          <cell r="M1622" t="str">
            <v>gchateaug</v>
          </cell>
          <cell r="N1622">
            <v>38681.684027777781</v>
          </cell>
          <cell r="O1622" t="str">
            <v>gchateaug</v>
          </cell>
          <cell r="Q1622">
            <v>0.01</v>
          </cell>
        </row>
        <row r="1623">
          <cell r="A1623" t="str">
            <v>1996</v>
          </cell>
          <cell r="B1623" t="str">
            <v>TR</v>
          </cell>
          <cell r="C1623" t="str">
            <v>A00</v>
          </cell>
          <cell r="D1623" t="str">
            <v>PC_EMP</v>
          </cell>
          <cell r="E1623" t="str">
            <v>T</v>
          </cell>
          <cell r="F1623" t="str">
            <v>BES</v>
          </cell>
          <cell r="G1623" t="str">
            <v>TOTAL</v>
          </cell>
          <cell r="I1623" t="str">
            <v>OTH</v>
          </cell>
          <cell r="J1623" t="str">
            <v>DATA OCDE</v>
          </cell>
          <cell r="K1623" t="str">
            <v>V</v>
          </cell>
          <cell r="L1623">
            <v>38628.522986111115</v>
          </cell>
          <cell r="M1623" t="str">
            <v>gchateaug</v>
          </cell>
          <cell r="N1623">
            <v>38681.684027777781</v>
          </cell>
          <cell r="O1623" t="str">
            <v>gchateaug</v>
          </cell>
          <cell r="Q1623">
            <v>0.03</v>
          </cell>
        </row>
        <row r="1624">
          <cell r="A1624" t="str">
            <v>1996</v>
          </cell>
          <cell r="B1624" t="str">
            <v>TR</v>
          </cell>
          <cell r="C1624" t="str">
            <v>A00</v>
          </cell>
          <cell r="D1624" t="str">
            <v>PC_EMP</v>
          </cell>
          <cell r="E1624" t="str">
            <v>T</v>
          </cell>
          <cell r="F1624" t="str">
            <v>TOTAL</v>
          </cell>
          <cell r="G1624" t="str">
            <v>RSE</v>
          </cell>
          <cell r="I1624" t="str">
            <v>OTH</v>
          </cell>
          <cell r="J1624" t="str">
            <v>DATA OCDE</v>
          </cell>
          <cell r="K1624" t="str">
            <v>V</v>
          </cell>
          <cell r="L1624">
            <v>38628.522986111115</v>
          </cell>
          <cell r="M1624" t="str">
            <v>gchateaug</v>
          </cell>
          <cell r="N1624">
            <v>38681.684039351851</v>
          </cell>
          <cell r="O1624" t="str">
            <v>gchateaug</v>
          </cell>
          <cell r="Q1624">
            <v>0.24</v>
          </cell>
        </row>
        <row r="1625">
          <cell r="A1625" t="str">
            <v>1997</v>
          </cell>
          <cell r="B1625" t="str">
            <v>DK</v>
          </cell>
          <cell r="C1625" t="str">
            <v>A00</v>
          </cell>
          <cell r="D1625" t="str">
            <v>PC_EMP</v>
          </cell>
          <cell r="E1625" t="str">
            <v>T</v>
          </cell>
          <cell r="F1625" t="str">
            <v>TOTAL</v>
          </cell>
          <cell r="G1625" t="str">
            <v>RSE</v>
          </cell>
          <cell r="I1625" t="str">
            <v>OTH</v>
          </cell>
          <cell r="J1625" t="str">
            <v>DATA OCDE</v>
          </cell>
          <cell r="K1625" t="str">
            <v>V</v>
          </cell>
          <cell r="L1625">
            <v>38628.523009259261</v>
          </cell>
          <cell r="M1625" t="str">
            <v>gchateaug</v>
          </cell>
          <cell r="N1625">
            <v>38681.684039351851</v>
          </cell>
          <cell r="O1625" t="str">
            <v>gchateaug</v>
          </cell>
          <cell r="Q1625">
            <v>1.03</v>
          </cell>
        </row>
        <row r="1626">
          <cell r="A1626" t="str">
            <v>1997</v>
          </cell>
          <cell r="B1626" t="str">
            <v>DK</v>
          </cell>
          <cell r="C1626" t="str">
            <v>A00</v>
          </cell>
          <cell r="D1626" t="str">
            <v>PC_EMP</v>
          </cell>
          <cell r="E1626" t="str">
            <v>T</v>
          </cell>
          <cell r="F1626" t="str">
            <v>TOTAL</v>
          </cell>
          <cell r="G1626" t="str">
            <v>TOTAL</v>
          </cell>
          <cell r="I1626" t="str">
            <v>OTH</v>
          </cell>
          <cell r="J1626" t="str">
            <v>DATA OCDE</v>
          </cell>
          <cell r="K1626" t="str">
            <v>V</v>
          </cell>
          <cell r="L1626">
            <v>38628.523009259261</v>
          </cell>
          <cell r="M1626" t="str">
            <v>gchateaug</v>
          </cell>
          <cell r="N1626">
            <v>38681.684039351851</v>
          </cell>
          <cell r="O1626" t="str">
            <v>gchateaug</v>
          </cell>
          <cell r="Q1626">
            <v>1.96</v>
          </cell>
        </row>
        <row r="1627">
          <cell r="A1627" t="str">
            <v>1998</v>
          </cell>
          <cell r="B1627" t="str">
            <v>FI</v>
          </cell>
          <cell r="C1627" t="str">
            <v>A00</v>
          </cell>
          <cell r="D1627" t="str">
            <v>PC_EMP</v>
          </cell>
          <cell r="E1627" t="str">
            <v>T</v>
          </cell>
          <cell r="F1627" t="str">
            <v>BES</v>
          </cell>
          <cell r="G1627" t="str">
            <v>RSE</v>
          </cell>
          <cell r="I1627" t="str">
            <v>NC</v>
          </cell>
          <cell r="K1627" t="str">
            <v>V</v>
          </cell>
          <cell r="L1627">
            <v>38628.523009259261</v>
          </cell>
          <cell r="M1627" t="str">
            <v>gchateaug</v>
          </cell>
          <cell r="N1627">
            <v>38681.684050925927</v>
          </cell>
          <cell r="O1627" t="str">
            <v>gchateaug</v>
          </cell>
          <cell r="Q1627">
            <v>0.93</v>
          </cell>
        </row>
        <row r="1628">
          <cell r="A1628" t="str">
            <v>1998</v>
          </cell>
          <cell r="B1628" t="str">
            <v>FI</v>
          </cell>
          <cell r="C1628" t="str">
            <v>A00</v>
          </cell>
          <cell r="D1628" t="str">
            <v>PC_EMP</v>
          </cell>
          <cell r="E1628" t="str">
            <v>T</v>
          </cell>
          <cell r="F1628" t="str">
            <v>BES</v>
          </cell>
          <cell r="G1628" t="str">
            <v>TOTAL</v>
          </cell>
          <cell r="I1628" t="str">
            <v>NC</v>
          </cell>
          <cell r="K1628" t="str">
            <v>V</v>
          </cell>
          <cell r="L1628">
            <v>38628.523009259261</v>
          </cell>
          <cell r="M1628" t="str">
            <v>gchateaug</v>
          </cell>
          <cell r="N1628">
            <v>38681.684050925927</v>
          </cell>
          <cell r="O1628" t="str">
            <v>gchateaug</v>
          </cell>
          <cell r="Q1628">
            <v>1.49</v>
          </cell>
        </row>
        <row r="1629">
          <cell r="A1629" t="str">
            <v>1998</v>
          </cell>
          <cell r="B1629" t="str">
            <v>FI</v>
          </cell>
          <cell r="C1629" t="str">
            <v>A00</v>
          </cell>
          <cell r="D1629" t="str">
            <v>PC_EMP</v>
          </cell>
          <cell r="E1629" t="str">
            <v>T</v>
          </cell>
          <cell r="F1629" t="str">
            <v>TOTAL</v>
          </cell>
          <cell r="G1629" t="str">
            <v>RSE</v>
          </cell>
          <cell r="I1629" t="str">
            <v>NC</v>
          </cell>
          <cell r="K1629" t="str">
            <v>V</v>
          </cell>
          <cell r="L1629">
            <v>38628.523009259261</v>
          </cell>
          <cell r="M1629" t="str">
            <v>gchateaug</v>
          </cell>
          <cell r="N1629">
            <v>38681.684050925927</v>
          </cell>
          <cell r="O1629" t="str">
            <v>gchateaug</v>
          </cell>
          <cell r="Q1629">
            <v>1.82</v>
          </cell>
        </row>
        <row r="1630">
          <cell r="A1630" t="str">
            <v>1998</v>
          </cell>
          <cell r="B1630" t="str">
            <v>FI</v>
          </cell>
          <cell r="C1630" t="str">
            <v>A00</v>
          </cell>
          <cell r="D1630" t="str">
            <v>PC_EMP</v>
          </cell>
          <cell r="E1630" t="str">
            <v>T</v>
          </cell>
          <cell r="F1630" t="str">
            <v>TOTAL</v>
          </cell>
          <cell r="G1630" t="str">
            <v>TOTAL</v>
          </cell>
          <cell r="I1630" t="str">
            <v>NC</v>
          </cell>
          <cell r="K1630" t="str">
            <v>V</v>
          </cell>
          <cell r="L1630">
            <v>38628.523009259261</v>
          </cell>
          <cell r="M1630" t="str">
            <v>gchateaug</v>
          </cell>
          <cell r="N1630">
            <v>38681.684050925927</v>
          </cell>
          <cell r="O1630" t="str">
            <v>gchateaug</v>
          </cell>
          <cell r="Q1630">
            <v>2.79</v>
          </cell>
        </row>
        <row r="1631">
          <cell r="A1631" t="str">
            <v>1998</v>
          </cell>
          <cell r="B1631" t="str">
            <v>FR</v>
          </cell>
          <cell r="C1631" t="str">
            <v>A00</v>
          </cell>
          <cell r="D1631" t="str">
            <v>PC_EMP</v>
          </cell>
          <cell r="E1631" t="str">
            <v>T</v>
          </cell>
          <cell r="F1631" t="str">
            <v>BES</v>
          </cell>
          <cell r="G1631" t="str">
            <v>RSE</v>
          </cell>
          <cell r="I1631" t="str">
            <v>NC</v>
          </cell>
          <cell r="K1631" t="str">
            <v>V</v>
          </cell>
          <cell r="L1631">
            <v>38628.523009259261</v>
          </cell>
          <cell r="M1631" t="str">
            <v>gchateaug</v>
          </cell>
          <cell r="N1631">
            <v>38681.684050925927</v>
          </cell>
          <cell r="O1631" t="str">
            <v>gchateaug</v>
          </cell>
          <cell r="Q1631">
            <v>0.36</v>
          </cell>
        </row>
        <row r="1632">
          <cell r="A1632" t="str">
            <v>1998</v>
          </cell>
          <cell r="B1632" t="str">
            <v>FR</v>
          </cell>
          <cell r="C1632" t="str">
            <v>A00</v>
          </cell>
          <cell r="D1632" t="str">
            <v>PC_EMP</v>
          </cell>
          <cell r="E1632" t="str">
            <v>T</v>
          </cell>
          <cell r="F1632" t="str">
            <v>BES</v>
          </cell>
          <cell r="G1632" t="str">
            <v>TOTAL</v>
          </cell>
          <cell r="I1632" t="str">
            <v>NC</v>
          </cell>
          <cell r="K1632" t="str">
            <v>V</v>
          </cell>
          <cell r="L1632">
            <v>38628.523009259261</v>
          </cell>
          <cell r="M1632" t="str">
            <v>gchateaug</v>
          </cell>
          <cell r="N1632">
            <v>38681.684050925927</v>
          </cell>
          <cell r="O1632" t="str">
            <v>gchateaug</v>
          </cell>
          <cell r="Q1632">
            <v>0.83</v>
          </cell>
        </row>
        <row r="1633">
          <cell r="A1633" t="str">
            <v>1998</v>
          </cell>
          <cell r="B1633" t="str">
            <v>FR</v>
          </cell>
          <cell r="C1633" t="str">
            <v>A00</v>
          </cell>
          <cell r="D1633" t="str">
            <v>PC_EMP</v>
          </cell>
          <cell r="E1633" t="str">
            <v>T</v>
          </cell>
          <cell r="F1633" t="str">
            <v>TOTAL</v>
          </cell>
          <cell r="G1633" t="str">
            <v>RSE</v>
          </cell>
          <cell r="I1633" t="str">
            <v>NC</v>
          </cell>
          <cell r="K1633" t="str">
            <v>V</v>
          </cell>
          <cell r="L1633">
            <v>38628.523009259261</v>
          </cell>
          <cell r="M1633" t="str">
            <v>gchateaug</v>
          </cell>
          <cell r="N1633">
            <v>38681.684050925927</v>
          </cell>
          <cell r="O1633" t="str">
            <v>gchateaug</v>
          </cell>
          <cell r="Q1633">
            <v>0.89</v>
          </cell>
        </row>
        <row r="1634">
          <cell r="A1634" t="str">
            <v>1998</v>
          </cell>
          <cell r="B1634" t="str">
            <v>FR</v>
          </cell>
          <cell r="C1634" t="str">
            <v>A00</v>
          </cell>
          <cell r="D1634" t="str">
            <v>PC_EMP</v>
          </cell>
          <cell r="E1634" t="str">
            <v>T</v>
          </cell>
          <cell r="F1634" t="str">
            <v>TOTAL</v>
          </cell>
          <cell r="G1634" t="str">
            <v>TOTAL</v>
          </cell>
          <cell r="I1634" t="str">
            <v>NC</v>
          </cell>
          <cell r="K1634" t="str">
            <v>V</v>
          </cell>
          <cell r="L1634">
            <v>38628.523009259261</v>
          </cell>
          <cell r="M1634" t="str">
            <v>gchateaug</v>
          </cell>
          <cell r="N1634">
            <v>38681.684050925927</v>
          </cell>
          <cell r="O1634" t="str">
            <v>gchateaug</v>
          </cell>
          <cell r="Q1634">
            <v>1.71</v>
          </cell>
        </row>
        <row r="1635">
          <cell r="A1635" t="str">
            <v>2001</v>
          </cell>
          <cell r="B1635" t="str">
            <v>RU</v>
          </cell>
          <cell r="C1635" t="str">
            <v>A00</v>
          </cell>
          <cell r="D1635" t="str">
            <v>PC_EMP</v>
          </cell>
          <cell r="E1635" t="str">
            <v>T</v>
          </cell>
          <cell r="F1635" t="str">
            <v>TOTAL</v>
          </cell>
          <cell r="G1635" t="str">
            <v>TOTAL</v>
          </cell>
          <cell r="I1635" t="str">
            <v>OTH</v>
          </cell>
          <cell r="J1635" t="str">
            <v>DATA OCDE</v>
          </cell>
          <cell r="K1635" t="str">
            <v>V</v>
          </cell>
          <cell r="L1635">
            <v>38628.523020833331</v>
          </cell>
          <cell r="M1635" t="str">
            <v>gchateaug</v>
          </cell>
          <cell r="N1635">
            <v>38681.684166666666</v>
          </cell>
          <cell r="O1635" t="str">
            <v>gchateaug</v>
          </cell>
          <cell r="Q1635">
            <v>1.37</v>
          </cell>
        </row>
        <row r="1636">
          <cell r="A1636" t="str">
            <v>2001</v>
          </cell>
          <cell r="B1636" t="str">
            <v>RU</v>
          </cell>
          <cell r="C1636" t="str">
            <v>A00</v>
          </cell>
          <cell r="D1636" t="str">
            <v>PC_EMP</v>
          </cell>
          <cell r="E1636" t="str">
            <v>T</v>
          </cell>
          <cell r="F1636" t="str">
            <v>TOTAL</v>
          </cell>
          <cell r="G1636" t="str">
            <v>RSE</v>
          </cell>
          <cell r="I1636" t="str">
            <v>OTH</v>
          </cell>
          <cell r="J1636" t="str">
            <v>DATA OCDE</v>
          </cell>
          <cell r="K1636" t="str">
            <v>V</v>
          </cell>
          <cell r="L1636">
            <v>38628.523020833331</v>
          </cell>
          <cell r="M1636" t="str">
            <v>gchateaug</v>
          </cell>
          <cell r="N1636">
            <v>38681.684166666666</v>
          </cell>
          <cell r="O1636" t="str">
            <v>gchateaug</v>
          </cell>
          <cell r="Q1636">
            <v>0.66</v>
          </cell>
        </row>
        <row r="1637">
          <cell r="A1637" t="str">
            <v>2001</v>
          </cell>
          <cell r="B1637" t="str">
            <v>RU</v>
          </cell>
          <cell r="C1637" t="str">
            <v>A00</v>
          </cell>
          <cell r="D1637" t="str">
            <v>PC_EMP</v>
          </cell>
          <cell r="E1637" t="str">
            <v>T</v>
          </cell>
          <cell r="F1637" t="str">
            <v>BES</v>
          </cell>
          <cell r="G1637" t="str">
            <v>TOTAL</v>
          </cell>
          <cell r="H1637" t="str">
            <v>i</v>
          </cell>
          <cell r="I1637" t="str">
            <v>OTH</v>
          </cell>
          <cell r="J1637" t="str">
            <v>DATA OCDE</v>
          </cell>
          <cell r="K1637" t="str">
            <v>V</v>
          </cell>
          <cell r="L1637">
            <v>38628.523020833331</v>
          </cell>
          <cell r="M1637" t="str">
            <v>gchateaug</v>
          </cell>
          <cell r="N1637">
            <v>38681.684166666666</v>
          </cell>
          <cell r="O1637" t="str">
            <v>gchateaug</v>
          </cell>
          <cell r="Q1637">
            <v>0.91</v>
          </cell>
        </row>
        <row r="1638">
          <cell r="A1638" t="str">
            <v>2000</v>
          </cell>
          <cell r="B1638" t="str">
            <v>TR</v>
          </cell>
          <cell r="C1638" t="str">
            <v>A00</v>
          </cell>
          <cell r="D1638" t="str">
            <v>PC_EMP</v>
          </cell>
          <cell r="E1638" t="str">
            <v>T</v>
          </cell>
          <cell r="F1638" t="str">
            <v>BES</v>
          </cell>
          <cell r="G1638" t="str">
            <v>TOTAL</v>
          </cell>
          <cell r="I1638" t="str">
            <v>OTH</v>
          </cell>
          <cell r="J1638" t="str">
            <v>DATA OCDE</v>
          </cell>
          <cell r="K1638" t="str">
            <v>V</v>
          </cell>
          <cell r="L1638">
            <v>38628.523020833331</v>
          </cell>
          <cell r="M1638" t="str">
            <v>gchateaug</v>
          </cell>
          <cell r="N1638">
            <v>38681.684166666666</v>
          </cell>
          <cell r="O1638" t="str">
            <v>gchateaug</v>
          </cell>
          <cell r="Q1638">
            <v>0.05</v>
          </cell>
        </row>
        <row r="1639">
          <cell r="A1639" t="str">
            <v>2000</v>
          </cell>
          <cell r="B1639" t="str">
            <v>TR</v>
          </cell>
          <cell r="C1639" t="str">
            <v>A00</v>
          </cell>
          <cell r="D1639" t="str">
            <v>PC_EMP</v>
          </cell>
          <cell r="E1639" t="str">
            <v>T</v>
          </cell>
          <cell r="F1639" t="str">
            <v>BES</v>
          </cell>
          <cell r="G1639" t="str">
            <v>RSE</v>
          </cell>
          <cell r="I1639" t="str">
            <v>OTH</v>
          </cell>
          <cell r="J1639" t="str">
            <v>DATA OCDE</v>
          </cell>
          <cell r="K1639" t="str">
            <v>V</v>
          </cell>
          <cell r="L1639">
            <v>38628.523020833331</v>
          </cell>
          <cell r="M1639" t="str">
            <v>gchateaug</v>
          </cell>
          <cell r="N1639">
            <v>38681.684166666666</v>
          </cell>
          <cell r="O1639" t="str">
            <v>gchateaug</v>
          </cell>
          <cell r="Q1639">
            <v>0.02</v>
          </cell>
        </row>
        <row r="1640">
          <cell r="A1640" t="str">
            <v>2000</v>
          </cell>
          <cell r="B1640" t="str">
            <v>SK</v>
          </cell>
          <cell r="C1640" t="str">
            <v>A00</v>
          </cell>
          <cell r="D1640" t="str">
            <v>PC_EMP</v>
          </cell>
          <cell r="E1640" t="str">
            <v>T</v>
          </cell>
          <cell r="F1640" t="str">
            <v>TOTAL</v>
          </cell>
          <cell r="G1640" t="str">
            <v>TOTAL</v>
          </cell>
          <cell r="I1640" t="str">
            <v>OTH</v>
          </cell>
          <cell r="J1640" t="str">
            <v>DATA OCDE</v>
          </cell>
          <cell r="K1640" t="str">
            <v>V</v>
          </cell>
          <cell r="L1640">
            <v>38628.523020833331</v>
          </cell>
          <cell r="M1640" t="str">
            <v>gchateaug</v>
          </cell>
          <cell r="N1640">
            <v>38681.684166666666</v>
          </cell>
          <cell r="O1640" t="str">
            <v>gchateaug</v>
          </cell>
          <cell r="Q1640">
            <v>1.07</v>
          </cell>
        </row>
        <row r="1641">
          <cell r="A1641" t="str">
            <v>2000</v>
          </cell>
          <cell r="B1641" t="str">
            <v>SK</v>
          </cell>
          <cell r="C1641" t="str">
            <v>A00</v>
          </cell>
          <cell r="D1641" t="str">
            <v>PC_EMP</v>
          </cell>
          <cell r="E1641" t="str">
            <v>T</v>
          </cell>
          <cell r="F1641" t="str">
            <v>TOTAL</v>
          </cell>
          <cell r="G1641" t="str">
            <v>RSE</v>
          </cell>
          <cell r="I1641" t="str">
            <v>OTH</v>
          </cell>
          <cell r="J1641" t="str">
            <v>DATA OCDE</v>
          </cell>
          <cell r="K1641" t="str">
            <v>V</v>
          </cell>
          <cell r="L1641">
            <v>38628.523020833331</v>
          </cell>
          <cell r="M1641" t="str">
            <v>gchateaug</v>
          </cell>
          <cell r="N1641">
            <v>38681.684166666666</v>
          </cell>
          <cell r="O1641" t="str">
            <v>gchateaug</v>
          </cell>
          <cell r="Q1641">
            <v>0.76</v>
          </cell>
        </row>
        <row r="1642">
          <cell r="A1642" t="str">
            <v>2000</v>
          </cell>
          <cell r="B1642" t="str">
            <v>SK</v>
          </cell>
          <cell r="C1642" t="str">
            <v>A00</v>
          </cell>
          <cell r="D1642" t="str">
            <v>PC_EMP</v>
          </cell>
          <cell r="E1642" t="str">
            <v>T</v>
          </cell>
          <cell r="F1642" t="str">
            <v>BES</v>
          </cell>
          <cell r="G1642" t="str">
            <v>TOTAL</v>
          </cell>
          <cell r="I1642" t="str">
            <v>OTH</v>
          </cell>
          <cell r="J1642" t="str">
            <v>DATA OCDE</v>
          </cell>
          <cell r="K1642" t="str">
            <v>V</v>
          </cell>
          <cell r="L1642">
            <v>38628.523020833331</v>
          </cell>
          <cell r="M1642" t="str">
            <v>gchateaug</v>
          </cell>
          <cell r="N1642">
            <v>38681.684166666666</v>
          </cell>
          <cell r="O1642" t="str">
            <v>gchateaug</v>
          </cell>
          <cell r="Q1642">
            <v>0.31</v>
          </cell>
        </row>
        <row r="1643">
          <cell r="A1643" t="str">
            <v>2000</v>
          </cell>
          <cell r="B1643" t="str">
            <v>SK</v>
          </cell>
          <cell r="C1643" t="str">
            <v>A00</v>
          </cell>
          <cell r="D1643" t="str">
            <v>PC_EMP</v>
          </cell>
          <cell r="E1643" t="str">
            <v>T</v>
          </cell>
          <cell r="F1643" t="str">
            <v>BES</v>
          </cell>
          <cell r="G1643" t="str">
            <v>RSE</v>
          </cell>
          <cell r="I1643" t="str">
            <v>OTH</v>
          </cell>
          <cell r="J1643" t="str">
            <v>DATA OCDE</v>
          </cell>
          <cell r="K1643" t="str">
            <v>V</v>
          </cell>
          <cell r="L1643">
            <v>38628.523020833331</v>
          </cell>
          <cell r="M1643" t="str">
            <v>gchateaug</v>
          </cell>
          <cell r="N1643">
            <v>38681.684166666666</v>
          </cell>
          <cell r="O1643" t="str">
            <v>gchateaug</v>
          </cell>
          <cell r="Q1643">
            <v>0.14000000000000001</v>
          </cell>
        </row>
        <row r="1644">
          <cell r="A1644" t="str">
            <v>2002</v>
          </cell>
          <cell r="B1644" t="str">
            <v>AT</v>
          </cell>
          <cell r="C1644" t="str">
            <v>A00</v>
          </cell>
          <cell r="D1644" t="str">
            <v>PC_EMP</v>
          </cell>
          <cell r="E1644" t="str">
            <v>T</v>
          </cell>
          <cell r="F1644" t="str">
            <v>TOTAL</v>
          </cell>
          <cell r="G1644" t="str">
            <v>TOTAL</v>
          </cell>
          <cell r="I1644" t="str">
            <v>MS</v>
          </cell>
          <cell r="K1644" t="str">
            <v>V</v>
          </cell>
          <cell r="L1644">
            <v>38628.523032407407</v>
          </cell>
          <cell r="M1644" t="str">
            <v>gchateaug</v>
          </cell>
          <cell r="N1644">
            <v>38681.684120370373</v>
          </cell>
          <cell r="O1644" t="str">
            <v>gchateaug</v>
          </cell>
          <cell r="Q1644">
            <v>1.79</v>
          </cell>
        </row>
        <row r="1645">
          <cell r="A1645" t="str">
            <v>2002</v>
          </cell>
          <cell r="B1645" t="str">
            <v>AT</v>
          </cell>
          <cell r="C1645" t="str">
            <v>A00</v>
          </cell>
          <cell r="D1645" t="str">
            <v>PC_EMP</v>
          </cell>
          <cell r="E1645" t="str">
            <v>T</v>
          </cell>
          <cell r="F1645" t="str">
            <v>TOTAL</v>
          </cell>
          <cell r="G1645" t="str">
            <v>RSE</v>
          </cell>
          <cell r="I1645" t="str">
            <v>MS</v>
          </cell>
          <cell r="K1645" t="str">
            <v>V</v>
          </cell>
          <cell r="L1645">
            <v>38628.523032407407</v>
          </cell>
          <cell r="M1645" t="str">
            <v>gchateaug</v>
          </cell>
          <cell r="N1645">
            <v>38681.684120370373</v>
          </cell>
          <cell r="O1645" t="str">
            <v>gchateaug</v>
          </cell>
          <cell r="Q1645">
            <v>1.08</v>
          </cell>
        </row>
        <row r="1646">
          <cell r="A1646" t="str">
            <v>2001</v>
          </cell>
          <cell r="B1646" t="str">
            <v>CY</v>
          </cell>
          <cell r="C1646" t="str">
            <v>A00</v>
          </cell>
          <cell r="D1646" t="str">
            <v>PC_EMP</v>
          </cell>
          <cell r="E1646" t="str">
            <v>T</v>
          </cell>
          <cell r="F1646" t="str">
            <v>BES</v>
          </cell>
          <cell r="G1646" t="str">
            <v>TOTAL</v>
          </cell>
          <cell r="I1646" t="str">
            <v>NC</v>
          </cell>
          <cell r="K1646" t="str">
            <v>V</v>
          </cell>
          <cell r="L1646">
            <v>38628.523032407407</v>
          </cell>
          <cell r="M1646" t="str">
            <v>gchateaug</v>
          </cell>
          <cell r="N1646">
            <v>38681.684120370373</v>
          </cell>
          <cell r="O1646" t="str">
            <v>gchateaug</v>
          </cell>
          <cell r="Q1646">
            <v>0.16</v>
          </cell>
        </row>
        <row r="1647">
          <cell r="A1647" t="str">
            <v>2001</v>
          </cell>
          <cell r="B1647" t="str">
            <v>CY</v>
          </cell>
          <cell r="C1647" t="str">
            <v>A00</v>
          </cell>
          <cell r="D1647" t="str">
            <v>PC_EMP</v>
          </cell>
          <cell r="E1647" t="str">
            <v>T</v>
          </cell>
          <cell r="F1647" t="str">
            <v>BES</v>
          </cell>
          <cell r="G1647" t="str">
            <v>RSE</v>
          </cell>
          <cell r="I1647" t="str">
            <v>NC</v>
          </cell>
          <cell r="K1647" t="str">
            <v>V</v>
          </cell>
          <cell r="L1647">
            <v>38628.523032407407</v>
          </cell>
          <cell r="M1647" t="str">
            <v>gchateaug</v>
          </cell>
          <cell r="N1647">
            <v>38681.684120370373</v>
          </cell>
          <cell r="O1647" t="str">
            <v>gchateaug</v>
          </cell>
          <cell r="Q1647">
            <v>0.08</v>
          </cell>
        </row>
        <row r="1648">
          <cell r="A1648" t="str">
            <v>2003</v>
          </cell>
          <cell r="B1648" t="str">
            <v>BE</v>
          </cell>
          <cell r="C1648" t="str">
            <v>A00</v>
          </cell>
          <cell r="D1648" t="str">
            <v>PC_EMP</v>
          </cell>
          <cell r="E1648" t="str">
            <v>T</v>
          </cell>
          <cell r="F1648" t="str">
            <v>TOTAL</v>
          </cell>
          <cell r="G1648" t="str">
            <v>TOTAL</v>
          </cell>
          <cell r="I1648" t="str">
            <v>MS</v>
          </cell>
          <cell r="K1648" t="str">
            <v>V</v>
          </cell>
          <cell r="L1648">
            <v>38628.523043981484</v>
          </cell>
          <cell r="M1648" t="str">
            <v>gchateaug</v>
          </cell>
          <cell r="N1648">
            <v>38681.684120370373</v>
          </cell>
          <cell r="O1648" t="str">
            <v>gchateaug</v>
          </cell>
          <cell r="Q1648">
            <v>1.82</v>
          </cell>
        </row>
        <row r="1649">
          <cell r="A1649" t="str">
            <v>2002</v>
          </cell>
          <cell r="B1649" t="str">
            <v>IT</v>
          </cell>
          <cell r="C1649" t="str">
            <v>A00</v>
          </cell>
          <cell r="D1649" t="str">
            <v>PC_EMP</v>
          </cell>
          <cell r="E1649" t="str">
            <v>T</v>
          </cell>
          <cell r="F1649" t="str">
            <v>TOTAL</v>
          </cell>
          <cell r="G1649" t="str">
            <v>TOTAL</v>
          </cell>
          <cell r="I1649" t="str">
            <v>OTH</v>
          </cell>
          <cell r="J1649" t="str">
            <v>DATA OCDE</v>
          </cell>
          <cell r="K1649" t="str">
            <v>V</v>
          </cell>
          <cell r="L1649">
            <v>38628.523043981484</v>
          </cell>
          <cell r="M1649" t="str">
            <v>gchateaug</v>
          </cell>
          <cell r="N1649">
            <v>38681.684166666666</v>
          </cell>
          <cell r="O1649" t="str">
            <v>gchateaug</v>
          </cell>
          <cell r="Q1649">
            <v>1.1599999999999999</v>
          </cell>
        </row>
        <row r="1650">
          <cell r="A1650" t="str">
            <v>2002</v>
          </cell>
          <cell r="B1650" t="str">
            <v>IT</v>
          </cell>
          <cell r="C1650" t="str">
            <v>A00</v>
          </cell>
          <cell r="D1650" t="str">
            <v>PC_EMP</v>
          </cell>
          <cell r="E1650" t="str">
            <v>T</v>
          </cell>
          <cell r="F1650" t="str">
            <v>TOTAL</v>
          </cell>
          <cell r="G1650" t="str">
            <v>RSE</v>
          </cell>
          <cell r="I1650" t="str">
            <v>OTH</v>
          </cell>
          <cell r="J1650" t="str">
            <v>DATA OCDE</v>
          </cell>
          <cell r="K1650" t="str">
            <v>V</v>
          </cell>
          <cell r="L1650">
            <v>38628.523043981484</v>
          </cell>
          <cell r="M1650" t="str">
            <v>gchateaug</v>
          </cell>
          <cell r="N1650">
            <v>38681.684166666666</v>
          </cell>
          <cell r="O1650" t="str">
            <v>gchateaug</v>
          </cell>
          <cell r="Q1650">
            <v>0.5</v>
          </cell>
        </row>
        <row r="1651">
          <cell r="A1651" t="str">
            <v>2001</v>
          </cell>
          <cell r="B1651" t="str">
            <v>ES</v>
          </cell>
          <cell r="C1651" t="str">
            <v>A00</v>
          </cell>
          <cell r="D1651" t="str">
            <v>PC_EMP</v>
          </cell>
          <cell r="E1651" t="str">
            <v>T</v>
          </cell>
          <cell r="F1651" t="str">
            <v>BES</v>
          </cell>
          <cell r="G1651" t="str">
            <v>TOTAL</v>
          </cell>
          <cell r="I1651" t="str">
            <v>NC</v>
          </cell>
          <cell r="K1651" t="str">
            <v>V</v>
          </cell>
          <cell r="L1651">
            <v>38628.523055555554</v>
          </cell>
          <cell r="M1651" t="str">
            <v>gchateaug</v>
          </cell>
          <cell r="N1651">
            <v>38681.684178240743</v>
          </cell>
          <cell r="O1651" t="str">
            <v>gchateaug</v>
          </cell>
          <cell r="Q1651">
            <v>0.34</v>
          </cell>
        </row>
        <row r="1652">
          <cell r="A1652" t="str">
            <v>2001</v>
          </cell>
          <cell r="B1652" t="str">
            <v>ES</v>
          </cell>
          <cell r="C1652" t="str">
            <v>A00</v>
          </cell>
          <cell r="D1652" t="str">
            <v>PC_EMP</v>
          </cell>
          <cell r="E1652" t="str">
            <v>T</v>
          </cell>
          <cell r="F1652" t="str">
            <v>BES</v>
          </cell>
          <cell r="G1652" t="str">
            <v>RSE</v>
          </cell>
          <cell r="I1652" t="str">
            <v>NC</v>
          </cell>
          <cell r="K1652" t="str">
            <v>V</v>
          </cell>
          <cell r="L1652">
            <v>38628.523055555554</v>
          </cell>
          <cell r="M1652" t="str">
            <v>gchateaug</v>
          </cell>
          <cell r="N1652">
            <v>38681.684178240743</v>
          </cell>
          <cell r="O1652" t="str">
            <v>gchateaug</v>
          </cell>
          <cell r="Q1652">
            <v>0.13</v>
          </cell>
        </row>
        <row r="1653">
          <cell r="A1653" t="str">
            <v>2001</v>
          </cell>
          <cell r="B1653" t="str">
            <v>EE</v>
          </cell>
          <cell r="C1653" t="str">
            <v>A00</v>
          </cell>
          <cell r="D1653" t="str">
            <v>PC_EMP</v>
          </cell>
          <cell r="E1653" t="str">
            <v>T</v>
          </cell>
          <cell r="F1653" t="str">
            <v>TOTAL</v>
          </cell>
          <cell r="G1653" t="str">
            <v>TOTAL</v>
          </cell>
          <cell r="I1653" t="str">
            <v>NC</v>
          </cell>
          <cell r="K1653" t="str">
            <v>V</v>
          </cell>
          <cell r="L1653">
            <v>38628.523055555554</v>
          </cell>
          <cell r="M1653" t="str">
            <v>gchateaug</v>
          </cell>
          <cell r="N1653">
            <v>38681.684131944443</v>
          </cell>
          <cell r="O1653" t="str">
            <v>gchateaug</v>
          </cell>
          <cell r="Q1653">
            <v>1.18</v>
          </cell>
        </row>
        <row r="1654">
          <cell r="A1654" t="str">
            <v>2001</v>
          </cell>
          <cell r="B1654" t="str">
            <v>EE</v>
          </cell>
          <cell r="C1654" t="str">
            <v>A00</v>
          </cell>
          <cell r="D1654" t="str">
            <v>PC_EMP</v>
          </cell>
          <cell r="E1654" t="str">
            <v>T</v>
          </cell>
          <cell r="F1654" t="str">
            <v>TOTAL</v>
          </cell>
          <cell r="G1654" t="str">
            <v>RSE</v>
          </cell>
          <cell r="I1654" t="str">
            <v>NC</v>
          </cell>
          <cell r="K1654" t="str">
            <v>V</v>
          </cell>
          <cell r="L1654">
            <v>38628.523055555554</v>
          </cell>
          <cell r="M1654" t="str">
            <v>gchateaug</v>
          </cell>
          <cell r="N1654">
            <v>38681.684131944443</v>
          </cell>
          <cell r="O1654" t="str">
            <v>gchateaug</v>
          </cell>
          <cell r="Q1654">
            <v>0.83</v>
          </cell>
        </row>
        <row r="1655">
          <cell r="A1655" t="str">
            <v>2001</v>
          </cell>
          <cell r="B1655" t="str">
            <v>EE</v>
          </cell>
          <cell r="C1655" t="str">
            <v>A00</v>
          </cell>
          <cell r="D1655" t="str">
            <v>PC_EMP</v>
          </cell>
          <cell r="E1655" t="str">
            <v>T</v>
          </cell>
          <cell r="F1655" t="str">
            <v>BES</v>
          </cell>
          <cell r="G1655" t="str">
            <v>TOTAL</v>
          </cell>
          <cell r="I1655" t="str">
            <v>NC</v>
          </cell>
          <cell r="K1655" t="str">
            <v>V</v>
          </cell>
          <cell r="L1655">
            <v>38628.523055555554</v>
          </cell>
          <cell r="M1655" t="str">
            <v>gchateaug</v>
          </cell>
          <cell r="N1655">
            <v>38681.684131944443</v>
          </cell>
          <cell r="O1655" t="str">
            <v>gchateaug</v>
          </cell>
          <cell r="Q1655">
            <v>0.2</v>
          </cell>
        </row>
        <row r="1656">
          <cell r="A1656" t="str">
            <v>2001</v>
          </cell>
          <cell r="B1656" t="str">
            <v>EE</v>
          </cell>
          <cell r="C1656" t="str">
            <v>A00</v>
          </cell>
          <cell r="D1656" t="str">
            <v>PC_EMP</v>
          </cell>
          <cell r="E1656" t="str">
            <v>T</v>
          </cell>
          <cell r="F1656" t="str">
            <v>BES</v>
          </cell>
          <cell r="G1656" t="str">
            <v>RSE</v>
          </cell>
          <cell r="I1656" t="str">
            <v>NC</v>
          </cell>
          <cell r="K1656" t="str">
            <v>V</v>
          </cell>
          <cell r="L1656">
            <v>38628.523055555554</v>
          </cell>
          <cell r="M1656" t="str">
            <v>gchateaug</v>
          </cell>
          <cell r="N1656">
            <v>38681.684131944443</v>
          </cell>
          <cell r="O1656" t="str">
            <v>gchateaug</v>
          </cell>
          <cell r="Q1656">
            <v>0.12</v>
          </cell>
        </row>
        <row r="1657">
          <cell r="A1657" t="str">
            <v>2003</v>
          </cell>
          <cell r="B1657" t="str">
            <v>PL</v>
          </cell>
          <cell r="C1657" t="str">
            <v>A00</v>
          </cell>
          <cell r="D1657" t="str">
            <v>PC_EMP</v>
          </cell>
          <cell r="E1657" t="str">
            <v>T</v>
          </cell>
          <cell r="F1657" t="str">
            <v>TOTAL</v>
          </cell>
          <cell r="G1657" t="str">
            <v>TOTAL</v>
          </cell>
          <cell r="I1657" t="str">
            <v>MS</v>
          </cell>
          <cell r="K1657" t="str">
            <v>V</v>
          </cell>
          <cell r="L1657">
            <v>38628.523055555554</v>
          </cell>
          <cell r="M1657" t="str">
            <v>gchateaug</v>
          </cell>
          <cell r="N1657">
            <v>38681.684120370373</v>
          </cell>
          <cell r="O1657" t="str">
            <v>gchateaug</v>
          </cell>
          <cell r="Q1657">
            <v>0.92</v>
          </cell>
        </row>
        <row r="1658">
          <cell r="A1658" t="str">
            <v>2003</v>
          </cell>
          <cell r="B1658" t="str">
            <v>PL</v>
          </cell>
          <cell r="C1658" t="str">
            <v>A00</v>
          </cell>
          <cell r="D1658" t="str">
            <v>PC_EMP</v>
          </cell>
          <cell r="E1658" t="str">
            <v>T</v>
          </cell>
          <cell r="F1658" t="str">
            <v>TOTAL</v>
          </cell>
          <cell r="G1658" t="str">
            <v>RSE</v>
          </cell>
          <cell r="I1658" t="str">
            <v>MS</v>
          </cell>
          <cell r="K1658" t="str">
            <v>V</v>
          </cell>
          <cell r="L1658">
            <v>38628.523055555554</v>
          </cell>
          <cell r="M1658" t="str">
            <v>gchateaug</v>
          </cell>
          <cell r="N1658">
            <v>38681.684120370373</v>
          </cell>
          <cell r="O1658" t="str">
            <v>gchateaug</v>
          </cell>
          <cell r="Q1658">
            <v>0.69</v>
          </cell>
        </row>
        <row r="1659">
          <cell r="A1659" t="str">
            <v>2001</v>
          </cell>
          <cell r="B1659" t="str">
            <v>PT</v>
          </cell>
          <cell r="C1659" t="str">
            <v>A00</v>
          </cell>
          <cell r="D1659" t="str">
            <v>PC_EMP</v>
          </cell>
          <cell r="E1659" t="str">
            <v>T</v>
          </cell>
          <cell r="F1659" t="str">
            <v>BES</v>
          </cell>
          <cell r="G1659" t="str">
            <v>TOTAL</v>
          </cell>
          <cell r="I1659" t="str">
            <v>OTH</v>
          </cell>
          <cell r="J1659" t="str">
            <v>DATA OCDE</v>
          </cell>
          <cell r="K1659" t="str">
            <v>V</v>
          </cell>
          <cell r="L1659">
            <v>38628.523055555554</v>
          </cell>
          <cell r="M1659" t="str">
            <v>gchateaug</v>
          </cell>
          <cell r="N1659">
            <v>38681.684166666666</v>
          </cell>
          <cell r="O1659" t="str">
            <v>gchateaug</v>
          </cell>
          <cell r="Q1659">
            <v>0.13</v>
          </cell>
        </row>
        <row r="1660">
          <cell r="A1660" t="str">
            <v>2001</v>
          </cell>
          <cell r="B1660" t="str">
            <v>PT</v>
          </cell>
          <cell r="C1660" t="str">
            <v>A00</v>
          </cell>
          <cell r="D1660" t="str">
            <v>PC_EMP</v>
          </cell>
          <cell r="E1660" t="str">
            <v>T</v>
          </cell>
          <cell r="F1660" t="str">
            <v>BES</v>
          </cell>
          <cell r="G1660" t="str">
            <v>RSE</v>
          </cell>
          <cell r="I1660" t="str">
            <v>OTH</v>
          </cell>
          <cell r="J1660" t="str">
            <v>DATA OCDE</v>
          </cell>
          <cell r="K1660" t="str">
            <v>V</v>
          </cell>
          <cell r="L1660">
            <v>38628.523055555554</v>
          </cell>
          <cell r="M1660" t="str">
            <v>gchateaug</v>
          </cell>
          <cell r="N1660">
            <v>38681.684166666666</v>
          </cell>
          <cell r="O1660" t="str">
            <v>gchateaug</v>
          </cell>
          <cell r="Q1660">
            <v>0.09</v>
          </cell>
        </row>
        <row r="1661">
          <cell r="A1661" t="str">
            <v>2001</v>
          </cell>
          <cell r="B1661" t="str">
            <v>PL</v>
          </cell>
          <cell r="C1661" t="str">
            <v>A00</v>
          </cell>
          <cell r="D1661" t="str">
            <v>PC_EMP</v>
          </cell>
          <cell r="E1661" t="str">
            <v>T</v>
          </cell>
          <cell r="F1661" t="str">
            <v>TOTAL</v>
          </cell>
          <cell r="G1661" t="str">
            <v>TOTAL</v>
          </cell>
          <cell r="I1661" t="str">
            <v>OTH</v>
          </cell>
          <cell r="J1661" t="str">
            <v>DATA OCDE</v>
          </cell>
          <cell r="K1661" t="str">
            <v>V</v>
          </cell>
          <cell r="L1661">
            <v>38628.523055555554</v>
          </cell>
          <cell r="M1661" t="str">
            <v>gchateaug</v>
          </cell>
          <cell r="N1661">
            <v>38681.684166666666</v>
          </cell>
          <cell r="O1661" t="str">
            <v>gchateaug</v>
          </cell>
          <cell r="Q1661">
            <v>0.87</v>
          </cell>
        </row>
        <row r="1662">
          <cell r="A1662" t="str">
            <v>2001</v>
          </cell>
          <cell r="B1662" t="str">
            <v>PL</v>
          </cell>
          <cell r="C1662" t="str">
            <v>A00</v>
          </cell>
          <cell r="D1662" t="str">
            <v>PC_EMP</v>
          </cell>
          <cell r="E1662" t="str">
            <v>T</v>
          </cell>
          <cell r="F1662" t="str">
            <v>TOTAL</v>
          </cell>
          <cell r="G1662" t="str">
            <v>RSE</v>
          </cell>
          <cell r="I1662" t="str">
            <v>OTH</v>
          </cell>
          <cell r="J1662" t="str">
            <v>DATA OCDE</v>
          </cell>
          <cell r="K1662" t="str">
            <v>V</v>
          </cell>
          <cell r="L1662">
            <v>38628.523055555554</v>
          </cell>
          <cell r="M1662" t="str">
            <v>gchateaug</v>
          </cell>
          <cell r="N1662">
            <v>38681.684166666666</v>
          </cell>
          <cell r="O1662" t="str">
            <v>gchateaug</v>
          </cell>
          <cell r="Q1662">
            <v>0.63</v>
          </cell>
        </row>
        <row r="1663">
          <cell r="A1663" t="str">
            <v>2003</v>
          </cell>
          <cell r="B1663" t="str">
            <v>RO</v>
          </cell>
          <cell r="C1663" t="str">
            <v>A00</v>
          </cell>
          <cell r="D1663" t="str">
            <v>PC_EMP</v>
          </cell>
          <cell r="E1663" t="str">
            <v>T</v>
          </cell>
          <cell r="F1663" t="str">
            <v>BES</v>
          </cell>
          <cell r="G1663" t="str">
            <v>TOTAL</v>
          </cell>
          <cell r="I1663" t="str">
            <v>MS</v>
          </cell>
          <cell r="K1663" t="str">
            <v>V</v>
          </cell>
          <cell r="L1663">
            <v>38628.523078703707</v>
          </cell>
          <cell r="M1663" t="str">
            <v>gchateaug</v>
          </cell>
          <cell r="N1663">
            <v>38681.68414351852</v>
          </cell>
          <cell r="O1663" t="str">
            <v>gchateaug</v>
          </cell>
          <cell r="Q1663">
            <v>0.18</v>
          </cell>
        </row>
        <row r="1664">
          <cell r="A1664" t="str">
            <v>2003</v>
          </cell>
          <cell r="B1664" t="str">
            <v>RO</v>
          </cell>
          <cell r="C1664" t="str">
            <v>A00</v>
          </cell>
          <cell r="D1664" t="str">
            <v>PC_EMP</v>
          </cell>
          <cell r="E1664" t="str">
            <v>T</v>
          </cell>
          <cell r="F1664" t="str">
            <v>BES</v>
          </cell>
          <cell r="G1664" t="str">
            <v>RSE</v>
          </cell>
          <cell r="I1664" t="str">
            <v>MS</v>
          </cell>
          <cell r="K1664" t="str">
            <v>V</v>
          </cell>
          <cell r="L1664">
            <v>38628.523078703707</v>
          </cell>
          <cell r="M1664" t="str">
            <v>gchateaug</v>
          </cell>
          <cell r="N1664">
            <v>38681.68414351852</v>
          </cell>
          <cell r="O1664" t="str">
            <v>gchateaug</v>
          </cell>
          <cell r="Q1664">
            <v>0.11</v>
          </cell>
        </row>
        <row r="1665">
          <cell r="A1665" t="str">
            <v>2003</v>
          </cell>
          <cell r="B1665" t="str">
            <v>PT</v>
          </cell>
          <cell r="C1665" t="str">
            <v>A00</v>
          </cell>
          <cell r="D1665" t="str">
            <v>PC_EMP</v>
          </cell>
          <cell r="E1665" t="str">
            <v>T</v>
          </cell>
          <cell r="F1665" t="str">
            <v>TOTAL</v>
          </cell>
          <cell r="G1665" t="str">
            <v>TOTAL</v>
          </cell>
          <cell r="I1665" t="str">
            <v>MS</v>
          </cell>
          <cell r="K1665" t="str">
            <v>V</v>
          </cell>
          <cell r="L1665">
            <v>38628.523078703707</v>
          </cell>
          <cell r="M1665" t="str">
            <v>gchateaug</v>
          </cell>
          <cell r="N1665">
            <v>38681.68414351852</v>
          </cell>
          <cell r="O1665" t="str">
            <v>gchateaug</v>
          </cell>
          <cell r="Q1665">
            <v>0.86</v>
          </cell>
        </row>
        <row r="1666">
          <cell r="A1666" t="str">
            <v>2003</v>
          </cell>
          <cell r="B1666" t="str">
            <v>PT</v>
          </cell>
          <cell r="C1666" t="str">
            <v>A00</v>
          </cell>
          <cell r="D1666" t="str">
            <v>PC_EMP</v>
          </cell>
          <cell r="E1666" t="str">
            <v>T</v>
          </cell>
          <cell r="F1666" t="str">
            <v>TOTAL</v>
          </cell>
          <cell r="G1666" t="str">
            <v>RSE</v>
          </cell>
          <cell r="I1666" t="str">
            <v>MS</v>
          </cell>
          <cell r="K1666" t="str">
            <v>V</v>
          </cell>
          <cell r="L1666">
            <v>38628.523078703707</v>
          </cell>
          <cell r="M1666" t="str">
            <v>gchateaug</v>
          </cell>
          <cell r="N1666">
            <v>38681.68414351852</v>
          </cell>
          <cell r="O1666" t="str">
            <v>gchateaug</v>
          </cell>
          <cell r="Q1666">
            <v>0.7</v>
          </cell>
        </row>
        <row r="1667">
          <cell r="A1667" t="str">
            <v>2003</v>
          </cell>
          <cell r="B1667" t="str">
            <v>PT</v>
          </cell>
          <cell r="C1667" t="str">
            <v>A00</v>
          </cell>
          <cell r="D1667" t="str">
            <v>PC_EMP</v>
          </cell>
          <cell r="E1667" t="str">
            <v>T</v>
          </cell>
          <cell r="F1667" t="str">
            <v>BES</v>
          </cell>
          <cell r="G1667" t="str">
            <v>TOTAL</v>
          </cell>
          <cell r="I1667" t="str">
            <v>MS</v>
          </cell>
          <cell r="K1667" t="str">
            <v>V</v>
          </cell>
          <cell r="L1667">
            <v>38628.523078703707</v>
          </cell>
          <cell r="M1667" t="str">
            <v>gchateaug</v>
          </cell>
          <cell r="N1667">
            <v>38681.68414351852</v>
          </cell>
          <cell r="O1667" t="str">
            <v>gchateaug</v>
          </cell>
          <cell r="Q1667">
            <v>0.19</v>
          </cell>
        </row>
        <row r="1668">
          <cell r="A1668" t="str">
            <v>2003</v>
          </cell>
          <cell r="B1668" t="str">
            <v>PT</v>
          </cell>
          <cell r="C1668" t="str">
            <v>A00</v>
          </cell>
          <cell r="D1668" t="str">
            <v>PC_EMP</v>
          </cell>
          <cell r="E1668" t="str">
            <v>T</v>
          </cell>
          <cell r="F1668" t="str">
            <v>BES</v>
          </cell>
          <cell r="G1668" t="str">
            <v>RSE</v>
          </cell>
          <cell r="I1668" t="str">
            <v>MS</v>
          </cell>
          <cell r="K1668" t="str">
            <v>V</v>
          </cell>
          <cell r="L1668">
            <v>38628.523078703707</v>
          </cell>
          <cell r="M1668" t="str">
            <v>gchateaug</v>
          </cell>
          <cell r="N1668">
            <v>38681.684120370373</v>
          </cell>
          <cell r="O1668" t="str">
            <v>gchateaug</v>
          </cell>
          <cell r="Q1668">
            <v>0.12</v>
          </cell>
        </row>
        <row r="1669">
          <cell r="A1669" t="str">
            <v>1995</v>
          </cell>
          <cell r="B1669" t="str">
            <v>ES</v>
          </cell>
          <cell r="C1669" t="str">
            <v>A00</v>
          </cell>
          <cell r="D1669" t="str">
            <v>PC_EMP</v>
          </cell>
          <cell r="E1669" t="str">
            <v>T</v>
          </cell>
          <cell r="F1669" t="str">
            <v>TOTAL</v>
          </cell>
          <cell r="G1669" t="str">
            <v>TOTAL</v>
          </cell>
          <cell r="I1669" t="str">
            <v>NC</v>
          </cell>
          <cell r="K1669" t="str">
            <v>V</v>
          </cell>
          <cell r="L1669">
            <v>38628.522916666669</v>
          </cell>
          <cell r="M1669" t="str">
            <v>gchateaug</v>
          </cell>
          <cell r="N1669">
            <v>38681.684027777781</v>
          </cell>
          <cell r="O1669" t="str">
            <v>gchateaug</v>
          </cell>
          <cell r="Q1669">
            <v>1.18</v>
          </cell>
        </row>
        <row r="1670">
          <cell r="A1670" t="str">
            <v>1995</v>
          </cell>
          <cell r="B1670" t="str">
            <v>ES</v>
          </cell>
          <cell r="C1670" t="str">
            <v>A00</v>
          </cell>
          <cell r="D1670" t="str">
            <v>PC_EMP</v>
          </cell>
          <cell r="E1670" t="str">
            <v>T</v>
          </cell>
          <cell r="F1670" t="str">
            <v>TOTAL</v>
          </cell>
          <cell r="G1670" t="str">
            <v>RSE</v>
          </cell>
          <cell r="I1670" t="str">
            <v>NC</v>
          </cell>
          <cell r="K1670" t="str">
            <v>V</v>
          </cell>
          <cell r="L1670">
            <v>38628.522916666669</v>
          </cell>
          <cell r="M1670" t="str">
            <v>gchateaug</v>
          </cell>
          <cell r="N1670">
            <v>38681.684027777781</v>
          </cell>
          <cell r="O1670" t="str">
            <v>gchateaug</v>
          </cell>
          <cell r="Q1670">
            <v>0.8</v>
          </cell>
        </row>
        <row r="1671">
          <cell r="A1671" t="str">
            <v>1995</v>
          </cell>
          <cell r="B1671" t="str">
            <v>ES</v>
          </cell>
          <cell r="C1671" t="str">
            <v>A00</v>
          </cell>
          <cell r="D1671" t="str">
            <v>PC_EMP</v>
          </cell>
          <cell r="E1671" t="str">
            <v>T</v>
          </cell>
          <cell r="F1671" t="str">
            <v>BES</v>
          </cell>
          <cell r="G1671" t="str">
            <v>TOTAL</v>
          </cell>
          <cell r="I1671" t="str">
            <v>NC</v>
          </cell>
          <cell r="K1671" t="str">
            <v>V</v>
          </cell>
          <cell r="L1671">
            <v>38628.522916666669</v>
          </cell>
          <cell r="M1671" t="str">
            <v>gchateaug</v>
          </cell>
          <cell r="N1671">
            <v>38681.684027777781</v>
          </cell>
          <cell r="O1671" t="str">
            <v>gchateaug</v>
          </cell>
          <cell r="Q1671">
            <v>0.26</v>
          </cell>
        </row>
        <row r="1672">
          <cell r="A1672" t="str">
            <v>1995</v>
          </cell>
          <cell r="B1672" t="str">
            <v>ES</v>
          </cell>
          <cell r="C1672" t="str">
            <v>A00</v>
          </cell>
          <cell r="D1672" t="str">
            <v>PC_EMP</v>
          </cell>
          <cell r="E1672" t="str">
            <v>T</v>
          </cell>
          <cell r="F1672" t="str">
            <v>BES</v>
          </cell>
          <cell r="G1672" t="str">
            <v>RSE</v>
          </cell>
          <cell r="I1672" t="str">
            <v>NC</v>
          </cell>
          <cell r="K1672" t="str">
            <v>V</v>
          </cell>
          <cell r="L1672">
            <v>38628.522916666669</v>
          </cell>
          <cell r="M1672" t="str">
            <v>gchateaug</v>
          </cell>
          <cell r="N1672">
            <v>38681.684027777781</v>
          </cell>
          <cell r="O1672" t="str">
            <v>gchateaug</v>
          </cell>
          <cell r="Q1672">
            <v>0.1</v>
          </cell>
        </row>
        <row r="1673">
          <cell r="A1673" t="str">
            <v>1992</v>
          </cell>
          <cell r="B1673" t="str">
            <v>US</v>
          </cell>
          <cell r="C1673" t="str">
            <v>A00</v>
          </cell>
          <cell r="D1673" t="str">
            <v>PC_EMP</v>
          </cell>
          <cell r="E1673" t="str">
            <v>T</v>
          </cell>
          <cell r="F1673" t="str">
            <v>BES</v>
          </cell>
          <cell r="G1673" t="str">
            <v>RSE</v>
          </cell>
          <cell r="H1673" t="str">
            <v>:</v>
          </cell>
          <cell r="I1673" t="str">
            <v>NC</v>
          </cell>
          <cell r="K1673" t="str">
            <v>V</v>
          </cell>
          <cell r="L1673">
            <v>38628.522928240738</v>
          </cell>
          <cell r="M1673" t="str">
            <v>gchateaug</v>
          </cell>
          <cell r="N1673">
            <v>38681.684074074074</v>
          </cell>
          <cell r="O1673" t="str">
            <v>gchateaug</v>
          </cell>
        </row>
        <row r="1674">
          <cell r="A1674" t="str">
            <v>1992</v>
          </cell>
          <cell r="B1674" t="str">
            <v>UK</v>
          </cell>
          <cell r="C1674" t="str">
            <v>A00</v>
          </cell>
          <cell r="D1674" t="str">
            <v>PC_EMP</v>
          </cell>
          <cell r="E1674" t="str">
            <v>T</v>
          </cell>
          <cell r="F1674" t="str">
            <v>TOTAL</v>
          </cell>
          <cell r="G1674" t="str">
            <v>TOTAL</v>
          </cell>
          <cell r="H1674" t="str">
            <v>:</v>
          </cell>
          <cell r="I1674" t="str">
            <v>NC</v>
          </cell>
          <cell r="K1674" t="str">
            <v>V</v>
          </cell>
          <cell r="L1674">
            <v>38628.522928240738</v>
          </cell>
          <cell r="M1674" t="str">
            <v>gchateaug</v>
          </cell>
          <cell r="N1674">
            <v>38681.684074074074</v>
          </cell>
          <cell r="O1674" t="str">
            <v>gchateaug</v>
          </cell>
        </row>
        <row r="1675">
          <cell r="A1675" t="str">
            <v>1989</v>
          </cell>
          <cell r="B1675" t="str">
            <v>GR</v>
          </cell>
          <cell r="C1675" t="str">
            <v>A00</v>
          </cell>
          <cell r="D1675" t="str">
            <v>PC_EMP</v>
          </cell>
          <cell r="E1675" t="str">
            <v>T</v>
          </cell>
          <cell r="F1675" t="str">
            <v>BES</v>
          </cell>
          <cell r="G1675" t="str">
            <v>TOTAL</v>
          </cell>
          <cell r="I1675" t="str">
            <v>OTH</v>
          </cell>
          <cell r="J1675" t="str">
            <v>DATA OCDE</v>
          </cell>
          <cell r="K1675" t="str">
            <v>V</v>
          </cell>
          <cell r="L1675">
            <v>38628.522962962961</v>
          </cell>
          <cell r="M1675" t="str">
            <v>gchateaug</v>
          </cell>
          <cell r="N1675">
            <v>38681.683981481481</v>
          </cell>
          <cell r="O1675" t="str">
            <v>gchateaug</v>
          </cell>
          <cell r="Q1675">
            <v>0.08</v>
          </cell>
        </row>
        <row r="1676">
          <cell r="A1676" t="str">
            <v>1989</v>
          </cell>
          <cell r="B1676" t="str">
            <v>FR</v>
          </cell>
          <cell r="C1676" t="str">
            <v>A00</v>
          </cell>
          <cell r="D1676" t="str">
            <v>PC_EMP</v>
          </cell>
          <cell r="E1676" t="str">
            <v>T</v>
          </cell>
          <cell r="F1676" t="str">
            <v>TOTAL</v>
          </cell>
          <cell r="G1676" t="str">
            <v>TOTAL</v>
          </cell>
          <cell r="I1676" t="str">
            <v>NC</v>
          </cell>
          <cell r="K1676" t="str">
            <v>V</v>
          </cell>
          <cell r="L1676">
            <v>38628.522962962961</v>
          </cell>
          <cell r="M1676" t="str">
            <v>gchateaug</v>
          </cell>
          <cell r="N1676">
            <v>38681.683981481481</v>
          </cell>
          <cell r="O1676" t="str">
            <v>gchateaug</v>
          </cell>
          <cell r="Q1676">
            <v>1.52</v>
          </cell>
        </row>
        <row r="1677">
          <cell r="A1677" t="str">
            <v>1989</v>
          </cell>
          <cell r="B1677" t="str">
            <v>FR</v>
          </cell>
          <cell r="C1677" t="str">
            <v>A00</v>
          </cell>
          <cell r="D1677" t="str">
            <v>PC_EMP</v>
          </cell>
          <cell r="E1677" t="str">
            <v>T</v>
          </cell>
          <cell r="F1677" t="str">
            <v>BES</v>
          </cell>
          <cell r="G1677" t="str">
            <v>TOTAL</v>
          </cell>
          <cell r="I1677" t="str">
            <v>NC</v>
          </cell>
          <cell r="K1677" t="str">
            <v>V</v>
          </cell>
          <cell r="L1677">
            <v>38628.522962962961</v>
          </cell>
          <cell r="M1677" t="str">
            <v>gchateaug</v>
          </cell>
          <cell r="N1677">
            <v>38681.683981481481</v>
          </cell>
          <cell r="O1677" t="str">
            <v>gchateaug</v>
          </cell>
          <cell r="Q1677">
            <v>0.77</v>
          </cell>
        </row>
        <row r="1678">
          <cell r="A1678" t="str">
            <v>1996</v>
          </cell>
          <cell r="B1678" t="str">
            <v>TR</v>
          </cell>
          <cell r="C1678" t="str">
            <v>A00</v>
          </cell>
          <cell r="D1678" t="str">
            <v>PC_EMP</v>
          </cell>
          <cell r="E1678" t="str">
            <v>T</v>
          </cell>
          <cell r="F1678" t="str">
            <v>TOTAL</v>
          </cell>
          <cell r="G1678" t="str">
            <v>TOTAL</v>
          </cell>
          <cell r="I1678" t="str">
            <v>OTH</v>
          </cell>
          <cell r="J1678" t="str">
            <v>DATA OCDE</v>
          </cell>
          <cell r="K1678" t="str">
            <v>V</v>
          </cell>
          <cell r="L1678">
            <v>38628.522986111115</v>
          </cell>
          <cell r="M1678" t="str">
            <v>gchateaug</v>
          </cell>
          <cell r="N1678">
            <v>38681.684039351851</v>
          </cell>
          <cell r="O1678" t="str">
            <v>gchateaug</v>
          </cell>
          <cell r="Q1678">
            <v>0.28000000000000003</v>
          </cell>
        </row>
        <row r="1679">
          <cell r="A1679" t="str">
            <v>1996</v>
          </cell>
          <cell r="B1679" t="str">
            <v>UK</v>
          </cell>
          <cell r="C1679" t="str">
            <v>A00</v>
          </cell>
          <cell r="D1679" t="str">
            <v>PC_EMP</v>
          </cell>
          <cell r="E1679" t="str">
            <v>T</v>
          </cell>
          <cell r="F1679" t="str">
            <v>BES</v>
          </cell>
          <cell r="G1679" t="str">
            <v>RSE</v>
          </cell>
          <cell r="H1679" t="str">
            <v>:</v>
          </cell>
          <cell r="I1679" t="str">
            <v>NC</v>
          </cell>
          <cell r="K1679" t="str">
            <v>V</v>
          </cell>
          <cell r="L1679">
            <v>38628.522986111115</v>
          </cell>
          <cell r="M1679" t="str">
            <v>gchateaug</v>
          </cell>
          <cell r="N1679">
            <v>38681.684039351851</v>
          </cell>
          <cell r="O1679" t="str">
            <v>gchateaug</v>
          </cell>
        </row>
        <row r="1680">
          <cell r="A1680" t="str">
            <v>1996</v>
          </cell>
          <cell r="B1680" t="str">
            <v>UK</v>
          </cell>
          <cell r="C1680" t="str">
            <v>A00</v>
          </cell>
          <cell r="D1680" t="str">
            <v>PC_EMP</v>
          </cell>
          <cell r="E1680" t="str">
            <v>T</v>
          </cell>
          <cell r="F1680" t="str">
            <v>BES</v>
          </cell>
          <cell r="G1680" t="str">
            <v>TOTAL</v>
          </cell>
          <cell r="H1680" t="str">
            <v>:</v>
          </cell>
          <cell r="I1680" t="str">
            <v>NC</v>
          </cell>
          <cell r="K1680" t="str">
            <v>V</v>
          </cell>
          <cell r="L1680">
            <v>38628.522986111115</v>
          </cell>
          <cell r="M1680" t="str">
            <v>gchateaug</v>
          </cell>
          <cell r="N1680">
            <v>38681.684039351851</v>
          </cell>
          <cell r="O1680" t="str">
            <v>gchateaug</v>
          </cell>
        </row>
        <row r="1681">
          <cell r="A1681" t="str">
            <v>1996</v>
          </cell>
          <cell r="B1681" t="str">
            <v>US</v>
          </cell>
          <cell r="C1681" t="str">
            <v>A00</v>
          </cell>
          <cell r="D1681" t="str">
            <v>PC_EMP</v>
          </cell>
          <cell r="E1681" t="str">
            <v>T</v>
          </cell>
          <cell r="F1681" t="str">
            <v>BES</v>
          </cell>
          <cell r="G1681" t="str">
            <v>RSE</v>
          </cell>
          <cell r="H1681" t="str">
            <v>:</v>
          </cell>
          <cell r="I1681" t="str">
            <v>NC</v>
          </cell>
          <cell r="K1681" t="str">
            <v>V</v>
          </cell>
          <cell r="L1681">
            <v>38628.522986111115</v>
          </cell>
          <cell r="M1681" t="str">
            <v>gchateaug</v>
          </cell>
          <cell r="N1681">
            <v>38681.684039351851</v>
          </cell>
          <cell r="O1681" t="str">
            <v>gchateaug</v>
          </cell>
        </row>
        <row r="1682">
          <cell r="A1682" t="str">
            <v>1999</v>
          </cell>
          <cell r="B1682" t="str">
            <v>GR</v>
          </cell>
          <cell r="C1682" t="str">
            <v>A00</v>
          </cell>
          <cell r="D1682" t="str">
            <v>PC_EMP</v>
          </cell>
          <cell r="E1682" t="str">
            <v>T</v>
          </cell>
          <cell r="F1682" t="str">
            <v>BES</v>
          </cell>
          <cell r="G1682" t="str">
            <v>RSE</v>
          </cell>
          <cell r="I1682" t="str">
            <v>OTH</v>
          </cell>
          <cell r="J1682" t="str">
            <v>DATA OCDE</v>
          </cell>
          <cell r="K1682" t="str">
            <v>V</v>
          </cell>
          <cell r="L1682">
            <v>38628.523009259261</v>
          </cell>
          <cell r="M1682" t="str">
            <v>gchateaug</v>
          </cell>
          <cell r="N1682">
            <v>38681.684062499997</v>
          </cell>
          <cell r="O1682" t="str">
            <v>gchateaug</v>
          </cell>
          <cell r="Q1682">
            <v>0.1</v>
          </cell>
        </row>
        <row r="1683">
          <cell r="A1683" t="str">
            <v>1999</v>
          </cell>
          <cell r="B1683" t="str">
            <v>GR</v>
          </cell>
          <cell r="C1683" t="str">
            <v>A00</v>
          </cell>
          <cell r="D1683" t="str">
            <v>PC_EMP</v>
          </cell>
          <cell r="E1683" t="str">
            <v>T</v>
          </cell>
          <cell r="F1683" t="str">
            <v>BES</v>
          </cell>
          <cell r="G1683" t="str">
            <v>TOTAL</v>
          </cell>
          <cell r="I1683" t="str">
            <v>OTH</v>
          </cell>
          <cell r="J1683" t="str">
            <v>DATA OCDE</v>
          </cell>
          <cell r="K1683" t="str">
            <v>V</v>
          </cell>
          <cell r="L1683">
            <v>38628.523009259261</v>
          </cell>
          <cell r="M1683" t="str">
            <v>gchateaug</v>
          </cell>
          <cell r="N1683">
            <v>38681.684062499997</v>
          </cell>
          <cell r="O1683" t="str">
            <v>gchateaug</v>
          </cell>
          <cell r="Q1683">
            <v>0.21</v>
          </cell>
        </row>
        <row r="1684">
          <cell r="A1684" t="str">
            <v>1999</v>
          </cell>
          <cell r="B1684" t="str">
            <v>GR</v>
          </cell>
          <cell r="C1684" t="str">
            <v>A00</v>
          </cell>
          <cell r="D1684" t="str">
            <v>PC_EMP</v>
          </cell>
          <cell r="E1684" t="str">
            <v>T</v>
          </cell>
          <cell r="F1684" t="str">
            <v>TOTAL</v>
          </cell>
          <cell r="G1684" t="str">
            <v>RSE</v>
          </cell>
          <cell r="I1684" t="str">
            <v>OTH</v>
          </cell>
          <cell r="J1684" t="str">
            <v>DATA OCDE</v>
          </cell>
          <cell r="K1684" t="str">
            <v>V</v>
          </cell>
          <cell r="L1684">
            <v>38628.523009259261</v>
          </cell>
          <cell r="M1684" t="str">
            <v>gchateaug</v>
          </cell>
          <cell r="N1684">
            <v>38681.684062499997</v>
          </cell>
          <cell r="O1684" t="str">
            <v>gchateaug</v>
          </cell>
          <cell r="Q1684">
            <v>0.73</v>
          </cell>
        </row>
        <row r="1685">
          <cell r="A1685" t="str">
            <v>1999</v>
          </cell>
          <cell r="B1685" t="str">
            <v>GR</v>
          </cell>
          <cell r="C1685" t="str">
            <v>A00</v>
          </cell>
          <cell r="D1685" t="str">
            <v>PC_EMP</v>
          </cell>
          <cell r="E1685" t="str">
            <v>T</v>
          </cell>
          <cell r="F1685" t="str">
            <v>TOTAL</v>
          </cell>
          <cell r="G1685" t="str">
            <v>TOTAL</v>
          </cell>
          <cell r="I1685" t="str">
            <v>OTH</v>
          </cell>
          <cell r="J1685" t="str">
            <v>DATA OCDE</v>
          </cell>
          <cell r="K1685" t="str">
            <v>V</v>
          </cell>
          <cell r="L1685">
            <v>38628.523009259261</v>
          </cell>
          <cell r="M1685" t="str">
            <v>gchateaug</v>
          </cell>
          <cell r="N1685">
            <v>38681.684062499997</v>
          </cell>
          <cell r="O1685" t="str">
            <v>gchateaug</v>
          </cell>
          <cell r="Q1685">
            <v>1.41</v>
          </cell>
        </row>
        <row r="1686">
          <cell r="A1686" t="str">
            <v>1999</v>
          </cell>
          <cell r="B1686" t="str">
            <v>HU</v>
          </cell>
          <cell r="C1686" t="str">
            <v>A00</v>
          </cell>
          <cell r="D1686" t="str">
            <v>PC_EMP</v>
          </cell>
          <cell r="E1686" t="str">
            <v>T</v>
          </cell>
          <cell r="F1686" t="str">
            <v>BES</v>
          </cell>
          <cell r="G1686" t="str">
            <v>RSE</v>
          </cell>
          <cell r="I1686" t="str">
            <v>NC</v>
          </cell>
          <cell r="K1686" t="str">
            <v>V</v>
          </cell>
          <cell r="L1686">
            <v>38628.523009259261</v>
          </cell>
          <cell r="M1686" t="str">
            <v>gchateaug</v>
          </cell>
          <cell r="N1686">
            <v>38681.684062499997</v>
          </cell>
          <cell r="O1686" t="str">
            <v>gchateaug</v>
          </cell>
          <cell r="Q1686">
            <v>0.11</v>
          </cell>
        </row>
        <row r="1687">
          <cell r="A1687" t="str">
            <v>1999</v>
          </cell>
          <cell r="B1687" t="str">
            <v>HU</v>
          </cell>
          <cell r="C1687" t="str">
            <v>A00</v>
          </cell>
          <cell r="D1687" t="str">
            <v>PC_EMP</v>
          </cell>
          <cell r="E1687" t="str">
            <v>T</v>
          </cell>
          <cell r="F1687" t="str">
            <v>BES</v>
          </cell>
          <cell r="G1687" t="str">
            <v>TOTAL</v>
          </cell>
          <cell r="I1687" t="str">
            <v>NC</v>
          </cell>
          <cell r="K1687" t="str">
            <v>V</v>
          </cell>
          <cell r="L1687">
            <v>38628.523009259261</v>
          </cell>
          <cell r="M1687" t="str">
            <v>gchateaug</v>
          </cell>
          <cell r="N1687">
            <v>38681.684062499997</v>
          </cell>
          <cell r="O1687" t="str">
            <v>gchateaug</v>
          </cell>
          <cell r="Q1687">
            <v>0.2</v>
          </cell>
        </row>
        <row r="1688">
          <cell r="A1688" t="str">
            <v>2000</v>
          </cell>
          <cell r="B1688" t="str">
            <v>SI</v>
          </cell>
          <cell r="C1688" t="str">
            <v>A00</v>
          </cell>
          <cell r="D1688" t="str">
            <v>PC_EMP</v>
          </cell>
          <cell r="E1688" t="str">
            <v>T</v>
          </cell>
          <cell r="F1688" t="str">
            <v>TOTAL</v>
          </cell>
          <cell r="G1688" t="str">
            <v>TOTAL</v>
          </cell>
          <cell r="I1688" t="str">
            <v>NC</v>
          </cell>
          <cell r="K1688" t="str">
            <v>V</v>
          </cell>
          <cell r="L1688">
            <v>38628.523020833331</v>
          </cell>
          <cell r="M1688" t="str">
            <v>gchateaug</v>
          </cell>
          <cell r="N1688">
            <v>38681.684166666666</v>
          </cell>
          <cell r="O1688" t="str">
            <v>gchateaug</v>
          </cell>
          <cell r="Q1688">
            <v>1.37</v>
          </cell>
        </row>
        <row r="1689">
          <cell r="A1689" t="str">
            <v>2000</v>
          </cell>
          <cell r="B1689" t="str">
            <v>SI</v>
          </cell>
          <cell r="C1689" t="str">
            <v>A00</v>
          </cell>
          <cell r="D1689" t="str">
            <v>PC_EMP</v>
          </cell>
          <cell r="E1689" t="str">
            <v>T</v>
          </cell>
          <cell r="F1689" t="str">
            <v>TOTAL</v>
          </cell>
          <cell r="G1689" t="str">
            <v>RSE</v>
          </cell>
          <cell r="I1689" t="str">
            <v>NC</v>
          </cell>
          <cell r="K1689" t="str">
            <v>V</v>
          </cell>
          <cell r="L1689">
            <v>38628.523020833331</v>
          </cell>
          <cell r="M1689" t="str">
            <v>gchateaug</v>
          </cell>
          <cell r="N1689">
            <v>38681.684166666666</v>
          </cell>
          <cell r="O1689" t="str">
            <v>gchateaug</v>
          </cell>
          <cell r="Q1689">
            <v>0.73</v>
          </cell>
        </row>
        <row r="1690">
          <cell r="A1690" t="str">
            <v>2003</v>
          </cell>
          <cell r="B1690" t="str">
            <v>IE</v>
          </cell>
          <cell r="C1690" t="str">
            <v>A00</v>
          </cell>
          <cell r="D1690" t="str">
            <v>PC_EMP</v>
          </cell>
          <cell r="E1690" t="str">
            <v>T</v>
          </cell>
          <cell r="F1690" t="str">
            <v>TOTAL</v>
          </cell>
          <cell r="G1690" t="str">
            <v>TOTAL</v>
          </cell>
          <cell r="H1690" t="str">
            <v>p</v>
          </cell>
          <cell r="I1690" t="str">
            <v>MS</v>
          </cell>
          <cell r="K1690" t="str">
            <v>V</v>
          </cell>
          <cell r="L1690">
            <v>38628.523020833331</v>
          </cell>
          <cell r="M1690" t="str">
            <v>gchateaug</v>
          </cell>
          <cell r="N1690">
            <v>38681.684131944443</v>
          </cell>
          <cell r="O1690" t="str">
            <v>gchateaug</v>
          </cell>
          <cell r="Q1690">
            <v>1.43</v>
          </cell>
        </row>
        <row r="1691">
          <cell r="A1691" t="str">
            <v>2003</v>
          </cell>
          <cell r="B1691" t="str">
            <v>IE</v>
          </cell>
          <cell r="C1691" t="str">
            <v>A00</v>
          </cell>
          <cell r="D1691" t="str">
            <v>PC_EMP</v>
          </cell>
          <cell r="E1691" t="str">
            <v>T</v>
          </cell>
          <cell r="F1691" t="str">
            <v>TOTAL</v>
          </cell>
          <cell r="G1691" t="str">
            <v>RSE</v>
          </cell>
          <cell r="H1691" t="str">
            <v>p</v>
          </cell>
          <cell r="I1691" t="str">
            <v>MS</v>
          </cell>
          <cell r="K1691" t="str">
            <v>V</v>
          </cell>
          <cell r="L1691">
            <v>38628.523020833331</v>
          </cell>
          <cell r="M1691" t="str">
            <v>gchateaug</v>
          </cell>
          <cell r="N1691">
            <v>38681.684131944443</v>
          </cell>
          <cell r="O1691" t="str">
            <v>gchateaug</v>
          </cell>
          <cell r="Q1691">
            <v>0.92</v>
          </cell>
        </row>
        <row r="1692">
          <cell r="A1692" t="str">
            <v>2003</v>
          </cell>
          <cell r="B1692" t="str">
            <v>IE</v>
          </cell>
          <cell r="C1692" t="str">
            <v>A00</v>
          </cell>
          <cell r="D1692" t="str">
            <v>PC_EMP</v>
          </cell>
          <cell r="E1692" t="str">
            <v>T</v>
          </cell>
          <cell r="F1692" t="str">
            <v>BES</v>
          </cell>
          <cell r="G1692" t="str">
            <v>TOTAL</v>
          </cell>
          <cell r="I1692" t="str">
            <v>MS</v>
          </cell>
          <cell r="K1692" t="str">
            <v>V</v>
          </cell>
          <cell r="L1692">
            <v>38628.523020833331</v>
          </cell>
          <cell r="M1692" t="str">
            <v>gchateaug</v>
          </cell>
          <cell r="N1692">
            <v>38681.684131944443</v>
          </cell>
          <cell r="O1692" t="str">
            <v>gchateaug</v>
          </cell>
          <cell r="Q1692">
            <v>0.67</v>
          </cell>
        </row>
        <row r="1693">
          <cell r="A1693" t="str">
            <v>2003</v>
          </cell>
          <cell r="B1693" t="str">
            <v>IE</v>
          </cell>
          <cell r="C1693" t="str">
            <v>A00</v>
          </cell>
          <cell r="D1693" t="str">
            <v>PC_EMP</v>
          </cell>
          <cell r="E1693" t="str">
            <v>T</v>
          </cell>
          <cell r="F1693" t="str">
            <v>BES</v>
          </cell>
          <cell r="G1693" t="str">
            <v>RSE</v>
          </cell>
          <cell r="I1693" t="str">
            <v>MS</v>
          </cell>
          <cell r="K1693" t="str">
            <v>V</v>
          </cell>
          <cell r="L1693">
            <v>38628.523020833331</v>
          </cell>
          <cell r="M1693" t="str">
            <v>gchateaug</v>
          </cell>
          <cell r="N1693">
            <v>38681.684131944443</v>
          </cell>
          <cell r="O1693" t="str">
            <v>gchateaug</v>
          </cell>
          <cell r="Q1693">
            <v>0.37</v>
          </cell>
        </row>
        <row r="1694">
          <cell r="A1694" t="str">
            <v>2003</v>
          </cell>
          <cell r="B1694" t="str">
            <v>HU</v>
          </cell>
          <cell r="C1694" t="str">
            <v>A00</v>
          </cell>
          <cell r="D1694" t="str">
            <v>PC_EMP</v>
          </cell>
          <cell r="E1694" t="str">
            <v>T</v>
          </cell>
          <cell r="F1694" t="str">
            <v>TOTAL</v>
          </cell>
          <cell r="G1694" t="str">
            <v>TOTAL</v>
          </cell>
          <cell r="I1694" t="str">
            <v>MS</v>
          </cell>
          <cell r="K1694" t="str">
            <v>V</v>
          </cell>
          <cell r="L1694">
            <v>38628.523020833331</v>
          </cell>
          <cell r="M1694" t="str">
            <v>gchateaug</v>
          </cell>
          <cell r="N1694">
            <v>38681.684131944443</v>
          </cell>
          <cell r="O1694" t="str">
            <v>gchateaug</v>
          </cell>
          <cell r="Q1694">
            <v>1.24</v>
          </cell>
        </row>
        <row r="1695">
          <cell r="A1695" t="str">
            <v>2002</v>
          </cell>
          <cell r="B1695" t="str">
            <v>HU</v>
          </cell>
          <cell r="C1695" t="str">
            <v>A00</v>
          </cell>
          <cell r="D1695" t="str">
            <v>PC_EMP</v>
          </cell>
          <cell r="E1695" t="str">
            <v>T</v>
          </cell>
          <cell r="F1695" t="str">
            <v>BES</v>
          </cell>
          <cell r="G1695" t="str">
            <v>TOTAL</v>
          </cell>
          <cell r="I1695" t="str">
            <v>MS</v>
          </cell>
          <cell r="K1695" t="str">
            <v>V</v>
          </cell>
          <cell r="L1695">
            <v>38628.523032407407</v>
          </cell>
          <cell r="M1695" t="str">
            <v>gchateaug</v>
          </cell>
          <cell r="N1695">
            <v>38681.684166666666</v>
          </cell>
          <cell r="O1695" t="str">
            <v>gchateaug</v>
          </cell>
          <cell r="Q1695">
            <v>0.24</v>
          </cell>
        </row>
        <row r="1696">
          <cell r="A1696" t="str">
            <v>2002</v>
          </cell>
          <cell r="B1696" t="str">
            <v>HU</v>
          </cell>
          <cell r="C1696" t="str">
            <v>A00</v>
          </cell>
          <cell r="D1696" t="str">
            <v>PC_EMP</v>
          </cell>
          <cell r="E1696" t="str">
            <v>T</v>
          </cell>
          <cell r="F1696" t="str">
            <v>BES</v>
          </cell>
          <cell r="G1696" t="str">
            <v>RSE</v>
          </cell>
          <cell r="I1696" t="str">
            <v>MS</v>
          </cell>
          <cell r="K1696" t="str">
            <v>V</v>
          </cell>
          <cell r="L1696">
            <v>38628.523032407407</v>
          </cell>
          <cell r="M1696" t="str">
            <v>gchateaug</v>
          </cell>
          <cell r="N1696">
            <v>38681.684166666666</v>
          </cell>
          <cell r="O1696" t="str">
            <v>gchateaug</v>
          </cell>
          <cell r="Q1696">
            <v>0.14000000000000001</v>
          </cell>
        </row>
        <row r="1697">
          <cell r="A1697" t="str">
            <v>2002</v>
          </cell>
          <cell r="B1697" t="str">
            <v>HR</v>
          </cell>
          <cell r="C1697" t="str">
            <v>A00</v>
          </cell>
          <cell r="D1697" t="str">
            <v>PC_EMP</v>
          </cell>
          <cell r="E1697" t="str">
            <v>T</v>
          </cell>
          <cell r="F1697" t="str">
            <v>TOTAL</v>
          </cell>
          <cell r="G1697" t="str">
            <v>TOTAL</v>
          </cell>
          <cell r="I1697" t="str">
            <v>MS</v>
          </cell>
          <cell r="K1697" t="str">
            <v>V</v>
          </cell>
          <cell r="L1697">
            <v>38628.523032407407</v>
          </cell>
          <cell r="M1697" t="str">
            <v>gchateaug</v>
          </cell>
          <cell r="N1697">
            <v>38681.684166666666</v>
          </cell>
          <cell r="O1697" t="str">
            <v>gchateaug</v>
          </cell>
          <cell r="Q1697">
            <v>1.0900000000000001</v>
          </cell>
        </row>
        <row r="1698">
          <cell r="A1698" t="str">
            <v>2002</v>
          </cell>
          <cell r="B1698" t="str">
            <v>HR</v>
          </cell>
          <cell r="C1698" t="str">
            <v>A00</v>
          </cell>
          <cell r="D1698" t="str">
            <v>PC_EMP</v>
          </cell>
          <cell r="E1698" t="str">
            <v>T</v>
          </cell>
          <cell r="F1698" t="str">
            <v>TOTAL</v>
          </cell>
          <cell r="G1698" t="str">
            <v>RSE</v>
          </cell>
          <cell r="I1698" t="str">
            <v>MS</v>
          </cell>
          <cell r="K1698" t="str">
            <v>V</v>
          </cell>
          <cell r="L1698">
            <v>38628.523032407407</v>
          </cell>
          <cell r="M1698" t="str">
            <v>gchateaug</v>
          </cell>
          <cell r="N1698">
            <v>38681.684166666666</v>
          </cell>
          <cell r="O1698" t="str">
            <v>gchateaug</v>
          </cell>
          <cell r="Q1698">
            <v>0.73</v>
          </cell>
        </row>
        <row r="1699">
          <cell r="A1699" t="str">
            <v>2002</v>
          </cell>
          <cell r="B1699" t="str">
            <v>HR</v>
          </cell>
          <cell r="C1699" t="str">
            <v>A00</v>
          </cell>
          <cell r="D1699" t="str">
            <v>PC_EMP</v>
          </cell>
          <cell r="E1699" t="str">
            <v>T</v>
          </cell>
          <cell r="F1699" t="str">
            <v>BES</v>
          </cell>
          <cell r="G1699" t="str">
            <v>TOTAL</v>
          </cell>
          <cell r="I1699" t="str">
            <v>MS</v>
          </cell>
          <cell r="K1699" t="str">
            <v>V</v>
          </cell>
          <cell r="L1699">
            <v>38628.523032407407</v>
          </cell>
          <cell r="M1699" t="str">
            <v>gchateaug</v>
          </cell>
          <cell r="N1699">
            <v>38681.684166666666</v>
          </cell>
          <cell r="O1699" t="str">
            <v>gchateaug</v>
          </cell>
          <cell r="Q1699">
            <v>0.17</v>
          </cell>
        </row>
        <row r="1700">
          <cell r="A1700" t="str">
            <v>2002</v>
          </cell>
          <cell r="B1700" t="str">
            <v>HR</v>
          </cell>
          <cell r="C1700" t="str">
            <v>A00</v>
          </cell>
          <cell r="D1700" t="str">
            <v>PC_EMP</v>
          </cell>
          <cell r="E1700" t="str">
            <v>T</v>
          </cell>
          <cell r="F1700" t="str">
            <v>BES</v>
          </cell>
          <cell r="G1700" t="str">
            <v>RSE</v>
          </cell>
          <cell r="I1700" t="str">
            <v>MS</v>
          </cell>
          <cell r="K1700" t="str">
            <v>V</v>
          </cell>
          <cell r="L1700">
            <v>38628.523032407407</v>
          </cell>
          <cell r="M1700" t="str">
            <v>gchateaug</v>
          </cell>
          <cell r="N1700">
            <v>38681.684166666666</v>
          </cell>
          <cell r="O1700" t="str">
            <v>gchateaug</v>
          </cell>
          <cell r="Q1700">
            <v>0.08</v>
          </cell>
        </row>
        <row r="1701">
          <cell r="A1701" t="str">
            <v>2001</v>
          </cell>
          <cell r="B1701" t="str">
            <v>JP</v>
          </cell>
          <cell r="C1701" t="str">
            <v>A00</v>
          </cell>
          <cell r="D1701" t="str">
            <v>PC_EMP</v>
          </cell>
          <cell r="E1701" t="str">
            <v>T</v>
          </cell>
          <cell r="F1701" t="str">
            <v>TOTAL</v>
          </cell>
          <cell r="G1701" t="str">
            <v>TOTAL</v>
          </cell>
          <cell r="I1701" t="str">
            <v>OTH</v>
          </cell>
          <cell r="J1701" t="str">
            <v xml:space="preserve">Source: OECD. </v>
          </cell>
          <cell r="K1701" t="str">
            <v>V</v>
          </cell>
          <cell r="L1701">
            <v>38628.523032407407</v>
          </cell>
          <cell r="M1701" t="str">
            <v>gchateaug</v>
          </cell>
          <cell r="N1701">
            <v>38681.684155092589</v>
          </cell>
          <cell r="O1701" t="str">
            <v>gchateaug</v>
          </cell>
          <cell r="Q1701">
            <v>1.59</v>
          </cell>
        </row>
        <row r="1702">
          <cell r="A1702" t="str">
            <v>2001</v>
          </cell>
          <cell r="B1702" t="str">
            <v>JP</v>
          </cell>
          <cell r="C1702" t="str">
            <v>A00</v>
          </cell>
          <cell r="D1702" t="str">
            <v>PC_EMP</v>
          </cell>
          <cell r="E1702" t="str">
            <v>T</v>
          </cell>
          <cell r="F1702" t="str">
            <v>TOTAL</v>
          </cell>
          <cell r="G1702" t="str">
            <v>RSE</v>
          </cell>
          <cell r="I1702" t="str">
            <v>OTH</v>
          </cell>
          <cell r="J1702" t="str">
            <v xml:space="preserve">Source: OECD. </v>
          </cell>
          <cell r="K1702" t="str">
            <v>V</v>
          </cell>
          <cell r="L1702">
            <v>38628.523032407407</v>
          </cell>
          <cell r="M1702" t="str">
            <v>gchateaug</v>
          </cell>
          <cell r="N1702">
            <v>38681.684155092589</v>
          </cell>
          <cell r="O1702" t="str">
            <v>gchateaug</v>
          </cell>
          <cell r="Q1702">
            <v>1.2</v>
          </cell>
        </row>
        <row r="1703">
          <cell r="A1703" t="str">
            <v>2002</v>
          </cell>
          <cell r="B1703" t="str">
            <v>IT</v>
          </cell>
          <cell r="C1703" t="str">
            <v>A00</v>
          </cell>
          <cell r="D1703" t="str">
            <v>PC_EMP</v>
          </cell>
          <cell r="E1703" t="str">
            <v>T</v>
          </cell>
          <cell r="F1703" t="str">
            <v>BES</v>
          </cell>
          <cell r="G1703" t="str">
            <v>TOTAL</v>
          </cell>
          <cell r="I1703" t="str">
            <v>OTH</v>
          </cell>
          <cell r="J1703" t="str">
            <v>DATA OCDE</v>
          </cell>
          <cell r="K1703" t="str">
            <v>V</v>
          </cell>
          <cell r="L1703">
            <v>38628.523043981484</v>
          </cell>
          <cell r="M1703" t="str">
            <v>gchateaug</v>
          </cell>
          <cell r="N1703">
            <v>38681.684166666666</v>
          </cell>
          <cell r="O1703" t="str">
            <v>gchateaug</v>
          </cell>
          <cell r="Q1703">
            <v>0.39</v>
          </cell>
        </row>
        <row r="1704">
          <cell r="A1704" t="str">
            <v>2002</v>
          </cell>
          <cell r="B1704" t="str">
            <v>IT</v>
          </cell>
          <cell r="C1704" t="str">
            <v>A00</v>
          </cell>
          <cell r="D1704" t="str">
            <v>PC_EMP</v>
          </cell>
          <cell r="E1704" t="str">
            <v>T</v>
          </cell>
          <cell r="F1704" t="str">
            <v>BES</v>
          </cell>
          <cell r="G1704" t="str">
            <v>RSE</v>
          </cell>
          <cell r="I1704" t="str">
            <v>OTH</v>
          </cell>
          <cell r="J1704" t="str">
            <v>DATA OCDE</v>
          </cell>
          <cell r="K1704" t="str">
            <v>V</v>
          </cell>
          <cell r="L1704">
            <v>38628.523043981484</v>
          </cell>
          <cell r="M1704" t="str">
            <v>gchateaug</v>
          </cell>
          <cell r="N1704">
            <v>38681.684166666666</v>
          </cell>
          <cell r="O1704" t="str">
            <v>gchateaug</v>
          </cell>
          <cell r="Q1704">
            <v>0.15</v>
          </cell>
        </row>
        <row r="1705">
          <cell r="A1705" t="str">
            <v>2001</v>
          </cell>
          <cell r="B1705" t="str">
            <v>NO</v>
          </cell>
          <cell r="C1705" t="str">
            <v>A00</v>
          </cell>
          <cell r="D1705" t="str">
            <v>PC_EMP</v>
          </cell>
          <cell r="E1705" t="str">
            <v>T</v>
          </cell>
          <cell r="F1705" t="str">
            <v>TOTAL</v>
          </cell>
          <cell r="G1705" t="str">
            <v>TOTAL</v>
          </cell>
          <cell r="I1705" t="str">
            <v>OTH</v>
          </cell>
          <cell r="J1705" t="str">
            <v>DATA OCDE</v>
          </cell>
          <cell r="K1705" t="str">
            <v>V</v>
          </cell>
          <cell r="L1705">
            <v>38628.523055555554</v>
          </cell>
          <cell r="M1705" t="str">
            <v>gchateaug</v>
          </cell>
          <cell r="N1705">
            <v>38681.684166666666</v>
          </cell>
          <cell r="O1705" t="str">
            <v>gchateaug</v>
          </cell>
          <cell r="Q1705">
            <v>2.14</v>
          </cell>
        </row>
        <row r="1706">
          <cell r="A1706" t="str">
            <v>2001</v>
          </cell>
          <cell r="B1706" t="str">
            <v>NO</v>
          </cell>
          <cell r="C1706" t="str">
            <v>A00</v>
          </cell>
          <cell r="D1706" t="str">
            <v>PC_EMP</v>
          </cell>
          <cell r="E1706" t="str">
            <v>T</v>
          </cell>
          <cell r="F1706" t="str">
            <v>TOTAL</v>
          </cell>
          <cell r="G1706" t="str">
            <v>RSE</v>
          </cell>
          <cell r="I1706" t="str">
            <v>OTH</v>
          </cell>
          <cell r="J1706" t="str">
            <v>DATA OCDE</v>
          </cell>
          <cell r="K1706" t="str">
            <v>V</v>
          </cell>
          <cell r="L1706">
            <v>38628.523055555554</v>
          </cell>
          <cell r="M1706" t="str">
            <v>gchateaug</v>
          </cell>
          <cell r="N1706">
            <v>38681.684166666666</v>
          </cell>
          <cell r="O1706" t="str">
            <v>gchateaug</v>
          </cell>
          <cell r="Q1706">
            <v>1.53</v>
          </cell>
        </row>
        <row r="1707">
          <cell r="A1707" t="str">
            <v>2001</v>
          </cell>
          <cell r="B1707" t="str">
            <v>NO</v>
          </cell>
          <cell r="C1707" t="str">
            <v>A00</v>
          </cell>
          <cell r="D1707" t="str">
            <v>PC_EMP</v>
          </cell>
          <cell r="E1707" t="str">
            <v>T</v>
          </cell>
          <cell r="F1707" t="str">
            <v>BES</v>
          </cell>
          <cell r="G1707" t="str">
            <v>TOTAL</v>
          </cell>
          <cell r="I1707" t="str">
            <v>OTH</v>
          </cell>
          <cell r="J1707" t="str">
            <v>DATA OCDE</v>
          </cell>
          <cell r="K1707" t="str">
            <v>V</v>
          </cell>
          <cell r="L1707">
            <v>38628.523055555554</v>
          </cell>
          <cell r="M1707" t="str">
            <v>gchateaug</v>
          </cell>
          <cell r="N1707">
            <v>38681.684166666666</v>
          </cell>
          <cell r="O1707" t="str">
            <v>gchateaug</v>
          </cell>
          <cell r="Q1707">
            <v>0.93</v>
          </cell>
        </row>
        <row r="1708">
          <cell r="A1708" t="str">
            <v>2001</v>
          </cell>
          <cell r="B1708" t="str">
            <v>NO</v>
          </cell>
          <cell r="C1708" t="str">
            <v>A00</v>
          </cell>
          <cell r="D1708" t="str">
            <v>PC_EMP</v>
          </cell>
          <cell r="E1708" t="str">
            <v>T</v>
          </cell>
          <cell r="F1708" t="str">
            <v>BES</v>
          </cell>
          <cell r="G1708" t="str">
            <v>RSE</v>
          </cell>
          <cell r="H1708" t="str">
            <v>u</v>
          </cell>
          <cell r="I1708" t="str">
            <v>OTH</v>
          </cell>
          <cell r="J1708" t="str">
            <v>DATA OCDE</v>
          </cell>
          <cell r="K1708" t="str">
            <v>V</v>
          </cell>
          <cell r="L1708">
            <v>38628.523055555554</v>
          </cell>
          <cell r="M1708" t="str">
            <v>gchateaug</v>
          </cell>
          <cell r="N1708">
            <v>38681.684166666666</v>
          </cell>
          <cell r="O1708" t="str">
            <v>gchateaug</v>
          </cell>
          <cell r="Q1708">
            <v>0.69</v>
          </cell>
        </row>
        <row r="1709">
          <cell r="A1709" t="str">
            <v>2001</v>
          </cell>
          <cell r="B1709" t="str">
            <v>NL</v>
          </cell>
          <cell r="C1709" t="str">
            <v>A00</v>
          </cell>
          <cell r="D1709" t="str">
            <v>PC_EMP</v>
          </cell>
          <cell r="E1709" t="str">
            <v>T</v>
          </cell>
          <cell r="F1709" t="str">
            <v>BES</v>
          </cell>
          <cell r="G1709" t="str">
            <v>TOTAL</v>
          </cell>
          <cell r="I1709" t="str">
            <v>OTH</v>
          </cell>
          <cell r="J1709" t="str">
            <v>DATA OCDE</v>
          </cell>
          <cell r="K1709" t="str">
            <v>V</v>
          </cell>
          <cell r="L1709">
            <v>38628.52306712963</v>
          </cell>
          <cell r="M1709" t="str">
            <v>gchateaug</v>
          </cell>
          <cell r="N1709">
            <v>38681.684166666666</v>
          </cell>
          <cell r="O1709" t="str">
            <v>gchateaug</v>
          </cell>
          <cell r="Q1709">
            <v>0.76</v>
          </cell>
        </row>
        <row r="1710">
          <cell r="A1710" t="str">
            <v>2004</v>
          </cell>
          <cell r="B1710" t="str">
            <v>SK</v>
          </cell>
          <cell r="C1710" t="str">
            <v>A00</v>
          </cell>
          <cell r="D1710" t="str">
            <v>PC_EMP</v>
          </cell>
          <cell r="E1710" t="str">
            <v>T</v>
          </cell>
          <cell r="F1710" t="str">
            <v>BES</v>
          </cell>
          <cell r="G1710" t="str">
            <v>TOTAL</v>
          </cell>
          <cell r="H1710" t="str">
            <v>:</v>
          </cell>
          <cell r="I1710" t="str">
            <v>NC</v>
          </cell>
          <cell r="K1710" t="str">
            <v>V</v>
          </cell>
          <cell r="L1710">
            <v>38628.523078703707</v>
          </cell>
          <cell r="M1710" t="str">
            <v>gchateaug</v>
          </cell>
          <cell r="N1710">
            <v>38681.684131944443</v>
          </cell>
          <cell r="O1710" t="str">
            <v>gchateaug</v>
          </cell>
        </row>
        <row r="1711">
          <cell r="A1711" t="str">
            <v>2004</v>
          </cell>
          <cell r="B1711" t="str">
            <v>SK</v>
          </cell>
          <cell r="C1711" t="str">
            <v>A00</v>
          </cell>
          <cell r="D1711" t="str">
            <v>PC_EMP</v>
          </cell>
          <cell r="E1711" t="str">
            <v>T</v>
          </cell>
          <cell r="F1711" t="str">
            <v>BES</v>
          </cell>
          <cell r="G1711" t="str">
            <v>RSE</v>
          </cell>
          <cell r="H1711" t="str">
            <v>:</v>
          </cell>
          <cell r="I1711" t="str">
            <v>NC</v>
          </cell>
          <cell r="K1711" t="str">
            <v>V</v>
          </cell>
          <cell r="L1711">
            <v>38628.523078703707</v>
          </cell>
          <cell r="M1711" t="str">
            <v>gchateaug</v>
          </cell>
          <cell r="N1711">
            <v>38681.684131944443</v>
          </cell>
          <cell r="O1711" t="str">
            <v>gchateaug</v>
          </cell>
        </row>
        <row r="1712">
          <cell r="A1712" t="str">
            <v>1992</v>
          </cell>
          <cell r="B1712" t="str">
            <v>UK</v>
          </cell>
          <cell r="C1712" t="str">
            <v>A00</v>
          </cell>
          <cell r="D1712" t="str">
            <v>PC_EMP</v>
          </cell>
          <cell r="E1712" t="str">
            <v>T</v>
          </cell>
          <cell r="F1712" t="str">
            <v>BES</v>
          </cell>
          <cell r="G1712" t="str">
            <v>TOTAL</v>
          </cell>
          <cell r="H1712" t="str">
            <v>:</v>
          </cell>
          <cell r="I1712" t="str">
            <v>NC</v>
          </cell>
          <cell r="K1712" t="str">
            <v>V</v>
          </cell>
          <cell r="L1712">
            <v>38628.522928240738</v>
          </cell>
          <cell r="M1712" t="str">
            <v>gchateaug</v>
          </cell>
          <cell r="N1712">
            <v>38681.684074074074</v>
          </cell>
          <cell r="O1712" t="str">
            <v>gchateaug</v>
          </cell>
        </row>
        <row r="1713">
          <cell r="A1713" t="str">
            <v>1992</v>
          </cell>
          <cell r="B1713" t="str">
            <v>UK</v>
          </cell>
          <cell r="C1713" t="str">
            <v>A00</v>
          </cell>
          <cell r="D1713" t="str">
            <v>PC_EMP</v>
          </cell>
          <cell r="E1713" t="str">
            <v>T</v>
          </cell>
          <cell r="F1713" t="str">
            <v>BES</v>
          </cell>
          <cell r="G1713" t="str">
            <v>RSE</v>
          </cell>
          <cell r="H1713" t="str">
            <v>:</v>
          </cell>
          <cell r="I1713" t="str">
            <v>NC</v>
          </cell>
          <cell r="K1713" t="str">
            <v>V</v>
          </cell>
          <cell r="L1713">
            <v>38628.522928240738</v>
          </cell>
          <cell r="M1713" t="str">
            <v>gchateaug</v>
          </cell>
          <cell r="N1713">
            <v>38681.684074074074</v>
          </cell>
          <cell r="O1713" t="str">
            <v>gchateaug</v>
          </cell>
        </row>
        <row r="1714">
          <cell r="A1714" t="str">
            <v>1992</v>
          </cell>
          <cell r="B1714" t="str">
            <v>TR</v>
          </cell>
          <cell r="C1714" t="str">
            <v>A00</v>
          </cell>
          <cell r="D1714" t="str">
            <v>PC_EMP</v>
          </cell>
          <cell r="E1714" t="str">
            <v>T</v>
          </cell>
          <cell r="F1714" t="str">
            <v>TOTAL</v>
          </cell>
          <cell r="G1714" t="str">
            <v>TOTAL</v>
          </cell>
          <cell r="I1714" t="str">
            <v>OTH</v>
          </cell>
          <cell r="J1714" t="str">
            <v>DATA OCDE</v>
          </cell>
          <cell r="K1714" t="str">
            <v>V</v>
          </cell>
          <cell r="L1714">
            <v>38628.522928240738</v>
          </cell>
          <cell r="M1714" t="str">
            <v>gchateaug</v>
          </cell>
          <cell r="N1714">
            <v>38681.684074074074</v>
          </cell>
          <cell r="O1714" t="str">
            <v>gchateaug</v>
          </cell>
          <cell r="Q1714">
            <v>0.21</v>
          </cell>
        </row>
        <row r="1715">
          <cell r="A1715" t="str">
            <v>1992</v>
          </cell>
          <cell r="B1715" t="str">
            <v>TR</v>
          </cell>
          <cell r="C1715" t="str">
            <v>A00</v>
          </cell>
          <cell r="D1715" t="str">
            <v>PC_EMP</v>
          </cell>
          <cell r="E1715" t="str">
            <v>T</v>
          </cell>
          <cell r="F1715" t="str">
            <v>TOTAL</v>
          </cell>
          <cell r="G1715" t="str">
            <v>RSE</v>
          </cell>
          <cell r="H1715" t="str">
            <v>:</v>
          </cell>
          <cell r="I1715" t="str">
            <v>NC</v>
          </cell>
          <cell r="K1715" t="str">
            <v>V</v>
          </cell>
          <cell r="L1715">
            <v>38628.522928240738</v>
          </cell>
          <cell r="M1715" t="str">
            <v>gchateaug</v>
          </cell>
          <cell r="N1715">
            <v>38681.684074074074</v>
          </cell>
          <cell r="O1715" t="str">
            <v>gchateaug</v>
          </cell>
        </row>
        <row r="1716">
          <cell r="A1716" t="str">
            <v>1992</v>
          </cell>
          <cell r="B1716" t="str">
            <v>TR</v>
          </cell>
          <cell r="C1716" t="str">
            <v>A00</v>
          </cell>
          <cell r="D1716" t="str">
            <v>PC_EMP</v>
          </cell>
          <cell r="E1716" t="str">
            <v>T</v>
          </cell>
          <cell r="F1716" t="str">
            <v>BES</v>
          </cell>
          <cell r="G1716" t="str">
            <v>TOTAL</v>
          </cell>
          <cell r="I1716" t="str">
            <v>OTH</v>
          </cell>
          <cell r="J1716" t="str">
            <v>DATA OCDE</v>
          </cell>
          <cell r="K1716" t="str">
            <v>V</v>
          </cell>
          <cell r="L1716">
            <v>38628.522928240738</v>
          </cell>
          <cell r="M1716" t="str">
            <v>gchateaug</v>
          </cell>
          <cell r="N1716">
            <v>38681.684074074074</v>
          </cell>
          <cell r="O1716" t="str">
            <v>gchateaug</v>
          </cell>
          <cell r="Q1716">
            <v>0.02</v>
          </cell>
        </row>
        <row r="1717">
          <cell r="A1717" t="str">
            <v>1990</v>
          </cell>
          <cell r="B1717" t="str">
            <v>ES</v>
          </cell>
          <cell r="C1717" t="str">
            <v>A00</v>
          </cell>
          <cell r="D1717" t="str">
            <v>PC_EMP</v>
          </cell>
          <cell r="E1717" t="str">
            <v>T</v>
          </cell>
          <cell r="F1717" t="str">
            <v>BES</v>
          </cell>
          <cell r="G1717" t="str">
            <v>TOTAL</v>
          </cell>
          <cell r="I1717" t="str">
            <v>NC</v>
          </cell>
          <cell r="K1717" t="str">
            <v>V</v>
          </cell>
          <cell r="L1717">
            <v>38628.522928240738</v>
          </cell>
          <cell r="M1717" t="str">
            <v>gchateaug</v>
          </cell>
          <cell r="N1717">
            <v>38681.684004629627</v>
          </cell>
          <cell r="O1717" t="str">
            <v>gchateaug</v>
          </cell>
          <cell r="Q1717">
            <v>0.28000000000000003</v>
          </cell>
        </row>
        <row r="1718">
          <cell r="A1718" t="str">
            <v>1987</v>
          </cell>
          <cell r="B1718" t="str">
            <v>IT</v>
          </cell>
          <cell r="C1718" t="str">
            <v>A00</v>
          </cell>
          <cell r="D1718" t="str">
            <v>PC_EMP</v>
          </cell>
          <cell r="E1718" t="str">
            <v>T</v>
          </cell>
          <cell r="F1718" t="str">
            <v>TOTAL</v>
          </cell>
          <cell r="G1718" t="str">
            <v>TOTAL</v>
          </cell>
          <cell r="I1718" t="str">
            <v>OTH</v>
          </cell>
          <cell r="J1718" t="str">
            <v>DATA OCDE</v>
          </cell>
          <cell r="K1718" t="str">
            <v>V</v>
          </cell>
          <cell r="L1718">
            <v>38628.522939814815</v>
          </cell>
          <cell r="M1718" t="str">
            <v>gchateaug</v>
          </cell>
          <cell r="N1718">
            <v>38681.683993055558</v>
          </cell>
          <cell r="O1718" t="str">
            <v>gchateaug</v>
          </cell>
          <cell r="Q1718">
            <v>0.78</v>
          </cell>
        </row>
        <row r="1719">
          <cell r="A1719" t="str">
            <v>1987</v>
          </cell>
          <cell r="B1719" t="str">
            <v>IT</v>
          </cell>
          <cell r="C1719" t="str">
            <v>A00</v>
          </cell>
          <cell r="D1719" t="str">
            <v>PC_EMP</v>
          </cell>
          <cell r="E1719" t="str">
            <v>T</v>
          </cell>
          <cell r="F1719" t="str">
            <v>BES</v>
          </cell>
          <cell r="G1719" t="str">
            <v>TOTAL</v>
          </cell>
          <cell r="I1719" t="str">
            <v>OTH</v>
          </cell>
          <cell r="J1719" t="str">
            <v>DATA OCDE</v>
          </cell>
          <cell r="K1719" t="str">
            <v>V</v>
          </cell>
          <cell r="L1719">
            <v>38628.522951388892</v>
          </cell>
          <cell r="M1719" t="str">
            <v>gchateaug</v>
          </cell>
          <cell r="N1719">
            <v>38681.683993055558</v>
          </cell>
          <cell r="O1719" t="str">
            <v>gchateaug</v>
          </cell>
          <cell r="Q1719">
            <v>0.31</v>
          </cell>
        </row>
        <row r="1720">
          <cell r="A1720" t="str">
            <v>1995</v>
          </cell>
          <cell r="B1720" t="str">
            <v>IS</v>
          </cell>
          <cell r="C1720" t="str">
            <v>A00</v>
          </cell>
          <cell r="D1720" t="str">
            <v>PC_EMP</v>
          </cell>
          <cell r="E1720" t="str">
            <v>T</v>
          </cell>
          <cell r="F1720" t="str">
            <v>TOTAL</v>
          </cell>
          <cell r="G1720" t="str">
            <v>TOTAL</v>
          </cell>
          <cell r="I1720" t="str">
            <v>NC</v>
          </cell>
          <cell r="K1720" t="str">
            <v>V</v>
          </cell>
          <cell r="L1720">
            <v>38628.522951388892</v>
          </cell>
          <cell r="M1720" t="str">
            <v>gchateaug</v>
          </cell>
          <cell r="N1720">
            <v>38681.684039351851</v>
          </cell>
          <cell r="O1720" t="str">
            <v>gchateaug</v>
          </cell>
          <cell r="Q1720">
            <v>2.06</v>
          </cell>
        </row>
        <row r="1721">
          <cell r="A1721" t="str">
            <v>1995</v>
          </cell>
          <cell r="B1721" t="str">
            <v>IS</v>
          </cell>
          <cell r="C1721" t="str">
            <v>A00</v>
          </cell>
          <cell r="D1721" t="str">
            <v>PC_EMP</v>
          </cell>
          <cell r="E1721" t="str">
            <v>T</v>
          </cell>
          <cell r="F1721" t="str">
            <v>TOTAL</v>
          </cell>
          <cell r="G1721" t="str">
            <v>RSE</v>
          </cell>
          <cell r="I1721" t="str">
            <v>NC</v>
          </cell>
          <cell r="K1721" t="str">
            <v>V</v>
          </cell>
          <cell r="L1721">
            <v>38628.522951388892</v>
          </cell>
          <cell r="M1721" t="str">
            <v>gchateaug</v>
          </cell>
          <cell r="N1721">
            <v>38681.684039351851</v>
          </cell>
          <cell r="O1721" t="str">
            <v>gchateaug</v>
          </cell>
          <cell r="Q1721">
            <v>1.38</v>
          </cell>
        </row>
        <row r="1722">
          <cell r="A1722" t="str">
            <v>1995</v>
          </cell>
          <cell r="B1722" t="str">
            <v>IS</v>
          </cell>
          <cell r="C1722" t="str">
            <v>A00</v>
          </cell>
          <cell r="D1722" t="str">
            <v>PC_EMP</v>
          </cell>
          <cell r="E1722" t="str">
            <v>T</v>
          </cell>
          <cell r="F1722" t="str">
            <v>BES</v>
          </cell>
          <cell r="G1722" t="str">
            <v>TOTAL</v>
          </cell>
          <cell r="I1722" t="str">
            <v>NC</v>
          </cell>
          <cell r="K1722" t="str">
            <v>V</v>
          </cell>
          <cell r="L1722">
            <v>38628.522951388892</v>
          </cell>
          <cell r="M1722" t="str">
            <v>gchateaug</v>
          </cell>
          <cell r="N1722">
            <v>38681.684039351851</v>
          </cell>
          <cell r="O1722" t="str">
            <v>gchateaug</v>
          </cell>
          <cell r="Q1722">
            <v>0.65</v>
          </cell>
        </row>
        <row r="1723">
          <cell r="A1723" t="str">
            <v>1995</v>
          </cell>
          <cell r="B1723" t="str">
            <v>IS</v>
          </cell>
          <cell r="C1723" t="str">
            <v>A00</v>
          </cell>
          <cell r="D1723" t="str">
            <v>PC_EMP</v>
          </cell>
          <cell r="E1723" t="str">
            <v>T</v>
          </cell>
          <cell r="F1723" t="str">
            <v>BES</v>
          </cell>
          <cell r="G1723" t="str">
            <v>RSE</v>
          </cell>
          <cell r="I1723" t="str">
            <v>NC</v>
          </cell>
          <cell r="K1723" t="str">
            <v>V</v>
          </cell>
          <cell r="L1723">
            <v>38628.522951388892</v>
          </cell>
          <cell r="M1723" t="str">
            <v>gchateaug</v>
          </cell>
          <cell r="N1723">
            <v>38681.684039351851</v>
          </cell>
          <cell r="O1723" t="str">
            <v>gchateaug</v>
          </cell>
          <cell r="Q1723">
            <v>0.37</v>
          </cell>
        </row>
        <row r="1724">
          <cell r="A1724" t="str">
            <v>1989</v>
          </cell>
          <cell r="B1724" t="str">
            <v>ES</v>
          </cell>
          <cell r="C1724" t="str">
            <v>A00</v>
          </cell>
          <cell r="D1724" t="str">
            <v>PC_EMP</v>
          </cell>
          <cell r="E1724" t="str">
            <v>T</v>
          </cell>
          <cell r="F1724" t="str">
            <v>TOTAL</v>
          </cell>
          <cell r="G1724" t="str">
            <v>TOTAL</v>
          </cell>
          <cell r="I1724" t="str">
            <v>NC</v>
          </cell>
          <cell r="K1724" t="str">
            <v>V</v>
          </cell>
          <cell r="L1724">
            <v>38628.522962962961</v>
          </cell>
          <cell r="M1724" t="str">
            <v>gchateaug</v>
          </cell>
          <cell r="N1724">
            <v>38681.68408564815</v>
          </cell>
          <cell r="O1724" t="str">
            <v>gchateaug</v>
          </cell>
          <cell r="Q1724">
            <v>0.82</v>
          </cell>
        </row>
        <row r="1725">
          <cell r="A1725" t="str">
            <v>1989</v>
          </cell>
          <cell r="B1725" t="str">
            <v>ES</v>
          </cell>
          <cell r="C1725" t="str">
            <v>A00</v>
          </cell>
          <cell r="D1725" t="str">
            <v>PC_EMP</v>
          </cell>
          <cell r="E1725" t="str">
            <v>T</v>
          </cell>
          <cell r="F1725" t="str">
            <v>TOTAL</v>
          </cell>
          <cell r="G1725" t="str">
            <v>RSE</v>
          </cell>
          <cell r="I1725" t="str">
            <v>NC</v>
          </cell>
          <cell r="K1725" t="str">
            <v>V</v>
          </cell>
          <cell r="L1725">
            <v>38628.522962962961</v>
          </cell>
          <cell r="M1725" t="str">
            <v>gchateaug</v>
          </cell>
          <cell r="N1725">
            <v>38681.68408564815</v>
          </cell>
          <cell r="O1725" t="str">
            <v>gchateaug</v>
          </cell>
          <cell r="Q1725">
            <v>0.49</v>
          </cell>
        </row>
        <row r="1726">
          <cell r="A1726" t="str">
            <v>1989</v>
          </cell>
          <cell r="B1726" t="str">
            <v>ES</v>
          </cell>
          <cell r="C1726" t="str">
            <v>A00</v>
          </cell>
          <cell r="D1726" t="str">
            <v>PC_EMP</v>
          </cell>
          <cell r="E1726" t="str">
            <v>T</v>
          </cell>
          <cell r="F1726" t="str">
            <v>BES</v>
          </cell>
          <cell r="G1726" t="str">
            <v>TOTAL</v>
          </cell>
          <cell r="I1726" t="str">
            <v>NC</v>
          </cell>
          <cell r="K1726" t="str">
            <v>V</v>
          </cell>
          <cell r="L1726">
            <v>38628.522962962961</v>
          </cell>
          <cell r="M1726" t="str">
            <v>gchateaug</v>
          </cell>
          <cell r="N1726">
            <v>38681.68408564815</v>
          </cell>
          <cell r="O1726" t="str">
            <v>gchateaug</v>
          </cell>
          <cell r="Q1726">
            <v>0.26</v>
          </cell>
        </row>
        <row r="1727">
          <cell r="A1727" t="str">
            <v>1996</v>
          </cell>
          <cell r="B1727" t="str">
            <v>HU</v>
          </cell>
          <cell r="C1727" t="str">
            <v>A00</v>
          </cell>
          <cell r="D1727" t="str">
            <v>PC_EMP</v>
          </cell>
          <cell r="E1727" t="str">
            <v>T</v>
          </cell>
          <cell r="F1727" t="str">
            <v>TOTAL</v>
          </cell>
          <cell r="G1727" t="str">
            <v>TOTAL</v>
          </cell>
          <cell r="I1727" t="str">
            <v>NC</v>
          </cell>
          <cell r="K1727" t="str">
            <v>V</v>
          </cell>
          <cell r="L1727">
            <v>38628.522962962961</v>
          </cell>
          <cell r="M1727" t="str">
            <v>gchateaug</v>
          </cell>
          <cell r="N1727">
            <v>38681.684016203704</v>
          </cell>
          <cell r="O1727" t="str">
            <v>gchateaug</v>
          </cell>
          <cell r="Q1727">
            <v>1.04</v>
          </cell>
        </row>
        <row r="1728">
          <cell r="A1728" t="str">
            <v>1996</v>
          </cell>
          <cell r="B1728" t="str">
            <v>HU</v>
          </cell>
          <cell r="C1728" t="str">
            <v>A00</v>
          </cell>
          <cell r="D1728" t="str">
            <v>PC_EMP</v>
          </cell>
          <cell r="E1728" t="str">
            <v>T</v>
          </cell>
          <cell r="F1728" t="str">
            <v>TOTAL</v>
          </cell>
          <cell r="G1728" t="str">
            <v>RSE</v>
          </cell>
          <cell r="I1728" t="str">
            <v>NC</v>
          </cell>
          <cell r="K1728" t="str">
            <v>V</v>
          </cell>
          <cell r="L1728">
            <v>38628.522962962961</v>
          </cell>
          <cell r="M1728" t="str">
            <v>gchateaug</v>
          </cell>
          <cell r="N1728">
            <v>38681.684016203704</v>
          </cell>
          <cell r="O1728" t="str">
            <v>gchateaug</v>
          </cell>
          <cell r="Q1728">
            <v>0.56999999999999995</v>
          </cell>
        </row>
        <row r="1729">
          <cell r="A1729" t="str">
            <v>1996</v>
          </cell>
          <cell r="B1729" t="str">
            <v>HU</v>
          </cell>
          <cell r="C1729" t="str">
            <v>A00</v>
          </cell>
          <cell r="D1729" t="str">
            <v>PC_EMP</v>
          </cell>
          <cell r="E1729" t="str">
            <v>T</v>
          </cell>
          <cell r="F1729" t="str">
            <v>BES</v>
          </cell>
          <cell r="G1729" t="str">
            <v>TOTAL</v>
          </cell>
          <cell r="I1729" t="str">
            <v>NC</v>
          </cell>
          <cell r="K1729" t="str">
            <v>V</v>
          </cell>
          <cell r="L1729">
            <v>38628.522962962961</v>
          </cell>
          <cell r="M1729" t="str">
            <v>gchateaug</v>
          </cell>
          <cell r="N1729">
            <v>38681.684016203704</v>
          </cell>
          <cell r="O1729" t="str">
            <v>gchateaug</v>
          </cell>
          <cell r="Q1729">
            <v>0.25</v>
          </cell>
        </row>
        <row r="1730">
          <cell r="A1730" t="str">
            <v>1996</v>
          </cell>
          <cell r="B1730" t="str">
            <v>HU</v>
          </cell>
          <cell r="C1730" t="str">
            <v>A00</v>
          </cell>
          <cell r="D1730" t="str">
            <v>PC_EMP</v>
          </cell>
          <cell r="E1730" t="str">
            <v>T</v>
          </cell>
          <cell r="F1730" t="str">
            <v>BES</v>
          </cell>
          <cell r="G1730" t="str">
            <v>RSE</v>
          </cell>
          <cell r="I1730" t="str">
            <v>NC</v>
          </cell>
          <cell r="K1730" t="str">
            <v>V</v>
          </cell>
          <cell r="L1730">
            <v>38628.522962962961</v>
          </cell>
          <cell r="M1730" t="str">
            <v>gchateaug</v>
          </cell>
          <cell r="N1730">
            <v>38681.684016203704</v>
          </cell>
          <cell r="O1730" t="str">
            <v>gchateaug</v>
          </cell>
          <cell r="Q1730">
            <v>0.11</v>
          </cell>
        </row>
        <row r="1731">
          <cell r="A1731" t="str">
            <v>2003</v>
          </cell>
          <cell r="B1731" t="str">
            <v>HU</v>
          </cell>
          <cell r="C1731" t="str">
            <v>A00</v>
          </cell>
          <cell r="D1731" t="str">
            <v>PC_EMP</v>
          </cell>
          <cell r="E1731" t="str">
            <v>T</v>
          </cell>
          <cell r="F1731" t="str">
            <v>TOTAL</v>
          </cell>
          <cell r="G1731" t="str">
            <v>RSE</v>
          </cell>
          <cell r="I1731" t="str">
            <v>MS</v>
          </cell>
          <cell r="K1731" t="str">
            <v>V</v>
          </cell>
          <cell r="L1731">
            <v>38628.523020833331</v>
          </cell>
          <cell r="M1731" t="str">
            <v>gchateaug</v>
          </cell>
          <cell r="N1731">
            <v>38681.684131944443</v>
          </cell>
          <cell r="O1731" t="str">
            <v>gchateaug</v>
          </cell>
          <cell r="Q1731">
            <v>0.77</v>
          </cell>
        </row>
        <row r="1732">
          <cell r="A1732" t="str">
            <v>2003</v>
          </cell>
          <cell r="B1732" t="str">
            <v>HU</v>
          </cell>
          <cell r="C1732" t="str">
            <v>A00</v>
          </cell>
          <cell r="D1732" t="str">
            <v>PC_EMP</v>
          </cell>
          <cell r="E1732" t="str">
            <v>T</v>
          </cell>
          <cell r="F1732" t="str">
            <v>BES</v>
          </cell>
          <cell r="G1732" t="str">
            <v>TOTAL</v>
          </cell>
          <cell r="I1732" t="str">
            <v>MS</v>
          </cell>
          <cell r="K1732" t="str">
            <v>V</v>
          </cell>
          <cell r="L1732">
            <v>38628.523020833331</v>
          </cell>
          <cell r="M1732" t="str">
            <v>gchateaug</v>
          </cell>
          <cell r="N1732">
            <v>38681.684131944443</v>
          </cell>
          <cell r="O1732" t="str">
            <v>gchateaug</v>
          </cell>
          <cell r="Q1732">
            <v>0.24</v>
          </cell>
        </row>
        <row r="1733">
          <cell r="A1733" t="str">
            <v>2003</v>
          </cell>
          <cell r="B1733" t="str">
            <v>HU</v>
          </cell>
          <cell r="C1733" t="str">
            <v>A00</v>
          </cell>
          <cell r="D1733" t="str">
            <v>PC_EMP</v>
          </cell>
          <cell r="E1733" t="str">
            <v>T</v>
          </cell>
          <cell r="F1733" t="str">
            <v>BES</v>
          </cell>
          <cell r="G1733" t="str">
            <v>RSE</v>
          </cell>
          <cell r="I1733" t="str">
            <v>MS</v>
          </cell>
          <cell r="K1733" t="str">
            <v>V</v>
          </cell>
          <cell r="L1733">
            <v>38628.523020833331</v>
          </cell>
          <cell r="M1733" t="str">
            <v>gchateaug</v>
          </cell>
          <cell r="N1733">
            <v>38681.684131944443</v>
          </cell>
          <cell r="O1733" t="str">
            <v>gchateaug</v>
          </cell>
          <cell r="Q1733">
            <v>0.14000000000000001</v>
          </cell>
        </row>
        <row r="1734">
          <cell r="A1734" t="str">
            <v>2001</v>
          </cell>
          <cell r="B1734" t="str">
            <v>JP</v>
          </cell>
          <cell r="C1734" t="str">
            <v>A00</v>
          </cell>
          <cell r="D1734" t="str">
            <v>PC_EMP</v>
          </cell>
          <cell r="E1734" t="str">
            <v>T</v>
          </cell>
          <cell r="F1734" t="str">
            <v>BES</v>
          </cell>
          <cell r="G1734" t="str">
            <v>TOTAL</v>
          </cell>
          <cell r="I1734" t="str">
            <v>OTH</v>
          </cell>
          <cell r="J1734" t="str">
            <v xml:space="preserve">Source: OECD. </v>
          </cell>
          <cell r="K1734" t="str">
            <v>V</v>
          </cell>
          <cell r="L1734">
            <v>38628.523032407407</v>
          </cell>
          <cell r="M1734" t="str">
            <v>gchateaug</v>
          </cell>
          <cell r="N1734">
            <v>38681.684155092589</v>
          </cell>
          <cell r="O1734" t="str">
            <v>gchateaug</v>
          </cell>
          <cell r="Q1734">
            <v>0.95</v>
          </cell>
        </row>
        <row r="1735">
          <cell r="A1735" t="str">
            <v>2001</v>
          </cell>
          <cell r="B1735" t="str">
            <v>JP</v>
          </cell>
          <cell r="C1735" t="str">
            <v>A00</v>
          </cell>
          <cell r="D1735" t="str">
            <v>PC_EMP</v>
          </cell>
          <cell r="E1735" t="str">
            <v>T</v>
          </cell>
          <cell r="F1735" t="str">
            <v>BES</v>
          </cell>
          <cell r="G1735" t="str">
            <v>RSE</v>
          </cell>
          <cell r="I1735" t="str">
            <v>OTH</v>
          </cell>
          <cell r="J1735" t="str">
            <v xml:space="preserve">Source: OECD. </v>
          </cell>
          <cell r="K1735" t="str">
            <v>V</v>
          </cell>
          <cell r="L1735">
            <v>38628.523032407407</v>
          </cell>
          <cell r="M1735" t="str">
            <v>gchateaug</v>
          </cell>
          <cell r="N1735">
            <v>38681.684155092589</v>
          </cell>
          <cell r="O1735" t="str">
            <v>gchateaug</v>
          </cell>
          <cell r="Q1735">
            <v>0.7</v>
          </cell>
        </row>
        <row r="1736">
          <cell r="A1736" t="str">
            <v>2001</v>
          </cell>
          <cell r="B1736" t="str">
            <v>IT</v>
          </cell>
          <cell r="C1736" t="str">
            <v>A00</v>
          </cell>
          <cell r="D1736" t="str">
            <v>PC_EMP</v>
          </cell>
          <cell r="E1736" t="str">
            <v>T</v>
          </cell>
          <cell r="F1736" t="str">
            <v>TOTAL</v>
          </cell>
          <cell r="G1736" t="str">
            <v>TOTAL</v>
          </cell>
          <cell r="I1736" t="str">
            <v>OTH</v>
          </cell>
          <cell r="J1736" t="str">
            <v>DATA OCDE</v>
          </cell>
          <cell r="K1736" t="str">
            <v>V</v>
          </cell>
          <cell r="L1736">
            <v>38628.523032407407</v>
          </cell>
          <cell r="M1736" t="str">
            <v>gchateaug</v>
          </cell>
          <cell r="N1736">
            <v>38681.684155092589</v>
          </cell>
          <cell r="O1736" t="str">
            <v>gchateaug</v>
          </cell>
          <cell r="Q1736">
            <v>1.1000000000000001</v>
          </cell>
        </row>
        <row r="1737">
          <cell r="A1737" t="str">
            <v>2001</v>
          </cell>
          <cell r="B1737" t="str">
            <v>IT</v>
          </cell>
          <cell r="C1737" t="str">
            <v>A00</v>
          </cell>
          <cell r="D1737" t="str">
            <v>PC_EMP</v>
          </cell>
          <cell r="E1737" t="str">
            <v>T</v>
          </cell>
          <cell r="F1737" t="str">
            <v>TOTAL</v>
          </cell>
          <cell r="G1737" t="str">
            <v>RSE</v>
          </cell>
          <cell r="I1737" t="str">
            <v>OTH</v>
          </cell>
          <cell r="J1737" t="str">
            <v>DATA OCDE</v>
          </cell>
          <cell r="K1737" t="str">
            <v>V</v>
          </cell>
          <cell r="L1737">
            <v>38628.523032407407</v>
          </cell>
          <cell r="M1737" t="str">
            <v>gchateaug</v>
          </cell>
          <cell r="N1737">
            <v>38681.684155092589</v>
          </cell>
          <cell r="O1737" t="str">
            <v>gchateaug</v>
          </cell>
          <cell r="Q1737">
            <v>0.47</v>
          </cell>
        </row>
        <row r="1738">
          <cell r="A1738" t="str">
            <v>2001</v>
          </cell>
          <cell r="B1738" t="str">
            <v>IT</v>
          </cell>
          <cell r="C1738" t="str">
            <v>A00</v>
          </cell>
          <cell r="D1738" t="str">
            <v>PC_EMP</v>
          </cell>
          <cell r="E1738" t="str">
            <v>T</v>
          </cell>
          <cell r="F1738" t="str">
            <v>BES</v>
          </cell>
          <cell r="G1738" t="str">
            <v>TOTAL</v>
          </cell>
          <cell r="I1738" t="str">
            <v>OTH</v>
          </cell>
          <cell r="J1738" t="str">
            <v>DATA OCDE</v>
          </cell>
          <cell r="K1738" t="str">
            <v>V</v>
          </cell>
          <cell r="L1738">
            <v>38628.523032407407</v>
          </cell>
          <cell r="M1738" t="str">
            <v>gchateaug</v>
          </cell>
          <cell r="N1738">
            <v>38681.684155092589</v>
          </cell>
          <cell r="O1738" t="str">
            <v>gchateaug</v>
          </cell>
          <cell r="Q1738">
            <v>0.36</v>
          </cell>
        </row>
        <row r="1739">
          <cell r="A1739" t="str">
            <v>2001</v>
          </cell>
          <cell r="B1739" t="str">
            <v>IT</v>
          </cell>
          <cell r="C1739" t="str">
            <v>A00</v>
          </cell>
          <cell r="D1739" t="str">
            <v>PC_EMP</v>
          </cell>
          <cell r="E1739" t="str">
            <v>T</v>
          </cell>
          <cell r="F1739" t="str">
            <v>BES</v>
          </cell>
          <cell r="G1739" t="str">
            <v>RSE</v>
          </cell>
          <cell r="I1739" t="str">
            <v>OTH</v>
          </cell>
          <cell r="J1739" t="str">
            <v>DATA OCDE</v>
          </cell>
          <cell r="K1739" t="str">
            <v>V</v>
          </cell>
          <cell r="L1739">
            <v>38628.523032407407</v>
          </cell>
          <cell r="M1739" t="str">
            <v>gchateaug</v>
          </cell>
          <cell r="N1739">
            <v>38681.684155092589</v>
          </cell>
          <cell r="O1739" t="str">
            <v>gchateaug</v>
          </cell>
          <cell r="Q1739">
            <v>0.14000000000000001</v>
          </cell>
        </row>
        <row r="1740">
          <cell r="A1740" t="str">
            <v>2003</v>
          </cell>
          <cell r="B1740" t="str">
            <v>DE</v>
          </cell>
          <cell r="C1740" t="str">
            <v>A00</v>
          </cell>
          <cell r="D1740" t="str">
            <v>PC_EMP</v>
          </cell>
          <cell r="E1740" t="str">
            <v>T</v>
          </cell>
          <cell r="F1740" t="str">
            <v>TOTAL</v>
          </cell>
          <cell r="G1740" t="str">
            <v>TOTAL</v>
          </cell>
          <cell r="I1740" t="str">
            <v>MS</v>
          </cell>
          <cell r="K1740" t="str">
            <v>V</v>
          </cell>
          <cell r="L1740">
            <v>38628.523032407407</v>
          </cell>
          <cell r="M1740" t="str">
            <v>gchateaug</v>
          </cell>
          <cell r="N1740">
            <v>38681.68414351852</v>
          </cell>
          <cell r="O1740" t="str">
            <v>gchateaug</v>
          </cell>
          <cell r="Q1740">
            <v>1.85</v>
          </cell>
        </row>
        <row r="1741">
          <cell r="A1741" t="str">
            <v>2003</v>
          </cell>
          <cell r="B1741" t="str">
            <v>DE</v>
          </cell>
          <cell r="C1741" t="str">
            <v>A00</v>
          </cell>
          <cell r="D1741" t="str">
            <v>PC_EMP</v>
          </cell>
          <cell r="E1741" t="str">
            <v>T</v>
          </cell>
          <cell r="F1741" t="str">
            <v>TOTAL</v>
          </cell>
          <cell r="G1741" t="str">
            <v>RSE</v>
          </cell>
          <cell r="I1741" t="str">
            <v>MS</v>
          </cell>
          <cell r="K1741" t="str">
            <v>V</v>
          </cell>
          <cell r="L1741">
            <v>38628.523032407407</v>
          </cell>
          <cell r="M1741" t="str">
            <v>gchateaug</v>
          </cell>
          <cell r="N1741">
            <v>38681.68414351852</v>
          </cell>
          <cell r="O1741" t="str">
            <v>gchateaug</v>
          </cell>
          <cell r="Q1741">
            <v>1.1100000000000001</v>
          </cell>
        </row>
        <row r="1742">
          <cell r="A1742" t="str">
            <v>2002</v>
          </cell>
          <cell r="B1742" t="str">
            <v>IS</v>
          </cell>
          <cell r="C1742" t="str">
            <v>A00</v>
          </cell>
          <cell r="D1742" t="str">
            <v>PC_EMP</v>
          </cell>
          <cell r="E1742" t="str">
            <v>T</v>
          </cell>
          <cell r="F1742" t="str">
            <v>TOTAL</v>
          </cell>
          <cell r="G1742" t="str">
            <v>TOTAL</v>
          </cell>
          <cell r="H1742" t="str">
            <v>f</v>
          </cell>
          <cell r="I1742" t="str">
            <v>MS</v>
          </cell>
          <cell r="K1742" t="str">
            <v>V</v>
          </cell>
          <cell r="L1742">
            <v>38628.523043981484</v>
          </cell>
          <cell r="M1742" t="str">
            <v>gchateaug</v>
          </cell>
          <cell r="N1742">
            <v>38681.684166666666</v>
          </cell>
          <cell r="O1742" t="str">
            <v>gchateaug</v>
          </cell>
          <cell r="Q1742">
            <v>3.19</v>
          </cell>
        </row>
        <row r="1743">
          <cell r="A1743" t="str">
            <v>2001</v>
          </cell>
          <cell r="B1743" t="str">
            <v>LV</v>
          </cell>
          <cell r="C1743" t="str">
            <v>A00</v>
          </cell>
          <cell r="D1743" t="str">
            <v>PC_EMP</v>
          </cell>
          <cell r="E1743" t="str">
            <v>T</v>
          </cell>
          <cell r="F1743" t="str">
            <v>TOTAL</v>
          </cell>
          <cell r="G1743" t="str">
            <v>TOTAL</v>
          </cell>
          <cell r="I1743" t="str">
            <v>NC</v>
          </cell>
          <cell r="K1743" t="str">
            <v>V</v>
          </cell>
          <cell r="L1743">
            <v>38628.523043981484</v>
          </cell>
          <cell r="M1743" t="str">
            <v>gchateaug</v>
          </cell>
          <cell r="N1743">
            <v>38681.684166666666</v>
          </cell>
          <cell r="O1743" t="str">
            <v>gchateaug</v>
          </cell>
          <cell r="Q1743">
            <v>0.87</v>
          </cell>
        </row>
        <row r="1744">
          <cell r="A1744" t="str">
            <v>2001</v>
          </cell>
          <cell r="B1744" t="str">
            <v>LV</v>
          </cell>
          <cell r="C1744" t="str">
            <v>A00</v>
          </cell>
          <cell r="D1744" t="str">
            <v>PC_EMP</v>
          </cell>
          <cell r="E1744" t="str">
            <v>T</v>
          </cell>
          <cell r="F1744" t="str">
            <v>TOTAL</v>
          </cell>
          <cell r="G1744" t="str">
            <v>RSE</v>
          </cell>
          <cell r="I1744" t="str">
            <v>NC</v>
          </cell>
          <cell r="K1744" t="str">
            <v>V</v>
          </cell>
          <cell r="L1744">
            <v>38628.523043981484</v>
          </cell>
          <cell r="M1744" t="str">
            <v>gchateaug</v>
          </cell>
          <cell r="N1744">
            <v>38681.684166666666</v>
          </cell>
          <cell r="O1744" t="str">
            <v>gchateaug</v>
          </cell>
          <cell r="Q1744">
            <v>0.6</v>
          </cell>
        </row>
        <row r="1745">
          <cell r="A1745" t="str">
            <v>2001</v>
          </cell>
          <cell r="B1745" t="str">
            <v>LV</v>
          </cell>
          <cell r="C1745" t="str">
            <v>A00</v>
          </cell>
          <cell r="D1745" t="str">
            <v>PC_EMP</v>
          </cell>
          <cell r="E1745" t="str">
            <v>T</v>
          </cell>
          <cell r="F1745" t="str">
            <v>BES</v>
          </cell>
          <cell r="G1745" t="str">
            <v>TOTAL</v>
          </cell>
          <cell r="I1745" t="str">
            <v>NC</v>
          </cell>
          <cell r="K1745" t="str">
            <v>V</v>
          </cell>
          <cell r="L1745">
            <v>38628.523043981484</v>
          </cell>
          <cell r="M1745" t="str">
            <v>gchateaug</v>
          </cell>
          <cell r="N1745">
            <v>38681.684166666666</v>
          </cell>
          <cell r="O1745" t="str">
            <v>gchateaug</v>
          </cell>
          <cell r="Q1745">
            <v>0.18</v>
          </cell>
        </row>
        <row r="1746">
          <cell r="A1746" t="str">
            <v>2001</v>
          </cell>
          <cell r="B1746" t="str">
            <v>LV</v>
          </cell>
          <cell r="C1746" t="str">
            <v>A00</v>
          </cell>
          <cell r="D1746" t="str">
            <v>PC_EMP</v>
          </cell>
          <cell r="E1746" t="str">
            <v>T</v>
          </cell>
          <cell r="F1746" t="str">
            <v>BES</v>
          </cell>
          <cell r="G1746" t="str">
            <v>RSE</v>
          </cell>
          <cell r="I1746" t="str">
            <v>NC</v>
          </cell>
          <cell r="K1746" t="str">
            <v>V</v>
          </cell>
          <cell r="L1746">
            <v>38628.523043981484</v>
          </cell>
          <cell r="M1746" t="str">
            <v>gchateaug</v>
          </cell>
          <cell r="N1746">
            <v>38681.684166666666</v>
          </cell>
          <cell r="O1746" t="str">
            <v>gchateaug</v>
          </cell>
          <cell r="Q1746">
            <v>0.1</v>
          </cell>
        </row>
        <row r="1747">
          <cell r="A1747" t="str">
            <v>1997</v>
          </cell>
          <cell r="B1747" t="str">
            <v>FI</v>
          </cell>
          <cell r="C1747" t="str">
            <v>A00</v>
          </cell>
          <cell r="D1747" t="str">
            <v>PC_EMP</v>
          </cell>
          <cell r="E1747" t="str">
            <v>T</v>
          </cell>
          <cell r="F1747" t="str">
            <v>BES</v>
          </cell>
          <cell r="G1747" t="str">
            <v>RSE</v>
          </cell>
          <cell r="I1747" t="str">
            <v>NC</v>
          </cell>
          <cell r="K1747" t="str">
            <v>V</v>
          </cell>
          <cell r="L1747">
            <v>38628.52306712963</v>
          </cell>
          <cell r="M1747" t="str">
            <v>gchateaug</v>
          </cell>
          <cell r="N1747">
            <v>38681.684016203704</v>
          </cell>
          <cell r="O1747" t="str">
            <v>gchateaug</v>
          </cell>
          <cell r="Q1747">
            <v>0.83</v>
          </cell>
        </row>
        <row r="1748">
          <cell r="A1748" t="str">
            <v>1997</v>
          </cell>
          <cell r="B1748" t="str">
            <v>FI</v>
          </cell>
          <cell r="C1748" t="str">
            <v>A00</v>
          </cell>
          <cell r="D1748" t="str">
            <v>PC_EMP</v>
          </cell>
          <cell r="E1748" t="str">
            <v>T</v>
          </cell>
          <cell r="F1748" t="str">
            <v>BES</v>
          </cell>
          <cell r="G1748" t="str">
            <v>TOTAL</v>
          </cell>
          <cell r="I1748" t="str">
            <v>NC</v>
          </cell>
          <cell r="K1748" t="str">
            <v>V</v>
          </cell>
          <cell r="L1748">
            <v>38628.52306712963</v>
          </cell>
          <cell r="M1748" t="str">
            <v>gchateaug</v>
          </cell>
          <cell r="N1748">
            <v>38681.684016203704</v>
          </cell>
          <cell r="O1748" t="str">
            <v>gchateaug</v>
          </cell>
          <cell r="Q1748">
            <v>1.37</v>
          </cell>
        </row>
        <row r="1749">
          <cell r="A1749" t="str">
            <v>2000</v>
          </cell>
          <cell r="B1749" t="str">
            <v>LV</v>
          </cell>
          <cell r="C1749" t="str">
            <v>A00</v>
          </cell>
          <cell r="D1749" t="str">
            <v>PC_EMP</v>
          </cell>
          <cell r="E1749" t="str">
            <v>T</v>
          </cell>
          <cell r="F1749" t="str">
            <v>BES</v>
          </cell>
          <cell r="G1749" t="str">
            <v>TOTAL</v>
          </cell>
          <cell r="I1749" t="str">
            <v>NC</v>
          </cell>
          <cell r="K1749" t="str">
            <v>V</v>
          </cell>
          <cell r="L1749">
            <v>38628.52306712963</v>
          </cell>
          <cell r="M1749" t="str">
            <v>gchateaug</v>
          </cell>
          <cell r="N1749">
            <v>38681.684155092589</v>
          </cell>
          <cell r="O1749" t="str">
            <v>gchateaug</v>
          </cell>
          <cell r="Q1749">
            <v>0.19</v>
          </cell>
        </row>
        <row r="1750">
          <cell r="A1750" t="str">
            <v>2000</v>
          </cell>
          <cell r="B1750" t="str">
            <v>LV</v>
          </cell>
          <cell r="C1750" t="str">
            <v>A00</v>
          </cell>
          <cell r="D1750" t="str">
            <v>PC_EMP</v>
          </cell>
          <cell r="E1750" t="str">
            <v>T</v>
          </cell>
          <cell r="F1750" t="str">
            <v>TOTAL</v>
          </cell>
          <cell r="G1750" t="str">
            <v>RSE</v>
          </cell>
          <cell r="I1750" t="str">
            <v>NC</v>
          </cell>
          <cell r="K1750" t="str">
            <v>V</v>
          </cell>
          <cell r="L1750">
            <v>38628.52306712963</v>
          </cell>
          <cell r="M1750" t="str">
            <v>gchateaug</v>
          </cell>
          <cell r="N1750">
            <v>38681.684155092589</v>
          </cell>
          <cell r="O1750" t="str">
            <v>gchateaug</v>
          </cell>
          <cell r="Q1750">
            <v>0.65</v>
          </cell>
        </row>
        <row r="1751">
          <cell r="A1751" t="str">
            <v>2000</v>
          </cell>
          <cell r="B1751" t="str">
            <v>LV</v>
          </cell>
          <cell r="C1751" t="str">
            <v>A00</v>
          </cell>
          <cell r="D1751" t="str">
            <v>PC_EMP</v>
          </cell>
          <cell r="E1751" t="str">
            <v>T</v>
          </cell>
          <cell r="F1751" t="str">
            <v>TOTAL</v>
          </cell>
          <cell r="G1751" t="str">
            <v>TOTAL</v>
          </cell>
          <cell r="I1751" t="str">
            <v>NC</v>
          </cell>
          <cell r="K1751" t="str">
            <v>V</v>
          </cell>
          <cell r="L1751">
            <v>38628.52306712963</v>
          </cell>
          <cell r="M1751" t="str">
            <v>gchateaug</v>
          </cell>
          <cell r="N1751">
            <v>38681.684155092589</v>
          </cell>
          <cell r="O1751" t="str">
            <v>gchateaug</v>
          </cell>
          <cell r="Q1751">
            <v>0.87</v>
          </cell>
        </row>
        <row r="1752">
          <cell r="A1752" t="str">
            <v>2000</v>
          </cell>
          <cell r="B1752" t="str">
            <v>MT</v>
          </cell>
          <cell r="C1752" t="str">
            <v>A00</v>
          </cell>
          <cell r="D1752" t="str">
            <v>PC_EMP</v>
          </cell>
          <cell r="E1752" t="str">
            <v>T</v>
          </cell>
          <cell r="F1752" t="str">
            <v>BES</v>
          </cell>
          <cell r="G1752" t="str">
            <v>TOTAL</v>
          </cell>
          <cell r="I1752" t="str">
            <v>NC</v>
          </cell>
          <cell r="K1752" t="str">
            <v>V</v>
          </cell>
          <cell r="L1752">
            <v>38628.52306712963</v>
          </cell>
          <cell r="M1752" t="str">
            <v>gchateaug</v>
          </cell>
          <cell r="N1752">
            <v>38681.684155092589</v>
          </cell>
          <cell r="O1752" t="str">
            <v>gchateaug</v>
          </cell>
          <cell r="Q1752">
            <v>0.06</v>
          </cell>
        </row>
        <row r="1753">
          <cell r="A1753" t="str">
            <v>2000</v>
          </cell>
          <cell r="B1753" t="str">
            <v>MT</v>
          </cell>
          <cell r="C1753" t="str">
            <v>A00</v>
          </cell>
          <cell r="D1753" t="str">
            <v>PC_EMP</v>
          </cell>
          <cell r="E1753" t="str">
            <v>T</v>
          </cell>
          <cell r="F1753" t="str">
            <v>TOTAL</v>
          </cell>
          <cell r="G1753" t="str">
            <v>TOTAL</v>
          </cell>
          <cell r="I1753" t="str">
            <v>NC</v>
          </cell>
          <cell r="K1753" t="str">
            <v>V</v>
          </cell>
          <cell r="L1753">
            <v>38628.52306712963</v>
          </cell>
          <cell r="M1753" t="str">
            <v>gchateaug</v>
          </cell>
          <cell r="N1753">
            <v>38681.684155092589</v>
          </cell>
          <cell r="O1753" t="str">
            <v>gchateaug</v>
          </cell>
          <cell r="Q1753">
            <v>0.06</v>
          </cell>
        </row>
        <row r="1754">
          <cell r="A1754" t="str">
            <v>1997</v>
          </cell>
          <cell r="B1754" t="str">
            <v>IS</v>
          </cell>
          <cell r="C1754" t="str">
            <v>A00</v>
          </cell>
          <cell r="D1754" t="str">
            <v>PC_EMP</v>
          </cell>
          <cell r="E1754" t="str">
            <v>T</v>
          </cell>
          <cell r="F1754" t="str">
            <v>TOTAL</v>
          </cell>
          <cell r="G1754" t="str">
            <v>RSE</v>
          </cell>
          <cell r="I1754" t="str">
            <v>NC</v>
          </cell>
          <cell r="K1754" t="str">
            <v>V</v>
          </cell>
          <cell r="L1754">
            <v>38628.52306712963</v>
          </cell>
          <cell r="M1754" t="str">
            <v>gchateaug</v>
          </cell>
          <cell r="N1754">
            <v>38681.684050925927</v>
          </cell>
          <cell r="O1754" t="str">
            <v>gchateaug</v>
          </cell>
          <cell r="Q1754">
            <v>1.57</v>
          </cell>
        </row>
        <row r="1755">
          <cell r="A1755" t="str">
            <v>1997</v>
          </cell>
          <cell r="B1755" t="str">
            <v>IS</v>
          </cell>
          <cell r="C1755" t="str">
            <v>A00</v>
          </cell>
          <cell r="D1755" t="str">
            <v>PC_EMP</v>
          </cell>
          <cell r="E1755" t="str">
            <v>T</v>
          </cell>
          <cell r="F1755" t="str">
            <v>TOTAL</v>
          </cell>
          <cell r="G1755" t="str">
            <v>TOTAL</v>
          </cell>
          <cell r="I1755" t="str">
            <v>NC</v>
          </cell>
          <cell r="K1755" t="str">
            <v>V</v>
          </cell>
          <cell r="L1755">
            <v>38628.52306712963</v>
          </cell>
          <cell r="M1755" t="str">
            <v>gchateaug</v>
          </cell>
          <cell r="N1755">
            <v>38681.684050925927</v>
          </cell>
          <cell r="O1755" t="str">
            <v>gchateaug</v>
          </cell>
          <cell r="Q1755">
            <v>2.62</v>
          </cell>
        </row>
        <row r="1756">
          <cell r="A1756" t="str">
            <v>1997</v>
          </cell>
          <cell r="B1756" t="str">
            <v>IT</v>
          </cell>
          <cell r="C1756" t="str">
            <v>A00</v>
          </cell>
          <cell r="D1756" t="str">
            <v>PC_EMP</v>
          </cell>
          <cell r="E1756" t="str">
            <v>T</v>
          </cell>
          <cell r="F1756" t="str">
            <v>BES</v>
          </cell>
          <cell r="G1756" t="str">
            <v>RSE</v>
          </cell>
          <cell r="I1756" t="str">
            <v>OTH</v>
          </cell>
          <cell r="J1756" t="str">
            <v>DATA OCDE</v>
          </cell>
          <cell r="K1756" t="str">
            <v>V</v>
          </cell>
          <cell r="L1756">
            <v>38628.52306712963</v>
          </cell>
          <cell r="M1756" t="str">
            <v>gchateaug</v>
          </cell>
          <cell r="N1756">
            <v>38681.684050925927</v>
          </cell>
          <cell r="O1756" t="str">
            <v>gchateaug</v>
          </cell>
          <cell r="Q1756">
            <v>0.15</v>
          </cell>
        </row>
        <row r="1757">
          <cell r="A1757" t="str">
            <v>2004</v>
          </cell>
          <cell r="B1757" t="str">
            <v>RO</v>
          </cell>
          <cell r="C1757" t="str">
            <v>A00</v>
          </cell>
          <cell r="D1757" t="str">
            <v>PC_EMP</v>
          </cell>
          <cell r="E1757" t="str">
            <v>T</v>
          </cell>
          <cell r="F1757" t="str">
            <v>BES</v>
          </cell>
          <cell r="G1757" t="str">
            <v>RSE</v>
          </cell>
          <cell r="H1757" t="str">
            <v>:</v>
          </cell>
          <cell r="I1757" t="str">
            <v>OTH</v>
          </cell>
          <cell r="J1757" t="str">
            <v>DATA OCDE</v>
          </cell>
          <cell r="K1757" t="str">
            <v>V</v>
          </cell>
          <cell r="L1757">
            <v>38628.523078703707</v>
          </cell>
          <cell r="M1757" t="str">
            <v>gchateaug</v>
          </cell>
          <cell r="N1757">
            <v>38681.684131944443</v>
          </cell>
          <cell r="O1757" t="str">
            <v>gchateaug</v>
          </cell>
        </row>
        <row r="1758">
          <cell r="A1758" t="str">
            <v>2004</v>
          </cell>
          <cell r="B1758" t="str">
            <v>RO</v>
          </cell>
          <cell r="C1758" t="str">
            <v>A00</v>
          </cell>
          <cell r="D1758" t="str">
            <v>PC_EMP</v>
          </cell>
          <cell r="E1758" t="str">
            <v>T</v>
          </cell>
          <cell r="F1758" t="str">
            <v>BES</v>
          </cell>
          <cell r="G1758" t="str">
            <v>TOTAL</v>
          </cell>
          <cell r="H1758" t="str">
            <v>:</v>
          </cell>
          <cell r="I1758" t="str">
            <v>OTH</v>
          </cell>
          <cell r="J1758" t="str">
            <v>DATA OCDE</v>
          </cell>
          <cell r="K1758" t="str">
            <v>V</v>
          </cell>
          <cell r="L1758">
            <v>38628.523078703707</v>
          </cell>
          <cell r="M1758" t="str">
            <v>gchateaug</v>
          </cell>
          <cell r="N1758">
            <v>38681.684131944443</v>
          </cell>
          <cell r="O1758" t="str">
            <v>gchateaug</v>
          </cell>
        </row>
        <row r="1759">
          <cell r="A1759" t="str">
            <v>2004</v>
          </cell>
          <cell r="B1759" t="str">
            <v>RO</v>
          </cell>
          <cell r="C1759" t="str">
            <v>A00</v>
          </cell>
          <cell r="D1759" t="str">
            <v>PC_EMP</v>
          </cell>
          <cell r="E1759" t="str">
            <v>T</v>
          </cell>
          <cell r="F1759" t="str">
            <v>TOTAL</v>
          </cell>
          <cell r="G1759" t="str">
            <v>RSE</v>
          </cell>
          <cell r="H1759" t="str">
            <v>:</v>
          </cell>
          <cell r="I1759" t="str">
            <v>OTH</v>
          </cell>
          <cell r="J1759" t="str">
            <v>DATA OCDE</v>
          </cell>
          <cell r="K1759" t="str">
            <v>V</v>
          </cell>
          <cell r="L1759">
            <v>38628.523078703707</v>
          </cell>
          <cell r="M1759" t="str">
            <v>gchateaug</v>
          </cell>
          <cell r="N1759">
            <v>38681.684131944443</v>
          </cell>
          <cell r="O1759" t="str">
            <v>gchateaug</v>
          </cell>
        </row>
        <row r="1760">
          <cell r="A1760" t="str">
            <v>2004</v>
          </cell>
          <cell r="B1760" t="str">
            <v>RO</v>
          </cell>
          <cell r="C1760" t="str">
            <v>A00</v>
          </cell>
          <cell r="D1760" t="str">
            <v>PC_EMP</v>
          </cell>
          <cell r="E1760" t="str">
            <v>T</v>
          </cell>
          <cell r="F1760" t="str">
            <v>TOTAL</v>
          </cell>
          <cell r="G1760" t="str">
            <v>TOTAL</v>
          </cell>
          <cell r="H1760" t="str">
            <v>:</v>
          </cell>
          <cell r="I1760" t="str">
            <v>OTH</v>
          </cell>
          <cell r="J1760" t="str">
            <v>DATA OCDE</v>
          </cell>
          <cell r="K1760" t="str">
            <v>V</v>
          </cell>
          <cell r="L1760">
            <v>38628.523078703707</v>
          </cell>
          <cell r="M1760" t="str">
            <v>gchateaug</v>
          </cell>
          <cell r="N1760">
            <v>38681.684131944443</v>
          </cell>
          <cell r="O1760" t="str">
            <v>gchateaug</v>
          </cell>
        </row>
        <row r="1761">
          <cell r="A1761" t="str">
            <v>2004</v>
          </cell>
          <cell r="B1761" t="str">
            <v>RU</v>
          </cell>
          <cell r="C1761" t="str">
            <v>A00</v>
          </cell>
          <cell r="D1761" t="str">
            <v>PC_EMP</v>
          </cell>
          <cell r="E1761" t="str">
            <v>T</v>
          </cell>
          <cell r="F1761" t="str">
            <v>TOTAL</v>
          </cell>
          <cell r="G1761" t="str">
            <v>TOTAL</v>
          </cell>
          <cell r="H1761" t="str">
            <v>:</v>
          </cell>
          <cell r="I1761" t="str">
            <v>OTH</v>
          </cell>
          <cell r="J1761" t="str">
            <v>DATA OCDE</v>
          </cell>
          <cell r="K1761" t="str">
            <v>V</v>
          </cell>
          <cell r="L1761">
            <v>38628.523078703707</v>
          </cell>
          <cell r="M1761" t="str">
            <v>gchateaug</v>
          </cell>
          <cell r="N1761">
            <v>38681.684131944443</v>
          </cell>
          <cell r="O1761" t="str">
            <v>gchateaug</v>
          </cell>
        </row>
        <row r="1762">
          <cell r="A1762" t="str">
            <v>2004</v>
          </cell>
          <cell r="B1762" t="str">
            <v>RU</v>
          </cell>
          <cell r="C1762" t="str">
            <v>A00</v>
          </cell>
          <cell r="D1762" t="str">
            <v>PC_EMP</v>
          </cell>
          <cell r="E1762" t="str">
            <v>T</v>
          </cell>
          <cell r="F1762" t="str">
            <v>TOTAL</v>
          </cell>
          <cell r="G1762" t="str">
            <v>RSE</v>
          </cell>
          <cell r="H1762" t="str">
            <v>:</v>
          </cell>
          <cell r="I1762" t="str">
            <v>OTH</v>
          </cell>
          <cell r="J1762" t="str">
            <v>DATA OCDE</v>
          </cell>
          <cell r="K1762" t="str">
            <v>V</v>
          </cell>
          <cell r="L1762">
            <v>38628.523078703707</v>
          </cell>
          <cell r="M1762" t="str">
            <v>gchateaug</v>
          </cell>
          <cell r="N1762">
            <v>38681.684131944443</v>
          </cell>
          <cell r="O1762" t="str">
            <v>gchateaug</v>
          </cell>
        </row>
        <row r="1763">
          <cell r="A1763" t="str">
            <v>2004</v>
          </cell>
          <cell r="B1763" t="str">
            <v>RU</v>
          </cell>
          <cell r="C1763" t="str">
            <v>A00</v>
          </cell>
          <cell r="D1763" t="str">
            <v>PC_EMP</v>
          </cell>
          <cell r="E1763" t="str">
            <v>T</v>
          </cell>
          <cell r="F1763" t="str">
            <v>BES</v>
          </cell>
          <cell r="G1763" t="str">
            <v>RSE</v>
          </cell>
          <cell r="H1763" t="str">
            <v>:</v>
          </cell>
          <cell r="I1763" t="str">
            <v>OTH</v>
          </cell>
          <cell r="J1763" t="str">
            <v>DATA OCDE</v>
          </cell>
          <cell r="K1763" t="str">
            <v>V</v>
          </cell>
          <cell r="L1763">
            <v>38628.523078703707</v>
          </cell>
          <cell r="M1763" t="str">
            <v>gchateaug</v>
          </cell>
          <cell r="N1763">
            <v>38681.684131944443</v>
          </cell>
          <cell r="O1763" t="str">
            <v>gchateaug</v>
          </cell>
        </row>
        <row r="1764">
          <cell r="A1764" t="str">
            <v>2004</v>
          </cell>
          <cell r="B1764" t="str">
            <v>RU</v>
          </cell>
          <cell r="C1764" t="str">
            <v>A00</v>
          </cell>
          <cell r="D1764" t="str">
            <v>PC_EMP</v>
          </cell>
          <cell r="E1764" t="str">
            <v>T</v>
          </cell>
          <cell r="F1764" t="str">
            <v>BES</v>
          </cell>
          <cell r="G1764" t="str">
            <v>TOTAL</v>
          </cell>
          <cell r="H1764" t="str">
            <v>:</v>
          </cell>
          <cell r="I1764" t="str">
            <v>OTH</v>
          </cell>
          <cell r="J1764" t="str">
            <v>DATA OCDE</v>
          </cell>
          <cell r="K1764" t="str">
            <v>V</v>
          </cell>
          <cell r="L1764">
            <v>38628.523078703707</v>
          </cell>
          <cell r="M1764" t="str">
            <v>gchateaug</v>
          </cell>
          <cell r="N1764">
            <v>38681.684131944443</v>
          </cell>
          <cell r="O1764" t="str">
            <v>gchateaug</v>
          </cell>
        </row>
        <row r="1765">
          <cell r="A1765" t="str">
            <v>1987</v>
          </cell>
          <cell r="B1765" t="str">
            <v>DE</v>
          </cell>
          <cell r="C1765" t="str">
            <v>A00</v>
          </cell>
          <cell r="D1765" t="str">
            <v>PC_EMP</v>
          </cell>
          <cell r="E1765" t="str">
            <v>T</v>
          </cell>
          <cell r="F1765" t="str">
            <v>TOTAL</v>
          </cell>
          <cell r="G1765" t="str">
            <v>TOTAL</v>
          </cell>
          <cell r="H1765" t="str">
            <v>:</v>
          </cell>
          <cell r="I1765" t="str">
            <v>NC</v>
          </cell>
          <cell r="K1765" t="str">
            <v>V</v>
          </cell>
          <cell r="L1765">
            <v>38628.522928240738</v>
          </cell>
          <cell r="M1765" t="str">
            <v>gchateaug</v>
          </cell>
          <cell r="N1765">
            <v>38681.684074074074</v>
          </cell>
          <cell r="O1765" t="str">
            <v>gchateaug</v>
          </cell>
        </row>
        <row r="1766">
          <cell r="A1766" t="str">
            <v>1994</v>
          </cell>
          <cell r="B1766" t="str">
            <v>NL</v>
          </cell>
          <cell r="C1766" t="str">
            <v>A00</v>
          </cell>
          <cell r="D1766" t="str">
            <v>PC_EMP</v>
          </cell>
          <cell r="E1766" t="str">
            <v>T</v>
          </cell>
          <cell r="F1766" t="str">
            <v>BES</v>
          </cell>
          <cell r="G1766" t="str">
            <v>TOTAL</v>
          </cell>
          <cell r="I1766" t="str">
            <v>OTH</v>
          </cell>
          <cell r="J1766" t="str">
            <v>DATA OCDE</v>
          </cell>
          <cell r="K1766" t="str">
            <v>V</v>
          </cell>
          <cell r="L1766">
            <v>38628.522974537038</v>
          </cell>
          <cell r="M1766" t="str">
            <v>gchateaug</v>
          </cell>
          <cell r="N1766">
            <v>38681.684027777781</v>
          </cell>
          <cell r="O1766" t="str">
            <v>gchateaug</v>
          </cell>
          <cell r="Q1766">
            <v>0.73</v>
          </cell>
        </row>
        <row r="1767">
          <cell r="A1767" t="str">
            <v>1994</v>
          </cell>
          <cell r="B1767" t="str">
            <v>NL</v>
          </cell>
          <cell r="C1767" t="str">
            <v>A00</v>
          </cell>
          <cell r="D1767" t="str">
            <v>PC_EMP</v>
          </cell>
          <cell r="E1767" t="str">
            <v>T</v>
          </cell>
          <cell r="F1767" t="str">
            <v>BES</v>
          </cell>
          <cell r="G1767" t="str">
            <v>RSE</v>
          </cell>
          <cell r="I1767" t="str">
            <v>OTH</v>
          </cell>
          <cell r="J1767" t="str">
            <v>DATA OCDE</v>
          </cell>
          <cell r="K1767" t="str">
            <v>V</v>
          </cell>
          <cell r="L1767">
            <v>38628.522974537038</v>
          </cell>
          <cell r="M1767" t="str">
            <v>gchateaug</v>
          </cell>
          <cell r="N1767">
            <v>38681.684027777781</v>
          </cell>
          <cell r="O1767" t="str">
            <v>gchateaug</v>
          </cell>
          <cell r="Q1767">
            <v>0.26</v>
          </cell>
        </row>
        <row r="1768">
          <cell r="A1768" t="str">
            <v>2002</v>
          </cell>
          <cell r="B1768" t="str">
            <v>MT</v>
          </cell>
          <cell r="C1768" t="str">
            <v>A00</v>
          </cell>
          <cell r="D1768" t="str">
            <v>PC_EMP</v>
          </cell>
          <cell r="E1768" t="str">
            <v>T</v>
          </cell>
          <cell r="F1768" t="str">
            <v>TOTAL</v>
          </cell>
          <cell r="G1768" t="str">
            <v>RSE</v>
          </cell>
          <cell r="H1768" t="str">
            <v>:</v>
          </cell>
          <cell r="I1768" t="str">
            <v>MS</v>
          </cell>
          <cell r="K1768" t="str">
            <v>V</v>
          </cell>
          <cell r="L1768">
            <v>38628.523020833331</v>
          </cell>
          <cell r="M1768" t="str">
            <v>gchateaug</v>
          </cell>
          <cell r="N1768">
            <v>38681.684120370373</v>
          </cell>
          <cell r="O1768" t="str">
            <v>gchateaug</v>
          </cell>
        </row>
        <row r="1769">
          <cell r="A1769" t="str">
            <v>2002</v>
          </cell>
          <cell r="B1769" t="str">
            <v>MT</v>
          </cell>
          <cell r="C1769" t="str">
            <v>A00</v>
          </cell>
          <cell r="D1769" t="str">
            <v>PC_EMP</v>
          </cell>
          <cell r="E1769" t="str">
            <v>T</v>
          </cell>
          <cell r="F1769" t="str">
            <v>BES</v>
          </cell>
          <cell r="G1769" t="str">
            <v>RSE</v>
          </cell>
          <cell r="H1769" t="str">
            <v>:</v>
          </cell>
          <cell r="I1769" t="str">
            <v>NC</v>
          </cell>
          <cell r="K1769" t="str">
            <v>V</v>
          </cell>
          <cell r="L1769">
            <v>38628.523020833331</v>
          </cell>
          <cell r="M1769" t="str">
            <v>gchateaug</v>
          </cell>
          <cell r="N1769">
            <v>38681.684120370373</v>
          </cell>
          <cell r="O1769" t="str">
            <v>gchateaug</v>
          </cell>
        </row>
        <row r="1770">
          <cell r="A1770" t="str">
            <v>2003</v>
          </cell>
          <cell r="B1770" t="str">
            <v>DE</v>
          </cell>
          <cell r="C1770" t="str">
            <v>A00</v>
          </cell>
          <cell r="D1770" t="str">
            <v>PC_EMP</v>
          </cell>
          <cell r="E1770" t="str">
            <v>T</v>
          </cell>
          <cell r="F1770" t="str">
            <v>BES</v>
          </cell>
          <cell r="G1770" t="str">
            <v>TOTAL</v>
          </cell>
          <cell r="I1770" t="str">
            <v>MS</v>
          </cell>
          <cell r="K1770" t="str">
            <v>V</v>
          </cell>
          <cell r="L1770">
            <v>38628.523032407407</v>
          </cell>
          <cell r="M1770" t="str">
            <v>gchateaug</v>
          </cell>
          <cell r="N1770">
            <v>38681.68414351852</v>
          </cell>
          <cell r="O1770" t="str">
            <v>gchateaug</v>
          </cell>
          <cell r="Q1770">
            <v>0.93</v>
          </cell>
        </row>
        <row r="1771">
          <cell r="A1771" t="str">
            <v>2003</v>
          </cell>
          <cell r="B1771" t="str">
            <v>DE</v>
          </cell>
          <cell r="C1771" t="str">
            <v>A00</v>
          </cell>
          <cell r="D1771" t="str">
            <v>PC_EMP</v>
          </cell>
          <cell r="E1771" t="str">
            <v>T</v>
          </cell>
          <cell r="F1771" t="str">
            <v>BES</v>
          </cell>
          <cell r="G1771" t="str">
            <v>RSE</v>
          </cell>
          <cell r="I1771" t="str">
            <v>MS</v>
          </cell>
          <cell r="K1771" t="str">
            <v>V</v>
          </cell>
          <cell r="L1771">
            <v>38628.523032407407</v>
          </cell>
          <cell r="M1771" t="str">
            <v>gchateaug</v>
          </cell>
          <cell r="N1771">
            <v>38681.68414351852</v>
          </cell>
          <cell r="O1771" t="str">
            <v>gchateaug</v>
          </cell>
          <cell r="Q1771">
            <v>0.5</v>
          </cell>
        </row>
        <row r="1772">
          <cell r="A1772" t="str">
            <v>2003</v>
          </cell>
          <cell r="B1772" t="str">
            <v>CZ</v>
          </cell>
          <cell r="C1772" t="str">
            <v>A00</v>
          </cell>
          <cell r="D1772" t="str">
            <v>PC_EMP</v>
          </cell>
          <cell r="E1772" t="str">
            <v>T</v>
          </cell>
          <cell r="F1772" t="str">
            <v>TOTAL</v>
          </cell>
          <cell r="G1772" t="str">
            <v>TOTAL</v>
          </cell>
          <cell r="I1772" t="str">
            <v>MS</v>
          </cell>
          <cell r="K1772" t="str">
            <v>V</v>
          </cell>
          <cell r="L1772">
            <v>38628.523032407407</v>
          </cell>
          <cell r="M1772" t="str">
            <v>gchateaug</v>
          </cell>
          <cell r="N1772">
            <v>38681.68414351852</v>
          </cell>
          <cell r="O1772" t="str">
            <v>gchateaug</v>
          </cell>
          <cell r="Q1772">
            <v>1.18</v>
          </cell>
        </row>
        <row r="1773">
          <cell r="A1773" t="str">
            <v>2003</v>
          </cell>
          <cell r="B1773" t="str">
            <v>CZ</v>
          </cell>
          <cell r="C1773" t="str">
            <v>A00</v>
          </cell>
          <cell r="D1773" t="str">
            <v>PC_EMP</v>
          </cell>
          <cell r="E1773" t="str">
            <v>T</v>
          </cell>
          <cell r="F1773" t="str">
            <v>TOTAL</v>
          </cell>
          <cell r="G1773" t="str">
            <v>RSE</v>
          </cell>
          <cell r="I1773" t="str">
            <v>MS</v>
          </cell>
          <cell r="K1773" t="str">
            <v>V</v>
          </cell>
          <cell r="L1773">
            <v>38628.523032407407</v>
          </cell>
          <cell r="M1773" t="str">
            <v>gchateaug</v>
          </cell>
          <cell r="N1773">
            <v>38681.68414351852</v>
          </cell>
          <cell r="O1773" t="str">
            <v>gchateaug</v>
          </cell>
          <cell r="Q1773">
            <v>0.67</v>
          </cell>
        </row>
        <row r="1774">
          <cell r="A1774" t="str">
            <v>2003</v>
          </cell>
          <cell r="B1774" t="str">
            <v>CZ</v>
          </cell>
          <cell r="C1774" t="str">
            <v>A00</v>
          </cell>
          <cell r="D1774" t="str">
            <v>PC_EMP</v>
          </cell>
          <cell r="E1774" t="str">
            <v>T</v>
          </cell>
          <cell r="F1774" t="str">
            <v>BES</v>
          </cell>
          <cell r="G1774" t="str">
            <v>TOTAL</v>
          </cell>
          <cell r="I1774" t="str">
            <v>MS</v>
          </cell>
          <cell r="K1774" t="str">
            <v>V</v>
          </cell>
          <cell r="L1774">
            <v>38628.523032407407</v>
          </cell>
          <cell r="M1774" t="str">
            <v>gchateaug</v>
          </cell>
          <cell r="N1774">
            <v>38681.68414351852</v>
          </cell>
          <cell r="O1774" t="str">
            <v>gchateaug</v>
          </cell>
          <cell r="Q1774">
            <v>0.51</v>
          </cell>
        </row>
        <row r="1775">
          <cell r="A1775" t="str">
            <v>2003</v>
          </cell>
          <cell r="B1775" t="str">
            <v>CZ</v>
          </cell>
          <cell r="C1775" t="str">
            <v>A00</v>
          </cell>
          <cell r="D1775" t="str">
            <v>PC_EMP</v>
          </cell>
          <cell r="E1775" t="str">
            <v>T</v>
          </cell>
          <cell r="F1775" t="str">
            <v>BES</v>
          </cell>
          <cell r="G1775" t="str">
            <v>RSE</v>
          </cell>
          <cell r="I1775" t="str">
            <v>MS</v>
          </cell>
          <cell r="K1775" t="str">
            <v>V</v>
          </cell>
          <cell r="L1775">
            <v>38628.523032407407</v>
          </cell>
          <cell r="M1775" t="str">
            <v>gchateaug</v>
          </cell>
          <cell r="N1775">
            <v>38681.68414351852</v>
          </cell>
          <cell r="O1775" t="str">
            <v>gchateaug</v>
          </cell>
          <cell r="Q1775">
            <v>0.22</v>
          </cell>
        </row>
        <row r="1776">
          <cell r="A1776" t="str">
            <v>2002</v>
          </cell>
          <cell r="B1776" t="str">
            <v>GR</v>
          </cell>
          <cell r="C1776" t="str">
            <v>A00</v>
          </cell>
          <cell r="D1776" t="str">
            <v>PC_EMP</v>
          </cell>
          <cell r="E1776" t="str">
            <v>T</v>
          </cell>
          <cell r="F1776" t="str">
            <v>TOTAL</v>
          </cell>
          <cell r="G1776" t="str">
            <v>RSE</v>
          </cell>
          <cell r="H1776" t="str">
            <v>:</v>
          </cell>
          <cell r="I1776" t="str">
            <v>MS</v>
          </cell>
          <cell r="K1776" t="str">
            <v>V</v>
          </cell>
          <cell r="L1776">
            <v>38628.523032407407</v>
          </cell>
          <cell r="M1776" t="str">
            <v>gchateaug</v>
          </cell>
          <cell r="N1776">
            <v>38681.684166666666</v>
          </cell>
          <cell r="O1776" t="str">
            <v>gchateaug</v>
          </cell>
        </row>
        <row r="1777">
          <cell r="A1777" t="str">
            <v>2003</v>
          </cell>
          <cell r="B1777" t="str">
            <v>ES</v>
          </cell>
          <cell r="C1777" t="str">
            <v>A00</v>
          </cell>
          <cell r="D1777" t="str">
            <v>PC_EMP</v>
          </cell>
          <cell r="E1777" t="str">
            <v>T</v>
          </cell>
          <cell r="F1777" t="str">
            <v>TOTAL</v>
          </cell>
          <cell r="G1777" t="str">
            <v>TOTAL</v>
          </cell>
          <cell r="I1777" t="str">
            <v>MS</v>
          </cell>
          <cell r="K1777" t="str">
            <v>V</v>
          </cell>
          <cell r="L1777">
            <v>38628.523043981484</v>
          </cell>
          <cell r="M1777" t="str">
            <v>gchateaug</v>
          </cell>
          <cell r="N1777">
            <v>38681.68414351852</v>
          </cell>
          <cell r="O1777" t="str">
            <v>gchateaug</v>
          </cell>
          <cell r="Q1777">
            <v>1.45</v>
          </cell>
        </row>
        <row r="1778">
          <cell r="A1778" t="str">
            <v>2003</v>
          </cell>
          <cell r="B1778" t="str">
            <v>ES</v>
          </cell>
          <cell r="C1778" t="str">
            <v>A00</v>
          </cell>
          <cell r="D1778" t="str">
            <v>PC_EMP</v>
          </cell>
          <cell r="E1778" t="str">
            <v>T</v>
          </cell>
          <cell r="F1778" t="str">
            <v>TOTAL</v>
          </cell>
          <cell r="G1778" t="str">
            <v>RSE</v>
          </cell>
          <cell r="I1778" t="str">
            <v>MS</v>
          </cell>
          <cell r="K1778" t="str">
            <v>V</v>
          </cell>
          <cell r="L1778">
            <v>38628.523043981484</v>
          </cell>
          <cell r="M1778" t="str">
            <v>gchateaug</v>
          </cell>
          <cell r="N1778">
            <v>38681.68414351852</v>
          </cell>
          <cell r="O1778" t="str">
            <v>gchateaug</v>
          </cell>
          <cell r="Q1778">
            <v>0.92</v>
          </cell>
        </row>
        <row r="1779">
          <cell r="A1779" t="str">
            <v>2003</v>
          </cell>
          <cell r="B1779" t="str">
            <v>ES</v>
          </cell>
          <cell r="C1779" t="str">
            <v>A00</v>
          </cell>
          <cell r="D1779" t="str">
            <v>PC_EMP</v>
          </cell>
          <cell r="E1779" t="str">
            <v>T</v>
          </cell>
          <cell r="F1779" t="str">
            <v>BES</v>
          </cell>
          <cell r="G1779" t="str">
            <v>TOTAL</v>
          </cell>
          <cell r="I1779" t="str">
            <v>MS</v>
          </cell>
          <cell r="K1779" t="str">
            <v>V</v>
          </cell>
          <cell r="L1779">
            <v>38628.523043981484</v>
          </cell>
          <cell r="M1779" t="str">
            <v>gchateaug</v>
          </cell>
          <cell r="N1779">
            <v>38681.68414351852</v>
          </cell>
          <cell r="O1779" t="str">
            <v>gchateaug</v>
          </cell>
          <cell r="Q1779">
            <v>0.48</v>
          </cell>
        </row>
        <row r="1780">
          <cell r="A1780" t="str">
            <v>2003</v>
          </cell>
          <cell r="B1780" t="str">
            <v>ES</v>
          </cell>
          <cell r="C1780" t="str">
            <v>A00</v>
          </cell>
          <cell r="D1780" t="str">
            <v>PC_EMP</v>
          </cell>
          <cell r="E1780" t="str">
            <v>T</v>
          </cell>
          <cell r="F1780" t="str">
            <v>BES</v>
          </cell>
          <cell r="G1780" t="str">
            <v>RSE</v>
          </cell>
          <cell r="I1780" t="str">
            <v>MS</v>
          </cell>
          <cell r="K1780" t="str">
            <v>V</v>
          </cell>
          <cell r="L1780">
            <v>38628.523043981484</v>
          </cell>
          <cell r="M1780" t="str">
            <v>gchateaug</v>
          </cell>
          <cell r="N1780">
            <v>38681.68414351852</v>
          </cell>
          <cell r="O1780" t="str">
            <v>gchateaug</v>
          </cell>
          <cell r="Q1780">
            <v>0.2</v>
          </cell>
        </row>
        <row r="1781">
          <cell r="A1781" t="str">
            <v>2003</v>
          </cell>
          <cell r="B1781" t="str">
            <v>EE</v>
          </cell>
          <cell r="C1781" t="str">
            <v>A00</v>
          </cell>
          <cell r="D1781" t="str">
            <v>PC_EMP</v>
          </cell>
          <cell r="E1781" t="str">
            <v>T</v>
          </cell>
          <cell r="F1781" t="str">
            <v>TOTAL</v>
          </cell>
          <cell r="G1781" t="str">
            <v>TOTAL</v>
          </cell>
          <cell r="I1781" t="str">
            <v>MS</v>
          </cell>
          <cell r="K1781" t="str">
            <v>V</v>
          </cell>
          <cell r="L1781">
            <v>38628.523043981484</v>
          </cell>
          <cell r="M1781" t="str">
            <v>gchateaug</v>
          </cell>
          <cell r="N1781">
            <v>38681.68414351852</v>
          </cell>
          <cell r="O1781" t="str">
            <v>gchateaug</v>
          </cell>
          <cell r="Q1781">
            <v>1.29</v>
          </cell>
        </row>
        <row r="1782">
          <cell r="A1782" t="str">
            <v>2003</v>
          </cell>
          <cell r="B1782" t="str">
            <v>EE</v>
          </cell>
          <cell r="C1782" t="str">
            <v>A00</v>
          </cell>
          <cell r="D1782" t="str">
            <v>PC_EMP</v>
          </cell>
          <cell r="E1782" t="str">
            <v>T</v>
          </cell>
          <cell r="F1782" t="str">
            <v>TOTAL</v>
          </cell>
          <cell r="G1782" t="str">
            <v>RSE</v>
          </cell>
          <cell r="I1782" t="str">
            <v>MS</v>
          </cell>
          <cell r="K1782" t="str">
            <v>V</v>
          </cell>
          <cell r="L1782">
            <v>38628.523043981484</v>
          </cell>
          <cell r="M1782" t="str">
            <v>gchateaug</v>
          </cell>
          <cell r="N1782">
            <v>38681.68414351852</v>
          </cell>
          <cell r="O1782" t="str">
            <v>gchateaug</v>
          </cell>
          <cell r="Q1782">
            <v>0.92</v>
          </cell>
        </row>
        <row r="1783">
          <cell r="A1783" t="str">
            <v>2003</v>
          </cell>
          <cell r="B1783" t="str">
            <v>PL</v>
          </cell>
          <cell r="C1783" t="str">
            <v>A00</v>
          </cell>
          <cell r="D1783" t="str">
            <v>PC_EMP</v>
          </cell>
          <cell r="E1783" t="str">
            <v>T</v>
          </cell>
          <cell r="F1783" t="str">
            <v>BES</v>
          </cell>
          <cell r="G1783" t="str">
            <v>TOTAL</v>
          </cell>
          <cell r="I1783" t="str">
            <v>MS</v>
          </cell>
          <cell r="K1783" t="str">
            <v>V</v>
          </cell>
          <cell r="L1783">
            <v>38628.523055555554</v>
          </cell>
          <cell r="M1783" t="str">
            <v>gchateaug</v>
          </cell>
          <cell r="N1783">
            <v>38681.684120370373</v>
          </cell>
          <cell r="O1783" t="str">
            <v>gchateaug</v>
          </cell>
          <cell r="Q1783">
            <v>0.11</v>
          </cell>
        </row>
        <row r="1784">
          <cell r="A1784" t="str">
            <v>2003</v>
          </cell>
          <cell r="B1784" t="str">
            <v>PL</v>
          </cell>
          <cell r="C1784" t="str">
            <v>A00</v>
          </cell>
          <cell r="D1784" t="str">
            <v>PC_EMP</v>
          </cell>
          <cell r="E1784" t="str">
            <v>T</v>
          </cell>
          <cell r="F1784" t="str">
            <v>BES</v>
          </cell>
          <cell r="G1784" t="str">
            <v>RSE</v>
          </cell>
          <cell r="I1784" t="str">
            <v>MS</v>
          </cell>
          <cell r="K1784" t="str">
            <v>V</v>
          </cell>
          <cell r="L1784">
            <v>38628.523055555554</v>
          </cell>
          <cell r="M1784" t="str">
            <v>gchateaug</v>
          </cell>
          <cell r="N1784">
            <v>38681.684120370373</v>
          </cell>
          <cell r="O1784" t="str">
            <v>gchateaug</v>
          </cell>
          <cell r="Q1784">
            <v>0.06</v>
          </cell>
        </row>
        <row r="1785">
          <cell r="A1785" t="str">
            <v>2003</v>
          </cell>
          <cell r="B1785" t="str">
            <v>NO</v>
          </cell>
          <cell r="C1785" t="str">
            <v>A00</v>
          </cell>
          <cell r="D1785" t="str">
            <v>PC_EMP</v>
          </cell>
          <cell r="E1785" t="str">
            <v>T</v>
          </cell>
          <cell r="F1785" t="str">
            <v>TOTAL</v>
          </cell>
          <cell r="G1785" t="str">
            <v>TOTAL</v>
          </cell>
          <cell r="I1785" t="str">
            <v>MS</v>
          </cell>
          <cell r="K1785" t="str">
            <v>V</v>
          </cell>
          <cell r="L1785">
            <v>38628.523055555554</v>
          </cell>
          <cell r="M1785" t="str">
            <v>gchateaug</v>
          </cell>
          <cell r="N1785">
            <v>38681.684120370373</v>
          </cell>
          <cell r="O1785" t="str">
            <v>gchateaug</v>
          </cell>
          <cell r="Q1785">
            <v>2.2599999999999998</v>
          </cell>
        </row>
        <row r="1786">
          <cell r="A1786" t="str">
            <v>2003</v>
          </cell>
          <cell r="B1786" t="str">
            <v>NO</v>
          </cell>
          <cell r="C1786" t="str">
            <v>A00</v>
          </cell>
          <cell r="D1786" t="str">
            <v>PC_EMP</v>
          </cell>
          <cell r="E1786" t="str">
            <v>T</v>
          </cell>
          <cell r="F1786" t="str">
            <v>TOTAL</v>
          </cell>
          <cell r="G1786" t="str">
            <v>RSE</v>
          </cell>
          <cell r="I1786" t="str">
            <v>MS</v>
          </cell>
          <cell r="K1786" t="str">
            <v>V</v>
          </cell>
          <cell r="L1786">
            <v>38628.523055555554</v>
          </cell>
          <cell r="M1786" t="str">
            <v>gchateaug</v>
          </cell>
          <cell r="N1786">
            <v>38681.684120370373</v>
          </cell>
          <cell r="O1786" t="str">
            <v>gchateaug</v>
          </cell>
          <cell r="Q1786">
            <v>1.58</v>
          </cell>
        </row>
        <row r="1787">
          <cell r="A1787" t="str">
            <v>2002</v>
          </cell>
          <cell r="B1787" t="str">
            <v>UK</v>
          </cell>
          <cell r="C1787" t="str">
            <v>A00</v>
          </cell>
          <cell r="D1787" t="str">
            <v>PC_EMP</v>
          </cell>
          <cell r="E1787" t="str">
            <v>T</v>
          </cell>
          <cell r="F1787" t="str">
            <v>BES</v>
          </cell>
          <cell r="G1787" t="str">
            <v>RSE</v>
          </cell>
          <cell r="H1787" t="str">
            <v>:</v>
          </cell>
          <cell r="I1787" t="str">
            <v>NC</v>
          </cell>
          <cell r="K1787" t="str">
            <v>V</v>
          </cell>
          <cell r="L1787">
            <v>38628.523055555554</v>
          </cell>
          <cell r="M1787" t="str">
            <v>gchateaug</v>
          </cell>
          <cell r="N1787">
            <v>38681.684131944443</v>
          </cell>
          <cell r="O1787" t="str">
            <v>gchateaug</v>
          </cell>
        </row>
        <row r="1788">
          <cell r="A1788" t="str">
            <v>1997</v>
          </cell>
          <cell r="B1788" t="str">
            <v>FI</v>
          </cell>
          <cell r="C1788" t="str">
            <v>A00</v>
          </cell>
          <cell r="D1788" t="str">
            <v>PC_EMP</v>
          </cell>
          <cell r="E1788" t="str">
            <v>T</v>
          </cell>
          <cell r="F1788" t="str">
            <v>TOTAL</v>
          </cell>
          <cell r="G1788" t="str">
            <v>RSE</v>
          </cell>
          <cell r="I1788" t="str">
            <v>NC</v>
          </cell>
          <cell r="K1788" t="str">
            <v>V</v>
          </cell>
          <cell r="L1788">
            <v>38628.52306712963</v>
          </cell>
          <cell r="M1788" t="str">
            <v>gchateaug</v>
          </cell>
          <cell r="N1788">
            <v>38681.684016203704</v>
          </cell>
          <cell r="O1788" t="str">
            <v>gchateaug</v>
          </cell>
          <cell r="Q1788">
            <v>1.67</v>
          </cell>
        </row>
        <row r="1789">
          <cell r="A1789" t="str">
            <v>1997</v>
          </cell>
          <cell r="B1789" t="str">
            <v>FI</v>
          </cell>
          <cell r="C1789" t="str">
            <v>A00</v>
          </cell>
          <cell r="D1789" t="str">
            <v>PC_EMP</v>
          </cell>
          <cell r="E1789" t="str">
            <v>T</v>
          </cell>
          <cell r="F1789" t="str">
            <v>TOTAL</v>
          </cell>
          <cell r="G1789" t="str">
            <v>TOTAL</v>
          </cell>
          <cell r="I1789" t="str">
            <v>NC</v>
          </cell>
          <cell r="K1789" t="str">
            <v>V</v>
          </cell>
          <cell r="L1789">
            <v>38628.52306712963</v>
          </cell>
          <cell r="M1789" t="str">
            <v>gchateaug</v>
          </cell>
          <cell r="N1789">
            <v>38681.684016203704</v>
          </cell>
          <cell r="O1789" t="str">
            <v>gchateaug</v>
          </cell>
          <cell r="Q1789">
            <v>2.62</v>
          </cell>
        </row>
        <row r="1790">
          <cell r="A1790" t="str">
            <v>1997</v>
          </cell>
          <cell r="B1790" t="str">
            <v>FR</v>
          </cell>
          <cell r="C1790" t="str">
            <v>A00</v>
          </cell>
          <cell r="D1790" t="str">
            <v>PC_EMP</v>
          </cell>
          <cell r="E1790" t="str">
            <v>T</v>
          </cell>
          <cell r="F1790" t="str">
            <v>BES</v>
          </cell>
          <cell r="G1790" t="str">
            <v>RSE</v>
          </cell>
          <cell r="I1790" t="str">
            <v>NC</v>
          </cell>
          <cell r="K1790" t="str">
            <v>V</v>
          </cell>
          <cell r="L1790">
            <v>38628.52306712963</v>
          </cell>
          <cell r="M1790" t="str">
            <v>gchateaug</v>
          </cell>
          <cell r="N1790">
            <v>38681.684016203704</v>
          </cell>
          <cell r="O1790" t="str">
            <v>gchateaug</v>
          </cell>
          <cell r="Q1790">
            <v>0.37</v>
          </cell>
        </row>
        <row r="1791">
          <cell r="A1791" t="str">
            <v>1997</v>
          </cell>
          <cell r="B1791" t="str">
            <v>FR</v>
          </cell>
          <cell r="C1791" t="str">
            <v>A00</v>
          </cell>
          <cell r="D1791" t="str">
            <v>PC_EMP</v>
          </cell>
          <cell r="E1791" t="str">
            <v>T</v>
          </cell>
          <cell r="F1791" t="str">
            <v>BES</v>
          </cell>
          <cell r="G1791" t="str">
            <v>TOTAL</v>
          </cell>
          <cell r="I1791" t="str">
            <v>NC</v>
          </cell>
          <cell r="K1791" t="str">
            <v>V</v>
          </cell>
          <cell r="L1791">
            <v>38628.52306712963</v>
          </cell>
          <cell r="M1791" t="str">
            <v>gchateaug</v>
          </cell>
          <cell r="N1791">
            <v>38681.684016203704</v>
          </cell>
          <cell r="O1791" t="str">
            <v>gchateaug</v>
          </cell>
          <cell r="Q1791">
            <v>0.84</v>
          </cell>
        </row>
        <row r="1792">
          <cell r="A1792" t="str">
            <v>1997</v>
          </cell>
          <cell r="B1792" t="str">
            <v>FR</v>
          </cell>
          <cell r="C1792" t="str">
            <v>A00</v>
          </cell>
          <cell r="D1792" t="str">
            <v>PC_EMP</v>
          </cell>
          <cell r="E1792" t="str">
            <v>T</v>
          </cell>
          <cell r="F1792" t="str">
            <v>TOTAL</v>
          </cell>
          <cell r="G1792" t="str">
            <v>RSE</v>
          </cell>
          <cell r="I1792" t="str">
            <v>NC</v>
          </cell>
          <cell r="K1792" t="str">
            <v>V</v>
          </cell>
          <cell r="L1792">
            <v>38628.52306712963</v>
          </cell>
          <cell r="M1792" t="str">
            <v>gchateaug</v>
          </cell>
          <cell r="N1792">
            <v>38681.684016203704</v>
          </cell>
          <cell r="O1792" t="str">
            <v>gchateaug</v>
          </cell>
          <cell r="Q1792">
            <v>0.9</v>
          </cell>
        </row>
        <row r="1793">
          <cell r="A1793" t="str">
            <v>1997</v>
          </cell>
          <cell r="B1793" t="str">
            <v>FR</v>
          </cell>
          <cell r="C1793" t="str">
            <v>A00</v>
          </cell>
          <cell r="D1793" t="str">
            <v>PC_EMP</v>
          </cell>
          <cell r="E1793" t="str">
            <v>T</v>
          </cell>
          <cell r="F1793" t="str">
            <v>TOTAL</v>
          </cell>
          <cell r="G1793" t="str">
            <v>TOTAL</v>
          </cell>
          <cell r="I1793" t="str">
            <v>NC</v>
          </cell>
          <cell r="K1793" t="str">
            <v>V</v>
          </cell>
          <cell r="L1793">
            <v>38628.52306712963</v>
          </cell>
          <cell r="M1793" t="str">
            <v>gchateaug</v>
          </cell>
          <cell r="N1793">
            <v>38681.684016203704</v>
          </cell>
          <cell r="O1793" t="str">
            <v>gchateaug</v>
          </cell>
          <cell r="Q1793">
            <v>1.72</v>
          </cell>
        </row>
        <row r="1794">
          <cell r="A1794" t="str">
            <v>1986</v>
          </cell>
          <cell r="B1794" t="str">
            <v>US</v>
          </cell>
          <cell r="C1794" t="str">
            <v>A00</v>
          </cell>
          <cell r="D1794" t="str">
            <v>PC_EMP</v>
          </cell>
          <cell r="E1794" t="str">
            <v>T</v>
          </cell>
          <cell r="F1794" t="str">
            <v>BES</v>
          </cell>
          <cell r="G1794" t="str">
            <v>RSE</v>
          </cell>
          <cell r="H1794" t="str">
            <v>:</v>
          </cell>
          <cell r="I1794" t="str">
            <v>NC</v>
          </cell>
          <cell r="K1794" t="str">
            <v>V</v>
          </cell>
          <cell r="L1794">
            <v>38628.522928240738</v>
          </cell>
          <cell r="M1794" t="str">
            <v>gchateaug</v>
          </cell>
          <cell r="N1794">
            <v>38681.684074074074</v>
          </cell>
          <cell r="O1794" t="str">
            <v>gchateaug</v>
          </cell>
        </row>
        <row r="1795">
          <cell r="A1795" t="str">
            <v>1986</v>
          </cell>
          <cell r="B1795" t="str">
            <v>UK</v>
          </cell>
          <cell r="C1795" t="str">
            <v>A00</v>
          </cell>
          <cell r="D1795" t="str">
            <v>PC_EMP</v>
          </cell>
          <cell r="E1795" t="str">
            <v>T</v>
          </cell>
          <cell r="F1795" t="str">
            <v>TOTAL</v>
          </cell>
          <cell r="G1795" t="str">
            <v>TOTAL</v>
          </cell>
          <cell r="H1795" t="str">
            <v>:</v>
          </cell>
          <cell r="I1795" t="str">
            <v>NC</v>
          </cell>
          <cell r="K1795" t="str">
            <v>V</v>
          </cell>
          <cell r="L1795">
            <v>38628.522928240738</v>
          </cell>
          <cell r="M1795" t="str">
            <v>gchateaug</v>
          </cell>
          <cell r="N1795">
            <v>38681.684074074074</v>
          </cell>
          <cell r="O1795" t="str">
            <v>gchateaug</v>
          </cell>
        </row>
        <row r="1796">
          <cell r="A1796" t="str">
            <v>1986</v>
          </cell>
          <cell r="B1796" t="str">
            <v>UK</v>
          </cell>
          <cell r="C1796" t="str">
            <v>A00</v>
          </cell>
          <cell r="D1796" t="str">
            <v>PC_EMP</v>
          </cell>
          <cell r="E1796" t="str">
            <v>T</v>
          </cell>
          <cell r="F1796" t="str">
            <v>BES</v>
          </cell>
          <cell r="G1796" t="str">
            <v>TOTAL</v>
          </cell>
          <cell r="H1796" t="str">
            <v>:</v>
          </cell>
          <cell r="I1796" t="str">
            <v>NC</v>
          </cell>
          <cell r="K1796" t="str">
            <v>V</v>
          </cell>
          <cell r="L1796">
            <v>38628.522928240738</v>
          </cell>
          <cell r="M1796" t="str">
            <v>gchateaug</v>
          </cell>
          <cell r="N1796">
            <v>38681.684074074074</v>
          </cell>
          <cell r="O1796" t="str">
            <v>gchateaug</v>
          </cell>
        </row>
        <row r="1797">
          <cell r="A1797" t="str">
            <v>1986</v>
          </cell>
          <cell r="B1797" t="str">
            <v>UK</v>
          </cell>
          <cell r="C1797" t="str">
            <v>A00</v>
          </cell>
          <cell r="D1797" t="str">
            <v>PC_EMP</v>
          </cell>
          <cell r="E1797" t="str">
            <v>T</v>
          </cell>
          <cell r="F1797" t="str">
            <v>BES</v>
          </cell>
          <cell r="G1797" t="str">
            <v>RSE</v>
          </cell>
          <cell r="H1797" t="str">
            <v>:</v>
          </cell>
          <cell r="I1797" t="str">
            <v>NC</v>
          </cell>
          <cell r="K1797" t="str">
            <v>V</v>
          </cell>
          <cell r="L1797">
            <v>38628.522928240738</v>
          </cell>
          <cell r="M1797" t="str">
            <v>gchateaug</v>
          </cell>
          <cell r="N1797">
            <v>38681.684074074074</v>
          </cell>
          <cell r="O1797" t="str">
            <v>gchateaug</v>
          </cell>
        </row>
        <row r="1798">
          <cell r="A1798" t="str">
            <v>1995</v>
          </cell>
          <cell r="B1798" t="str">
            <v>DK</v>
          </cell>
          <cell r="C1798" t="str">
            <v>A00</v>
          </cell>
          <cell r="D1798" t="str">
            <v>PC_EMP</v>
          </cell>
          <cell r="E1798" t="str">
            <v>T</v>
          </cell>
          <cell r="F1798" t="str">
            <v>TOTAL</v>
          </cell>
          <cell r="G1798" t="str">
            <v>TOTAL</v>
          </cell>
          <cell r="I1798" t="str">
            <v>NC</v>
          </cell>
          <cell r="K1798" t="str">
            <v>V</v>
          </cell>
          <cell r="L1798">
            <v>38628.522928240738</v>
          </cell>
          <cell r="M1798" t="str">
            <v>gchateaug</v>
          </cell>
          <cell r="N1798">
            <v>38681.684027777781</v>
          </cell>
          <cell r="O1798" t="str">
            <v>gchateaug</v>
          </cell>
          <cell r="Q1798">
            <v>1.95</v>
          </cell>
        </row>
        <row r="1799">
          <cell r="A1799" t="str">
            <v>1995</v>
          </cell>
          <cell r="B1799" t="str">
            <v>DK</v>
          </cell>
          <cell r="C1799" t="str">
            <v>A00</v>
          </cell>
          <cell r="D1799" t="str">
            <v>PC_EMP</v>
          </cell>
          <cell r="E1799" t="str">
            <v>T</v>
          </cell>
          <cell r="F1799" t="str">
            <v>TOTAL</v>
          </cell>
          <cell r="G1799" t="str">
            <v>RSE</v>
          </cell>
          <cell r="I1799" t="str">
            <v>NC</v>
          </cell>
          <cell r="K1799" t="str">
            <v>V</v>
          </cell>
          <cell r="L1799">
            <v>38628.522928240738</v>
          </cell>
          <cell r="M1799" t="str">
            <v>gchateaug</v>
          </cell>
          <cell r="N1799">
            <v>38681.684027777781</v>
          </cell>
          <cell r="O1799" t="str">
            <v>gchateaug</v>
          </cell>
          <cell r="Q1799">
            <v>1</v>
          </cell>
        </row>
        <row r="1800">
          <cell r="A1800" t="str">
            <v>1995</v>
          </cell>
          <cell r="B1800" t="str">
            <v>DK</v>
          </cell>
          <cell r="C1800" t="str">
            <v>A00</v>
          </cell>
          <cell r="D1800" t="str">
            <v>PC_EMP</v>
          </cell>
          <cell r="E1800" t="str">
            <v>T</v>
          </cell>
          <cell r="F1800" t="str">
            <v>BES</v>
          </cell>
          <cell r="G1800" t="str">
            <v>TOTAL</v>
          </cell>
          <cell r="I1800" t="str">
            <v>OTH</v>
          </cell>
          <cell r="J1800" t="str">
            <v>DATA OCDE</v>
          </cell>
          <cell r="K1800" t="str">
            <v>V</v>
          </cell>
          <cell r="L1800">
            <v>38628.522928240738</v>
          </cell>
          <cell r="M1800" t="str">
            <v>gchateaug</v>
          </cell>
          <cell r="N1800">
            <v>38681.684027777781</v>
          </cell>
          <cell r="O1800" t="str">
            <v>gchateaug</v>
          </cell>
          <cell r="Q1800">
            <v>0.99</v>
          </cell>
        </row>
        <row r="1801">
          <cell r="A1801" t="str">
            <v>1995</v>
          </cell>
          <cell r="B1801" t="str">
            <v>DK</v>
          </cell>
          <cell r="C1801" t="str">
            <v>A00</v>
          </cell>
          <cell r="D1801" t="str">
            <v>PC_EMP</v>
          </cell>
          <cell r="E1801" t="str">
            <v>T</v>
          </cell>
          <cell r="F1801" t="str">
            <v>BES</v>
          </cell>
          <cell r="G1801" t="str">
            <v>RSE</v>
          </cell>
          <cell r="I1801" t="str">
            <v>OTH</v>
          </cell>
          <cell r="J1801" t="str">
            <v>DATA OCDE</v>
          </cell>
          <cell r="K1801" t="str">
            <v>V</v>
          </cell>
          <cell r="L1801">
            <v>38628.522928240738</v>
          </cell>
          <cell r="M1801" t="str">
            <v>gchateaug</v>
          </cell>
          <cell r="N1801">
            <v>38681.684027777781</v>
          </cell>
          <cell r="O1801" t="str">
            <v>gchateaug</v>
          </cell>
          <cell r="Q1801">
            <v>0.47</v>
          </cell>
        </row>
        <row r="1802">
          <cell r="A1802" t="str">
            <v>1995</v>
          </cell>
          <cell r="B1802" t="str">
            <v>DE</v>
          </cell>
          <cell r="C1802" t="str">
            <v>A00</v>
          </cell>
          <cell r="D1802" t="str">
            <v>PC_EMP</v>
          </cell>
          <cell r="E1802" t="str">
            <v>T</v>
          </cell>
          <cell r="F1802" t="str">
            <v>TOTAL</v>
          </cell>
          <cell r="G1802" t="str">
            <v>TOTAL</v>
          </cell>
          <cell r="H1802" t="str">
            <v>:</v>
          </cell>
          <cell r="I1802" t="str">
            <v>NC</v>
          </cell>
          <cell r="K1802" t="str">
            <v>V</v>
          </cell>
          <cell r="L1802">
            <v>38628.522928240738</v>
          </cell>
          <cell r="M1802" t="str">
            <v>gchateaug</v>
          </cell>
          <cell r="N1802">
            <v>38681.684027777781</v>
          </cell>
          <cell r="O1802" t="str">
            <v>gchateaug</v>
          </cell>
        </row>
        <row r="1803">
          <cell r="A1803" t="str">
            <v>1993</v>
          </cell>
          <cell r="B1803" t="str">
            <v>FR</v>
          </cell>
          <cell r="C1803" t="str">
            <v>A00</v>
          </cell>
          <cell r="D1803" t="str">
            <v>PC_EMP</v>
          </cell>
          <cell r="E1803" t="str">
            <v>T</v>
          </cell>
          <cell r="F1803" t="str">
            <v>TOTAL</v>
          </cell>
          <cell r="G1803" t="str">
            <v>TOTAL</v>
          </cell>
          <cell r="I1803" t="str">
            <v>NC</v>
          </cell>
          <cell r="K1803" t="str">
            <v>V</v>
          </cell>
          <cell r="L1803">
            <v>38628.522951388892</v>
          </cell>
          <cell r="M1803" t="str">
            <v>gchateaug</v>
          </cell>
          <cell r="N1803">
            <v>38681.684004629627</v>
          </cell>
          <cell r="O1803" t="str">
            <v>gchateaug</v>
          </cell>
          <cell r="Q1803">
            <v>1.63</v>
          </cell>
        </row>
        <row r="1804">
          <cell r="A1804" t="str">
            <v>1993</v>
          </cell>
          <cell r="B1804" t="str">
            <v>FR</v>
          </cell>
          <cell r="C1804" t="str">
            <v>A00</v>
          </cell>
          <cell r="D1804" t="str">
            <v>PC_EMP</v>
          </cell>
          <cell r="E1804" t="str">
            <v>T</v>
          </cell>
          <cell r="F1804" t="str">
            <v>TOTAL</v>
          </cell>
          <cell r="G1804" t="str">
            <v>RSE</v>
          </cell>
          <cell r="I1804" t="str">
            <v>NC</v>
          </cell>
          <cell r="K1804" t="str">
            <v>V</v>
          </cell>
          <cell r="L1804">
            <v>38628.522951388892</v>
          </cell>
          <cell r="M1804" t="str">
            <v>gchateaug</v>
          </cell>
          <cell r="N1804">
            <v>38681.684004629627</v>
          </cell>
          <cell r="O1804" t="str">
            <v>gchateaug</v>
          </cell>
          <cell r="Q1804">
            <v>0.83</v>
          </cell>
        </row>
        <row r="1805">
          <cell r="A1805" t="str">
            <v>1992</v>
          </cell>
          <cell r="B1805" t="str">
            <v>DE</v>
          </cell>
          <cell r="C1805" t="str">
            <v>A00</v>
          </cell>
          <cell r="D1805" t="str">
            <v>PC_EMP</v>
          </cell>
          <cell r="E1805" t="str">
            <v>T</v>
          </cell>
          <cell r="F1805" t="str">
            <v>TOTAL</v>
          </cell>
          <cell r="G1805" t="str">
            <v>TOTAL</v>
          </cell>
          <cell r="H1805" t="str">
            <v>:</v>
          </cell>
          <cell r="I1805" t="str">
            <v>NC</v>
          </cell>
          <cell r="K1805" t="str">
            <v>V</v>
          </cell>
          <cell r="L1805">
            <v>38628.522974537038</v>
          </cell>
          <cell r="M1805" t="str">
            <v>gchateaug</v>
          </cell>
          <cell r="N1805">
            <v>38681.683981481481</v>
          </cell>
          <cell r="O1805" t="str">
            <v>gchateaug</v>
          </cell>
        </row>
        <row r="1806">
          <cell r="A1806" t="str">
            <v>1998</v>
          </cell>
          <cell r="B1806" t="str">
            <v>CZ</v>
          </cell>
          <cell r="C1806" t="str">
            <v>A00</v>
          </cell>
          <cell r="D1806" t="str">
            <v>PC_EMP</v>
          </cell>
          <cell r="E1806" t="str">
            <v>T</v>
          </cell>
          <cell r="F1806" t="str">
            <v>BES</v>
          </cell>
          <cell r="G1806" t="str">
            <v>RSE</v>
          </cell>
          <cell r="I1806" t="str">
            <v>NC</v>
          </cell>
          <cell r="K1806" t="str">
            <v>V</v>
          </cell>
          <cell r="L1806">
            <v>38628.522986111115</v>
          </cell>
          <cell r="M1806" t="str">
            <v>gchateaug</v>
          </cell>
          <cell r="N1806">
            <v>38681.684039351851</v>
          </cell>
          <cell r="O1806" t="str">
            <v>gchateaug</v>
          </cell>
          <cell r="Q1806">
            <v>0.15</v>
          </cell>
        </row>
        <row r="1807">
          <cell r="A1807" t="str">
            <v>1998</v>
          </cell>
          <cell r="B1807" t="str">
            <v>CZ</v>
          </cell>
          <cell r="C1807" t="str">
            <v>A00</v>
          </cell>
          <cell r="D1807" t="str">
            <v>PC_EMP</v>
          </cell>
          <cell r="E1807" t="str">
            <v>T</v>
          </cell>
          <cell r="F1807" t="str">
            <v>BES</v>
          </cell>
          <cell r="G1807" t="str">
            <v>TOTAL</v>
          </cell>
          <cell r="I1807" t="str">
            <v>NC</v>
          </cell>
          <cell r="K1807" t="str">
            <v>V</v>
          </cell>
          <cell r="L1807">
            <v>38628.522986111115</v>
          </cell>
          <cell r="M1807" t="str">
            <v>gchateaug</v>
          </cell>
          <cell r="N1807">
            <v>38681.684039351851</v>
          </cell>
          <cell r="O1807" t="str">
            <v>gchateaug</v>
          </cell>
          <cell r="Q1807">
            <v>0.41</v>
          </cell>
        </row>
        <row r="1808">
          <cell r="A1808" t="str">
            <v>1999</v>
          </cell>
          <cell r="B1808" t="str">
            <v>CZ</v>
          </cell>
          <cell r="C1808" t="str">
            <v>A00</v>
          </cell>
          <cell r="D1808" t="str">
            <v>PC_EMP</v>
          </cell>
          <cell r="E1808" t="str">
            <v>T</v>
          </cell>
          <cell r="F1808" t="str">
            <v>TOTAL</v>
          </cell>
          <cell r="G1808" t="str">
            <v>TOTAL</v>
          </cell>
          <cell r="I1808" t="str">
            <v>NC</v>
          </cell>
          <cell r="K1808" t="str">
            <v>V</v>
          </cell>
          <cell r="L1808">
            <v>38628.522986111115</v>
          </cell>
          <cell r="M1808" t="str">
            <v>gchateaug</v>
          </cell>
          <cell r="N1808">
            <v>38681.684027777781</v>
          </cell>
          <cell r="O1808" t="str">
            <v>gchateaug</v>
          </cell>
          <cell r="Q1808">
            <v>1</v>
          </cell>
        </row>
        <row r="1809">
          <cell r="A1809" t="str">
            <v>1999</v>
          </cell>
          <cell r="B1809" t="str">
            <v>DE</v>
          </cell>
          <cell r="C1809" t="str">
            <v>A00</v>
          </cell>
          <cell r="D1809" t="str">
            <v>PC_EMP</v>
          </cell>
          <cell r="E1809" t="str">
            <v>T</v>
          </cell>
          <cell r="F1809" t="str">
            <v>TOTAL</v>
          </cell>
          <cell r="G1809" t="str">
            <v>TOTAL</v>
          </cell>
          <cell r="H1809" t="str">
            <v>:</v>
          </cell>
          <cell r="I1809" t="str">
            <v>NC</v>
          </cell>
          <cell r="K1809" t="str">
            <v>V</v>
          </cell>
          <cell r="L1809">
            <v>38628.522986111115</v>
          </cell>
          <cell r="M1809" t="str">
            <v>gchateaug</v>
          </cell>
          <cell r="N1809">
            <v>38681.684027777781</v>
          </cell>
          <cell r="O1809" t="str">
            <v>gchateaug</v>
          </cell>
        </row>
        <row r="1810">
          <cell r="A1810" t="str">
            <v>1999</v>
          </cell>
          <cell r="B1810" t="str">
            <v>DK</v>
          </cell>
          <cell r="C1810" t="str">
            <v>A00</v>
          </cell>
          <cell r="D1810" t="str">
            <v>PC_EMP</v>
          </cell>
          <cell r="E1810" t="str">
            <v>T</v>
          </cell>
          <cell r="F1810" t="str">
            <v>BES</v>
          </cell>
          <cell r="G1810" t="str">
            <v>RSE</v>
          </cell>
          <cell r="I1810" t="str">
            <v>OTH</v>
          </cell>
          <cell r="J1810" t="str">
            <v>DATA OCDE</v>
          </cell>
          <cell r="K1810" t="str">
            <v>V</v>
          </cell>
          <cell r="L1810">
            <v>38628.522986111115</v>
          </cell>
          <cell r="M1810" t="str">
            <v>gchateaug</v>
          </cell>
          <cell r="N1810">
            <v>38681.684039351851</v>
          </cell>
          <cell r="O1810" t="str">
            <v>gchateaug</v>
          </cell>
          <cell r="Q1810">
            <v>0.44</v>
          </cell>
        </row>
        <row r="1811">
          <cell r="A1811" t="str">
            <v>1999</v>
          </cell>
          <cell r="B1811" t="str">
            <v>DK</v>
          </cell>
          <cell r="C1811" t="str">
            <v>A00</v>
          </cell>
          <cell r="D1811" t="str">
            <v>PC_EMP</v>
          </cell>
          <cell r="E1811" t="str">
            <v>T</v>
          </cell>
          <cell r="F1811" t="str">
            <v>BES</v>
          </cell>
          <cell r="G1811" t="str">
            <v>TOTAL</v>
          </cell>
          <cell r="I1811" t="str">
            <v>OTH</v>
          </cell>
          <cell r="J1811" t="str">
            <v>DATA OCDE</v>
          </cell>
          <cell r="K1811" t="str">
            <v>V</v>
          </cell>
          <cell r="L1811">
            <v>38628.522986111115</v>
          </cell>
          <cell r="M1811" t="str">
            <v>gchateaug</v>
          </cell>
          <cell r="N1811">
            <v>38681.684039351851</v>
          </cell>
          <cell r="O1811" t="str">
            <v>gchateaug</v>
          </cell>
          <cell r="Q1811">
            <v>1.0900000000000001</v>
          </cell>
        </row>
        <row r="1812">
          <cell r="A1812" t="str">
            <v>1999</v>
          </cell>
          <cell r="B1812" t="str">
            <v>DK</v>
          </cell>
          <cell r="C1812" t="str">
            <v>A00</v>
          </cell>
          <cell r="D1812" t="str">
            <v>PC_EMP</v>
          </cell>
          <cell r="E1812" t="str">
            <v>T</v>
          </cell>
          <cell r="F1812" t="str">
            <v>TOTAL</v>
          </cell>
          <cell r="G1812" t="str">
            <v>RSE</v>
          </cell>
          <cell r="I1812" t="str">
            <v>OTH</v>
          </cell>
          <cell r="J1812" t="str">
            <v>DATA OCDE</v>
          </cell>
          <cell r="K1812" t="str">
            <v>V</v>
          </cell>
          <cell r="L1812">
            <v>38628.522997685184</v>
          </cell>
          <cell r="M1812" t="str">
            <v>gchateaug</v>
          </cell>
          <cell r="N1812">
            <v>38681.684039351851</v>
          </cell>
          <cell r="O1812" t="str">
            <v>gchateaug</v>
          </cell>
          <cell r="Q1812">
            <v>1.06</v>
          </cell>
        </row>
        <row r="1813">
          <cell r="A1813" t="str">
            <v>1999</v>
          </cell>
          <cell r="B1813" t="str">
            <v>DK</v>
          </cell>
          <cell r="C1813" t="str">
            <v>A00</v>
          </cell>
          <cell r="D1813" t="str">
            <v>PC_EMP</v>
          </cell>
          <cell r="E1813" t="str">
            <v>T</v>
          </cell>
          <cell r="F1813" t="str">
            <v>TOTAL</v>
          </cell>
          <cell r="G1813" t="str">
            <v>TOTAL</v>
          </cell>
          <cell r="I1813" t="str">
            <v>OTH</v>
          </cell>
          <cell r="J1813" t="str">
            <v>DATA OCDE</v>
          </cell>
          <cell r="K1813" t="str">
            <v>V</v>
          </cell>
          <cell r="L1813">
            <v>38628.522997685184</v>
          </cell>
          <cell r="M1813" t="str">
            <v>gchateaug</v>
          </cell>
          <cell r="N1813">
            <v>38681.684039351851</v>
          </cell>
          <cell r="O1813" t="str">
            <v>gchateaug</v>
          </cell>
          <cell r="Q1813">
            <v>2.02</v>
          </cell>
        </row>
        <row r="1814">
          <cell r="A1814" t="str">
            <v>2000</v>
          </cell>
          <cell r="B1814" t="str">
            <v>FI</v>
          </cell>
          <cell r="C1814" t="str">
            <v>A00</v>
          </cell>
          <cell r="D1814" t="str">
            <v>PC_EMP</v>
          </cell>
          <cell r="E1814" t="str">
            <v>T</v>
          </cell>
          <cell r="F1814" t="str">
            <v>TOTAL</v>
          </cell>
          <cell r="G1814" t="str">
            <v>RSE</v>
          </cell>
          <cell r="H1814" t="str">
            <v>:</v>
          </cell>
          <cell r="I1814" t="str">
            <v>NC</v>
          </cell>
          <cell r="K1814" t="str">
            <v>V</v>
          </cell>
          <cell r="L1814">
            <v>38628.523009259261</v>
          </cell>
          <cell r="M1814" t="str">
            <v>gchateaug</v>
          </cell>
          <cell r="N1814">
            <v>38681.684178240743</v>
          </cell>
          <cell r="O1814" t="str">
            <v>gchateaug</v>
          </cell>
        </row>
        <row r="1815">
          <cell r="A1815" t="str">
            <v>2000</v>
          </cell>
          <cell r="B1815" t="str">
            <v>FI</v>
          </cell>
          <cell r="C1815" t="str">
            <v>A00</v>
          </cell>
          <cell r="D1815" t="str">
            <v>PC_EMP</v>
          </cell>
          <cell r="E1815" t="str">
            <v>T</v>
          </cell>
          <cell r="F1815" t="str">
            <v>TOTAL</v>
          </cell>
          <cell r="G1815" t="str">
            <v>TOTAL</v>
          </cell>
          <cell r="I1815" t="str">
            <v>NC</v>
          </cell>
          <cell r="K1815" t="str">
            <v>V</v>
          </cell>
          <cell r="L1815">
            <v>38628.523009259261</v>
          </cell>
          <cell r="M1815" t="str">
            <v>gchateaug</v>
          </cell>
          <cell r="N1815">
            <v>38681.684178240743</v>
          </cell>
          <cell r="O1815" t="str">
            <v>gchateaug</v>
          </cell>
          <cell r="Q1815">
            <v>2.91</v>
          </cell>
        </row>
        <row r="1816">
          <cell r="A1816" t="str">
            <v>2000</v>
          </cell>
          <cell r="B1816" t="str">
            <v>FR</v>
          </cell>
          <cell r="C1816" t="str">
            <v>A00</v>
          </cell>
          <cell r="D1816" t="str">
            <v>PC_EMP</v>
          </cell>
          <cell r="E1816" t="str">
            <v>T</v>
          </cell>
          <cell r="F1816" t="str">
            <v>BES</v>
          </cell>
          <cell r="G1816" t="str">
            <v>RSE</v>
          </cell>
          <cell r="I1816" t="str">
            <v>NC</v>
          </cell>
          <cell r="K1816" t="str">
            <v>V</v>
          </cell>
          <cell r="L1816">
            <v>38628.523009259261</v>
          </cell>
          <cell r="M1816" t="str">
            <v>gchateaug</v>
          </cell>
          <cell r="N1816">
            <v>38681.684178240743</v>
          </cell>
          <cell r="O1816" t="str">
            <v>gchateaug</v>
          </cell>
          <cell r="Q1816">
            <v>0.37</v>
          </cell>
        </row>
        <row r="1817">
          <cell r="A1817" t="str">
            <v>2000</v>
          </cell>
          <cell r="B1817" t="str">
            <v>FR</v>
          </cell>
          <cell r="C1817" t="str">
            <v>A00</v>
          </cell>
          <cell r="D1817" t="str">
            <v>PC_EMP</v>
          </cell>
          <cell r="E1817" t="str">
            <v>T</v>
          </cell>
          <cell r="F1817" t="str">
            <v>BES</v>
          </cell>
          <cell r="G1817" t="str">
            <v>TOTAL</v>
          </cell>
          <cell r="I1817" t="str">
            <v>NC</v>
          </cell>
          <cell r="K1817" t="str">
            <v>V</v>
          </cell>
          <cell r="L1817">
            <v>38628.523009259261</v>
          </cell>
          <cell r="M1817" t="str">
            <v>gchateaug</v>
          </cell>
          <cell r="N1817">
            <v>38681.684178240743</v>
          </cell>
          <cell r="O1817" t="str">
            <v>gchateaug</v>
          </cell>
          <cell r="Q1817">
            <v>0.81</v>
          </cell>
        </row>
        <row r="1818">
          <cell r="A1818" t="str">
            <v>2000</v>
          </cell>
          <cell r="B1818" t="str">
            <v>FR</v>
          </cell>
          <cell r="C1818" t="str">
            <v>A00</v>
          </cell>
          <cell r="D1818" t="str">
            <v>PC_EMP</v>
          </cell>
          <cell r="E1818" t="str">
            <v>T</v>
          </cell>
          <cell r="F1818" t="str">
            <v>TOTAL</v>
          </cell>
          <cell r="G1818" t="str">
            <v>RSE</v>
          </cell>
          <cell r="I1818" t="str">
            <v>NC</v>
          </cell>
          <cell r="K1818" t="str">
            <v>V</v>
          </cell>
          <cell r="L1818">
            <v>38628.523009259261</v>
          </cell>
          <cell r="M1818" t="str">
            <v>gchateaug</v>
          </cell>
          <cell r="N1818">
            <v>38681.684178240743</v>
          </cell>
          <cell r="O1818" t="str">
            <v>gchateaug</v>
          </cell>
          <cell r="Q1818">
            <v>0.92</v>
          </cell>
        </row>
        <row r="1819">
          <cell r="A1819" t="str">
            <v>2000</v>
          </cell>
          <cell r="B1819" t="str">
            <v>FR</v>
          </cell>
          <cell r="C1819" t="str">
            <v>A00</v>
          </cell>
          <cell r="D1819" t="str">
            <v>PC_EMP</v>
          </cell>
          <cell r="E1819" t="str">
            <v>T</v>
          </cell>
          <cell r="F1819" t="str">
            <v>TOTAL</v>
          </cell>
          <cell r="G1819" t="str">
            <v>TOTAL</v>
          </cell>
          <cell r="I1819" t="str">
            <v>NC</v>
          </cell>
          <cell r="K1819" t="str">
            <v>V</v>
          </cell>
          <cell r="L1819">
            <v>38628.523009259261</v>
          </cell>
          <cell r="M1819" t="str">
            <v>gchateaug</v>
          </cell>
          <cell r="N1819">
            <v>38681.684178240743</v>
          </cell>
          <cell r="O1819" t="str">
            <v>gchateaug</v>
          </cell>
          <cell r="Q1819">
            <v>1.7</v>
          </cell>
        </row>
        <row r="1820">
          <cell r="A1820" t="str">
            <v>2000</v>
          </cell>
          <cell r="B1820" t="str">
            <v>GR</v>
          </cell>
          <cell r="C1820" t="str">
            <v>A00</v>
          </cell>
          <cell r="D1820" t="str">
            <v>PC_EMP</v>
          </cell>
          <cell r="E1820" t="str">
            <v>T</v>
          </cell>
          <cell r="F1820" t="str">
            <v>BES</v>
          </cell>
          <cell r="G1820" t="str">
            <v>RSE</v>
          </cell>
          <cell r="I1820" t="str">
            <v>OTH</v>
          </cell>
          <cell r="J1820" t="str">
            <v>DATA OCDE</v>
          </cell>
          <cell r="K1820" t="str">
            <v>V</v>
          </cell>
          <cell r="L1820">
            <v>38628.523009259261</v>
          </cell>
          <cell r="M1820" t="str">
            <v>gchateaug</v>
          </cell>
          <cell r="N1820">
            <v>38681.684178240743</v>
          </cell>
          <cell r="O1820" t="str">
            <v>gchateaug</v>
          </cell>
          <cell r="Q1820">
            <v>0.09</v>
          </cell>
        </row>
        <row r="1821">
          <cell r="A1821" t="str">
            <v>2000</v>
          </cell>
          <cell r="B1821" t="str">
            <v>GR</v>
          </cell>
          <cell r="C1821" t="str">
            <v>A00</v>
          </cell>
          <cell r="D1821" t="str">
            <v>PC_EMP</v>
          </cell>
          <cell r="E1821" t="str">
            <v>T</v>
          </cell>
          <cell r="F1821" t="str">
            <v>BES</v>
          </cell>
          <cell r="G1821" t="str">
            <v>TOTAL</v>
          </cell>
          <cell r="I1821" t="str">
            <v>OTH</v>
          </cell>
          <cell r="J1821" t="str">
            <v>DATA OCDE</v>
          </cell>
          <cell r="K1821" t="str">
            <v>V</v>
          </cell>
          <cell r="L1821">
            <v>38628.523009259261</v>
          </cell>
          <cell r="M1821" t="str">
            <v>gchateaug</v>
          </cell>
          <cell r="N1821">
            <v>38681.684178240743</v>
          </cell>
          <cell r="O1821" t="str">
            <v>gchateaug</v>
          </cell>
          <cell r="Q1821">
            <v>0.28999999999999998</v>
          </cell>
        </row>
        <row r="1822">
          <cell r="A1822" t="str">
            <v>2002</v>
          </cell>
          <cell r="B1822" t="str">
            <v>LV</v>
          </cell>
          <cell r="C1822" t="str">
            <v>A00</v>
          </cell>
          <cell r="D1822" t="str">
            <v>PC_EMP</v>
          </cell>
          <cell r="E1822" t="str">
            <v>T</v>
          </cell>
          <cell r="F1822" t="str">
            <v>TOTAL</v>
          </cell>
          <cell r="G1822" t="str">
            <v>TOTAL</v>
          </cell>
          <cell r="I1822" t="str">
            <v>MS</v>
          </cell>
          <cell r="K1822" t="str">
            <v>V</v>
          </cell>
          <cell r="L1822">
            <v>38628.523032407407</v>
          </cell>
          <cell r="M1822" t="str">
            <v>gchateaug</v>
          </cell>
          <cell r="N1822">
            <v>38681.684155092589</v>
          </cell>
          <cell r="O1822" t="str">
            <v>gchateaug</v>
          </cell>
          <cell r="Q1822">
            <v>0.93</v>
          </cell>
        </row>
        <row r="1823">
          <cell r="A1823" t="str">
            <v>2002</v>
          </cell>
          <cell r="B1823" t="str">
            <v>LV</v>
          </cell>
          <cell r="C1823" t="str">
            <v>A00</v>
          </cell>
          <cell r="D1823" t="str">
            <v>PC_EMP</v>
          </cell>
          <cell r="E1823" t="str">
            <v>T</v>
          </cell>
          <cell r="F1823" t="str">
            <v>TOTAL</v>
          </cell>
          <cell r="G1823" t="str">
            <v>RSE</v>
          </cell>
          <cell r="I1823" t="str">
            <v>MS</v>
          </cell>
          <cell r="K1823" t="str">
            <v>V</v>
          </cell>
          <cell r="L1823">
            <v>38628.523032407407</v>
          </cell>
          <cell r="M1823" t="str">
            <v>gchateaug</v>
          </cell>
          <cell r="N1823">
            <v>38681.684155092589</v>
          </cell>
          <cell r="O1823" t="str">
            <v>gchateaug</v>
          </cell>
          <cell r="Q1823">
            <v>0.62</v>
          </cell>
        </row>
        <row r="1824">
          <cell r="A1824" t="str">
            <v>2001</v>
          </cell>
          <cell r="B1824" t="str">
            <v>RU</v>
          </cell>
          <cell r="C1824" t="str">
            <v>A00</v>
          </cell>
          <cell r="D1824" t="str">
            <v>PC_EMP</v>
          </cell>
          <cell r="E1824" t="str">
            <v>T</v>
          </cell>
          <cell r="F1824" t="str">
            <v>BES</v>
          </cell>
          <cell r="G1824" t="str">
            <v>RSE</v>
          </cell>
          <cell r="H1824" t="str">
            <v>i</v>
          </cell>
          <cell r="I1824" t="str">
            <v>OTH</v>
          </cell>
          <cell r="J1824" t="str">
            <v>DATA OCDE</v>
          </cell>
          <cell r="K1824" t="str">
            <v>V</v>
          </cell>
          <cell r="L1824">
            <v>38628.523032407407</v>
          </cell>
          <cell r="M1824" t="str">
            <v>gchateaug</v>
          </cell>
          <cell r="N1824">
            <v>38681.684166666666</v>
          </cell>
          <cell r="O1824" t="str">
            <v>gchateaug</v>
          </cell>
          <cell r="Q1824">
            <v>0.41</v>
          </cell>
        </row>
        <row r="1825">
          <cell r="A1825" t="str">
            <v>2001</v>
          </cell>
          <cell r="B1825" t="str">
            <v>RO</v>
          </cell>
          <cell r="C1825" t="str">
            <v>A00</v>
          </cell>
          <cell r="D1825" t="str">
            <v>PC_EMP</v>
          </cell>
          <cell r="E1825" t="str">
            <v>T</v>
          </cell>
          <cell r="F1825" t="str">
            <v>TOTAL</v>
          </cell>
          <cell r="G1825" t="str">
            <v>TOTAL</v>
          </cell>
          <cell r="I1825" t="str">
            <v>OTH</v>
          </cell>
          <cell r="J1825" t="str">
            <v>DATA OCDE</v>
          </cell>
          <cell r="K1825" t="str">
            <v>V</v>
          </cell>
          <cell r="L1825">
            <v>38628.523032407407</v>
          </cell>
          <cell r="M1825" t="str">
            <v>gchateaug</v>
          </cell>
          <cell r="N1825">
            <v>38681.684166666666</v>
          </cell>
          <cell r="O1825" t="str">
            <v>gchateaug</v>
          </cell>
          <cell r="Q1825">
            <v>0.35</v>
          </cell>
        </row>
        <row r="1826">
          <cell r="A1826" t="str">
            <v>2001</v>
          </cell>
          <cell r="B1826" t="str">
            <v>RO</v>
          </cell>
          <cell r="C1826" t="str">
            <v>A00</v>
          </cell>
          <cell r="D1826" t="str">
            <v>PC_EMP</v>
          </cell>
          <cell r="E1826" t="str">
            <v>T</v>
          </cell>
          <cell r="F1826" t="str">
            <v>TOTAL</v>
          </cell>
          <cell r="G1826" t="str">
            <v>RSE</v>
          </cell>
          <cell r="I1826" t="str">
            <v>OTH</v>
          </cell>
          <cell r="J1826" t="str">
            <v>DATA OCDE</v>
          </cell>
          <cell r="K1826" t="str">
            <v>V</v>
          </cell>
          <cell r="L1826">
            <v>38628.523032407407</v>
          </cell>
          <cell r="M1826" t="str">
            <v>gchateaug</v>
          </cell>
          <cell r="N1826">
            <v>38681.684166666666</v>
          </cell>
          <cell r="O1826" t="str">
            <v>gchateaug</v>
          </cell>
          <cell r="Q1826">
            <v>0.22</v>
          </cell>
        </row>
        <row r="1827">
          <cell r="A1827" t="str">
            <v>2001</v>
          </cell>
          <cell r="B1827" t="str">
            <v>RO</v>
          </cell>
          <cell r="C1827" t="str">
            <v>A00</v>
          </cell>
          <cell r="D1827" t="str">
            <v>PC_EMP</v>
          </cell>
          <cell r="E1827" t="str">
            <v>T</v>
          </cell>
          <cell r="F1827" t="str">
            <v>BES</v>
          </cell>
          <cell r="G1827" t="str">
            <v>TOTAL</v>
          </cell>
          <cell r="I1827" t="str">
            <v>OTH</v>
          </cell>
          <cell r="J1827" t="str">
            <v>DATA OCDE</v>
          </cell>
          <cell r="K1827" t="str">
            <v>V</v>
          </cell>
          <cell r="L1827">
            <v>38628.523032407407</v>
          </cell>
          <cell r="M1827" t="str">
            <v>gchateaug</v>
          </cell>
          <cell r="N1827">
            <v>38681.684166666666</v>
          </cell>
          <cell r="O1827" t="str">
            <v>gchateaug</v>
          </cell>
          <cell r="Q1827">
            <v>0.19</v>
          </cell>
        </row>
        <row r="1828">
          <cell r="A1828" t="str">
            <v>2001</v>
          </cell>
          <cell r="B1828" t="str">
            <v>RO</v>
          </cell>
          <cell r="C1828" t="str">
            <v>A00</v>
          </cell>
          <cell r="D1828" t="str">
            <v>PC_EMP</v>
          </cell>
          <cell r="E1828" t="str">
            <v>T</v>
          </cell>
          <cell r="F1828" t="str">
            <v>BES</v>
          </cell>
          <cell r="G1828" t="str">
            <v>RSE</v>
          </cell>
          <cell r="I1828" t="str">
            <v>OTH</v>
          </cell>
          <cell r="J1828" t="str">
            <v>DATA OCDE</v>
          </cell>
          <cell r="K1828" t="str">
            <v>V</v>
          </cell>
          <cell r="L1828">
            <v>38628.523032407407</v>
          </cell>
          <cell r="M1828" t="str">
            <v>gchateaug</v>
          </cell>
          <cell r="N1828">
            <v>38681.684166666666</v>
          </cell>
          <cell r="O1828" t="str">
            <v>gchateaug</v>
          </cell>
          <cell r="Q1828">
            <v>0.11</v>
          </cell>
        </row>
        <row r="1829">
          <cell r="A1829" t="str">
            <v>2002</v>
          </cell>
          <cell r="B1829" t="str">
            <v>GR</v>
          </cell>
          <cell r="C1829" t="str">
            <v>A00</v>
          </cell>
          <cell r="D1829" t="str">
            <v>PC_EMP</v>
          </cell>
          <cell r="E1829" t="str">
            <v>T</v>
          </cell>
          <cell r="F1829" t="str">
            <v>BES</v>
          </cell>
          <cell r="G1829" t="str">
            <v>TOTAL</v>
          </cell>
          <cell r="H1829" t="str">
            <v>:</v>
          </cell>
          <cell r="I1829" t="str">
            <v>MS</v>
          </cell>
          <cell r="K1829" t="str">
            <v>V</v>
          </cell>
          <cell r="L1829">
            <v>38628.523032407407</v>
          </cell>
          <cell r="M1829" t="str">
            <v>gchateaug</v>
          </cell>
          <cell r="N1829">
            <v>38681.684166666666</v>
          </cell>
          <cell r="O1829" t="str">
            <v>gchateaug</v>
          </cell>
        </row>
        <row r="1830">
          <cell r="A1830" t="str">
            <v>2002</v>
          </cell>
          <cell r="B1830" t="str">
            <v>GR</v>
          </cell>
          <cell r="C1830" t="str">
            <v>A00</v>
          </cell>
          <cell r="D1830" t="str">
            <v>PC_EMP</v>
          </cell>
          <cell r="E1830" t="str">
            <v>T</v>
          </cell>
          <cell r="F1830" t="str">
            <v>BES</v>
          </cell>
          <cell r="G1830" t="str">
            <v>RSE</v>
          </cell>
          <cell r="H1830" t="str">
            <v>:</v>
          </cell>
          <cell r="I1830" t="str">
            <v>MS</v>
          </cell>
          <cell r="K1830" t="str">
            <v>V</v>
          </cell>
          <cell r="L1830">
            <v>38628.523032407407</v>
          </cell>
          <cell r="M1830" t="str">
            <v>gchateaug</v>
          </cell>
          <cell r="N1830">
            <v>38681.684166666666</v>
          </cell>
          <cell r="O1830" t="str">
            <v>gchateaug</v>
          </cell>
        </row>
        <row r="1831">
          <cell r="A1831" t="str">
            <v>2002</v>
          </cell>
          <cell r="B1831" t="str">
            <v>FR</v>
          </cell>
          <cell r="C1831" t="str">
            <v>A00</v>
          </cell>
          <cell r="D1831" t="str">
            <v>PC_EMP</v>
          </cell>
          <cell r="E1831" t="str">
            <v>T</v>
          </cell>
          <cell r="F1831" t="str">
            <v>TOTAL</v>
          </cell>
          <cell r="G1831" t="str">
            <v>TOTAL</v>
          </cell>
          <cell r="I1831" t="str">
            <v>MS</v>
          </cell>
          <cell r="K1831" t="str">
            <v>V</v>
          </cell>
          <cell r="L1831">
            <v>38628.523032407407</v>
          </cell>
          <cell r="M1831" t="str">
            <v>gchateaug</v>
          </cell>
          <cell r="N1831">
            <v>38681.684166666666</v>
          </cell>
          <cell r="O1831" t="str">
            <v>gchateaug</v>
          </cell>
          <cell r="Q1831">
            <v>1.71</v>
          </cell>
        </row>
        <row r="1832">
          <cell r="A1832" t="str">
            <v>2002</v>
          </cell>
          <cell r="B1832" t="str">
            <v>FR</v>
          </cell>
          <cell r="C1832" t="str">
            <v>A00</v>
          </cell>
          <cell r="D1832" t="str">
            <v>PC_EMP</v>
          </cell>
          <cell r="E1832" t="str">
            <v>T</v>
          </cell>
          <cell r="F1832" t="str">
            <v>TOTAL</v>
          </cell>
          <cell r="G1832" t="str">
            <v>RSE</v>
          </cell>
          <cell r="I1832" t="str">
            <v>MS</v>
          </cell>
          <cell r="K1832" t="str">
            <v>V</v>
          </cell>
          <cell r="L1832">
            <v>38628.523032407407</v>
          </cell>
          <cell r="M1832" t="str">
            <v>gchateaug</v>
          </cell>
          <cell r="N1832">
            <v>38681.684166666666</v>
          </cell>
          <cell r="O1832" t="str">
            <v>gchateaug</v>
          </cell>
          <cell r="Q1832">
            <v>0.97</v>
          </cell>
        </row>
        <row r="1833">
          <cell r="A1833" t="str">
            <v>2002</v>
          </cell>
          <cell r="B1833" t="str">
            <v>FR</v>
          </cell>
          <cell r="C1833" t="str">
            <v>A00</v>
          </cell>
          <cell r="D1833" t="str">
            <v>PC_EMP</v>
          </cell>
          <cell r="E1833" t="str">
            <v>T</v>
          </cell>
          <cell r="F1833" t="str">
            <v>BES</v>
          </cell>
          <cell r="G1833" t="str">
            <v>TOTAL</v>
          </cell>
          <cell r="I1833" t="str">
            <v>MS</v>
          </cell>
          <cell r="K1833" t="str">
            <v>V</v>
          </cell>
          <cell r="L1833">
            <v>38628.523032407407</v>
          </cell>
          <cell r="M1833" t="str">
            <v>gchateaug</v>
          </cell>
          <cell r="N1833">
            <v>38681.684166666666</v>
          </cell>
          <cell r="O1833" t="str">
            <v>gchateaug</v>
          </cell>
          <cell r="Q1833">
            <v>0.84</v>
          </cell>
        </row>
        <row r="1834">
          <cell r="A1834" t="str">
            <v>2002</v>
          </cell>
          <cell r="B1834" t="str">
            <v>FR</v>
          </cell>
          <cell r="C1834" t="str">
            <v>A00</v>
          </cell>
          <cell r="D1834" t="str">
            <v>PC_EMP</v>
          </cell>
          <cell r="E1834" t="str">
            <v>T</v>
          </cell>
          <cell r="F1834" t="str">
            <v>BES</v>
          </cell>
          <cell r="G1834" t="str">
            <v>RSE</v>
          </cell>
          <cell r="I1834" t="str">
            <v>MS</v>
          </cell>
          <cell r="K1834" t="str">
            <v>V</v>
          </cell>
          <cell r="L1834">
            <v>38628.523032407407</v>
          </cell>
          <cell r="M1834" t="str">
            <v>gchateaug</v>
          </cell>
          <cell r="N1834">
            <v>38681.684155092589</v>
          </cell>
          <cell r="O1834" t="str">
            <v>gchateaug</v>
          </cell>
          <cell r="Q1834">
            <v>0.43</v>
          </cell>
        </row>
        <row r="1835">
          <cell r="A1835" t="str">
            <v>2002</v>
          </cell>
          <cell r="B1835" t="str">
            <v>IS</v>
          </cell>
          <cell r="C1835" t="str">
            <v>A00</v>
          </cell>
          <cell r="D1835" t="str">
            <v>PC_EMP</v>
          </cell>
          <cell r="E1835" t="str">
            <v>T</v>
          </cell>
          <cell r="F1835" t="str">
            <v>BES</v>
          </cell>
          <cell r="G1835" t="str">
            <v>TOTAL</v>
          </cell>
          <cell r="H1835" t="str">
            <v>f</v>
          </cell>
          <cell r="I1835" t="str">
            <v>MS</v>
          </cell>
          <cell r="K1835" t="str">
            <v>V</v>
          </cell>
          <cell r="L1835">
            <v>38628.523043981484</v>
          </cell>
          <cell r="M1835" t="str">
            <v>gchateaug</v>
          </cell>
          <cell r="N1835">
            <v>38681.684166666666</v>
          </cell>
          <cell r="O1835" t="str">
            <v>gchateaug</v>
          </cell>
          <cell r="Q1835">
            <v>1.1599999999999999</v>
          </cell>
        </row>
        <row r="1836">
          <cell r="A1836" t="str">
            <v>2002</v>
          </cell>
          <cell r="B1836" t="str">
            <v>IE</v>
          </cell>
          <cell r="C1836" t="str">
            <v>A00</v>
          </cell>
          <cell r="D1836" t="str">
            <v>PC_EMP</v>
          </cell>
          <cell r="E1836" t="str">
            <v>T</v>
          </cell>
          <cell r="F1836" t="str">
            <v>TOTAL</v>
          </cell>
          <cell r="G1836" t="str">
            <v>TOTAL</v>
          </cell>
          <cell r="I1836" t="str">
            <v>MS</v>
          </cell>
          <cell r="K1836" t="str">
            <v>V</v>
          </cell>
          <cell r="L1836">
            <v>38628.523043981484</v>
          </cell>
          <cell r="M1836" t="str">
            <v>gchateaug</v>
          </cell>
          <cell r="N1836">
            <v>38681.684166666666</v>
          </cell>
          <cell r="O1836" t="str">
            <v>gchateaug</v>
          </cell>
          <cell r="Q1836">
            <v>1.39</v>
          </cell>
        </row>
        <row r="1837">
          <cell r="A1837" t="str">
            <v>2002</v>
          </cell>
          <cell r="B1837" t="str">
            <v>IE</v>
          </cell>
          <cell r="C1837" t="str">
            <v>A00</v>
          </cell>
          <cell r="D1837" t="str">
            <v>PC_EMP</v>
          </cell>
          <cell r="E1837" t="str">
            <v>T</v>
          </cell>
          <cell r="F1837" t="str">
            <v>TOTAL</v>
          </cell>
          <cell r="G1837" t="str">
            <v>RSE</v>
          </cell>
          <cell r="I1837" t="str">
            <v>MS</v>
          </cell>
          <cell r="K1837" t="str">
            <v>V</v>
          </cell>
          <cell r="L1837">
            <v>38628.523043981484</v>
          </cell>
          <cell r="M1837" t="str">
            <v>gchateaug</v>
          </cell>
          <cell r="N1837">
            <v>38681.684166666666</v>
          </cell>
          <cell r="O1837" t="str">
            <v>gchateaug</v>
          </cell>
          <cell r="Q1837">
            <v>0.88</v>
          </cell>
        </row>
        <row r="1838">
          <cell r="A1838" t="str">
            <v>2002</v>
          </cell>
          <cell r="B1838" t="str">
            <v>IE</v>
          </cell>
          <cell r="C1838" t="str">
            <v>A00</v>
          </cell>
          <cell r="D1838" t="str">
            <v>PC_EMP</v>
          </cell>
          <cell r="E1838" t="str">
            <v>T</v>
          </cell>
          <cell r="F1838" t="str">
            <v>BES</v>
          </cell>
          <cell r="G1838" t="str">
            <v>TOTAL</v>
          </cell>
          <cell r="I1838" t="str">
            <v>MS</v>
          </cell>
          <cell r="K1838" t="str">
            <v>V</v>
          </cell>
          <cell r="L1838">
            <v>38628.523043981484</v>
          </cell>
          <cell r="M1838" t="str">
            <v>gchateaug</v>
          </cell>
          <cell r="N1838">
            <v>38681.684166666666</v>
          </cell>
          <cell r="O1838" t="str">
            <v>gchateaug</v>
          </cell>
          <cell r="Q1838">
            <v>0.68</v>
          </cell>
        </row>
        <row r="1839">
          <cell r="A1839" t="str">
            <v>2002</v>
          </cell>
          <cell r="B1839" t="str">
            <v>IE</v>
          </cell>
          <cell r="C1839" t="str">
            <v>A00</v>
          </cell>
          <cell r="D1839" t="str">
            <v>PC_EMP</v>
          </cell>
          <cell r="E1839" t="str">
            <v>T</v>
          </cell>
          <cell r="F1839" t="str">
            <v>BES</v>
          </cell>
          <cell r="G1839" t="str">
            <v>RSE</v>
          </cell>
          <cell r="I1839" t="str">
            <v>MS</v>
          </cell>
          <cell r="K1839" t="str">
            <v>V</v>
          </cell>
          <cell r="L1839">
            <v>38628.523043981484</v>
          </cell>
          <cell r="M1839" t="str">
            <v>gchateaug</v>
          </cell>
          <cell r="N1839">
            <v>38681.684166666666</v>
          </cell>
          <cell r="O1839" t="str">
            <v>gchateaug</v>
          </cell>
          <cell r="Q1839">
            <v>0.37</v>
          </cell>
        </row>
        <row r="1840">
          <cell r="A1840" t="str">
            <v>2002</v>
          </cell>
          <cell r="B1840" t="str">
            <v>TR</v>
          </cell>
          <cell r="C1840" t="str">
            <v>A00</v>
          </cell>
          <cell r="D1840" t="str">
            <v>PC_EMP</v>
          </cell>
          <cell r="E1840" t="str">
            <v>T</v>
          </cell>
          <cell r="F1840" t="str">
            <v>TOTAL</v>
          </cell>
          <cell r="G1840" t="str">
            <v>TOTAL</v>
          </cell>
          <cell r="I1840" t="str">
            <v>OTH</v>
          </cell>
          <cell r="J1840" t="str">
            <v>DATA OCDE</v>
          </cell>
          <cell r="K1840" t="str">
            <v>V</v>
          </cell>
          <cell r="L1840">
            <v>38628.523055555554</v>
          </cell>
          <cell r="M1840" t="str">
            <v>gchateaug</v>
          </cell>
          <cell r="N1840">
            <v>38681.684131944443</v>
          </cell>
          <cell r="O1840" t="str">
            <v>gchateaug</v>
          </cell>
          <cell r="Q1840">
            <v>0.38</v>
          </cell>
        </row>
        <row r="1841">
          <cell r="A1841" t="str">
            <v>2002</v>
          </cell>
          <cell r="B1841" t="str">
            <v>TR</v>
          </cell>
          <cell r="C1841" t="str">
            <v>A00</v>
          </cell>
          <cell r="D1841" t="str">
            <v>PC_EMP</v>
          </cell>
          <cell r="E1841" t="str">
            <v>T</v>
          </cell>
          <cell r="F1841" t="str">
            <v>TOTAL</v>
          </cell>
          <cell r="G1841" t="str">
            <v>RSE</v>
          </cell>
          <cell r="I1841" t="str">
            <v>OTH</v>
          </cell>
          <cell r="J1841" t="str">
            <v>DATA OCDE</v>
          </cell>
          <cell r="K1841" t="str">
            <v>V</v>
          </cell>
          <cell r="L1841">
            <v>38628.523055555554</v>
          </cell>
          <cell r="M1841" t="str">
            <v>gchateaug</v>
          </cell>
          <cell r="N1841">
            <v>38681.684131944443</v>
          </cell>
          <cell r="O1841" t="str">
            <v>gchateaug</v>
          </cell>
          <cell r="Q1841">
            <v>0.34</v>
          </cell>
        </row>
        <row r="1842">
          <cell r="A1842" t="str">
            <v>2002</v>
          </cell>
          <cell r="B1842" t="str">
            <v>TR</v>
          </cell>
          <cell r="C1842" t="str">
            <v>A00</v>
          </cell>
          <cell r="D1842" t="str">
            <v>PC_EMP</v>
          </cell>
          <cell r="E1842" t="str">
            <v>T</v>
          </cell>
          <cell r="F1842" t="str">
            <v>BES</v>
          </cell>
          <cell r="G1842" t="str">
            <v>TOTAL</v>
          </cell>
          <cell r="I1842" t="str">
            <v>OTH</v>
          </cell>
          <cell r="J1842" t="str">
            <v>DATA OCDE</v>
          </cell>
          <cell r="K1842" t="str">
            <v>V</v>
          </cell>
          <cell r="L1842">
            <v>38628.523055555554</v>
          </cell>
          <cell r="M1842" t="str">
            <v>gchateaug</v>
          </cell>
          <cell r="N1842">
            <v>38681.684131944443</v>
          </cell>
          <cell r="O1842" t="str">
            <v>gchateaug</v>
          </cell>
          <cell r="Q1842">
            <v>0.04</v>
          </cell>
        </row>
        <row r="1843">
          <cell r="A1843" t="str">
            <v>2002</v>
          </cell>
          <cell r="B1843" t="str">
            <v>TR</v>
          </cell>
          <cell r="C1843" t="str">
            <v>A00</v>
          </cell>
          <cell r="D1843" t="str">
            <v>PC_EMP</v>
          </cell>
          <cell r="E1843" t="str">
            <v>T</v>
          </cell>
          <cell r="F1843" t="str">
            <v>BES</v>
          </cell>
          <cell r="G1843" t="str">
            <v>RSE</v>
          </cell>
          <cell r="I1843" t="str">
            <v>OTH</v>
          </cell>
          <cell r="J1843" t="str">
            <v>DATA OCDE</v>
          </cell>
          <cell r="K1843" t="str">
            <v>V</v>
          </cell>
          <cell r="L1843">
            <v>38628.523055555554</v>
          </cell>
          <cell r="M1843" t="str">
            <v>gchateaug</v>
          </cell>
          <cell r="N1843">
            <v>38681.684131944443</v>
          </cell>
          <cell r="O1843" t="str">
            <v>gchateaug</v>
          </cell>
          <cell r="Q1843">
            <v>0.03</v>
          </cell>
        </row>
        <row r="1844">
          <cell r="A1844" t="str">
            <v>2002</v>
          </cell>
          <cell r="B1844" t="str">
            <v>SK</v>
          </cell>
          <cell r="C1844" t="str">
            <v>A00</v>
          </cell>
          <cell r="D1844" t="str">
            <v>PC_EMP</v>
          </cell>
          <cell r="E1844" t="str">
            <v>T</v>
          </cell>
          <cell r="F1844" t="str">
            <v>TOTAL</v>
          </cell>
          <cell r="G1844" t="str">
            <v>TOTAL</v>
          </cell>
          <cell r="I1844" t="str">
            <v>MS</v>
          </cell>
          <cell r="K1844" t="str">
            <v>V</v>
          </cell>
          <cell r="L1844">
            <v>38628.523055555554</v>
          </cell>
          <cell r="M1844" t="str">
            <v>gchateaug</v>
          </cell>
          <cell r="N1844">
            <v>38681.684131944443</v>
          </cell>
          <cell r="O1844" t="str">
            <v>gchateaug</v>
          </cell>
          <cell r="Q1844">
            <v>1</v>
          </cell>
        </row>
        <row r="1845">
          <cell r="A1845" t="str">
            <v>2002</v>
          </cell>
          <cell r="B1845" t="str">
            <v>SK</v>
          </cell>
          <cell r="C1845" t="str">
            <v>A00</v>
          </cell>
          <cell r="D1845" t="str">
            <v>PC_EMP</v>
          </cell>
          <cell r="E1845" t="str">
            <v>T</v>
          </cell>
          <cell r="F1845" t="str">
            <v>TOTAL</v>
          </cell>
          <cell r="G1845" t="str">
            <v>RSE</v>
          </cell>
          <cell r="I1845" t="str">
            <v>MS</v>
          </cell>
          <cell r="K1845" t="str">
            <v>V</v>
          </cell>
          <cell r="L1845">
            <v>38628.523055555554</v>
          </cell>
          <cell r="M1845" t="str">
            <v>gchateaug</v>
          </cell>
          <cell r="N1845">
            <v>38681.684131944443</v>
          </cell>
          <cell r="O1845" t="str">
            <v>gchateaug</v>
          </cell>
          <cell r="Q1845">
            <v>0.73</v>
          </cell>
        </row>
        <row r="1846">
          <cell r="A1846" t="str">
            <v>2002</v>
          </cell>
          <cell r="B1846" t="str">
            <v>CZ</v>
          </cell>
          <cell r="C1846" t="str">
            <v>A00</v>
          </cell>
          <cell r="D1846" t="str">
            <v>PC_EMP</v>
          </cell>
          <cell r="E1846" t="str">
            <v>T</v>
          </cell>
          <cell r="F1846" t="str">
            <v>BES</v>
          </cell>
          <cell r="G1846" t="str">
            <v>TOTAL</v>
          </cell>
          <cell r="I1846" t="str">
            <v>MS</v>
          </cell>
          <cell r="K1846" t="str">
            <v>V</v>
          </cell>
          <cell r="L1846">
            <v>38628.523055555554</v>
          </cell>
          <cell r="M1846" t="str">
            <v>gchateaug</v>
          </cell>
          <cell r="N1846">
            <v>38681.684178240743</v>
          </cell>
          <cell r="O1846" t="str">
            <v>gchateaug</v>
          </cell>
          <cell r="Q1846">
            <v>0.47</v>
          </cell>
        </row>
        <row r="1847">
          <cell r="A1847" t="str">
            <v>2002</v>
          </cell>
          <cell r="B1847" t="str">
            <v>CZ</v>
          </cell>
          <cell r="C1847" t="str">
            <v>A00</v>
          </cell>
          <cell r="D1847" t="str">
            <v>PC_EMP</v>
          </cell>
          <cell r="E1847" t="str">
            <v>T</v>
          </cell>
          <cell r="F1847" t="str">
            <v>BES</v>
          </cell>
          <cell r="G1847" t="str">
            <v>RSE</v>
          </cell>
          <cell r="I1847" t="str">
            <v>MS</v>
          </cell>
          <cell r="K1847" t="str">
            <v>V</v>
          </cell>
          <cell r="L1847">
            <v>38628.523055555554</v>
          </cell>
          <cell r="M1847" t="str">
            <v>gchateaug</v>
          </cell>
          <cell r="N1847">
            <v>38681.684178240743</v>
          </cell>
          <cell r="O1847" t="str">
            <v>gchateaug</v>
          </cell>
          <cell r="Q1847">
            <v>0.21</v>
          </cell>
        </row>
        <row r="1848">
          <cell r="A1848" t="str">
            <v>1998</v>
          </cell>
          <cell r="B1848" t="str">
            <v>IS</v>
          </cell>
          <cell r="C1848" t="str">
            <v>A00</v>
          </cell>
          <cell r="D1848" t="str">
            <v>PC_EMP</v>
          </cell>
          <cell r="E1848" t="str">
            <v>T</v>
          </cell>
          <cell r="F1848" t="str">
            <v>BES</v>
          </cell>
          <cell r="G1848" t="str">
            <v>RSE</v>
          </cell>
          <cell r="I1848" t="str">
            <v>NC</v>
          </cell>
          <cell r="K1848" t="str">
            <v>V</v>
          </cell>
          <cell r="L1848">
            <v>38628.52306712963</v>
          </cell>
          <cell r="M1848" t="str">
            <v>gchateaug</v>
          </cell>
          <cell r="N1848">
            <v>38681.684016203704</v>
          </cell>
          <cell r="O1848" t="str">
            <v>gchateaug</v>
          </cell>
          <cell r="Q1848">
            <v>0.47</v>
          </cell>
        </row>
        <row r="1849">
          <cell r="A1849" t="str">
            <v>1998</v>
          </cell>
          <cell r="B1849" t="str">
            <v>IS</v>
          </cell>
          <cell r="C1849" t="str">
            <v>A00</v>
          </cell>
          <cell r="D1849" t="str">
            <v>PC_EMP</v>
          </cell>
          <cell r="E1849" t="str">
            <v>T</v>
          </cell>
          <cell r="F1849" t="str">
            <v>BES</v>
          </cell>
          <cell r="G1849" t="str">
            <v>TOTAL</v>
          </cell>
          <cell r="I1849" t="str">
            <v>NC</v>
          </cell>
          <cell r="K1849" t="str">
            <v>V</v>
          </cell>
          <cell r="L1849">
            <v>38628.52306712963</v>
          </cell>
          <cell r="M1849" t="str">
            <v>gchateaug</v>
          </cell>
          <cell r="N1849">
            <v>38681.684016203704</v>
          </cell>
          <cell r="O1849" t="str">
            <v>gchateaug</v>
          </cell>
          <cell r="Q1849">
            <v>0.91</v>
          </cell>
        </row>
        <row r="1850">
          <cell r="A1850" t="str">
            <v>1998</v>
          </cell>
          <cell r="B1850" t="str">
            <v>IS</v>
          </cell>
          <cell r="C1850" t="str">
            <v>A00</v>
          </cell>
          <cell r="D1850" t="str">
            <v>PC_EMP</v>
          </cell>
          <cell r="E1850" t="str">
            <v>T</v>
          </cell>
          <cell r="F1850" t="str">
            <v>TOTAL</v>
          </cell>
          <cell r="G1850" t="str">
            <v>RSE</v>
          </cell>
          <cell r="I1850" t="str">
            <v>NC</v>
          </cell>
          <cell r="K1850" t="str">
            <v>V</v>
          </cell>
          <cell r="L1850">
            <v>38628.52306712963</v>
          </cell>
          <cell r="M1850" t="str">
            <v>gchateaug</v>
          </cell>
          <cell r="N1850">
            <v>38681.684016203704</v>
          </cell>
          <cell r="O1850" t="str">
            <v>gchateaug</v>
          </cell>
          <cell r="Q1850">
            <v>1.58</v>
          </cell>
        </row>
        <row r="1851">
          <cell r="A1851" t="str">
            <v>1998</v>
          </cell>
          <cell r="B1851" t="str">
            <v>IS</v>
          </cell>
          <cell r="C1851" t="str">
            <v>A00</v>
          </cell>
          <cell r="D1851" t="str">
            <v>PC_EMP</v>
          </cell>
          <cell r="E1851" t="str">
            <v>T</v>
          </cell>
          <cell r="F1851" t="str">
            <v>TOTAL</v>
          </cell>
          <cell r="G1851" t="str">
            <v>TOTAL</v>
          </cell>
          <cell r="I1851" t="str">
            <v>NC</v>
          </cell>
          <cell r="K1851" t="str">
            <v>V</v>
          </cell>
          <cell r="L1851">
            <v>38628.52306712963</v>
          </cell>
          <cell r="M1851" t="str">
            <v>gchateaug</v>
          </cell>
          <cell r="N1851">
            <v>38681.684016203704</v>
          </cell>
          <cell r="O1851" t="str">
            <v>gchateaug</v>
          </cell>
          <cell r="Q1851">
            <v>2.64</v>
          </cell>
        </row>
        <row r="1852">
          <cell r="A1852" t="str">
            <v>1998</v>
          </cell>
          <cell r="B1852" t="str">
            <v>IT</v>
          </cell>
          <cell r="C1852" t="str">
            <v>A00</v>
          </cell>
          <cell r="D1852" t="str">
            <v>PC_EMP</v>
          </cell>
          <cell r="E1852" t="str">
            <v>T</v>
          </cell>
          <cell r="F1852" t="str">
            <v>BES</v>
          </cell>
          <cell r="G1852" t="str">
            <v>RSE</v>
          </cell>
          <cell r="I1852" t="str">
            <v>OTH</v>
          </cell>
          <cell r="J1852" t="str">
            <v>DATA OCDE</v>
          </cell>
          <cell r="K1852" t="str">
            <v>V</v>
          </cell>
          <cell r="L1852">
            <v>38628.52306712963</v>
          </cell>
          <cell r="M1852" t="str">
            <v>gchateaug</v>
          </cell>
          <cell r="N1852">
            <v>38681.684016203704</v>
          </cell>
          <cell r="O1852" t="str">
            <v>gchateaug</v>
          </cell>
          <cell r="Q1852">
            <v>0.15</v>
          </cell>
        </row>
        <row r="1853">
          <cell r="A1853" t="str">
            <v>1997</v>
          </cell>
          <cell r="B1853" t="str">
            <v>IT</v>
          </cell>
          <cell r="C1853" t="str">
            <v>A00</v>
          </cell>
          <cell r="D1853" t="str">
            <v>PC_EMP</v>
          </cell>
          <cell r="E1853" t="str">
            <v>T</v>
          </cell>
          <cell r="F1853" t="str">
            <v>BES</v>
          </cell>
          <cell r="G1853" t="str">
            <v>TOTAL</v>
          </cell>
          <cell r="I1853" t="str">
            <v>OTH</v>
          </cell>
          <cell r="J1853" t="str">
            <v>DATA OCDE</v>
          </cell>
          <cell r="K1853" t="str">
            <v>V</v>
          </cell>
          <cell r="L1853">
            <v>38628.52306712963</v>
          </cell>
          <cell r="M1853" t="str">
            <v>gchateaug</v>
          </cell>
          <cell r="N1853">
            <v>38681.684050925927</v>
          </cell>
          <cell r="O1853" t="str">
            <v>gchateaug</v>
          </cell>
          <cell r="Q1853">
            <v>0.34</v>
          </cell>
        </row>
        <row r="1854">
          <cell r="A1854" t="str">
            <v>1997</v>
          </cell>
          <cell r="B1854" t="str">
            <v>IT</v>
          </cell>
          <cell r="C1854" t="str">
            <v>A00</v>
          </cell>
          <cell r="D1854" t="str">
            <v>PC_EMP</v>
          </cell>
          <cell r="E1854" t="str">
            <v>T</v>
          </cell>
          <cell r="F1854" t="str">
            <v>TOTAL</v>
          </cell>
          <cell r="G1854" t="str">
            <v>RSE</v>
          </cell>
          <cell r="I1854" t="str">
            <v>OTH</v>
          </cell>
          <cell r="J1854" t="str">
            <v>DATA OCDE</v>
          </cell>
          <cell r="K1854" t="str">
            <v>V</v>
          </cell>
          <cell r="L1854">
            <v>38628.52306712963</v>
          </cell>
          <cell r="M1854" t="str">
            <v>gchateaug</v>
          </cell>
          <cell r="N1854">
            <v>38681.684050925927</v>
          </cell>
          <cell r="O1854" t="str">
            <v>gchateaug</v>
          </cell>
          <cell r="Q1854">
            <v>0.49</v>
          </cell>
        </row>
        <row r="1855">
          <cell r="A1855" t="str">
            <v>1995</v>
          </cell>
          <cell r="B1855" t="str">
            <v>RU</v>
          </cell>
          <cell r="C1855" t="str">
            <v>A00</v>
          </cell>
          <cell r="D1855" t="str">
            <v>PC_EMP</v>
          </cell>
          <cell r="E1855" t="str">
            <v>T</v>
          </cell>
          <cell r="F1855" t="str">
            <v>TOTAL</v>
          </cell>
          <cell r="G1855" t="str">
            <v>TOTAL</v>
          </cell>
          <cell r="H1855" t="str">
            <v>i</v>
          </cell>
          <cell r="I1855" t="str">
            <v>OTH</v>
          </cell>
          <cell r="J1855" t="str">
            <v>DATA OCDE</v>
          </cell>
          <cell r="K1855" t="str">
            <v>V</v>
          </cell>
          <cell r="L1855">
            <v>38628.522928240738</v>
          </cell>
          <cell r="M1855" t="str">
            <v>gchateaug</v>
          </cell>
          <cell r="N1855">
            <v>38681.684016203704</v>
          </cell>
          <cell r="O1855" t="str">
            <v>gchateaug</v>
          </cell>
          <cell r="Q1855">
            <v>1.6</v>
          </cell>
        </row>
        <row r="1856">
          <cell r="A1856" t="str">
            <v>1995</v>
          </cell>
          <cell r="B1856" t="str">
            <v>RU</v>
          </cell>
          <cell r="C1856" t="str">
            <v>A00</v>
          </cell>
          <cell r="D1856" t="str">
            <v>PC_EMP</v>
          </cell>
          <cell r="E1856" t="str">
            <v>T</v>
          </cell>
          <cell r="F1856" t="str">
            <v>TOTAL</v>
          </cell>
          <cell r="G1856" t="str">
            <v>RSE</v>
          </cell>
          <cell r="H1856" t="str">
            <v>i</v>
          </cell>
          <cell r="I1856" t="str">
            <v>OTH</v>
          </cell>
          <cell r="J1856" t="str">
            <v>DATA OCDE</v>
          </cell>
          <cell r="K1856" t="str">
            <v>V</v>
          </cell>
          <cell r="L1856">
            <v>38628.522928240738</v>
          </cell>
          <cell r="M1856" t="str">
            <v>gchateaug</v>
          </cell>
          <cell r="N1856">
            <v>38681.684016203704</v>
          </cell>
          <cell r="O1856" t="str">
            <v>gchateaug</v>
          </cell>
          <cell r="Q1856">
            <v>0.78</v>
          </cell>
        </row>
        <row r="1857">
          <cell r="A1857" t="str">
            <v>1993</v>
          </cell>
          <cell r="B1857" t="str">
            <v>FR</v>
          </cell>
          <cell r="C1857" t="str">
            <v>A00</v>
          </cell>
          <cell r="D1857" t="str">
            <v>PC_EMP</v>
          </cell>
          <cell r="E1857" t="str">
            <v>T</v>
          </cell>
          <cell r="F1857" t="str">
            <v>BES</v>
          </cell>
          <cell r="G1857" t="str">
            <v>TOTAL</v>
          </cell>
          <cell r="I1857" t="str">
            <v>NC</v>
          </cell>
          <cell r="K1857" t="str">
            <v>V</v>
          </cell>
          <cell r="L1857">
            <v>38628.522951388892</v>
          </cell>
          <cell r="M1857" t="str">
            <v>gchateaug</v>
          </cell>
          <cell r="N1857">
            <v>38681.684004629627</v>
          </cell>
          <cell r="O1857" t="str">
            <v>gchateaug</v>
          </cell>
          <cell r="Q1857">
            <v>0.82</v>
          </cell>
        </row>
        <row r="1858">
          <cell r="A1858" t="str">
            <v>1993</v>
          </cell>
          <cell r="B1858" t="str">
            <v>FR</v>
          </cell>
          <cell r="C1858" t="str">
            <v>A00</v>
          </cell>
          <cell r="D1858" t="str">
            <v>PC_EMP</v>
          </cell>
          <cell r="E1858" t="str">
            <v>T</v>
          </cell>
          <cell r="F1858" t="str">
            <v>BES</v>
          </cell>
          <cell r="G1858" t="str">
            <v>RSE</v>
          </cell>
          <cell r="I1858" t="str">
            <v>NC</v>
          </cell>
          <cell r="K1858" t="str">
            <v>V</v>
          </cell>
          <cell r="L1858">
            <v>38628.522951388892</v>
          </cell>
          <cell r="M1858" t="str">
            <v>gchateaug</v>
          </cell>
          <cell r="N1858">
            <v>38681.684004629627</v>
          </cell>
          <cell r="O1858" t="str">
            <v>gchateaug</v>
          </cell>
          <cell r="Q1858">
            <v>0.34</v>
          </cell>
        </row>
        <row r="1859">
          <cell r="A1859" t="str">
            <v>1993</v>
          </cell>
          <cell r="B1859" t="str">
            <v>ES</v>
          </cell>
          <cell r="C1859" t="str">
            <v>A00</v>
          </cell>
          <cell r="D1859" t="str">
            <v>PC_EMP</v>
          </cell>
          <cell r="E1859" t="str">
            <v>T</v>
          </cell>
          <cell r="F1859" t="str">
            <v>TOTAL</v>
          </cell>
          <cell r="G1859" t="str">
            <v>TOTAL</v>
          </cell>
          <cell r="I1859" t="str">
            <v>NC</v>
          </cell>
          <cell r="K1859" t="str">
            <v>V</v>
          </cell>
          <cell r="L1859">
            <v>38628.522951388892</v>
          </cell>
          <cell r="M1859" t="str">
            <v>gchateaug</v>
          </cell>
          <cell r="N1859">
            <v>38681.684004629627</v>
          </cell>
          <cell r="O1859" t="str">
            <v>gchateaug</v>
          </cell>
          <cell r="Q1859">
            <v>0.99</v>
          </cell>
        </row>
        <row r="1860">
          <cell r="A1860" t="str">
            <v>1993</v>
          </cell>
          <cell r="B1860" t="str">
            <v>ES</v>
          </cell>
          <cell r="C1860" t="str">
            <v>A00</v>
          </cell>
          <cell r="D1860" t="str">
            <v>PC_EMP</v>
          </cell>
          <cell r="E1860" t="str">
            <v>T</v>
          </cell>
          <cell r="F1860" t="str">
            <v>TOTAL</v>
          </cell>
          <cell r="G1860" t="str">
            <v>RSE</v>
          </cell>
          <cell r="I1860" t="str">
            <v>NC</v>
          </cell>
          <cell r="K1860" t="str">
            <v>V</v>
          </cell>
          <cell r="L1860">
            <v>38628.522951388892</v>
          </cell>
          <cell r="M1860" t="str">
            <v>gchateaug</v>
          </cell>
          <cell r="N1860">
            <v>38681.684004629627</v>
          </cell>
          <cell r="O1860" t="str">
            <v>gchateaug</v>
          </cell>
          <cell r="Q1860">
            <v>0.65</v>
          </cell>
        </row>
        <row r="1861">
          <cell r="A1861" t="str">
            <v>1993</v>
          </cell>
          <cell r="B1861" t="str">
            <v>ES</v>
          </cell>
          <cell r="C1861" t="str">
            <v>A00</v>
          </cell>
          <cell r="D1861" t="str">
            <v>PC_EMP</v>
          </cell>
          <cell r="E1861" t="str">
            <v>T</v>
          </cell>
          <cell r="F1861" t="str">
            <v>BES</v>
          </cell>
          <cell r="G1861" t="str">
            <v>TOTAL</v>
          </cell>
          <cell r="I1861" t="str">
            <v>NC</v>
          </cell>
          <cell r="K1861" t="str">
            <v>V</v>
          </cell>
          <cell r="L1861">
            <v>38628.522951388892</v>
          </cell>
          <cell r="M1861" t="str">
            <v>gchateaug</v>
          </cell>
          <cell r="N1861">
            <v>38681.684004629627</v>
          </cell>
          <cell r="O1861" t="str">
            <v>gchateaug</v>
          </cell>
          <cell r="Q1861">
            <v>0.28000000000000003</v>
          </cell>
        </row>
        <row r="1862">
          <cell r="A1862" t="str">
            <v>1993</v>
          </cell>
          <cell r="B1862" t="str">
            <v>ES</v>
          </cell>
          <cell r="C1862" t="str">
            <v>A00</v>
          </cell>
          <cell r="D1862" t="str">
            <v>PC_EMP</v>
          </cell>
          <cell r="E1862" t="str">
            <v>T</v>
          </cell>
          <cell r="F1862" t="str">
            <v>BES</v>
          </cell>
          <cell r="G1862" t="str">
            <v>RSE</v>
          </cell>
          <cell r="I1862" t="str">
            <v>NC</v>
          </cell>
          <cell r="K1862" t="str">
            <v>V</v>
          </cell>
          <cell r="L1862">
            <v>38628.522951388892</v>
          </cell>
          <cell r="M1862" t="str">
            <v>gchateaug</v>
          </cell>
          <cell r="N1862">
            <v>38681.684004629627</v>
          </cell>
          <cell r="O1862" t="str">
            <v>gchateaug</v>
          </cell>
          <cell r="Q1862">
            <v>0.11</v>
          </cell>
        </row>
        <row r="1863">
          <cell r="A1863" t="str">
            <v>1989</v>
          </cell>
          <cell r="B1863" t="str">
            <v>DK</v>
          </cell>
          <cell r="C1863" t="str">
            <v>A00</v>
          </cell>
          <cell r="D1863" t="str">
            <v>PC_EMP</v>
          </cell>
          <cell r="E1863" t="str">
            <v>T</v>
          </cell>
          <cell r="F1863" t="str">
            <v>BES</v>
          </cell>
          <cell r="G1863" t="str">
            <v>TOTAL</v>
          </cell>
          <cell r="I1863" t="str">
            <v>NC</v>
          </cell>
          <cell r="K1863" t="str">
            <v>V</v>
          </cell>
          <cell r="L1863">
            <v>38628.522974537038</v>
          </cell>
          <cell r="M1863" t="str">
            <v>gchateaug</v>
          </cell>
          <cell r="N1863">
            <v>38681.68408564815</v>
          </cell>
          <cell r="O1863" t="str">
            <v>gchateaug</v>
          </cell>
          <cell r="Q1863">
            <v>0.79</v>
          </cell>
        </row>
        <row r="1864">
          <cell r="A1864" t="str">
            <v>1989</v>
          </cell>
          <cell r="B1864" t="str">
            <v>DK</v>
          </cell>
          <cell r="C1864" t="str">
            <v>A00</v>
          </cell>
          <cell r="D1864" t="str">
            <v>PC_EMP</v>
          </cell>
          <cell r="E1864" t="str">
            <v>T</v>
          </cell>
          <cell r="F1864" t="str">
            <v>BES</v>
          </cell>
          <cell r="G1864" t="str">
            <v>RSE</v>
          </cell>
          <cell r="I1864" t="str">
            <v>NC</v>
          </cell>
          <cell r="K1864" t="str">
            <v>V</v>
          </cell>
          <cell r="L1864">
            <v>38628.522974537038</v>
          </cell>
          <cell r="M1864" t="str">
            <v>gchateaug</v>
          </cell>
          <cell r="N1864">
            <v>38681.683969907404</v>
          </cell>
          <cell r="O1864" t="str">
            <v>gchateaug</v>
          </cell>
          <cell r="Q1864">
            <v>0.24</v>
          </cell>
        </row>
        <row r="1865">
          <cell r="A1865" t="str">
            <v>2000</v>
          </cell>
          <cell r="B1865" t="str">
            <v>CY</v>
          </cell>
          <cell r="C1865" t="str">
            <v>A00</v>
          </cell>
          <cell r="D1865" t="str">
            <v>PC_EMP</v>
          </cell>
          <cell r="E1865" t="str">
            <v>T</v>
          </cell>
          <cell r="F1865" t="str">
            <v>TOTAL</v>
          </cell>
          <cell r="G1865" t="str">
            <v>TOTAL</v>
          </cell>
          <cell r="I1865" t="str">
            <v>NC</v>
          </cell>
          <cell r="K1865" t="str">
            <v>V</v>
          </cell>
          <cell r="L1865">
            <v>38628.522997685184</v>
          </cell>
          <cell r="M1865" t="str">
            <v>gchateaug</v>
          </cell>
          <cell r="N1865">
            <v>38681.684120370373</v>
          </cell>
          <cell r="O1865" t="str">
            <v>gchateaug</v>
          </cell>
          <cell r="Q1865">
            <v>0.55000000000000004</v>
          </cell>
        </row>
        <row r="1866">
          <cell r="A1866" t="str">
            <v>2000</v>
          </cell>
          <cell r="B1866" t="str">
            <v>CZ</v>
          </cell>
          <cell r="C1866" t="str">
            <v>A00</v>
          </cell>
          <cell r="D1866" t="str">
            <v>PC_EMP</v>
          </cell>
          <cell r="E1866" t="str">
            <v>T</v>
          </cell>
          <cell r="F1866" t="str">
            <v>BES</v>
          </cell>
          <cell r="G1866" t="str">
            <v>RSE</v>
          </cell>
          <cell r="I1866" t="str">
            <v>NC</v>
          </cell>
          <cell r="K1866" t="str">
            <v>V</v>
          </cell>
          <cell r="L1866">
            <v>38628.522997685184</v>
          </cell>
          <cell r="M1866" t="str">
            <v>gchateaug</v>
          </cell>
          <cell r="N1866">
            <v>38681.684120370373</v>
          </cell>
          <cell r="O1866" t="str">
            <v>gchateaug</v>
          </cell>
          <cell r="Q1866">
            <v>0.18</v>
          </cell>
        </row>
        <row r="1867">
          <cell r="A1867" t="str">
            <v>2000</v>
          </cell>
          <cell r="B1867" t="str">
            <v>CZ</v>
          </cell>
          <cell r="C1867" t="str">
            <v>A00</v>
          </cell>
          <cell r="D1867" t="str">
            <v>PC_EMP</v>
          </cell>
          <cell r="E1867" t="str">
            <v>T</v>
          </cell>
          <cell r="F1867" t="str">
            <v>BES</v>
          </cell>
          <cell r="G1867" t="str">
            <v>TOTAL</v>
          </cell>
          <cell r="I1867" t="str">
            <v>NC</v>
          </cell>
          <cell r="K1867" t="str">
            <v>V</v>
          </cell>
          <cell r="L1867">
            <v>38628.522997685184</v>
          </cell>
          <cell r="M1867" t="str">
            <v>gchateaug</v>
          </cell>
          <cell r="N1867">
            <v>38681.684120370373</v>
          </cell>
          <cell r="O1867" t="str">
            <v>gchateaug</v>
          </cell>
          <cell r="Q1867">
            <v>0.43</v>
          </cell>
        </row>
        <row r="1868">
          <cell r="A1868" t="str">
            <v>2000</v>
          </cell>
          <cell r="B1868" t="str">
            <v>CZ</v>
          </cell>
          <cell r="C1868" t="str">
            <v>A00</v>
          </cell>
          <cell r="D1868" t="str">
            <v>PC_EMP</v>
          </cell>
          <cell r="E1868" t="str">
            <v>T</v>
          </cell>
          <cell r="F1868" t="str">
            <v>TOTAL</v>
          </cell>
          <cell r="G1868" t="str">
            <v>RSE</v>
          </cell>
          <cell r="I1868" t="str">
            <v>NC</v>
          </cell>
          <cell r="K1868" t="str">
            <v>V</v>
          </cell>
          <cell r="L1868">
            <v>38628.522997685184</v>
          </cell>
          <cell r="M1868" t="str">
            <v>gchateaug</v>
          </cell>
          <cell r="N1868">
            <v>38681.684120370373</v>
          </cell>
          <cell r="O1868" t="str">
            <v>gchateaug</v>
          </cell>
          <cell r="Q1868">
            <v>0.56000000000000005</v>
          </cell>
        </row>
        <row r="1869">
          <cell r="A1869" t="str">
            <v>2000</v>
          </cell>
          <cell r="B1869" t="str">
            <v>CZ</v>
          </cell>
          <cell r="C1869" t="str">
            <v>A00</v>
          </cell>
          <cell r="D1869" t="str">
            <v>PC_EMP</v>
          </cell>
          <cell r="E1869" t="str">
            <v>T</v>
          </cell>
          <cell r="F1869" t="str">
            <v>TOTAL</v>
          </cell>
          <cell r="G1869" t="str">
            <v>TOTAL</v>
          </cell>
          <cell r="I1869" t="str">
            <v>NC</v>
          </cell>
          <cell r="K1869" t="str">
            <v>V</v>
          </cell>
          <cell r="L1869">
            <v>38628.522997685184</v>
          </cell>
          <cell r="M1869" t="str">
            <v>gchateaug</v>
          </cell>
          <cell r="N1869">
            <v>38681.684120370373</v>
          </cell>
          <cell r="O1869" t="str">
            <v>gchateaug</v>
          </cell>
          <cell r="Q1869">
            <v>1.03</v>
          </cell>
        </row>
        <row r="1870">
          <cell r="A1870" t="str">
            <v>2000</v>
          </cell>
          <cell r="B1870" t="str">
            <v>DE</v>
          </cell>
          <cell r="C1870" t="str">
            <v>A00</v>
          </cell>
          <cell r="D1870" t="str">
            <v>PC_EMP</v>
          </cell>
          <cell r="E1870" t="str">
            <v>T</v>
          </cell>
          <cell r="F1870" t="str">
            <v>TOTAL</v>
          </cell>
          <cell r="G1870" t="str">
            <v>TOTAL</v>
          </cell>
          <cell r="H1870" t="str">
            <v>:</v>
          </cell>
          <cell r="I1870" t="str">
            <v>NC</v>
          </cell>
          <cell r="K1870" t="str">
            <v>V</v>
          </cell>
          <cell r="L1870">
            <v>38628.522997685184</v>
          </cell>
          <cell r="M1870" t="str">
            <v>gchateaug</v>
          </cell>
          <cell r="N1870">
            <v>38681.684120370373</v>
          </cell>
          <cell r="O1870" t="str">
            <v>gchateaug</v>
          </cell>
        </row>
        <row r="1871">
          <cell r="A1871" t="str">
            <v>1997</v>
          </cell>
          <cell r="B1871" t="str">
            <v>ES</v>
          </cell>
          <cell r="C1871" t="str">
            <v>A00</v>
          </cell>
          <cell r="D1871" t="str">
            <v>PC_EMP</v>
          </cell>
          <cell r="E1871" t="str">
            <v>T</v>
          </cell>
          <cell r="F1871" t="str">
            <v>BES</v>
          </cell>
          <cell r="G1871" t="str">
            <v>RSE</v>
          </cell>
          <cell r="I1871" t="str">
            <v>NC</v>
          </cell>
          <cell r="K1871" t="str">
            <v>V</v>
          </cell>
          <cell r="L1871">
            <v>38628.523009259261</v>
          </cell>
          <cell r="M1871" t="str">
            <v>gchateaug</v>
          </cell>
          <cell r="N1871">
            <v>38681.684062499997</v>
          </cell>
          <cell r="O1871" t="str">
            <v>gchateaug</v>
          </cell>
          <cell r="Q1871">
            <v>0.11</v>
          </cell>
        </row>
        <row r="1872">
          <cell r="A1872" t="str">
            <v>1997</v>
          </cell>
          <cell r="B1872" t="str">
            <v>ES</v>
          </cell>
          <cell r="C1872" t="str">
            <v>A00</v>
          </cell>
          <cell r="D1872" t="str">
            <v>PC_EMP</v>
          </cell>
          <cell r="E1872" t="str">
            <v>T</v>
          </cell>
          <cell r="F1872" t="str">
            <v>BES</v>
          </cell>
          <cell r="G1872" t="str">
            <v>TOTAL</v>
          </cell>
          <cell r="I1872" t="str">
            <v>NC</v>
          </cell>
          <cell r="K1872" t="str">
            <v>V</v>
          </cell>
          <cell r="L1872">
            <v>38628.523009259261</v>
          </cell>
          <cell r="M1872" t="str">
            <v>gchateaug</v>
          </cell>
          <cell r="N1872">
            <v>38681.684062499997</v>
          </cell>
          <cell r="O1872" t="str">
            <v>gchateaug</v>
          </cell>
          <cell r="Q1872">
            <v>0.27</v>
          </cell>
        </row>
        <row r="1873">
          <cell r="A1873" t="str">
            <v>2001</v>
          </cell>
          <cell r="B1873" t="str">
            <v>PT</v>
          </cell>
          <cell r="C1873" t="str">
            <v>A00</v>
          </cell>
          <cell r="D1873" t="str">
            <v>PC_EMP</v>
          </cell>
          <cell r="E1873" t="str">
            <v>T</v>
          </cell>
          <cell r="F1873" t="str">
            <v>TOTAL</v>
          </cell>
          <cell r="G1873" t="str">
            <v>TOTAL</v>
          </cell>
          <cell r="I1873" t="str">
            <v>OTH</v>
          </cell>
          <cell r="J1873" t="str">
            <v>DATA OCDE</v>
          </cell>
          <cell r="K1873" t="str">
            <v>V</v>
          </cell>
          <cell r="L1873">
            <v>38628.523032407407</v>
          </cell>
          <cell r="M1873" t="str">
            <v>gchateaug</v>
          </cell>
          <cell r="N1873">
            <v>38681.684166666666</v>
          </cell>
          <cell r="O1873" t="str">
            <v>gchateaug</v>
          </cell>
          <cell r="Q1873">
            <v>0.77</v>
          </cell>
        </row>
        <row r="1874">
          <cell r="A1874" t="str">
            <v>2001</v>
          </cell>
          <cell r="B1874" t="str">
            <v>PT</v>
          </cell>
          <cell r="C1874" t="str">
            <v>A00</v>
          </cell>
          <cell r="D1874" t="str">
            <v>PC_EMP</v>
          </cell>
          <cell r="E1874" t="str">
            <v>T</v>
          </cell>
          <cell r="F1874" t="str">
            <v>TOTAL</v>
          </cell>
          <cell r="G1874" t="str">
            <v>RSE</v>
          </cell>
          <cell r="I1874" t="str">
            <v>OTH</v>
          </cell>
          <cell r="J1874" t="str">
            <v>DATA OCDE</v>
          </cell>
          <cell r="K1874" t="str">
            <v>V</v>
          </cell>
          <cell r="L1874">
            <v>38628.523032407407</v>
          </cell>
          <cell r="M1874" t="str">
            <v>gchateaug</v>
          </cell>
          <cell r="N1874">
            <v>38681.684166666666</v>
          </cell>
          <cell r="O1874" t="str">
            <v>gchateaug</v>
          </cell>
          <cell r="Q1874">
            <v>0.61</v>
          </cell>
        </row>
        <row r="1875">
          <cell r="A1875" t="str">
            <v>2003</v>
          </cell>
          <cell r="B1875" t="str">
            <v>HR</v>
          </cell>
          <cell r="C1875" t="str">
            <v>A00</v>
          </cell>
          <cell r="D1875" t="str">
            <v>PC_EMP</v>
          </cell>
          <cell r="E1875" t="str">
            <v>T</v>
          </cell>
          <cell r="F1875" t="str">
            <v>TOTAL</v>
          </cell>
          <cell r="G1875" t="str">
            <v>TOTAL</v>
          </cell>
          <cell r="I1875" t="str">
            <v>MS</v>
          </cell>
          <cell r="K1875" t="str">
            <v>V</v>
          </cell>
          <cell r="L1875">
            <v>38628.523032407407</v>
          </cell>
          <cell r="M1875" t="str">
            <v>gchateaug</v>
          </cell>
          <cell r="N1875">
            <v>38681.684131944443</v>
          </cell>
          <cell r="O1875" t="str">
            <v>gchateaug</v>
          </cell>
          <cell r="Q1875">
            <v>1.1200000000000001</v>
          </cell>
        </row>
        <row r="1876">
          <cell r="A1876" t="str">
            <v>2003</v>
          </cell>
          <cell r="B1876" t="str">
            <v>HR</v>
          </cell>
          <cell r="C1876" t="str">
            <v>A00</v>
          </cell>
          <cell r="D1876" t="str">
            <v>PC_EMP</v>
          </cell>
          <cell r="E1876" t="str">
            <v>T</v>
          </cell>
          <cell r="F1876" t="str">
            <v>TOTAL</v>
          </cell>
          <cell r="G1876" t="str">
            <v>RSE</v>
          </cell>
          <cell r="I1876" t="str">
            <v>MS</v>
          </cell>
          <cell r="K1876" t="str">
            <v>V</v>
          </cell>
          <cell r="L1876">
            <v>38628.523032407407</v>
          </cell>
          <cell r="M1876" t="str">
            <v>gchateaug</v>
          </cell>
          <cell r="N1876">
            <v>38681.684131944443</v>
          </cell>
          <cell r="O1876" t="str">
            <v>gchateaug</v>
          </cell>
          <cell r="Q1876">
            <v>0.75</v>
          </cell>
        </row>
        <row r="1877">
          <cell r="A1877" t="str">
            <v>2003</v>
          </cell>
          <cell r="B1877" t="str">
            <v>HR</v>
          </cell>
          <cell r="C1877" t="str">
            <v>A00</v>
          </cell>
          <cell r="D1877" t="str">
            <v>PC_EMP</v>
          </cell>
          <cell r="E1877" t="str">
            <v>T</v>
          </cell>
          <cell r="F1877" t="str">
            <v>BES</v>
          </cell>
          <cell r="G1877" t="str">
            <v>TOTAL</v>
          </cell>
          <cell r="I1877" t="str">
            <v>MS</v>
          </cell>
          <cell r="K1877" t="str">
            <v>V</v>
          </cell>
          <cell r="L1877">
            <v>38628.523032407407</v>
          </cell>
          <cell r="M1877" t="str">
            <v>gchateaug</v>
          </cell>
          <cell r="N1877">
            <v>38681.684131944443</v>
          </cell>
          <cell r="O1877" t="str">
            <v>gchateaug</v>
          </cell>
          <cell r="Q1877">
            <v>0.15</v>
          </cell>
        </row>
        <row r="1878">
          <cell r="A1878" t="str">
            <v>2003</v>
          </cell>
          <cell r="B1878" t="str">
            <v>HR</v>
          </cell>
          <cell r="C1878" t="str">
            <v>A00</v>
          </cell>
          <cell r="D1878" t="str">
            <v>PC_EMP</v>
          </cell>
          <cell r="E1878" t="str">
            <v>T</v>
          </cell>
          <cell r="F1878" t="str">
            <v>BES</v>
          </cell>
          <cell r="G1878" t="str">
            <v>RSE</v>
          </cell>
          <cell r="I1878" t="str">
            <v>MS</v>
          </cell>
          <cell r="K1878" t="str">
            <v>V</v>
          </cell>
          <cell r="L1878">
            <v>38628.523032407407</v>
          </cell>
          <cell r="M1878" t="str">
            <v>gchateaug</v>
          </cell>
          <cell r="N1878">
            <v>38681.684131944443</v>
          </cell>
          <cell r="O1878" t="str">
            <v>gchateaug</v>
          </cell>
          <cell r="Q1878">
            <v>0.06</v>
          </cell>
        </row>
        <row r="1879">
          <cell r="A1879" t="str">
            <v>2001</v>
          </cell>
          <cell r="B1879" t="str">
            <v>IS</v>
          </cell>
          <cell r="C1879" t="str">
            <v>A00</v>
          </cell>
          <cell r="D1879" t="str">
            <v>PC_EMP</v>
          </cell>
          <cell r="E1879" t="str">
            <v>T</v>
          </cell>
          <cell r="F1879" t="str">
            <v>TOTAL</v>
          </cell>
          <cell r="G1879" t="str">
            <v>TOTAL</v>
          </cell>
          <cell r="I1879" t="str">
            <v>NC</v>
          </cell>
          <cell r="K1879" t="str">
            <v>V</v>
          </cell>
          <cell r="L1879">
            <v>38628.523032407407</v>
          </cell>
          <cell r="M1879" t="str">
            <v>gchateaug</v>
          </cell>
          <cell r="N1879">
            <v>38681.684155092589</v>
          </cell>
          <cell r="O1879" t="str">
            <v>gchateaug</v>
          </cell>
          <cell r="Q1879">
            <v>3.32</v>
          </cell>
        </row>
        <row r="1880">
          <cell r="A1880" t="str">
            <v>2001</v>
          </cell>
          <cell r="B1880" t="str">
            <v>IS</v>
          </cell>
          <cell r="C1880" t="str">
            <v>A00</v>
          </cell>
          <cell r="D1880" t="str">
            <v>PC_EMP</v>
          </cell>
          <cell r="E1880" t="str">
            <v>T</v>
          </cell>
          <cell r="F1880" t="str">
            <v>TOTAL</v>
          </cell>
          <cell r="G1880" t="str">
            <v>RSE</v>
          </cell>
          <cell r="I1880" t="str">
            <v>NC</v>
          </cell>
          <cell r="K1880" t="str">
            <v>V</v>
          </cell>
          <cell r="L1880">
            <v>38628.523043981484</v>
          </cell>
          <cell r="M1880" t="str">
            <v>gchateaug</v>
          </cell>
          <cell r="N1880">
            <v>38681.684155092589</v>
          </cell>
          <cell r="O1880" t="str">
            <v>gchateaug</v>
          </cell>
          <cell r="Q1880">
            <v>2.0499999999999998</v>
          </cell>
        </row>
        <row r="1881">
          <cell r="A1881" t="str">
            <v>2001</v>
          </cell>
          <cell r="B1881" t="str">
            <v>IS</v>
          </cell>
          <cell r="C1881" t="str">
            <v>A00</v>
          </cell>
          <cell r="D1881" t="str">
            <v>PC_EMP</v>
          </cell>
          <cell r="E1881" t="str">
            <v>T</v>
          </cell>
          <cell r="F1881" t="str">
            <v>BES</v>
          </cell>
          <cell r="G1881" t="str">
            <v>TOTAL</v>
          </cell>
          <cell r="I1881" t="str">
            <v>NC</v>
          </cell>
          <cell r="K1881" t="str">
            <v>V</v>
          </cell>
          <cell r="L1881">
            <v>38628.523043981484</v>
          </cell>
          <cell r="M1881" t="str">
            <v>gchateaug</v>
          </cell>
          <cell r="N1881">
            <v>38681.684166666666</v>
          </cell>
          <cell r="O1881" t="str">
            <v>gchateaug</v>
          </cell>
          <cell r="Q1881">
            <v>1.24</v>
          </cell>
        </row>
        <row r="1882">
          <cell r="A1882" t="str">
            <v>2001</v>
          </cell>
          <cell r="B1882" t="str">
            <v>IS</v>
          </cell>
          <cell r="C1882" t="str">
            <v>A00</v>
          </cell>
          <cell r="D1882" t="str">
            <v>PC_EMP</v>
          </cell>
          <cell r="E1882" t="str">
            <v>T</v>
          </cell>
          <cell r="F1882" t="str">
            <v>BES</v>
          </cell>
          <cell r="G1882" t="str">
            <v>RSE</v>
          </cell>
          <cell r="I1882" t="str">
            <v>NC</v>
          </cell>
          <cell r="K1882" t="str">
            <v>V</v>
          </cell>
          <cell r="L1882">
            <v>38628.523043981484</v>
          </cell>
          <cell r="M1882" t="str">
            <v>gchateaug</v>
          </cell>
          <cell r="N1882">
            <v>38681.684166666666</v>
          </cell>
          <cell r="O1882" t="str">
            <v>gchateaug</v>
          </cell>
          <cell r="Q1882">
            <v>0.77</v>
          </cell>
        </row>
        <row r="1883">
          <cell r="A1883" t="str">
            <v>2001</v>
          </cell>
          <cell r="B1883" t="str">
            <v>LU</v>
          </cell>
          <cell r="C1883" t="str">
            <v>A00</v>
          </cell>
          <cell r="D1883" t="str">
            <v>PC_EMP</v>
          </cell>
          <cell r="E1883" t="str">
            <v>T</v>
          </cell>
          <cell r="F1883" t="str">
            <v>BES</v>
          </cell>
          <cell r="G1883" t="str">
            <v>TOTAL</v>
          </cell>
          <cell r="H1883" t="str">
            <v>:</v>
          </cell>
          <cell r="I1883" t="str">
            <v>OTH</v>
          </cell>
          <cell r="J1883" t="str">
            <v>DATA OCDE</v>
          </cell>
          <cell r="K1883" t="str">
            <v>V</v>
          </cell>
          <cell r="L1883">
            <v>38628.523043981484</v>
          </cell>
          <cell r="M1883" t="str">
            <v>gchateaug</v>
          </cell>
          <cell r="N1883">
            <v>38681.684166666666</v>
          </cell>
          <cell r="O1883" t="str">
            <v>gchateaug</v>
          </cell>
        </row>
        <row r="1884">
          <cell r="A1884" t="str">
            <v>2001</v>
          </cell>
          <cell r="B1884" t="str">
            <v>LU</v>
          </cell>
          <cell r="C1884" t="str">
            <v>A00</v>
          </cell>
          <cell r="D1884" t="str">
            <v>PC_EMP</v>
          </cell>
          <cell r="E1884" t="str">
            <v>T</v>
          </cell>
          <cell r="F1884" t="str">
            <v>BES</v>
          </cell>
          <cell r="G1884" t="str">
            <v>RSE</v>
          </cell>
          <cell r="H1884" t="str">
            <v>:</v>
          </cell>
          <cell r="I1884" t="str">
            <v>OTH</v>
          </cell>
          <cell r="J1884" t="str">
            <v>DATA OCDE</v>
          </cell>
          <cell r="K1884" t="str">
            <v>V</v>
          </cell>
          <cell r="L1884">
            <v>38628.523043981484</v>
          </cell>
          <cell r="M1884" t="str">
            <v>gchateaug</v>
          </cell>
          <cell r="N1884">
            <v>38681.684166666666</v>
          </cell>
          <cell r="O1884" t="str">
            <v>gchateaug</v>
          </cell>
        </row>
        <row r="1885">
          <cell r="A1885" t="str">
            <v>2002</v>
          </cell>
          <cell r="B1885" t="str">
            <v>CY</v>
          </cell>
          <cell r="C1885" t="str">
            <v>A00</v>
          </cell>
          <cell r="D1885" t="str">
            <v>PC_EMP</v>
          </cell>
          <cell r="E1885" t="str">
            <v>T</v>
          </cell>
          <cell r="F1885" t="str">
            <v>TOTAL</v>
          </cell>
          <cell r="G1885" t="str">
            <v>TOTAL</v>
          </cell>
          <cell r="I1885" t="str">
            <v>MS</v>
          </cell>
          <cell r="K1885" t="str">
            <v>V</v>
          </cell>
          <cell r="L1885">
            <v>38628.523055555554</v>
          </cell>
          <cell r="M1885" t="str">
            <v>gchateaug</v>
          </cell>
          <cell r="N1885">
            <v>38681.684178240743</v>
          </cell>
          <cell r="O1885" t="str">
            <v>gchateaug</v>
          </cell>
          <cell r="Q1885">
            <v>0.61</v>
          </cell>
        </row>
        <row r="1886">
          <cell r="A1886" t="str">
            <v>2002</v>
          </cell>
          <cell r="B1886" t="str">
            <v>CY</v>
          </cell>
          <cell r="C1886" t="str">
            <v>A00</v>
          </cell>
          <cell r="D1886" t="str">
            <v>PC_EMP</v>
          </cell>
          <cell r="E1886" t="str">
            <v>T</v>
          </cell>
          <cell r="F1886" t="str">
            <v>TOTAL</v>
          </cell>
          <cell r="G1886" t="str">
            <v>RSE</v>
          </cell>
          <cell r="I1886" t="str">
            <v>MS</v>
          </cell>
          <cell r="K1886" t="str">
            <v>V</v>
          </cell>
          <cell r="L1886">
            <v>38628.523055555554</v>
          </cell>
          <cell r="M1886" t="str">
            <v>gchateaug</v>
          </cell>
          <cell r="N1886">
            <v>38681.684178240743</v>
          </cell>
          <cell r="O1886" t="str">
            <v>gchateaug</v>
          </cell>
          <cell r="Q1886">
            <v>0.32</v>
          </cell>
        </row>
        <row r="1887">
          <cell r="A1887" t="str">
            <v>1999</v>
          </cell>
          <cell r="B1887" t="str">
            <v>IT</v>
          </cell>
          <cell r="C1887" t="str">
            <v>A00</v>
          </cell>
          <cell r="D1887" t="str">
            <v>PC_EMP</v>
          </cell>
          <cell r="E1887" t="str">
            <v>T</v>
          </cell>
          <cell r="F1887" t="str">
            <v>BES</v>
          </cell>
          <cell r="G1887" t="str">
            <v>RSE</v>
          </cell>
          <cell r="I1887" t="str">
            <v>OTH</v>
          </cell>
          <cell r="J1887" t="str">
            <v>DATA OCDE</v>
          </cell>
          <cell r="K1887" t="str">
            <v>V</v>
          </cell>
          <cell r="L1887">
            <v>38628.52306712963</v>
          </cell>
          <cell r="M1887" t="str">
            <v>gchateaug</v>
          </cell>
          <cell r="N1887">
            <v>38681.684178240743</v>
          </cell>
          <cell r="O1887" t="str">
            <v>gchateaug</v>
          </cell>
          <cell r="Q1887">
            <v>0.14000000000000001</v>
          </cell>
        </row>
        <row r="1888">
          <cell r="A1888" t="str">
            <v>1999</v>
          </cell>
          <cell r="B1888" t="str">
            <v>IT</v>
          </cell>
          <cell r="C1888" t="str">
            <v>A00</v>
          </cell>
          <cell r="D1888" t="str">
            <v>PC_EMP</v>
          </cell>
          <cell r="E1888" t="str">
            <v>T</v>
          </cell>
          <cell r="F1888" t="str">
            <v>BES</v>
          </cell>
          <cell r="G1888" t="str">
            <v>TOTAL</v>
          </cell>
          <cell r="I1888" t="str">
            <v>OTH</v>
          </cell>
          <cell r="J1888" t="str">
            <v>DATA OCDE</v>
          </cell>
          <cell r="K1888" t="str">
            <v>V</v>
          </cell>
          <cell r="L1888">
            <v>38628.52306712963</v>
          </cell>
          <cell r="M1888" t="str">
            <v>gchateaug</v>
          </cell>
          <cell r="N1888">
            <v>38681.684178240743</v>
          </cell>
          <cell r="O1888" t="str">
            <v>gchateaug</v>
          </cell>
          <cell r="Q1888">
            <v>0.33</v>
          </cell>
        </row>
        <row r="1889">
          <cell r="A1889" t="str">
            <v>1999</v>
          </cell>
          <cell r="B1889" t="str">
            <v>IT</v>
          </cell>
          <cell r="C1889" t="str">
            <v>A00</v>
          </cell>
          <cell r="D1889" t="str">
            <v>PC_EMP</v>
          </cell>
          <cell r="E1889" t="str">
            <v>T</v>
          </cell>
          <cell r="F1889" t="str">
            <v>TOTAL</v>
          </cell>
          <cell r="G1889" t="str">
            <v>RSE</v>
          </cell>
          <cell r="I1889" t="str">
            <v>OTH</v>
          </cell>
          <cell r="J1889" t="str">
            <v>DATA OCDE</v>
          </cell>
          <cell r="K1889" t="str">
            <v>V</v>
          </cell>
          <cell r="L1889">
            <v>38628.52306712963</v>
          </cell>
          <cell r="M1889" t="str">
            <v>gchateaug</v>
          </cell>
          <cell r="N1889">
            <v>38681.684178240743</v>
          </cell>
          <cell r="O1889" t="str">
            <v>gchateaug</v>
          </cell>
          <cell r="Q1889">
            <v>0.48</v>
          </cell>
        </row>
        <row r="1890">
          <cell r="A1890" t="str">
            <v>1999</v>
          </cell>
          <cell r="B1890" t="str">
            <v>IT</v>
          </cell>
          <cell r="C1890" t="str">
            <v>A00</v>
          </cell>
          <cell r="D1890" t="str">
            <v>PC_EMP</v>
          </cell>
          <cell r="E1890" t="str">
            <v>T</v>
          </cell>
          <cell r="F1890" t="str">
            <v>TOTAL</v>
          </cell>
          <cell r="G1890" t="str">
            <v>TOTAL</v>
          </cell>
          <cell r="I1890" t="str">
            <v>OTH</v>
          </cell>
          <cell r="J1890" t="str">
            <v>DATA OCDE</v>
          </cell>
          <cell r="K1890" t="str">
            <v>V</v>
          </cell>
          <cell r="L1890">
            <v>38628.52306712963</v>
          </cell>
          <cell r="M1890" t="str">
            <v>gchateaug</v>
          </cell>
          <cell r="N1890">
            <v>38681.684178240743</v>
          </cell>
          <cell r="O1890" t="str">
            <v>gchateaug</v>
          </cell>
          <cell r="Q1890">
            <v>1.05</v>
          </cell>
        </row>
        <row r="1891">
          <cell r="A1891" t="str">
            <v>2003</v>
          </cell>
          <cell r="B1891" t="str">
            <v>ES64</v>
          </cell>
          <cell r="C1891" t="str">
            <v>A00</v>
          </cell>
          <cell r="D1891" t="str">
            <v>PC_EMP</v>
          </cell>
          <cell r="E1891" t="str">
            <v>T</v>
          </cell>
          <cell r="F1891" t="str">
            <v>BES</v>
          </cell>
          <cell r="G1891" t="str">
            <v>RSE</v>
          </cell>
          <cell r="H1891" t="str">
            <v>-</v>
          </cell>
          <cell r="I1891" t="str">
            <v>MS</v>
          </cell>
          <cell r="K1891" t="str">
            <v>V</v>
          </cell>
          <cell r="L1891">
            <v>38680.624421296299</v>
          </cell>
          <cell r="M1891" t="str">
            <v>gchateaug</v>
          </cell>
          <cell r="N1891">
            <v>38680.630706018521</v>
          </cell>
        </row>
        <row r="1892">
          <cell r="A1892" t="str">
            <v>2003</v>
          </cell>
          <cell r="B1892" t="str">
            <v>ES64</v>
          </cell>
          <cell r="C1892" t="str">
            <v>A00</v>
          </cell>
          <cell r="D1892" t="str">
            <v>PC_EMP</v>
          </cell>
          <cell r="E1892" t="str">
            <v>T</v>
          </cell>
          <cell r="F1892" t="str">
            <v>BES</v>
          </cell>
          <cell r="G1892" t="str">
            <v>TOTAL</v>
          </cell>
          <cell r="H1892" t="str">
            <v>-</v>
          </cell>
          <cell r="I1892" t="str">
            <v>MS</v>
          </cell>
          <cell r="K1892" t="str">
            <v>V</v>
          </cell>
          <cell r="L1892">
            <v>38680.624421296299</v>
          </cell>
          <cell r="M1892" t="str">
            <v>gchateaug</v>
          </cell>
          <cell r="N1892">
            <v>38680.630706018521</v>
          </cell>
        </row>
        <row r="1893">
          <cell r="A1893" t="str">
            <v>2000</v>
          </cell>
          <cell r="B1893" t="str">
            <v>IS</v>
          </cell>
          <cell r="C1893" t="str">
            <v>A00</v>
          </cell>
          <cell r="D1893" t="str">
            <v>PC_EMP</v>
          </cell>
          <cell r="E1893" t="str">
            <v>T</v>
          </cell>
          <cell r="F1893" t="str">
            <v>BES</v>
          </cell>
          <cell r="G1893" t="str">
            <v>TOTAL</v>
          </cell>
          <cell r="H1893" t="str">
            <v>e</v>
          </cell>
          <cell r="I1893" t="str">
            <v>NC</v>
          </cell>
          <cell r="K1893" t="str">
            <v>V</v>
          </cell>
          <cell r="L1893">
            <v>38628.52306712963</v>
          </cell>
          <cell r="M1893" t="str">
            <v>gchateaug</v>
          </cell>
          <cell r="N1893">
            <v>38681.684166666666</v>
          </cell>
          <cell r="O1893" t="str">
            <v>gchateaug</v>
          </cell>
          <cell r="Q1893">
            <v>1.05</v>
          </cell>
        </row>
        <row r="1894">
          <cell r="A1894" t="str">
            <v>2003</v>
          </cell>
          <cell r="B1894" t="str">
            <v>ES64</v>
          </cell>
          <cell r="C1894" t="str">
            <v>A00</v>
          </cell>
          <cell r="D1894" t="str">
            <v>PC_EMP</v>
          </cell>
          <cell r="E1894" t="str">
            <v>T</v>
          </cell>
          <cell r="F1894" t="str">
            <v>TOTAL</v>
          </cell>
          <cell r="G1894" t="str">
            <v>RSE</v>
          </cell>
          <cell r="H1894" t="str">
            <v>-</v>
          </cell>
          <cell r="I1894" t="str">
            <v>MS</v>
          </cell>
          <cell r="K1894" t="str">
            <v>V</v>
          </cell>
          <cell r="L1894">
            <v>38680.624421296299</v>
          </cell>
          <cell r="M1894" t="str">
            <v>gchateaug</v>
          </cell>
          <cell r="N1894">
            <v>38680.630706018521</v>
          </cell>
        </row>
        <row r="1895">
          <cell r="A1895" t="str">
            <v>2003</v>
          </cell>
          <cell r="B1895" t="str">
            <v>ES64</v>
          </cell>
          <cell r="C1895" t="str">
            <v>A00</v>
          </cell>
          <cell r="D1895" t="str">
            <v>PC_EMP</v>
          </cell>
          <cell r="E1895" t="str">
            <v>T</v>
          </cell>
          <cell r="F1895" t="str">
            <v>TOTAL</v>
          </cell>
          <cell r="G1895" t="str">
            <v>TOTAL</v>
          </cell>
          <cell r="H1895" t="str">
            <v>-</v>
          </cell>
          <cell r="I1895" t="str">
            <v>MS</v>
          </cell>
          <cell r="K1895" t="str">
            <v>V</v>
          </cell>
          <cell r="L1895">
            <v>38680.624421296299</v>
          </cell>
          <cell r="M1895" t="str">
            <v>gchateaug</v>
          </cell>
          <cell r="N1895">
            <v>38680.630706018521</v>
          </cell>
        </row>
        <row r="1896">
          <cell r="A1896" t="str">
            <v>2003</v>
          </cell>
          <cell r="B1896" t="str">
            <v>BE31</v>
          </cell>
          <cell r="C1896" t="str">
            <v>A00</v>
          </cell>
          <cell r="D1896" t="str">
            <v>PC_EMP</v>
          </cell>
          <cell r="E1896" t="str">
            <v>T</v>
          </cell>
          <cell r="F1896" t="str">
            <v>BES</v>
          </cell>
          <cell r="G1896" t="str">
            <v>RSE</v>
          </cell>
          <cell r="H1896" t="str">
            <v>:</v>
          </cell>
          <cell r="I1896" t="str">
            <v>MS</v>
          </cell>
          <cell r="K1896" t="str">
            <v>V</v>
          </cell>
          <cell r="L1896">
            <v>38680.624432870369</v>
          </cell>
          <cell r="M1896" t="str">
            <v>gchateaug</v>
          </cell>
          <cell r="N1896">
            <v>38680.630694444444</v>
          </cell>
        </row>
        <row r="1897">
          <cell r="A1897" t="str">
            <v>2003</v>
          </cell>
          <cell r="B1897" t="str">
            <v>BE31</v>
          </cell>
          <cell r="C1897" t="str">
            <v>A00</v>
          </cell>
          <cell r="D1897" t="str">
            <v>PC_EMP</v>
          </cell>
          <cell r="E1897" t="str">
            <v>T</v>
          </cell>
          <cell r="F1897" t="str">
            <v>BES</v>
          </cell>
          <cell r="G1897" t="str">
            <v>TOTAL</v>
          </cell>
          <cell r="H1897" t="str">
            <v>:</v>
          </cell>
          <cell r="I1897" t="str">
            <v>MS</v>
          </cell>
          <cell r="K1897" t="str">
            <v>V</v>
          </cell>
          <cell r="L1897">
            <v>38680.624432870369</v>
          </cell>
          <cell r="M1897" t="str">
            <v>gchateaug</v>
          </cell>
          <cell r="N1897">
            <v>38680.630694444444</v>
          </cell>
        </row>
        <row r="1898">
          <cell r="A1898" t="str">
            <v>2002</v>
          </cell>
          <cell r="B1898" t="str">
            <v>ES64</v>
          </cell>
          <cell r="C1898" t="str">
            <v>A00</v>
          </cell>
          <cell r="D1898" t="str">
            <v>PC_EMP</v>
          </cell>
          <cell r="E1898" t="str">
            <v>T</v>
          </cell>
          <cell r="F1898" t="str">
            <v>TOTAL</v>
          </cell>
          <cell r="G1898" t="str">
            <v>TOTAL</v>
          </cell>
          <cell r="H1898" t="str">
            <v>-</v>
          </cell>
          <cell r="I1898" t="str">
            <v>MS</v>
          </cell>
          <cell r="K1898" t="str">
            <v>V</v>
          </cell>
          <cell r="L1898">
            <v>38680.624432870369</v>
          </cell>
          <cell r="M1898" t="str">
            <v>gchateaug</v>
          </cell>
          <cell r="N1898">
            <v>38680.630682870367</v>
          </cell>
        </row>
        <row r="1899">
          <cell r="A1899" t="str">
            <v>2002</v>
          </cell>
          <cell r="B1899" t="str">
            <v>ES64</v>
          </cell>
          <cell r="C1899" t="str">
            <v>A00</v>
          </cell>
          <cell r="D1899" t="str">
            <v>PC_EMP</v>
          </cell>
          <cell r="E1899" t="str">
            <v>T</v>
          </cell>
          <cell r="F1899" t="str">
            <v>TOTAL</v>
          </cell>
          <cell r="G1899" t="str">
            <v>RSE</v>
          </cell>
          <cell r="H1899" t="str">
            <v>:</v>
          </cell>
          <cell r="I1899" t="str">
            <v>MS</v>
          </cell>
          <cell r="K1899" t="str">
            <v>V</v>
          </cell>
          <cell r="L1899">
            <v>38680.624432870369</v>
          </cell>
          <cell r="M1899" t="str">
            <v>gchateaug</v>
          </cell>
          <cell r="N1899">
            <v>38680.630682870367</v>
          </cell>
        </row>
        <row r="1900">
          <cell r="A1900" t="str">
            <v>1998</v>
          </cell>
          <cell r="B1900" t="str">
            <v>NL</v>
          </cell>
          <cell r="C1900" t="str">
            <v>A00</v>
          </cell>
          <cell r="D1900" t="str">
            <v>PC_EMP</v>
          </cell>
          <cell r="E1900" t="str">
            <v>T</v>
          </cell>
          <cell r="F1900" t="str">
            <v>BES</v>
          </cell>
          <cell r="G1900" t="str">
            <v>RSE</v>
          </cell>
          <cell r="I1900" t="str">
            <v>OTH</v>
          </cell>
          <cell r="J1900" t="str">
            <v>DATA OCDE</v>
          </cell>
          <cell r="K1900" t="str">
            <v>V</v>
          </cell>
          <cell r="L1900">
            <v>38628.52306712963</v>
          </cell>
          <cell r="M1900" t="str">
            <v>gchateaug</v>
          </cell>
          <cell r="N1900">
            <v>38681.684050925927</v>
          </cell>
          <cell r="O1900" t="str">
            <v>gchateaug</v>
          </cell>
          <cell r="Q1900">
            <v>0.31</v>
          </cell>
        </row>
        <row r="1901">
          <cell r="A1901" t="str">
            <v>1998</v>
          </cell>
          <cell r="B1901" t="str">
            <v>NL</v>
          </cell>
          <cell r="C1901" t="str">
            <v>A00</v>
          </cell>
          <cell r="D1901" t="str">
            <v>PC_EMP</v>
          </cell>
          <cell r="E1901" t="str">
            <v>T</v>
          </cell>
          <cell r="F1901" t="str">
            <v>BES</v>
          </cell>
          <cell r="G1901" t="str">
            <v>TOTAL</v>
          </cell>
          <cell r="I1901" t="str">
            <v>OTH</v>
          </cell>
          <cell r="J1901" t="str">
            <v>DATA OCDE</v>
          </cell>
          <cell r="K1901" t="str">
            <v>V</v>
          </cell>
          <cell r="L1901">
            <v>38628.52306712963</v>
          </cell>
          <cell r="M1901" t="str">
            <v>gchateaug</v>
          </cell>
          <cell r="N1901">
            <v>38681.684050925927</v>
          </cell>
          <cell r="O1901" t="str">
            <v>gchateaug</v>
          </cell>
          <cell r="Q1901">
            <v>0.76</v>
          </cell>
        </row>
        <row r="1902">
          <cell r="A1902" t="str">
            <v>1995</v>
          </cell>
          <cell r="B1902" t="str">
            <v>RU</v>
          </cell>
          <cell r="C1902" t="str">
            <v>A00</v>
          </cell>
          <cell r="D1902" t="str">
            <v>PC_EMP</v>
          </cell>
          <cell r="E1902" t="str">
            <v>T</v>
          </cell>
          <cell r="F1902" t="str">
            <v>BES</v>
          </cell>
          <cell r="G1902" t="str">
            <v>TOTAL</v>
          </cell>
          <cell r="H1902" t="str">
            <v>i</v>
          </cell>
          <cell r="I1902" t="str">
            <v>OTH</v>
          </cell>
          <cell r="J1902" t="str">
            <v>DATA OCDE</v>
          </cell>
          <cell r="K1902" t="str">
            <v>V</v>
          </cell>
          <cell r="L1902">
            <v>38628.522928240738</v>
          </cell>
          <cell r="M1902" t="str">
            <v>gchateaug</v>
          </cell>
          <cell r="N1902">
            <v>38681.684016203704</v>
          </cell>
          <cell r="O1902" t="str">
            <v>gchateaug</v>
          </cell>
          <cell r="Q1902">
            <v>1.0900000000000001</v>
          </cell>
        </row>
        <row r="1903">
          <cell r="A1903" t="str">
            <v>1995</v>
          </cell>
          <cell r="B1903" t="str">
            <v>RU</v>
          </cell>
          <cell r="C1903" t="str">
            <v>A00</v>
          </cell>
          <cell r="D1903" t="str">
            <v>PC_EMP</v>
          </cell>
          <cell r="E1903" t="str">
            <v>T</v>
          </cell>
          <cell r="F1903" t="str">
            <v>BES</v>
          </cell>
          <cell r="G1903" t="str">
            <v>RSE</v>
          </cell>
          <cell r="H1903" t="str">
            <v>i</v>
          </cell>
          <cell r="I1903" t="str">
            <v>OTH</v>
          </cell>
          <cell r="J1903" t="str">
            <v>DATA OCDE</v>
          </cell>
          <cell r="K1903" t="str">
            <v>V</v>
          </cell>
          <cell r="L1903">
            <v>38628.522928240738</v>
          </cell>
          <cell r="M1903" t="str">
            <v>gchateaug</v>
          </cell>
          <cell r="N1903">
            <v>38681.684016203704</v>
          </cell>
          <cell r="O1903" t="str">
            <v>gchateaug</v>
          </cell>
          <cell r="Q1903">
            <v>0.51</v>
          </cell>
        </row>
        <row r="1904">
          <cell r="A1904" t="str">
            <v>1995</v>
          </cell>
          <cell r="B1904" t="str">
            <v>PT</v>
          </cell>
          <cell r="C1904" t="str">
            <v>A00</v>
          </cell>
          <cell r="D1904" t="str">
            <v>PC_EMP</v>
          </cell>
          <cell r="E1904" t="str">
            <v>T</v>
          </cell>
          <cell r="F1904" t="str">
            <v>TOTAL</v>
          </cell>
          <cell r="G1904" t="str">
            <v>TOTAL</v>
          </cell>
          <cell r="I1904" t="str">
            <v>OTH</v>
          </cell>
          <cell r="J1904" t="str">
            <v>DATA OCDE</v>
          </cell>
          <cell r="K1904" t="str">
            <v>V</v>
          </cell>
          <cell r="L1904">
            <v>38628.522928240738</v>
          </cell>
          <cell r="M1904" t="str">
            <v>gchateaug</v>
          </cell>
          <cell r="N1904">
            <v>38681.684050925927</v>
          </cell>
          <cell r="O1904" t="str">
            <v>gchateaug</v>
          </cell>
          <cell r="Q1904">
            <v>0.56999999999999995</v>
          </cell>
        </row>
        <row r="1905">
          <cell r="A1905" t="str">
            <v>1995</v>
          </cell>
          <cell r="B1905" t="str">
            <v>PT</v>
          </cell>
          <cell r="C1905" t="str">
            <v>A00</v>
          </cell>
          <cell r="D1905" t="str">
            <v>PC_EMP</v>
          </cell>
          <cell r="E1905" t="str">
            <v>T</v>
          </cell>
          <cell r="F1905" t="str">
            <v>TOTAL</v>
          </cell>
          <cell r="G1905" t="str">
            <v>RSE</v>
          </cell>
          <cell r="I1905" t="str">
            <v>OTH</v>
          </cell>
          <cell r="J1905" t="str">
            <v>DATA OCDE</v>
          </cell>
          <cell r="K1905" t="str">
            <v>V</v>
          </cell>
          <cell r="L1905">
            <v>38628.522928240738</v>
          </cell>
          <cell r="M1905" t="str">
            <v>gchateaug</v>
          </cell>
          <cell r="N1905">
            <v>38681.684050925927</v>
          </cell>
          <cell r="O1905" t="str">
            <v>gchateaug</v>
          </cell>
          <cell r="Q1905">
            <v>0.42</v>
          </cell>
        </row>
        <row r="1906">
          <cell r="A1906" t="str">
            <v>1995</v>
          </cell>
          <cell r="B1906" t="str">
            <v>PT</v>
          </cell>
          <cell r="C1906" t="str">
            <v>A00</v>
          </cell>
          <cell r="D1906" t="str">
            <v>PC_EMP</v>
          </cell>
          <cell r="E1906" t="str">
            <v>T</v>
          </cell>
          <cell r="F1906" t="str">
            <v>BES</v>
          </cell>
          <cell r="G1906" t="str">
            <v>TOTAL</v>
          </cell>
          <cell r="I1906" t="str">
            <v>OTH</v>
          </cell>
          <cell r="J1906" t="str">
            <v>DATA OCDE</v>
          </cell>
          <cell r="K1906" t="str">
            <v>V</v>
          </cell>
          <cell r="L1906">
            <v>38628.522928240738</v>
          </cell>
          <cell r="M1906" t="str">
            <v>gchateaug</v>
          </cell>
          <cell r="N1906">
            <v>38681.684050925927</v>
          </cell>
          <cell r="O1906" t="str">
            <v>gchateaug</v>
          </cell>
          <cell r="Q1906">
            <v>0.08</v>
          </cell>
        </row>
        <row r="1907">
          <cell r="A1907" t="str">
            <v>1990</v>
          </cell>
          <cell r="B1907" t="str">
            <v>IT</v>
          </cell>
          <cell r="C1907" t="str">
            <v>A00</v>
          </cell>
          <cell r="D1907" t="str">
            <v>PC_EMP</v>
          </cell>
          <cell r="E1907" t="str">
            <v>T</v>
          </cell>
          <cell r="F1907" t="str">
            <v>TOTAL</v>
          </cell>
          <cell r="G1907" t="str">
            <v>TOTAL</v>
          </cell>
          <cell r="I1907" t="str">
            <v>OTH</v>
          </cell>
          <cell r="J1907" t="str">
            <v>DATA OCDE</v>
          </cell>
          <cell r="K1907" t="str">
            <v>V</v>
          </cell>
          <cell r="L1907">
            <v>38628.522951388892</v>
          </cell>
          <cell r="M1907" t="str">
            <v>gchateaug</v>
          </cell>
          <cell r="N1907">
            <v>38681.684062499997</v>
          </cell>
          <cell r="O1907" t="str">
            <v>gchateaug</v>
          </cell>
          <cell r="Q1907">
            <v>0.85</v>
          </cell>
        </row>
        <row r="1908">
          <cell r="A1908" t="str">
            <v>1989</v>
          </cell>
          <cell r="B1908" t="str">
            <v>DE</v>
          </cell>
          <cell r="C1908" t="str">
            <v>A00</v>
          </cell>
          <cell r="D1908" t="str">
            <v>PC_EMP</v>
          </cell>
          <cell r="E1908" t="str">
            <v>T</v>
          </cell>
          <cell r="F1908" t="str">
            <v>TOTAL</v>
          </cell>
          <cell r="G1908" t="str">
            <v>TOTAL</v>
          </cell>
          <cell r="H1908" t="str">
            <v>:</v>
          </cell>
          <cell r="I1908" t="str">
            <v>NC</v>
          </cell>
          <cell r="K1908" t="str">
            <v>V</v>
          </cell>
          <cell r="L1908">
            <v>38628.522974537038</v>
          </cell>
          <cell r="M1908" t="str">
            <v>gchateaug</v>
          </cell>
          <cell r="N1908">
            <v>38681.68408564815</v>
          </cell>
          <cell r="O1908" t="str">
            <v>gchateaug</v>
          </cell>
        </row>
        <row r="1909">
          <cell r="A1909" t="str">
            <v>1996</v>
          </cell>
          <cell r="B1909" t="str">
            <v>GR</v>
          </cell>
          <cell r="C1909" t="str">
            <v>A00</v>
          </cell>
          <cell r="D1909" t="str">
            <v>PC_EMP</v>
          </cell>
          <cell r="E1909" t="str">
            <v>T</v>
          </cell>
          <cell r="F1909" t="str">
            <v>BES</v>
          </cell>
          <cell r="G1909" t="str">
            <v>TOTAL</v>
          </cell>
          <cell r="I1909" t="str">
            <v>OTH</v>
          </cell>
          <cell r="J1909" t="str">
            <v>DATA OCDE</v>
          </cell>
          <cell r="K1909" t="str">
            <v>V</v>
          </cell>
          <cell r="L1909">
            <v>38628.522974537038</v>
          </cell>
          <cell r="M1909" t="str">
            <v>gchateaug</v>
          </cell>
          <cell r="N1909">
            <v>38681.684016203704</v>
          </cell>
          <cell r="O1909" t="str">
            <v>gchateaug</v>
          </cell>
          <cell r="Q1909">
            <v>0.13</v>
          </cell>
        </row>
        <row r="1910">
          <cell r="A1910" t="str">
            <v>1996</v>
          </cell>
          <cell r="B1910" t="str">
            <v>GR</v>
          </cell>
          <cell r="C1910" t="str">
            <v>A00</v>
          </cell>
          <cell r="D1910" t="str">
            <v>PC_EMP</v>
          </cell>
          <cell r="E1910" t="str">
            <v>T</v>
          </cell>
          <cell r="F1910" t="str">
            <v>BES</v>
          </cell>
          <cell r="G1910" t="str">
            <v>RSE</v>
          </cell>
          <cell r="I1910" t="str">
            <v>OTH</v>
          </cell>
          <cell r="J1910" t="str">
            <v>DATA OCDE</v>
          </cell>
          <cell r="K1910" t="str">
            <v>V</v>
          </cell>
          <cell r="L1910">
            <v>38628.522974537038</v>
          </cell>
          <cell r="M1910" t="str">
            <v>gchateaug</v>
          </cell>
          <cell r="N1910">
            <v>38681.684016203704</v>
          </cell>
          <cell r="O1910" t="str">
            <v>gchateaug</v>
          </cell>
          <cell r="Q1910">
            <v>0.06</v>
          </cell>
        </row>
        <row r="1911">
          <cell r="A1911" t="str">
            <v>2003</v>
          </cell>
          <cell r="B1911" t="str">
            <v>GR</v>
          </cell>
          <cell r="C1911" t="str">
            <v>A00</v>
          </cell>
          <cell r="D1911" t="str">
            <v>PC_EMP</v>
          </cell>
          <cell r="E1911" t="str">
            <v>T</v>
          </cell>
          <cell r="F1911" t="str">
            <v>TOTAL</v>
          </cell>
          <cell r="G1911" t="str">
            <v>RSE</v>
          </cell>
          <cell r="I1911" t="str">
            <v>MS</v>
          </cell>
          <cell r="K1911" t="str">
            <v>V</v>
          </cell>
          <cell r="L1911">
            <v>38628.523032407407</v>
          </cell>
          <cell r="M1911" t="str">
            <v>gchateaug</v>
          </cell>
          <cell r="N1911">
            <v>38681.684131944443</v>
          </cell>
          <cell r="O1911" t="str">
            <v>gchateaug</v>
          </cell>
          <cell r="Q1911">
            <v>0.66</v>
          </cell>
        </row>
        <row r="1912">
          <cell r="A1912" t="str">
            <v>2002</v>
          </cell>
          <cell r="B1912" t="str">
            <v>LV</v>
          </cell>
          <cell r="C1912" t="str">
            <v>A00</v>
          </cell>
          <cell r="D1912" t="str">
            <v>PC_EMP</v>
          </cell>
          <cell r="E1912" t="str">
            <v>T</v>
          </cell>
          <cell r="F1912" t="str">
            <v>BES</v>
          </cell>
          <cell r="G1912" t="str">
            <v>TOTAL</v>
          </cell>
          <cell r="I1912" t="str">
            <v>MS</v>
          </cell>
          <cell r="K1912" t="str">
            <v>V</v>
          </cell>
          <cell r="L1912">
            <v>38628.523032407407</v>
          </cell>
          <cell r="M1912" t="str">
            <v>gchateaug</v>
          </cell>
          <cell r="N1912">
            <v>38681.684155092589</v>
          </cell>
          <cell r="O1912" t="str">
            <v>gchateaug</v>
          </cell>
          <cell r="Q1912">
            <v>0.24</v>
          </cell>
        </row>
        <row r="1913">
          <cell r="A1913" t="str">
            <v>2002</v>
          </cell>
          <cell r="B1913" t="str">
            <v>LV</v>
          </cell>
          <cell r="C1913" t="str">
            <v>A00</v>
          </cell>
          <cell r="D1913" t="str">
            <v>PC_EMP</v>
          </cell>
          <cell r="E1913" t="str">
            <v>T</v>
          </cell>
          <cell r="F1913" t="str">
            <v>BES</v>
          </cell>
          <cell r="G1913" t="str">
            <v>RSE</v>
          </cell>
          <cell r="I1913" t="str">
            <v>MS</v>
          </cell>
          <cell r="K1913" t="str">
            <v>V</v>
          </cell>
          <cell r="L1913">
            <v>38628.523032407407</v>
          </cell>
          <cell r="M1913" t="str">
            <v>gchateaug</v>
          </cell>
          <cell r="N1913">
            <v>38681.684155092589</v>
          </cell>
          <cell r="O1913" t="str">
            <v>gchateaug</v>
          </cell>
          <cell r="Q1913">
            <v>0.12</v>
          </cell>
        </row>
        <row r="1914">
          <cell r="A1914" t="str">
            <v>2001</v>
          </cell>
          <cell r="B1914" t="str">
            <v>IE</v>
          </cell>
          <cell r="C1914" t="str">
            <v>A00</v>
          </cell>
          <cell r="D1914" t="str">
            <v>PC_EMP</v>
          </cell>
          <cell r="E1914" t="str">
            <v>T</v>
          </cell>
          <cell r="F1914" t="str">
            <v>BES</v>
          </cell>
          <cell r="G1914" t="str">
            <v>TOTAL</v>
          </cell>
          <cell r="I1914" t="str">
            <v>NC</v>
          </cell>
          <cell r="K1914" t="str">
            <v>V</v>
          </cell>
          <cell r="L1914">
            <v>38628.523043981484</v>
          </cell>
          <cell r="M1914" t="str">
            <v>gchateaug</v>
          </cell>
          <cell r="N1914">
            <v>38681.684166666666</v>
          </cell>
          <cell r="O1914" t="str">
            <v>gchateaug</v>
          </cell>
          <cell r="Q1914">
            <v>0.72</v>
          </cell>
        </row>
        <row r="1915">
          <cell r="A1915" t="str">
            <v>2001</v>
          </cell>
          <cell r="B1915" t="str">
            <v>IE</v>
          </cell>
          <cell r="C1915" t="str">
            <v>A00</v>
          </cell>
          <cell r="D1915" t="str">
            <v>PC_EMP</v>
          </cell>
          <cell r="E1915" t="str">
            <v>T</v>
          </cell>
          <cell r="F1915" t="str">
            <v>BES</v>
          </cell>
          <cell r="G1915" t="str">
            <v>RSE</v>
          </cell>
          <cell r="I1915" t="str">
            <v>NC</v>
          </cell>
          <cell r="K1915" t="str">
            <v>V</v>
          </cell>
          <cell r="L1915">
            <v>38628.523043981484</v>
          </cell>
          <cell r="M1915" t="str">
            <v>gchateaug</v>
          </cell>
          <cell r="N1915">
            <v>38681.684166666666</v>
          </cell>
          <cell r="O1915" t="str">
            <v>gchateaug</v>
          </cell>
          <cell r="Q1915">
            <v>0.4</v>
          </cell>
        </row>
        <row r="1916">
          <cell r="A1916" t="str">
            <v>2003</v>
          </cell>
          <cell r="B1916" t="str">
            <v>CY</v>
          </cell>
          <cell r="C1916" t="str">
            <v>A00</v>
          </cell>
          <cell r="D1916" t="str">
            <v>PC_EMP</v>
          </cell>
          <cell r="E1916" t="str">
            <v>T</v>
          </cell>
          <cell r="F1916" t="str">
            <v>TOTAL</v>
          </cell>
          <cell r="G1916" t="str">
            <v>TOTAL</v>
          </cell>
          <cell r="I1916" t="str">
            <v>MS</v>
          </cell>
          <cell r="K1916" t="str">
            <v>V</v>
          </cell>
          <cell r="L1916">
            <v>38628.523043981484</v>
          </cell>
          <cell r="M1916" t="str">
            <v>gchateaug</v>
          </cell>
          <cell r="N1916">
            <v>38681.68414351852</v>
          </cell>
          <cell r="O1916" t="str">
            <v>gchateaug</v>
          </cell>
          <cell r="Q1916">
            <v>0.64</v>
          </cell>
        </row>
        <row r="1917">
          <cell r="A1917" t="str">
            <v>2003</v>
          </cell>
          <cell r="B1917" t="str">
            <v>CY</v>
          </cell>
          <cell r="C1917" t="str">
            <v>A00</v>
          </cell>
          <cell r="D1917" t="str">
            <v>PC_EMP</v>
          </cell>
          <cell r="E1917" t="str">
            <v>T</v>
          </cell>
          <cell r="F1917" t="str">
            <v>TOTAL</v>
          </cell>
          <cell r="G1917" t="str">
            <v>RSE</v>
          </cell>
          <cell r="I1917" t="str">
            <v>MS</v>
          </cell>
          <cell r="K1917" t="str">
            <v>V</v>
          </cell>
          <cell r="L1917">
            <v>38628.523043981484</v>
          </cell>
          <cell r="M1917" t="str">
            <v>gchateaug</v>
          </cell>
          <cell r="N1917">
            <v>38681.68414351852</v>
          </cell>
          <cell r="O1917" t="str">
            <v>gchateaug</v>
          </cell>
          <cell r="Q1917">
            <v>0.33</v>
          </cell>
        </row>
        <row r="1918">
          <cell r="A1918" t="str">
            <v>2001</v>
          </cell>
          <cell r="B1918" t="str">
            <v>LT</v>
          </cell>
          <cell r="C1918" t="str">
            <v>A00</v>
          </cell>
          <cell r="D1918" t="str">
            <v>PC_EMP</v>
          </cell>
          <cell r="E1918" t="str">
            <v>T</v>
          </cell>
          <cell r="F1918" t="str">
            <v>TOTAL</v>
          </cell>
          <cell r="G1918" t="str">
            <v>TOTAL</v>
          </cell>
          <cell r="I1918" t="str">
            <v>NC</v>
          </cell>
          <cell r="K1918" t="str">
            <v>V</v>
          </cell>
          <cell r="L1918">
            <v>38628.523043981484</v>
          </cell>
          <cell r="M1918" t="str">
            <v>gchateaug</v>
          </cell>
          <cell r="N1918">
            <v>38681.684155092589</v>
          </cell>
          <cell r="O1918" t="str">
            <v>gchateaug</v>
          </cell>
          <cell r="Q1918">
            <v>1.0900000000000001</v>
          </cell>
        </row>
        <row r="1919">
          <cell r="A1919" t="str">
            <v>2002</v>
          </cell>
          <cell r="B1919" t="str">
            <v>CY</v>
          </cell>
          <cell r="C1919" t="str">
            <v>A00</v>
          </cell>
          <cell r="D1919" t="str">
            <v>PC_EMP</v>
          </cell>
          <cell r="E1919" t="str">
            <v>T</v>
          </cell>
          <cell r="F1919" t="str">
            <v>BES</v>
          </cell>
          <cell r="G1919" t="str">
            <v>TOTAL</v>
          </cell>
          <cell r="I1919" t="str">
            <v>MS</v>
          </cell>
          <cell r="K1919" t="str">
            <v>V</v>
          </cell>
          <cell r="L1919">
            <v>38628.523055555554</v>
          </cell>
          <cell r="M1919" t="str">
            <v>gchateaug</v>
          </cell>
          <cell r="N1919">
            <v>38681.684178240743</v>
          </cell>
          <cell r="O1919" t="str">
            <v>gchateaug</v>
          </cell>
          <cell r="Q1919">
            <v>0.16</v>
          </cell>
        </row>
        <row r="1920">
          <cell r="A1920" t="str">
            <v>2002</v>
          </cell>
          <cell r="B1920" t="str">
            <v>CY</v>
          </cell>
          <cell r="C1920" t="str">
            <v>A00</v>
          </cell>
          <cell r="D1920" t="str">
            <v>PC_EMP</v>
          </cell>
          <cell r="E1920" t="str">
            <v>T</v>
          </cell>
          <cell r="F1920" t="str">
            <v>BES</v>
          </cell>
          <cell r="G1920" t="str">
            <v>RSE</v>
          </cell>
          <cell r="I1920" t="str">
            <v>MS</v>
          </cell>
          <cell r="K1920" t="str">
            <v>V</v>
          </cell>
          <cell r="L1920">
            <v>38628.523055555554</v>
          </cell>
          <cell r="M1920" t="str">
            <v>gchateaug</v>
          </cell>
          <cell r="N1920">
            <v>38681.684178240743</v>
          </cell>
          <cell r="O1920" t="str">
            <v>gchateaug</v>
          </cell>
          <cell r="Q1920">
            <v>0.09</v>
          </cell>
        </row>
        <row r="1921">
          <cell r="A1921" t="str">
            <v>2001</v>
          </cell>
          <cell r="B1921" t="str">
            <v>BG</v>
          </cell>
          <cell r="C1921" t="str">
            <v>A00</v>
          </cell>
          <cell r="D1921" t="str">
            <v>PC_EMP</v>
          </cell>
          <cell r="E1921" t="str">
            <v>T</v>
          </cell>
          <cell r="F1921" t="str">
            <v>TOTAL</v>
          </cell>
          <cell r="G1921" t="str">
            <v>TOTAL</v>
          </cell>
          <cell r="I1921" t="str">
            <v>NC</v>
          </cell>
          <cell r="K1921" t="str">
            <v>V</v>
          </cell>
          <cell r="L1921">
            <v>38628.523055555554</v>
          </cell>
          <cell r="M1921" t="str">
            <v>gchateaug</v>
          </cell>
          <cell r="N1921">
            <v>38681.684155092589</v>
          </cell>
          <cell r="O1921" t="str">
            <v>gchateaug</v>
          </cell>
          <cell r="Q1921">
            <v>0.6</v>
          </cell>
        </row>
        <row r="1922">
          <cell r="A1922" t="str">
            <v>2003</v>
          </cell>
          <cell r="B1922" t="str">
            <v>LU</v>
          </cell>
          <cell r="C1922" t="str">
            <v>A00</v>
          </cell>
          <cell r="D1922" t="str">
            <v>PC_EMP</v>
          </cell>
          <cell r="E1922" t="str">
            <v>T</v>
          </cell>
          <cell r="F1922" t="str">
            <v>TOTAL</v>
          </cell>
          <cell r="G1922" t="str">
            <v>TOTAL</v>
          </cell>
          <cell r="H1922" t="str">
            <v>i</v>
          </cell>
          <cell r="I1922" t="str">
            <v>MS</v>
          </cell>
          <cell r="J1922" t="str">
            <v>2001 data for HES sector</v>
          </cell>
          <cell r="K1922" t="str">
            <v>V</v>
          </cell>
          <cell r="L1922">
            <v>38628.523055555554</v>
          </cell>
          <cell r="M1922" t="str">
            <v>gchateaug</v>
          </cell>
          <cell r="N1922">
            <v>38681.684131944443</v>
          </cell>
          <cell r="O1922" t="str">
            <v>gchateaug</v>
          </cell>
          <cell r="Q1922">
            <v>2.2000000000000002</v>
          </cell>
        </row>
        <row r="1923">
          <cell r="A1923" t="str">
            <v>2003</v>
          </cell>
          <cell r="B1923" t="str">
            <v>LU</v>
          </cell>
          <cell r="C1923" t="str">
            <v>A00</v>
          </cell>
          <cell r="D1923" t="str">
            <v>PC_EMP</v>
          </cell>
          <cell r="E1923" t="str">
            <v>T</v>
          </cell>
          <cell r="F1923" t="str">
            <v>TOTAL</v>
          </cell>
          <cell r="G1923" t="str">
            <v>RSE</v>
          </cell>
          <cell r="H1923" t="str">
            <v>i</v>
          </cell>
          <cell r="I1923" t="str">
            <v>MS</v>
          </cell>
          <cell r="J1923" t="str">
            <v>2001 data for HES sector</v>
          </cell>
          <cell r="K1923" t="str">
            <v>V</v>
          </cell>
          <cell r="L1923">
            <v>38628.523055555554</v>
          </cell>
          <cell r="M1923" t="str">
            <v>gchateaug</v>
          </cell>
          <cell r="N1923">
            <v>38681.684131944443</v>
          </cell>
          <cell r="O1923" t="str">
            <v>gchateaug</v>
          </cell>
          <cell r="Q1923">
            <v>1.08</v>
          </cell>
        </row>
        <row r="1924">
          <cell r="A1924" t="str">
            <v>2000</v>
          </cell>
          <cell r="B1924" t="str">
            <v>IS</v>
          </cell>
          <cell r="C1924" t="str">
            <v>A00</v>
          </cell>
          <cell r="D1924" t="str">
            <v>PC_EMP</v>
          </cell>
          <cell r="E1924" t="str">
            <v>T</v>
          </cell>
          <cell r="F1924" t="str">
            <v>TOTAL</v>
          </cell>
          <cell r="G1924" t="str">
            <v>TOTAL</v>
          </cell>
          <cell r="H1924" t="str">
            <v>e</v>
          </cell>
          <cell r="I1924" t="str">
            <v>NC</v>
          </cell>
          <cell r="K1924" t="str">
            <v>V</v>
          </cell>
          <cell r="L1924">
            <v>38628.52306712963</v>
          </cell>
          <cell r="M1924" t="str">
            <v>gchateaug</v>
          </cell>
          <cell r="N1924">
            <v>38681.684166666666</v>
          </cell>
          <cell r="O1924" t="str">
            <v>gchateaug</v>
          </cell>
          <cell r="Q1924">
            <v>2.97</v>
          </cell>
        </row>
        <row r="1925">
          <cell r="A1925" t="str">
            <v>2002</v>
          </cell>
          <cell r="B1925" t="str">
            <v>ES64</v>
          </cell>
          <cell r="C1925" t="str">
            <v>A00</v>
          </cell>
          <cell r="D1925" t="str">
            <v>PC_EMP</v>
          </cell>
          <cell r="E1925" t="str">
            <v>T</v>
          </cell>
          <cell r="F1925" t="str">
            <v>BES</v>
          </cell>
          <cell r="G1925" t="str">
            <v>TOTAL</v>
          </cell>
          <cell r="H1925" t="str">
            <v>-</v>
          </cell>
          <cell r="I1925" t="str">
            <v>MS</v>
          </cell>
          <cell r="K1925" t="str">
            <v>V</v>
          </cell>
          <cell r="L1925">
            <v>38680.624444444446</v>
          </cell>
          <cell r="M1925" t="str">
            <v>gchateaug</v>
          </cell>
          <cell r="N1925">
            <v>38680.630682870367</v>
          </cell>
        </row>
        <row r="1926">
          <cell r="A1926" t="str">
            <v>2002</v>
          </cell>
          <cell r="B1926" t="str">
            <v>ES64</v>
          </cell>
          <cell r="C1926" t="str">
            <v>A00</v>
          </cell>
          <cell r="D1926" t="str">
            <v>PC_EMP</v>
          </cell>
          <cell r="E1926" t="str">
            <v>T</v>
          </cell>
          <cell r="F1926" t="str">
            <v>BES</v>
          </cell>
          <cell r="G1926" t="str">
            <v>RSE</v>
          </cell>
          <cell r="H1926" t="str">
            <v>:</v>
          </cell>
          <cell r="I1926" t="str">
            <v>MS</v>
          </cell>
          <cell r="K1926" t="str">
            <v>V</v>
          </cell>
          <cell r="L1926">
            <v>38680.624444444446</v>
          </cell>
          <cell r="M1926" t="str">
            <v>gchateaug</v>
          </cell>
          <cell r="N1926">
            <v>38680.630682870367</v>
          </cell>
        </row>
        <row r="1927">
          <cell r="A1927" t="str">
            <v>2003</v>
          </cell>
          <cell r="B1927" t="str">
            <v>BE34</v>
          </cell>
          <cell r="C1927" t="str">
            <v>A00</v>
          </cell>
          <cell r="D1927" t="str">
            <v>PC_EMP</v>
          </cell>
          <cell r="E1927" t="str">
            <v>T</v>
          </cell>
          <cell r="F1927" t="str">
            <v>BES</v>
          </cell>
          <cell r="G1927" t="str">
            <v>RSE</v>
          </cell>
          <cell r="H1927" t="str">
            <v>:</v>
          </cell>
          <cell r="I1927" t="str">
            <v>MS</v>
          </cell>
          <cell r="K1927" t="str">
            <v>V</v>
          </cell>
          <cell r="L1927">
            <v>38680.624444444446</v>
          </cell>
          <cell r="M1927" t="str">
            <v>gchateaug</v>
          </cell>
          <cell r="N1927">
            <v>38680.630694444444</v>
          </cell>
        </row>
        <row r="1928">
          <cell r="A1928" t="str">
            <v>2003</v>
          </cell>
          <cell r="B1928" t="str">
            <v>BE34</v>
          </cell>
          <cell r="C1928" t="str">
            <v>A00</v>
          </cell>
          <cell r="D1928" t="str">
            <v>PC_EMP</v>
          </cell>
          <cell r="E1928" t="str">
            <v>T</v>
          </cell>
          <cell r="F1928" t="str">
            <v>BES</v>
          </cell>
          <cell r="G1928" t="str">
            <v>TOTAL</v>
          </cell>
          <cell r="H1928" t="str">
            <v>:</v>
          </cell>
          <cell r="I1928" t="str">
            <v>MS</v>
          </cell>
          <cell r="K1928" t="str">
            <v>V</v>
          </cell>
          <cell r="L1928">
            <v>38680.624444444446</v>
          </cell>
          <cell r="M1928" t="str">
            <v>gchateaug</v>
          </cell>
          <cell r="N1928">
            <v>38680.630694444444</v>
          </cell>
        </row>
        <row r="1929">
          <cell r="A1929" t="str">
            <v>2000</v>
          </cell>
          <cell r="B1929" t="str">
            <v>IT</v>
          </cell>
          <cell r="C1929" t="str">
            <v>A00</v>
          </cell>
          <cell r="D1929" t="str">
            <v>PC_EMP</v>
          </cell>
          <cell r="E1929" t="str">
            <v>T</v>
          </cell>
          <cell r="F1929" t="str">
            <v>BES</v>
          </cell>
          <cell r="G1929" t="str">
            <v>RSE</v>
          </cell>
          <cell r="I1929" t="str">
            <v>OTH</v>
          </cell>
          <cell r="J1929" t="str">
            <v>DATA OCDE</v>
          </cell>
          <cell r="K1929" t="str">
            <v>V</v>
          </cell>
          <cell r="L1929">
            <v>38628.52306712963</v>
          </cell>
          <cell r="M1929" t="str">
            <v>gchateaug</v>
          </cell>
          <cell r="N1929">
            <v>38681.684166666666</v>
          </cell>
          <cell r="O1929" t="str">
            <v>gchateaug</v>
          </cell>
          <cell r="Q1929">
            <v>0.14000000000000001</v>
          </cell>
        </row>
        <row r="1930">
          <cell r="A1930" t="str">
            <v>2000</v>
          </cell>
          <cell r="B1930" t="str">
            <v>IT</v>
          </cell>
          <cell r="C1930" t="str">
            <v>A00</v>
          </cell>
          <cell r="D1930" t="str">
            <v>PC_EMP</v>
          </cell>
          <cell r="E1930" t="str">
            <v>T</v>
          </cell>
          <cell r="F1930" t="str">
            <v>BES</v>
          </cell>
          <cell r="G1930" t="str">
            <v>TOTAL</v>
          </cell>
          <cell r="I1930" t="str">
            <v>OTH</v>
          </cell>
          <cell r="J1930" t="str">
            <v>DATA OCDE</v>
          </cell>
          <cell r="K1930" t="str">
            <v>V</v>
          </cell>
          <cell r="L1930">
            <v>38628.52306712963</v>
          </cell>
          <cell r="M1930" t="str">
            <v>gchateaug</v>
          </cell>
          <cell r="N1930">
            <v>38681.684166666666</v>
          </cell>
          <cell r="O1930" t="str">
            <v>gchateaug</v>
          </cell>
          <cell r="Q1930">
            <v>0.36</v>
          </cell>
        </row>
        <row r="1931">
          <cell r="A1931" t="str">
            <v>2003</v>
          </cell>
          <cell r="B1931" t="str">
            <v>BE35</v>
          </cell>
          <cell r="C1931" t="str">
            <v>A00</v>
          </cell>
          <cell r="D1931" t="str">
            <v>PC_EMP</v>
          </cell>
          <cell r="E1931" t="str">
            <v>T</v>
          </cell>
          <cell r="F1931" t="str">
            <v>BES</v>
          </cell>
          <cell r="G1931" t="str">
            <v>RSE</v>
          </cell>
          <cell r="H1931" t="str">
            <v>:</v>
          </cell>
          <cell r="I1931" t="str">
            <v>MS</v>
          </cell>
          <cell r="K1931" t="str">
            <v>V</v>
          </cell>
          <cell r="L1931">
            <v>38680.624444444446</v>
          </cell>
          <cell r="M1931" t="str">
            <v>gchateaug</v>
          </cell>
          <cell r="N1931">
            <v>38680.630694444444</v>
          </cell>
        </row>
        <row r="1932">
          <cell r="A1932" t="str">
            <v>2000</v>
          </cell>
          <cell r="B1932" t="str">
            <v>IT</v>
          </cell>
          <cell r="C1932" t="str">
            <v>A00</v>
          </cell>
          <cell r="D1932" t="str">
            <v>PC_EMP</v>
          </cell>
          <cell r="E1932" t="str">
            <v>T</v>
          </cell>
          <cell r="F1932" t="str">
            <v>TOTAL</v>
          </cell>
          <cell r="G1932" t="str">
            <v>RSE</v>
          </cell>
          <cell r="I1932" t="str">
            <v>OTH</v>
          </cell>
          <cell r="J1932" t="str">
            <v>DATA OCDE</v>
          </cell>
          <cell r="K1932" t="str">
            <v>V</v>
          </cell>
          <cell r="L1932">
            <v>38628.52306712963</v>
          </cell>
          <cell r="M1932" t="str">
            <v>gchateaug</v>
          </cell>
          <cell r="N1932">
            <v>38681.684166666666</v>
          </cell>
          <cell r="O1932" t="str">
            <v>gchateaug</v>
          </cell>
          <cell r="Q1932">
            <v>0.48</v>
          </cell>
        </row>
        <row r="1933">
          <cell r="A1933" t="str">
            <v>2000</v>
          </cell>
          <cell r="B1933" t="str">
            <v>IT</v>
          </cell>
          <cell r="C1933" t="str">
            <v>A00</v>
          </cell>
          <cell r="D1933" t="str">
            <v>PC_EMP</v>
          </cell>
          <cell r="E1933" t="str">
            <v>T</v>
          </cell>
          <cell r="F1933" t="str">
            <v>TOTAL</v>
          </cell>
          <cell r="G1933" t="str">
            <v>TOTAL</v>
          </cell>
          <cell r="I1933" t="str">
            <v>OTH</v>
          </cell>
          <cell r="J1933" t="str">
            <v>DATA OCDE</v>
          </cell>
          <cell r="K1933" t="str">
            <v>V</v>
          </cell>
          <cell r="L1933">
            <v>38628.52306712963</v>
          </cell>
          <cell r="M1933" t="str">
            <v>gchateaug</v>
          </cell>
          <cell r="N1933">
            <v>38681.684166666666</v>
          </cell>
          <cell r="O1933" t="str">
            <v>gchateaug</v>
          </cell>
          <cell r="Q1933">
            <v>1.0900000000000001</v>
          </cell>
        </row>
        <row r="1934">
          <cell r="A1934" t="str">
            <v>2003</v>
          </cell>
          <cell r="B1934" t="str">
            <v>BE35</v>
          </cell>
          <cell r="C1934" t="str">
            <v>A00</v>
          </cell>
          <cell r="D1934" t="str">
            <v>PC_EMP</v>
          </cell>
          <cell r="E1934" t="str">
            <v>T</v>
          </cell>
          <cell r="F1934" t="str">
            <v>BES</v>
          </cell>
          <cell r="G1934" t="str">
            <v>TOTAL</v>
          </cell>
          <cell r="H1934" t="str">
            <v>:</v>
          </cell>
          <cell r="I1934" t="str">
            <v>MS</v>
          </cell>
          <cell r="K1934" t="str">
            <v>V</v>
          </cell>
          <cell r="L1934">
            <v>38680.624467592592</v>
          </cell>
          <cell r="M1934" t="str">
            <v>gchateaug</v>
          </cell>
          <cell r="N1934">
            <v>38680.630694444444</v>
          </cell>
        </row>
        <row r="1935">
          <cell r="A1935" t="str">
            <v>2003</v>
          </cell>
          <cell r="B1935" t="str">
            <v>BE32</v>
          </cell>
          <cell r="C1935" t="str">
            <v>A00</v>
          </cell>
          <cell r="D1935" t="str">
            <v>PC_EMP</v>
          </cell>
          <cell r="E1935" t="str">
            <v>T</v>
          </cell>
          <cell r="F1935" t="str">
            <v>BES</v>
          </cell>
          <cell r="G1935" t="str">
            <v>RSE</v>
          </cell>
          <cell r="H1935" t="str">
            <v>:</v>
          </cell>
          <cell r="I1935" t="str">
            <v>MS</v>
          </cell>
          <cell r="K1935" t="str">
            <v>V</v>
          </cell>
          <cell r="L1935">
            <v>38680.624467592592</v>
          </cell>
          <cell r="M1935" t="str">
            <v>gchateaug</v>
          </cell>
          <cell r="N1935">
            <v>38680.630694444444</v>
          </cell>
        </row>
        <row r="1936">
          <cell r="A1936" t="str">
            <v>2003</v>
          </cell>
          <cell r="B1936" t="str">
            <v>BE32</v>
          </cell>
          <cell r="C1936" t="str">
            <v>A00</v>
          </cell>
          <cell r="D1936" t="str">
            <v>PC_EMP</v>
          </cell>
          <cell r="E1936" t="str">
            <v>T</v>
          </cell>
          <cell r="F1936" t="str">
            <v>BES</v>
          </cell>
          <cell r="G1936" t="str">
            <v>TOTAL</v>
          </cell>
          <cell r="H1936" t="str">
            <v>:</v>
          </cell>
          <cell r="I1936" t="str">
            <v>MS</v>
          </cell>
          <cell r="K1936" t="str">
            <v>V</v>
          </cell>
          <cell r="L1936">
            <v>38680.624467592592</v>
          </cell>
          <cell r="M1936" t="str">
            <v>gchateaug</v>
          </cell>
          <cell r="N1936">
            <v>38680.630694444444</v>
          </cell>
        </row>
        <row r="1937">
          <cell r="A1937" t="str">
            <v>2003</v>
          </cell>
          <cell r="B1937" t="str">
            <v>ES63</v>
          </cell>
          <cell r="C1937" t="str">
            <v>A00</v>
          </cell>
          <cell r="D1937" t="str">
            <v>PC_EMP</v>
          </cell>
          <cell r="E1937" t="str">
            <v>T</v>
          </cell>
          <cell r="F1937" t="str">
            <v>BES</v>
          </cell>
          <cell r="G1937" t="str">
            <v>RSE</v>
          </cell>
          <cell r="H1937" t="str">
            <v>-</v>
          </cell>
          <cell r="I1937" t="str">
            <v>MS</v>
          </cell>
          <cell r="K1937" t="str">
            <v>V</v>
          </cell>
          <cell r="L1937">
            <v>38680.624479166669</v>
          </cell>
          <cell r="M1937" t="str">
            <v>gchateaug</v>
          </cell>
          <cell r="N1937">
            <v>38680.630706018521</v>
          </cell>
        </row>
        <row r="1938">
          <cell r="A1938" t="str">
            <v>2003</v>
          </cell>
          <cell r="B1938" t="str">
            <v>ES63</v>
          </cell>
          <cell r="C1938" t="str">
            <v>A00</v>
          </cell>
          <cell r="D1938" t="str">
            <v>PC_EMP</v>
          </cell>
          <cell r="E1938" t="str">
            <v>T</v>
          </cell>
          <cell r="F1938" t="str">
            <v>BES</v>
          </cell>
          <cell r="G1938" t="str">
            <v>TOTAL</v>
          </cell>
          <cell r="I1938" t="str">
            <v>MS</v>
          </cell>
          <cell r="K1938" t="str">
            <v>V</v>
          </cell>
          <cell r="L1938">
            <v>38680.624479166669</v>
          </cell>
          <cell r="M1938" t="str">
            <v>gchateaug</v>
          </cell>
          <cell r="N1938">
            <v>38680.630706018521</v>
          </cell>
          <cell r="Q1938">
            <v>0</v>
          </cell>
        </row>
        <row r="1939">
          <cell r="A1939" t="str">
            <v>1999</v>
          </cell>
          <cell r="B1939" t="str">
            <v>NO</v>
          </cell>
          <cell r="C1939" t="str">
            <v>A00</v>
          </cell>
          <cell r="D1939" t="str">
            <v>PC_EMP</v>
          </cell>
          <cell r="E1939" t="str">
            <v>T</v>
          </cell>
          <cell r="F1939" t="str">
            <v>TOTAL</v>
          </cell>
          <cell r="G1939" t="str">
            <v>RSE</v>
          </cell>
          <cell r="I1939" t="str">
            <v>OTH</v>
          </cell>
          <cell r="J1939" t="str">
            <v>DATA OCDE</v>
          </cell>
          <cell r="K1939" t="str">
            <v>V</v>
          </cell>
          <cell r="L1939">
            <v>38628.52306712963</v>
          </cell>
          <cell r="M1939" t="str">
            <v>gchateaug</v>
          </cell>
          <cell r="N1939">
            <v>38681.684155092589</v>
          </cell>
          <cell r="O1939" t="str">
            <v>gchateaug</v>
          </cell>
          <cell r="Q1939">
            <v>1.37</v>
          </cell>
        </row>
        <row r="1940">
          <cell r="A1940" t="str">
            <v>1999</v>
          </cell>
          <cell r="B1940" t="str">
            <v>NO</v>
          </cell>
          <cell r="C1940" t="str">
            <v>A00</v>
          </cell>
          <cell r="D1940" t="str">
            <v>PC_EMP</v>
          </cell>
          <cell r="E1940" t="str">
            <v>T</v>
          </cell>
          <cell r="F1940" t="str">
            <v>TOTAL</v>
          </cell>
          <cell r="G1940" t="str">
            <v>TOTAL</v>
          </cell>
          <cell r="I1940" t="str">
            <v>OTH</v>
          </cell>
          <cell r="J1940" t="str">
            <v>DATA OCDE</v>
          </cell>
          <cell r="K1940" t="str">
            <v>V</v>
          </cell>
          <cell r="L1940">
            <v>38628.52306712963</v>
          </cell>
          <cell r="M1940" t="str">
            <v>gchateaug</v>
          </cell>
          <cell r="N1940">
            <v>38681.684155092589</v>
          </cell>
          <cell r="O1940" t="str">
            <v>gchateaug</v>
          </cell>
          <cell r="Q1940">
            <v>1.95</v>
          </cell>
        </row>
        <row r="1941">
          <cell r="A1941" t="str">
            <v>1993</v>
          </cell>
          <cell r="B1941" t="str">
            <v>RU</v>
          </cell>
          <cell r="C1941" t="str">
            <v>A00</v>
          </cell>
          <cell r="D1941" t="str">
            <v>PC_EMP</v>
          </cell>
          <cell r="E1941" t="str">
            <v>T</v>
          </cell>
          <cell r="F1941" t="str">
            <v>TOTAL</v>
          </cell>
          <cell r="G1941" t="str">
            <v>TOTAL</v>
          </cell>
          <cell r="H1941" t="str">
            <v>i</v>
          </cell>
          <cell r="I1941" t="str">
            <v>OTH</v>
          </cell>
          <cell r="J1941" t="str">
            <v>DATA OCDE</v>
          </cell>
          <cell r="K1941" t="str">
            <v>V</v>
          </cell>
          <cell r="L1941">
            <v>38628.522928240738</v>
          </cell>
          <cell r="M1941" t="str">
            <v>gchateaug</v>
          </cell>
          <cell r="N1941">
            <v>38681.684108796297</v>
          </cell>
          <cell r="O1941" t="str">
            <v>gchateaug</v>
          </cell>
          <cell r="Q1941">
            <v>1.86</v>
          </cell>
        </row>
        <row r="1942">
          <cell r="A1942" t="str">
            <v>1993</v>
          </cell>
          <cell r="B1942" t="str">
            <v>RU</v>
          </cell>
          <cell r="C1942" t="str">
            <v>A00</v>
          </cell>
          <cell r="D1942" t="str">
            <v>PC_EMP</v>
          </cell>
          <cell r="E1942" t="str">
            <v>T</v>
          </cell>
          <cell r="F1942" t="str">
            <v>TOTAL</v>
          </cell>
          <cell r="G1942" t="str">
            <v>RSE</v>
          </cell>
          <cell r="H1942" t="str">
            <v>i</v>
          </cell>
          <cell r="I1942" t="str">
            <v>OTH</v>
          </cell>
          <cell r="J1942" t="str">
            <v>DATA OCDE</v>
          </cell>
          <cell r="K1942" t="str">
            <v>V</v>
          </cell>
          <cell r="L1942">
            <v>38628.522928240738</v>
          </cell>
          <cell r="M1942" t="str">
            <v>gchateaug</v>
          </cell>
          <cell r="N1942">
            <v>38681.684108796297</v>
          </cell>
          <cell r="O1942" t="str">
            <v>gchateaug</v>
          </cell>
          <cell r="Q1942">
            <v>0.91</v>
          </cell>
        </row>
        <row r="1943">
          <cell r="A1943" t="str">
            <v>1993</v>
          </cell>
          <cell r="B1943" t="str">
            <v>RU</v>
          </cell>
          <cell r="C1943" t="str">
            <v>A00</v>
          </cell>
          <cell r="D1943" t="str">
            <v>PC_EMP</v>
          </cell>
          <cell r="E1943" t="str">
            <v>T</v>
          </cell>
          <cell r="F1943" t="str">
            <v>BES</v>
          </cell>
          <cell r="G1943" t="str">
            <v>TOTAL</v>
          </cell>
          <cell r="H1943" t="str">
            <v>i</v>
          </cell>
          <cell r="I1943" t="str">
            <v>OTH</v>
          </cell>
          <cell r="J1943" t="str">
            <v>DATA OCDE</v>
          </cell>
          <cell r="K1943" t="str">
            <v>V</v>
          </cell>
          <cell r="L1943">
            <v>38628.522928240738</v>
          </cell>
          <cell r="M1943" t="str">
            <v>gchateaug</v>
          </cell>
          <cell r="N1943">
            <v>38681.684108796297</v>
          </cell>
          <cell r="O1943" t="str">
            <v>gchateaug</v>
          </cell>
          <cell r="Q1943">
            <v>1.41</v>
          </cell>
        </row>
        <row r="1944">
          <cell r="A1944" t="str">
            <v>1993</v>
          </cell>
          <cell r="B1944" t="str">
            <v>RU</v>
          </cell>
          <cell r="C1944" t="str">
            <v>A00</v>
          </cell>
          <cell r="D1944" t="str">
            <v>PC_EMP</v>
          </cell>
          <cell r="E1944" t="str">
            <v>T</v>
          </cell>
          <cell r="F1944" t="str">
            <v>BES</v>
          </cell>
          <cell r="G1944" t="str">
            <v>RSE</v>
          </cell>
          <cell r="H1944" t="str">
            <v>i</v>
          </cell>
          <cell r="I1944" t="str">
            <v>OTH</v>
          </cell>
          <cell r="J1944" t="str">
            <v>DATA OCDE</v>
          </cell>
          <cell r="K1944" t="str">
            <v>V</v>
          </cell>
          <cell r="L1944">
            <v>38628.522928240738</v>
          </cell>
          <cell r="M1944" t="str">
            <v>gchateaug</v>
          </cell>
          <cell r="N1944">
            <v>38681.684108796297</v>
          </cell>
          <cell r="O1944" t="str">
            <v>gchateaug</v>
          </cell>
          <cell r="Q1944">
            <v>0.64</v>
          </cell>
        </row>
        <row r="1945">
          <cell r="A1945" t="str">
            <v>1993</v>
          </cell>
          <cell r="B1945" t="str">
            <v>PT</v>
          </cell>
          <cell r="C1945" t="str">
            <v>A00</v>
          </cell>
          <cell r="D1945" t="str">
            <v>PC_EMP</v>
          </cell>
          <cell r="E1945" t="str">
            <v>T</v>
          </cell>
          <cell r="F1945" t="str">
            <v>TOTAL</v>
          </cell>
          <cell r="G1945" t="str">
            <v>TOTAL</v>
          </cell>
          <cell r="H1945" t="str">
            <v>e</v>
          </cell>
          <cell r="I1945" t="str">
            <v>OTH</v>
          </cell>
          <cell r="J1945" t="str">
            <v>DATA OCDE</v>
          </cell>
          <cell r="K1945" t="str">
            <v>V</v>
          </cell>
          <cell r="L1945">
            <v>38628.522928240738</v>
          </cell>
          <cell r="M1945" t="str">
            <v>gchateaug</v>
          </cell>
          <cell r="N1945">
            <v>38681.684108796297</v>
          </cell>
          <cell r="O1945" t="str">
            <v>gchateaug</v>
          </cell>
          <cell r="Q1945">
            <v>0.51</v>
          </cell>
        </row>
        <row r="1946">
          <cell r="A1946" t="str">
            <v>1993</v>
          </cell>
          <cell r="B1946" t="str">
            <v>PT</v>
          </cell>
          <cell r="C1946" t="str">
            <v>A00</v>
          </cell>
          <cell r="D1946" t="str">
            <v>PC_EMP</v>
          </cell>
          <cell r="E1946" t="str">
            <v>T</v>
          </cell>
          <cell r="F1946" t="str">
            <v>TOTAL</v>
          </cell>
          <cell r="G1946" t="str">
            <v>RSE</v>
          </cell>
          <cell r="H1946" t="str">
            <v>e</v>
          </cell>
          <cell r="I1946" t="str">
            <v>OTH</v>
          </cell>
          <cell r="J1946" t="str">
            <v>DATA OCDE</v>
          </cell>
          <cell r="K1946" t="str">
            <v>V</v>
          </cell>
          <cell r="L1946">
            <v>38628.522928240738</v>
          </cell>
          <cell r="M1946" t="str">
            <v>gchateaug</v>
          </cell>
          <cell r="N1946">
            <v>38681.684108796297</v>
          </cell>
          <cell r="O1946" t="str">
            <v>gchateaug</v>
          </cell>
          <cell r="Q1946">
            <v>0.37</v>
          </cell>
        </row>
        <row r="1947">
          <cell r="A1947" t="str">
            <v>1993</v>
          </cell>
          <cell r="B1947" t="str">
            <v>PT</v>
          </cell>
          <cell r="C1947" t="str">
            <v>A00</v>
          </cell>
          <cell r="D1947" t="str">
            <v>PC_EMP</v>
          </cell>
          <cell r="E1947" t="str">
            <v>T</v>
          </cell>
          <cell r="F1947" t="str">
            <v>BES</v>
          </cell>
          <cell r="G1947" t="str">
            <v>TOTAL</v>
          </cell>
          <cell r="H1947" t="str">
            <v>e</v>
          </cell>
          <cell r="I1947" t="str">
            <v>OTH</v>
          </cell>
          <cell r="J1947" t="str">
            <v>DATA OCDE</v>
          </cell>
          <cell r="K1947" t="str">
            <v>V</v>
          </cell>
          <cell r="L1947">
            <v>38628.522928240738</v>
          </cell>
          <cell r="M1947" t="str">
            <v>gchateaug</v>
          </cell>
          <cell r="N1947">
            <v>38681.684108796297</v>
          </cell>
          <cell r="O1947" t="str">
            <v>gchateaug</v>
          </cell>
          <cell r="Q1947">
            <v>7.0000000000000007E-2</v>
          </cell>
        </row>
        <row r="1948">
          <cell r="A1948" t="str">
            <v>1993</v>
          </cell>
          <cell r="B1948" t="str">
            <v>PT</v>
          </cell>
          <cell r="C1948" t="str">
            <v>A00</v>
          </cell>
          <cell r="D1948" t="str">
            <v>PC_EMP</v>
          </cell>
          <cell r="E1948" t="str">
            <v>T</v>
          </cell>
          <cell r="F1948" t="str">
            <v>BES</v>
          </cell>
          <cell r="G1948" t="str">
            <v>RSE</v>
          </cell>
          <cell r="H1948" t="str">
            <v>e</v>
          </cell>
          <cell r="I1948" t="str">
            <v>OTH</v>
          </cell>
          <cell r="J1948" t="str">
            <v>DATA OCDE</v>
          </cell>
          <cell r="K1948" t="str">
            <v>V</v>
          </cell>
          <cell r="L1948">
            <v>38628.522928240738</v>
          </cell>
          <cell r="M1948" t="str">
            <v>gchateaug</v>
          </cell>
          <cell r="N1948">
            <v>38681.684108796297</v>
          </cell>
          <cell r="O1948" t="str">
            <v>gchateaug</v>
          </cell>
          <cell r="Q1948">
            <v>0.04</v>
          </cell>
        </row>
        <row r="1949">
          <cell r="A1949" t="str">
            <v>1991</v>
          </cell>
          <cell r="B1949" t="str">
            <v>UK</v>
          </cell>
          <cell r="C1949" t="str">
            <v>A00</v>
          </cell>
          <cell r="D1949" t="str">
            <v>PC_EMP</v>
          </cell>
          <cell r="E1949" t="str">
            <v>T</v>
          </cell>
          <cell r="F1949" t="str">
            <v>BES</v>
          </cell>
          <cell r="G1949" t="str">
            <v>TOTAL</v>
          </cell>
          <cell r="H1949" t="str">
            <v>:</v>
          </cell>
          <cell r="I1949" t="str">
            <v>NC</v>
          </cell>
          <cell r="K1949" t="str">
            <v>V</v>
          </cell>
          <cell r="L1949">
            <v>38628.522974537038</v>
          </cell>
          <cell r="M1949" t="str">
            <v>gchateaug</v>
          </cell>
          <cell r="N1949">
            <v>38681.683981481481</v>
          </cell>
          <cell r="O1949" t="str">
            <v>gchateaug</v>
          </cell>
        </row>
        <row r="1950">
          <cell r="A1950" t="str">
            <v>1998</v>
          </cell>
          <cell r="B1950" t="str">
            <v>CZ</v>
          </cell>
          <cell r="C1950" t="str">
            <v>A00</v>
          </cell>
          <cell r="D1950" t="str">
            <v>PC_EMP</v>
          </cell>
          <cell r="E1950" t="str">
            <v>T</v>
          </cell>
          <cell r="F1950" t="str">
            <v>TOTAL</v>
          </cell>
          <cell r="G1950" t="str">
            <v>RSE</v>
          </cell>
          <cell r="I1950" t="str">
            <v>NC</v>
          </cell>
          <cell r="K1950" t="str">
            <v>V</v>
          </cell>
          <cell r="L1950">
            <v>38628.522997685184</v>
          </cell>
          <cell r="M1950" t="str">
            <v>gchateaug</v>
          </cell>
          <cell r="N1950">
            <v>38681.684039351851</v>
          </cell>
          <cell r="O1950" t="str">
            <v>gchateaug</v>
          </cell>
          <cell r="Q1950">
            <v>0.48</v>
          </cell>
        </row>
        <row r="1951">
          <cell r="A1951" t="str">
            <v>1998</v>
          </cell>
          <cell r="B1951" t="str">
            <v>CZ</v>
          </cell>
          <cell r="C1951" t="str">
            <v>A00</v>
          </cell>
          <cell r="D1951" t="str">
            <v>PC_EMP</v>
          </cell>
          <cell r="E1951" t="str">
            <v>T</v>
          </cell>
          <cell r="F1951" t="str">
            <v>TOTAL</v>
          </cell>
          <cell r="G1951" t="str">
            <v>TOTAL</v>
          </cell>
          <cell r="I1951" t="str">
            <v>NC</v>
          </cell>
          <cell r="K1951" t="str">
            <v>V</v>
          </cell>
          <cell r="L1951">
            <v>38628.522997685184</v>
          </cell>
          <cell r="M1951" t="str">
            <v>gchateaug</v>
          </cell>
          <cell r="N1951">
            <v>38681.684039351851</v>
          </cell>
          <cell r="O1951" t="str">
            <v>gchateaug</v>
          </cell>
          <cell r="Q1951">
            <v>0.95</v>
          </cell>
        </row>
        <row r="1952">
          <cell r="A1952" t="str">
            <v>1998</v>
          </cell>
          <cell r="B1952" t="str">
            <v>DE</v>
          </cell>
          <cell r="C1952" t="str">
            <v>A00</v>
          </cell>
          <cell r="D1952" t="str">
            <v>PC_EMP</v>
          </cell>
          <cell r="E1952" t="str">
            <v>T</v>
          </cell>
          <cell r="F1952" t="str">
            <v>TOTAL</v>
          </cell>
          <cell r="G1952" t="str">
            <v>TOTAL</v>
          </cell>
          <cell r="H1952" t="str">
            <v>:</v>
          </cell>
          <cell r="I1952" t="str">
            <v>NC</v>
          </cell>
          <cell r="K1952" t="str">
            <v>V</v>
          </cell>
          <cell r="L1952">
            <v>38628.522997685184</v>
          </cell>
          <cell r="M1952" t="str">
            <v>gchateaug</v>
          </cell>
          <cell r="N1952">
            <v>38681.684039351851</v>
          </cell>
          <cell r="O1952" t="str">
            <v>gchateaug</v>
          </cell>
        </row>
        <row r="1953">
          <cell r="A1953" t="str">
            <v>1998</v>
          </cell>
          <cell r="B1953" t="str">
            <v>DK</v>
          </cell>
          <cell r="C1953" t="str">
            <v>A00</v>
          </cell>
          <cell r="D1953" t="str">
            <v>PC_EMP</v>
          </cell>
          <cell r="E1953" t="str">
            <v>T</v>
          </cell>
          <cell r="F1953" t="str">
            <v>BES</v>
          </cell>
          <cell r="G1953" t="str">
            <v>RSE</v>
          </cell>
          <cell r="I1953" t="str">
            <v>OTH</v>
          </cell>
          <cell r="J1953" t="str">
            <v>DATA OCDE</v>
          </cell>
          <cell r="K1953" t="str">
            <v>V</v>
          </cell>
          <cell r="L1953">
            <v>38628.522997685184</v>
          </cell>
          <cell r="M1953" t="str">
            <v>gchateaug</v>
          </cell>
          <cell r="N1953">
            <v>38681.684039351851</v>
          </cell>
          <cell r="O1953" t="str">
            <v>gchateaug</v>
          </cell>
          <cell r="Q1953">
            <v>0.4</v>
          </cell>
        </row>
        <row r="1954">
          <cell r="A1954" t="str">
            <v>1998</v>
          </cell>
          <cell r="B1954" t="str">
            <v>DK</v>
          </cell>
          <cell r="C1954" t="str">
            <v>A00</v>
          </cell>
          <cell r="D1954" t="str">
            <v>PC_EMP</v>
          </cell>
          <cell r="E1954" t="str">
            <v>T</v>
          </cell>
          <cell r="F1954" t="str">
            <v>BES</v>
          </cell>
          <cell r="G1954" t="str">
            <v>TOTAL</v>
          </cell>
          <cell r="I1954" t="str">
            <v>OTH</v>
          </cell>
          <cell r="J1954" t="str">
            <v>DATA OCDE</v>
          </cell>
          <cell r="K1954" t="str">
            <v>V</v>
          </cell>
          <cell r="L1954">
            <v>38628.522997685184</v>
          </cell>
          <cell r="M1954" t="str">
            <v>gchateaug</v>
          </cell>
          <cell r="N1954">
            <v>38681.684039351851</v>
          </cell>
          <cell r="O1954" t="str">
            <v>gchateaug</v>
          </cell>
          <cell r="Q1954">
            <v>1.07</v>
          </cell>
        </row>
        <row r="1955">
          <cell r="A1955" t="str">
            <v>1998</v>
          </cell>
          <cell r="B1955" t="str">
            <v>HU</v>
          </cell>
          <cell r="C1955" t="str">
            <v>A00</v>
          </cell>
          <cell r="D1955" t="str">
            <v>PC_EMP</v>
          </cell>
          <cell r="E1955" t="str">
            <v>T</v>
          </cell>
          <cell r="F1955" t="str">
            <v>BES</v>
          </cell>
          <cell r="G1955" t="str">
            <v>RSE</v>
          </cell>
          <cell r="I1955" t="str">
            <v>NC</v>
          </cell>
          <cell r="K1955" t="str">
            <v>V</v>
          </cell>
          <cell r="L1955">
            <v>38628.523020833331</v>
          </cell>
          <cell r="M1955" t="str">
            <v>gchateaug</v>
          </cell>
          <cell r="N1955">
            <v>38681.684016203704</v>
          </cell>
          <cell r="O1955" t="str">
            <v>gchateaug</v>
          </cell>
          <cell r="Q1955">
            <v>0.11</v>
          </cell>
        </row>
        <row r="1956">
          <cell r="A1956" t="str">
            <v>1998</v>
          </cell>
          <cell r="B1956" t="str">
            <v>HU</v>
          </cell>
          <cell r="C1956" t="str">
            <v>A00</v>
          </cell>
          <cell r="D1956" t="str">
            <v>PC_EMP</v>
          </cell>
          <cell r="E1956" t="str">
            <v>T</v>
          </cell>
          <cell r="F1956" t="str">
            <v>BES</v>
          </cell>
          <cell r="G1956" t="str">
            <v>TOTAL</v>
          </cell>
          <cell r="I1956" t="str">
            <v>NC</v>
          </cell>
          <cell r="K1956" t="str">
            <v>V</v>
          </cell>
          <cell r="L1956">
            <v>38628.523020833331</v>
          </cell>
          <cell r="M1956" t="str">
            <v>gchateaug</v>
          </cell>
          <cell r="N1956">
            <v>38681.684016203704</v>
          </cell>
          <cell r="O1956" t="str">
            <v>gchateaug</v>
          </cell>
          <cell r="Q1956">
            <v>0.21</v>
          </cell>
        </row>
        <row r="1957">
          <cell r="A1957" t="str">
            <v>1998</v>
          </cell>
          <cell r="B1957" t="str">
            <v>HU</v>
          </cell>
          <cell r="C1957" t="str">
            <v>A00</v>
          </cell>
          <cell r="D1957" t="str">
            <v>PC_EMP</v>
          </cell>
          <cell r="E1957" t="str">
            <v>T</v>
          </cell>
          <cell r="F1957" t="str">
            <v>TOTAL</v>
          </cell>
          <cell r="G1957" t="str">
            <v>RSE</v>
          </cell>
          <cell r="I1957" t="str">
            <v>NC</v>
          </cell>
          <cell r="K1957" t="str">
            <v>V</v>
          </cell>
          <cell r="L1957">
            <v>38628.523020833331</v>
          </cell>
          <cell r="M1957" t="str">
            <v>gchateaug</v>
          </cell>
          <cell r="N1957">
            <v>38681.684016203704</v>
          </cell>
          <cell r="O1957" t="str">
            <v>gchateaug</v>
          </cell>
          <cell r="Q1957">
            <v>0.65</v>
          </cell>
        </row>
        <row r="1958">
          <cell r="A1958" t="str">
            <v>2002</v>
          </cell>
          <cell r="B1958" t="str">
            <v>LU</v>
          </cell>
          <cell r="C1958" t="str">
            <v>A00</v>
          </cell>
          <cell r="D1958" t="str">
            <v>PC_EMP</v>
          </cell>
          <cell r="E1958" t="str">
            <v>T</v>
          </cell>
          <cell r="F1958" t="str">
            <v>TOTAL</v>
          </cell>
          <cell r="G1958" t="str">
            <v>TOTAL</v>
          </cell>
          <cell r="H1958" t="str">
            <v>:</v>
          </cell>
          <cell r="I1958" t="str">
            <v>MS</v>
          </cell>
          <cell r="K1958" t="str">
            <v>V</v>
          </cell>
          <cell r="L1958">
            <v>38628.523032407407</v>
          </cell>
          <cell r="M1958" t="str">
            <v>gchateaug</v>
          </cell>
          <cell r="N1958">
            <v>38681.684155092589</v>
          </cell>
          <cell r="O1958" t="str">
            <v>gchateaug</v>
          </cell>
        </row>
        <row r="1959">
          <cell r="A1959" t="str">
            <v>2002</v>
          </cell>
          <cell r="B1959" t="str">
            <v>LU</v>
          </cell>
          <cell r="C1959" t="str">
            <v>A00</v>
          </cell>
          <cell r="D1959" t="str">
            <v>PC_EMP</v>
          </cell>
          <cell r="E1959" t="str">
            <v>T</v>
          </cell>
          <cell r="F1959" t="str">
            <v>TOTAL</v>
          </cell>
          <cell r="G1959" t="str">
            <v>RSE</v>
          </cell>
          <cell r="H1959" t="str">
            <v>:</v>
          </cell>
          <cell r="I1959" t="str">
            <v>MS</v>
          </cell>
          <cell r="K1959" t="str">
            <v>V</v>
          </cell>
          <cell r="L1959">
            <v>38628.523032407407</v>
          </cell>
          <cell r="M1959" t="str">
            <v>gchateaug</v>
          </cell>
          <cell r="N1959">
            <v>38681.684155092589</v>
          </cell>
          <cell r="O1959" t="str">
            <v>gchateaug</v>
          </cell>
        </row>
        <row r="1960">
          <cell r="A1960" t="str">
            <v>2002</v>
          </cell>
          <cell r="B1960" t="str">
            <v>LU</v>
          </cell>
          <cell r="C1960" t="str">
            <v>A00</v>
          </cell>
          <cell r="D1960" t="str">
            <v>PC_EMP</v>
          </cell>
          <cell r="E1960" t="str">
            <v>T</v>
          </cell>
          <cell r="F1960" t="str">
            <v>BES</v>
          </cell>
          <cell r="G1960" t="str">
            <v>TOTAL</v>
          </cell>
          <cell r="H1960" t="str">
            <v>:</v>
          </cell>
          <cell r="I1960" t="str">
            <v>MS</v>
          </cell>
          <cell r="K1960" t="str">
            <v>V</v>
          </cell>
          <cell r="L1960">
            <v>38628.523032407407</v>
          </cell>
          <cell r="M1960" t="str">
            <v>gchateaug</v>
          </cell>
          <cell r="N1960">
            <v>38681.684155092589</v>
          </cell>
          <cell r="O1960" t="str">
            <v>gchateaug</v>
          </cell>
        </row>
        <row r="1961">
          <cell r="A1961" t="str">
            <v>2002</v>
          </cell>
          <cell r="B1961" t="str">
            <v>LU</v>
          </cell>
          <cell r="C1961" t="str">
            <v>A00</v>
          </cell>
          <cell r="D1961" t="str">
            <v>PC_EMP</v>
          </cell>
          <cell r="E1961" t="str">
            <v>T</v>
          </cell>
          <cell r="F1961" t="str">
            <v>BES</v>
          </cell>
          <cell r="G1961" t="str">
            <v>RSE</v>
          </cell>
          <cell r="H1961" t="str">
            <v>:</v>
          </cell>
          <cell r="I1961" t="str">
            <v>MS</v>
          </cell>
          <cell r="K1961" t="str">
            <v>V</v>
          </cell>
          <cell r="L1961">
            <v>38628.523032407407</v>
          </cell>
          <cell r="M1961" t="str">
            <v>gchateaug</v>
          </cell>
          <cell r="N1961">
            <v>38681.684155092589</v>
          </cell>
          <cell r="O1961" t="str">
            <v>gchateaug</v>
          </cell>
        </row>
        <row r="1962">
          <cell r="A1962" t="str">
            <v>2001</v>
          </cell>
          <cell r="B1962" t="str">
            <v>DK</v>
          </cell>
          <cell r="C1962" t="str">
            <v>A00</v>
          </cell>
          <cell r="D1962" t="str">
            <v>PC_EMP</v>
          </cell>
          <cell r="E1962" t="str">
            <v>T</v>
          </cell>
          <cell r="F1962" t="str">
            <v>TOTAL</v>
          </cell>
          <cell r="G1962" t="str">
            <v>TOTAL</v>
          </cell>
          <cell r="I1962" t="str">
            <v>OTH</v>
          </cell>
          <cell r="J1962" t="str">
            <v>DATA OCDE</v>
          </cell>
          <cell r="K1962" t="str">
            <v>V</v>
          </cell>
          <cell r="L1962">
            <v>38628.523032407407</v>
          </cell>
          <cell r="M1962" t="str">
            <v>gchateaug</v>
          </cell>
          <cell r="N1962">
            <v>38681.684131944443</v>
          </cell>
          <cell r="O1962" t="str">
            <v>gchateaug</v>
          </cell>
          <cell r="Q1962">
            <v>2.2000000000000002</v>
          </cell>
        </row>
        <row r="1963">
          <cell r="A1963" t="str">
            <v>2001</v>
          </cell>
          <cell r="B1963" t="str">
            <v>DK</v>
          </cell>
          <cell r="C1963" t="str">
            <v>A00</v>
          </cell>
          <cell r="D1963" t="str">
            <v>PC_EMP</v>
          </cell>
          <cell r="E1963" t="str">
            <v>T</v>
          </cell>
          <cell r="F1963" t="str">
            <v>TOTAL</v>
          </cell>
          <cell r="G1963" t="str">
            <v>RSE</v>
          </cell>
          <cell r="I1963" t="str">
            <v>OTH</v>
          </cell>
          <cell r="J1963" t="str">
            <v>DATA OCDE</v>
          </cell>
          <cell r="K1963" t="str">
            <v>V</v>
          </cell>
          <cell r="L1963">
            <v>38628.523032407407</v>
          </cell>
          <cell r="M1963" t="str">
            <v>gchateaug</v>
          </cell>
          <cell r="N1963">
            <v>38681.684120370373</v>
          </cell>
          <cell r="O1963" t="str">
            <v>gchateaug</v>
          </cell>
          <cell r="Q1963">
            <v>1.1000000000000001</v>
          </cell>
        </row>
        <row r="1964">
          <cell r="A1964" t="str">
            <v>2001</v>
          </cell>
          <cell r="B1964" t="str">
            <v>DK</v>
          </cell>
          <cell r="C1964" t="str">
            <v>A00</v>
          </cell>
          <cell r="D1964" t="str">
            <v>PC_EMP</v>
          </cell>
          <cell r="E1964" t="str">
            <v>T</v>
          </cell>
          <cell r="F1964" t="str">
            <v>BES</v>
          </cell>
          <cell r="G1964" t="str">
            <v>TOTAL</v>
          </cell>
          <cell r="I1964" t="str">
            <v>OTH</v>
          </cell>
          <cell r="J1964" t="str">
            <v>DATA OCDE</v>
          </cell>
          <cell r="K1964" t="str">
            <v>V</v>
          </cell>
          <cell r="L1964">
            <v>38628.523032407407</v>
          </cell>
          <cell r="M1964" t="str">
            <v>gchateaug</v>
          </cell>
          <cell r="N1964">
            <v>38681.684120370373</v>
          </cell>
          <cell r="O1964" t="str">
            <v>gchateaug</v>
          </cell>
          <cell r="Q1964">
            <v>1.26</v>
          </cell>
        </row>
        <row r="1965">
          <cell r="A1965" t="str">
            <v>2001</v>
          </cell>
          <cell r="B1965" t="str">
            <v>DK</v>
          </cell>
          <cell r="C1965" t="str">
            <v>A00</v>
          </cell>
          <cell r="D1965" t="str">
            <v>PC_EMP</v>
          </cell>
          <cell r="E1965" t="str">
            <v>T</v>
          </cell>
          <cell r="F1965" t="str">
            <v>BES</v>
          </cell>
          <cell r="G1965" t="str">
            <v>RSE</v>
          </cell>
          <cell r="H1965" t="str">
            <v>u</v>
          </cell>
          <cell r="I1965" t="str">
            <v>OTH</v>
          </cell>
          <cell r="J1965" t="str">
            <v>DATA OCDE</v>
          </cell>
          <cell r="K1965" t="str">
            <v>V</v>
          </cell>
          <cell r="L1965">
            <v>38628.523032407407</v>
          </cell>
          <cell r="M1965" t="str">
            <v>gchateaug</v>
          </cell>
          <cell r="N1965">
            <v>38681.684120370373</v>
          </cell>
          <cell r="O1965" t="str">
            <v>gchateaug</v>
          </cell>
          <cell r="Q1965">
            <v>0.45</v>
          </cell>
        </row>
        <row r="1966">
          <cell r="A1966" t="str">
            <v>2003</v>
          </cell>
          <cell r="B1966" t="str">
            <v>CY</v>
          </cell>
          <cell r="C1966" t="str">
            <v>A00</v>
          </cell>
          <cell r="D1966" t="str">
            <v>PC_EMP</v>
          </cell>
          <cell r="E1966" t="str">
            <v>T</v>
          </cell>
          <cell r="F1966" t="str">
            <v>BES</v>
          </cell>
          <cell r="G1966" t="str">
            <v>TOTAL</v>
          </cell>
          <cell r="I1966" t="str">
            <v>MS</v>
          </cell>
          <cell r="K1966" t="str">
            <v>V</v>
          </cell>
          <cell r="L1966">
            <v>38628.523043981484</v>
          </cell>
          <cell r="M1966" t="str">
            <v>gchateaug</v>
          </cell>
          <cell r="N1966">
            <v>38681.68414351852</v>
          </cell>
          <cell r="O1966" t="str">
            <v>gchateaug</v>
          </cell>
          <cell r="Q1966">
            <v>0.17</v>
          </cell>
        </row>
        <row r="1967">
          <cell r="A1967" t="str">
            <v>2003</v>
          </cell>
          <cell r="B1967" t="str">
            <v>CY</v>
          </cell>
          <cell r="C1967" t="str">
            <v>A00</v>
          </cell>
          <cell r="D1967" t="str">
            <v>PC_EMP</v>
          </cell>
          <cell r="E1967" t="str">
            <v>T</v>
          </cell>
          <cell r="F1967" t="str">
            <v>BES</v>
          </cell>
          <cell r="G1967" t="str">
            <v>RSE</v>
          </cell>
          <cell r="I1967" t="str">
            <v>MS</v>
          </cell>
          <cell r="K1967" t="str">
            <v>V</v>
          </cell>
          <cell r="L1967">
            <v>38628.523043981484</v>
          </cell>
          <cell r="M1967" t="str">
            <v>gchateaug</v>
          </cell>
          <cell r="N1967">
            <v>38681.68414351852</v>
          </cell>
          <cell r="O1967" t="str">
            <v>gchateaug</v>
          </cell>
          <cell r="Q1967">
            <v>0.08</v>
          </cell>
        </row>
        <row r="1968">
          <cell r="A1968" t="str">
            <v>2002</v>
          </cell>
          <cell r="B1968" t="str">
            <v>FI</v>
          </cell>
          <cell r="C1968" t="str">
            <v>A00</v>
          </cell>
          <cell r="D1968" t="str">
            <v>PC_EMP</v>
          </cell>
          <cell r="E1968" t="str">
            <v>T</v>
          </cell>
          <cell r="F1968" t="str">
            <v>TOTAL</v>
          </cell>
          <cell r="G1968" t="str">
            <v>TOTAL</v>
          </cell>
          <cell r="I1968" t="str">
            <v>MS</v>
          </cell>
          <cell r="K1968" t="str">
            <v>V</v>
          </cell>
          <cell r="L1968">
            <v>38628.523043981484</v>
          </cell>
          <cell r="M1968" t="str">
            <v>gchateaug</v>
          </cell>
          <cell r="N1968">
            <v>38681.684155092589</v>
          </cell>
          <cell r="O1968" t="str">
            <v>gchateaug</v>
          </cell>
          <cell r="Q1968">
            <v>3.04</v>
          </cell>
        </row>
        <row r="1969">
          <cell r="A1969" t="str">
            <v>2002</v>
          </cell>
          <cell r="B1969" t="str">
            <v>FI</v>
          </cell>
          <cell r="C1969" t="str">
            <v>A00</v>
          </cell>
          <cell r="D1969" t="str">
            <v>PC_EMP</v>
          </cell>
          <cell r="E1969" t="str">
            <v>T</v>
          </cell>
          <cell r="F1969" t="str">
            <v>TOTAL</v>
          </cell>
          <cell r="G1969" t="str">
            <v>RSE</v>
          </cell>
          <cell r="H1969" t="str">
            <v>i</v>
          </cell>
          <cell r="I1969" t="str">
            <v>MS</v>
          </cell>
          <cell r="J1969" t="str">
            <v>Data by qualification</v>
          </cell>
          <cell r="K1969" t="str">
            <v>V</v>
          </cell>
          <cell r="L1969">
            <v>38628.523043981484</v>
          </cell>
          <cell r="M1969" t="str">
            <v>gchateaug</v>
          </cell>
          <cell r="N1969">
            <v>38681.684155092589</v>
          </cell>
          <cell r="O1969" t="str">
            <v>gchateaug</v>
          </cell>
          <cell r="Q1969">
            <v>2.09</v>
          </cell>
        </row>
        <row r="1970">
          <cell r="A1970" t="str">
            <v>2002</v>
          </cell>
          <cell r="B1970" t="str">
            <v>FI</v>
          </cell>
          <cell r="C1970" t="str">
            <v>A00</v>
          </cell>
          <cell r="D1970" t="str">
            <v>PC_EMP</v>
          </cell>
          <cell r="E1970" t="str">
            <v>T</v>
          </cell>
          <cell r="F1970" t="str">
            <v>BES</v>
          </cell>
          <cell r="G1970" t="str">
            <v>TOTAL</v>
          </cell>
          <cell r="I1970" t="str">
            <v>MS</v>
          </cell>
          <cell r="K1970" t="str">
            <v>V</v>
          </cell>
          <cell r="L1970">
            <v>38628.523043981484</v>
          </cell>
          <cell r="M1970" t="str">
            <v>gchateaug</v>
          </cell>
          <cell r="N1970">
            <v>38681.684155092589</v>
          </cell>
          <cell r="O1970" t="str">
            <v>gchateaug</v>
          </cell>
          <cell r="Q1970">
            <v>1.63</v>
          </cell>
        </row>
        <row r="1971">
          <cell r="A1971" t="str">
            <v>2002</v>
          </cell>
          <cell r="B1971" t="str">
            <v>FI</v>
          </cell>
          <cell r="C1971" t="str">
            <v>A00</v>
          </cell>
          <cell r="D1971" t="str">
            <v>PC_EMP</v>
          </cell>
          <cell r="E1971" t="str">
            <v>T</v>
          </cell>
          <cell r="F1971" t="str">
            <v>BES</v>
          </cell>
          <cell r="G1971" t="str">
            <v>RSE</v>
          </cell>
          <cell r="H1971" t="str">
            <v>i</v>
          </cell>
          <cell r="I1971" t="str">
            <v>MS</v>
          </cell>
          <cell r="J1971" t="str">
            <v>Data by qualification</v>
          </cell>
          <cell r="K1971" t="str">
            <v>V</v>
          </cell>
          <cell r="L1971">
            <v>38628.523043981484</v>
          </cell>
          <cell r="M1971" t="str">
            <v>gchateaug</v>
          </cell>
          <cell r="N1971">
            <v>38681.684155092589</v>
          </cell>
          <cell r="O1971" t="str">
            <v>gchateaug</v>
          </cell>
          <cell r="Q1971">
            <v>1.1299999999999999</v>
          </cell>
        </row>
        <row r="1972">
          <cell r="A1972" t="str">
            <v>2001</v>
          </cell>
          <cell r="B1972" t="str">
            <v>LT</v>
          </cell>
          <cell r="C1972" t="str">
            <v>A00</v>
          </cell>
          <cell r="D1972" t="str">
            <v>PC_EMP</v>
          </cell>
          <cell r="E1972" t="str">
            <v>T</v>
          </cell>
          <cell r="F1972" t="str">
            <v>TOTAL</v>
          </cell>
          <cell r="G1972" t="str">
            <v>RSE</v>
          </cell>
          <cell r="I1972" t="str">
            <v>NC</v>
          </cell>
          <cell r="K1972" t="str">
            <v>V</v>
          </cell>
          <cell r="L1972">
            <v>38628.523043981484</v>
          </cell>
          <cell r="M1972" t="str">
            <v>gchateaug</v>
          </cell>
          <cell r="N1972">
            <v>38681.684155092589</v>
          </cell>
          <cell r="O1972" t="str">
            <v>gchateaug</v>
          </cell>
          <cell r="Q1972">
            <v>0.74</v>
          </cell>
        </row>
        <row r="1973">
          <cell r="A1973" t="str">
            <v>2001</v>
          </cell>
          <cell r="B1973" t="str">
            <v>LT</v>
          </cell>
          <cell r="C1973" t="str">
            <v>A00</v>
          </cell>
          <cell r="D1973" t="str">
            <v>PC_EMP</v>
          </cell>
          <cell r="E1973" t="str">
            <v>T</v>
          </cell>
          <cell r="F1973" t="str">
            <v>BES</v>
          </cell>
          <cell r="G1973" t="str">
            <v>TOTAL</v>
          </cell>
          <cell r="I1973" t="str">
            <v>NC</v>
          </cell>
          <cell r="K1973" t="str">
            <v>V</v>
          </cell>
          <cell r="L1973">
            <v>38628.523043981484</v>
          </cell>
          <cell r="M1973" t="str">
            <v>gchateaug</v>
          </cell>
          <cell r="N1973">
            <v>38681.684155092589</v>
          </cell>
          <cell r="O1973" t="str">
            <v>gchateaug</v>
          </cell>
          <cell r="Q1973">
            <v>7.0000000000000007E-2</v>
          </cell>
        </row>
        <row r="1974">
          <cell r="A1974" t="str">
            <v>2001</v>
          </cell>
          <cell r="B1974" t="str">
            <v>LT</v>
          </cell>
          <cell r="C1974" t="str">
            <v>A00</v>
          </cell>
          <cell r="D1974" t="str">
            <v>PC_EMP</v>
          </cell>
          <cell r="E1974" t="str">
            <v>T</v>
          </cell>
          <cell r="F1974" t="str">
            <v>BES</v>
          </cell>
          <cell r="G1974" t="str">
            <v>RSE</v>
          </cell>
          <cell r="I1974" t="str">
            <v>NC</v>
          </cell>
          <cell r="K1974" t="str">
            <v>V</v>
          </cell>
          <cell r="L1974">
            <v>38628.523043981484</v>
          </cell>
          <cell r="M1974" t="str">
            <v>gchateaug</v>
          </cell>
          <cell r="N1974">
            <v>38681.684155092589</v>
          </cell>
          <cell r="O1974" t="str">
            <v>gchateaug</v>
          </cell>
          <cell r="Q1974">
            <v>0.04</v>
          </cell>
        </row>
        <row r="1975">
          <cell r="A1975" t="str">
            <v>2003</v>
          </cell>
          <cell r="B1975" t="str">
            <v>EE</v>
          </cell>
          <cell r="C1975" t="str">
            <v>A00</v>
          </cell>
          <cell r="D1975" t="str">
            <v>PC_EMP</v>
          </cell>
          <cell r="E1975" t="str">
            <v>T</v>
          </cell>
          <cell r="F1975" t="str">
            <v>BES</v>
          </cell>
          <cell r="G1975" t="str">
            <v>TOTAL</v>
          </cell>
          <cell r="I1975" t="str">
            <v>MS</v>
          </cell>
          <cell r="K1975" t="str">
            <v>V</v>
          </cell>
          <cell r="L1975">
            <v>38628.523043981484</v>
          </cell>
          <cell r="M1975" t="str">
            <v>gchateaug</v>
          </cell>
          <cell r="N1975">
            <v>38681.68414351852</v>
          </cell>
          <cell r="O1975" t="str">
            <v>gchateaug</v>
          </cell>
          <cell r="Q1975">
            <v>0.26</v>
          </cell>
        </row>
        <row r="1976">
          <cell r="A1976" t="str">
            <v>2003</v>
          </cell>
          <cell r="B1976" t="str">
            <v>EE</v>
          </cell>
          <cell r="C1976" t="str">
            <v>A00</v>
          </cell>
          <cell r="D1976" t="str">
            <v>PC_EMP</v>
          </cell>
          <cell r="E1976" t="str">
            <v>T</v>
          </cell>
          <cell r="F1976" t="str">
            <v>BES</v>
          </cell>
          <cell r="G1976" t="str">
            <v>RSE</v>
          </cell>
          <cell r="I1976" t="str">
            <v>MS</v>
          </cell>
          <cell r="K1976" t="str">
            <v>V</v>
          </cell>
          <cell r="L1976">
            <v>38628.523043981484</v>
          </cell>
          <cell r="M1976" t="str">
            <v>gchateaug</v>
          </cell>
          <cell r="N1976">
            <v>38681.68414351852</v>
          </cell>
          <cell r="O1976" t="str">
            <v>gchateaug</v>
          </cell>
          <cell r="Q1976">
            <v>0.16</v>
          </cell>
        </row>
        <row r="1977">
          <cell r="A1977" t="str">
            <v>2003</v>
          </cell>
          <cell r="B1977" t="str">
            <v>DK</v>
          </cell>
          <cell r="C1977" t="str">
            <v>A00</v>
          </cell>
          <cell r="D1977" t="str">
            <v>PC_EMP</v>
          </cell>
          <cell r="E1977" t="str">
            <v>T</v>
          </cell>
          <cell r="F1977" t="str">
            <v>TOTAL</v>
          </cell>
          <cell r="G1977" t="str">
            <v>TOTAL</v>
          </cell>
          <cell r="I1977" t="str">
            <v>MS</v>
          </cell>
          <cell r="K1977" t="str">
            <v>V</v>
          </cell>
          <cell r="L1977">
            <v>38628.523043981484</v>
          </cell>
          <cell r="M1977" t="str">
            <v>gchateaug</v>
          </cell>
          <cell r="N1977">
            <v>38681.68414351852</v>
          </cell>
          <cell r="O1977" t="str">
            <v>gchateaug</v>
          </cell>
          <cell r="Q1977">
            <v>2.29</v>
          </cell>
        </row>
        <row r="1978">
          <cell r="A1978" t="str">
            <v>2003</v>
          </cell>
          <cell r="B1978" t="str">
            <v>LU</v>
          </cell>
          <cell r="C1978" t="str">
            <v>A00</v>
          </cell>
          <cell r="D1978" t="str">
            <v>PC_EMP</v>
          </cell>
          <cell r="E1978" t="str">
            <v>T</v>
          </cell>
          <cell r="F1978" t="str">
            <v>BES</v>
          </cell>
          <cell r="G1978" t="str">
            <v>TOTAL</v>
          </cell>
          <cell r="I1978" t="str">
            <v>MS</v>
          </cell>
          <cell r="K1978" t="str">
            <v>V</v>
          </cell>
          <cell r="L1978">
            <v>38628.523055555554</v>
          </cell>
          <cell r="M1978" t="str">
            <v>gchateaug</v>
          </cell>
          <cell r="N1978">
            <v>38681.684131944443</v>
          </cell>
          <cell r="O1978" t="str">
            <v>gchateaug</v>
          </cell>
          <cell r="Q1978">
            <v>1.88</v>
          </cell>
        </row>
        <row r="1979">
          <cell r="A1979" t="str">
            <v>2003</v>
          </cell>
          <cell r="B1979" t="str">
            <v>LU</v>
          </cell>
          <cell r="C1979" t="str">
            <v>A00</v>
          </cell>
          <cell r="D1979" t="str">
            <v>PC_EMP</v>
          </cell>
          <cell r="E1979" t="str">
            <v>T</v>
          </cell>
          <cell r="F1979" t="str">
            <v>BES</v>
          </cell>
          <cell r="G1979" t="str">
            <v>RSE</v>
          </cell>
          <cell r="I1979" t="str">
            <v>MS</v>
          </cell>
          <cell r="K1979" t="str">
            <v>V</v>
          </cell>
          <cell r="L1979">
            <v>38628.523055555554</v>
          </cell>
          <cell r="M1979" t="str">
            <v>gchateaug</v>
          </cell>
          <cell r="N1979">
            <v>38681.684131944443</v>
          </cell>
          <cell r="O1979" t="str">
            <v>gchateaug</v>
          </cell>
          <cell r="Q1979">
            <v>0.86</v>
          </cell>
        </row>
        <row r="1980">
          <cell r="A1980" t="str">
            <v>2003</v>
          </cell>
          <cell r="B1980" t="str">
            <v>LT</v>
          </cell>
          <cell r="C1980" t="str">
            <v>A00</v>
          </cell>
          <cell r="D1980" t="str">
            <v>PC_EMP</v>
          </cell>
          <cell r="E1980" t="str">
            <v>T</v>
          </cell>
          <cell r="F1980" t="str">
            <v>TOTAL</v>
          </cell>
          <cell r="G1980" t="str">
            <v>TOTAL</v>
          </cell>
          <cell r="I1980" t="str">
            <v>MS</v>
          </cell>
          <cell r="K1980" t="str">
            <v>V</v>
          </cell>
          <cell r="L1980">
            <v>38628.523055555554</v>
          </cell>
          <cell r="M1980" t="str">
            <v>gchateaug</v>
          </cell>
          <cell r="N1980">
            <v>38681.684131944443</v>
          </cell>
          <cell r="O1980" t="str">
            <v>gchateaug</v>
          </cell>
          <cell r="Q1980">
            <v>0.99</v>
          </cell>
        </row>
        <row r="1981">
          <cell r="A1981" t="str">
            <v>2003</v>
          </cell>
          <cell r="B1981" t="str">
            <v>LT</v>
          </cell>
          <cell r="C1981" t="str">
            <v>A00</v>
          </cell>
          <cell r="D1981" t="str">
            <v>PC_EMP</v>
          </cell>
          <cell r="E1981" t="str">
            <v>T</v>
          </cell>
          <cell r="F1981" t="str">
            <v>TOTAL</v>
          </cell>
          <cell r="G1981" t="str">
            <v>RSE</v>
          </cell>
          <cell r="I1981" t="str">
            <v>MS</v>
          </cell>
          <cell r="K1981" t="str">
            <v>V</v>
          </cell>
          <cell r="L1981">
            <v>38628.523055555554</v>
          </cell>
          <cell r="M1981" t="str">
            <v>gchateaug</v>
          </cell>
          <cell r="N1981">
            <v>38681.684131944443</v>
          </cell>
          <cell r="O1981" t="str">
            <v>gchateaug</v>
          </cell>
          <cell r="Q1981">
            <v>0.72</v>
          </cell>
        </row>
        <row r="1982">
          <cell r="A1982" t="str">
            <v>2002</v>
          </cell>
          <cell r="B1982" t="str">
            <v>RO</v>
          </cell>
          <cell r="C1982" t="str">
            <v>A00</v>
          </cell>
          <cell r="D1982" t="str">
            <v>PC_EMP</v>
          </cell>
          <cell r="E1982" t="str">
            <v>T</v>
          </cell>
          <cell r="F1982" t="str">
            <v>TOTAL</v>
          </cell>
          <cell r="G1982" t="str">
            <v>TOTAL</v>
          </cell>
          <cell r="I1982" t="str">
            <v>MS</v>
          </cell>
          <cell r="K1982" t="str">
            <v>V</v>
          </cell>
          <cell r="L1982">
            <v>38628.523055555554</v>
          </cell>
          <cell r="M1982" t="str">
            <v>gchateaug</v>
          </cell>
          <cell r="N1982">
            <v>38681.684178240743</v>
          </cell>
          <cell r="O1982" t="str">
            <v>gchateaug</v>
          </cell>
          <cell r="Q1982">
            <v>0.39</v>
          </cell>
        </row>
        <row r="1983">
          <cell r="A1983" t="str">
            <v>2002</v>
          </cell>
          <cell r="B1983" t="str">
            <v>RO</v>
          </cell>
          <cell r="C1983" t="str">
            <v>A00</v>
          </cell>
          <cell r="D1983" t="str">
            <v>PC_EMP</v>
          </cell>
          <cell r="E1983" t="str">
            <v>T</v>
          </cell>
          <cell r="F1983" t="str">
            <v>TOTAL</v>
          </cell>
          <cell r="G1983" t="str">
            <v>RSE</v>
          </cell>
          <cell r="I1983" t="str">
            <v>MS</v>
          </cell>
          <cell r="K1983" t="str">
            <v>V</v>
          </cell>
          <cell r="L1983">
            <v>38628.523055555554</v>
          </cell>
          <cell r="M1983" t="str">
            <v>gchateaug</v>
          </cell>
          <cell r="N1983">
            <v>38681.684120370373</v>
          </cell>
          <cell r="O1983" t="str">
            <v>gchateaug</v>
          </cell>
          <cell r="Q1983">
            <v>0.25</v>
          </cell>
        </row>
        <row r="1984">
          <cell r="A1984" t="str">
            <v>2002</v>
          </cell>
          <cell r="B1984" t="str">
            <v>RO</v>
          </cell>
          <cell r="C1984" t="str">
            <v>A00</v>
          </cell>
          <cell r="D1984" t="str">
            <v>PC_EMP</v>
          </cell>
          <cell r="E1984" t="str">
            <v>T</v>
          </cell>
          <cell r="F1984" t="str">
            <v>BES</v>
          </cell>
          <cell r="G1984" t="str">
            <v>TOTAL</v>
          </cell>
          <cell r="I1984" t="str">
            <v>MS</v>
          </cell>
          <cell r="K1984" t="str">
            <v>V</v>
          </cell>
          <cell r="L1984">
            <v>38628.523055555554</v>
          </cell>
          <cell r="M1984" t="str">
            <v>gchateaug</v>
          </cell>
          <cell r="N1984">
            <v>38681.684178240743</v>
          </cell>
          <cell r="O1984" t="str">
            <v>gchateaug</v>
          </cell>
          <cell r="Q1984">
            <v>0.2</v>
          </cell>
        </row>
        <row r="1985">
          <cell r="A1985" t="str">
            <v>2002</v>
          </cell>
          <cell r="B1985" t="str">
            <v>RO</v>
          </cell>
          <cell r="C1985" t="str">
            <v>A00</v>
          </cell>
          <cell r="D1985" t="str">
            <v>PC_EMP</v>
          </cell>
          <cell r="E1985" t="str">
            <v>T</v>
          </cell>
          <cell r="F1985" t="str">
            <v>BES</v>
          </cell>
          <cell r="G1985" t="str">
            <v>RSE</v>
          </cell>
          <cell r="I1985" t="str">
            <v>MS</v>
          </cell>
          <cell r="K1985" t="str">
            <v>V</v>
          </cell>
          <cell r="L1985">
            <v>38628.523055555554</v>
          </cell>
          <cell r="M1985" t="str">
            <v>gchateaug</v>
          </cell>
          <cell r="N1985">
            <v>38681.684178240743</v>
          </cell>
          <cell r="O1985" t="str">
            <v>gchateaug</v>
          </cell>
          <cell r="Q1985">
            <v>0.11</v>
          </cell>
        </row>
        <row r="1986">
          <cell r="A1986" t="str">
            <v>1997</v>
          </cell>
          <cell r="B1986" t="str">
            <v>GR</v>
          </cell>
          <cell r="C1986" t="str">
            <v>A00</v>
          </cell>
          <cell r="D1986" t="str">
            <v>PC_EMP</v>
          </cell>
          <cell r="E1986" t="str">
            <v>T</v>
          </cell>
          <cell r="F1986" t="str">
            <v>BES</v>
          </cell>
          <cell r="G1986" t="str">
            <v>RSE</v>
          </cell>
          <cell r="I1986" t="str">
            <v>OTH</v>
          </cell>
          <cell r="J1986" t="str">
            <v>DATA OCDE</v>
          </cell>
          <cell r="K1986" t="str">
            <v>V</v>
          </cell>
          <cell r="L1986">
            <v>38628.52306712963</v>
          </cell>
          <cell r="M1986" t="str">
            <v>gchateaug</v>
          </cell>
          <cell r="N1986">
            <v>38681.684016203704</v>
          </cell>
          <cell r="O1986" t="str">
            <v>gchateaug</v>
          </cell>
          <cell r="Q1986">
            <v>7.0000000000000007E-2</v>
          </cell>
        </row>
        <row r="1987">
          <cell r="A1987" t="str">
            <v>2003</v>
          </cell>
          <cell r="B1987" t="str">
            <v>ES63</v>
          </cell>
          <cell r="C1987" t="str">
            <v>A00</v>
          </cell>
          <cell r="D1987" t="str">
            <v>PC_EMP</v>
          </cell>
          <cell r="E1987" t="str">
            <v>T</v>
          </cell>
          <cell r="F1987" t="str">
            <v>TOTAL</v>
          </cell>
          <cell r="G1987" t="str">
            <v>RSE</v>
          </cell>
          <cell r="I1987" t="str">
            <v>MS</v>
          </cell>
          <cell r="K1987" t="str">
            <v>V</v>
          </cell>
          <cell r="L1987">
            <v>38680.624479166669</v>
          </cell>
          <cell r="M1987" t="str">
            <v>gchateaug</v>
          </cell>
          <cell r="N1987">
            <v>38680.630706018521</v>
          </cell>
          <cell r="Q1987">
            <v>0.51</v>
          </cell>
        </row>
        <row r="1988">
          <cell r="A1988" t="str">
            <v>1997</v>
          </cell>
          <cell r="B1988" t="str">
            <v>GR</v>
          </cell>
          <cell r="C1988" t="str">
            <v>A00</v>
          </cell>
          <cell r="D1988" t="str">
            <v>PC_EMP</v>
          </cell>
          <cell r="E1988" t="str">
            <v>T</v>
          </cell>
          <cell r="F1988" t="str">
            <v>BES</v>
          </cell>
          <cell r="G1988" t="str">
            <v>TOTAL</v>
          </cell>
          <cell r="I1988" t="str">
            <v>OTH</v>
          </cell>
          <cell r="J1988" t="str">
            <v>DATA OCDE</v>
          </cell>
          <cell r="K1988" t="str">
            <v>V</v>
          </cell>
          <cell r="L1988">
            <v>38628.52306712963</v>
          </cell>
          <cell r="M1988" t="str">
            <v>gchateaug</v>
          </cell>
          <cell r="N1988">
            <v>38681.684016203704</v>
          </cell>
          <cell r="O1988" t="str">
            <v>gchateaug</v>
          </cell>
          <cell r="Q1988">
            <v>0.15</v>
          </cell>
        </row>
        <row r="1989">
          <cell r="A1989" t="str">
            <v>2003</v>
          </cell>
          <cell r="B1989" t="str">
            <v>ES63</v>
          </cell>
          <cell r="C1989" t="str">
            <v>A00</v>
          </cell>
          <cell r="D1989" t="str">
            <v>PC_EMP</v>
          </cell>
          <cell r="E1989" t="str">
            <v>T</v>
          </cell>
          <cell r="F1989" t="str">
            <v>TOTAL</v>
          </cell>
          <cell r="G1989" t="str">
            <v>TOTAL</v>
          </cell>
          <cell r="I1989" t="str">
            <v>MS</v>
          </cell>
          <cell r="K1989" t="str">
            <v>V</v>
          </cell>
          <cell r="L1989">
            <v>38680.624479166669</v>
          </cell>
          <cell r="M1989" t="str">
            <v>gchateaug</v>
          </cell>
          <cell r="N1989">
            <v>38680.630706018521</v>
          </cell>
          <cell r="Q1989">
            <v>0.53</v>
          </cell>
        </row>
        <row r="1990">
          <cell r="A1990" t="str">
            <v>2002</v>
          </cell>
          <cell r="B1990" t="str">
            <v>ES63</v>
          </cell>
          <cell r="C1990" t="str">
            <v>A00</v>
          </cell>
          <cell r="D1990" t="str">
            <v>PC_EMP</v>
          </cell>
          <cell r="E1990" t="str">
            <v>T</v>
          </cell>
          <cell r="F1990" t="str">
            <v>BES</v>
          </cell>
          <cell r="G1990" t="str">
            <v>RSE</v>
          </cell>
          <cell r="H1990" t="str">
            <v>:</v>
          </cell>
          <cell r="I1990" t="str">
            <v>MS</v>
          </cell>
          <cell r="K1990" t="str">
            <v>V</v>
          </cell>
          <cell r="L1990">
            <v>38680.624479166669</v>
          </cell>
          <cell r="M1990" t="str">
            <v>gchateaug</v>
          </cell>
          <cell r="N1990">
            <v>38680.630682870367</v>
          </cell>
        </row>
        <row r="1991">
          <cell r="A1991" t="str">
            <v>2002</v>
          </cell>
          <cell r="B1991" t="str">
            <v>ES63</v>
          </cell>
          <cell r="C1991" t="str">
            <v>A00</v>
          </cell>
          <cell r="D1991" t="str">
            <v>PC_EMP</v>
          </cell>
          <cell r="E1991" t="str">
            <v>T</v>
          </cell>
          <cell r="F1991" t="str">
            <v>BES</v>
          </cell>
          <cell r="G1991" t="str">
            <v>TOTAL</v>
          </cell>
          <cell r="H1991" t="str">
            <v>:c</v>
          </cell>
          <cell r="I1991" t="str">
            <v>MS</v>
          </cell>
          <cell r="K1991" t="str">
            <v>V</v>
          </cell>
          <cell r="L1991">
            <v>38680.624479166669</v>
          </cell>
          <cell r="M1991" t="str">
            <v>gchateaug</v>
          </cell>
          <cell r="N1991">
            <v>38680.630682870367</v>
          </cell>
        </row>
        <row r="1992">
          <cell r="A1992" t="str">
            <v>1997</v>
          </cell>
          <cell r="B1992" t="str">
            <v>GR</v>
          </cell>
          <cell r="C1992" t="str">
            <v>A00</v>
          </cell>
          <cell r="D1992" t="str">
            <v>PC_EMP</v>
          </cell>
          <cell r="E1992" t="str">
            <v>T</v>
          </cell>
          <cell r="F1992" t="str">
            <v>TOTAL</v>
          </cell>
          <cell r="G1992" t="str">
            <v>RSE</v>
          </cell>
          <cell r="I1992" t="str">
            <v>OTH</v>
          </cell>
          <cell r="J1992" t="str">
            <v>DATA OCDE</v>
          </cell>
          <cell r="K1992" t="str">
            <v>V</v>
          </cell>
          <cell r="L1992">
            <v>38628.52306712963</v>
          </cell>
          <cell r="M1992" t="str">
            <v>gchateaug</v>
          </cell>
          <cell r="N1992">
            <v>38681.684016203704</v>
          </cell>
          <cell r="O1992" t="str">
            <v>gchateaug</v>
          </cell>
          <cell r="Q1992">
            <v>0.54</v>
          </cell>
        </row>
        <row r="1993">
          <cell r="A1993" t="str">
            <v>1997</v>
          </cell>
          <cell r="B1993" t="str">
            <v>GR</v>
          </cell>
          <cell r="C1993" t="str">
            <v>A00</v>
          </cell>
          <cell r="D1993" t="str">
            <v>PC_EMP</v>
          </cell>
          <cell r="E1993" t="str">
            <v>T</v>
          </cell>
          <cell r="F1993" t="str">
            <v>TOTAL</v>
          </cell>
          <cell r="G1993" t="str">
            <v>TOTAL</v>
          </cell>
          <cell r="I1993" t="str">
            <v>OTH</v>
          </cell>
          <cell r="J1993" t="str">
            <v>DATA OCDE</v>
          </cell>
          <cell r="K1993" t="str">
            <v>V</v>
          </cell>
          <cell r="L1993">
            <v>38628.52306712963</v>
          </cell>
          <cell r="M1993" t="str">
            <v>gchateaug</v>
          </cell>
          <cell r="N1993">
            <v>38681.684016203704</v>
          </cell>
          <cell r="O1993" t="str">
            <v>gchateaug</v>
          </cell>
          <cell r="Q1993">
            <v>1.1200000000000001</v>
          </cell>
        </row>
        <row r="1994">
          <cell r="A1994" t="str">
            <v>1997</v>
          </cell>
          <cell r="B1994" t="str">
            <v>HU</v>
          </cell>
          <cell r="C1994" t="str">
            <v>A00</v>
          </cell>
          <cell r="D1994" t="str">
            <v>PC_EMP</v>
          </cell>
          <cell r="E1994" t="str">
            <v>T</v>
          </cell>
          <cell r="F1994" t="str">
            <v>BES</v>
          </cell>
          <cell r="G1994" t="str">
            <v>RSE</v>
          </cell>
          <cell r="I1994" t="str">
            <v>NC</v>
          </cell>
          <cell r="K1994" t="str">
            <v>V</v>
          </cell>
          <cell r="L1994">
            <v>38628.52306712963</v>
          </cell>
          <cell r="M1994" t="str">
            <v>gchateaug</v>
          </cell>
          <cell r="N1994">
            <v>38681.684016203704</v>
          </cell>
          <cell r="O1994" t="str">
            <v>gchateaug</v>
          </cell>
          <cell r="Q1994">
            <v>0.12</v>
          </cell>
        </row>
        <row r="1995">
          <cell r="A1995" t="str">
            <v>1997</v>
          </cell>
          <cell r="B1995" t="str">
            <v>HU</v>
          </cell>
          <cell r="C1995" t="str">
            <v>A00</v>
          </cell>
          <cell r="D1995" t="str">
            <v>PC_EMP</v>
          </cell>
          <cell r="E1995" t="str">
            <v>T</v>
          </cell>
          <cell r="F1995" t="str">
            <v>BES</v>
          </cell>
          <cell r="G1995" t="str">
            <v>TOTAL</v>
          </cell>
          <cell r="I1995" t="str">
            <v>NC</v>
          </cell>
          <cell r="K1995" t="str">
            <v>V</v>
          </cell>
          <cell r="L1995">
            <v>38628.52306712963</v>
          </cell>
          <cell r="M1995" t="str">
            <v>gchateaug</v>
          </cell>
          <cell r="N1995">
            <v>38681.684016203704</v>
          </cell>
          <cell r="O1995" t="str">
            <v>gchateaug</v>
          </cell>
          <cell r="Q1995">
            <v>0.25</v>
          </cell>
        </row>
        <row r="1996">
          <cell r="A1996" t="str">
            <v>2002</v>
          </cell>
          <cell r="B1996" t="str">
            <v>ES63</v>
          </cell>
          <cell r="C1996" t="str">
            <v>A00</v>
          </cell>
          <cell r="D1996" t="str">
            <v>PC_EMP</v>
          </cell>
          <cell r="E1996" t="str">
            <v>T</v>
          </cell>
          <cell r="F1996" t="str">
            <v>TOTAL</v>
          </cell>
          <cell r="G1996" t="str">
            <v>RSE</v>
          </cell>
          <cell r="H1996" t="str">
            <v>:</v>
          </cell>
          <cell r="I1996" t="str">
            <v>MS</v>
          </cell>
          <cell r="K1996" t="str">
            <v>V</v>
          </cell>
          <cell r="L1996">
            <v>38680.624479166669</v>
          </cell>
          <cell r="M1996" t="str">
            <v>gchateaug</v>
          </cell>
          <cell r="N1996">
            <v>38680.630682870367</v>
          </cell>
        </row>
        <row r="1997">
          <cell r="A1997" t="str">
            <v>1998</v>
          </cell>
          <cell r="B1997" t="str">
            <v>IT</v>
          </cell>
          <cell r="C1997" t="str">
            <v>A00</v>
          </cell>
          <cell r="D1997" t="str">
            <v>PC_EMP</v>
          </cell>
          <cell r="E1997" t="str">
            <v>T</v>
          </cell>
          <cell r="F1997" t="str">
            <v>BES</v>
          </cell>
          <cell r="G1997" t="str">
            <v>TOTAL</v>
          </cell>
          <cell r="I1997" t="str">
            <v>OTH</v>
          </cell>
          <cell r="J1997" t="str">
            <v>DATA OCDE</v>
          </cell>
          <cell r="K1997" t="str">
            <v>V</v>
          </cell>
          <cell r="L1997">
            <v>38628.52306712963</v>
          </cell>
          <cell r="M1997" t="str">
            <v>gchateaug</v>
          </cell>
          <cell r="N1997">
            <v>38681.684016203704</v>
          </cell>
          <cell r="O1997" t="str">
            <v>gchateaug</v>
          </cell>
          <cell r="Q1997">
            <v>0.35</v>
          </cell>
        </row>
        <row r="1998">
          <cell r="A1998" t="str">
            <v>2002</v>
          </cell>
          <cell r="B1998" t="str">
            <v>ES63</v>
          </cell>
          <cell r="C1998" t="str">
            <v>A00</v>
          </cell>
          <cell r="D1998" t="str">
            <v>PC_EMP</v>
          </cell>
          <cell r="E1998" t="str">
            <v>T</v>
          </cell>
          <cell r="F1998" t="str">
            <v>TOTAL</v>
          </cell>
          <cell r="G1998" t="str">
            <v>TOTAL</v>
          </cell>
          <cell r="H1998" t="str">
            <v>-</v>
          </cell>
          <cell r="I1998" t="str">
            <v>MS</v>
          </cell>
          <cell r="K1998" t="str">
            <v>V</v>
          </cell>
          <cell r="L1998">
            <v>38680.624479166669</v>
          </cell>
          <cell r="M1998" t="str">
            <v>gchateaug</v>
          </cell>
          <cell r="N1998">
            <v>38680.630682870367</v>
          </cell>
        </row>
        <row r="1999">
          <cell r="A1999" t="str">
            <v>2003</v>
          </cell>
          <cell r="B1999" t="str">
            <v>BE33</v>
          </cell>
          <cell r="C1999" t="str">
            <v>A00</v>
          </cell>
          <cell r="D1999" t="str">
            <v>PC_EMP</v>
          </cell>
          <cell r="E1999" t="str">
            <v>T</v>
          </cell>
          <cell r="F1999" t="str">
            <v>BES</v>
          </cell>
          <cell r="G1999" t="str">
            <v>RSE</v>
          </cell>
          <cell r="H1999" t="str">
            <v>:</v>
          </cell>
          <cell r="I1999" t="str">
            <v>MS</v>
          </cell>
          <cell r="K1999" t="str">
            <v>V</v>
          </cell>
          <cell r="L1999">
            <v>38680.624490740738</v>
          </cell>
          <cell r="M1999" t="str">
            <v>gchateaug</v>
          </cell>
          <cell r="N1999">
            <v>38680.630694444444</v>
          </cell>
        </row>
        <row r="2000">
          <cell r="A2000" t="str">
            <v>2003</v>
          </cell>
          <cell r="B2000" t="str">
            <v>BE33</v>
          </cell>
          <cell r="C2000" t="str">
            <v>A00</v>
          </cell>
          <cell r="D2000" t="str">
            <v>PC_EMP</v>
          </cell>
          <cell r="E2000" t="str">
            <v>T</v>
          </cell>
          <cell r="F2000" t="str">
            <v>BES</v>
          </cell>
          <cell r="G2000" t="str">
            <v>TOTAL</v>
          </cell>
          <cell r="H2000" t="str">
            <v>:</v>
          </cell>
          <cell r="I2000" t="str">
            <v>MS</v>
          </cell>
          <cell r="K2000" t="str">
            <v>V</v>
          </cell>
          <cell r="L2000">
            <v>38680.624490740738</v>
          </cell>
          <cell r="M2000" t="str">
            <v>gchateaug</v>
          </cell>
          <cell r="N2000">
            <v>38680.630694444444</v>
          </cell>
        </row>
        <row r="2001">
          <cell r="A2001" t="str">
            <v>1998</v>
          </cell>
          <cell r="B2001" t="str">
            <v>IT</v>
          </cell>
          <cell r="C2001" t="str">
            <v>A00</v>
          </cell>
          <cell r="D2001" t="str">
            <v>PC_EMP</v>
          </cell>
          <cell r="E2001" t="str">
            <v>T</v>
          </cell>
          <cell r="F2001" t="str">
            <v>TOTAL</v>
          </cell>
          <cell r="G2001" t="str">
            <v>RSE</v>
          </cell>
          <cell r="I2001" t="str">
            <v>OTH</v>
          </cell>
          <cell r="J2001" t="str">
            <v>DATA OCDE</v>
          </cell>
          <cell r="K2001" t="str">
            <v>V</v>
          </cell>
          <cell r="L2001">
            <v>38628.52306712963</v>
          </cell>
          <cell r="M2001" t="str">
            <v>gchateaug</v>
          </cell>
          <cell r="N2001">
            <v>38681.684016203704</v>
          </cell>
          <cell r="O2001" t="str">
            <v>gchateaug</v>
          </cell>
          <cell r="Q2001">
            <v>0.48</v>
          </cell>
        </row>
        <row r="2002">
          <cell r="A2002" t="str">
            <v>1998</v>
          </cell>
          <cell r="B2002" t="str">
            <v>IT</v>
          </cell>
          <cell r="C2002" t="str">
            <v>A00</v>
          </cell>
          <cell r="D2002" t="str">
            <v>PC_EMP</v>
          </cell>
          <cell r="E2002" t="str">
            <v>T</v>
          </cell>
          <cell r="F2002" t="str">
            <v>TOTAL</v>
          </cell>
          <cell r="G2002" t="str">
            <v>TOTAL</v>
          </cell>
          <cell r="I2002" t="str">
            <v>OTH</v>
          </cell>
          <cell r="J2002" t="str">
            <v>DATA OCDE</v>
          </cell>
          <cell r="K2002" t="str">
            <v>V</v>
          </cell>
          <cell r="L2002">
            <v>38628.52306712963</v>
          </cell>
          <cell r="M2002" t="str">
            <v>gchateaug</v>
          </cell>
          <cell r="N2002">
            <v>38681.684016203704</v>
          </cell>
          <cell r="O2002" t="str">
            <v>gchateaug</v>
          </cell>
          <cell r="Q2002">
            <v>1.0900000000000001</v>
          </cell>
        </row>
        <row r="2003">
          <cell r="A2003" t="str">
            <v>2001</v>
          </cell>
          <cell r="B2003" t="str">
            <v>ITF4</v>
          </cell>
          <cell r="C2003" t="str">
            <v>A00</v>
          </cell>
          <cell r="D2003" t="str">
            <v>PC_EMP</v>
          </cell>
          <cell r="E2003" t="str">
            <v>T</v>
          </cell>
          <cell r="F2003" t="str">
            <v>BES</v>
          </cell>
          <cell r="G2003" t="str">
            <v>TOTAL</v>
          </cell>
          <cell r="H2003" t="str">
            <v>:</v>
          </cell>
          <cell r="I2003" t="str">
            <v>NC</v>
          </cell>
          <cell r="K2003" t="str">
            <v>V</v>
          </cell>
          <cell r="L2003">
            <v>38628.496782407405</v>
          </cell>
          <cell r="M2003" t="str">
            <v>gchateaug</v>
          </cell>
          <cell r="N2003">
            <v>38680.624444444446</v>
          </cell>
          <cell r="O2003" t="str">
            <v>gchateaug</v>
          </cell>
        </row>
        <row r="2004">
          <cell r="A2004" t="str">
            <v>2001</v>
          </cell>
          <cell r="B2004" t="str">
            <v>ITF4</v>
          </cell>
          <cell r="C2004" t="str">
            <v>A00</v>
          </cell>
          <cell r="D2004" t="str">
            <v>PC_EMP</v>
          </cell>
          <cell r="E2004" t="str">
            <v>T</v>
          </cell>
          <cell r="F2004" t="str">
            <v>BES</v>
          </cell>
          <cell r="G2004" t="str">
            <v>RSE</v>
          </cell>
          <cell r="H2004" t="str">
            <v>:</v>
          </cell>
          <cell r="I2004" t="str">
            <v>NC</v>
          </cell>
          <cell r="K2004" t="str">
            <v>V</v>
          </cell>
          <cell r="L2004">
            <v>38628.496782407405</v>
          </cell>
          <cell r="M2004" t="str">
            <v>gchateaug</v>
          </cell>
          <cell r="N2004">
            <v>38680.624444444446</v>
          </cell>
          <cell r="O2004" t="str">
            <v>gchateaug</v>
          </cell>
        </row>
        <row r="2005">
          <cell r="A2005" t="str">
            <v>2001</v>
          </cell>
          <cell r="B2005" t="str">
            <v>ITF5</v>
          </cell>
          <cell r="C2005" t="str">
            <v>A00</v>
          </cell>
          <cell r="D2005" t="str">
            <v>PC_EMP</v>
          </cell>
          <cell r="E2005" t="str">
            <v>T</v>
          </cell>
          <cell r="F2005" t="str">
            <v>TOTAL</v>
          </cell>
          <cell r="G2005" t="str">
            <v>TOTAL</v>
          </cell>
          <cell r="H2005" t="str">
            <v>:</v>
          </cell>
          <cell r="I2005" t="str">
            <v>NC</v>
          </cell>
          <cell r="K2005" t="str">
            <v>V</v>
          </cell>
          <cell r="L2005">
            <v>38628.496782407405</v>
          </cell>
          <cell r="M2005" t="str">
            <v>gchateaug</v>
          </cell>
          <cell r="N2005">
            <v>38680.624444444446</v>
          </cell>
          <cell r="O2005" t="str">
            <v>gchateaug</v>
          </cell>
        </row>
        <row r="2006">
          <cell r="A2006" t="str">
            <v>2001</v>
          </cell>
          <cell r="B2006" t="str">
            <v>ITF5</v>
          </cell>
          <cell r="C2006" t="str">
            <v>A00</v>
          </cell>
          <cell r="D2006" t="str">
            <v>PC_EMP</v>
          </cell>
          <cell r="E2006" t="str">
            <v>T</v>
          </cell>
          <cell r="F2006" t="str">
            <v>TOTAL</v>
          </cell>
          <cell r="G2006" t="str">
            <v>RSE</v>
          </cell>
          <cell r="H2006" t="str">
            <v>:</v>
          </cell>
          <cell r="I2006" t="str">
            <v>NC</v>
          </cell>
          <cell r="K2006" t="str">
            <v>V</v>
          </cell>
          <cell r="L2006">
            <v>38628.496782407405</v>
          </cell>
          <cell r="M2006" t="str">
            <v>gchateaug</v>
          </cell>
          <cell r="N2006">
            <v>38680.624444444446</v>
          </cell>
          <cell r="O2006" t="str">
            <v>gchateaug</v>
          </cell>
        </row>
        <row r="2007">
          <cell r="A2007" t="str">
            <v>2001</v>
          </cell>
          <cell r="B2007" t="str">
            <v>ITF5</v>
          </cell>
          <cell r="C2007" t="str">
            <v>A00</v>
          </cell>
          <cell r="D2007" t="str">
            <v>PC_EMP</v>
          </cell>
          <cell r="E2007" t="str">
            <v>T</v>
          </cell>
          <cell r="F2007" t="str">
            <v>BES</v>
          </cell>
          <cell r="G2007" t="str">
            <v>TOTAL</v>
          </cell>
          <cell r="H2007" t="str">
            <v>:</v>
          </cell>
          <cell r="I2007" t="str">
            <v>NC</v>
          </cell>
          <cell r="K2007" t="str">
            <v>V</v>
          </cell>
          <cell r="L2007">
            <v>38628.496782407405</v>
          </cell>
          <cell r="M2007" t="str">
            <v>gchateaug</v>
          </cell>
          <cell r="N2007">
            <v>38680.624444444446</v>
          </cell>
          <cell r="O2007" t="str">
            <v>gchateaug</v>
          </cell>
        </row>
        <row r="2008">
          <cell r="A2008" t="str">
            <v>2001</v>
          </cell>
          <cell r="B2008" t="str">
            <v>ITF5</v>
          </cell>
          <cell r="C2008" t="str">
            <v>A00</v>
          </cell>
          <cell r="D2008" t="str">
            <v>PC_EMP</v>
          </cell>
          <cell r="E2008" t="str">
            <v>T</v>
          </cell>
          <cell r="F2008" t="str">
            <v>BES</v>
          </cell>
          <cell r="G2008" t="str">
            <v>RSE</v>
          </cell>
          <cell r="H2008" t="str">
            <v>:</v>
          </cell>
          <cell r="I2008" t="str">
            <v>NC</v>
          </cell>
          <cell r="K2008" t="str">
            <v>V</v>
          </cell>
          <cell r="L2008">
            <v>38628.496782407405</v>
          </cell>
          <cell r="M2008" t="str">
            <v>gchateaug</v>
          </cell>
          <cell r="N2008">
            <v>38680.624444444446</v>
          </cell>
          <cell r="O2008" t="str">
            <v>gchateaug</v>
          </cell>
        </row>
        <row r="2009">
          <cell r="A2009" t="str">
            <v>2001</v>
          </cell>
          <cell r="B2009" t="str">
            <v>ITG1</v>
          </cell>
          <cell r="C2009" t="str">
            <v>A00</v>
          </cell>
          <cell r="D2009" t="str">
            <v>PC_EMP</v>
          </cell>
          <cell r="E2009" t="str">
            <v>T</v>
          </cell>
          <cell r="F2009" t="str">
            <v>TOTAL</v>
          </cell>
          <cell r="G2009" t="str">
            <v>TOTAL</v>
          </cell>
          <cell r="H2009" t="str">
            <v>:</v>
          </cell>
          <cell r="I2009" t="str">
            <v>NC</v>
          </cell>
          <cell r="K2009" t="str">
            <v>V</v>
          </cell>
          <cell r="L2009">
            <v>38628.496782407405</v>
          </cell>
          <cell r="M2009" t="str">
            <v>gchateaug</v>
          </cell>
          <cell r="N2009">
            <v>38680.624444444446</v>
          </cell>
          <cell r="O2009" t="str">
            <v>gchateaug</v>
          </cell>
        </row>
        <row r="2010">
          <cell r="A2010" t="str">
            <v>2001</v>
          </cell>
          <cell r="B2010" t="str">
            <v>ITG1</v>
          </cell>
          <cell r="C2010" t="str">
            <v>A00</v>
          </cell>
          <cell r="D2010" t="str">
            <v>PC_EMP</v>
          </cell>
          <cell r="E2010" t="str">
            <v>T</v>
          </cell>
          <cell r="F2010" t="str">
            <v>TOTAL</v>
          </cell>
          <cell r="G2010" t="str">
            <v>RSE</v>
          </cell>
          <cell r="H2010" t="str">
            <v>:</v>
          </cell>
          <cell r="I2010" t="str">
            <v>NC</v>
          </cell>
          <cell r="K2010" t="str">
            <v>V</v>
          </cell>
          <cell r="L2010">
            <v>38628.496782407405</v>
          </cell>
          <cell r="M2010" t="str">
            <v>gchateaug</v>
          </cell>
          <cell r="N2010">
            <v>38680.624444444446</v>
          </cell>
          <cell r="O2010" t="str">
            <v>gchateaug</v>
          </cell>
        </row>
        <row r="2011">
          <cell r="A2011" t="str">
            <v>2002</v>
          </cell>
          <cell r="B2011" t="str">
            <v>GR21</v>
          </cell>
          <cell r="C2011" t="str">
            <v>A00</v>
          </cell>
          <cell r="D2011" t="str">
            <v>PC_EMP</v>
          </cell>
          <cell r="E2011" t="str">
            <v>T</v>
          </cell>
          <cell r="F2011" t="str">
            <v>TOTAL</v>
          </cell>
          <cell r="G2011" t="str">
            <v>TOTAL</v>
          </cell>
          <cell r="H2011" t="str">
            <v>:</v>
          </cell>
          <cell r="I2011" t="str">
            <v>MS</v>
          </cell>
          <cell r="K2011" t="str">
            <v>V</v>
          </cell>
          <cell r="L2011">
            <v>38628.496782407405</v>
          </cell>
          <cell r="M2011" t="str">
            <v>gchateaug</v>
          </cell>
          <cell r="N2011">
            <v>38680.624444444446</v>
          </cell>
          <cell r="O2011" t="str">
            <v>gchateaug</v>
          </cell>
        </row>
        <row r="2012">
          <cell r="A2012" t="str">
            <v>2002</v>
          </cell>
          <cell r="B2012" t="str">
            <v>GR22</v>
          </cell>
          <cell r="C2012" t="str">
            <v>A00</v>
          </cell>
          <cell r="D2012" t="str">
            <v>PC_EMP</v>
          </cell>
          <cell r="E2012" t="str">
            <v>T</v>
          </cell>
          <cell r="F2012" t="str">
            <v>BES</v>
          </cell>
          <cell r="G2012" t="str">
            <v>TOTAL</v>
          </cell>
          <cell r="H2012" t="str">
            <v>:</v>
          </cell>
          <cell r="I2012" t="str">
            <v>MS</v>
          </cell>
          <cell r="K2012" t="str">
            <v>V</v>
          </cell>
          <cell r="L2012">
            <v>38628.496782407405</v>
          </cell>
          <cell r="M2012" t="str">
            <v>gchateaug</v>
          </cell>
          <cell r="N2012">
            <v>38680.624444444446</v>
          </cell>
          <cell r="O2012" t="str">
            <v>gchateaug</v>
          </cell>
        </row>
        <row r="2013">
          <cell r="A2013" t="str">
            <v>2002</v>
          </cell>
          <cell r="B2013" t="str">
            <v>GR4</v>
          </cell>
          <cell r="C2013" t="str">
            <v>A00</v>
          </cell>
          <cell r="D2013" t="str">
            <v>PC_EMP</v>
          </cell>
          <cell r="E2013" t="str">
            <v>T</v>
          </cell>
          <cell r="F2013" t="str">
            <v>TOTAL</v>
          </cell>
          <cell r="G2013" t="str">
            <v>TOTAL</v>
          </cell>
          <cell r="H2013" t="str">
            <v>:</v>
          </cell>
          <cell r="I2013" t="str">
            <v>MS</v>
          </cell>
          <cell r="K2013" t="str">
            <v>V</v>
          </cell>
          <cell r="L2013">
            <v>38628.496782407405</v>
          </cell>
          <cell r="M2013" t="str">
            <v>gchateaug</v>
          </cell>
          <cell r="N2013">
            <v>38680.624444444446</v>
          </cell>
          <cell r="O2013" t="str">
            <v>gchateaug</v>
          </cell>
        </row>
        <row r="2014">
          <cell r="A2014" t="str">
            <v>2002</v>
          </cell>
          <cell r="B2014" t="str">
            <v>GR3</v>
          </cell>
          <cell r="C2014" t="str">
            <v>A00</v>
          </cell>
          <cell r="D2014" t="str">
            <v>PC_EMP</v>
          </cell>
          <cell r="E2014" t="str">
            <v>T</v>
          </cell>
          <cell r="F2014" t="str">
            <v>BES</v>
          </cell>
          <cell r="G2014" t="str">
            <v>TOTAL</v>
          </cell>
          <cell r="H2014" t="str">
            <v>:</v>
          </cell>
          <cell r="I2014" t="str">
            <v>MS</v>
          </cell>
          <cell r="K2014" t="str">
            <v>V</v>
          </cell>
          <cell r="L2014">
            <v>38628.496782407405</v>
          </cell>
          <cell r="M2014" t="str">
            <v>gchateaug</v>
          </cell>
          <cell r="N2014">
            <v>38680.624444444446</v>
          </cell>
          <cell r="O2014" t="str">
            <v>gchateaug</v>
          </cell>
        </row>
        <row r="2015">
          <cell r="A2015" t="str">
            <v>2002</v>
          </cell>
          <cell r="B2015" t="str">
            <v>HR0</v>
          </cell>
          <cell r="C2015" t="str">
            <v>A00</v>
          </cell>
          <cell r="D2015" t="str">
            <v>PC_EMP</v>
          </cell>
          <cell r="E2015" t="str">
            <v>T</v>
          </cell>
          <cell r="F2015" t="str">
            <v>BES</v>
          </cell>
          <cell r="G2015" t="str">
            <v>RSE</v>
          </cell>
          <cell r="I2015" t="str">
            <v>MS</v>
          </cell>
          <cell r="K2015" t="str">
            <v>V</v>
          </cell>
          <cell r="L2015">
            <v>38628.496782407405</v>
          </cell>
          <cell r="M2015" t="str">
            <v>gchateaug</v>
          </cell>
          <cell r="N2015">
            <v>38681.68445601852</v>
          </cell>
          <cell r="O2015" t="str">
            <v>gchateaug</v>
          </cell>
          <cell r="Q2015">
            <v>0.08</v>
          </cell>
        </row>
        <row r="2016">
          <cell r="A2016" t="str">
            <v>2002</v>
          </cell>
          <cell r="B2016" t="str">
            <v>HR0</v>
          </cell>
          <cell r="C2016" t="str">
            <v>A00</v>
          </cell>
          <cell r="D2016" t="str">
            <v>PC_EMP</v>
          </cell>
          <cell r="E2016" t="str">
            <v>T</v>
          </cell>
          <cell r="F2016" t="str">
            <v>BES</v>
          </cell>
          <cell r="G2016" t="str">
            <v>TOTAL</v>
          </cell>
          <cell r="I2016" t="str">
            <v>MS</v>
          </cell>
          <cell r="K2016" t="str">
            <v>V</v>
          </cell>
          <cell r="L2016">
            <v>38628.496782407405</v>
          </cell>
          <cell r="M2016" t="str">
            <v>gchateaug</v>
          </cell>
          <cell r="N2016">
            <v>38681.684479166666</v>
          </cell>
          <cell r="O2016" t="str">
            <v>gchateaug</v>
          </cell>
          <cell r="Q2016">
            <v>0.17</v>
          </cell>
        </row>
        <row r="2017">
          <cell r="A2017" t="str">
            <v>2002</v>
          </cell>
          <cell r="B2017" t="str">
            <v>HR0</v>
          </cell>
          <cell r="C2017" t="str">
            <v>A00</v>
          </cell>
          <cell r="D2017" t="str">
            <v>PC_EMP</v>
          </cell>
          <cell r="E2017" t="str">
            <v>T</v>
          </cell>
          <cell r="F2017" t="str">
            <v>TOTAL</v>
          </cell>
          <cell r="G2017" t="str">
            <v>RSE</v>
          </cell>
          <cell r="I2017" t="str">
            <v>MS</v>
          </cell>
          <cell r="K2017" t="str">
            <v>V</v>
          </cell>
          <cell r="L2017">
            <v>38628.496782407405</v>
          </cell>
          <cell r="M2017" t="str">
            <v>gchateaug</v>
          </cell>
          <cell r="N2017">
            <v>38681.684479166666</v>
          </cell>
          <cell r="O2017" t="str">
            <v>gchateaug</v>
          </cell>
          <cell r="Q2017">
            <v>0.73</v>
          </cell>
        </row>
        <row r="2018">
          <cell r="A2018" t="str">
            <v>2002</v>
          </cell>
          <cell r="B2018" t="str">
            <v>HU10</v>
          </cell>
          <cell r="C2018" t="str">
            <v>A00</v>
          </cell>
          <cell r="D2018" t="str">
            <v>PC_EMP</v>
          </cell>
          <cell r="E2018" t="str">
            <v>T</v>
          </cell>
          <cell r="F2018" t="str">
            <v>TOTAL</v>
          </cell>
          <cell r="G2018" t="str">
            <v>TOTAL</v>
          </cell>
          <cell r="I2018" t="str">
            <v>MS</v>
          </cell>
          <cell r="K2018" t="str">
            <v>V</v>
          </cell>
          <cell r="L2018">
            <v>38628.496782407405</v>
          </cell>
          <cell r="M2018" t="str">
            <v>gchateaug</v>
          </cell>
          <cell r="N2018">
            <v>38680.624432870369</v>
          </cell>
          <cell r="O2018" t="str">
            <v>gchateaug</v>
          </cell>
          <cell r="Q2018">
            <v>2.35</v>
          </cell>
        </row>
        <row r="2019">
          <cell r="A2019" t="str">
            <v>2002</v>
          </cell>
          <cell r="B2019" t="str">
            <v>HU1</v>
          </cell>
          <cell r="C2019" t="str">
            <v>A00</v>
          </cell>
          <cell r="D2019" t="str">
            <v>PC_EMP</v>
          </cell>
          <cell r="E2019" t="str">
            <v>T</v>
          </cell>
          <cell r="F2019" t="str">
            <v>BES</v>
          </cell>
          <cell r="G2019" t="str">
            <v>RSE</v>
          </cell>
          <cell r="I2019" t="str">
            <v>MS</v>
          </cell>
          <cell r="K2019" t="str">
            <v>V</v>
          </cell>
          <cell r="L2019">
            <v>38628.496782407405</v>
          </cell>
          <cell r="M2019" t="str">
            <v>gchateaug</v>
          </cell>
          <cell r="N2019">
            <v>38680.624432870369</v>
          </cell>
          <cell r="O2019" t="str">
            <v>gchateaug</v>
          </cell>
          <cell r="Q2019">
            <v>0.34</v>
          </cell>
        </row>
        <row r="2020">
          <cell r="A2020" t="str">
            <v>2002</v>
          </cell>
          <cell r="B2020" t="str">
            <v>HU1</v>
          </cell>
          <cell r="C2020" t="str">
            <v>A00</v>
          </cell>
          <cell r="D2020" t="str">
            <v>PC_EMP</v>
          </cell>
          <cell r="E2020" t="str">
            <v>T</v>
          </cell>
          <cell r="F2020" t="str">
            <v>BES</v>
          </cell>
          <cell r="G2020" t="str">
            <v>TOTAL</v>
          </cell>
          <cell r="I2020" t="str">
            <v>MS</v>
          </cell>
          <cell r="K2020" t="str">
            <v>V</v>
          </cell>
          <cell r="L2020">
            <v>38628.496782407405</v>
          </cell>
          <cell r="M2020" t="str">
            <v>gchateaug</v>
          </cell>
          <cell r="N2020">
            <v>38680.624432870369</v>
          </cell>
          <cell r="O2020" t="str">
            <v>gchateaug</v>
          </cell>
          <cell r="Q2020">
            <v>0.52</v>
          </cell>
        </row>
        <row r="2021">
          <cell r="A2021" t="str">
            <v>2002</v>
          </cell>
          <cell r="B2021" t="str">
            <v>HU1</v>
          </cell>
          <cell r="C2021" t="str">
            <v>A00</v>
          </cell>
          <cell r="D2021" t="str">
            <v>PC_EMP</v>
          </cell>
          <cell r="E2021" t="str">
            <v>T</v>
          </cell>
          <cell r="F2021" t="str">
            <v>TOTAL</v>
          </cell>
          <cell r="G2021" t="str">
            <v>RSE</v>
          </cell>
          <cell r="I2021" t="str">
            <v>MS</v>
          </cell>
          <cell r="K2021" t="str">
            <v>V</v>
          </cell>
          <cell r="L2021">
            <v>38628.496782407405</v>
          </cell>
          <cell r="M2021" t="str">
            <v>gchateaug</v>
          </cell>
          <cell r="N2021">
            <v>38680.624432870369</v>
          </cell>
          <cell r="O2021" t="str">
            <v>gchateaug</v>
          </cell>
          <cell r="Q2021">
            <v>1.49</v>
          </cell>
        </row>
        <row r="2022">
          <cell r="A2022" t="str">
            <v>2002</v>
          </cell>
          <cell r="B2022" t="str">
            <v>HU1</v>
          </cell>
          <cell r="C2022" t="str">
            <v>A00</v>
          </cell>
          <cell r="D2022" t="str">
            <v>PC_EMP</v>
          </cell>
          <cell r="E2022" t="str">
            <v>T</v>
          </cell>
          <cell r="F2022" t="str">
            <v>TOTAL</v>
          </cell>
          <cell r="G2022" t="str">
            <v>TOTAL</v>
          </cell>
          <cell r="I2022" t="str">
            <v>MS</v>
          </cell>
          <cell r="K2022" t="str">
            <v>V</v>
          </cell>
          <cell r="L2022">
            <v>38628.496782407405</v>
          </cell>
          <cell r="M2022" t="str">
            <v>gchateaug</v>
          </cell>
          <cell r="N2022">
            <v>38680.624444444446</v>
          </cell>
          <cell r="O2022" t="str">
            <v>gchateaug</v>
          </cell>
          <cell r="Q2022">
            <v>2.35</v>
          </cell>
        </row>
        <row r="2023">
          <cell r="A2023" t="str">
            <v>2002</v>
          </cell>
          <cell r="B2023" t="str">
            <v>HR0</v>
          </cell>
          <cell r="C2023" t="str">
            <v>A00</v>
          </cell>
          <cell r="D2023" t="str">
            <v>PC_EMP</v>
          </cell>
          <cell r="E2023" t="str">
            <v>T</v>
          </cell>
          <cell r="F2023" t="str">
            <v>TOTAL</v>
          </cell>
          <cell r="G2023" t="str">
            <v>TOTAL</v>
          </cell>
          <cell r="I2023" t="str">
            <v>MS</v>
          </cell>
          <cell r="K2023" t="str">
            <v>V</v>
          </cell>
          <cell r="L2023">
            <v>38628.496782407405</v>
          </cell>
          <cell r="M2023" t="str">
            <v>gchateaug</v>
          </cell>
          <cell r="N2023">
            <v>38681.684479166666</v>
          </cell>
          <cell r="O2023" t="str">
            <v>gchateaug</v>
          </cell>
          <cell r="Q2023">
            <v>1.0900000000000001</v>
          </cell>
        </row>
        <row r="2024">
          <cell r="A2024" t="str">
            <v>2002</v>
          </cell>
          <cell r="B2024" t="str">
            <v>GR41</v>
          </cell>
          <cell r="C2024" t="str">
            <v>A00</v>
          </cell>
          <cell r="D2024" t="str">
            <v>PC_EMP</v>
          </cell>
          <cell r="E2024" t="str">
            <v>T</v>
          </cell>
          <cell r="F2024" t="str">
            <v>BES</v>
          </cell>
          <cell r="G2024" t="str">
            <v>TOTAL</v>
          </cell>
          <cell r="H2024" t="str">
            <v>:</v>
          </cell>
          <cell r="I2024" t="str">
            <v>MS</v>
          </cell>
          <cell r="K2024" t="str">
            <v>V</v>
          </cell>
          <cell r="L2024">
            <v>38628.496782407405</v>
          </cell>
          <cell r="M2024" t="str">
            <v>gchateaug</v>
          </cell>
          <cell r="N2024">
            <v>38680.624444444446</v>
          </cell>
          <cell r="O2024" t="str">
            <v>gchateaug</v>
          </cell>
        </row>
        <row r="2025">
          <cell r="A2025" t="str">
            <v>2002</v>
          </cell>
          <cell r="B2025" t="str">
            <v>GR41</v>
          </cell>
          <cell r="C2025" t="str">
            <v>A00</v>
          </cell>
          <cell r="D2025" t="str">
            <v>PC_EMP</v>
          </cell>
          <cell r="E2025" t="str">
            <v>T</v>
          </cell>
          <cell r="F2025" t="str">
            <v>TOTAL</v>
          </cell>
          <cell r="G2025" t="str">
            <v>TOTAL</v>
          </cell>
          <cell r="H2025" t="str">
            <v>:</v>
          </cell>
          <cell r="I2025" t="str">
            <v>MS</v>
          </cell>
          <cell r="K2025" t="str">
            <v>V</v>
          </cell>
          <cell r="L2025">
            <v>38628.496782407405</v>
          </cell>
          <cell r="M2025" t="str">
            <v>gchateaug</v>
          </cell>
          <cell r="N2025">
            <v>38680.624444444446</v>
          </cell>
          <cell r="O2025" t="str">
            <v>gchateaug</v>
          </cell>
        </row>
        <row r="2026">
          <cell r="A2026" t="str">
            <v>2002</v>
          </cell>
          <cell r="B2026" t="str">
            <v>GR4</v>
          </cell>
          <cell r="C2026" t="str">
            <v>A00</v>
          </cell>
          <cell r="D2026" t="str">
            <v>PC_EMP</v>
          </cell>
          <cell r="E2026" t="str">
            <v>T</v>
          </cell>
          <cell r="F2026" t="str">
            <v>BES</v>
          </cell>
          <cell r="G2026" t="str">
            <v>TOTAL</v>
          </cell>
          <cell r="H2026" t="str">
            <v>:</v>
          </cell>
          <cell r="I2026" t="str">
            <v>MS</v>
          </cell>
          <cell r="K2026" t="str">
            <v>V</v>
          </cell>
          <cell r="L2026">
            <v>38628.496782407405</v>
          </cell>
          <cell r="M2026" t="str">
            <v>gchateaug</v>
          </cell>
          <cell r="N2026">
            <v>38680.624444444446</v>
          </cell>
          <cell r="O2026" t="str">
            <v>gchateaug</v>
          </cell>
        </row>
        <row r="2027">
          <cell r="A2027" t="str">
            <v>2002</v>
          </cell>
          <cell r="B2027" t="str">
            <v>HU21</v>
          </cell>
          <cell r="C2027" t="str">
            <v>A00</v>
          </cell>
          <cell r="D2027" t="str">
            <v>PC_EMP</v>
          </cell>
          <cell r="E2027" t="str">
            <v>T</v>
          </cell>
          <cell r="F2027" t="str">
            <v>TOTAL</v>
          </cell>
          <cell r="G2027" t="str">
            <v>RSE</v>
          </cell>
          <cell r="I2027" t="str">
            <v>MS</v>
          </cell>
          <cell r="K2027" t="str">
            <v>V</v>
          </cell>
          <cell r="L2027">
            <v>38628.496782407405</v>
          </cell>
          <cell r="M2027" t="str">
            <v>gchateaug</v>
          </cell>
          <cell r="N2027">
            <v>38680.624432870369</v>
          </cell>
          <cell r="O2027" t="str">
            <v>gchateaug</v>
          </cell>
          <cell r="Q2027">
            <v>0.35</v>
          </cell>
        </row>
        <row r="2028">
          <cell r="A2028" t="str">
            <v>2002</v>
          </cell>
          <cell r="B2028" t="str">
            <v>HU21</v>
          </cell>
          <cell r="C2028" t="str">
            <v>A00</v>
          </cell>
          <cell r="D2028" t="str">
            <v>PC_EMP</v>
          </cell>
          <cell r="E2028" t="str">
            <v>T</v>
          </cell>
          <cell r="F2028" t="str">
            <v>TOTAL</v>
          </cell>
          <cell r="G2028" t="str">
            <v>TOTAL</v>
          </cell>
          <cell r="I2028" t="str">
            <v>MS</v>
          </cell>
          <cell r="K2028" t="str">
            <v>V</v>
          </cell>
          <cell r="L2028">
            <v>38628.496782407405</v>
          </cell>
          <cell r="M2028" t="str">
            <v>gchateaug</v>
          </cell>
          <cell r="N2028">
            <v>38680.624432870369</v>
          </cell>
          <cell r="O2028" t="str">
            <v>gchateaug</v>
          </cell>
          <cell r="Q2028">
            <v>0.56999999999999995</v>
          </cell>
        </row>
        <row r="2029">
          <cell r="A2029" t="str">
            <v>2002</v>
          </cell>
          <cell r="B2029" t="str">
            <v>HU10</v>
          </cell>
          <cell r="C2029" t="str">
            <v>A00</v>
          </cell>
          <cell r="D2029" t="str">
            <v>PC_EMP</v>
          </cell>
          <cell r="E2029" t="str">
            <v>T</v>
          </cell>
          <cell r="F2029" t="str">
            <v>BES</v>
          </cell>
          <cell r="G2029" t="str">
            <v>RSE</v>
          </cell>
          <cell r="I2029" t="str">
            <v>MS</v>
          </cell>
          <cell r="K2029" t="str">
            <v>V</v>
          </cell>
          <cell r="L2029">
            <v>38628.496782407405</v>
          </cell>
          <cell r="M2029" t="str">
            <v>gchateaug</v>
          </cell>
          <cell r="N2029">
            <v>38680.624432870369</v>
          </cell>
          <cell r="O2029" t="str">
            <v>gchateaug</v>
          </cell>
          <cell r="Q2029">
            <v>0.34</v>
          </cell>
        </row>
        <row r="2030">
          <cell r="A2030" t="str">
            <v>2002</v>
          </cell>
          <cell r="B2030" t="str">
            <v>HU10</v>
          </cell>
          <cell r="C2030" t="str">
            <v>A00</v>
          </cell>
          <cell r="D2030" t="str">
            <v>PC_EMP</v>
          </cell>
          <cell r="E2030" t="str">
            <v>T</v>
          </cell>
          <cell r="F2030" t="str">
            <v>BES</v>
          </cell>
          <cell r="G2030" t="str">
            <v>TOTAL</v>
          </cell>
          <cell r="I2030" t="str">
            <v>MS</v>
          </cell>
          <cell r="K2030" t="str">
            <v>V</v>
          </cell>
          <cell r="L2030">
            <v>38628.496782407405</v>
          </cell>
          <cell r="M2030" t="str">
            <v>gchateaug</v>
          </cell>
          <cell r="N2030">
            <v>38680.624432870369</v>
          </cell>
          <cell r="O2030" t="str">
            <v>gchateaug</v>
          </cell>
          <cell r="Q2030">
            <v>0.52</v>
          </cell>
        </row>
        <row r="2031">
          <cell r="A2031" t="str">
            <v>2002</v>
          </cell>
          <cell r="B2031" t="str">
            <v>HU10</v>
          </cell>
          <cell r="C2031" t="str">
            <v>A00</v>
          </cell>
          <cell r="D2031" t="str">
            <v>PC_EMP</v>
          </cell>
          <cell r="E2031" t="str">
            <v>T</v>
          </cell>
          <cell r="F2031" t="str">
            <v>TOTAL</v>
          </cell>
          <cell r="G2031" t="str">
            <v>RSE</v>
          </cell>
          <cell r="I2031" t="str">
            <v>MS</v>
          </cell>
          <cell r="K2031" t="str">
            <v>V</v>
          </cell>
          <cell r="L2031">
            <v>38628.496782407405</v>
          </cell>
          <cell r="M2031" t="str">
            <v>gchateaug</v>
          </cell>
          <cell r="N2031">
            <v>38680.624432870369</v>
          </cell>
          <cell r="O2031" t="str">
            <v>gchateaug</v>
          </cell>
          <cell r="Q2031">
            <v>1.49</v>
          </cell>
        </row>
        <row r="2032">
          <cell r="A2032" t="str">
            <v>2003</v>
          </cell>
          <cell r="B2032" t="str">
            <v>ITC</v>
          </cell>
          <cell r="C2032" t="str">
            <v>A00</v>
          </cell>
          <cell r="D2032" t="str">
            <v>PC_EMP</v>
          </cell>
          <cell r="E2032" t="str">
            <v>T</v>
          </cell>
          <cell r="F2032" t="str">
            <v>TOTAL</v>
          </cell>
          <cell r="G2032" t="str">
            <v>TOTAL</v>
          </cell>
          <cell r="I2032" t="str">
            <v>MS</v>
          </cell>
          <cell r="K2032" t="str">
            <v>V</v>
          </cell>
          <cell r="L2032">
            <v>38628.496782407405</v>
          </cell>
          <cell r="M2032" t="str">
            <v>gchateaug</v>
          </cell>
          <cell r="N2032">
            <v>38680.624432870369</v>
          </cell>
          <cell r="O2032" t="str">
            <v>gchateaug</v>
          </cell>
          <cell r="Q2032">
            <v>1.18</v>
          </cell>
        </row>
        <row r="2033">
          <cell r="A2033" t="str">
            <v>2000</v>
          </cell>
          <cell r="B2033" t="str">
            <v>FR25</v>
          </cell>
          <cell r="C2033" t="str">
            <v>A00</v>
          </cell>
          <cell r="D2033" t="str">
            <v>PC_EMP</v>
          </cell>
          <cell r="E2033" t="str">
            <v>T</v>
          </cell>
          <cell r="F2033" t="str">
            <v>BES</v>
          </cell>
          <cell r="G2033" t="str">
            <v>TOTAL</v>
          </cell>
          <cell r="I2033" t="str">
            <v>NC</v>
          </cell>
          <cell r="J2033" t="str">
            <v>; former flag equal "s"</v>
          </cell>
          <cell r="K2033" t="str">
            <v>V</v>
          </cell>
          <cell r="L2033">
            <v>38628.496793981481</v>
          </cell>
          <cell r="M2033" t="str">
            <v>gchateaug</v>
          </cell>
          <cell r="N2033">
            <v>38680.624467592592</v>
          </cell>
          <cell r="O2033" t="str">
            <v>gchateaug</v>
          </cell>
          <cell r="Q2033">
            <v>0.45</v>
          </cell>
        </row>
        <row r="2034">
          <cell r="A2034" t="str">
            <v>2000</v>
          </cell>
          <cell r="B2034" t="str">
            <v>FR25</v>
          </cell>
          <cell r="C2034" t="str">
            <v>A00</v>
          </cell>
          <cell r="D2034" t="str">
            <v>PC_EMP</v>
          </cell>
          <cell r="E2034" t="str">
            <v>T</v>
          </cell>
          <cell r="F2034" t="str">
            <v>BES</v>
          </cell>
          <cell r="G2034" t="str">
            <v>RSE</v>
          </cell>
          <cell r="I2034" t="str">
            <v>NC</v>
          </cell>
          <cell r="J2034" t="str">
            <v>; former flag equal "s"</v>
          </cell>
          <cell r="K2034" t="str">
            <v>V</v>
          </cell>
          <cell r="L2034">
            <v>38628.496793981481</v>
          </cell>
          <cell r="M2034" t="str">
            <v>gchateaug</v>
          </cell>
          <cell r="N2034">
            <v>38680.624467592592</v>
          </cell>
          <cell r="O2034" t="str">
            <v>gchateaug</v>
          </cell>
          <cell r="Q2034">
            <v>0.24</v>
          </cell>
        </row>
        <row r="2035">
          <cell r="A2035" t="str">
            <v>2000</v>
          </cell>
          <cell r="B2035" t="str">
            <v>ES7</v>
          </cell>
          <cell r="C2035" t="str">
            <v>A00</v>
          </cell>
          <cell r="D2035" t="str">
            <v>PC_EMP</v>
          </cell>
          <cell r="E2035" t="str">
            <v>T</v>
          </cell>
          <cell r="F2035" t="str">
            <v>TOTAL</v>
          </cell>
          <cell r="G2035" t="str">
            <v>TOTAL</v>
          </cell>
          <cell r="H2035" t="str">
            <v>:</v>
          </cell>
          <cell r="I2035" t="str">
            <v>NC</v>
          </cell>
          <cell r="K2035" t="str">
            <v>V</v>
          </cell>
          <cell r="L2035">
            <v>38628.496793981481</v>
          </cell>
          <cell r="M2035" t="str">
            <v>gchateaug</v>
          </cell>
          <cell r="N2035">
            <v>38680.624467592592</v>
          </cell>
          <cell r="O2035" t="str">
            <v>gchateaug</v>
          </cell>
        </row>
        <row r="2036">
          <cell r="A2036" t="str">
            <v>2000</v>
          </cell>
          <cell r="B2036" t="str">
            <v>ES7</v>
          </cell>
          <cell r="C2036" t="str">
            <v>A00</v>
          </cell>
          <cell r="D2036" t="str">
            <v>PC_EMP</v>
          </cell>
          <cell r="E2036" t="str">
            <v>T</v>
          </cell>
          <cell r="F2036" t="str">
            <v>TOTAL</v>
          </cell>
          <cell r="G2036" t="str">
            <v>RSE</v>
          </cell>
          <cell r="H2036" t="str">
            <v>:</v>
          </cell>
          <cell r="I2036" t="str">
            <v>NC</v>
          </cell>
          <cell r="K2036" t="str">
            <v>V</v>
          </cell>
          <cell r="L2036">
            <v>38628.496793981481</v>
          </cell>
          <cell r="M2036" t="str">
            <v>gchateaug</v>
          </cell>
          <cell r="N2036">
            <v>38680.624467592592</v>
          </cell>
          <cell r="O2036" t="str">
            <v>gchateaug</v>
          </cell>
        </row>
        <row r="2037">
          <cell r="A2037" t="str">
            <v>2000</v>
          </cell>
          <cell r="B2037" t="str">
            <v>ES7</v>
          </cell>
          <cell r="C2037" t="str">
            <v>A00</v>
          </cell>
          <cell r="D2037" t="str">
            <v>PC_EMP</v>
          </cell>
          <cell r="E2037" t="str">
            <v>T</v>
          </cell>
          <cell r="F2037" t="str">
            <v>BES</v>
          </cell>
          <cell r="G2037" t="str">
            <v>TOTAL</v>
          </cell>
          <cell r="H2037" t="str">
            <v>:</v>
          </cell>
          <cell r="I2037" t="str">
            <v>NC</v>
          </cell>
          <cell r="K2037" t="str">
            <v>V</v>
          </cell>
          <cell r="L2037">
            <v>38628.496793981481</v>
          </cell>
          <cell r="M2037" t="str">
            <v>gchateaug</v>
          </cell>
          <cell r="N2037">
            <v>38680.624467592592</v>
          </cell>
          <cell r="O2037" t="str">
            <v>gchateaug</v>
          </cell>
        </row>
        <row r="2038">
          <cell r="A2038" t="str">
            <v>2000</v>
          </cell>
          <cell r="B2038" t="str">
            <v>ES7</v>
          </cell>
          <cell r="C2038" t="str">
            <v>A00</v>
          </cell>
          <cell r="D2038" t="str">
            <v>PC_EMP</v>
          </cell>
          <cell r="E2038" t="str">
            <v>T</v>
          </cell>
          <cell r="F2038" t="str">
            <v>BES</v>
          </cell>
          <cell r="G2038" t="str">
            <v>RSE</v>
          </cell>
          <cell r="H2038" t="str">
            <v>:</v>
          </cell>
          <cell r="I2038" t="str">
            <v>NC</v>
          </cell>
          <cell r="K2038" t="str">
            <v>V</v>
          </cell>
          <cell r="L2038">
            <v>38628.496793981481</v>
          </cell>
          <cell r="M2038" t="str">
            <v>gchateaug</v>
          </cell>
          <cell r="N2038">
            <v>38680.624467592592</v>
          </cell>
          <cell r="O2038" t="str">
            <v>gchateaug</v>
          </cell>
        </row>
        <row r="2039">
          <cell r="A2039" t="str">
            <v>1999</v>
          </cell>
          <cell r="B2039" t="str">
            <v>CZ05</v>
          </cell>
          <cell r="C2039" t="str">
            <v>A00</v>
          </cell>
          <cell r="D2039" t="str">
            <v>PC_EMP</v>
          </cell>
          <cell r="E2039" t="str">
            <v>T</v>
          </cell>
          <cell r="F2039" t="str">
            <v>TOTAL</v>
          </cell>
          <cell r="G2039" t="str">
            <v>TOTAL</v>
          </cell>
          <cell r="H2039" t="str">
            <v>:</v>
          </cell>
          <cell r="I2039" t="str">
            <v>NC</v>
          </cell>
          <cell r="K2039" t="str">
            <v>V</v>
          </cell>
          <cell r="L2039">
            <v>38628.496793981481</v>
          </cell>
          <cell r="M2039" t="str">
            <v>gchateaug</v>
          </cell>
          <cell r="N2039">
            <v>38680.624456018515</v>
          </cell>
          <cell r="O2039" t="str">
            <v>gchateaug</v>
          </cell>
        </row>
        <row r="2040">
          <cell r="A2040" t="str">
            <v>1999</v>
          </cell>
          <cell r="B2040" t="str">
            <v>CZ05</v>
          </cell>
          <cell r="C2040" t="str">
            <v>A00</v>
          </cell>
          <cell r="D2040" t="str">
            <v>PC_EMP</v>
          </cell>
          <cell r="E2040" t="str">
            <v>T</v>
          </cell>
          <cell r="F2040" t="str">
            <v>TOTAL</v>
          </cell>
          <cell r="G2040" t="str">
            <v>RSE</v>
          </cell>
          <cell r="H2040" t="str">
            <v>:</v>
          </cell>
          <cell r="I2040" t="str">
            <v>NC</v>
          </cell>
          <cell r="K2040" t="str">
            <v>V</v>
          </cell>
          <cell r="L2040">
            <v>38628.496793981481</v>
          </cell>
          <cell r="M2040" t="str">
            <v>gchateaug</v>
          </cell>
          <cell r="N2040">
            <v>38680.624456018515</v>
          </cell>
          <cell r="O2040" t="str">
            <v>gchateaug</v>
          </cell>
        </row>
        <row r="2041">
          <cell r="A2041" t="str">
            <v>1995</v>
          </cell>
          <cell r="B2041" t="str">
            <v>SE0</v>
          </cell>
          <cell r="C2041" t="str">
            <v>A00</v>
          </cell>
          <cell r="D2041" t="str">
            <v>PC_EMP</v>
          </cell>
          <cell r="E2041" t="str">
            <v>T</v>
          </cell>
          <cell r="F2041" t="str">
            <v>TOTAL</v>
          </cell>
          <cell r="G2041" t="str">
            <v>TOTAL</v>
          </cell>
          <cell r="I2041" t="str">
            <v>NC</v>
          </cell>
          <cell r="K2041" t="str">
            <v>V</v>
          </cell>
          <cell r="L2041">
            <v>38628.496805555558</v>
          </cell>
          <cell r="M2041" t="str">
            <v>gchateaug</v>
          </cell>
          <cell r="N2041">
            <v>38681.684444444443</v>
          </cell>
          <cell r="O2041" t="str">
            <v>gchateaug</v>
          </cell>
          <cell r="Q2041">
            <v>2.42</v>
          </cell>
        </row>
        <row r="2042">
          <cell r="A2042" t="str">
            <v>1995</v>
          </cell>
          <cell r="B2042" t="str">
            <v>SE0</v>
          </cell>
          <cell r="C2042" t="str">
            <v>A00</v>
          </cell>
          <cell r="D2042" t="str">
            <v>PC_EMP</v>
          </cell>
          <cell r="E2042" t="str">
            <v>T</v>
          </cell>
          <cell r="F2042" t="str">
            <v>TOTAL</v>
          </cell>
          <cell r="G2042" t="str">
            <v>RSE</v>
          </cell>
          <cell r="I2042" t="str">
            <v>NC</v>
          </cell>
          <cell r="J2042" t="str">
            <v>; former flag equal "s"</v>
          </cell>
          <cell r="K2042" t="str">
            <v>V</v>
          </cell>
          <cell r="L2042">
            <v>38628.496805555558</v>
          </cell>
          <cell r="M2042" t="str">
            <v>gchateaug</v>
          </cell>
          <cell r="N2042">
            <v>38680.624467592592</v>
          </cell>
          <cell r="O2042" t="str">
            <v>gchateaug</v>
          </cell>
          <cell r="Q2042">
            <v>1.28</v>
          </cell>
        </row>
        <row r="2043">
          <cell r="A2043" t="str">
            <v>1995</v>
          </cell>
          <cell r="B2043" t="str">
            <v>SE0</v>
          </cell>
          <cell r="C2043" t="str">
            <v>A00</v>
          </cell>
          <cell r="D2043" t="str">
            <v>PC_EMP</v>
          </cell>
          <cell r="E2043" t="str">
            <v>T</v>
          </cell>
          <cell r="F2043" t="str">
            <v>BES</v>
          </cell>
          <cell r="G2043" t="str">
            <v>TOTAL</v>
          </cell>
          <cell r="I2043" t="str">
            <v>NC</v>
          </cell>
          <cell r="K2043" t="str">
            <v>V</v>
          </cell>
          <cell r="L2043">
            <v>38628.496805555558</v>
          </cell>
          <cell r="M2043" t="str">
            <v>gchateaug</v>
          </cell>
          <cell r="N2043">
            <v>38681.684444444443</v>
          </cell>
          <cell r="O2043" t="str">
            <v>gchateaug</v>
          </cell>
          <cell r="Q2043">
            <v>1.18</v>
          </cell>
        </row>
        <row r="2044">
          <cell r="A2044" t="str">
            <v>1995</v>
          </cell>
          <cell r="B2044" t="str">
            <v>SE0</v>
          </cell>
          <cell r="C2044" t="str">
            <v>A00</v>
          </cell>
          <cell r="D2044" t="str">
            <v>PC_EMP</v>
          </cell>
          <cell r="E2044" t="str">
            <v>T</v>
          </cell>
          <cell r="F2044" t="str">
            <v>BES</v>
          </cell>
          <cell r="G2044" t="str">
            <v>RSE</v>
          </cell>
          <cell r="I2044" t="str">
            <v>NC</v>
          </cell>
          <cell r="K2044" t="str">
            <v>V</v>
          </cell>
          <cell r="L2044">
            <v>38628.496805555558</v>
          </cell>
          <cell r="M2044" t="str">
            <v>gchateaug</v>
          </cell>
          <cell r="N2044">
            <v>38681.684444444443</v>
          </cell>
          <cell r="O2044" t="str">
            <v>gchateaug</v>
          </cell>
          <cell r="Q2044">
            <v>0.54</v>
          </cell>
        </row>
        <row r="2045">
          <cell r="A2045" t="str">
            <v>1994</v>
          </cell>
          <cell r="B2045" t="str">
            <v>LU0</v>
          </cell>
          <cell r="C2045" t="str">
            <v>A00</v>
          </cell>
          <cell r="D2045" t="str">
            <v>PC_EMP</v>
          </cell>
          <cell r="E2045" t="str">
            <v>T</v>
          </cell>
          <cell r="F2045" t="str">
            <v>TOTAL</v>
          </cell>
          <cell r="G2045" t="str">
            <v>TOTAL</v>
          </cell>
          <cell r="H2045" t="str">
            <v>:</v>
          </cell>
          <cell r="I2045" t="str">
            <v>NC</v>
          </cell>
          <cell r="K2045" t="str">
            <v>V</v>
          </cell>
          <cell r="L2045">
            <v>38628.496805555558</v>
          </cell>
          <cell r="M2045" t="str">
            <v>gchateaug</v>
          </cell>
          <cell r="N2045">
            <v>38680.624467592592</v>
          </cell>
          <cell r="O2045" t="str">
            <v>gchateaug</v>
          </cell>
        </row>
        <row r="2046">
          <cell r="A2046" t="str">
            <v>1994</v>
          </cell>
          <cell r="B2046" t="str">
            <v>LU0</v>
          </cell>
          <cell r="C2046" t="str">
            <v>A00</v>
          </cell>
          <cell r="D2046" t="str">
            <v>PC_EMP</v>
          </cell>
          <cell r="E2046" t="str">
            <v>T</v>
          </cell>
          <cell r="F2046" t="str">
            <v>TOTAL</v>
          </cell>
          <cell r="G2046" t="str">
            <v>RSE</v>
          </cell>
          <cell r="H2046" t="str">
            <v>:</v>
          </cell>
          <cell r="I2046" t="str">
            <v>NC</v>
          </cell>
          <cell r="K2046" t="str">
            <v>V</v>
          </cell>
          <cell r="L2046">
            <v>38628.496805555558</v>
          </cell>
          <cell r="M2046" t="str">
            <v>gchateaug</v>
          </cell>
          <cell r="N2046">
            <v>38680.624467592592</v>
          </cell>
          <cell r="O2046" t="str">
            <v>gchateaug</v>
          </cell>
        </row>
        <row r="2047">
          <cell r="A2047" t="str">
            <v>2001</v>
          </cell>
          <cell r="B2047" t="str">
            <v>IE0</v>
          </cell>
          <cell r="C2047" t="str">
            <v>A00</v>
          </cell>
          <cell r="D2047" t="str">
            <v>PC_EMP</v>
          </cell>
          <cell r="E2047" t="str">
            <v>T</v>
          </cell>
          <cell r="F2047" t="str">
            <v>BES</v>
          </cell>
          <cell r="G2047" t="str">
            <v>TOTAL</v>
          </cell>
          <cell r="I2047" t="str">
            <v>NC</v>
          </cell>
          <cell r="K2047" t="str">
            <v>V</v>
          </cell>
          <cell r="L2047">
            <v>38628.496805555558</v>
          </cell>
          <cell r="M2047" t="str">
            <v>gchateaug</v>
          </cell>
          <cell r="N2047">
            <v>38681.684444444443</v>
          </cell>
          <cell r="O2047" t="str">
            <v>gchateaug</v>
          </cell>
          <cell r="Q2047">
            <v>0.72</v>
          </cell>
        </row>
        <row r="2048">
          <cell r="A2048" t="str">
            <v>2001</v>
          </cell>
          <cell r="B2048" t="str">
            <v>IE0</v>
          </cell>
          <cell r="C2048" t="str">
            <v>A00</v>
          </cell>
          <cell r="D2048" t="str">
            <v>PC_EMP</v>
          </cell>
          <cell r="E2048" t="str">
            <v>T</v>
          </cell>
          <cell r="F2048" t="str">
            <v>BES</v>
          </cell>
          <cell r="G2048" t="str">
            <v>RSE</v>
          </cell>
          <cell r="I2048" t="str">
            <v>NC</v>
          </cell>
          <cell r="K2048" t="str">
            <v>V</v>
          </cell>
          <cell r="L2048">
            <v>38628.496805555558</v>
          </cell>
          <cell r="M2048" t="str">
            <v>gchateaug</v>
          </cell>
          <cell r="N2048">
            <v>38681.684444444443</v>
          </cell>
          <cell r="O2048" t="str">
            <v>gchateaug</v>
          </cell>
          <cell r="Q2048">
            <v>0.4</v>
          </cell>
        </row>
        <row r="2049">
          <cell r="A2049" t="str">
            <v>2001</v>
          </cell>
          <cell r="B2049" t="str">
            <v>GR14</v>
          </cell>
          <cell r="C2049" t="str">
            <v>A00</v>
          </cell>
          <cell r="D2049" t="str">
            <v>PC_EMP</v>
          </cell>
          <cell r="E2049" t="str">
            <v>T</v>
          </cell>
          <cell r="F2049" t="str">
            <v>TOTAL</v>
          </cell>
          <cell r="G2049" t="str">
            <v>TOTAL</v>
          </cell>
          <cell r="H2049" t="str">
            <v>:</v>
          </cell>
          <cell r="I2049" t="str">
            <v>NC</v>
          </cell>
          <cell r="K2049" t="str">
            <v>V</v>
          </cell>
          <cell r="L2049">
            <v>38628.496805555558</v>
          </cell>
          <cell r="M2049" t="str">
            <v>gchateaug</v>
          </cell>
          <cell r="N2049">
            <v>38680.624479166669</v>
          </cell>
          <cell r="O2049" t="str">
            <v>gchateaug</v>
          </cell>
        </row>
        <row r="2050">
          <cell r="A2050" t="str">
            <v>2001</v>
          </cell>
          <cell r="B2050" t="str">
            <v>GR14</v>
          </cell>
          <cell r="C2050" t="str">
            <v>A00</v>
          </cell>
          <cell r="D2050" t="str">
            <v>PC_EMP</v>
          </cell>
          <cell r="E2050" t="str">
            <v>T</v>
          </cell>
          <cell r="F2050" t="str">
            <v>BES</v>
          </cell>
          <cell r="G2050" t="str">
            <v>TOTAL</v>
          </cell>
          <cell r="H2050" t="str">
            <v>:</v>
          </cell>
          <cell r="I2050" t="str">
            <v>NC</v>
          </cell>
          <cell r="K2050" t="str">
            <v>V</v>
          </cell>
          <cell r="L2050">
            <v>38628.496805555558</v>
          </cell>
          <cell r="M2050" t="str">
            <v>gchateaug</v>
          </cell>
          <cell r="N2050">
            <v>38680.624479166669</v>
          </cell>
          <cell r="O2050" t="str">
            <v>gchateaug</v>
          </cell>
        </row>
        <row r="2051">
          <cell r="A2051" t="str">
            <v>2001</v>
          </cell>
          <cell r="B2051" t="str">
            <v>GR1</v>
          </cell>
          <cell r="C2051" t="str">
            <v>A00</v>
          </cell>
          <cell r="D2051" t="str">
            <v>PC_EMP</v>
          </cell>
          <cell r="E2051" t="str">
            <v>T</v>
          </cell>
          <cell r="F2051" t="str">
            <v>TOTAL</v>
          </cell>
          <cell r="G2051" t="str">
            <v>TOTAL</v>
          </cell>
          <cell r="H2051" t="str">
            <v>:</v>
          </cell>
          <cell r="I2051" t="str">
            <v>NC</v>
          </cell>
          <cell r="K2051" t="str">
            <v>V</v>
          </cell>
          <cell r="L2051">
            <v>38628.496805555558</v>
          </cell>
          <cell r="M2051" t="str">
            <v>gchateaug</v>
          </cell>
          <cell r="N2051">
            <v>38680.624479166669</v>
          </cell>
          <cell r="O2051" t="str">
            <v>gchateaug</v>
          </cell>
        </row>
        <row r="2052">
          <cell r="A2052" t="str">
            <v>2001</v>
          </cell>
          <cell r="B2052" t="str">
            <v>GR1</v>
          </cell>
          <cell r="C2052" t="str">
            <v>A00</v>
          </cell>
          <cell r="D2052" t="str">
            <v>PC_EMP</v>
          </cell>
          <cell r="E2052" t="str">
            <v>T</v>
          </cell>
          <cell r="F2052" t="str">
            <v>BES</v>
          </cell>
          <cell r="G2052" t="str">
            <v>TOTAL</v>
          </cell>
          <cell r="H2052" t="str">
            <v>:</v>
          </cell>
          <cell r="I2052" t="str">
            <v>NC</v>
          </cell>
          <cell r="K2052" t="str">
            <v>V</v>
          </cell>
          <cell r="L2052">
            <v>38628.496805555558</v>
          </cell>
          <cell r="M2052" t="str">
            <v>gchateaug</v>
          </cell>
          <cell r="N2052">
            <v>38680.624479166669</v>
          </cell>
          <cell r="O2052" t="str">
            <v>gchateaug</v>
          </cell>
        </row>
        <row r="2053">
          <cell r="A2053" t="str">
            <v>2001</v>
          </cell>
          <cell r="B2053" t="str">
            <v>FR72</v>
          </cell>
          <cell r="C2053" t="str">
            <v>A00</v>
          </cell>
          <cell r="D2053" t="str">
            <v>PC_EMP</v>
          </cell>
          <cell r="E2053" t="str">
            <v>T</v>
          </cell>
          <cell r="F2053" t="str">
            <v>TOTAL</v>
          </cell>
          <cell r="G2053" t="str">
            <v>TOTAL</v>
          </cell>
          <cell r="I2053" t="str">
            <v>NC</v>
          </cell>
          <cell r="J2053" t="str">
            <v>; former flag equal "s"</v>
          </cell>
          <cell r="K2053" t="str">
            <v>V</v>
          </cell>
          <cell r="L2053">
            <v>38628.496805555558</v>
          </cell>
          <cell r="M2053" t="str">
            <v>gchateaug</v>
          </cell>
          <cell r="N2053">
            <v>38680.624479166669</v>
          </cell>
          <cell r="O2053" t="str">
            <v>gchateaug</v>
          </cell>
          <cell r="Q2053">
            <v>1.71</v>
          </cell>
        </row>
        <row r="2054">
          <cell r="A2054" t="str">
            <v>2001</v>
          </cell>
          <cell r="B2054" t="str">
            <v>FR72</v>
          </cell>
          <cell r="C2054" t="str">
            <v>A00</v>
          </cell>
          <cell r="D2054" t="str">
            <v>PC_EMP</v>
          </cell>
          <cell r="E2054" t="str">
            <v>T</v>
          </cell>
          <cell r="F2054" t="str">
            <v>TOTAL</v>
          </cell>
          <cell r="G2054" t="str">
            <v>RSE</v>
          </cell>
          <cell r="I2054" t="str">
            <v>NC</v>
          </cell>
          <cell r="J2054" t="str">
            <v>; former flag equal "s"</v>
          </cell>
          <cell r="K2054" t="str">
            <v>V</v>
          </cell>
          <cell r="L2054">
            <v>38628.496805555558</v>
          </cell>
          <cell r="M2054" t="str">
            <v>gchateaug</v>
          </cell>
          <cell r="N2054">
            <v>38680.624479166669</v>
          </cell>
          <cell r="O2054" t="str">
            <v>gchateaug</v>
          </cell>
          <cell r="Q2054">
            <v>0.69</v>
          </cell>
        </row>
        <row r="2055">
          <cell r="A2055" t="str">
            <v>2001</v>
          </cell>
          <cell r="B2055" t="str">
            <v>FR72</v>
          </cell>
          <cell r="C2055" t="str">
            <v>A00</v>
          </cell>
          <cell r="D2055" t="str">
            <v>PC_EMP</v>
          </cell>
          <cell r="E2055" t="str">
            <v>T</v>
          </cell>
          <cell r="F2055" t="str">
            <v>BES</v>
          </cell>
          <cell r="G2055" t="str">
            <v>TOTAL</v>
          </cell>
          <cell r="I2055" t="str">
            <v>NC</v>
          </cell>
          <cell r="J2055" t="str">
            <v>; former flag equal "s"</v>
          </cell>
          <cell r="K2055" t="str">
            <v>V</v>
          </cell>
          <cell r="L2055">
            <v>38628.496805555558</v>
          </cell>
          <cell r="M2055" t="str">
            <v>gchateaug</v>
          </cell>
          <cell r="N2055">
            <v>38680.624479166669</v>
          </cell>
          <cell r="O2055" t="str">
            <v>gchateaug</v>
          </cell>
          <cell r="Q2055">
            <v>0.97</v>
          </cell>
        </row>
        <row r="2056">
          <cell r="A2056" t="str">
            <v>2001</v>
          </cell>
          <cell r="B2056" t="str">
            <v>FR72</v>
          </cell>
          <cell r="C2056" t="str">
            <v>A00</v>
          </cell>
          <cell r="D2056" t="str">
            <v>PC_EMP</v>
          </cell>
          <cell r="E2056" t="str">
            <v>T</v>
          </cell>
          <cell r="F2056" t="str">
            <v>BES</v>
          </cell>
          <cell r="G2056" t="str">
            <v>RSE</v>
          </cell>
          <cell r="I2056" t="str">
            <v>NC</v>
          </cell>
          <cell r="J2056" t="str">
            <v>; former flag equal "s"</v>
          </cell>
          <cell r="K2056" t="str">
            <v>V</v>
          </cell>
          <cell r="L2056">
            <v>38628.496805555558</v>
          </cell>
          <cell r="M2056" t="str">
            <v>gchateaug</v>
          </cell>
          <cell r="N2056">
            <v>38680.624479166669</v>
          </cell>
          <cell r="O2056" t="str">
            <v>gchateaug</v>
          </cell>
          <cell r="Q2056">
            <v>0.24</v>
          </cell>
        </row>
        <row r="2057">
          <cell r="A2057" t="str">
            <v>2001</v>
          </cell>
          <cell r="B2057" t="str">
            <v>FR42</v>
          </cell>
          <cell r="C2057" t="str">
            <v>A00</v>
          </cell>
          <cell r="D2057" t="str">
            <v>PC_EMP</v>
          </cell>
          <cell r="E2057" t="str">
            <v>T</v>
          </cell>
          <cell r="F2057" t="str">
            <v>TOTAL</v>
          </cell>
          <cell r="G2057" t="str">
            <v>TOTAL</v>
          </cell>
          <cell r="I2057" t="str">
            <v>NC</v>
          </cell>
          <cell r="J2057" t="str">
            <v>; former flag equal "s"</v>
          </cell>
          <cell r="K2057" t="str">
            <v>V</v>
          </cell>
          <cell r="L2057">
            <v>38628.496805555558</v>
          </cell>
          <cell r="M2057" t="str">
            <v>gchateaug</v>
          </cell>
          <cell r="N2057">
            <v>38680.624479166669</v>
          </cell>
          <cell r="O2057" t="str">
            <v>gchateaug</v>
          </cell>
          <cell r="Q2057">
            <v>1.43</v>
          </cell>
        </row>
        <row r="2058">
          <cell r="A2058" t="str">
            <v>2001</v>
          </cell>
          <cell r="B2058" t="str">
            <v>FR42</v>
          </cell>
          <cell r="C2058" t="str">
            <v>A00</v>
          </cell>
          <cell r="D2058" t="str">
            <v>PC_EMP</v>
          </cell>
          <cell r="E2058" t="str">
            <v>T</v>
          </cell>
          <cell r="F2058" t="str">
            <v>TOTAL</v>
          </cell>
          <cell r="G2058" t="str">
            <v>RSE</v>
          </cell>
          <cell r="I2058" t="str">
            <v>NC</v>
          </cell>
          <cell r="J2058" t="str">
            <v>; former flag equal "s"</v>
          </cell>
          <cell r="K2058" t="str">
            <v>V</v>
          </cell>
          <cell r="L2058">
            <v>38628.496805555558</v>
          </cell>
          <cell r="M2058" t="str">
            <v>gchateaug</v>
          </cell>
          <cell r="N2058">
            <v>38680.624479166669</v>
          </cell>
          <cell r="O2058" t="str">
            <v>gchateaug</v>
          </cell>
          <cell r="Q2058">
            <v>0.88</v>
          </cell>
        </row>
        <row r="2059">
          <cell r="A2059" t="str">
            <v>2001</v>
          </cell>
          <cell r="B2059" t="str">
            <v>FR42</v>
          </cell>
          <cell r="C2059" t="str">
            <v>A00</v>
          </cell>
          <cell r="D2059" t="str">
            <v>PC_EMP</v>
          </cell>
          <cell r="E2059" t="str">
            <v>T</v>
          </cell>
          <cell r="F2059" t="str">
            <v>BES</v>
          </cell>
          <cell r="G2059" t="str">
            <v>TOTAL</v>
          </cell>
          <cell r="I2059" t="str">
            <v>NC</v>
          </cell>
          <cell r="J2059" t="str">
            <v>; former flag equal "s"</v>
          </cell>
          <cell r="K2059" t="str">
            <v>V</v>
          </cell>
          <cell r="L2059">
            <v>38628.496805555558</v>
          </cell>
          <cell r="M2059" t="str">
            <v>gchateaug</v>
          </cell>
          <cell r="N2059">
            <v>38680.624479166669</v>
          </cell>
          <cell r="O2059" t="str">
            <v>gchateaug</v>
          </cell>
          <cell r="Q2059">
            <v>0.55000000000000004</v>
          </cell>
        </row>
        <row r="2060">
          <cell r="A2060" t="str">
            <v>1999</v>
          </cell>
          <cell r="B2060" t="str">
            <v>EE0</v>
          </cell>
          <cell r="C2060" t="str">
            <v>A00</v>
          </cell>
          <cell r="D2060" t="str">
            <v>PC_EMP</v>
          </cell>
          <cell r="E2060" t="str">
            <v>T</v>
          </cell>
          <cell r="F2060" t="str">
            <v>TOTAL</v>
          </cell>
          <cell r="G2060" t="str">
            <v>TOTAL</v>
          </cell>
          <cell r="I2060" t="str">
            <v>NC</v>
          </cell>
          <cell r="K2060" t="str">
            <v>V</v>
          </cell>
          <cell r="L2060">
            <v>38628.496805555558</v>
          </cell>
          <cell r="M2060" t="str">
            <v>gchateaug</v>
          </cell>
          <cell r="N2060">
            <v>38681.68445601852</v>
          </cell>
          <cell r="O2060" t="str">
            <v>gchateaug</v>
          </cell>
          <cell r="Q2060">
            <v>1.1299999999999999</v>
          </cell>
        </row>
        <row r="2061">
          <cell r="A2061" t="str">
            <v>1999</v>
          </cell>
          <cell r="B2061" t="str">
            <v>EE0</v>
          </cell>
          <cell r="C2061" t="str">
            <v>A00</v>
          </cell>
          <cell r="D2061" t="str">
            <v>PC_EMP</v>
          </cell>
          <cell r="E2061" t="str">
            <v>T</v>
          </cell>
          <cell r="F2061" t="str">
            <v>TOTAL</v>
          </cell>
          <cell r="G2061" t="str">
            <v>RSE</v>
          </cell>
          <cell r="I2061" t="str">
            <v>NC</v>
          </cell>
          <cell r="K2061" t="str">
            <v>V</v>
          </cell>
          <cell r="L2061">
            <v>38628.496805555558</v>
          </cell>
          <cell r="M2061" t="str">
            <v>gchateaug</v>
          </cell>
          <cell r="N2061">
            <v>38681.68445601852</v>
          </cell>
          <cell r="O2061" t="str">
            <v>gchateaug</v>
          </cell>
          <cell r="Q2061">
            <v>0.79</v>
          </cell>
        </row>
        <row r="2062">
          <cell r="A2062" t="str">
            <v>1999</v>
          </cell>
          <cell r="B2062" t="str">
            <v>EE0</v>
          </cell>
          <cell r="C2062" t="str">
            <v>A00</v>
          </cell>
          <cell r="D2062" t="str">
            <v>PC_EMP</v>
          </cell>
          <cell r="E2062" t="str">
            <v>T</v>
          </cell>
          <cell r="F2062" t="str">
            <v>BES</v>
          </cell>
          <cell r="G2062" t="str">
            <v>TOTAL</v>
          </cell>
          <cell r="I2062" t="str">
            <v>NC</v>
          </cell>
          <cell r="K2062" t="str">
            <v>V</v>
          </cell>
          <cell r="L2062">
            <v>38628.496805555558</v>
          </cell>
          <cell r="M2062" t="str">
            <v>gchateaug</v>
          </cell>
          <cell r="N2062">
            <v>38681.684444444443</v>
          </cell>
          <cell r="O2062" t="str">
            <v>gchateaug</v>
          </cell>
          <cell r="Q2062">
            <v>0.19</v>
          </cell>
        </row>
        <row r="2063">
          <cell r="A2063" t="str">
            <v>1999</v>
          </cell>
          <cell r="B2063" t="str">
            <v>EE0</v>
          </cell>
          <cell r="C2063" t="str">
            <v>A00</v>
          </cell>
          <cell r="D2063" t="str">
            <v>PC_EMP</v>
          </cell>
          <cell r="E2063" t="str">
            <v>T</v>
          </cell>
          <cell r="F2063" t="str">
            <v>BES</v>
          </cell>
          <cell r="G2063" t="str">
            <v>RSE</v>
          </cell>
          <cell r="I2063" t="str">
            <v>NC</v>
          </cell>
          <cell r="K2063" t="str">
            <v>V</v>
          </cell>
          <cell r="L2063">
            <v>38628.496805555558</v>
          </cell>
          <cell r="M2063" t="str">
            <v>gchateaug</v>
          </cell>
          <cell r="N2063">
            <v>38681.684444444443</v>
          </cell>
          <cell r="O2063" t="str">
            <v>gchateaug</v>
          </cell>
          <cell r="Q2063">
            <v>0.11</v>
          </cell>
        </row>
        <row r="2064">
          <cell r="A2064" t="str">
            <v>1999</v>
          </cell>
          <cell r="B2064" t="str">
            <v>FR51</v>
          </cell>
          <cell r="C2064" t="str">
            <v>A00</v>
          </cell>
          <cell r="D2064" t="str">
            <v>PC_EMP</v>
          </cell>
          <cell r="E2064" t="str">
            <v>T</v>
          </cell>
          <cell r="F2064" t="str">
            <v>TOTAL</v>
          </cell>
          <cell r="G2064" t="str">
            <v>RSE</v>
          </cell>
          <cell r="H2064" t="str">
            <v>:</v>
          </cell>
          <cell r="I2064" t="str">
            <v>NC</v>
          </cell>
          <cell r="K2064" t="str">
            <v>V</v>
          </cell>
          <cell r="L2064">
            <v>38628.496805555558</v>
          </cell>
          <cell r="M2064" t="str">
            <v>gchateaug</v>
          </cell>
          <cell r="N2064">
            <v>38680.624490740738</v>
          </cell>
          <cell r="O2064" t="str">
            <v>gchateaug</v>
          </cell>
        </row>
        <row r="2065">
          <cell r="A2065" t="str">
            <v>2001</v>
          </cell>
          <cell r="B2065" t="str">
            <v>PL33</v>
          </cell>
          <cell r="C2065" t="str">
            <v>A00</v>
          </cell>
          <cell r="D2065" t="str">
            <v>PC_EMP</v>
          </cell>
          <cell r="E2065" t="str">
            <v>T</v>
          </cell>
          <cell r="F2065" t="str">
            <v>BES</v>
          </cell>
          <cell r="G2065" t="str">
            <v>TOTAL</v>
          </cell>
          <cell r="H2065" t="str">
            <v>:</v>
          </cell>
          <cell r="I2065" t="str">
            <v>NC</v>
          </cell>
          <cell r="K2065" t="str">
            <v>V</v>
          </cell>
          <cell r="L2065">
            <v>38628.496805555558</v>
          </cell>
          <cell r="M2065" t="str">
            <v>gchateaug</v>
          </cell>
          <cell r="N2065">
            <v>38680.624467592592</v>
          </cell>
          <cell r="O2065" t="str">
            <v>gchateaug</v>
          </cell>
        </row>
        <row r="2066">
          <cell r="A2066" t="str">
            <v>2001</v>
          </cell>
          <cell r="B2066" t="str">
            <v>PL33</v>
          </cell>
          <cell r="C2066" t="str">
            <v>A00</v>
          </cell>
          <cell r="D2066" t="str">
            <v>PC_EMP</v>
          </cell>
          <cell r="E2066" t="str">
            <v>T</v>
          </cell>
          <cell r="F2066" t="str">
            <v>BES</v>
          </cell>
          <cell r="G2066" t="str">
            <v>RSE</v>
          </cell>
          <cell r="H2066" t="str">
            <v>:</v>
          </cell>
          <cell r="I2066" t="str">
            <v>NC</v>
          </cell>
          <cell r="K2066" t="str">
            <v>V</v>
          </cell>
          <cell r="L2066">
            <v>38628.496805555558</v>
          </cell>
          <cell r="M2066" t="str">
            <v>gchateaug</v>
          </cell>
          <cell r="N2066">
            <v>38680.624467592592</v>
          </cell>
          <cell r="O2066" t="str">
            <v>gchateaug</v>
          </cell>
        </row>
        <row r="2067">
          <cell r="A2067" t="str">
            <v>2001</v>
          </cell>
          <cell r="B2067" t="str">
            <v>PL21</v>
          </cell>
          <cell r="C2067" t="str">
            <v>A00</v>
          </cell>
          <cell r="D2067" t="str">
            <v>PC_EMP</v>
          </cell>
          <cell r="E2067" t="str">
            <v>T</v>
          </cell>
          <cell r="F2067" t="str">
            <v>TOTAL</v>
          </cell>
          <cell r="G2067" t="str">
            <v>TOTAL</v>
          </cell>
          <cell r="H2067" t="str">
            <v>:</v>
          </cell>
          <cell r="I2067" t="str">
            <v>NC</v>
          </cell>
          <cell r="K2067" t="str">
            <v>V</v>
          </cell>
          <cell r="L2067">
            <v>38628.496805555558</v>
          </cell>
          <cell r="M2067" t="str">
            <v>gchateaug</v>
          </cell>
          <cell r="N2067">
            <v>38680.624467592592</v>
          </cell>
          <cell r="O2067" t="str">
            <v>gchateaug</v>
          </cell>
        </row>
        <row r="2068">
          <cell r="A2068" t="str">
            <v>2001</v>
          </cell>
          <cell r="B2068" t="str">
            <v>PL21</v>
          </cell>
          <cell r="C2068" t="str">
            <v>A00</v>
          </cell>
          <cell r="D2068" t="str">
            <v>PC_EMP</v>
          </cell>
          <cell r="E2068" t="str">
            <v>T</v>
          </cell>
          <cell r="F2068" t="str">
            <v>TOTAL</v>
          </cell>
          <cell r="G2068" t="str">
            <v>RSE</v>
          </cell>
          <cell r="H2068" t="str">
            <v>:</v>
          </cell>
          <cell r="I2068" t="str">
            <v>NC</v>
          </cell>
          <cell r="K2068" t="str">
            <v>V</v>
          </cell>
          <cell r="L2068">
            <v>38628.496805555558</v>
          </cell>
          <cell r="M2068" t="str">
            <v>gchateaug</v>
          </cell>
          <cell r="N2068">
            <v>38680.624467592592</v>
          </cell>
          <cell r="O2068" t="str">
            <v>gchateaug</v>
          </cell>
        </row>
        <row r="2069">
          <cell r="A2069" t="str">
            <v>2001</v>
          </cell>
          <cell r="B2069" t="str">
            <v>PL21</v>
          </cell>
          <cell r="C2069" t="str">
            <v>A00</v>
          </cell>
          <cell r="D2069" t="str">
            <v>PC_EMP</v>
          </cell>
          <cell r="E2069" t="str">
            <v>T</v>
          </cell>
          <cell r="F2069" t="str">
            <v>BES</v>
          </cell>
          <cell r="G2069" t="str">
            <v>TOTAL</v>
          </cell>
          <cell r="H2069" t="str">
            <v>:</v>
          </cell>
          <cell r="I2069" t="str">
            <v>NC</v>
          </cell>
          <cell r="K2069" t="str">
            <v>V</v>
          </cell>
          <cell r="L2069">
            <v>38628.496805555558</v>
          </cell>
          <cell r="M2069" t="str">
            <v>gchateaug</v>
          </cell>
          <cell r="N2069">
            <v>38680.624444444446</v>
          </cell>
          <cell r="O2069" t="str">
            <v>gchateaug</v>
          </cell>
        </row>
        <row r="2070">
          <cell r="A2070" t="str">
            <v>2001</v>
          </cell>
          <cell r="B2070" t="str">
            <v>PL21</v>
          </cell>
          <cell r="C2070" t="str">
            <v>A00</v>
          </cell>
          <cell r="D2070" t="str">
            <v>PC_EMP</v>
          </cell>
          <cell r="E2070" t="str">
            <v>T</v>
          </cell>
          <cell r="F2070" t="str">
            <v>BES</v>
          </cell>
          <cell r="G2070" t="str">
            <v>RSE</v>
          </cell>
          <cell r="H2070" t="str">
            <v>:</v>
          </cell>
          <cell r="I2070" t="str">
            <v>NC</v>
          </cell>
          <cell r="K2070" t="str">
            <v>V</v>
          </cell>
          <cell r="L2070">
            <v>38628.496805555558</v>
          </cell>
          <cell r="M2070" t="str">
            <v>gchateaug</v>
          </cell>
          <cell r="N2070">
            <v>38680.624444444446</v>
          </cell>
          <cell r="O2070" t="str">
            <v>gchateaug</v>
          </cell>
        </row>
        <row r="2071">
          <cell r="A2071" t="str">
            <v>2001</v>
          </cell>
          <cell r="B2071" t="str">
            <v>ITE</v>
          </cell>
          <cell r="C2071" t="str">
            <v>A00</v>
          </cell>
          <cell r="D2071" t="str">
            <v>PC_EMP</v>
          </cell>
          <cell r="E2071" t="str">
            <v>T</v>
          </cell>
          <cell r="F2071" t="str">
            <v>TOTAL</v>
          </cell>
          <cell r="G2071" t="str">
            <v>TOTAL</v>
          </cell>
          <cell r="H2071" t="str">
            <v>:</v>
          </cell>
          <cell r="I2071" t="str">
            <v>NC</v>
          </cell>
          <cell r="K2071" t="str">
            <v>V</v>
          </cell>
          <cell r="L2071">
            <v>38628.496805555558</v>
          </cell>
          <cell r="M2071" t="str">
            <v>gchateaug</v>
          </cell>
          <cell r="N2071">
            <v>38680.624444444446</v>
          </cell>
          <cell r="O2071" t="str">
            <v>gchateaug</v>
          </cell>
        </row>
        <row r="2072">
          <cell r="A2072" t="str">
            <v>2001</v>
          </cell>
          <cell r="B2072" t="str">
            <v>ITE</v>
          </cell>
          <cell r="C2072" t="str">
            <v>A00</v>
          </cell>
          <cell r="D2072" t="str">
            <v>PC_EMP</v>
          </cell>
          <cell r="E2072" t="str">
            <v>T</v>
          </cell>
          <cell r="F2072" t="str">
            <v>TOTAL</v>
          </cell>
          <cell r="G2072" t="str">
            <v>RSE</v>
          </cell>
          <cell r="H2072" t="str">
            <v>:</v>
          </cell>
          <cell r="I2072" t="str">
            <v>NC</v>
          </cell>
          <cell r="K2072" t="str">
            <v>V</v>
          </cell>
          <cell r="L2072">
            <v>38628.496805555558</v>
          </cell>
          <cell r="M2072" t="str">
            <v>gchateaug</v>
          </cell>
          <cell r="N2072">
            <v>38680.624444444446</v>
          </cell>
          <cell r="O2072" t="str">
            <v>gchateaug</v>
          </cell>
        </row>
        <row r="2073">
          <cell r="A2073" t="str">
            <v>2001</v>
          </cell>
          <cell r="B2073" t="str">
            <v>ITE</v>
          </cell>
          <cell r="C2073" t="str">
            <v>A00</v>
          </cell>
          <cell r="D2073" t="str">
            <v>PC_EMP</v>
          </cell>
          <cell r="E2073" t="str">
            <v>T</v>
          </cell>
          <cell r="F2073" t="str">
            <v>BES</v>
          </cell>
          <cell r="G2073" t="str">
            <v>TOTAL</v>
          </cell>
          <cell r="H2073" t="str">
            <v>:</v>
          </cell>
          <cell r="I2073" t="str">
            <v>NC</v>
          </cell>
          <cell r="K2073" t="str">
            <v>V</v>
          </cell>
          <cell r="L2073">
            <v>38628.496805555558</v>
          </cell>
          <cell r="M2073" t="str">
            <v>gchateaug</v>
          </cell>
          <cell r="N2073">
            <v>38680.624444444446</v>
          </cell>
          <cell r="O2073" t="str">
            <v>gchateaug</v>
          </cell>
        </row>
        <row r="2074">
          <cell r="A2074" t="str">
            <v>2001</v>
          </cell>
          <cell r="B2074" t="str">
            <v>ITE</v>
          </cell>
          <cell r="C2074" t="str">
            <v>A00</v>
          </cell>
          <cell r="D2074" t="str">
            <v>PC_EMP</v>
          </cell>
          <cell r="E2074" t="str">
            <v>T</v>
          </cell>
          <cell r="F2074" t="str">
            <v>BES</v>
          </cell>
          <cell r="G2074" t="str">
            <v>RSE</v>
          </cell>
          <cell r="H2074" t="str">
            <v>:</v>
          </cell>
          <cell r="I2074" t="str">
            <v>NC</v>
          </cell>
          <cell r="K2074" t="str">
            <v>V</v>
          </cell>
          <cell r="L2074">
            <v>38628.496805555558</v>
          </cell>
          <cell r="M2074" t="str">
            <v>gchateaug</v>
          </cell>
          <cell r="N2074">
            <v>38680.624456018515</v>
          </cell>
          <cell r="O2074" t="str">
            <v>gchateaug</v>
          </cell>
        </row>
        <row r="2075">
          <cell r="A2075" t="str">
            <v>2001</v>
          </cell>
          <cell r="B2075" t="str">
            <v>ITD3</v>
          </cell>
          <cell r="C2075" t="str">
            <v>A00</v>
          </cell>
          <cell r="D2075" t="str">
            <v>PC_EMP</v>
          </cell>
          <cell r="E2075" t="str">
            <v>T</v>
          </cell>
          <cell r="F2075" t="str">
            <v>TOTAL</v>
          </cell>
          <cell r="G2075" t="str">
            <v>TOTAL</v>
          </cell>
          <cell r="H2075" t="str">
            <v>:</v>
          </cell>
          <cell r="I2075" t="str">
            <v>NC</v>
          </cell>
          <cell r="K2075" t="str">
            <v>V</v>
          </cell>
          <cell r="L2075">
            <v>38628.496805555558</v>
          </cell>
          <cell r="M2075" t="str">
            <v>gchateaug</v>
          </cell>
          <cell r="N2075">
            <v>38680.624456018515</v>
          </cell>
          <cell r="O2075" t="str">
            <v>gchateaug</v>
          </cell>
        </row>
        <row r="2076">
          <cell r="A2076" t="str">
            <v>2001</v>
          </cell>
          <cell r="B2076" t="str">
            <v>ITD3</v>
          </cell>
          <cell r="C2076" t="str">
            <v>A00</v>
          </cell>
          <cell r="D2076" t="str">
            <v>PC_EMP</v>
          </cell>
          <cell r="E2076" t="str">
            <v>T</v>
          </cell>
          <cell r="F2076" t="str">
            <v>TOTAL</v>
          </cell>
          <cell r="G2076" t="str">
            <v>RSE</v>
          </cell>
          <cell r="H2076" t="str">
            <v>:</v>
          </cell>
          <cell r="I2076" t="str">
            <v>NC</v>
          </cell>
          <cell r="K2076" t="str">
            <v>V</v>
          </cell>
          <cell r="L2076">
            <v>38628.496805555558</v>
          </cell>
          <cell r="M2076" t="str">
            <v>gchateaug</v>
          </cell>
          <cell r="N2076">
            <v>38680.624456018515</v>
          </cell>
          <cell r="O2076" t="str">
            <v>gchateaug</v>
          </cell>
        </row>
        <row r="2077">
          <cell r="A2077" t="str">
            <v>2001</v>
          </cell>
          <cell r="B2077" t="str">
            <v>ITD3</v>
          </cell>
          <cell r="C2077" t="str">
            <v>A00</v>
          </cell>
          <cell r="D2077" t="str">
            <v>PC_EMP</v>
          </cell>
          <cell r="E2077" t="str">
            <v>T</v>
          </cell>
          <cell r="F2077" t="str">
            <v>BES</v>
          </cell>
          <cell r="G2077" t="str">
            <v>TOTAL</v>
          </cell>
          <cell r="H2077" t="str">
            <v>:</v>
          </cell>
          <cell r="I2077" t="str">
            <v>NC</v>
          </cell>
          <cell r="K2077" t="str">
            <v>V</v>
          </cell>
          <cell r="L2077">
            <v>38628.496805555558</v>
          </cell>
          <cell r="M2077" t="str">
            <v>gchateaug</v>
          </cell>
          <cell r="N2077">
            <v>38680.624456018515</v>
          </cell>
          <cell r="O2077" t="str">
            <v>gchateaug</v>
          </cell>
        </row>
        <row r="2078">
          <cell r="A2078" t="str">
            <v>2001</v>
          </cell>
          <cell r="B2078" t="str">
            <v>ITD3</v>
          </cell>
          <cell r="C2078" t="str">
            <v>A00</v>
          </cell>
          <cell r="D2078" t="str">
            <v>PC_EMP</v>
          </cell>
          <cell r="E2078" t="str">
            <v>T</v>
          </cell>
          <cell r="F2078" t="str">
            <v>BES</v>
          </cell>
          <cell r="G2078" t="str">
            <v>RSE</v>
          </cell>
          <cell r="H2078" t="str">
            <v>:</v>
          </cell>
          <cell r="I2078" t="str">
            <v>NC</v>
          </cell>
          <cell r="K2078" t="str">
            <v>V</v>
          </cell>
          <cell r="L2078">
            <v>38628.496805555558</v>
          </cell>
          <cell r="M2078" t="str">
            <v>gchateaug</v>
          </cell>
          <cell r="N2078">
            <v>38680.624456018515</v>
          </cell>
          <cell r="O2078" t="str">
            <v>gchateaug</v>
          </cell>
        </row>
        <row r="2079">
          <cell r="A2079" t="str">
            <v>2001</v>
          </cell>
          <cell r="B2079" t="str">
            <v>IS00</v>
          </cell>
          <cell r="C2079" t="str">
            <v>A00</v>
          </cell>
          <cell r="D2079" t="str">
            <v>PC_EMP</v>
          </cell>
          <cell r="E2079" t="str">
            <v>T</v>
          </cell>
          <cell r="F2079" t="str">
            <v>TOTAL</v>
          </cell>
          <cell r="G2079" t="str">
            <v>TOTAL</v>
          </cell>
          <cell r="I2079" t="str">
            <v>NC</v>
          </cell>
          <cell r="K2079" t="str">
            <v>V</v>
          </cell>
          <cell r="L2079">
            <v>38628.496805555558</v>
          </cell>
          <cell r="M2079" t="str">
            <v>gchateaug</v>
          </cell>
          <cell r="N2079">
            <v>38681.684641203705</v>
          </cell>
          <cell r="O2079" t="str">
            <v>gchateaug</v>
          </cell>
          <cell r="Q2079">
            <v>3.32</v>
          </cell>
        </row>
        <row r="2080">
          <cell r="A2080" t="str">
            <v>2001</v>
          </cell>
          <cell r="B2080" t="str">
            <v>IS00</v>
          </cell>
          <cell r="C2080" t="str">
            <v>A00</v>
          </cell>
          <cell r="D2080" t="str">
            <v>PC_EMP</v>
          </cell>
          <cell r="E2080" t="str">
            <v>T</v>
          </cell>
          <cell r="F2080" t="str">
            <v>TOTAL</v>
          </cell>
          <cell r="G2080" t="str">
            <v>RSE</v>
          </cell>
          <cell r="I2080" t="str">
            <v>NC</v>
          </cell>
          <cell r="K2080" t="str">
            <v>V</v>
          </cell>
          <cell r="L2080">
            <v>38628.496805555558</v>
          </cell>
          <cell r="M2080" t="str">
            <v>gchateaug</v>
          </cell>
          <cell r="N2080">
            <v>38681.684641203705</v>
          </cell>
          <cell r="O2080" t="str">
            <v>gchateaug</v>
          </cell>
          <cell r="Q2080">
            <v>2.0499999999999998</v>
          </cell>
        </row>
        <row r="2081">
          <cell r="A2081" t="str">
            <v>2001</v>
          </cell>
          <cell r="B2081" t="str">
            <v>IS00</v>
          </cell>
          <cell r="C2081" t="str">
            <v>A00</v>
          </cell>
          <cell r="D2081" t="str">
            <v>PC_EMP</v>
          </cell>
          <cell r="E2081" t="str">
            <v>T</v>
          </cell>
          <cell r="F2081" t="str">
            <v>BES</v>
          </cell>
          <cell r="G2081" t="str">
            <v>TOTAL</v>
          </cell>
          <cell r="I2081" t="str">
            <v>NC</v>
          </cell>
          <cell r="K2081" t="str">
            <v>V</v>
          </cell>
          <cell r="L2081">
            <v>38628.496805555558</v>
          </cell>
          <cell r="M2081" t="str">
            <v>gchateaug</v>
          </cell>
          <cell r="N2081">
            <v>38681.684652777774</v>
          </cell>
          <cell r="O2081" t="str">
            <v>gchateaug</v>
          </cell>
          <cell r="Q2081">
            <v>1.24</v>
          </cell>
        </row>
        <row r="2082">
          <cell r="A2082" t="str">
            <v>2003</v>
          </cell>
          <cell r="B2082" t="str">
            <v>NO0</v>
          </cell>
          <cell r="C2082" t="str">
            <v>A00</v>
          </cell>
          <cell r="D2082" t="str">
            <v>PC_EMP</v>
          </cell>
          <cell r="E2082" t="str">
            <v>T</v>
          </cell>
          <cell r="F2082" t="str">
            <v>BES</v>
          </cell>
          <cell r="G2082" t="str">
            <v>TOTAL</v>
          </cell>
          <cell r="I2082" t="str">
            <v>MS</v>
          </cell>
          <cell r="K2082" t="str">
            <v>V</v>
          </cell>
          <cell r="L2082">
            <v>38628.496817129628</v>
          </cell>
          <cell r="M2082" t="str">
            <v>gchateaug</v>
          </cell>
          <cell r="N2082">
            <v>38681.684467592589</v>
          </cell>
          <cell r="O2082" t="str">
            <v>gchateaug</v>
          </cell>
          <cell r="Q2082">
            <v>1</v>
          </cell>
        </row>
        <row r="2083">
          <cell r="A2083" t="str">
            <v>2003</v>
          </cell>
          <cell r="B2083" t="str">
            <v>NO0</v>
          </cell>
          <cell r="C2083" t="str">
            <v>A00</v>
          </cell>
          <cell r="D2083" t="str">
            <v>PC_EMP</v>
          </cell>
          <cell r="E2083" t="str">
            <v>T</v>
          </cell>
          <cell r="F2083" t="str">
            <v>BES</v>
          </cell>
          <cell r="G2083" t="str">
            <v>RSE</v>
          </cell>
          <cell r="I2083" t="str">
            <v>MS</v>
          </cell>
          <cell r="K2083" t="str">
            <v>V</v>
          </cell>
          <cell r="L2083">
            <v>38628.496817129628</v>
          </cell>
          <cell r="M2083" t="str">
            <v>gchateaug</v>
          </cell>
          <cell r="N2083">
            <v>38681.684467592589</v>
          </cell>
          <cell r="O2083" t="str">
            <v>gchateaug</v>
          </cell>
          <cell r="Q2083">
            <v>0.67</v>
          </cell>
        </row>
        <row r="2084">
          <cell r="A2084" t="str">
            <v>2003</v>
          </cell>
          <cell r="B2084" t="str">
            <v>NL31</v>
          </cell>
          <cell r="C2084" t="str">
            <v>A00</v>
          </cell>
          <cell r="D2084" t="str">
            <v>PC_EMP</v>
          </cell>
          <cell r="E2084" t="str">
            <v>T</v>
          </cell>
          <cell r="F2084" t="str">
            <v>TOTAL</v>
          </cell>
          <cell r="G2084" t="str">
            <v>TOTAL</v>
          </cell>
          <cell r="H2084" t="str">
            <v>:</v>
          </cell>
          <cell r="I2084" t="str">
            <v>MS</v>
          </cell>
          <cell r="K2084" t="str">
            <v>V</v>
          </cell>
          <cell r="L2084">
            <v>38628.496817129628</v>
          </cell>
          <cell r="M2084" t="str">
            <v>gchateaug</v>
          </cell>
          <cell r="N2084">
            <v>38680.624467592592</v>
          </cell>
          <cell r="O2084" t="str">
            <v>gchateaug</v>
          </cell>
        </row>
        <row r="2085">
          <cell r="A2085" t="str">
            <v>2003</v>
          </cell>
          <cell r="B2085" t="str">
            <v>NL31</v>
          </cell>
          <cell r="C2085" t="str">
            <v>A00</v>
          </cell>
          <cell r="D2085" t="str">
            <v>PC_EMP</v>
          </cell>
          <cell r="E2085" t="str">
            <v>T</v>
          </cell>
          <cell r="F2085" t="str">
            <v>BES</v>
          </cell>
          <cell r="G2085" t="str">
            <v>TOTAL</v>
          </cell>
          <cell r="H2085" t="str">
            <v>e</v>
          </cell>
          <cell r="I2085" t="str">
            <v>MS</v>
          </cell>
          <cell r="K2085" t="str">
            <v>V</v>
          </cell>
          <cell r="L2085">
            <v>38628.496817129628</v>
          </cell>
          <cell r="M2085" t="str">
            <v>gchateaug</v>
          </cell>
          <cell r="N2085">
            <v>38680.624467592592</v>
          </cell>
          <cell r="O2085" t="str">
            <v>gchateaug</v>
          </cell>
          <cell r="Q2085">
            <v>0.6</v>
          </cell>
        </row>
        <row r="2086">
          <cell r="A2086" t="str">
            <v>2003</v>
          </cell>
          <cell r="B2086" t="str">
            <v>NL31</v>
          </cell>
          <cell r="C2086" t="str">
            <v>A00</v>
          </cell>
          <cell r="D2086" t="str">
            <v>PC_EMP</v>
          </cell>
          <cell r="E2086" t="str">
            <v>T</v>
          </cell>
          <cell r="F2086" t="str">
            <v>BES</v>
          </cell>
          <cell r="G2086" t="str">
            <v>RSE</v>
          </cell>
          <cell r="H2086" t="str">
            <v>e</v>
          </cell>
          <cell r="I2086" t="str">
            <v>MS</v>
          </cell>
          <cell r="K2086" t="str">
            <v>V</v>
          </cell>
          <cell r="L2086">
            <v>38628.496817129628</v>
          </cell>
          <cell r="M2086" t="str">
            <v>gchateaug</v>
          </cell>
          <cell r="N2086">
            <v>38680.624467592592</v>
          </cell>
          <cell r="O2086" t="str">
            <v>gchateaug</v>
          </cell>
          <cell r="Q2086">
            <v>0.33</v>
          </cell>
        </row>
        <row r="2087">
          <cell r="A2087" t="str">
            <v>2003</v>
          </cell>
          <cell r="B2087" t="str">
            <v>NL12</v>
          </cell>
          <cell r="C2087" t="str">
            <v>A00</v>
          </cell>
          <cell r="D2087" t="str">
            <v>PC_EMP</v>
          </cell>
          <cell r="E2087" t="str">
            <v>T</v>
          </cell>
          <cell r="F2087" t="str">
            <v>TOTAL</v>
          </cell>
          <cell r="G2087" t="str">
            <v>TOTAL</v>
          </cell>
          <cell r="H2087" t="str">
            <v>:</v>
          </cell>
          <cell r="I2087" t="str">
            <v>MS</v>
          </cell>
          <cell r="K2087" t="str">
            <v>V</v>
          </cell>
          <cell r="L2087">
            <v>38628.496817129628</v>
          </cell>
          <cell r="M2087" t="str">
            <v>gchateaug</v>
          </cell>
          <cell r="N2087">
            <v>38680.624467592592</v>
          </cell>
          <cell r="O2087" t="str">
            <v>gchateaug</v>
          </cell>
        </row>
        <row r="2088">
          <cell r="A2088" t="str">
            <v>2003</v>
          </cell>
          <cell r="B2088" t="str">
            <v>NL12</v>
          </cell>
          <cell r="C2088" t="str">
            <v>A00</v>
          </cell>
          <cell r="D2088" t="str">
            <v>PC_EMP</v>
          </cell>
          <cell r="E2088" t="str">
            <v>T</v>
          </cell>
          <cell r="F2088" t="str">
            <v>BES</v>
          </cell>
          <cell r="G2088" t="str">
            <v>TOTAL</v>
          </cell>
          <cell r="H2088" t="str">
            <v>e</v>
          </cell>
          <cell r="I2088" t="str">
            <v>MS</v>
          </cell>
          <cell r="K2088" t="str">
            <v>V</v>
          </cell>
          <cell r="L2088">
            <v>38628.496817129628</v>
          </cell>
          <cell r="M2088" t="str">
            <v>gchateaug</v>
          </cell>
          <cell r="N2088">
            <v>38680.624467592592</v>
          </cell>
          <cell r="O2088" t="str">
            <v>gchateaug</v>
          </cell>
          <cell r="Q2088">
            <v>0.46</v>
          </cell>
        </row>
        <row r="2089">
          <cell r="A2089" t="str">
            <v>2003</v>
          </cell>
          <cell r="B2089" t="str">
            <v>NL12</v>
          </cell>
          <cell r="C2089" t="str">
            <v>A00</v>
          </cell>
          <cell r="D2089" t="str">
            <v>PC_EMP</v>
          </cell>
          <cell r="E2089" t="str">
            <v>T</v>
          </cell>
          <cell r="F2089" t="str">
            <v>BES</v>
          </cell>
          <cell r="G2089" t="str">
            <v>RSE</v>
          </cell>
          <cell r="H2089" t="str">
            <v>e</v>
          </cell>
          <cell r="I2089" t="str">
            <v>MS</v>
          </cell>
          <cell r="K2089" t="str">
            <v>V</v>
          </cell>
          <cell r="L2089">
            <v>38628.496817129628</v>
          </cell>
          <cell r="M2089" t="str">
            <v>gchateaug</v>
          </cell>
          <cell r="N2089">
            <v>38680.624467592592</v>
          </cell>
          <cell r="O2089" t="str">
            <v>gchateaug</v>
          </cell>
          <cell r="Q2089">
            <v>0.12</v>
          </cell>
        </row>
        <row r="2090">
          <cell r="A2090" t="str">
            <v>2003</v>
          </cell>
          <cell r="B2090" t="str">
            <v>NL11</v>
          </cell>
          <cell r="C2090" t="str">
            <v>A00</v>
          </cell>
          <cell r="D2090" t="str">
            <v>PC_EMP</v>
          </cell>
          <cell r="E2090" t="str">
            <v>T</v>
          </cell>
          <cell r="F2090" t="str">
            <v>TOTAL</v>
          </cell>
          <cell r="G2090" t="str">
            <v>TOTAL</v>
          </cell>
          <cell r="H2090" t="str">
            <v>:</v>
          </cell>
          <cell r="I2090" t="str">
            <v>MS</v>
          </cell>
          <cell r="K2090" t="str">
            <v>V</v>
          </cell>
          <cell r="L2090">
            <v>38628.496817129628</v>
          </cell>
          <cell r="M2090" t="str">
            <v>gchateaug</v>
          </cell>
          <cell r="N2090">
            <v>38680.624467592592</v>
          </cell>
          <cell r="O2090" t="str">
            <v>gchateaug</v>
          </cell>
        </row>
        <row r="2091">
          <cell r="A2091" t="str">
            <v>2003</v>
          </cell>
          <cell r="B2091" t="str">
            <v>NL11</v>
          </cell>
          <cell r="C2091" t="str">
            <v>A00</v>
          </cell>
          <cell r="D2091" t="str">
            <v>PC_EMP</v>
          </cell>
          <cell r="E2091" t="str">
            <v>T</v>
          </cell>
          <cell r="F2091" t="str">
            <v>BES</v>
          </cell>
          <cell r="G2091" t="str">
            <v>TOTAL</v>
          </cell>
          <cell r="H2091" t="str">
            <v>e</v>
          </cell>
          <cell r="I2091" t="str">
            <v>MS</v>
          </cell>
          <cell r="K2091" t="str">
            <v>V</v>
          </cell>
          <cell r="L2091">
            <v>38628.496817129628</v>
          </cell>
          <cell r="M2091" t="str">
            <v>gchateaug</v>
          </cell>
          <cell r="N2091">
            <v>38680.624467592592</v>
          </cell>
          <cell r="O2091" t="str">
            <v>gchateaug</v>
          </cell>
          <cell r="Q2091">
            <v>0.44</v>
          </cell>
        </row>
        <row r="2092">
          <cell r="A2092" t="str">
            <v>2003</v>
          </cell>
          <cell r="B2092" t="str">
            <v>NL11</v>
          </cell>
          <cell r="C2092" t="str">
            <v>A00</v>
          </cell>
          <cell r="D2092" t="str">
            <v>PC_EMP</v>
          </cell>
          <cell r="E2092" t="str">
            <v>T</v>
          </cell>
          <cell r="F2092" t="str">
            <v>BES</v>
          </cell>
          <cell r="G2092" t="str">
            <v>RSE</v>
          </cell>
          <cell r="H2092" t="str">
            <v>e</v>
          </cell>
          <cell r="I2092" t="str">
            <v>MS</v>
          </cell>
          <cell r="K2092" t="str">
            <v>V</v>
          </cell>
          <cell r="L2092">
            <v>38628.496817129628</v>
          </cell>
          <cell r="M2092" t="str">
            <v>gchateaug</v>
          </cell>
          <cell r="N2092">
            <v>38680.624467592592</v>
          </cell>
          <cell r="O2092" t="str">
            <v>gchateaug</v>
          </cell>
          <cell r="Q2092">
            <v>0.25</v>
          </cell>
        </row>
        <row r="2093">
          <cell r="A2093" t="str">
            <v>2003</v>
          </cell>
          <cell r="B2093" t="str">
            <v>ITD</v>
          </cell>
          <cell r="C2093" t="str">
            <v>A00</v>
          </cell>
          <cell r="D2093" t="str">
            <v>PC_EMP</v>
          </cell>
          <cell r="E2093" t="str">
            <v>T</v>
          </cell>
          <cell r="F2093" t="str">
            <v>TOTAL</v>
          </cell>
          <cell r="G2093" t="str">
            <v>TOTAL</v>
          </cell>
          <cell r="I2093" t="str">
            <v>MS</v>
          </cell>
          <cell r="K2093" t="str">
            <v>V</v>
          </cell>
          <cell r="L2093">
            <v>38628.496817129628</v>
          </cell>
          <cell r="M2093" t="str">
            <v>gchateaug</v>
          </cell>
          <cell r="N2093">
            <v>38680.624467592592</v>
          </cell>
          <cell r="O2093" t="str">
            <v>gchateaug</v>
          </cell>
          <cell r="Q2093">
            <v>1.03</v>
          </cell>
        </row>
        <row r="2094">
          <cell r="A2094" t="str">
            <v>2003</v>
          </cell>
          <cell r="B2094" t="str">
            <v>ITD</v>
          </cell>
          <cell r="C2094" t="str">
            <v>A00</v>
          </cell>
          <cell r="D2094" t="str">
            <v>PC_EMP</v>
          </cell>
          <cell r="E2094" t="str">
            <v>T</v>
          </cell>
          <cell r="F2094" t="str">
            <v>TOTAL</v>
          </cell>
          <cell r="G2094" t="str">
            <v>RSE</v>
          </cell>
          <cell r="I2094" t="str">
            <v>MS</v>
          </cell>
          <cell r="K2094" t="str">
            <v>V</v>
          </cell>
          <cell r="L2094">
            <v>38628.496817129628</v>
          </cell>
          <cell r="M2094" t="str">
            <v>gchateaug</v>
          </cell>
          <cell r="N2094">
            <v>38680.624467592592</v>
          </cell>
          <cell r="O2094" t="str">
            <v>gchateaug</v>
          </cell>
          <cell r="Q2094">
            <v>0.42</v>
          </cell>
        </row>
        <row r="2095">
          <cell r="A2095" t="str">
            <v>2001</v>
          </cell>
          <cell r="B2095" t="str">
            <v>AT21</v>
          </cell>
          <cell r="C2095" t="str">
            <v>A00</v>
          </cell>
          <cell r="D2095" t="str">
            <v>PC_EMP</v>
          </cell>
          <cell r="E2095" t="str">
            <v>T</v>
          </cell>
          <cell r="F2095" t="str">
            <v>TOTAL</v>
          </cell>
          <cell r="G2095" t="str">
            <v>TOTAL</v>
          </cell>
          <cell r="H2095" t="str">
            <v>:</v>
          </cell>
          <cell r="I2095" t="str">
            <v>NC</v>
          </cell>
          <cell r="K2095" t="str">
            <v>V</v>
          </cell>
          <cell r="L2095">
            <v>38628.496828703705</v>
          </cell>
          <cell r="M2095" t="str">
            <v>gchateaug</v>
          </cell>
          <cell r="N2095">
            <v>38680.624479166669</v>
          </cell>
          <cell r="O2095" t="str">
            <v>gchateaug</v>
          </cell>
        </row>
        <row r="2096">
          <cell r="A2096" t="str">
            <v>2001</v>
          </cell>
          <cell r="B2096" t="str">
            <v>AT21</v>
          </cell>
          <cell r="C2096" t="str">
            <v>A00</v>
          </cell>
          <cell r="D2096" t="str">
            <v>PC_EMP</v>
          </cell>
          <cell r="E2096" t="str">
            <v>T</v>
          </cell>
          <cell r="F2096" t="str">
            <v>BES</v>
          </cell>
          <cell r="G2096" t="str">
            <v>TOTAL</v>
          </cell>
          <cell r="H2096" t="str">
            <v>:</v>
          </cell>
          <cell r="I2096" t="str">
            <v>NC</v>
          </cell>
          <cell r="K2096" t="str">
            <v>V</v>
          </cell>
          <cell r="L2096">
            <v>38628.496828703705</v>
          </cell>
          <cell r="M2096" t="str">
            <v>gchateaug</v>
          </cell>
          <cell r="N2096">
            <v>38680.624479166669</v>
          </cell>
          <cell r="O2096" t="str">
            <v>gchateaug</v>
          </cell>
        </row>
        <row r="2097">
          <cell r="A2097" t="str">
            <v>2000</v>
          </cell>
          <cell r="B2097" t="str">
            <v>RO05</v>
          </cell>
          <cell r="C2097" t="str">
            <v>A00</v>
          </cell>
          <cell r="D2097" t="str">
            <v>PC_EMP</v>
          </cell>
          <cell r="E2097" t="str">
            <v>T</v>
          </cell>
          <cell r="F2097" t="str">
            <v>TOTAL</v>
          </cell>
          <cell r="G2097" t="str">
            <v>TOTAL</v>
          </cell>
          <cell r="H2097" t="str">
            <v>:</v>
          </cell>
          <cell r="I2097" t="str">
            <v>NC</v>
          </cell>
          <cell r="K2097" t="str">
            <v>V</v>
          </cell>
          <cell r="L2097">
            <v>38628.496828703705</v>
          </cell>
          <cell r="M2097" t="str">
            <v>gchateaug</v>
          </cell>
          <cell r="N2097">
            <v>38680.624479166669</v>
          </cell>
          <cell r="O2097" t="str">
            <v>gchateaug</v>
          </cell>
        </row>
        <row r="2098">
          <cell r="A2098" t="str">
            <v>2000</v>
          </cell>
          <cell r="B2098" t="str">
            <v>RO05</v>
          </cell>
          <cell r="C2098" t="str">
            <v>A00</v>
          </cell>
          <cell r="D2098" t="str">
            <v>PC_EMP</v>
          </cell>
          <cell r="E2098" t="str">
            <v>T</v>
          </cell>
          <cell r="F2098" t="str">
            <v>TOTAL</v>
          </cell>
          <cell r="G2098" t="str">
            <v>RSE</v>
          </cell>
          <cell r="H2098" t="str">
            <v>:</v>
          </cell>
          <cell r="I2098" t="str">
            <v>NC</v>
          </cell>
          <cell r="K2098" t="str">
            <v>V</v>
          </cell>
          <cell r="L2098">
            <v>38628.496828703705</v>
          </cell>
          <cell r="M2098" t="str">
            <v>gchateaug</v>
          </cell>
          <cell r="N2098">
            <v>38680.624479166669</v>
          </cell>
          <cell r="O2098" t="str">
            <v>gchateaug</v>
          </cell>
        </row>
        <row r="2099">
          <cell r="A2099" t="str">
            <v>2000</v>
          </cell>
          <cell r="B2099" t="str">
            <v>RO05</v>
          </cell>
          <cell r="C2099" t="str">
            <v>A00</v>
          </cell>
          <cell r="D2099" t="str">
            <v>PC_EMP</v>
          </cell>
          <cell r="E2099" t="str">
            <v>T</v>
          </cell>
          <cell r="F2099" t="str">
            <v>BES</v>
          </cell>
          <cell r="G2099" t="str">
            <v>TOTAL</v>
          </cell>
          <cell r="H2099" t="str">
            <v>:</v>
          </cell>
          <cell r="I2099" t="str">
            <v>NC</v>
          </cell>
          <cell r="K2099" t="str">
            <v>V</v>
          </cell>
          <cell r="L2099">
            <v>38628.496828703705</v>
          </cell>
          <cell r="M2099" t="str">
            <v>gchateaug</v>
          </cell>
          <cell r="N2099">
            <v>38680.624479166669</v>
          </cell>
          <cell r="O2099" t="str">
            <v>gchateaug</v>
          </cell>
        </row>
        <row r="2100">
          <cell r="A2100" t="str">
            <v>2000</v>
          </cell>
          <cell r="B2100" t="str">
            <v>RO05</v>
          </cell>
          <cell r="C2100" t="str">
            <v>A00</v>
          </cell>
          <cell r="D2100" t="str">
            <v>PC_EMP</v>
          </cell>
          <cell r="E2100" t="str">
            <v>T</v>
          </cell>
          <cell r="F2100" t="str">
            <v>BES</v>
          </cell>
          <cell r="G2100" t="str">
            <v>RSE</v>
          </cell>
          <cell r="H2100" t="str">
            <v>:</v>
          </cell>
          <cell r="I2100" t="str">
            <v>NC</v>
          </cell>
          <cell r="K2100" t="str">
            <v>V</v>
          </cell>
          <cell r="L2100">
            <v>38628.496828703705</v>
          </cell>
          <cell r="M2100" t="str">
            <v>gchateaug</v>
          </cell>
          <cell r="N2100">
            <v>38680.624479166669</v>
          </cell>
          <cell r="O2100" t="str">
            <v>gchateaug</v>
          </cell>
        </row>
        <row r="2101">
          <cell r="A2101" t="str">
            <v>2000</v>
          </cell>
          <cell r="B2101" t="str">
            <v>RO0</v>
          </cell>
          <cell r="C2101" t="str">
            <v>A00</v>
          </cell>
          <cell r="D2101" t="str">
            <v>PC_EMP</v>
          </cell>
          <cell r="E2101" t="str">
            <v>T</v>
          </cell>
          <cell r="F2101" t="str">
            <v>TOTAL</v>
          </cell>
          <cell r="G2101" t="str">
            <v>TOTAL</v>
          </cell>
          <cell r="I2101" t="str">
            <v>OTH</v>
          </cell>
          <cell r="J2101" t="str">
            <v>DATA OCDE</v>
          </cell>
          <cell r="K2101" t="str">
            <v>V</v>
          </cell>
          <cell r="L2101">
            <v>38628.496828703705</v>
          </cell>
          <cell r="M2101" t="str">
            <v>gchateaug</v>
          </cell>
          <cell r="N2101">
            <v>38681.684479166666</v>
          </cell>
          <cell r="O2101" t="str">
            <v>gchateaug</v>
          </cell>
          <cell r="Q2101">
            <v>0.34</v>
          </cell>
        </row>
        <row r="2102">
          <cell r="A2102" t="str">
            <v>2000</v>
          </cell>
          <cell r="B2102" t="str">
            <v>RO0</v>
          </cell>
          <cell r="C2102" t="str">
            <v>A00</v>
          </cell>
          <cell r="D2102" t="str">
            <v>PC_EMP</v>
          </cell>
          <cell r="E2102" t="str">
            <v>T</v>
          </cell>
          <cell r="F2102" t="str">
            <v>TOTAL</v>
          </cell>
          <cell r="G2102" t="str">
            <v>RSE</v>
          </cell>
          <cell r="I2102" t="str">
            <v>OTH</v>
          </cell>
          <cell r="J2102" t="str">
            <v>DATA OCDE</v>
          </cell>
          <cell r="K2102" t="str">
            <v>V</v>
          </cell>
          <cell r="L2102">
            <v>38628.496828703705</v>
          </cell>
          <cell r="M2102" t="str">
            <v>gchateaug</v>
          </cell>
          <cell r="N2102">
            <v>38681.684479166666</v>
          </cell>
          <cell r="O2102" t="str">
            <v>gchateaug</v>
          </cell>
          <cell r="Q2102">
            <v>0.21</v>
          </cell>
        </row>
        <row r="2103">
          <cell r="A2103" t="str">
            <v>2000</v>
          </cell>
          <cell r="B2103" t="str">
            <v>RO0</v>
          </cell>
          <cell r="C2103" t="str">
            <v>A00</v>
          </cell>
          <cell r="D2103" t="str">
            <v>PC_EMP</v>
          </cell>
          <cell r="E2103" t="str">
            <v>T</v>
          </cell>
          <cell r="F2103" t="str">
            <v>BES</v>
          </cell>
          <cell r="G2103" t="str">
            <v>TOTAL</v>
          </cell>
          <cell r="I2103" t="str">
            <v>OTH</v>
          </cell>
          <cell r="J2103" t="str">
            <v>DATA OCDE</v>
          </cell>
          <cell r="K2103" t="str">
            <v>V</v>
          </cell>
          <cell r="L2103">
            <v>38628.496828703705</v>
          </cell>
          <cell r="M2103" t="str">
            <v>gchateaug</v>
          </cell>
          <cell r="N2103">
            <v>38681.684479166666</v>
          </cell>
          <cell r="O2103" t="str">
            <v>gchateaug</v>
          </cell>
          <cell r="Q2103">
            <v>0.22</v>
          </cell>
        </row>
        <row r="2104">
          <cell r="A2104" t="str">
            <v>2001</v>
          </cell>
          <cell r="B2104" t="str">
            <v>CZ02</v>
          </cell>
          <cell r="C2104" t="str">
            <v>A00</v>
          </cell>
          <cell r="D2104" t="str">
            <v>PC_EMP</v>
          </cell>
          <cell r="E2104" t="str">
            <v>T</v>
          </cell>
          <cell r="F2104" t="str">
            <v>TOTAL</v>
          </cell>
          <cell r="G2104" t="str">
            <v>TOTAL</v>
          </cell>
          <cell r="H2104" t="str">
            <v>:</v>
          </cell>
          <cell r="I2104" t="str">
            <v>NC</v>
          </cell>
          <cell r="K2104" t="str">
            <v>V</v>
          </cell>
          <cell r="L2104">
            <v>38628.496828703705</v>
          </cell>
          <cell r="M2104" t="str">
            <v>gchateaug</v>
          </cell>
          <cell r="N2104">
            <v>38680.624467592592</v>
          </cell>
          <cell r="O2104" t="str">
            <v>gchateaug</v>
          </cell>
        </row>
        <row r="2105">
          <cell r="A2105" t="str">
            <v>2001</v>
          </cell>
          <cell r="B2105" t="str">
            <v>CZ02</v>
          </cell>
          <cell r="C2105" t="str">
            <v>A00</v>
          </cell>
          <cell r="D2105" t="str">
            <v>PC_EMP</v>
          </cell>
          <cell r="E2105" t="str">
            <v>T</v>
          </cell>
          <cell r="F2105" t="str">
            <v>TOTAL</v>
          </cell>
          <cell r="G2105" t="str">
            <v>RSE</v>
          </cell>
          <cell r="H2105" t="str">
            <v>:</v>
          </cell>
          <cell r="I2105" t="str">
            <v>NC</v>
          </cell>
          <cell r="K2105" t="str">
            <v>V</v>
          </cell>
          <cell r="L2105">
            <v>38628.496828703705</v>
          </cell>
          <cell r="M2105" t="str">
            <v>gchateaug</v>
          </cell>
          <cell r="N2105">
            <v>38680.624467592592</v>
          </cell>
          <cell r="O2105" t="str">
            <v>gchateaug</v>
          </cell>
        </row>
        <row r="2106">
          <cell r="A2106" t="str">
            <v>2003</v>
          </cell>
          <cell r="B2106" t="str">
            <v>LT0</v>
          </cell>
          <cell r="C2106" t="str">
            <v>A00</v>
          </cell>
          <cell r="D2106" t="str">
            <v>PC_EMP</v>
          </cell>
          <cell r="E2106" t="str">
            <v>T</v>
          </cell>
          <cell r="F2106" t="str">
            <v>BES</v>
          </cell>
          <cell r="G2106" t="str">
            <v>TOTAL</v>
          </cell>
          <cell r="I2106" t="str">
            <v>MS</v>
          </cell>
          <cell r="K2106" t="str">
            <v>V</v>
          </cell>
          <cell r="L2106">
            <v>38628.496828703705</v>
          </cell>
          <cell r="M2106" t="str">
            <v>gchateaug</v>
          </cell>
          <cell r="N2106">
            <v>38681.684502314813</v>
          </cell>
          <cell r="O2106" t="str">
            <v>gchateaug</v>
          </cell>
          <cell r="Q2106">
            <v>0.05</v>
          </cell>
        </row>
        <row r="2107">
          <cell r="A2107" t="str">
            <v>2003</v>
          </cell>
          <cell r="B2107" t="str">
            <v>LT0</v>
          </cell>
          <cell r="C2107" t="str">
            <v>A00</v>
          </cell>
          <cell r="D2107" t="str">
            <v>PC_EMP</v>
          </cell>
          <cell r="E2107" t="str">
            <v>T</v>
          </cell>
          <cell r="F2107" t="str">
            <v>BES</v>
          </cell>
          <cell r="G2107" t="str">
            <v>RSE</v>
          </cell>
          <cell r="I2107" t="str">
            <v>MS</v>
          </cell>
          <cell r="K2107" t="str">
            <v>V</v>
          </cell>
          <cell r="L2107">
            <v>38628.496828703705</v>
          </cell>
          <cell r="M2107" t="str">
            <v>gchateaug</v>
          </cell>
          <cell r="N2107">
            <v>38681.684502314813</v>
          </cell>
          <cell r="O2107" t="str">
            <v>gchateaug</v>
          </cell>
          <cell r="Q2107">
            <v>0.03</v>
          </cell>
        </row>
        <row r="2108">
          <cell r="A2108" t="str">
            <v>2003</v>
          </cell>
          <cell r="B2108" t="str">
            <v>ITF4</v>
          </cell>
          <cell r="C2108" t="str">
            <v>A00</v>
          </cell>
          <cell r="D2108" t="str">
            <v>PC_EMP</v>
          </cell>
          <cell r="E2108" t="str">
            <v>T</v>
          </cell>
          <cell r="F2108" t="str">
            <v>TOTAL</v>
          </cell>
          <cell r="G2108" t="str">
            <v>TOTAL</v>
          </cell>
          <cell r="I2108" t="str">
            <v>MS</v>
          </cell>
          <cell r="K2108" t="str">
            <v>V</v>
          </cell>
          <cell r="L2108">
            <v>38628.496828703705</v>
          </cell>
          <cell r="M2108" t="str">
            <v>gchateaug</v>
          </cell>
          <cell r="N2108">
            <v>38680.624490740738</v>
          </cell>
          <cell r="O2108" t="str">
            <v>gchateaug</v>
          </cell>
          <cell r="Q2108">
            <v>0.76</v>
          </cell>
        </row>
        <row r="2109">
          <cell r="A2109" t="str">
            <v>2003</v>
          </cell>
          <cell r="B2109" t="str">
            <v>ITF4</v>
          </cell>
          <cell r="C2109" t="str">
            <v>A00</v>
          </cell>
          <cell r="D2109" t="str">
            <v>PC_EMP</v>
          </cell>
          <cell r="E2109" t="str">
            <v>T</v>
          </cell>
          <cell r="F2109" t="str">
            <v>TOTAL</v>
          </cell>
          <cell r="G2109" t="str">
            <v>RSE</v>
          </cell>
          <cell r="I2109" t="str">
            <v>MS</v>
          </cell>
          <cell r="K2109" t="str">
            <v>V</v>
          </cell>
          <cell r="L2109">
            <v>38628.496828703705</v>
          </cell>
          <cell r="M2109" t="str">
            <v>gchateaug</v>
          </cell>
          <cell r="N2109">
            <v>38680.624490740738</v>
          </cell>
          <cell r="O2109" t="str">
            <v>gchateaug</v>
          </cell>
          <cell r="Q2109">
            <v>0.32</v>
          </cell>
        </row>
        <row r="2110">
          <cell r="A2110" t="str">
            <v>2003</v>
          </cell>
          <cell r="B2110" t="str">
            <v>PL22</v>
          </cell>
          <cell r="C2110" t="str">
            <v>A00</v>
          </cell>
          <cell r="D2110" t="str">
            <v>PC_EMP</v>
          </cell>
          <cell r="E2110" t="str">
            <v>T</v>
          </cell>
          <cell r="F2110" t="str">
            <v>TOTAL</v>
          </cell>
          <cell r="G2110" t="str">
            <v>TOTAL</v>
          </cell>
          <cell r="I2110" t="str">
            <v>MS</v>
          </cell>
          <cell r="K2110" t="str">
            <v>V</v>
          </cell>
          <cell r="L2110">
            <v>38628.496828703705</v>
          </cell>
          <cell r="M2110" t="str">
            <v>gchateaug</v>
          </cell>
          <cell r="N2110">
            <v>38680.624490740738</v>
          </cell>
          <cell r="O2110" t="str">
            <v>gchateaug</v>
          </cell>
          <cell r="Q2110">
            <v>0.84</v>
          </cell>
        </row>
        <row r="2111">
          <cell r="A2111" t="str">
            <v>2003</v>
          </cell>
          <cell r="B2111" t="str">
            <v>PL22</v>
          </cell>
          <cell r="C2111" t="str">
            <v>A00</v>
          </cell>
          <cell r="D2111" t="str">
            <v>PC_EMP</v>
          </cell>
          <cell r="E2111" t="str">
            <v>T</v>
          </cell>
          <cell r="F2111" t="str">
            <v>TOTAL</v>
          </cell>
          <cell r="G2111" t="str">
            <v>RSE</v>
          </cell>
          <cell r="I2111" t="str">
            <v>MS</v>
          </cell>
          <cell r="K2111" t="str">
            <v>V</v>
          </cell>
          <cell r="L2111">
            <v>38628.496828703705</v>
          </cell>
          <cell r="M2111" t="str">
            <v>gchateaug</v>
          </cell>
          <cell r="N2111">
            <v>38680.624490740738</v>
          </cell>
          <cell r="O2111" t="str">
            <v>gchateaug</v>
          </cell>
          <cell r="Q2111">
            <v>0.57999999999999996</v>
          </cell>
        </row>
        <row r="2112">
          <cell r="A2112" t="str">
            <v>2003</v>
          </cell>
          <cell r="B2112" t="str">
            <v>PL22</v>
          </cell>
          <cell r="C2112" t="str">
            <v>A00</v>
          </cell>
          <cell r="D2112" t="str">
            <v>PC_EMP</v>
          </cell>
          <cell r="E2112" t="str">
            <v>T</v>
          </cell>
          <cell r="F2112" t="str">
            <v>BES</v>
          </cell>
          <cell r="G2112" t="str">
            <v>TOTAL</v>
          </cell>
          <cell r="I2112" t="str">
            <v>MS</v>
          </cell>
          <cell r="K2112" t="str">
            <v>V</v>
          </cell>
          <cell r="L2112">
            <v>38628.496828703705</v>
          </cell>
          <cell r="M2112" t="str">
            <v>gchateaug</v>
          </cell>
          <cell r="N2112">
            <v>38680.624490740738</v>
          </cell>
          <cell r="O2112" t="str">
            <v>gchateaug</v>
          </cell>
          <cell r="Q2112">
            <v>0.12</v>
          </cell>
        </row>
        <row r="2113">
          <cell r="A2113" t="str">
            <v>2003</v>
          </cell>
          <cell r="B2113" t="str">
            <v>PL22</v>
          </cell>
          <cell r="C2113" t="str">
            <v>A00</v>
          </cell>
          <cell r="D2113" t="str">
            <v>PC_EMP</v>
          </cell>
          <cell r="E2113" t="str">
            <v>T</v>
          </cell>
          <cell r="F2113" t="str">
            <v>BES</v>
          </cell>
          <cell r="G2113" t="str">
            <v>RSE</v>
          </cell>
          <cell r="I2113" t="str">
            <v>MS</v>
          </cell>
          <cell r="K2113" t="str">
            <v>V</v>
          </cell>
          <cell r="L2113">
            <v>38628.496828703705</v>
          </cell>
          <cell r="M2113" t="str">
            <v>gchateaug</v>
          </cell>
          <cell r="N2113">
            <v>38680.624490740738</v>
          </cell>
          <cell r="O2113" t="str">
            <v>gchateaug</v>
          </cell>
          <cell r="Q2113">
            <v>0.06</v>
          </cell>
        </row>
        <row r="2114">
          <cell r="A2114" t="str">
            <v>2003</v>
          </cell>
          <cell r="B2114" t="str">
            <v>PL11</v>
          </cell>
          <cell r="C2114" t="str">
            <v>A00</v>
          </cell>
          <cell r="D2114" t="str">
            <v>PC_EMP</v>
          </cell>
          <cell r="E2114" t="str">
            <v>T</v>
          </cell>
          <cell r="F2114" t="str">
            <v>TOTAL</v>
          </cell>
          <cell r="G2114" t="str">
            <v>TOTAL</v>
          </cell>
          <cell r="I2114" t="str">
            <v>MS</v>
          </cell>
          <cell r="K2114" t="str">
            <v>V</v>
          </cell>
          <cell r="L2114">
            <v>38628.496828703705</v>
          </cell>
          <cell r="M2114" t="str">
            <v>gchateaug</v>
          </cell>
          <cell r="N2114">
            <v>38680.624490740738</v>
          </cell>
          <cell r="O2114" t="str">
            <v>gchateaug</v>
          </cell>
          <cell r="Q2114">
            <v>0.71</v>
          </cell>
        </row>
        <row r="2115">
          <cell r="A2115" t="str">
            <v>2003</v>
          </cell>
          <cell r="B2115" t="str">
            <v>PL11</v>
          </cell>
          <cell r="C2115" t="str">
            <v>A00</v>
          </cell>
          <cell r="D2115" t="str">
            <v>PC_EMP</v>
          </cell>
          <cell r="E2115" t="str">
            <v>T</v>
          </cell>
          <cell r="F2115" t="str">
            <v>TOTAL</v>
          </cell>
          <cell r="G2115" t="str">
            <v>RSE</v>
          </cell>
          <cell r="I2115" t="str">
            <v>MS</v>
          </cell>
          <cell r="K2115" t="str">
            <v>V</v>
          </cell>
          <cell r="L2115">
            <v>38628.496828703705</v>
          </cell>
          <cell r="M2115" t="str">
            <v>gchateaug</v>
          </cell>
          <cell r="N2115">
            <v>38680.624490740738</v>
          </cell>
          <cell r="O2115" t="str">
            <v>gchateaug</v>
          </cell>
          <cell r="Q2115">
            <v>0.52</v>
          </cell>
        </row>
        <row r="2116">
          <cell r="A2116" t="str">
            <v>2003</v>
          </cell>
          <cell r="B2116" t="str">
            <v>PL11</v>
          </cell>
          <cell r="C2116" t="str">
            <v>A00</v>
          </cell>
          <cell r="D2116" t="str">
            <v>PC_EMP</v>
          </cell>
          <cell r="E2116" t="str">
            <v>T</v>
          </cell>
          <cell r="F2116" t="str">
            <v>BES</v>
          </cell>
          <cell r="G2116" t="str">
            <v>TOTAL</v>
          </cell>
          <cell r="I2116" t="str">
            <v>MS</v>
          </cell>
          <cell r="K2116" t="str">
            <v>V</v>
          </cell>
          <cell r="L2116">
            <v>38628.496828703705</v>
          </cell>
          <cell r="M2116" t="str">
            <v>gchateaug</v>
          </cell>
          <cell r="N2116">
            <v>38680.624490740738</v>
          </cell>
          <cell r="O2116" t="str">
            <v>gchateaug</v>
          </cell>
          <cell r="Q2116">
            <v>0.09</v>
          </cell>
        </row>
        <row r="2117">
          <cell r="A2117" t="str">
            <v>2003</v>
          </cell>
          <cell r="B2117" t="str">
            <v>PL11</v>
          </cell>
          <cell r="C2117" t="str">
            <v>A00</v>
          </cell>
          <cell r="D2117" t="str">
            <v>PC_EMP</v>
          </cell>
          <cell r="E2117" t="str">
            <v>T</v>
          </cell>
          <cell r="F2117" t="str">
            <v>BES</v>
          </cell>
          <cell r="G2117" t="str">
            <v>RSE</v>
          </cell>
          <cell r="I2117" t="str">
            <v>MS</v>
          </cell>
          <cell r="K2117" t="str">
            <v>V</v>
          </cell>
          <cell r="L2117">
            <v>38628.496828703705</v>
          </cell>
          <cell r="M2117" t="str">
            <v>gchateaug</v>
          </cell>
          <cell r="N2117">
            <v>38680.624490740738</v>
          </cell>
          <cell r="O2117" t="str">
            <v>gchateaug</v>
          </cell>
          <cell r="Q2117">
            <v>0.04</v>
          </cell>
        </row>
        <row r="2118">
          <cell r="A2118" t="str">
            <v>2003</v>
          </cell>
          <cell r="B2118" t="str">
            <v>LT0</v>
          </cell>
          <cell r="C2118" t="str">
            <v>A00</v>
          </cell>
          <cell r="D2118" t="str">
            <v>PC_EMP</v>
          </cell>
          <cell r="E2118" t="str">
            <v>T</v>
          </cell>
          <cell r="F2118" t="str">
            <v>TOTAL</v>
          </cell>
          <cell r="G2118" t="str">
            <v>TOTAL</v>
          </cell>
          <cell r="I2118" t="str">
            <v>MS</v>
          </cell>
          <cell r="K2118" t="str">
            <v>V</v>
          </cell>
          <cell r="L2118">
            <v>38628.496828703705</v>
          </cell>
          <cell r="M2118" t="str">
            <v>gchateaug</v>
          </cell>
          <cell r="N2118">
            <v>38681.684502314813</v>
          </cell>
          <cell r="O2118" t="str">
            <v>gchateaug</v>
          </cell>
          <cell r="Q2118">
            <v>0.99</v>
          </cell>
        </row>
        <row r="2119">
          <cell r="A2119" t="str">
            <v>2003</v>
          </cell>
          <cell r="B2119" t="str">
            <v>LT0</v>
          </cell>
          <cell r="C2119" t="str">
            <v>A00</v>
          </cell>
          <cell r="D2119" t="str">
            <v>PC_EMP</v>
          </cell>
          <cell r="E2119" t="str">
            <v>T</v>
          </cell>
          <cell r="F2119" t="str">
            <v>TOTAL</v>
          </cell>
          <cell r="G2119" t="str">
            <v>RSE</v>
          </cell>
          <cell r="I2119" t="str">
            <v>MS</v>
          </cell>
          <cell r="K2119" t="str">
            <v>V</v>
          </cell>
          <cell r="L2119">
            <v>38628.496828703705</v>
          </cell>
          <cell r="M2119" t="str">
            <v>gchateaug</v>
          </cell>
          <cell r="N2119">
            <v>38681.684502314813</v>
          </cell>
          <cell r="O2119" t="str">
            <v>gchateaug</v>
          </cell>
          <cell r="Q2119">
            <v>0.72</v>
          </cell>
        </row>
        <row r="2120">
          <cell r="A2120" t="str">
            <v>2000</v>
          </cell>
          <cell r="B2120" t="str">
            <v>NL11</v>
          </cell>
          <cell r="C2120" t="str">
            <v>A00</v>
          </cell>
          <cell r="D2120" t="str">
            <v>PC_EMP</v>
          </cell>
          <cell r="E2120" t="str">
            <v>T</v>
          </cell>
          <cell r="F2120" t="str">
            <v>BES</v>
          </cell>
          <cell r="G2120" t="str">
            <v>TOTAL</v>
          </cell>
          <cell r="H2120" t="str">
            <v>:</v>
          </cell>
          <cell r="I2120" t="str">
            <v>NC</v>
          </cell>
          <cell r="K2120" t="str">
            <v>V</v>
          </cell>
          <cell r="L2120">
            <v>38628.496828703705</v>
          </cell>
          <cell r="M2120" t="str">
            <v>gchateaug</v>
          </cell>
          <cell r="N2120">
            <v>38680.624467592592</v>
          </cell>
          <cell r="O2120" t="str">
            <v>gchateaug</v>
          </cell>
        </row>
        <row r="2121">
          <cell r="A2121" t="str">
            <v>2000</v>
          </cell>
          <cell r="B2121" t="str">
            <v>ITE4</v>
          </cell>
          <cell r="C2121" t="str">
            <v>A00</v>
          </cell>
          <cell r="D2121" t="str">
            <v>PC_EMP</v>
          </cell>
          <cell r="E2121" t="str">
            <v>T</v>
          </cell>
          <cell r="F2121" t="str">
            <v>TOTAL</v>
          </cell>
          <cell r="G2121" t="str">
            <v>TOTAL</v>
          </cell>
          <cell r="I2121" t="str">
            <v>NC</v>
          </cell>
          <cell r="J2121" t="str">
            <v>; former flag equal "s"</v>
          </cell>
          <cell r="K2121" t="str">
            <v>V</v>
          </cell>
          <cell r="L2121">
            <v>38628.496828703705</v>
          </cell>
          <cell r="M2121" t="str">
            <v>gchateaug</v>
          </cell>
          <cell r="N2121">
            <v>38680.624467592592</v>
          </cell>
          <cell r="O2121" t="str">
            <v>gchateaug</v>
          </cell>
          <cell r="Q2121">
            <v>1.7</v>
          </cell>
        </row>
        <row r="2122">
          <cell r="A2122" t="str">
            <v>2000</v>
          </cell>
          <cell r="B2122" t="str">
            <v>ITE4</v>
          </cell>
          <cell r="C2122" t="str">
            <v>A00</v>
          </cell>
          <cell r="D2122" t="str">
            <v>PC_EMP</v>
          </cell>
          <cell r="E2122" t="str">
            <v>T</v>
          </cell>
          <cell r="F2122" t="str">
            <v>TOTAL</v>
          </cell>
          <cell r="G2122" t="str">
            <v>RSE</v>
          </cell>
          <cell r="I2122" t="str">
            <v>NC</v>
          </cell>
          <cell r="J2122" t="str">
            <v>; former flag equal "s"</v>
          </cell>
          <cell r="K2122" t="str">
            <v>V</v>
          </cell>
          <cell r="L2122">
            <v>38628.496828703705</v>
          </cell>
          <cell r="M2122" t="str">
            <v>gchateaug</v>
          </cell>
          <cell r="N2122">
            <v>38680.624467592592</v>
          </cell>
          <cell r="O2122" t="str">
            <v>gchateaug</v>
          </cell>
          <cell r="Q2122">
            <v>0.84</v>
          </cell>
        </row>
        <row r="2123">
          <cell r="A2123" t="str">
            <v>2000</v>
          </cell>
          <cell r="B2123" t="str">
            <v>ITE4</v>
          </cell>
          <cell r="C2123" t="str">
            <v>A00</v>
          </cell>
          <cell r="D2123" t="str">
            <v>PC_EMP</v>
          </cell>
          <cell r="E2123" t="str">
            <v>T</v>
          </cell>
          <cell r="F2123" t="str">
            <v>BES</v>
          </cell>
          <cell r="G2123" t="str">
            <v>TOTAL</v>
          </cell>
          <cell r="I2123" t="str">
            <v>NC</v>
          </cell>
          <cell r="J2123" t="str">
            <v>; former flag equal "s"</v>
          </cell>
          <cell r="K2123" t="str">
            <v>V</v>
          </cell>
          <cell r="L2123">
            <v>38628.496828703705</v>
          </cell>
          <cell r="M2123" t="str">
            <v>gchateaug</v>
          </cell>
          <cell r="N2123">
            <v>38680.624467592592</v>
          </cell>
          <cell r="O2123" t="str">
            <v>gchateaug</v>
          </cell>
          <cell r="Q2123">
            <v>0.42</v>
          </cell>
        </row>
        <row r="2124">
          <cell r="A2124" t="str">
            <v>2000</v>
          </cell>
          <cell r="B2124" t="str">
            <v>ITE4</v>
          </cell>
          <cell r="C2124" t="str">
            <v>A00</v>
          </cell>
          <cell r="D2124" t="str">
            <v>PC_EMP</v>
          </cell>
          <cell r="E2124" t="str">
            <v>T</v>
          </cell>
          <cell r="F2124" t="str">
            <v>BES</v>
          </cell>
          <cell r="G2124" t="str">
            <v>RSE</v>
          </cell>
          <cell r="I2124" t="str">
            <v>NC</v>
          </cell>
          <cell r="J2124" t="str">
            <v>; former flag equal "s"</v>
          </cell>
          <cell r="K2124" t="str">
            <v>V</v>
          </cell>
          <cell r="L2124">
            <v>38628.496828703705</v>
          </cell>
          <cell r="M2124" t="str">
            <v>gchateaug</v>
          </cell>
          <cell r="N2124">
            <v>38680.624467592592</v>
          </cell>
          <cell r="O2124" t="str">
            <v>gchateaug</v>
          </cell>
          <cell r="Q2124">
            <v>0.18</v>
          </cell>
        </row>
        <row r="2125">
          <cell r="A2125" t="str">
            <v>2000</v>
          </cell>
          <cell r="B2125" t="str">
            <v>GR43</v>
          </cell>
          <cell r="C2125" t="str">
            <v>A00</v>
          </cell>
          <cell r="D2125" t="str">
            <v>PC_EMP</v>
          </cell>
          <cell r="E2125" t="str">
            <v>T</v>
          </cell>
          <cell r="F2125" t="str">
            <v>TOTAL</v>
          </cell>
          <cell r="G2125" t="str">
            <v>TOTAL</v>
          </cell>
          <cell r="H2125" t="str">
            <v>:</v>
          </cell>
          <cell r="I2125" t="str">
            <v>NC</v>
          </cell>
          <cell r="K2125" t="str">
            <v>V</v>
          </cell>
          <cell r="L2125">
            <v>38628.496828703705</v>
          </cell>
          <cell r="M2125" t="str">
            <v>gchateaug</v>
          </cell>
          <cell r="N2125">
            <v>38680.624467592592</v>
          </cell>
          <cell r="O2125" t="str">
            <v>gchateaug</v>
          </cell>
        </row>
        <row r="2126">
          <cell r="A2126" t="str">
            <v>2000</v>
          </cell>
          <cell r="B2126" t="str">
            <v>GR43</v>
          </cell>
          <cell r="C2126" t="str">
            <v>A00</v>
          </cell>
          <cell r="D2126" t="str">
            <v>PC_EMP</v>
          </cell>
          <cell r="E2126" t="str">
            <v>T</v>
          </cell>
          <cell r="F2126" t="str">
            <v>BES</v>
          </cell>
          <cell r="G2126" t="str">
            <v>TOTAL</v>
          </cell>
          <cell r="H2126" t="str">
            <v>:</v>
          </cell>
          <cell r="I2126" t="str">
            <v>NC</v>
          </cell>
          <cell r="K2126" t="str">
            <v>V</v>
          </cell>
          <cell r="L2126">
            <v>38628.496828703705</v>
          </cell>
          <cell r="M2126" t="str">
            <v>gchateaug</v>
          </cell>
          <cell r="N2126">
            <v>38680.624467592592</v>
          </cell>
          <cell r="O2126" t="str">
            <v>gchateaug</v>
          </cell>
        </row>
        <row r="2127">
          <cell r="A2127" t="str">
            <v>2000</v>
          </cell>
          <cell r="B2127" t="str">
            <v>GR25</v>
          </cell>
          <cell r="C2127" t="str">
            <v>A00</v>
          </cell>
          <cell r="D2127" t="str">
            <v>PC_EMP</v>
          </cell>
          <cell r="E2127" t="str">
            <v>T</v>
          </cell>
          <cell r="F2127" t="str">
            <v>TOTAL</v>
          </cell>
          <cell r="G2127" t="str">
            <v>TOTAL</v>
          </cell>
          <cell r="H2127" t="str">
            <v>:</v>
          </cell>
          <cell r="I2127" t="str">
            <v>NC</v>
          </cell>
          <cell r="K2127" t="str">
            <v>V</v>
          </cell>
          <cell r="L2127">
            <v>38628.496828703705</v>
          </cell>
          <cell r="M2127" t="str">
            <v>gchateaug</v>
          </cell>
          <cell r="N2127">
            <v>38680.624467592592</v>
          </cell>
          <cell r="O2127" t="str">
            <v>gchateaug</v>
          </cell>
        </row>
        <row r="2128">
          <cell r="A2128" t="str">
            <v>2000</v>
          </cell>
          <cell r="B2128" t="str">
            <v>GR25</v>
          </cell>
          <cell r="C2128" t="str">
            <v>A00</v>
          </cell>
          <cell r="D2128" t="str">
            <v>PC_EMP</v>
          </cell>
          <cell r="E2128" t="str">
            <v>T</v>
          </cell>
          <cell r="F2128" t="str">
            <v>BES</v>
          </cell>
          <cell r="G2128" t="str">
            <v>TOTAL</v>
          </cell>
          <cell r="H2128" t="str">
            <v>:</v>
          </cell>
          <cell r="I2128" t="str">
            <v>NC</v>
          </cell>
          <cell r="K2128" t="str">
            <v>V</v>
          </cell>
          <cell r="L2128">
            <v>38628.496828703705</v>
          </cell>
          <cell r="M2128" t="str">
            <v>gchateaug</v>
          </cell>
          <cell r="N2128">
            <v>38680.624467592592</v>
          </cell>
          <cell r="O2128" t="str">
            <v>gchateaug</v>
          </cell>
        </row>
        <row r="2129">
          <cell r="A2129" t="str">
            <v>2000</v>
          </cell>
          <cell r="B2129" t="str">
            <v>GR21</v>
          </cell>
          <cell r="C2129" t="str">
            <v>A00</v>
          </cell>
          <cell r="D2129" t="str">
            <v>PC_EMP</v>
          </cell>
          <cell r="E2129" t="str">
            <v>T</v>
          </cell>
          <cell r="F2129" t="str">
            <v>TOTAL</v>
          </cell>
          <cell r="G2129" t="str">
            <v>TOTAL</v>
          </cell>
          <cell r="H2129" t="str">
            <v>:</v>
          </cell>
          <cell r="I2129" t="str">
            <v>NC</v>
          </cell>
          <cell r="K2129" t="str">
            <v>V</v>
          </cell>
          <cell r="L2129">
            <v>38628.496828703705</v>
          </cell>
          <cell r="M2129" t="str">
            <v>gchateaug</v>
          </cell>
          <cell r="N2129">
            <v>38680.624467592592</v>
          </cell>
          <cell r="O2129" t="str">
            <v>gchateaug</v>
          </cell>
        </row>
        <row r="2130">
          <cell r="A2130" t="str">
            <v>2000</v>
          </cell>
          <cell r="B2130" t="str">
            <v>GR21</v>
          </cell>
          <cell r="C2130" t="str">
            <v>A00</v>
          </cell>
          <cell r="D2130" t="str">
            <v>PC_EMP</v>
          </cell>
          <cell r="E2130" t="str">
            <v>T</v>
          </cell>
          <cell r="F2130" t="str">
            <v>BES</v>
          </cell>
          <cell r="G2130" t="str">
            <v>TOTAL</v>
          </cell>
          <cell r="H2130" t="str">
            <v>:</v>
          </cell>
          <cell r="I2130" t="str">
            <v>NC</v>
          </cell>
          <cell r="K2130" t="str">
            <v>V</v>
          </cell>
          <cell r="L2130">
            <v>38628.496828703705</v>
          </cell>
          <cell r="M2130" t="str">
            <v>gchateaug</v>
          </cell>
          <cell r="N2130">
            <v>38680.624467592592</v>
          </cell>
          <cell r="O2130" t="str">
            <v>gchateaug</v>
          </cell>
        </row>
        <row r="2131">
          <cell r="A2131" t="str">
            <v>2000</v>
          </cell>
          <cell r="B2131" t="str">
            <v>FR8</v>
          </cell>
          <cell r="C2131" t="str">
            <v>A00</v>
          </cell>
          <cell r="D2131" t="str">
            <v>PC_EMP</v>
          </cell>
          <cell r="E2131" t="str">
            <v>T</v>
          </cell>
          <cell r="F2131" t="str">
            <v>TOTAL</v>
          </cell>
          <cell r="G2131" t="str">
            <v>TOTAL</v>
          </cell>
          <cell r="I2131" t="str">
            <v>NC</v>
          </cell>
          <cell r="J2131" t="str">
            <v>; former flag equal "s"</v>
          </cell>
          <cell r="K2131" t="str">
            <v>V</v>
          </cell>
          <cell r="L2131">
            <v>38628.496828703705</v>
          </cell>
          <cell r="M2131" t="str">
            <v>gchateaug</v>
          </cell>
          <cell r="N2131">
            <v>38680.624467592592</v>
          </cell>
          <cell r="O2131" t="str">
            <v>gchateaug</v>
          </cell>
          <cell r="Q2131">
            <v>1.59</v>
          </cell>
        </row>
        <row r="2132">
          <cell r="A2132" t="str">
            <v>2000</v>
          </cell>
          <cell r="B2132" t="str">
            <v>FR8</v>
          </cell>
          <cell r="C2132" t="str">
            <v>A00</v>
          </cell>
          <cell r="D2132" t="str">
            <v>PC_EMP</v>
          </cell>
          <cell r="E2132" t="str">
            <v>T</v>
          </cell>
          <cell r="F2132" t="str">
            <v>TOTAL</v>
          </cell>
          <cell r="G2132" t="str">
            <v>RSE</v>
          </cell>
          <cell r="H2132" t="str">
            <v>:</v>
          </cell>
          <cell r="I2132" t="str">
            <v>NC</v>
          </cell>
          <cell r="K2132" t="str">
            <v>V</v>
          </cell>
          <cell r="L2132">
            <v>38628.496828703705</v>
          </cell>
          <cell r="M2132" t="str">
            <v>gchateaug</v>
          </cell>
          <cell r="N2132">
            <v>38680.624467592592</v>
          </cell>
          <cell r="O2132" t="str">
            <v>gchateaug</v>
          </cell>
        </row>
        <row r="2133">
          <cell r="A2133" t="str">
            <v>2000</v>
          </cell>
          <cell r="B2133" t="str">
            <v>FR8</v>
          </cell>
          <cell r="C2133" t="str">
            <v>A00</v>
          </cell>
          <cell r="D2133" t="str">
            <v>PC_EMP</v>
          </cell>
          <cell r="E2133" t="str">
            <v>T</v>
          </cell>
          <cell r="F2133" t="str">
            <v>BES</v>
          </cell>
          <cell r="G2133" t="str">
            <v>TOTAL</v>
          </cell>
          <cell r="I2133" t="str">
            <v>NC</v>
          </cell>
          <cell r="J2133" t="str">
            <v>; former flag equal "s"</v>
          </cell>
          <cell r="K2133" t="str">
            <v>V</v>
          </cell>
          <cell r="L2133">
            <v>38628.496828703705</v>
          </cell>
          <cell r="M2133" t="str">
            <v>gchateaug</v>
          </cell>
          <cell r="N2133">
            <v>38680.624467592592</v>
          </cell>
          <cell r="O2133" t="str">
            <v>gchateaug</v>
          </cell>
          <cell r="Q2133">
            <v>0.56999999999999995</v>
          </cell>
        </row>
        <row r="2134">
          <cell r="A2134" t="str">
            <v>2000</v>
          </cell>
          <cell r="B2134" t="str">
            <v>FR8</v>
          </cell>
          <cell r="C2134" t="str">
            <v>A00</v>
          </cell>
          <cell r="D2134" t="str">
            <v>PC_EMP</v>
          </cell>
          <cell r="E2134" t="str">
            <v>T</v>
          </cell>
          <cell r="F2134" t="str">
            <v>BES</v>
          </cell>
          <cell r="G2134" t="str">
            <v>RSE</v>
          </cell>
          <cell r="I2134" t="str">
            <v>NC</v>
          </cell>
          <cell r="J2134" t="str">
            <v>; former flag equal "s"</v>
          </cell>
          <cell r="K2134" t="str">
            <v>V</v>
          </cell>
          <cell r="L2134">
            <v>38628.496828703705</v>
          </cell>
          <cell r="M2134" t="str">
            <v>gchateaug</v>
          </cell>
          <cell r="N2134">
            <v>38680.624467592592</v>
          </cell>
          <cell r="O2134" t="str">
            <v>gchateaug</v>
          </cell>
          <cell r="Q2134">
            <v>0.28999999999999998</v>
          </cell>
        </row>
        <row r="2135">
          <cell r="A2135" t="str">
            <v>2000</v>
          </cell>
          <cell r="B2135" t="str">
            <v>FR71</v>
          </cell>
          <cell r="C2135" t="str">
            <v>A00</v>
          </cell>
          <cell r="D2135" t="str">
            <v>PC_EMP</v>
          </cell>
          <cell r="E2135" t="str">
            <v>T</v>
          </cell>
          <cell r="F2135" t="str">
            <v>TOTAL</v>
          </cell>
          <cell r="G2135" t="str">
            <v>TOTAL</v>
          </cell>
          <cell r="I2135" t="str">
            <v>NC</v>
          </cell>
          <cell r="J2135" t="str">
            <v>; former flag equal "s"</v>
          </cell>
          <cell r="K2135" t="str">
            <v>V</v>
          </cell>
          <cell r="L2135">
            <v>38628.496828703705</v>
          </cell>
          <cell r="M2135" t="str">
            <v>gchateaug</v>
          </cell>
          <cell r="N2135">
            <v>38680.624467592592</v>
          </cell>
          <cell r="O2135" t="str">
            <v>gchateaug</v>
          </cell>
          <cell r="Q2135">
            <v>1.79</v>
          </cell>
        </row>
        <row r="2136">
          <cell r="A2136" t="str">
            <v>2000</v>
          </cell>
          <cell r="B2136" t="str">
            <v>FR71</v>
          </cell>
          <cell r="C2136" t="str">
            <v>A00</v>
          </cell>
          <cell r="D2136" t="str">
            <v>PC_EMP</v>
          </cell>
          <cell r="E2136" t="str">
            <v>T</v>
          </cell>
          <cell r="F2136" t="str">
            <v>TOTAL</v>
          </cell>
          <cell r="G2136" t="str">
            <v>RSE</v>
          </cell>
          <cell r="I2136" t="str">
            <v>NC</v>
          </cell>
          <cell r="J2136" t="str">
            <v>; former flag equal "s"</v>
          </cell>
          <cell r="K2136" t="str">
            <v>V</v>
          </cell>
          <cell r="L2136">
            <v>38628.496828703705</v>
          </cell>
          <cell r="M2136" t="str">
            <v>gchateaug</v>
          </cell>
          <cell r="N2136">
            <v>38680.624467592592</v>
          </cell>
          <cell r="O2136" t="str">
            <v>gchateaug</v>
          </cell>
          <cell r="Q2136">
            <v>1.19</v>
          </cell>
        </row>
        <row r="2137">
          <cell r="A2137" t="str">
            <v>2002</v>
          </cell>
          <cell r="B2137" t="str">
            <v>ES61</v>
          </cell>
          <cell r="C2137" t="str">
            <v>A00</v>
          </cell>
          <cell r="D2137" t="str">
            <v>PC_EMP</v>
          </cell>
          <cell r="E2137" t="str">
            <v>T</v>
          </cell>
          <cell r="F2137" t="str">
            <v>TOTAL</v>
          </cell>
          <cell r="G2137" t="str">
            <v>TOTAL</v>
          </cell>
          <cell r="H2137" t="str">
            <v>i</v>
          </cell>
          <cell r="I2137" t="str">
            <v>MS</v>
          </cell>
          <cell r="J2137" t="str">
            <v>Data for Ciudad Autónoma de Ceuta is included in Andalucía</v>
          </cell>
          <cell r="K2137" t="str">
            <v>V</v>
          </cell>
          <cell r="L2137">
            <v>38628.496840277781</v>
          </cell>
          <cell r="M2137" t="str">
            <v>gchateaug</v>
          </cell>
          <cell r="N2137">
            <v>38680.630682870367</v>
          </cell>
          <cell r="O2137" t="str">
            <v>gchateaug</v>
          </cell>
          <cell r="Q2137">
            <v>1.02</v>
          </cell>
        </row>
        <row r="2138">
          <cell r="A2138" t="str">
            <v>2002</v>
          </cell>
          <cell r="B2138" t="str">
            <v>ES61</v>
          </cell>
          <cell r="C2138" t="str">
            <v>A00</v>
          </cell>
          <cell r="D2138" t="str">
            <v>PC_EMP</v>
          </cell>
          <cell r="E2138" t="str">
            <v>T</v>
          </cell>
          <cell r="F2138" t="str">
            <v>TOTAL</v>
          </cell>
          <cell r="G2138" t="str">
            <v>RSE</v>
          </cell>
          <cell r="H2138" t="str">
            <v>:</v>
          </cell>
          <cell r="I2138" t="str">
            <v>MS</v>
          </cell>
          <cell r="K2138" t="str">
            <v>V</v>
          </cell>
          <cell r="L2138">
            <v>38628.496840277781</v>
          </cell>
          <cell r="M2138" t="str">
            <v>gchateaug</v>
          </cell>
          <cell r="N2138">
            <v>38680.624467592592</v>
          </cell>
          <cell r="O2138" t="str">
            <v>gchateaug</v>
          </cell>
        </row>
        <row r="2139">
          <cell r="A2139" t="str">
            <v>2002</v>
          </cell>
          <cell r="B2139" t="str">
            <v>ES61</v>
          </cell>
          <cell r="C2139" t="str">
            <v>A00</v>
          </cell>
          <cell r="D2139" t="str">
            <v>PC_EMP</v>
          </cell>
          <cell r="E2139" t="str">
            <v>T</v>
          </cell>
          <cell r="F2139" t="str">
            <v>BES</v>
          </cell>
          <cell r="G2139" t="str">
            <v>TOTAL</v>
          </cell>
          <cell r="H2139" t="str">
            <v>i</v>
          </cell>
          <cell r="I2139" t="str">
            <v>MS</v>
          </cell>
          <cell r="J2139" t="str">
            <v>Data for Ciudad Autónoma de Ceuta is included in Andalucía</v>
          </cell>
          <cell r="K2139" t="str">
            <v>V</v>
          </cell>
          <cell r="L2139">
            <v>38628.496840277781</v>
          </cell>
          <cell r="M2139" t="str">
            <v>gchateaug</v>
          </cell>
          <cell r="N2139">
            <v>38680.630682870367</v>
          </cell>
          <cell r="O2139" t="str">
            <v>gchateaug</v>
          </cell>
          <cell r="Q2139">
            <v>0.17</v>
          </cell>
        </row>
        <row r="2140">
          <cell r="A2140" t="str">
            <v>2002</v>
          </cell>
          <cell r="B2140" t="str">
            <v>ES61</v>
          </cell>
          <cell r="C2140" t="str">
            <v>A00</v>
          </cell>
          <cell r="D2140" t="str">
            <v>PC_EMP</v>
          </cell>
          <cell r="E2140" t="str">
            <v>T</v>
          </cell>
          <cell r="F2140" t="str">
            <v>BES</v>
          </cell>
          <cell r="G2140" t="str">
            <v>RSE</v>
          </cell>
          <cell r="H2140" t="str">
            <v>:</v>
          </cell>
          <cell r="I2140" t="str">
            <v>MS</v>
          </cell>
          <cell r="K2140" t="str">
            <v>V</v>
          </cell>
          <cell r="L2140">
            <v>38628.496840277781</v>
          </cell>
          <cell r="M2140" t="str">
            <v>gchateaug</v>
          </cell>
          <cell r="N2140">
            <v>38680.624467592592</v>
          </cell>
          <cell r="O2140" t="str">
            <v>gchateaug</v>
          </cell>
        </row>
        <row r="2141">
          <cell r="A2141" t="str">
            <v>2002</v>
          </cell>
          <cell r="B2141" t="str">
            <v>ES41</v>
          </cell>
          <cell r="C2141" t="str">
            <v>A00</v>
          </cell>
          <cell r="D2141" t="str">
            <v>PC_EMP</v>
          </cell>
          <cell r="E2141" t="str">
            <v>T</v>
          </cell>
          <cell r="F2141" t="str">
            <v>TOTAL</v>
          </cell>
          <cell r="G2141" t="str">
            <v>TOTAL</v>
          </cell>
          <cell r="I2141" t="str">
            <v>MS</v>
          </cell>
          <cell r="K2141" t="str">
            <v>V</v>
          </cell>
          <cell r="L2141">
            <v>38628.496840277781</v>
          </cell>
          <cell r="M2141" t="str">
            <v>gchateaug</v>
          </cell>
          <cell r="N2141">
            <v>38680.624467592592</v>
          </cell>
          <cell r="O2141" t="str">
            <v>gchateaug</v>
          </cell>
          <cell r="Q2141">
            <v>1.47</v>
          </cell>
        </row>
        <row r="2142">
          <cell r="A2142" t="str">
            <v>2002</v>
          </cell>
          <cell r="B2142" t="str">
            <v>ES41</v>
          </cell>
          <cell r="C2142" t="str">
            <v>A00</v>
          </cell>
          <cell r="D2142" t="str">
            <v>PC_EMP</v>
          </cell>
          <cell r="E2142" t="str">
            <v>T</v>
          </cell>
          <cell r="F2142" t="str">
            <v>TOTAL</v>
          </cell>
          <cell r="G2142" t="str">
            <v>RSE</v>
          </cell>
          <cell r="H2142" t="str">
            <v>:</v>
          </cell>
          <cell r="I2142" t="str">
            <v>MS</v>
          </cell>
          <cell r="K2142" t="str">
            <v>V</v>
          </cell>
          <cell r="L2142">
            <v>38628.496840277781</v>
          </cell>
          <cell r="M2142" t="str">
            <v>gchateaug</v>
          </cell>
          <cell r="N2142">
            <v>38680.624467592592</v>
          </cell>
          <cell r="O2142" t="str">
            <v>gchateaug</v>
          </cell>
        </row>
        <row r="2143">
          <cell r="A2143" t="str">
            <v>2002</v>
          </cell>
          <cell r="B2143" t="str">
            <v>ES41</v>
          </cell>
          <cell r="C2143" t="str">
            <v>A00</v>
          </cell>
          <cell r="D2143" t="str">
            <v>PC_EMP</v>
          </cell>
          <cell r="E2143" t="str">
            <v>T</v>
          </cell>
          <cell r="F2143" t="str">
            <v>BES</v>
          </cell>
          <cell r="G2143" t="str">
            <v>TOTAL</v>
          </cell>
          <cell r="I2143" t="str">
            <v>MS</v>
          </cell>
          <cell r="K2143" t="str">
            <v>V</v>
          </cell>
          <cell r="L2143">
            <v>38628.496840277781</v>
          </cell>
          <cell r="M2143" t="str">
            <v>gchateaug</v>
          </cell>
          <cell r="N2143">
            <v>38680.624467592592</v>
          </cell>
          <cell r="O2143" t="str">
            <v>gchateaug</v>
          </cell>
          <cell r="Q2143">
            <v>0.28000000000000003</v>
          </cell>
        </row>
        <row r="2144">
          <cell r="A2144" t="str">
            <v>2002</v>
          </cell>
          <cell r="B2144" t="str">
            <v>ES41</v>
          </cell>
          <cell r="C2144" t="str">
            <v>A00</v>
          </cell>
          <cell r="D2144" t="str">
            <v>PC_EMP</v>
          </cell>
          <cell r="E2144" t="str">
            <v>T</v>
          </cell>
          <cell r="F2144" t="str">
            <v>BES</v>
          </cell>
          <cell r="G2144" t="str">
            <v>RSE</v>
          </cell>
          <cell r="H2144" t="str">
            <v>:</v>
          </cell>
          <cell r="I2144" t="str">
            <v>MS</v>
          </cell>
          <cell r="K2144" t="str">
            <v>V</v>
          </cell>
          <cell r="L2144">
            <v>38628.496840277781</v>
          </cell>
          <cell r="M2144" t="str">
            <v>gchateaug</v>
          </cell>
          <cell r="N2144">
            <v>38680.624467592592</v>
          </cell>
          <cell r="O2144" t="str">
            <v>gchateaug</v>
          </cell>
        </row>
        <row r="2145">
          <cell r="A2145" t="str">
            <v>2002</v>
          </cell>
          <cell r="B2145" t="str">
            <v>ES30</v>
          </cell>
          <cell r="C2145" t="str">
            <v>A00</v>
          </cell>
          <cell r="D2145" t="str">
            <v>PC_EMP</v>
          </cell>
          <cell r="E2145" t="str">
            <v>T</v>
          </cell>
          <cell r="F2145" t="str">
            <v>TOTAL</v>
          </cell>
          <cell r="G2145" t="str">
            <v>TOTAL</v>
          </cell>
          <cell r="I2145" t="str">
            <v>MS</v>
          </cell>
          <cell r="K2145" t="str">
            <v>V</v>
          </cell>
          <cell r="L2145">
            <v>38628.496840277781</v>
          </cell>
          <cell r="M2145" t="str">
            <v>gchateaug</v>
          </cell>
          <cell r="N2145">
            <v>38680.624467592592</v>
          </cell>
          <cell r="O2145" t="str">
            <v>gchateaug</v>
          </cell>
          <cell r="Q2145">
            <v>2.7</v>
          </cell>
        </row>
        <row r="2146">
          <cell r="A2146" t="str">
            <v>2002</v>
          </cell>
          <cell r="B2146" t="str">
            <v>ES30</v>
          </cell>
          <cell r="C2146" t="str">
            <v>A00</v>
          </cell>
          <cell r="D2146" t="str">
            <v>PC_EMP</v>
          </cell>
          <cell r="E2146" t="str">
            <v>T</v>
          </cell>
          <cell r="F2146" t="str">
            <v>TOTAL</v>
          </cell>
          <cell r="G2146" t="str">
            <v>RSE</v>
          </cell>
          <cell r="H2146" t="str">
            <v>:</v>
          </cell>
          <cell r="I2146" t="str">
            <v>MS</v>
          </cell>
          <cell r="K2146" t="str">
            <v>V</v>
          </cell>
          <cell r="L2146">
            <v>38628.496840277781</v>
          </cell>
          <cell r="M2146" t="str">
            <v>gchateaug</v>
          </cell>
          <cell r="N2146">
            <v>38680.624467592592</v>
          </cell>
          <cell r="O2146" t="str">
            <v>gchateaug</v>
          </cell>
        </row>
        <row r="2147">
          <cell r="A2147" t="str">
            <v>1989</v>
          </cell>
          <cell r="B2147" t="str">
            <v>LU00</v>
          </cell>
          <cell r="C2147" t="str">
            <v>A00</v>
          </cell>
          <cell r="D2147" t="str">
            <v>PC_EMP</v>
          </cell>
          <cell r="E2147" t="str">
            <v>T</v>
          </cell>
          <cell r="F2147" t="str">
            <v>BES</v>
          </cell>
          <cell r="G2147" t="str">
            <v>TOTAL</v>
          </cell>
          <cell r="H2147" t="str">
            <v>:</v>
          </cell>
          <cell r="I2147" t="str">
            <v>NC</v>
          </cell>
          <cell r="K2147" t="str">
            <v>V</v>
          </cell>
          <cell r="L2147">
            <v>38628.496840277781</v>
          </cell>
          <cell r="M2147" t="str">
            <v>gchateaug</v>
          </cell>
          <cell r="N2147">
            <v>38680.624467592592</v>
          </cell>
          <cell r="O2147" t="str">
            <v>gchateaug</v>
          </cell>
        </row>
        <row r="2148">
          <cell r="A2148" t="str">
            <v>1989</v>
          </cell>
          <cell r="B2148" t="str">
            <v>LU00</v>
          </cell>
          <cell r="C2148" t="str">
            <v>A00</v>
          </cell>
          <cell r="D2148" t="str">
            <v>PC_EMP</v>
          </cell>
          <cell r="E2148" t="str">
            <v>T</v>
          </cell>
          <cell r="F2148" t="str">
            <v>BES</v>
          </cell>
          <cell r="G2148" t="str">
            <v>RSE</v>
          </cell>
          <cell r="H2148" t="str">
            <v>:</v>
          </cell>
          <cell r="I2148" t="str">
            <v>NC</v>
          </cell>
          <cell r="K2148" t="str">
            <v>V</v>
          </cell>
          <cell r="L2148">
            <v>38628.496840277781</v>
          </cell>
          <cell r="M2148" t="str">
            <v>gchateaug</v>
          </cell>
          <cell r="N2148">
            <v>38680.624467592592</v>
          </cell>
          <cell r="O2148" t="str">
            <v>gchateaug</v>
          </cell>
        </row>
        <row r="2149">
          <cell r="A2149" t="str">
            <v>1987</v>
          </cell>
          <cell r="B2149" t="str">
            <v>LU00</v>
          </cell>
          <cell r="C2149" t="str">
            <v>A00</v>
          </cell>
          <cell r="D2149" t="str">
            <v>PC_EMP</v>
          </cell>
          <cell r="E2149" t="str">
            <v>T</v>
          </cell>
          <cell r="F2149" t="str">
            <v>TOTAL</v>
          </cell>
          <cell r="G2149" t="str">
            <v>TOTAL</v>
          </cell>
          <cell r="H2149" t="str">
            <v>:</v>
          </cell>
          <cell r="I2149" t="str">
            <v>NC</v>
          </cell>
          <cell r="K2149" t="str">
            <v>V</v>
          </cell>
          <cell r="L2149">
            <v>38628.496840277781</v>
          </cell>
          <cell r="M2149" t="str">
            <v>gchateaug</v>
          </cell>
          <cell r="N2149">
            <v>38680.624467592592</v>
          </cell>
          <cell r="O2149" t="str">
            <v>gchateaug</v>
          </cell>
        </row>
        <row r="2150">
          <cell r="A2150" t="str">
            <v>1987</v>
          </cell>
          <cell r="B2150" t="str">
            <v>LU00</v>
          </cell>
          <cell r="C2150" t="str">
            <v>A00</v>
          </cell>
          <cell r="D2150" t="str">
            <v>PC_EMP</v>
          </cell>
          <cell r="E2150" t="str">
            <v>T</v>
          </cell>
          <cell r="F2150" t="str">
            <v>TOTAL</v>
          </cell>
          <cell r="G2150" t="str">
            <v>RSE</v>
          </cell>
          <cell r="H2150" t="str">
            <v>:</v>
          </cell>
          <cell r="I2150" t="str">
            <v>NC</v>
          </cell>
          <cell r="K2150" t="str">
            <v>V</v>
          </cell>
          <cell r="L2150">
            <v>38628.496840277781</v>
          </cell>
          <cell r="M2150" t="str">
            <v>gchateaug</v>
          </cell>
          <cell r="N2150">
            <v>38680.624467592592</v>
          </cell>
          <cell r="O2150" t="str">
            <v>gchateaug</v>
          </cell>
        </row>
        <row r="2151">
          <cell r="A2151" t="str">
            <v>1987</v>
          </cell>
          <cell r="B2151" t="str">
            <v>LU00</v>
          </cell>
          <cell r="C2151" t="str">
            <v>A00</v>
          </cell>
          <cell r="D2151" t="str">
            <v>PC_EMP</v>
          </cell>
          <cell r="E2151" t="str">
            <v>T</v>
          </cell>
          <cell r="F2151" t="str">
            <v>BES</v>
          </cell>
          <cell r="G2151" t="str">
            <v>TOTAL</v>
          </cell>
          <cell r="H2151" t="str">
            <v>:</v>
          </cell>
          <cell r="I2151" t="str">
            <v>NC</v>
          </cell>
          <cell r="K2151" t="str">
            <v>V</v>
          </cell>
          <cell r="L2151">
            <v>38628.496840277781</v>
          </cell>
          <cell r="M2151" t="str">
            <v>gchateaug</v>
          </cell>
          <cell r="N2151">
            <v>38680.624467592592</v>
          </cell>
          <cell r="O2151" t="str">
            <v>gchateaug</v>
          </cell>
        </row>
        <row r="2152">
          <cell r="A2152" t="str">
            <v>1987</v>
          </cell>
          <cell r="B2152" t="str">
            <v>LU00</v>
          </cell>
          <cell r="C2152" t="str">
            <v>A00</v>
          </cell>
          <cell r="D2152" t="str">
            <v>PC_EMP</v>
          </cell>
          <cell r="E2152" t="str">
            <v>T</v>
          </cell>
          <cell r="F2152" t="str">
            <v>BES</v>
          </cell>
          <cell r="G2152" t="str">
            <v>RSE</v>
          </cell>
          <cell r="H2152" t="str">
            <v>:</v>
          </cell>
          <cell r="I2152" t="str">
            <v>NC</v>
          </cell>
          <cell r="K2152" t="str">
            <v>V</v>
          </cell>
          <cell r="L2152">
            <v>38628.496840277781</v>
          </cell>
          <cell r="M2152" t="str">
            <v>gchateaug</v>
          </cell>
          <cell r="N2152">
            <v>38680.624467592592</v>
          </cell>
          <cell r="O2152" t="str">
            <v>gchateaug</v>
          </cell>
        </row>
        <row r="2153">
          <cell r="A2153" t="str">
            <v>1984</v>
          </cell>
          <cell r="B2153" t="str">
            <v>LU00</v>
          </cell>
          <cell r="C2153" t="str">
            <v>A00</v>
          </cell>
          <cell r="D2153" t="str">
            <v>PC_EMP</v>
          </cell>
          <cell r="E2153" t="str">
            <v>T</v>
          </cell>
          <cell r="F2153" t="str">
            <v>TOTAL</v>
          </cell>
          <cell r="G2153" t="str">
            <v>TOTAL</v>
          </cell>
          <cell r="H2153" t="str">
            <v>:</v>
          </cell>
          <cell r="I2153" t="str">
            <v>NC</v>
          </cell>
          <cell r="K2153" t="str">
            <v>V</v>
          </cell>
          <cell r="L2153">
            <v>38628.496840277781</v>
          </cell>
          <cell r="M2153" t="str">
            <v>gchateaug</v>
          </cell>
          <cell r="N2153">
            <v>38680.624467592592</v>
          </cell>
          <cell r="O2153" t="str">
            <v>gchateaug</v>
          </cell>
        </row>
        <row r="2154">
          <cell r="A2154" t="str">
            <v>1984</v>
          </cell>
          <cell r="B2154" t="str">
            <v>LU00</v>
          </cell>
          <cell r="C2154" t="str">
            <v>A00</v>
          </cell>
          <cell r="D2154" t="str">
            <v>PC_EMP</v>
          </cell>
          <cell r="E2154" t="str">
            <v>T</v>
          </cell>
          <cell r="F2154" t="str">
            <v>TOTAL</v>
          </cell>
          <cell r="G2154" t="str">
            <v>RSE</v>
          </cell>
          <cell r="H2154" t="str">
            <v>:</v>
          </cell>
          <cell r="I2154" t="str">
            <v>NC</v>
          </cell>
          <cell r="K2154" t="str">
            <v>V</v>
          </cell>
          <cell r="L2154">
            <v>38628.496840277781</v>
          </cell>
          <cell r="M2154" t="str">
            <v>gchateaug</v>
          </cell>
          <cell r="N2154">
            <v>38680.624467592592</v>
          </cell>
          <cell r="O2154" t="str">
            <v>gchateaug</v>
          </cell>
        </row>
        <row r="2155">
          <cell r="A2155" t="str">
            <v>1984</v>
          </cell>
          <cell r="B2155" t="str">
            <v>LU00</v>
          </cell>
          <cell r="C2155" t="str">
            <v>A00</v>
          </cell>
          <cell r="D2155" t="str">
            <v>PC_EMP</v>
          </cell>
          <cell r="E2155" t="str">
            <v>T</v>
          </cell>
          <cell r="F2155" t="str">
            <v>BES</v>
          </cell>
          <cell r="G2155" t="str">
            <v>TOTAL</v>
          </cell>
          <cell r="H2155" t="str">
            <v>:</v>
          </cell>
          <cell r="I2155" t="str">
            <v>NC</v>
          </cell>
          <cell r="K2155" t="str">
            <v>V</v>
          </cell>
          <cell r="L2155">
            <v>38628.496840277781</v>
          </cell>
          <cell r="M2155" t="str">
            <v>gchateaug</v>
          </cell>
          <cell r="N2155">
            <v>38680.624467592592</v>
          </cell>
          <cell r="O2155" t="str">
            <v>gchateaug</v>
          </cell>
        </row>
        <row r="2156">
          <cell r="A2156" t="str">
            <v>1984</v>
          </cell>
          <cell r="B2156" t="str">
            <v>LU00</v>
          </cell>
          <cell r="C2156" t="str">
            <v>A00</v>
          </cell>
          <cell r="D2156" t="str">
            <v>PC_EMP</v>
          </cell>
          <cell r="E2156" t="str">
            <v>T</v>
          </cell>
          <cell r="F2156" t="str">
            <v>BES</v>
          </cell>
          <cell r="G2156" t="str">
            <v>RSE</v>
          </cell>
          <cell r="H2156" t="str">
            <v>:</v>
          </cell>
          <cell r="I2156" t="str">
            <v>NC</v>
          </cell>
          <cell r="K2156" t="str">
            <v>V</v>
          </cell>
          <cell r="L2156">
            <v>38628.496840277781</v>
          </cell>
          <cell r="M2156" t="str">
            <v>gchateaug</v>
          </cell>
          <cell r="N2156">
            <v>38680.624467592592</v>
          </cell>
          <cell r="O2156" t="str">
            <v>gchateaug</v>
          </cell>
        </row>
        <row r="2157">
          <cell r="A2157" t="str">
            <v>2004</v>
          </cell>
          <cell r="B2157" t="str">
            <v>RO0</v>
          </cell>
          <cell r="C2157" t="str">
            <v>A00</v>
          </cell>
          <cell r="D2157" t="str">
            <v>PC_EMP</v>
          </cell>
          <cell r="E2157" t="str">
            <v>T</v>
          </cell>
          <cell r="F2157" t="str">
            <v>TOTAL</v>
          </cell>
          <cell r="G2157" t="str">
            <v>TOTAL</v>
          </cell>
          <cell r="H2157" t="str">
            <v>:</v>
          </cell>
          <cell r="I2157" t="str">
            <v>OTH</v>
          </cell>
          <cell r="J2157" t="str">
            <v>DATA OCDE</v>
          </cell>
          <cell r="K2157" t="str">
            <v>V</v>
          </cell>
          <cell r="L2157">
            <v>38628.496840277781</v>
          </cell>
          <cell r="M2157" t="str">
            <v>gchateaug</v>
          </cell>
          <cell r="N2157">
            <v>38681.684479166666</v>
          </cell>
          <cell r="O2157" t="str">
            <v>gchateaug</v>
          </cell>
        </row>
        <row r="2158">
          <cell r="A2158" t="str">
            <v>2004</v>
          </cell>
          <cell r="B2158" t="str">
            <v>RO0</v>
          </cell>
          <cell r="C2158" t="str">
            <v>A00</v>
          </cell>
          <cell r="D2158" t="str">
            <v>PC_EMP</v>
          </cell>
          <cell r="E2158" t="str">
            <v>T</v>
          </cell>
          <cell r="F2158" t="str">
            <v>TOTAL</v>
          </cell>
          <cell r="G2158" t="str">
            <v>RSE</v>
          </cell>
          <cell r="H2158" t="str">
            <v>:</v>
          </cell>
          <cell r="I2158" t="str">
            <v>OTH</v>
          </cell>
          <cell r="J2158" t="str">
            <v>DATA OCDE</v>
          </cell>
          <cell r="K2158" t="str">
            <v>V</v>
          </cell>
          <cell r="L2158">
            <v>38628.496840277781</v>
          </cell>
          <cell r="M2158" t="str">
            <v>gchateaug</v>
          </cell>
          <cell r="N2158">
            <v>38681.684479166666</v>
          </cell>
          <cell r="O2158" t="str">
            <v>gchateaug</v>
          </cell>
        </row>
        <row r="2159">
          <cell r="A2159" t="str">
            <v>2004</v>
          </cell>
          <cell r="B2159" t="str">
            <v>RO0</v>
          </cell>
          <cell r="C2159" t="str">
            <v>A00</v>
          </cell>
          <cell r="D2159" t="str">
            <v>PC_EMP</v>
          </cell>
          <cell r="E2159" t="str">
            <v>T</v>
          </cell>
          <cell r="F2159" t="str">
            <v>BES</v>
          </cell>
          <cell r="G2159" t="str">
            <v>TOTAL</v>
          </cell>
          <cell r="H2159" t="str">
            <v>:</v>
          </cell>
          <cell r="I2159" t="str">
            <v>OTH</v>
          </cell>
          <cell r="J2159" t="str">
            <v>DATA OCDE</v>
          </cell>
          <cell r="K2159" t="str">
            <v>V</v>
          </cell>
          <cell r="L2159">
            <v>38628.496840277781</v>
          </cell>
          <cell r="M2159" t="str">
            <v>gchateaug</v>
          </cell>
          <cell r="N2159">
            <v>38681.684479166666</v>
          </cell>
          <cell r="O2159" t="str">
            <v>gchateaug</v>
          </cell>
        </row>
        <row r="2160">
          <cell r="A2160" t="str">
            <v>2004</v>
          </cell>
          <cell r="B2160" t="str">
            <v>RO0</v>
          </cell>
          <cell r="C2160" t="str">
            <v>A00</v>
          </cell>
          <cell r="D2160" t="str">
            <v>PC_EMP</v>
          </cell>
          <cell r="E2160" t="str">
            <v>T</v>
          </cell>
          <cell r="F2160" t="str">
            <v>BES</v>
          </cell>
          <cell r="G2160" t="str">
            <v>RSE</v>
          </cell>
          <cell r="H2160" t="str">
            <v>:</v>
          </cell>
          <cell r="I2160" t="str">
            <v>OTH</v>
          </cell>
          <cell r="J2160" t="str">
            <v>DATA OCDE</v>
          </cell>
          <cell r="K2160" t="str">
            <v>V</v>
          </cell>
          <cell r="L2160">
            <v>38628.496840277781</v>
          </cell>
          <cell r="M2160" t="str">
            <v>gchateaug</v>
          </cell>
          <cell r="N2160">
            <v>38681.684479166666</v>
          </cell>
          <cell r="O2160" t="str">
            <v>gchateaug</v>
          </cell>
        </row>
        <row r="2161">
          <cell r="A2161" t="str">
            <v>2004</v>
          </cell>
          <cell r="B2161" t="str">
            <v>DK0</v>
          </cell>
          <cell r="C2161" t="str">
            <v>A00</v>
          </cell>
          <cell r="D2161" t="str">
            <v>PC_EMP</v>
          </cell>
          <cell r="E2161" t="str">
            <v>T</v>
          </cell>
          <cell r="F2161" t="str">
            <v>BES</v>
          </cell>
          <cell r="G2161" t="str">
            <v>TOTAL</v>
          </cell>
          <cell r="H2161" t="str">
            <v>:</v>
          </cell>
          <cell r="I2161" t="str">
            <v>NC</v>
          </cell>
          <cell r="K2161" t="str">
            <v>V</v>
          </cell>
          <cell r="L2161">
            <v>38628.496840277781</v>
          </cell>
          <cell r="M2161" t="str">
            <v>gchateaug</v>
          </cell>
          <cell r="N2161">
            <v>38681.684513888889</v>
          </cell>
          <cell r="O2161" t="str">
            <v>gchateaug</v>
          </cell>
        </row>
        <row r="2162">
          <cell r="A2162" t="str">
            <v>2003</v>
          </cell>
          <cell r="B2162" t="str">
            <v>UKN0</v>
          </cell>
          <cell r="C2162" t="str">
            <v>A00</v>
          </cell>
          <cell r="D2162" t="str">
            <v>PC_EMP</v>
          </cell>
          <cell r="E2162" t="str">
            <v>T</v>
          </cell>
          <cell r="F2162" t="str">
            <v>BES</v>
          </cell>
          <cell r="G2162" t="str">
            <v>RSE</v>
          </cell>
          <cell r="H2162" t="str">
            <v>:</v>
          </cell>
          <cell r="I2162" t="str">
            <v>NC</v>
          </cell>
          <cell r="K2162" t="str">
            <v>V</v>
          </cell>
          <cell r="L2162">
            <v>38628.496840277781</v>
          </cell>
          <cell r="M2162" t="str">
            <v>gchateaug</v>
          </cell>
          <cell r="N2162">
            <v>38680.624467592592</v>
          </cell>
          <cell r="O2162" t="str">
            <v>gchateaug</v>
          </cell>
        </row>
        <row r="2163">
          <cell r="A2163" t="str">
            <v>1999</v>
          </cell>
          <cell r="B2163" t="str">
            <v>ITD5</v>
          </cell>
          <cell r="C2163" t="str">
            <v>A00</v>
          </cell>
          <cell r="D2163" t="str">
            <v>PC_EMP</v>
          </cell>
          <cell r="E2163" t="str">
            <v>T</v>
          </cell>
          <cell r="F2163" t="str">
            <v>BES</v>
          </cell>
          <cell r="G2163" t="str">
            <v>TOTAL</v>
          </cell>
          <cell r="H2163" t="str">
            <v>:</v>
          </cell>
          <cell r="I2163" t="str">
            <v>NC</v>
          </cell>
          <cell r="K2163" t="str">
            <v>V</v>
          </cell>
          <cell r="L2163">
            <v>38628.496840277781</v>
          </cell>
          <cell r="M2163" t="str">
            <v>gchateaug</v>
          </cell>
          <cell r="N2163">
            <v>38680.624490740738</v>
          </cell>
          <cell r="O2163" t="str">
            <v>gchateaug</v>
          </cell>
        </row>
        <row r="2164">
          <cell r="A2164" t="str">
            <v>1999</v>
          </cell>
          <cell r="B2164" t="str">
            <v>ITD5</v>
          </cell>
          <cell r="C2164" t="str">
            <v>A00</v>
          </cell>
          <cell r="D2164" t="str">
            <v>PC_EMP</v>
          </cell>
          <cell r="E2164" t="str">
            <v>T</v>
          </cell>
          <cell r="F2164" t="str">
            <v>BES</v>
          </cell>
          <cell r="G2164" t="str">
            <v>RSE</v>
          </cell>
          <cell r="H2164" t="str">
            <v>:</v>
          </cell>
          <cell r="I2164" t="str">
            <v>NC</v>
          </cell>
          <cell r="K2164" t="str">
            <v>V</v>
          </cell>
          <cell r="L2164">
            <v>38628.496840277781</v>
          </cell>
          <cell r="M2164" t="str">
            <v>gchateaug</v>
          </cell>
          <cell r="N2164">
            <v>38680.624490740738</v>
          </cell>
          <cell r="O2164" t="str">
            <v>gchateaug</v>
          </cell>
        </row>
        <row r="2165">
          <cell r="A2165" t="str">
            <v>1999</v>
          </cell>
          <cell r="B2165" t="str">
            <v>HU33</v>
          </cell>
          <cell r="C2165" t="str">
            <v>A00</v>
          </cell>
          <cell r="D2165" t="str">
            <v>PC_EMP</v>
          </cell>
          <cell r="E2165" t="str">
            <v>T</v>
          </cell>
          <cell r="F2165" t="str">
            <v>TOTAL</v>
          </cell>
          <cell r="G2165" t="str">
            <v>TOTAL</v>
          </cell>
          <cell r="H2165" t="str">
            <v>:</v>
          </cell>
          <cell r="I2165" t="str">
            <v>NC</v>
          </cell>
          <cell r="K2165" t="str">
            <v>V</v>
          </cell>
          <cell r="L2165">
            <v>38628.496840277781</v>
          </cell>
          <cell r="M2165" t="str">
            <v>gchateaug</v>
          </cell>
          <cell r="N2165">
            <v>38680.624490740738</v>
          </cell>
          <cell r="O2165" t="str">
            <v>gchateaug</v>
          </cell>
        </row>
        <row r="2166">
          <cell r="A2166" t="str">
            <v>1999</v>
          </cell>
          <cell r="B2166" t="str">
            <v>HU33</v>
          </cell>
          <cell r="C2166" t="str">
            <v>A00</v>
          </cell>
          <cell r="D2166" t="str">
            <v>PC_EMP</v>
          </cell>
          <cell r="E2166" t="str">
            <v>T</v>
          </cell>
          <cell r="F2166" t="str">
            <v>TOTAL</v>
          </cell>
          <cell r="G2166" t="str">
            <v>RSE</v>
          </cell>
          <cell r="H2166" t="str">
            <v>:</v>
          </cell>
          <cell r="I2166" t="str">
            <v>NC</v>
          </cell>
          <cell r="K2166" t="str">
            <v>V</v>
          </cell>
          <cell r="L2166">
            <v>38628.496840277781</v>
          </cell>
          <cell r="M2166" t="str">
            <v>gchateaug</v>
          </cell>
          <cell r="N2166">
            <v>38680.624490740738</v>
          </cell>
          <cell r="O2166" t="str">
            <v>gchateaug</v>
          </cell>
        </row>
        <row r="2167">
          <cell r="A2167" t="str">
            <v>1999</v>
          </cell>
          <cell r="B2167" t="str">
            <v>HU33</v>
          </cell>
          <cell r="C2167" t="str">
            <v>A00</v>
          </cell>
          <cell r="D2167" t="str">
            <v>PC_EMP</v>
          </cell>
          <cell r="E2167" t="str">
            <v>T</v>
          </cell>
          <cell r="F2167" t="str">
            <v>BES</v>
          </cell>
          <cell r="G2167" t="str">
            <v>TOTAL</v>
          </cell>
          <cell r="H2167" t="str">
            <v>:</v>
          </cell>
          <cell r="I2167" t="str">
            <v>NC</v>
          </cell>
          <cell r="K2167" t="str">
            <v>V</v>
          </cell>
          <cell r="L2167">
            <v>38628.496840277781</v>
          </cell>
          <cell r="M2167" t="str">
            <v>gchateaug</v>
          </cell>
          <cell r="N2167">
            <v>38680.624490740738</v>
          </cell>
          <cell r="O2167" t="str">
            <v>gchateaug</v>
          </cell>
        </row>
        <row r="2168">
          <cell r="A2168" t="str">
            <v>1999</v>
          </cell>
          <cell r="B2168" t="str">
            <v>HU33</v>
          </cell>
          <cell r="C2168" t="str">
            <v>A00</v>
          </cell>
          <cell r="D2168" t="str">
            <v>PC_EMP</v>
          </cell>
          <cell r="E2168" t="str">
            <v>T</v>
          </cell>
          <cell r="F2168" t="str">
            <v>BES</v>
          </cell>
          <cell r="G2168" t="str">
            <v>RSE</v>
          </cell>
          <cell r="H2168" t="str">
            <v>:</v>
          </cell>
          <cell r="I2168" t="str">
            <v>NC</v>
          </cell>
          <cell r="K2168" t="str">
            <v>V</v>
          </cell>
          <cell r="L2168">
            <v>38628.496840277781</v>
          </cell>
          <cell r="M2168" t="str">
            <v>gchateaug</v>
          </cell>
          <cell r="N2168">
            <v>38680.624490740738</v>
          </cell>
          <cell r="O2168" t="str">
            <v>gchateaug</v>
          </cell>
        </row>
        <row r="2169">
          <cell r="A2169" t="str">
            <v>1999</v>
          </cell>
          <cell r="B2169" t="str">
            <v>HU31</v>
          </cell>
          <cell r="C2169" t="str">
            <v>A00</v>
          </cell>
          <cell r="D2169" t="str">
            <v>PC_EMP</v>
          </cell>
          <cell r="E2169" t="str">
            <v>T</v>
          </cell>
          <cell r="F2169" t="str">
            <v>TOTAL</v>
          </cell>
          <cell r="G2169" t="str">
            <v>TOTAL</v>
          </cell>
          <cell r="H2169" t="str">
            <v>:</v>
          </cell>
          <cell r="I2169" t="str">
            <v>NC</v>
          </cell>
          <cell r="K2169" t="str">
            <v>V</v>
          </cell>
          <cell r="L2169">
            <v>38628.496840277781</v>
          </cell>
          <cell r="M2169" t="str">
            <v>gchateaug</v>
          </cell>
          <cell r="N2169">
            <v>38680.624490740738</v>
          </cell>
          <cell r="O2169" t="str">
            <v>gchateaug</v>
          </cell>
        </row>
        <row r="2170">
          <cell r="A2170" t="str">
            <v>1999</v>
          </cell>
          <cell r="B2170" t="str">
            <v>HU31</v>
          </cell>
          <cell r="C2170" t="str">
            <v>A00</v>
          </cell>
          <cell r="D2170" t="str">
            <v>PC_EMP</v>
          </cell>
          <cell r="E2170" t="str">
            <v>T</v>
          </cell>
          <cell r="F2170" t="str">
            <v>TOTAL</v>
          </cell>
          <cell r="G2170" t="str">
            <v>RSE</v>
          </cell>
          <cell r="H2170" t="str">
            <v>:</v>
          </cell>
          <cell r="I2170" t="str">
            <v>NC</v>
          </cell>
          <cell r="K2170" t="str">
            <v>V</v>
          </cell>
          <cell r="L2170">
            <v>38628.496840277781</v>
          </cell>
          <cell r="M2170" t="str">
            <v>gchateaug</v>
          </cell>
          <cell r="N2170">
            <v>38680.624490740738</v>
          </cell>
          <cell r="O2170" t="str">
            <v>gchateaug</v>
          </cell>
        </row>
        <row r="2171">
          <cell r="A2171" t="str">
            <v>1999</v>
          </cell>
          <cell r="B2171" t="str">
            <v>HU31</v>
          </cell>
          <cell r="C2171" t="str">
            <v>A00</v>
          </cell>
          <cell r="D2171" t="str">
            <v>PC_EMP</v>
          </cell>
          <cell r="E2171" t="str">
            <v>T</v>
          </cell>
          <cell r="F2171" t="str">
            <v>BES</v>
          </cell>
          <cell r="G2171" t="str">
            <v>TOTAL</v>
          </cell>
          <cell r="H2171" t="str">
            <v>:</v>
          </cell>
          <cell r="I2171" t="str">
            <v>NC</v>
          </cell>
          <cell r="K2171" t="str">
            <v>V</v>
          </cell>
          <cell r="L2171">
            <v>38628.496840277781</v>
          </cell>
          <cell r="M2171" t="str">
            <v>gchateaug</v>
          </cell>
          <cell r="N2171">
            <v>38680.624490740738</v>
          </cell>
          <cell r="O2171" t="str">
            <v>gchateaug</v>
          </cell>
        </row>
        <row r="2172">
          <cell r="A2172" t="str">
            <v>1999</v>
          </cell>
          <cell r="B2172" t="str">
            <v>HU31</v>
          </cell>
          <cell r="C2172" t="str">
            <v>A00</v>
          </cell>
          <cell r="D2172" t="str">
            <v>PC_EMP</v>
          </cell>
          <cell r="E2172" t="str">
            <v>T</v>
          </cell>
          <cell r="F2172" t="str">
            <v>BES</v>
          </cell>
          <cell r="G2172" t="str">
            <v>RSE</v>
          </cell>
          <cell r="H2172" t="str">
            <v>:</v>
          </cell>
          <cell r="I2172" t="str">
            <v>NC</v>
          </cell>
          <cell r="K2172" t="str">
            <v>V</v>
          </cell>
          <cell r="L2172">
            <v>38628.496840277781</v>
          </cell>
          <cell r="M2172" t="str">
            <v>gchateaug</v>
          </cell>
          <cell r="N2172">
            <v>38680.624490740738</v>
          </cell>
          <cell r="O2172" t="str">
            <v>gchateaug</v>
          </cell>
        </row>
        <row r="2173">
          <cell r="A2173" t="str">
            <v>1999</v>
          </cell>
          <cell r="B2173" t="str">
            <v>HU2</v>
          </cell>
          <cell r="C2173" t="str">
            <v>A00</v>
          </cell>
          <cell r="D2173" t="str">
            <v>PC_EMP</v>
          </cell>
          <cell r="E2173" t="str">
            <v>T</v>
          </cell>
          <cell r="F2173" t="str">
            <v>TOTAL</v>
          </cell>
          <cell r="G2173" t="str">
            <v>TOTAL</v>
          </cell>
          <cell r="H2173" t="str">
            <v>:</v>
          </cell>
          <cell r="I2173" t="str">
            <v>NC</v>
          </cell>
          <cell r="K2173" t="str">
            <v>V</v>
          </cell>
          <cell r="L2173">
            <v>38628.496840277781</v>
          </cell>
          <cell r="M2173" t="str">
            <v>gchateaug</v>
          </cell>
          <cell r="N2173">
            <v>38680.624490740738</v>
          </cell>
          <cell r="O2173" t="str">
            <v>gchateaug</v>
          </cell>
        </row>
        <row r="2174">
          <cell r="A2174" t="str">
            <v>1999</v>
          </cell>
          <cell r="B2174" t="str">
            <v>HU2</v>
          </cell>
          <cell r="C2174" t="str">
            <v>A00</v>
          </cell>
          <cell r="D2174" t="str">
            <v>PC_EMP</v>
          </cell>
          <cell r="E2174" t="str">
            <v>T</v>
          </cell>
          <cell r="F2174" t="str">
            <v>TOTAL</v>
          </cell>
          <cell r="G2174" t="str">
            <v>RSE</v>
          </cell>
          <cell r="H2174" t="str">
            <v>:</v>
          </cell>
          <cell r="I2174" t="str">
            <v>NC</v>
          </cell>
          <cell r="K2174" t="str">
            <v>V</v>
          </cell>
          <cell r="L2174">
            <v>38628.496840277781</v>
          </cell>
          <cell r="M2174" t="str">
            <v>gchateaug</v>
          </cell>
          <cell r="N2174">
            <v>38680.624490740738</v>
          </cell>
          <cell r="O2174" t="str">
            <v>gchateaug</v>
          </cell>
        </row>
        <row r="2175">
          <cell r="A2175" t="str">
            <v>1999</v>
          </cell>
          <cell r="B2175" t="str">
            <v>HU2</v>
          </cell>
          <cell r="C2175" t="str">
            <v>A00</v>
          </cell>
          <cell r="D2175" t="str">
            <v>PC_EMP</v>
          </cell>
          <cell r="E2175" t="str">
            <v>T</v>
          </cell>
          <cell r="F2175" t="str">
            <v>BES</v>
          </cell>
          <cell r="G2175" t="str">
            <v>TOTAL</v>
          </cell>
          <cell r="H2175" t="str">
            <v>:</v>
          </cell>
          <cell r="I2175" t="str">
            <v>NC</v>
          </cell>
          <cell r="K2175" t="str">
            <v>V</v>
          </cell>
          <cell r="L2175">
            <v>38628.496840277781</v>
          </cell>
          <cell r="M2175" t="str">
            <v>gchateaug</v>
          </cell>
          <cell r="N2175">
            <v>38680.624490740738</v>
          </cell>
          <cell r="O2175" t="str">
            <v>gchateaug</v>
          </cell>
        </row>
        <row r="2176">
          <cell r="A2176" t="str">
            <v>1999</v>
          </cell>
          <cell r="B2176" t="str">
            <v>HU2</v>
          </cell>
          <cell r="C2176" t="str">
            <v>A00</v>
          </cell>
          <cell r="D2176" t="str">
            <v>PC_EMP</v>
          </cell>
          <cell r="E2176" t="str">
            <v>T</v>
          </cell>
          <cell r="F2176" t="str">
            <v>BES</v>
          </cell>
          <cell r="G2176" t="str">
            <v>RSE</v>
          </cell>
          <cell r="H2176" t="str">
            <v>:</v>
          </cell>
          <cell r="I2176" t="str">
            <v>NC</v>
          </cell>
          <cell r="K2176" t="str">
            <v>V</v>
          </cell>
          <cell r="L2176">
            <v>38628.496840277781</v>
          </cell>
          <cell r="M2176" t="str">
            <v>gchateaug</v>
          </cell>
          <cell r="N2176">
            <v>38680.624490740738</v>
          </cell>
          <cell r="O2176" t="str">
            <v>gchateaug</v>
          </cell>
        </row>
        <row r="2177">
          <cell r="A2177" t="str">
            <v>1999</v>
          </cell>
          <cell r="B2177" t="str">
            <v>GR41</v>
          </cell>
          <cell r="C2177" t="str">
            <v>A00</v>
          </cell>
          <cell r="D2177" t="str">
            <v>PC_EMP</v>
          </cell>
          <cell r="E2177" t="str">
            <v>T</v>
          </cell>
          <cell r="F2177" t="str">
            <v>TOTAL</v>
          </cell>
          <cell r="G2177" t="str">
            <v>TOTAL</v>
          </cell>
          <cell r="H2177" t="str">
            <v>:</v>
          </cell>
          <cell r="I2177" t="str">
            <v>NC</v>
          </cell>
          <cell r="K2177" t="str">
            <v>V</v>
          </cell>
          <cell r="L2177">
            <v>38628.496840277781</v>
          </cell>
          <cell r="M2177" t="str">
            <v>gchateaug</v>
          </cell>
          <cell r="N2177">
            <v>38680.624490740738</v>
          </cell>
          <cell r="O2177" t="str">
            <v>gchateaug</v>
          </cell>
        </row>
        <row r="2178">
          <cell r="A2178" t="str">
            <v>1999</v>
          </cell>
          <cell r="B2178" t="str">
            <v>GR41</v>
          </cell>
          <cell r="C2178" t="str">
            <v>A00</v>
          </cell>
          <cell r="D2178" t="str">
            <v>PC_EMP</v>
          </cell>
          <cell r="E2178" t="str">
            <v>T</v>
          </cell>
          <cell r="F2178" t="str">
            <v>BES</v>
          </cell>
          <cell r="G2178" t="str">
            <v>TOTAL</v>
          </cell>
          <cell r="H2178" t="str">
            <v>:</v>
          </cell>
          <cell r="I2178" t="str">
            <v>NC</v>
          </cell>
          <cell r="K2178" t="str">
            <v>V</v>
          </cell>
          <cell r="L2178">
            <v>38628.496840277781</v>
          </cell>
          <cell r="M2178" t="str">
            <v>gchateaug</v>
          </cell>
          <cell r="N2178">
            <v>38680.624490740738</v>
          </cell>
          <cell r="O2178" t="str">
            <v>gchateaug</v>
          </cell>
        </row>
        <row r="2179">
          <cell r="A2179" t="str">
            <v>1999</v>
          </cell>
          <cell r="B2179" t="str">
            <v>GR30</v>
          </cell>
          <cell r="C2179" t="str">
            <v>A00</v>
          </cell>
          <cell r="D2179" t="str">
            <v>PC_EMP</v>
          </cell>
          <cell r="E2179" t="str">
            <v>T</v>
          </cell>
          <cell r="F2179" t="str">
            <v>TOTAL</v>
          </cell>
          <cell r="G2179" t="str">
            <v>TOTAL</v>
          </cell>
          <cell r="H2179" t="str">
            <v>:</v>
          </cell>
          <cell r="I2179" t="str">
            <v>NC</v>
          </cell>
          <cell r="K2179" t="str">
            <v>V</v>
          </cell>
          <cell r="L2179">
            <v>38628.496840277781</v>
          </cell>
          <cell r="M2179" t="str">
            <v>gchateaug</v>
          </cell>
          <cell r="N2179">
            <v>38680.624490740738</v>
          </cell>
          <cell r="O2179" t="str">
            <v>gchateaug</v>
          </cell>
        </row>
        <row r="2180">
          <cell r="A2180" t="str">
            <v>1999</v>
          </cell>
          <cell r="B2180" t="str">
            <v>GR30</v>
          </cell>
          <cell r="C2180" t="str">
            <v>A00</v>
          </cell>
          <cell r="D2180" t="str">
            <v>PC_EMP</v>
          </cell>
          <cell r="E2180" t="str">
            <v>T</v>
          </cell>
          <cell r="F2180" t="str">
            <v>BES</v>
          </cell>
          <cell r="G2180" t="str">
            <v>TOTAL</v>
          </cell>
          <cell r="H2180" t="str">
            <v>:</v>
          </cell>
          <cell r="I2180" t="str">
            <v>NC</v>
          </cell>
          <cell r="K2180" t="str">
            <v>V</v>
          </cell>
          <cell r="L2180">
            <v>38628.496840277781</v>
          </cell>
          <cell r="M2180" t="str">
            <v>gchateaug</v>
          </cell>
          <cell r="N2180">
            <v>38680.624490740738</v>
          </cell>
          <cell r="O2180" t="str">
            <v>gchateaug</v>
          </cell>
        </row>
        <row r="2181">
          <cell r="A2181" t="str">
            <v>1999</v>
          </cell>
          <cell r="B2181" t="str">
            <v>FR63</v>
          </cell>
          <cell r="C2181" t="str">
            <v>A00</v>
          </cell>
          <cell r="D2181" t="str">
            <v>PC_EMP</v>
          </cell>
          <cell r="E2181" t="str">
            <v>T</v>
          </cell>
          <cell r="F2181" t="str">
            <v>TOTAL</v>
          </cell>
          <cell r="G2181" t="str">
            <v>TOTAL</v>
          </cell>
          <cell r="H2181" t="str">
            <v>:</v>
          </cell>
          <cell r="I2181" t="str">
            <v>NC</v>
          </cell>
          <cell r="K2181" t="str">
            <v>V</v>
          </cell>
          <cell r="L2181">
            <v>38628.496840277781</v>
          </cell>
          <cell r="M2181" t="str">
            <v>gchateaug</v>
          </cell>
          <cell r="N2181">
            <v>38680.624490740738</v>
          </cell>
          <cell r="O2181" t="str">
            <v>gchateaug</v>
          </cell>
        </row>
        <row r="2182">
          <cell r="A2182" t="str">
            <v>1999</v>
          </cell>
          <cell r="B2182" t="str">
            <v>FR63</v>
          </cell>
          <cell r="C2182" t="str">
            <v>A00</v>
          </cell>
          <cell r="D2182" t="str">
            <v>PC_EMP</v>
          </cell>
          <cell r="E2182" t="str">
            <v>T</v>
          </cell>
          <cell r="F2182" t="str">
            <v>TOTAL</v>
          </cell>
          <cell r="G2182" t="str">
            <v>RSE</v>
          </cell>
          <cell r="H2182" t="str">
            <v>:</v>
          </cell>
          <cell r="I2182" t="str">
            <v>NC</v>
          </cell>
          <cell r="K2182" t="str">
            <v>V</v>
          </cell>
          <cell r="L2182">
            <v>38628.496840277781</v>
          </cell>
          <cell r="M2182" t="str">
            <v>gchateaug</v>
          </cell>
          <cell r="N2182">
            <v>38680.624490740738</v>
          </cell>
          <cell r="O2182" t="str">
            <v>gchateaug</v>
          </cell>
        </row>
        <row r="2183">
          <cell r="A2183" t="str">
            <v>1999</v>
          </cell>
          <cell r="B2183" t="str">
            <v>FR63</v>
          </cell>
          <cell r="C2183" t="str">
            <v>A00</v>
          </cell>
          <cell r="D2183" t="str">
            <v>PC_EMP</v>
          </cell>
          <cell r="E2183" t="str">
            <v>T</v>
          </cell>
          <cell r="F2183" t="str">
            <v>BES</v>
          </cell>
          <cell r="G2183" t="str">
            <v>TOTAL</v>
          </cell>
          <cell r="H2183" t="str">
            <v>:</v>
          </cell>
          <cell r="I2183" t="str">
            <v>NC</v>
          </cell>
          <cell r="K2183" t="str">
            <v>V</v>
          </cell>
          <cell r="L2183">
            <v>38628.496840277781</v>
          </cell>
          <cell r="M2183" t="str">
            <v>gchateaug</v>
          </cell>
          <cell r="N2183">
            <v>38680.624490740738</v>
          </cell>
          <cell r="O2183" t="str">
            <v>gchateaug</v>
          </cell>
        </row>
        <row r="2184">
          <cell r="A2184" t="str">
            <v>1999</v>
          </cell>
          <cell r="B2184" t="str">
            <v>FR63</v>
          </cell>
          <cell r="C2184" t="str">
            <v>A00</v>
          </cell>
          <cell r="D2184" t="str">
            <v>PC_EMP</v>
          </cell>
          <cell r="E2184" t="str">
            <v>T</v>
          </cell>
          <cell r="F2184" t="str">
            <v>BES</v>
          </cell>
          <cell r="G2184" t="str">
            <v>RSE</v>
          </cell>
          <cell r="H2184" t="str">
            <v>:</v>
          </cell>
          <cell r="I2184" t="str">
            <v>NC</v>
          </cell>
          <cell r="K2184" t="str">
            <v>V</v>
          </cell>
          <cell r="L2184">
            <v>38628.496840277781</v>
          </cell>
          <cell r="M2184" t="str">
            <v>gchateaug</v>
          </cell>
          <cell r="N2184">
            <v>38680.624490740738</v>
          </cell>
          <cell r="O2184" t="str">
            <v>gchateaug</v>
          </cell>
        </row>
        <row r="2185">
          <cell r="A2185" t="str">
            <v>1999</v>
          </cell>
          <cell r="B2185" t="str">
            <v>FR51</v>
          </cell>
          <cell r="C2185" t="str">
            <v>A00</v>
          </cell>
          <cell r="D2185" t="str">
            <v>PC_EMP</v>
          </cell>
          <cell r="E2185" t="str">
            <v>T</v>
          </cell>
          <cell r="F2185" t="str">
            <v>TOTAL</v>
          </cell>
          <cell r="G2185" t="str">
            <v>TOTAL</v>
          </cell>
          <cell r="H2185" t="str">
            <v>:</v>
          </cell>
          <cell r="I2185" t="str">
            <v>NC</v>
          </cell>
          <cell r="K2185" t="str">
            <v>V</v>
          </cell>
          <cell r="L2185">
            <v>38628.496840277781</v>
          </cell>
          <cell r="M2185" t="str">
            <v>gchateaug</v>
          </cell>
          <cell r="N2185">
            <v>38680.624490740738</v>
          </cell>
          <cell r="O2185" t="str">
            <v>gchateaug</v>
          </cell>
        </row>
        <row r="2186">
          <cell r="A2186" t="str">
            <v>2001</v>
          </cell>
          <cell r="B2186" t="str">
            <v>AT31</v>
          </cell>
          <cell r="C2186" t="str">
            <v>A00</v>
          </cell>
          <cell r="D2186" t="str">
            <v>PC_EMP</v>
          </cell>
          <cell r="E2186" t="str">
            <v>T</v>
          </cell>
          <cell r="F2186" t="str">
            <v>BES</v>
          </cell>
          <cell r="G2186" t="str">
            <v>TOTAL</v>
          </cell>
          <cell r="H2186" t="str">
            <v>:</v>
          </cell>
          <cell r="I2186" t="str">
            <v>NC</v>
          </cell>
          <cell r="K2186" t="str">
            <v>V</v>
          </cell>
          <cell r="L2186">
            <v>38628.496840277781</v>
          </cell>
          <cell r="M2186" t="str">
            <v>gchateaug</v>
          </cell>
          <cell r="N2186">
            <v>38680.624456018515</v>
          </cell>
          <cell r="O2186" t="str">
            <v>gchateaug</v>
          </cell>
        </row>
        <row r="2187">
          <cell r="A2187" t="str">
            <v>2001</v>
          </cell>
          <cell r="B2187" t="str">
            <v>AT13</v>
          </cell>
          <cell r="C2187" t="str">
            <v>A00</v>
          </cell>
          <cell r="D2187" t="str">
            <v>PC_EMP</v>
          </cell>
          <cell r="E2187" t="str">
            <v>T</v>
          </cell>
          <cell r="F2187" t="str">
            <v>TOTAL</v>
          </cell>
          <cell r="G2187" t="str">
            <v>TOTAL</v>
          </cell>
          <cell r="H2187" t="str">
            <v>:</v>
          </cell>
          <cell r="I2187" t="str">
            <v>NC</v>
          </cell>
          <cell r="K2187" t="str">
            <v>V</v>
          </cell>
          <cell r="L2187">
            <v>38628.496840277781</v>
          </cell>
          <cell r="M2187" t="str">
            <v>gchateaug</v>
          </cell>
          <cell r="N2187">
            <v>38680.624456018515</v>
          </cell>
          <cell r="O2187" t="str">
            <v>gchateaug</v>
          </cell>
        </row>
        <row r="2188">
          <cell r="A2188" t="str">
            <v>2001</v>
          </cell>
          <cell r="B2188" t="str">
            <v>AT13</v>
          </cell>
          <cell r="C2188" t="str">
            <v>A00</v>
          </cell>
          <cell r="D2188" t="str">
            <v>PC_EMP</v>
          </cell>
          <cell r="E2188" t="str">
            <v>T</v>
          </cell>
          <cell r="F2188" t="str">
            <v>BES</v>
          </cell>
          <cell r="G2188" t="str">
            <v>TOTAL</v>
          </cell>
          <cell r="H2188" t="str">
            <v>:</v>
          </cell>
          <cell r="I2188" t="str">
            <v>NC</v>
          </cell>
          <cell r="K2188" t="str">
            <v>V</v>
          </cell>
          <cell r="L2188">
            <v>38628.496840277781</v>
          </cell>
          <cell r="M2188" t="str">
            <v>gchateaug</v>
          </cell>
          <cell r="N2188">
            <v>38680.624456018515</v>
          </cell>
          <cell r="O2188" t="str">
            <v>gchateaug</v>
          </cell>
        </row>
        <row r="2189">
          <cell r="A2189" t="str">
            <v>2000</v>
          </cell>
          <cell r="B2189" t="str">
            <v>HU33</v>
          </cell>
          <cell r="C2189" t="str">
            <v>A00</v>
          </cell>
          <cell r="D2189" t="str">
            <v>PC_EMP</v>
          </cell>
          <cell r="E2189" t="str">
            <v>T</v>
          </cell>
          <cell r="F2189" t="str">
            <v>TOTAL</v>
          </cell>
          <cell r="G2189" t="str">
            <v>TOTAL</v>
          </cell>
          <cell r="H2189" t="str">
            <v>:</v>
          </cell>
          <cell r="I2189" t="str">
            <v>NC</v>
          </cell>
          <cell r="K2189" t="str">
            <v>V</v>
          </cell>
          <cell r="L2189">
            <v>38628.496840277781</v>
          </cell>
          <cell r="M2189" t="str">
            <v>gchateaug</v>
          </cell>
          <cell r="N2189">
            <v>38680.624490740738</v>
          </cell>
          <cell r="O2189" t="str">
            <v>gchateaug</v>
          </cell>
        </row>
        <row r="2190">
          <cell r="A2190" t="str">
            <v>2000</v>
          </cell>
          <cell r="B2190" t="str">
            <v>HU33</v>
          </cell>
          <cell r="C2190" t="str">
            <v>A00</v>
          </cell>
          <cell r="D2190" t="str">
            <v>PC_EMP</v>
          </cell>
          <cell r="E2190" t="str">
            <v>T</v>
          </cell>
          <cell r="F2190" t="str">
            <v>TOTAL</v>
          </cell>
          <cell r="G2190" t="str">
            <v>RSE</v>
          </cell>
          <cell r="H2190" t="str">
            <v>:</v>
          </cell>
          <cell r="I2190" t="str">
            <v>NC</v>
          </cell>
          <cell r="K2190" t="str">
            <v>V</v>
          </cell>
          <cell r="L2190">
            <v>38628.496840277781</v>
          </cell>
          <cell r="M2190" t="str">
            <v>gchateaug</v>
          </cell>
          <cell r="N2190">
            <v>38680.624490740738</v>
          </cell>
          <cell r="O2190" t="str">
            <v>gchateaug</v>
          </cell>
        </row>
        <row r="2191">
          <cell r="A2191" t="str">
            <v>2001</v>
          </cell>
          <cell r="B2191" t="str">
            <v>RO07</v>
          </cell>
          <cell r="C2191" t="str">
            <v>A00</v>
          </cell>
          <cell r="D2191" t="str">
            <v>PC_EMP</v>
          </cell>
          <cell r="E2191" t="str">
            <v>T</v>
          </cell>
          <cell r="F2191" t="str">
            <v>BES</v>
          </cell>
          <cell r="G2191" t="str">
            <v>TOTAL</v>
          </cell>
          <cell r="H2191" t="str">
            <v>:</v>
          </cell>
          <cell r="I2191" t="str">
            <v>NC</v>
          </cell>
          <cell r="K2191" t="str">
            <v>V</v>
          </cell>
          <cell r="L2191">
            <v>38628.496851851851</v>
          </cell>
          <cell r="M2191" t="str">
            <v>gchateaug</v>
          </cell>
          <cell r="N2191">
            <v>38680.624479166669</v>
          </cell>
          <cell r="O2191" t="str">
            <v>gchateaug</v>
          </cell>
        </row>
        <row r="2192">
          <cell r="A2192" t="str">
            <v>2001</v>
          </cell>
          <cell r="B2192" t="str">
            <v>RO07</v>
          </cell>
          <cell r="C2192" t="str">
            <v>A00</v>
          </cell>
          <cell r="D2192" t="str">
            <v>PC_EMP</v>
          </cell>
          <cell r="E2192" t="str">
            <v>T</v>
          </cell>
          <cell r="F2192" t="str">
            <v>BES</v>
          </cell>
          <cell r="G2192" t="str">
            <v>RSE</v>
          </cell>
          <cell r="H2192" t="str">
            <v>:</v>
          </cell>
          <cell r="I2192" t="str">
            <v>NC</v>
          </cell>
          <cell r="K2192" t="str">
            <v>V</v>
          </cell>
          <cell r="L2192">
            <v>38628.496851851851</v>
          </cell>
          <cell r="M2192" t="str">
            <v>gchateaug</v>
          </cell>
          <cell r="N2192">
            <v>38680.624479166669</v>
          </cell>
          <cell r="O2192" t="str">
            <v>gchateaug</v>
          </cell>
        </row>
        <row r="2193">
          <cell r="A2193" t="str">
            <v>2001</v>
          </cell>
          <cell r="B2193" t="str">
            <v>PL42</v>
          </cell>
          <cell r="C2193" t="str">
            <v>A00</v>
          </cell>
          <cell r="D2193" t="str">
            <v>PC_EMP</v>
          </cell>
          <cell r="E2193" t="str">
            <v>T</v>
          </cell>
          <cell r="F2193" t="str">
            <v>TOTAL</v>
          </cell>
          <cell r="G2193" t="str">
            <v>TOTAL</v>
          </cell>
          <cell r="H2193" t="str">
            <v>:</v>
          </cell>
          <cell r="I2193" t="str">
            <v>NC</v>
          </cell>
          <cell r="K2193" t="str">
            <v>V</v>
          </cell>
          <cell r="L2193">
            <v>38628.496851851851</v>
          </cell>
          <cell r="M2193" t="str">
            <v>gchateaug</v>
          </cell>
          <cell r="N2193">
            <v>38680.624479166669</v>
          </cell>
          <cell r="O2193" t="str">
            <v>gchateaug</v>
          </cell>
        </row>
        <row r="2194">
          <cell r="A2194" t="str">
            <v>2001</v>
          </cell>
          <cell r="B2194" t="str">
            <v>PL42</v>
          </cell>
          <cell r="C2194" t="str">
            <v>A00</v>
          </cell>
          <cell r="D2194" t="str">
            <v>PC_EMP</v>
          </cell>
          <cell r="E2194" t="str">
            <v>T</v>
          </cell>
          <cell r="F2194" t="str">
            <v>TOTAL</v>
          </cell>
          <cell r="G2194" t="str">
            <v>RSE</v>
          </cell>
          <cell r="H2194" t="str">
            <v>:</v>
          </cell>
          <cell r="I2194" t="str">
            <v>NC</v>
          </cell>
          <cell r="K2194" t="str">
            <v>V</v>
          </cell>
          <cell r="L2194">
            <v>38628.496851851851</v>
          </cell>
          <cell r="M2194" t="str">
            <v>gchateaug</v>
          </cell>
          <cell r="N2194">
            <v>38680.624479166669</v>
          </cell>
          <cell r="O2194" t="str">
            <v>gchateaug</v>
          </cell>
        </row>
        <row r="2195">
          <cell r="A2195" t="str">
            <v>2001</v>
          </cell>
          <cell r="B2195" t="str">
            <v>PL42</v>
          </cell>
          <cell r="C2195" t="str">
            <v>A00</v>
          </cell>
          <cell r="D2195" t="str">
            <v>PC_EMP</v>
          </cell>
          <cell r="E2195" t="str">
            <v>T</v>
          </cell>
          <cell r="F2195" t="str">
            <v>BES</v>
          </cell>
          <cell r="G2195" t="str">
            <v>TOTAL</v>
          </cell>
          <cell r="H2195" t="str">
            <v>:</v>
          </cell>
          <cell r="I2195" t="str">
            <v>NC</v>
          </cell>
          <cell r="K2195" t="str">
            <v>V</v>
          </cell>
          <cell r="L2195">
            <v>38628.496851851851</v>
          </cell>
          <cell r="M2195" t="str">
            <v>gchateaug</v>
          </cell>
          <cell r="N2195">
            <v>38680.624479166669</v>
          </cell>
          <cell r="O2195" t="str">
            <v>gchateaug</v>
          </cell>
        </row>
        <row r="2196">
          <cell r="A2196" t="str">
            <v>2001</v>
          </cell>
          <cell r="B2196" t="str">
            <v>PL42</v>
          </cell>
          <cell r="C2196" t="str">
            <v>A00</v>
          </cell>
          <cell r="D2196" t="str">
            <v>PC_EMP</v>
          </cell>
          <cell r="E2196" t="str">
            <v>T</v>
          </cell>
          <cell r="F2196" t="str">
            <v>BES</v>
          </cell>
          <cell r="G2196" t="str">
            <v>RSE</v>
          </cell>
          <cell r="H2196" t="str">
            <v>:</v>
          </cell>
          <cell r="I2196" t="str">
            <v>NC</v>
          </cell>
          <cell r="K2196" t="str">
            <v>V</v>
          </cell>
          <cell r="L2196">
            <v>38628.496851851851</v>
          </cell>
          <cell r="M2196" t="str">
            <v>gchateaug</v>
          </cell>
          <cell r="N2196">
            <v>38680.624479166669</v>
          </cell>
          <cell r="O2196" t="str">
            <v>gchateaug</v>
          </cell>
        </row>
        <row r="2197">
          <cell r="A2197" t="str">
            <v>2001</v>
          </cell>
          <cell r="B2197" t="str">
            <v>PL12</v>
          </cell>
          <cell r="C2197" t="str">
            <v>A00</v>
          </cell>
          <cell r="D2197" t="str">
            <v>PC_EMP</v>
          </cell>
          <cell r="E2197" t="str">
            <v>T</v>
          </cell>
          <cell r="F2197" t="str">
            <v>TOTAL</v>
          </cell>
          <cell r="G2197" t="str">
            <v>TOTAL</v>
          </cell>
          <cell r="H2197" t="str">
            <v>:</v>
          </cell>
          <cell r="I2197" t="str">
            <v>NC</v>
          </cell>
          <cell r="K2197" t="str">
            <v>V</v>
          </cell>
          <cell r="L2197">
            <v>38628.496851851851</v>
          </cell>
          <cell r="M2197" t="str">
            <v>gchateaug</v>
          </cell>
          <cell r="N2197">
            <v>38680.624479166669</v>
          </cell>
          <cell r="O2197" t="str">
            <v>gchateaug</v>
          </cell>
        </row>
        <row r="2198">
          <cell r="A2198" t="str">
            <v>2001</v>
          </cell>
          <cell r="B2198" t="str">
            <v>PL12</v>
          </cell>
          <cell r="C2198" t="str">
            <v>A00</v>
          </cell>
          <cell r="D2198" t="str">
            <v>PC_EMP</v>
          </cell>
          <cell r="E2198" t="str">
            <v>T</v>
          </cell>
          <cell r="F2198" t="str">
            <v>TOTAL</v>
          </cell>
          <cell r="G2198" t="str">
            <v>RSE</v>
          </cell>
          <cell r="H2198" t="str">
            <v>:</v>
          </cell>
          <cell r="I2198" t="str">
            <v>NC</v>
          </cell>
          <cell r="K2198" t="str">
            <v>V</v>
          </cell>
          <cell r="L2198">
            <v>38628.496851851851</v>
          </cell>
          <cell r="M2198" t="str">
            <v>gchateaug</v>
          </cell>
          <cell r="N2198">
            <v>38680.624479166669</v>
          </cell>
          <cell r="O2198" t="str">
            <v>gchateaug</v>
          </cell>
        </row>
        <row r="2199">
          <cell r="A2199" t="str">
            <v>2003</v>
          </cell>
          <cell r="B2199" t="str">
            <v>ES5</v>
          </cell>
          <cell r="C2199" t="str">
            <v>A00</v>
          </cell>
          <cell r="D2199" t="str">
            <v>PC_EMP</v>
          </cell>
          <cell r="E2199" t="str">
            <v>T</v>
          </cell>
          <cell r="F2199" t="str">
            <v>BES</v>
          </cell>
          <cell r="G2199" t="str">
            <v>TOTAL</v>
          </cell>
          <cell r="I2199" t="str">
            <v>MS</v>
          </cell>
          <cell r="K2199" t="str">
            <v>V</v>
          </cell>
          <cell r="L2199">
            <v>38628.496851851851</v>
          </cell>
          <cell r="M2199" t="str">
            <v>gchateaug</v>
          </cell>
          <cell r="N2199">
            <v>38680.624467592592</v>
          </cell>
          <cell r="O2199" t="str">
            <v>gchateaug</v>
          </cell>
          <cell r="Q2199">
            <v>0.57999999999999996</v>
          </cell>
        </row>
        <row r="2200">
          <cell r="A2200" t="str">
            <v>2003</v>
          </cell>
          <cell r="B2200" t="str">
            <v>ES5</v>
          </cell>
          <cell r="C2200" t="str">
            <v>A00</v>
          </cell>
          <cell r="D2200" t="str">
            <v>PC_EMP</v>
          </cell>
          <cell r="E2200" t="str">
            <v>T</v>
          </cell>
          <cell r="F2200" t="str">
            <v>BES</v>
          </cell>
          <cell r="G2200" t="str">
            <v>RSE</v>
          </cell>
          <cell r="I2200" t="str">
            <v>MS</v>
          </cell>
          <cell r="K2200" t="str">
            <v>V</v>
          </cell>
          <cell r="L2200">
            <v>38628.496851851851</v>
          </cell>
          <cell r="M2200" t="str">
            <v>gchateaug</v>
          </cell>
          <cell r="N2200">
            <v>38680.624467592592</v>
          </cell>
          <cell r="O2200" t="str">
            <v>gchateaug</v>
          </cell>
          <cell r="Q2200">
            <v>0.22</v>
          </cell>
        </row>
        <row r="2201">
          <cell r="A2201" t="str">
            <v>2003</v>
          </cell>
          <cell r="B2201" t="str">
            <v>ES41</v>
          </cell>
          <cell r="C2201" t="str">
            <v>A00</v>
          </cell>
          <cell r="D2201" t="str">
            <v>PC_EMP</v>
          </cell>
          <cell r="E2201" t="str">
            <v>T</v>
          </cell>
          <cell r="F2201" t="str">
            <v>TOTAL</v>
          </cell>
          <cell r="G2201" t="str">
            <v>TOTAL</v>
          </cell>
          <cell r="I2201" t="str">
            <v>MS</v>
          </cell>
          <cell r="K2201" t="str">
            <v>V</v>
          </cell>
          <cell r="L2201">
            <v>38628.496851851851</v>
          </cell>
          <cell r="M2201" t="str">
            <v>gchateaug</v>
          </cell>
          <cell r="N2201">
            <v>38680.624467592592</v>
          </cell>
          <cell r="O2201" t="str">
            <v>gchateaug</v>
          </cell>
          <cell r="Q2201">
            <v>1.48</v>
          </cell>
        </row>
        <row r="2202">
          <cell r="A2202" t="str">
            <v>2003</v>
          </cell>
          <cell r="B2202" t="str">
            <v>ES41</v>
          </cell>
          <cell r="C2202" t="str">
            <v>A00</v>
          </cell>
          <cell r="D2202" t="str">
            <v>PC_EMP</v>
          </cell>
          <cell r="E2202" t="str">
            <v>T</v>
          </cell>
          <cell r="F2202" t="str">
            <v>TOTAL</v>
          </cell>
          <cell r="G2202" t="str">
            <v>RSE</v>
          </cell>
          <cell r="I2202" t="str">
            <v>MS</v>
          </cell>
          <cell r="K2202" t="str">
            <v>V</v>
          </cell>
          <cell r="L2202">
            <v>38628.496851851851</v>
          </cell>
          <cell r="M2202" t="str">
            <v>gchateaug</v>
          </cell>
          <cell r="N2202">
            <v>38680.624467592592</v>
          </cell>
          <cell r="O2202" t="str">
            <v>gchateaug</v>
          </cell>
          <cell r="Q2202">
            <v>1.02</v>
          </cell>
        </row>
        <row r="2203">
          <cell r="A2203" t="str">
            <v>2003</v>
          </cell>
          <cell r="B2203" t="str">
            <v>ES41</v>
          </cell>
          <cell r="C2203" t="str">
            <v>A00</v>
          </cell>
          <cell r="D2203" t="str">
            <v>PC_EMP</v>
          </cell>
          <cell r="E2203" t="str">
            <v>T</v>
          </cell>
          <cell r="F2203" t="str">
            <v>BES</v>
          </cell>
          <cell r="G2203" t="str">
            <v>TOTAL</v>
          </cell>
          <cell r="I2203" t="str">
            <v>MS</v>
          </cell>
          <cell r="K2203" t="str">
            <v>V</v>
          </cell>
          <cell r="L2203">
            <v>38628.496851851851</v>
          </cell>
          <cell r="M2203" t="str">
            <v>gchateaug</v>
          </cell>
          <cell r="N2203">
            <v>38680.624467592592</v>
          </cell>
          <cell r="O2203" t="str">
            <v>gchateaug</v>
          </cell>
          <cell r="Q2203">
            <v>0.37</v>
          </cell>
        </row>
        <row r="2204">
          <cell r="A2204" t="str">
            <v>2003</v>
          </cell>
          <cell r="B2204" t="str">
            <v>ES41</v>
          </cell>
          <cell r="C2204" t="str">
            <v>A00</v>
          </cell>
          <cell r="D2204" t="str">
            <v>PC_EMP</v>
          </cell>
          <cell r="E2204" t="str">
            <v>T</v>
          </cell>
          <cell r="F2204" t="str">
            <v>BES</v>
          </cell>
          <cell r="G2204" t="str">
            <v>RSE</v>
          </cell>
          <cell r="I2204" t="str">
            <v>MS</v>
          </cell>
          <cell r="K2204" t="str">
            <v>V</v>
          </cell>
          <cell r="L2204">
            <v>38628.496851851851</v>
          </cell>
          <cell r="M2204" t="str">
            <v>gchateaug</v>
          </cell>
          <cell r="N2204">
            <v>38680.624467592592</v>
          </cell>
          <cell r="O2204" t="str">
            <v>gchateaug</v>
          </cell>
          <cell r="Q2204">
            <v>0.19</v>
          </cell>
        </row>
        <row r="2205">
          <cell r="A2205" t="str">
            <v>2003</v>
          </cell>
          <cell r="B2205" t="str">
            <v>ES11</v>
          </cell>
          <cell r="C2205" t="str">
            <v>A00</v>
          </cell>
          <cell r="D2205" t="str">
            <v>PC_EMP</v>
          </cell>
          <cell r="E2205" t="str">
            <v>T</v>
          </cell>
          <cell r="F2205" t="str">
            <v>TOTAL</v>
          </cell>
          <cell r="G2205" t="str">
            <v>TOTAL</v>
          </cell>
          <cell r="I2205" t="str">
            <v>MS</v>
          </cell>
          <cell r="K2205" t="str">
            <v>V</v>
          </cell>
          <cell r="L2205">
            <v>38628.496851851851</v>
          </cell>
          <cell r="M2205" t="str">
            <v>gchateaug</v>
          </cell>
          <cell r="N2205">
            <v>38680.624467592592</v>
          </cell>
          <cell r="O2205" t="str">
            <v>gchateaug</v>
          </cell>
          <cell r="Q2205">
            <v>1.35</v>
          </cell>
        </row>
        <row r="2206">
          <cell r="A2206" t="str">
            <v>2003</v>
          </cell>
          <cell r="B2206" t="str">
            <v>ES11</v>
          </cell>
          <cell r="C2206" t="str">
            <v>A00</v>
          </cell>
          <cell r="D2206" t="str">
            <v>PC_EMP</v>
          </cell>
          <cell r="E2206" t="str">
            <v>T</v>
          </cell>
          <cell r="F2206" t="str">
            <v>TOTAL</v>
          </cell>
          <cell r="G2206" t="str">
            <v>RSE</v>
          </cell>
          <cell r="I2206" t="str">
            <v>MS</v>
          </cell>
          <cell r="K2206" t="str">
            <v>V</v>
          </cell>
          <cell r="L2206">
            <v>38628.496851851851</v>
          </cell>
          <cell r="M2206" t="str">
            <v>gchateaug</v>
          </cell>
          <cell r="N2206">
            <v>38680.624467592592</v>
          </cell>
          <cell r="O2206" t="str">
            <v>gchateaug</v>
          </cell>
          <cell r="Q2206">
            <v>0.83</v>
          </cell>
        </row>
        <row r="2207">
          <cell r="A2207" t="str">
            <v>2003</v>
          </cell>
          <cell r="B2207" t="str">
            <v>ES11</v>
          </cell>
          <cell r="C2207" t="str">
            <v>A00</v>
          </cell>
          <cell r="D2207" t="str">
            <v>PC_EMP</v>
          </cell>
          <cell r="E2207" t="str">
            <v>T</v>
          </cell>
          <cell r="F2207" t="str">
            <v>BES</v>
          </cell>
          <cell r="G2207" t="str">
            <v>TOTAL</v>
          </cell>
          <cell r="I2207" t="str">
            <v>MS</v>
          </cell>
          <cell r="K2207" t="str">
            <v>V</v>
          </cell>
          <cell r="L2207">
            <v>38628.496851851851</v>
          </cell>
          <cell r="M2207" t="str">
            <v>gchateaug</v>
          </cell>
          <cell r="N2207">
            <v>38680.624467592592</v>
          </cell>
          <cell r="O2207" t="str">
            <v>gchateaug</v>
          </cell>
          <cell r="Q2207">
            <v>0.32</v>
          </cell>
        </row>
        <row r="2208">
          <cell r="A2208" t="str">
            <v>2003</v>
          </cell>
          <cell r="B2208" t="str">
            <v>ES11</v>
          </cell>
          <cell r="C2208" t="str">
            <v>A00</v>
          </cell>
          <cell r="D2208" t="str">
            <v>PC_EMP</v>
          </cell>
          <cell r="E2208" t="str">
            <v>T</v>
          </cell>
          <cell r="F2208" t="str">
            <v>BES</v>
          </cell>
          <cell r="G2208" t="str">
            <v>RSE</v>
          </cell>
          <cell r="I2208" t="str">
            <v>MS</v>
          </cell>
          <cell r="K2208" t="str">
            <v>V</v>
          </cell>
          <cell r="L2208">
            <v>38628.496851851851</v>
          </cell>
          <cell r="M2208" t="str">
            <v>gchateaug</v>
          </cell>
          <cell r="N2208">
            <v>38680.624467592592</v>
          </cell>
          <cell r="O2208" t="str">
            <v>gchateaug</v>
          </cell>
          <cell r="Q2208">
            <v>0.12</v>
          </cell>
        </row>
        <row r="2209">
          <cell r="A2209" t="str">
            <v>2003</v>
          </cell>
          <cell r="B2209" t="str">
            <v>DED3</v>
          </cell>
          <cell r="C2209" t="str">
            <v>A00</v>
          </cell>
          <cell r="D2209" t="str">
            <v>PC_EMP</v>
          </cell>
          <cell r="E2209" t="str">
            <v>T</v>
          </cell>
          <cell r="F2209" t="str">
            <v>TOTAL</v>
          </cell>
          <cell r="G2209" t="str">
            <v>TOTAL</v>
          </cell>
          <cell r="I2209" t="str">
            <v>MS</v>
          </cell>
          <cell r="K2209" t="str">
            <v>V</v>
          </cell>
          <cell r="L2209">
            <v>38628.496851851851</v>
          </cell>
          <cell r="M2209" t="str">
            <v>gchateaug</v>
          </cell>
          <cell r="N2209">
            <v>38680.630706018521</v>
          </cell>
          <cell r="O2209" t="str">
            <v>gchateaug</v>
          </cell>
          <cell r="Q2209">
            <v>1.88</v>
          </cell>
        </row>
        <row r="2210">
          <cell r="A2210" t="str">
            <v>2003</v>
          </cell>
          <cell r="B2210" t="str">
            <v>DED3</v>
          </cell>
          <cell r="C2210" t="str">
            <v>A00</v>
          </cell>
          <cell r="D2210" t="str">
            <v>PC_EMP</v>
          </cell>
          <cell r="E2210" t="str">
            <v>T</v>
          </cell>
          <cell r="F2210" t="str">
            <v>TOTAL</v>
          </cell>
          <cell r="G2210" t="str">
            <v>RSE</v>
          </cell>
          <cell r="I2210" t="str">
            <v>MS</v>
          </cell>
          <cell r="K2210" t="str">
            <v>V</v>
          </cell>
          <cell r="L2210">
            <v>38628.496851851851</v>
          </cell>
          <cell r="M2210" t="str">
            <v>gchateaug</v>
          </cell>
          <cell r="N2210">
            <v>38680.630706018521</v>
          </cell>
          <cell r="O2210" t="str">
            <v>gchateaug</v>
          </cell>
          <cell r="Q2210">
            <v>1.3</v>
          </cell>
        </row>
        <row r="2211">
          <cell r="A2211" t="str">
            <v>2003</v>
          </cell>
          <cell r="B2211" t="str">
            <v>DED3</v>
          </cell>
          <cell r="C2211" t="str">
            <v>A00</v>
          </cell>
          <cell r="D2211" t="str">
            <v>PC_EMP</v>
          </cell>
          <cell r="E2211" t="str">
            <v>T</v>
          </cell>
          <cell r="F2211" t="str">
            <v>BES</v>
          </cell>
          <cell r="G2211" t="str">
            <v>TOTAL</v>
          </cell>
          <cell r="I2211" t="str">
            <v>MS</v>
          </cell>
          <cell r="K2211" t="str">
            <v>V</v>
          </cell>
          <cell r="L2211">
            <v>38628.496851851851</v>
          </cell>
          <cell r="M2211" t="str">
            <v>gchateaug</v>
          </cell>
          <cell r="N2211">
            <v>38680.630706018521</v>
          </cell>
          <cell r="O2211" t="str">
            <v>gchateaug</v>
          </cell>
          <cell r="Q2211">
            <v>0.49</v>
          </cell>
        </row>
        <row r="2212">
          <cell r="A2212" t="str">
            <v>2003</v>
          </cell>
          <cell r="B2212" t="str">
            <v>DED3</v>
          </cell>
          <cell r="C2212" t="str">
            <v>A00</v>
          </cell>
          <cell r="D2212" t="str">
            <v>PC_EMP</v>
          </cell>
          <cell r="E2212" t="str">
            <v>T</v>
          </cell>
          <cell r="F2212" t="str">
            <v>BES</v>
          </cell>
          <cell r="G2212" t="str">
            <v>RSE</v>
          </cell>
          <cell r="I2212" t="str">
            <v>MS</v>
          </cell>
          <cell r="K2212" t="str">
            <v>V</v>
          </cell>
          <cell r="L2212">
            <v>38628.496851851851</v>
          </cell>
          <cell r="M2212" t="str">
            <v>gchateaug</v>
          </cell>
          <cell r="N2212">
            <v>38680.630706018521</v>
          </cell>
          <cell r="O2212" t="str">
            <v>gchateaug</v>
          </cell>
          <cell r="Q2212">
            <v>0.3</v>
          </cell>
        </row>
        <row r="2213">
          <cell r="A2213" t="str">
            <v>2003</v>
          </cell>
          <cell r="B2213" t="str">
            <v>DEB1</v>
          </cell>
          <cell r="C2213" t="str">
            <v>A00</v>
          </cell>
          <cell r="D2213" t="str">
            <v>PC_EMP</v>
          </cell>
          <cell r="E2213" t="str">
            <v>T</v>
          </cell>
          <cell r="F2213" t="str">
            <v>TOTAL</v>
          </cell>
          <cell r="G2213" t="str">
            <v>TOTAL</v>
          </cell>
          <cell r="I2213" t="str">
            <v>MS</v>
          </cell>
          <cell r="K2213" t="str">
            <v>V</v>
          </cell>
          <cell r="L2213">
            <v>38628.496851851851</v>
          </cell>
          <cell r="M2213" t="str">
            <v>gchateaug</v>
          </cell>
          <cell r="N2213">
            <v>38680.630694444444</v>
          </cell>
          <cell r="O2213" t="str">
            <v>gchateaug</v>
          </cell>
          <cell r="Q2213">
            <v>0.49</v>
          </cell>
        </row>
        <row r="2214">
          <cell r="A2214" t="str">
            <v>2003</v>
          </cell>
          <cell r="B2214" t="str">
            <v>DEB1</v>
          </cell>
          <cell r="C2214" t="str">
            <v>A00</v>
          </cell>
          <cell r="D2214" t="str">
            <v>PC_EMP</v>
          </cell>
          <cell r="E2214" t="str">
            <v>T</v>
          </cell>
          <cell r="F2214" t="str">
            <v>TOTAL</v>
          </cell>
          <cell r="G2214" t="str">
            <v>RSE</v>
          </cell>
          <cell r="I2214" t="str">
            <v>MS</v>
          </cell>
          <cell r="K2214" t="str">
            <v>V</v>
          </cell>
          <cell r="L2214">
            <v>38628.496851851851</v>
          </cell>
          <cell r="M2214" t="str">
            <v>gchateaug</v>
          </cell>
          <cell r="N2214">
            <v>38680.630694444444</v>
          </cell>
          <cell r="O2214" t="str">
            <v>gchateaug</v>
          </cell>
          <cell r="Q2214">
            <v>0.28000000000000003</v>
          </cell>
        </row>
        <row r="2215">
          <cell r="A2215" t="str">
            <v>2003</v>
          </cell>
          <cell r="B2215" t="str">
            <v>DEB1</v>
          </cell>
          <cell r="C2215" t="str">
            <v>A00</v>
          </cell>
          <cell r="D2215" t="str">
            <v>PC_EMP</v>
          </cell>
          <cell r="E2215" t="str">
            <v>T</v>
          </cell>
          <cell r="F2215" t="str">
            <v>BES</v>
          </cell>
          <cell r="G2215" t="str">
            <v>TOTAL</v>
          </cell>
          <cell r="I2215" t="str">
            <v>MS</v>
          </cell>
          <cell r="K2215" t="str">
            <v>V</v>
          </cell>
          <cell r="L2215">
            <v>38628.496851851851</v>
          </cell>
          <cell r="M2215" t="str">
            <v>gchateaug</v>
          </cell>
          <cell r="N2215">
            <v>38680.630694444444</v>
          </cell>
          <cell r="O2215" t="str">
            <v>gchateaug</v>
          </cell>
          <cell r="Q2215">
            <v>0.36</v>
          </cell>
        </row>
        <row r="2216">
          <cell r="A2216" t="str">
            <v>2003</v>
          </cell>
          <cell r="B2216" t="str">
            <v>DEB1</v>
          </cell>
          <cell r="C2216" t="str">
            <v>A00</v>
          </cell>
          <cell r="D2216" t="str">
            <v>PC_EMP</v>
          </cell>
          <cell r="E2216" t="str">
            <v>T</v>
          </cell>
          <cell r="F2216" t="str">
            <v>BES</v>
          </cell>
          <cell r="G2216" t="str">
            <v>RSE</v>
          </cell>
          <cell r="I2216" t="str">
            <v>MS</v>
          </cell>
          <cell r="K2216" t="str">
            <v>V</v>
          </cell>
          <cell r="L2216">
            <v>38628.496851851851</v>
          </cell>
          <cell r="M2216" t="str">
            <v>gchateaug</v>
          </cell>
          <cell r="N2216">
            <v>38680.630694444444</v>
          </cell>
          <cell r="O2216" t="str">
            <v>gchateaug</v>
          </cell>
          <cell r="Q2216">
            <v>0.17</v>
          </cell>
        </row>
        <row r="2217">
          <cell r="A2217" t="str">
            <v>2002</v>
          </cell>
          <cell r="B2217" t="str">
            <v>UKN</v>
          </cell>
          <cell r="C2217" t="str">
            <v>A00</v>
          </cell>
          <cell r="D2217" t="str">
            <v>PC_EMP</v>
          </cell>
          <cell r="E2217" t="str">
            <v>T</v>
          </cell>
          <cell r="F2217" t="str">
            <v>TOTAL</v>
          </cell>
          <cell r="G2217" t="str">
            <v>RSE</v>
          </cell>
          <cell r="H2217" t="str">
            <v>:</v>
          </cell>
          <cell r="I2217" t="str">
            <v>MS</v>
          </cell>
          <cell r="K2217" t="str">
            <v>V</v>
          </cell>
          <cell r="L2217">
            <v>38628.496851851851</v>
          </cell>
          <cell r="M2217" t="str">
            <v>gchateaug</v>
          </cell>
          <cell r="N2217">
            <v>38680.624479166669</v>
          </cell>
          <cell r="O2217" t="str">
            <v>gchateaug</v>
          </cell>
        </row>
        <row r="2218">
          <cell r="A2218" t="str">
            <v>2002</v>
          </cell>
          <cell r="B2218" t="str">
            <v>UKN</v>
          </cell>
          <cell r="C2218" t="str">
            <v>A00</v>
          </cell>
          <cell r="D2218" t="str">
            <v>PC_EMP</v>
          </cell>
          <cell r="E2218" t="str">
            <v>T</v>
          </cell>
          <cell r="F2218" t="str">
            <v>BES</v>
          </cell>
          <cell r="G2218" t="str">
            <v>RSE</v>
          </cell>
          <cell r="H2218" t="str">
            <v>:</v>
          </cell>
          <cell r="I2218" t="str">
            <v>MS</v>
          </cell>
          <cell r="K2218" t="str">
            <v>V</v>
          </cell>
          <cell r="L2218">
            <v>38628.496851851851</v>
          </cell>
          <cell r="M2218" t="str">
            <v>gchateaug</v>
          </cell>
          <cell r="N2218">
            <v>38680.624467592592</v>
          </cell>
          <cell r="O2218" t="str">
            <v>gchateaug</v>
          </cell>
        </row>
        <row r="2219">
          <cell r="A2219" t="str">
            <v>2002</v>
          </cell>
          <cell r="B2219" t="str">
            <v>UKL1</v>
          </cell>
          <cell r="C2219" t="str">
            <v>A00</v>
          </cell>
          <cell r="D2219" t="str">
            <v>PC_EMP</v>
          </cell>
          <cell r="E2219" t="str">
            <v>T</v>
          </cell>
          <cell r="F2219" t="str">
            <v>TOTAL</v>
          </cell>
          <cell r="G2219" t="str">
            <v>TOTAL</v>
          </cell>
          <cell r="H2219" t="str">
            <v>:</v>
          </cell>
          <cell r="I2219" t="str">
            <v>MS</v>
          </cell>
          <cell r="K2219" t="str">
            <v>V</v>
          </cell>
          <cell r="L2219">
            <v>38628.496851851851</v>
          </cell>
          <cell r="M2219" t="str">
            <v>gchateaug</v>
          </cell>
          <cell r="N2219">
            <v>38680.624467592592</v>
          </cell>
          <cell r="O2219" t="str">
            <v>gchateaug</v>
          </cell>
        </row>
        <row r="2220">
          <cell r="A2220" t="str">
            <v>2002</v>
          </cell>
          <cell r="B2220" t="str">
            <v>UKL1</v>
          </cell>
          <cell r="C2220" t="str">
            <v>A00</v>
          </cell>
          <cell r="D2220" t="str">
            <v>PC_EMP</v>
          </cell>
          <cell r="E2220" t="str">
            <v>T</v>
          </cell>
          <cell r="F2220" t="str">
            <v>TOTAL</v>
          </cell>
          <cell r="G2220" t="str">
            <v>RSE</v>
          </cell>
          <cell r="H2220" t="str">
            <v>:</v>
          </cell>
          <cell r="I2220" t="str">
            <v>MS</v>
          </cell>
          <cell r="K2220" t="str">
            <v>V</v>
          </cell>
          <cell r="L2220">
            <v>38628.496851851851</v>
          </cell>
          <cell r="M2220" t="str">
            <v>gchateaug</v>
          </cell>
          <cell r="N2220">
            <v>38680.624467592592</v>
          </cell>
          <cell r="O2220" t="str">
            <v>gchateaug</v>
          </cell>
        </row>
        <row r="2221">
          <cell r="A2221" t="str">
            <v>2002</v>
          </cell>
          <cell r="B2221" t="str">
            <v>UKL1</v>
          </cell>
          <cell r="C2221" t="str">
            <v>A00</v>
          </cell>
          <cell r="D2221" t="str">
            <v>PC_EMP</v>
          </cell>
          <cell r="E2221" t="str">
            <v>T</v>
          </cell>
          <cell r="F2221" t="str">
            <v>BES</v>
          </cell>
          <cell r="G2221" t="str">
            <v>TOTAL</v>
          </cell>
          <cell r="H2221" t="str">
            <v>:</v>
          </cell>
          <cell r="I2221" t="str">
            <v>MS</v>
          </cell>
          <cell r="K2221" t="str">
            <v>V</v>
          </cell>
          <cell r="L2221">
            <v>38628.496851851851</v>
          </cell>
          <cell r="M2221" t="str">
            <v>gchateaug</v>
          </cell>
          <cell r="N2221">
            <v>38680.624467592592</v>
          </cell>
          <cell r="O2221" t="str">
            <v>gchateaug</v>
          </cell>
        </row>
        <row r="2222">
          <cell r="A2222" t="str">
            <v>2002</v>
          </cell>
          <cell r="B2222" t="str">
            <v>IE02</v>
          </cell>
          <cell r="C2222" t="str">
            <v>A00</v>
          </cell>
          <cell r="D2222" t="str">
            <v>PC_EMP</v>
          </cell>
          <cell r="E2222" t="str">
            <v>T</v>
          </cell>
          <cell r="F2222" t="str">
            <v>TOTAL</v>
          </cell>
          <cell r="G2222" t="str">
            <v>RSE</v>
          </cell>
          <cell r="I2222" t="str">
            <v>MS</v>
          </cell>
          <cell r="K2222" t="str">
            <v>V</v>
          </cell>
          <cell r="L2222">
            <v>38628.496770833335</v>
          </cell>
          <cell r="M2222" t="str">
            <v>gchateaug</v>
          </cell>
          <cell r="N2222">
            <v>38680.624432870369</v>
          </cell>
          <cell r="O2222" t="str">
            <v>gchateaug</v>
          </cell>
          <cell r="Q2222">
            <v>0.98</v>
          </cell>
        </row>
        <row r="2223">
          <cell r="A2223" t="str">
            <v>2002</v>
          </cell>
          <cell r="B2223" t="str">
            <v>IE02</v>
          </cell>
          <cell r="C2223" t="str">
            <v>A00</v>
          </cell>
          <cell r="D2223" t="str">
            <v>PC_EMP</v>
          </cell>
          <cell r="E2223" t="str">
            <v>T</v>
          </cell>
          <cell r="F2223" t="str">
            <v>TOTAL</v>
          </cell>
          <cell r="G2223" t="str">
            <v>TOTAL</v>
          </cell>
          <cell r="I2223" t="str">
            <v>MS</v>
          </cell>
          <cell r="K2223" t="str">
            <v>V</v>
          </cell>
          <cell r="L2223">
            <v>38628.496770833335</v>
          </cell>
          <cell r="M2223" t="str">
            <v>gchateaug</v>
          </cell>
          <cell r="N2223">
            <v>38680.624432870369</v>
          </cell>
          <cell r="O2223" t="str">
            <v>gchateaug</v>
          </cell>
          <cell r="Q2223">
            <v>1.52</v>
          </cell>
        </row>
        <row r="2224">
          <cell r="A2224" t="str">
            <v>2002</v>
          </cell>
          <cell r="B2224" t="str">
            <v>IE01</v>
          </cell>
          <cell r="C2224" t="str">
            <v>A00</v>
          </cell>
          <cell r="D2224" t="str">
            <v>PC_EMP</v>
          </cell>
          <cell r="E2224" t="str">
            <v>T</v>
          </cell>
          <cell r="F2224" t="str">
            <v>BES</v>
          </cell>
          <cell r="G2224" t="str">
            <v>RSE</v>
          </cell>
          <cell r="I2224" t="str">
            <v>MS</v>
          </cell>
          <cell r="K2224" t="str">
            <v>V</v>
          </cell>
          <cell r="L2224">
            <v>38628.496770833335</v>
          </cell>
          <cell r="M2224" t="str">
            <v>gchateaug</v>
          </cell>
          <cell r="N2224">
            <v>38680.624432870369</v>
          </cell>
          <cell r="O2224" t="str">
            <v>gchateaug</v>
          </cell>
          <cell r="Q2224">
            <v>0.2</v>
          </cell>
        </row>
        <row r="2225">
          <cell r="A2225" t="str">
            <v>2002</v>
          </cell>
          <cell r="B2225" t="str">
            <v>IE01</v>
          </cell>
          <cell r="C2225" t="str">
            <v>A00</v>
          </cell>
          <cell r="D2225" t="str">
            <v>PC_EMP</v>
          </cell>
          <cell r="E2225" t="str">
            <v>T</v>
          </cell>
          <cell r="F2225" t="str">
            <v>BES</v>
          </cell>
          <cell r="G2225" t="str">
            <v>TOTAL</v>
          </cell>
          <cell r="I2225" t="str">
            <v>MS</v>
          </cell>
          <cell r="K2225" t="str">
            <v>V</v>
          </cell>
          <cell r="L2225">
            <v>38628.496770833335</v>
          </cell>
          <cell r="M2225" t="str">
            <v>gchateaug</v>
          </cell>
          <cell r="N2225">
            <v>38680.624432870369</v>
          </cell>
          <cell r="O2225" t="str">
            <v>gchateaug</v>
          </cell>
          <cell r="Q2225">
            <v>0.47</v>
          </cell>
        </row>
        <row r="2226">
          <cell r="A2226" t="str">
            <v>2002</v>
          </cell>
          <cell r="B2226" t="str">
            <v>IE01</v>
          </cell>
          <cell r="C2226" t="str">
            <v>A00</v>
          </cell>
          <cell r="D2226" t="str">
            <v>PC_EMP</v>
          </cell>
          <cell r="E2226" t="str">
            <v>T</v>
          </cell>
          <cell r="F2226" t="str">
            <v>TOTAL</v>
          </cell>
          <cell r="G2226" t="str">
            <v>RSE</v>
          </cell>
          <cell r="I2226" t="str">
            <v>MS</v>
          </cell>
          <cell r="K2226" t="str">
            <v>V</v>
          </cell>
          <cell r="L2226">
            <v>38628.496770833335</v>
          </cell>
          <cell r="M2226" t="str">
            <v>gchateaug</v>
          </cell>
          <cell r="N2226">
            <v>38680.624432870369</v>
          </cell>
          <cell r="O2226" t="str">
            <v>gchateaug</v>
          </cell>
          <cell r="Q2226">
            <v>0.57999999999999996</v>
          </cell>
        </row>
        <row r="2227">
          <cell r="A2227" t="str">
            <v>2002</v>
          </cell>
          <cell r="B2227" t="str">
            <v>IE01</v>
          </cell>
          <cell r="C2227" t="str">
            <v>A00</v>
          </cell>
          <cell r="D2227" t="str">
            <v>PC_EMP</v>
          </cell>
          <cell r="E2227" t="str">
            <v>T</v>
          </cell>
          <cell r="F2227" t="str">
            <v>TOTAL</v>
          </cell>
          <cell r="G2227" t="str">
            <v>TOTAL</v>
          </cell>
          <cell r="I2227" t="str">
            <v>MS</v>
          </cell>
          <cell r="K2227" t="str">
            <v>V</v>
          </cell>
          <cell r="L2227">
            <v>38628.496770833335</v>
          </cell>
          <cell r="M2227" t="str">
            <v>gchateaug</v>
          </cell>
          <cell r="N2227">
            <v>38680.624432870369</v>
          </cell>
          <cell r="O2227" t="str">
            <v>gchateaug</v>
          </cell>
          <cell r="Q2227">
            <v>0.98</v>
          </cell>
        </row>
        <row r="2228">
          <cell r="A2228" t="str">
            <v>2002</v>
          </cell>
          <cell r="B2228" t="str">
            <v>HU32</v>
          </cell>
          <cell r="C2228" t="str">
            <v>A00</v>
          </cell>
          <cell r="D2228" t="str">
            <v>PC_EMP</v>
          </cell>
          <cell r="E2228" t="str">
            <v>T</v>
          </cell>
          <cell r="F2228" t="str">
            <v>BES</v>
          </cell>
          <cell r="G2228" t="str">
            <v>RSE</v>
          </cell>
          <cell r="I2228" t="str">
            <v>MS</v>
          </cell>
          <cell r="K2228" t="str">
            <v>V</v>
          </cell>
          <cell r="L2228">
            <v>38628.496770833335</v>
          </cell>
          <cell r="M2228" t="str">
            <v>gchateaug</v>
          </cell>
          <cell r="N2228">
            <v>38680.624432870369</v>
          </cell>
          <cell r="O2228" t="str">
            <v>gchateaug</v>
          </cell>
          <cell r="Q2228">
            <v>0.04</v>
          </cell>
        </row>
        <row r="2229">
          <cell r="A2229" t="str">
            <v>2002</v>
          </cell>
          <cell r="B2229" t="str">
            <v>HU32</v>
          </cell>
          <cell r="C2229" t="str">
            <v>A00</v>
          </cell>
          <cell r="D2229" t="str">
            <v>PC_EMP</v>
          </cell>
          <cell r="E2229" t="str">
            <v>T</v>
          </cell>
          <cell r="F2229" t="str">
            <v>BES</v>
          </cell>
          <cell r="G2229" t="str">
            <v>TOTAL</v>
          </cell>
          <cell r="I2229" t="str">
            <v>MS</v>
          </cell>
          <cell r="K2229" t="str">
            <v>V</v>
          </cell>
          <cell r="L2229">
            <v>38628.496770833335</v>
          </cell>
          <cell r="M2229" t="str">
            <v>gchateaug</v>
          </cell>
          <cell r="N2229">
            <v>38680.624432870369</v>
          </cell>
          <cell r="O2229" t="str">
            <v>gchateaug</v>
          </cell>
          <cell r="Q2229">
            <v>0.09</v>
          </cell>
        </row>
        <row r="2230">
          <cell r="A2230" t="str">
            <v>1999</v>
          </cell>
          <cell r="B2230" t="str">
            <v>FR62</v>
          </cell>
          <cell r="C2230" t="str">
            <v>A00</v>
          </cell>
          <cell r="D2230" t="str">
            <v>PC_EMP</v>
          </cell>
          <cell r="E2230" t="str">
            <v>T</v>
          </cell>
          <cell r="F2230" t="str">
            <v>BES</v>
          </cell>
          <cell r="G2230" t="str">
            <v>TOTAL</v>
          </cell>
          <cell r="H2230" t="str">
            <v>:</v>
          </cell>
          <cell r="I2230" t="str">
            <v>NC</v>
          </cell>
          <cell r="K2230" t="str">
            <v>V</v>
          </cell>
          <cell r="L2230">
            <v>38628.496770833335</v>
          </cell>
          <cell r="M2230" t="str">
            <v>gchateaug</v>
          </cell>
          <cell r="N2230">
            <v>38680.624432870369</v>
          </cell>
          <cell r="O2230" t="str">
            <v>gchateaug</v>
          </cell>
        </row>
        <row r="2231">
          <cell r="A2231" t="str">
            <v>1999</v>
          </cell>
          <cell r="B2231" t="str">
            <v>FR62</v>
          </cell>
          <cell r="C2231" t="str">
            <v>A00</v>
          </cell>
          <cell r="D2231" t="str">
            <v>PC_EMP</v>
          </cell>
          <cell r="E2231" t="str">
            <v>T</v>
          </cell>
          <cell r="F2231" t="str">
            <v>TOTAL</v>
          </cell>
          <cell r="G2231" t="str">
            <v>RSE</v>
          </cell>
          <cell r="H2231" t="str">
            <v>:</v>
          </cell>
          <cell r="I2231" t="str">
            <v>NC</v>
          </cell>
          <cell r="K2231" t="str">
            <v>V</v>
          </cell>
          <cell r="L2231">
            <v>38628.496770833335</v>
          </cell>
          <cell r="M2231" t="str">
            <v>gchateaug</v>
          </cell>
          <cell r="N2231">
            <v>38680.624432870369</v>
          </cell>
          <cell r="O2231" t="str">
            <v>gchateaug</v>
          </cell>
        </row>
        <row r="2232">
          <cell r="A2232" t="str">
            <v>1999</v>
          </cell>
          <cell r="B2232" t="str">
            <v>FR62</v>
          </cell>
          <cell r="C2232" t="str">
            <v>A00</v>
          </cell>
          <cell r="D2232" t="str">
            <v>PC_EMP</v>
          </cell>
          <cell r="E2232" t="str">
            <v>T</v>
          </cell>
          <cell r="F2232" t="str">
            <v>TOTAL</v>
          </cell>
          <cell r="G2232" t="str">
            <v>TOTAL</v>
          </cell>
          <cell r="H2232" t="str">
            <v>:</v>
          </cell>
          <cell r="I2232" t="str">
            <v>NC</v>
          </cell>
          <cell r="K2232" t="str">
            <v>V</v>
          </cell>
          <cell r="L2232">
            <v>38628.496770833335</v>
          </cell>
          <cell r="M2232" t="str">
            <v>gchateaug</v>
          </cell>
          <cell r="N2232">
            <v>38680.624432870369</v>
          </cell>
          <cell r="O2232" t="str">
            <v>gchateaug</v>
          </cell>
        </row>
        <row r="2233">
          <cell r="A2233" t="str">
            <v>1999</v>
          </cell>
          <cell r="B2233" t="str">
            <v>FR6</v>
          </cell>
          <cell r="C2233" t="str">
            <v>A00</v>
          </cell>
          <cell r="D2233" t="str">
            <v>PC_EMP</v>
          </cell>
          <cell r="E2233" t="str">
            <v>T</v>
          </cell>
          <cell r="F2233" t="str">
            <v>BES</v>
          </cell>
          <cell r="G2233" t="str">
            <v>RSE</v>
          </cell>
          <cell r="H2233" t="str">
            <v>:</v>
          </cell>
          <cell r="I2233" t="str">
            <v>NC</v>
          </cell>
          <cell r="K2233" t="str">
            <v>V</v>
          </cell>
          <cell r="L2233">
            <v>38628.496770833335</v>
          </cell>
          <cell r="M2233" t="str">
            <v>gchateaug</v>
          </cell>
          <cell r="N2233">
            <v>38680.624432870369</v>
          </cell>
          <cell r="O2233" t="str">
            <v>gchateaug</v>
          </cell>
        </row>
        <row r="2234">
          <cell r="A2234" t="str">
            <v>1999</v>
          </cell>
          <cell r="B2234" t="str">
            <v>FR6</v>
          </cell>
          <cell r="C2234" t="str">
            <v>A00</v>
          </cell>
          <cell r="D2234" t="str">
            <v>PC_EMP</v>
          </cell>
          <cell r="E2234" t="str">
            <v>T</v>
          </cell>
          <cell r="F2234" t="str">
            <v>BES</v>
          </cell>
          <cell r="G2234" t="str">
            <v>TOTAL</v>
          </cell>
          <cell r="H2234" t="str">
            <v>:</v>
          </cell>
          <cell r="I2234" t="str">
            <v>NC</v>
          </cell>
          <cell r="K2234" t="str">
            <v>V</v>
          </cell>
          <cell r="L2234">
            <v>38628.496770833335</v>
          </cell>
          <cell r="M2234" t="str">
            <v>gchateaug</v>
          </cell>
          <cell r="N2234">
            <v>38680.624432870369</v>
          </cell>
          <cell r="O2234" t="str">
            <v>gchateaug</v>
          </cell>
        </row>
        <row r="2235">
          <cell r="A2235" t="str">
            <v>1999</v>
          </cell>
          <cell r="B2235" t="str">
            <v>FR6</v>
          </cell>
          <cell r="C2235" t="str">
            <v>A00</v>
          </cell>
          <cell r="D2235" t="str">
            <v>PC_EMP</v>
          </cell>
          <cell r="E2235" t="str">
            <v>T</v>
          </cell>
          <cell r="F2235" t="str">
            <v>TOTAL</v>
          </cell>
          <cell r="G2235" t="str">
            <v>RSE</v>
          </cell>
          <cell r="H2235" t="str">
            <v>:</v>
          </cell>
          <cell r="I2235" t="str">
            <v>NC</v>
          </cell>
          <cell r="K2235" t="str">
            <v>V</v>
          </cell>
          <cell r="L2235">
            <v>38628.496770833335</v>
          </cell>
          <cell r="M2235" t="str">
            <v>gchateaug</v>
          </cell>
          <cell r="N2235">
            <v>38680.624432870369</v>
          </cell>
          <cell r="O2235" t="str">
            <v>gchateaug</v>
          </cell>
        </row>
        <row r="2236">
          <cell r="A2236" t="str">
            <v>1999</v>
          </cell>
          <cell r="B2236" t="str">
            <v>FR6</v>
          </cell>
          <cell r="C2236" t="str">
            <v>A00</v>
          </cell>
          <cell r="D2236" t="str">
            <v>PC_EMP</v>
          </cell>
          <cell r="E2236" t="str">
            <v>T</v>
          </cell>
          <cell r="F2236" t="str">
            <v>TOTAL</v>
          </cell>
          <cell r="G2236" t="str">
            <v>TOTAL</v>
          </cell>
          <cell r="H2236" t="str">
            <v>:</v>
          </cell>
          <cell r="I2236" t="str">
            <v>NC</v>
          </cell>
          <cell r="K2236" t="str">
            <v>V</v>
          </cell>
          <cell r="L2236">
            <v>38628.496770833335</v>
          </cell>
          <cell r="M2236" t="str">
            <v>gchateaug</v>
          </cell>
          <cell r="N2236">
            <v>38680.624432870369</v>
          </cell>
          <cell r="O2236" t="str">
            <v>gchateaug</v>
          </cell>
        </row>
        <row r="2237">
          <cell r="A2237" t="str">
            <v>1999</v>
          </cell>
          <cell r="B2237" t="str">
            <v>FR53</v>
          </cell>
          <cell r="C2237" t="str">
            <v>A00</v>
          </cell>
          <cell r="D2237" t="str">
            <v>PC_EMP</v>
          </cell>
          <cell r="E2237" t="str">
            <v>T</v>
          </cell>
          <cell r="F2237" t="str">
            <v>BES</v>
          </cell>
          <cell r="G2237" t="str">
            <v>RSE</v>
          </cell>
          <cell r="H2237" t="str">
            <v>:</v>
          </cell>
          <cell r="I2237" t="str">
            <v>NC</v>
          </cell>
          <cell r="K2237" t="str">
            <v>V</v>
          </cell>
          <cell r="L2237">
            <v>38628.496770833335</v>
          </cell>
          <cell r="M2237" t="str">
            <v>gchateaug</v>
          </cell>
          <cell r="N2237">
            <v>38680.624432870369</v>
          </cell>
          <cell r="O2237" t="str">
            <v>gchateaug</v>
          </cell>
        </row>
        <row r="2238">
          <cell r="A2238" t="str">
            <v>1999</v>
          </cell>
          <cell r="B2238" t="str">
            <v>FR53</v>
          </cell>
          <cell r="C2238" t="str">
            <v>A00</v>
          </cell>
          <cell r="D2238" t="str">
            <v>PC_EMP</v>
          </cell>
          <cell r="E2238" t="str">
            <v>T</v>
          </cell>
          <cell r="F2238" t="str">
            <v>BES</v>
          </cell>
          <cell r="G2238" t="str">
            <v>TOTAL</v>
          </cell>
          <cell r="H2238" t="str">
            <v>:</v>
          </cell>
          <cell r="I2238" t="str">
            <v>NC</v>
          </cell>
          <cell r="K2238" t="str">
            <v>V</v>
          </cell>
          <cell r="L2238">
            <v>38628.496770833335</v>
          </cell>
          <cell r="M2238" t="str">
            <v>gchateaug</v>
          </cell>
          <cell r="N2238">
            <v>38680.624432870369</v>
          </cell>
          <cell r="O2238" t="str">
            <v>gchateaug</v>
          </cell>
        </row>
        <row r="2239">
          <cell r="A2239" t="str">
            <v>1999</v>
          </cell>
          <cell r="B2239" t="str">
            <v>FR53</v>
          </cell>
          <cell r="C2239" t="str">
            <v>A00</v>
          </cell>
          <cell r="D2239" t="str">
            <v>PC_EMP</v>
          </cell>
          <cell r="E2239" t="str">
            <v>T</v>
          </cell>
          <cell r="F2239" t="str">
            <v>TOTAL</v>
          </cell>
          <cell r="G2239" t="str">
            <v>RSE</v>
          </cell>
          <cell r="H2239" t="str">
            <v>:</v>
          </cell>
          <cell r="I2239" t="str">
            <v>NC</v>
          </cell>
          <cell r="K2239" t="str">
            <v>V</v>
          </cell>
          <cell r="L2239">
            <v>38628.496770833335</v>
          </cell>
          <cell r="M2239" t="str">
            <v>gchateaug</v>
          </cell>
          <cell r="N2239">
            <v>38680.624432870369</v>
          </cell>
          <cell r="O2239" t="str">
            <v>gchateaug</v>
          </cell>
        </row>
        <row r="2240">
          <cell r="A2240" t="str">
            <v>1999</v>
          </cell>
          <cell r="B2240" t="str">
            <v>FR53</v>
          </cell>
          <cell r="C2240" t="str">
            <v>A00</v>
          </cell>
          <cell r="D2240" t="str">
            <v>PC_EMP</v>
          </cell>
          <cell r="E2240" t="str">
            <v>T</v>
          </cell>
          <cell r="F2240" t="str">
            <v>TOTAL</v>
          </cell>
          <cell r="G2240" t="str">
            <v>TOTAL</v>
          </cell>
          <cell r="H2240" t="str">
            <v>:</v>
          </cell>
          <cell r="I2240" t="str">
            <v>NC</v>
          </cell>
          <cell r="K2240" t="str">
            <v>V</v>
          </cell>
          <cell r="L2240">
            <v>38628.496770833335</v>
          </cell>
          <cell r="M2240" t="str">
            <v>gchateaug</v>
          </cell>
          <cell r="N2240">
            <v>38680.624432870369</v>
          </cell>
          <cell r="O2240" t="str">
            <v>gchateaug</v>
          </cell>
        </row>
        <row r="2241">
          <cell r="A2241" t="str">
            <v>1999</v>
          </cell>
          <cell r="B2241" t="str">
            <v>FR30</v>
          </cell>
          <cell r="C2241" t="str">
            <v>A00</v>
          </cell>
          <cell r="D2241" t="str">
            <v>PC_EMP</v>
          </cell>
          <cell r="E2241" t="str">
            <v>T</v>
          </cell>
          <cell r="F2241" t="str">
            <v>BES</v>
          </cell>
          <cell r="G2241" t="str">
            <v>RSE</v>
          </cell>
          <cell r="H2241" t="str">
            <v>:</v>
          </cell>
          <cell r="I2241" t="str">
            <v>NC</v>
          </cell>
          <cell r="K2241" t="str">
            <v>V</v>
          </cell>
          <cell r="L2241">
            <v>38628.496770833335</v>
          </cell>
          <cell r="M2241" t="str">
            <v>gchateaug</v>
          </cell>
          <cell r="N2241">
            <v>38680.624432870369</v>
          </cell>
          <cell r="O2241" t="str">
            <v>gchateaug</v>
          </cell>
        </row>
        <row r="2242">
          <cell r="A2242" t="str">
            <v>1999</v>
          </cell>
          <cell r="B2242" t="str">
            <v>FR30</v>
          </cell>
          <cell r="C2242" t="str">
            <v>A00</v>
          </cell>
          <cell r="D2242" t="str">
            <v>PC_EMP</v>
          </cell>
          <cell r="E2242" t="str">
            <v>T</v>
          </cell>
          <cell r="F2242" t="str">
            <v>BES</v>
          </cell>
          <cell r="G2242" t="str">
            <v>TOTAL</v>
          </cell>
          <cell r="H2242" t="str">
            <v>:</v>
          </cell>
          <cell r="I2242" t="str">
            <v>NC</v>
          </cell>
          <cell r="K2242" t="str">
            <v>V</v>
          </cell>
          <cell r="L2242">
            <v>38628.496770833335</v>
          </cell>
          <cell r="M2242" t="str">
            <v>gchateaug</v>
          </cell>
          <cell r="N2242">
            <v>38680.624432870369</v>
          </cell>
          <cell r="O2242" t="str">
            <v>gchateaug</v>
          </cell>
        </row>
        <row r="2243">
          <cell r="A2243" t="str">
            <v>1999</v>
          </cell>
          <cell r="B2243" t="str">
            <v>FR30</v>
          </cell>
          <cell r="C2243" t="str">
            <v>A00</v>
          </cell>
          <cell r="D2243" t="str">
            <v>PC_EMP</v>
          </cell>
          <cell r="E2243" t="str">
            <v>T</v>
          </cell>
          <cell r="F2243" t="str">
            <v>TOTAL</v>
          </cell>
          <cell r="G2243" t="str">
            <v>RSE</v>
          </cell>
          <cell r="H2243" t="str">
            <v>:</v>
          </cell>
          <cell r="I2243" t="str">
            <v>NC</v>
          </cell>
          <cell r="K2243" t="str">
            <v>V</v>
          </cell>
          <cell r="L2243">
            <v>38628.496770833335</v>
          </cell>
          <cell r="M2243" t="str">
            <v>gchateaug</v>
          </cell>
          <cell r="N2243">
            <v>38680.624421296299</v>
          </cell>
          <cell r="O2243" t="str">
            <v>gchateaug</v>
          </cell>
        </row>
        <row r="2244">
          <cell r="A2244" t="str">
            <v>1999</v>
          </cell>
          <cell r="B2244" t="str">
            <v>FR30</v>
          </cell>
          <cell r="C2244" t="str">
            <v>A00</v>
          </cell>
          <cell r="D2244" t="str">
            <v>PC_EMP</v>
          </cell>
          <cell r="E2244" t="str">
            <v>T</v>
          </cell>
          <cell r="F2244" t="str">
            <v>TOTAL</v>
          </cell>
          <cell r="G2244" t="str">
            <v>TOTAL</v>
          </cell>
          <cell r="H2244" t="str">
            <v>:</v>
          </cell>
          <cell r="I2244" t="str">
            <v>NC</v>
          </cell>
          <cell r="K2244" t="str">
            <v>V</v>
          </cell>
          <cell r="L2244">
            <v>38628.496770833335</v>
          </cell>
          <cell r="M2244" t="str">
            <v>gchateaug</v>
          </cell>
          <cell r="N2244">
            <v>38680.624421296299</v>
          </cell>
          <cell r="O2244" t="str">
            <v>gchateaug</v>
          </cell>
        </row>
        <row r="2245">
          <cell r="A2245" t="str">
            <v>1999</v>
          </cell>
          <cell r="B2245" t="str">
            <v>FR26</v>
          </cell>
          <cell r="C2245" t="str">
            <v>A00</v>
          </cell>
          <cell r="D2245" t="str">
            <v>PC_EMP</v>
          </cell>
          <cell r="E2245" t="str">
            <v>T</v>
          </cell>
          <cell r="F2245" t="str">
            <v>BES</v>
          </cell>
          <cell r="G2245" t="str">
            <v>RSE</v>
          </cell>
          <cell r="H2245" t="str">
            <v>:</v>
          </cell>
          <cell r="I2245" t="str">
            <v>NC</v>
          </cell>
          <cell r="K2245" t="str">
            <v>V</v>
          </cell>
          <cell r="L2245">
            <v>38628.496770833335</v>
          </cell>
          <cell r="M2245" t="str">
            <v>gchateaug</v>
          </cell>
          <cell r="N2245">
            <v>38680.624421296299</v>
          </cell>
          <cell r="O2245" t="str">
            <v>gchateaug</v>
          </cell>
        </row>
        <row r="2246">
          <cell r="A2246" t="str">
            <v>1999</v>
          </cell>
          <cell r="B2246" t="str">
            <v>FR26</v>
          </cell>
          <cell r="C2246" t="str">
            <v>A00</v>
          </cell>
          <cell r="D2246" t="str">
            <v>PC_EMP</v>
          </cell>
          <cell r="E2246" t="str">
            <v>T</v>
          </cell>
          <cell r="F2246" t="str">
            <v>BES</v>
          </cell>
          <cell r="G2246" t="str">
            <v>TOTAL</v>
          </cell>
          <cell r="H2246" t="str">
            <v>:</v>
          </cell>
          <cell r="I2246" t="str">
            <v>NC</v>
          </cell>
          <cell r="K2246" t="str">
            <v>V</v>
          </cell>
          <cell r="L2246">
            <v>38628.496770833335</v>
          </cell>
          <cell r="M2246" t="str">
            <v>gchateaug</v>
          </cell>
          <cell r="N2246">
            <v>38680.624421296299</v>
          </cell>
          <cell r="O2246" t="str">
            <v>gchateaug</v>
          </cell>
        </row>
        <row r="2247">
          <cell r="A2247" t="str">
            <v>1999</v>
          </cell>
          <cell r="B2247" t="str">
            <v>FR26</v>
          </cell>
          <cell r="C2247" t="str">
            <v>A00</v>
          </cell>
          <cell r="D2247" t="str">
            <v>PC_EMP</v>
          </cell>
          <cell r="E2247" t="str">
            <v>T</v>
          </cell>
          <cell r="F2247" t="str">
            <v>TOTAL</v>
          </cell>
          <cell r="G2247" t="str">
            <v>RSE</v>
          </cell>
          <cell r="H2247" t="str">
            <v>:</v>
          </cell>
          <cell r="I2247" t="str">
            <v>NC</v>
          </cell>
          <cell r="K2247" t="str">
            <v>V</v>
          </cell>
          <cell r="L2247">
            <v>38628.496770833335</v>
          </cell>
          <cell r="M2247" t="str">
            <v>gchateaug</v>
          </cell>
          <cell r="N2247">
            <v>38680.624421296299</v>
          </cell>
          <cell r="O2247" t="str">
            <v>gchateaug</v>
          </cell>
        </row>
        <row r="2248">
          <cell r="A2248" t="str">
            <v>1999</v>
          </cell>
          <cell r="B2248" t="str">
            <v>FR26</v>
          </cell>
          <cell r="C2248" t="str">
            <v>A00</v>
          </cell>
          <cell r="D2248" t="str">
            <v>PC_EMP</v>
          </cell>
          <cell r="E2248" t="str">
            <v>T</v>
          </cell>
          <cell r="F2248" t="str">
            <v>TOTAL</v>
          </cell>
          <cell r="G2248" t="str">
            <v>TOTAL</v>
          </cell>
          <cell r="H2248" t="str">
            <v>:</v>
          </cell>
          <cell r="I2248" t="str">
            <v>NC</v>
          </cell>
          <cell r="K2248" t="str">
            <v>V</v>
          </cell>
          <cell r="L2248">
            <v>38628.496770833335</v>
          </cell>
          <cell r="M2248" t="str">
            <v>gchateaug</v>
          </cell>
          <cell r="N2248">
            <v>38680.624421296299</v>
          </cell>
          <cell r="O2248" t="str">
            <v>gchateaug</v>
          </cell>
        </row>
        <row r="2249">
          <cell r="A2249" t="str">
            <v>1999</v>
          </cell>
          <cell r="B2249" t="str">
            <v>FR22</v>
          </cell>
          <cell r="C2249" t="str">
            <v>A00</v>
          </cell>
          <cell r="D2249" t="str">
            <v>PC_EMP</v>
          </cell>
          <cell r="E2249" t="str">
            <v>T</v>
          </cell>
          <cell r="F2249" t="str">
            <v>BES</v>
          </cell>
          <cell r="G2249" t="str">
            <v>RSE</v>
          </cell>
          <cell r="H2249" t="str">
            <v>:</v>
          </cell>
          <cell r="I2249" t="str">
            <v>NC</v>
          </cell>
          <cell r="K2249" t="str">
            <v>V</v>
          </cell>
          <cell r="L2249">
            <v>38628.496770833335</v>
          </cell>
          <cell r="M2249" t="str">
            <v>gchateaug</v>
          </cell>
          <cell r="N2249">
            <v>38680.624421296299</v>
          </cell>
          <cell r="O2249" t="str">
            <v>gchateaug</v>
          </cell>
        </row>
        <row r="2250">
          <cell r="A2250" t="str">
            <v>1999</v>
          </cell>
          <cell r="B2250" t="str">
            <v>FR22</v>
          </cell>
          <cell r="C2250" t="str">
            <v>A00</v>
          </cell>
          <cell r="D2250" t="str">
            <v>PC_EMP</v>
          </cell>
          <cell r="E2250" t="str">
            <v>T</v>
          </cell>
          <cell r="F2250" t="str">
            <v>BES</v>
          </cell>
          <cell r="G2250" t="str">
            <v>TOTAL</v>
          </cell>
          <cell r="H2250" t="str">
            <v>:</v>
          </cell>
          <cell r="I2250" t="str">
            <v>NC</v>
          </cell>
          <cell r="K2250" t="str">
            <v>V</v>
          </cell>
          <cell r="L2250">
            <v>38628.496770833335</v>
          </cell>
          <cell r="M2250" t="str">
            <v>gchateaug</v>
          </cell>
          <cell r="N2250">
            <v>38680.624421296299</v>
          </cell>
          <cell r="O2250" t="str">
            <v>gchateaug</v>
          </cell>
        </row>
        <row r="2251">
          <cell r="A2251" t="str">
            <v>1999</v>
          </cell>
          <cell r="B2251" t="str">
            <v>FR22</v>
          </cell>
          <cell r="C2251" t="str">
            <v>A00</v>
          </cell>
          <cell r="D2251" t="str">
            <v>PC_EMP</v>
          </cell>
          <cell r="E2251" t="str">
            <v>T</v>
          </cell>
          <cell r="F2251" t="str">
            <v>TOTAL</v>
          </cell>
          <cell r="G2251" t="str">
            <v>RSE</v>
          </cell>
          <cell r="H2251" t="str">
            <v>:</v>
          </cell>
          <cell r="I2251" t="str">
            <v>NC</v>
          </cell>
          <cell r="K2251" t="str">
            <v>V</v>
          </cell>
          <cell r="L2251">
            <v>38628.496770833335</v>
          </cell>
          <cell r="M2251" t="str">
            <v>gchateaug</v>
          </cell>
          <cell r="N2251">
            <v>38680.624421296299</v>
          </cell>
          <cell r="O2251" t="str">
            <v>gchateaug</v>
          </cell>
        </row>
        <row r="2252">
          <cell r="A2252" t="str">
            <v>1999</v>
          </cell>
          <cell r="B2252" t="str">
            <v>FR22</v>
          </cell>
          <cell r="C2252" t="str">
            <v>A00</v>
          </cell>
          <cell r="D2252" t="str">
            <v>PC_EMP</v>
          </cell>
          <cell r="E2252" t="str">
            <v>T</v>
          </cell>
          <cell r="F2252" t="str">
            <v>TOTAL</v>
          </cell>
          <cell r="G2252" t="str">
            <v>TOTAL</v>
          </cell>
          <cell r="H2252" t="str">
            <v>:</v>
          </cell>
          <cell r="I2252" t="str">
            <v>NC</v>
          </cell>
          <cell r="K2252" t="str">
            <v>V</v>
          </cell>
          <cell r="L2252">
            <v>38628.496770833335</v>
          </cell>
          <cell r="M2252" t="str">
            <v>gchateaug</v>
          </cell>
          <cell r="N2252">
            <v>38680.624421296299</v>
          </cell>
          <cell r="O2252" t="str">
            <v>gchateaug</v>
          </cell>
        </row>
        <row r="2253">
          <cell r="A2253" t="str">
            <v>1999</v>
          </cell>
          <cell r="B2253" t="str">
            <v>FR21</v>
          </cell>
          <cell r="C2253" t="str">
            <v>A00</v>
          </cell>
          <cell r="D2253" t="str">
            <v>PC_EMP</v>
          </cell>
          <cell r="E2253" t="str">
            <v>T</v>
          </cell>
          <cell r="F2253" t="str">
            <v>BES</v>
          </cell>
          <cell r="G2253" t="str">
            <v>RSE</v>
          </cell>
          <cell r="H2253" t="str">
            <v>:</v>
          </cell>
          <cell r="I2253" t="str">
            <v>NC</v>
          </cell>
          <cell r="K2253" t="str">
            <v>V</v>
          </cell>
          <cell r="L2253">
            <v>38628.496770833335</v>
          </cell>
          <cell r="M2253" t="str">
            <v>gchateaug</v>
          </cell>
          <cell r="N2253">
            <v>38680.624421296299</v>
          </cell>
          <cell r="O2253" t="str">
            <v>gchateaug</v>
          </cell>
        </row>
        <row r="2254">
          <cell r="A2254" t="str">
            <v>1999</v>
          </cell>
          <cell r="B2254" t="str">
            <v>FR21</v>
          </cell>
          <cell r="C2254" t="str">
            <v>A00</v>
          </cell>
          <cell r="D2254" t="str">
            <v>PC_EMP</v>
          </cell>
          <cell r="E2254" t="str">
            <v>T</v>
          </cell>
          <cell r="F2254" t="str">
            <v>BES</v>
          </cell>
          <cell r="G2254" t="str">
            <v>TOTAL</v>
          </cell>
          <cell r="H2254" t="str">
            <v>:</v>
          </cell>
          <cell r="I2254" t="str">
            <v>NC</v>
          </cell>
          <cell r="K2254" t="str">
            <v>V</v>
          </cell>
          <cell r="L2254">
            <v>38628.496770833335</v>
          </cell>
          <cell r="M2254" t="str">
            <v>gchateaug</v>
          </cell>
          <cell r="N2254">
            <v>38680.624421296299</v>
          </cell>
          <cell r="O2254" t="str">
            <v>gchateaug</v>
          </cell>
        </row>
        <row r="2255">
          <cell r="A2255" t="str">
            <v>1999</v>
          </cell>
          <cell r="B2255" t="str">
            <v>PL41</v>
          </cell>
          <cell r="C2255" t="str">
            <v>A00</v>
          </cell>
          <cell r="D2255" t="str">
            <v>PC_EMP</v>
          </cell>
          <cell r="E2255" t="str">
            <v>T</v>
          </cell>
          <cell r="F2255" t="str">
            <v>BES</v>
          </cell>
          <cell r="G2255" t="str">
            <v>RSE</v>
          </cell>
          <cell r="H2255" t="str">
            <v>:</v>
          </cell>
          <cell r="I2255" t="str">
            <v>NC</v>
          </cell>
          <cell r="K2255" t="str">
            <v>V</v>
          </cell>
          <cell r="L2255">
            <v>38628.496770833335</v>
          </cell>
          <cell r="M2255" t="str">
            <v>gchateaug</v>
          </cell>
          <cell r="N2255">
            <v>38680.624444444446</v>
          </cell>
          <cell r="O2255" t="str">
            <v>gchateaug</v>
          </cell>
        </row>
        <row r="2256">
          <cell r="A2256" t="str">
            <v>1999</v>
          </cell>
          <cell r="B2256" t="str">
            <v>PL41</v>
          </cell>
          <cell r="C2256" t="str">
            <v>A00</v>
          </cell>
          <cell r="D2256" t="str">
            <v>PC_EMP</v>
          </cell>
          <cell r="E2256" t="str">
            <v>T</v>
          </cell>
          <cell r="F2256" t="str">
            <v>BES</v>
          </cell>
          <cell r="G2256" t="str">
            <v>TOTAL</v>
          </cell>
          <cell r="H2256" t="str">
            <v>:</v>
          </cell>
          <cell r="I2256" t="str">
            <v>NC</v>
          </cell>
          <cell r="K2256" t="str">
            <v>V</v>
          </cell>
          <cell r="L2256">
            <v>38628.496770833335</v>
          </cell>
          <cell r="M2256" t="str">
            <v>gchateaug</v>
          </cell>
          <cell r="N2256">
            <v>38680.624444444446</v>
          </cell>
          <cell r="O2256" t="str">
            <v>gchateaug</v>
          </cell>
        </row>
        <row r="2257">
          <cell r="A2257" t="str">
            <v>1983</v>
          </cell>
          <cell r="B2257" t="str">
            <v>LU0</v>
          </cell>
          <cell r="C2257" t="str">
            <v>A00</v>
          </cell>
          <cell r="D2257" t="str">
            <v>PC_EMP</v>
          </cell>
          <cell r="E2257" t="str">
            <v>T</v>
          </cell>
          <cell r="F2257" t="str">
            <v>BES</v>
          </cell>
          <cell r="G2257" t="str">
            <v>TOTAL</v>
          </cell>
          <cell r="H2257" t="str">
            <v>:</v>
          </cell>
          <cell r="I2257" t="str">
            <v>NC</v>
          </cell>
          <cell r="K2257" t="str">
            <v>V</v>
          </cell>
          <cell r="L2257">
            <v>38628.496770833335</v>
          </cell>
          <cell r="M2257" t="str">
            <v>gchateaug</v>
          </cell>
          <cell r="N2257">
            <v>38680.624409722222</v>
          </cell>
          <cell r="O2257" t="str">
            <v>gchateaug</v>
          </cell>
        </row>
        <row r="2258">
          <cell r="A2258" t="str">
            <v>1983</v>
          </cell>
          <cell r="B2258" t="str">
            <v>LU0</v>
          </cell>
          <cell r="C2258" t="str">
            <v>A00</v>
          </cell>
          <cell r="D2258" t="str">
            <v>PC_EMP</v>
          </cell>
          <cell r="E2258" t="str">
            <v>T</v>
          </cell>
          <cell r="F2258" t="str">
            <v>TOTAL</v>
          </cell>
          <cell r="G2258" t="str">
            <v>RSE</v>
          </cell>
          <cell r="H2258" t="str">
            <v>:</v>
          </cell>
          <cell r="I2258" t="str">
            <v>NC</v>
          </cell>
          <cell r="K2258" t="str">
            <v>V</v>
          </cell>
          <cell r="L2258">
            <v>38628.496770833335</v>
          </cell>
          <cell r="M2258" t="str">
            <v>gchateaug</v>
          </cell>
          <cell r="N2258">
            <v>38680.624409722222</v>
          </cell>
          <cell r="O2258" t="str">
            <v>gchateaug</v>
          </cell>
        </row>
        <row r="2259">
          <cell r="A2259" t="str">
            <v>1983</v>
          </cell>
          <cell r="B2259" t="str">
            <v>LU0</v>
          </cell>
          <cell r="C2259" t="str">
            <v>A00</v>
          </cell>
          <cell r="D2259" t="str">
            <v>PC_EMP</v>
          </cell>
          <cell r="E2259" t="str">
            <v>T</v>
          </cell>
          <cell r="F2259" t="str">
            <v>TOTAL</v>
          </cell>
          <cell r="G2259" t="str">
            <v>TOTAL</v>
          </cell>
          <cell r="H2259" t="str">
            <v>:</v>
          </cell>
          <cell r="I2259" t="str">
            <v>NC</v>
          </cell>
          <cell r="K2259" t="str">
            <v>V</v>
          </cell>
          <cell r="L2259">
            <v>38628.496770833335</v>
          </cell>
          <cell r="M2259" t="str">
            <v>gchateaug</v>
          </cell>
          <cell r="N2259">
            <v>38680.624409722222</v>
          </cell>
          <cell r="O2259" t="str">
            <v>gchateaug</v>
          </cell>
        </row>
        <row r="2260">
          <cell r="A2260" t="str">
            <v>2000</v>
          </cell>
          <cell r="B2260" t="str">
            <v>RO04</v>
          </cell>
          <cell r="C2260" t="str">
            <v>A00</v>
          </cell>
          <cell r="D2260" t="str">
            <v>PC_EMP</v>
          </cell>
          <cell r="E2260" t="str">
            <v>T</v>
          </cell>
          <cell r="F2260" t="str">
            <v>TOTAL</v>
          </cell>
          <cell r="G2260" t="str">
            <v>RSE</v>
          </cell>
          <cell r="H2260" t="str">
            <v>:</v>
          </cell>
          <cell r="I2260" t="str">
            <v>NC</v>
          </cell>
          <cell r="K2260" t="str">
            <v>V</v>
          </cell>
          <cell r="L2260">
            <v>38628.496770833335</v>
          </cell>
          <cell r="M2260" t="str">
            <v>gchateaug</v>
          </cell>
          <cell r="N2260">
            <v>38680.624432870369</v>
          </cell>
          <cell r="O2260" t="str">
            <v>gchateaug</v>
          </cell>
        </row>
        <row r="2261">
          <cell r="A2261" t="str">
            <v>2000</v>
          </cell>
          <cell r="B2261" t="str">
            <v>RO04</v>
          </cell>
          <cell r="C2261" t="str">
            <v>A00</v>
          </cell>
          <cell r="D2261" t="str">
            <v>PC_EMP</v>
          </cell>
          <cell r="E2261" t="str">
            <v>T</v>
          </cell>
          <cell r="F2261" t="str">
            <v>TOTAL</v>
          </cell>
          <cell r="G2261" t="str">
            <v>TOTAL</v>
          </cell>
          <cell r="H2261" t="str">
            <v>:</v>
          </cell>
          <cell r="I2261" t="str">
            <v>NC</v>
          </cell>
          <cell r="K2261" t="str">
            <v>V</v>
          </cell>
          <cell r="L2261">
            <v>38628.496770833335</v>
          </cell>
          <cell r="M2261" t="str">
            <v>gchateaug</v>
          </cell>
          <cell r="N2261">
            <v>38680.624432870369</v>
          </cell>
          <cell r="O2261" t="str">
            <v>gchateaug</v>
          </cell>
        </row>
        <row r="2262">
          <cell r="A2262" t="str">
            <v>2000</v>
          </cell>
          <cell r="B2262" t="str">
            <v>PT30</v>
          </cell>
          <cell r="C2262" t="str">
            <v>A00</v>
          </cell>
          <cell r="D2262" t="str">
            <v>PC_EMP</v>
          </cell>
          <cell r="E2262" t="str">
            <v>T</v>
          </cell>
          <cell r="F2262" t="str">
            <v>BES</v>
          </cell>
          <cell r="G2262" t="str">
            <v>RSE</v>
          </cell>
          <cell r="H2262" t="str">
            <v>:</v>
          </cell>
          <cell r="I2262" t="str">
            <v>NC</v>
          </cell>
          <cell r="K2262" t="str">
            <v>V</v>
          </cell>
          <cell r="L2262">
            <v>38628.496770833335</v>
          </cell>
          <cell r="M2262" t="str">
            <v>gchateaug</v>
          </cell>
          <cell r="N2262">
            <v>38680.624432870369</v>
          </cell>
          <cell r="O2262" t="str">
            <v>gchateaug</v>
          </cell>
        </row>
        <row r="2263">
          <cell r="A2263" t="str">
            <v>2000</v>
          </cell>
          <cell r="B2263" t="str">
            <v>PT30</v>
          </cell>
          <cell r="C2263" t="str">
            <v>A00</v>
          </cell>
          <cell r="D2263" t="str">
            <v>PC_EMP</v>
          </cell>
          <cell r="E2263" t="str">
            <v>T</v>
          </cell>
          <cell r="F2263" t="str">
            <v>BES</v>
          </cell>
          <cell r="G2263" t="str">
            <v>TOTAL</v>
          </cell>
          <cell r="H2263" t="str">
            <v>:</v>
          </cell>
          <cell r="I2263" t="str">
            <v>NC</v>
          </cell>
          <cell r="K2263" t="str">
            <v>V</v>
          </cell>
          <cell r="L2263">
            <v>38628.496770833335</v>
          </cell>
          <cell r="M2263" t="str">
            <v>gchateaug</v>
          </cell>
          <cell r="N2263">
            <v>38680.624432870369</v>
          </cell>
          <cell r="O2263" t="str">
            <v>gchateaug</v>
          </cell>
        </row>
        <row r="2264">
          <cell r="A2264" t="str">
            <v>2000</v>
          </cell>
          <cell r="B2264" t="str">
            <v>PT30</v>
          </cell>
          <cell r="C2264" t="str">
            <v>A00</v>
          </cell>
          <cell r="D2264" t="str">
            <v>PC_EMP</v>
          </cell>
          <cell r="E2264" t="str">
            <v>T</v>
          </cell>
          <cell r="F2264" t="str">
            <v>TOTAL</v>
          </cell>
          <cell r="G2264" t="str">
            <v>RSE</v>
          </cell>
          <cell r="H2264" t="str">
            <v>:</v>
          </cell>
          <cell r="I2264" t="str">
            <v>NC</v>
          </cell>
          <cell r="K2264" t="str">
            <v>V</v>
          </cell>
          <cell r="L2264">
            <v>38628.496770833335</v>
          </cell>
          <cell r="M2264" t="str">
            <v>gchateaug</v>
          </cell>
          <cell r="N2264">
            <v>38680.624432870369</v>
          </cell>
          <cell r="O2264" t="str">
            <v>gchateaug</v>
          </cell>
        </row>
        <row r="2265">
          <cell r="A2265" t="str">
            <v>2000</v>
          </cell>
          <cell r="B2265" t="str">
            <v>PT30</v>
          </cell>
          <cell r="C2265" t="str">
            <v>A00</v>
          </cell>
          <cell r="D2265" t="str">
            <v>PC_EMP</v>
          </cell>
          <cell r="E2265" t="str">
            <v>T</v>
          </cell>
          <cell r="F2265" t="str">
            <v>TOTAL</v>
          </cell>
          <cell r="G2265" t="str">
            <v>TOTAL</v>
          </cell>
          <cell r="H2265" t="str">
            <v>:</v>
          </cell>
          <cell r="I2265" t="str">
            <v>NC</v>
          </cell>
          <cell r="K2265" t="str">
            <v>V</v>
          </cell>
          <cell r="L2265">
            <v>38628.496770833335</v>
          </cell>
          <cell r="M2265" t="str">
            <v>gchateaug</v>
          </cell>
          <cell r="N2265">
            <v>38680.624432870369</v>
          </cell>
          <cell r="O2265" t="str">
            <v>gchateaug</v>
          </cell>
        </row>
        <row r="2266">
          <cell r="A2266" t="str">
            <v>2000</v>
          </cell>
          <cell r="B2266" t="str">
            <v>PT20</v>
          </cell>
          <cell r="C2266" t="str">
            <v>A00</v>
          </cell>
          <cell r="D2266" t="str">
            <v>PC_EMP</v>
          </cell>
          <cell r="E2266" t="str">
            <v>T</v>
          </cell>
          <cell r="F2266" t="str">
            <v>BES</v>
          </cell>
          <cell r="G2266" t="str">
            <v>RSE</v>
          </cell>
          <cell r="H2266" t="str">
            <v>:</v>
          </cell>
          <cell r="I2266" t="str">
            <v>NC</v>
          </cell>
          <cell r="K2266" t="str">
            <v>V</v>
          </cell>
          <cell r="L2266">
            <v>38628.496770833335</v>
          </cell>
          <cell r="M2266" t="str">
            <v>gchateaug</v>
          </cell>
          <cell r="N2266">
            <v>38680.624432870369</v>
          </cell>
          <cell r="O2266" t="str">
            <v>gchateaug</v>
          </cell>
        </row>
        <row r="2267">
          <cell r="A2267" t="str">
            <v>2000</v>
          </cell>
          <cell r="B2267" t="str">
            <v>PT20</v>
          </cell>
          <cell r="C2267" t="str">
            <v>A00</v>
          </cell>
          <cell r="D2267" t="str">
            <v>PC_EMP</v>
          </cell>
          <cell r="E2267" t="str">
            <v>T</v>
          </cell>
          <cell r="F2267" t="str">
            <v>BES</v>
          </cell>
          <cell r="G2267" t="str">
            <v>TOTAL</v>
          </cell>
          <cell r="H2267" t="str">
            <v>:</v>
          </cell>
          <cell r="I2267" t="str">
            <v>NC</v>
          </cell>
          <cell r="K2267" t="str">
            <v>V</v>
          </cell>
          <cell r="L2267">
            <v>38628.496770833335</v>
          </cell>
          <cell r="M2267" t="str">
            <v>gchateaug</v>
          </cell>
          <cell r="N2267">
            <v>38680.624432870369</v>
          </cell>
          <cell r="O2267" t="str">
            <v>gchateaug</v>
          </cell>
        </row>
        <row r="2268">
          <cell r="A2268" t="str">
            <v>2000</v>
          </cell>
          <cell r="B2268" t="str">
            <v>PT20</v>
          </cell>
          <cell r="C2268" t="str">
            <v>A00</v>
          </cell>
          <cell r="D2268" t="str">
            <v>PC_EMP</v>
          </cell>
          <cell r="E2268" t="str">
            <v>T</v>
          </cell>
          <cell r="F2268" t="str">
            <v>TOTAL</v>
          </cell>
          <cell r="G2268" t="str">
            <v>RSE</v>
          </cell>
          <cell r="H2268" t="str">
            <v>:</v>
          </cell>
          <cell r="I2268" t="str">
            <v>NC</v>
          </cell>
          <cell r="K2268" t="str">
            <v>V</v>
          </cell>
          <cell r="L2268">
            <v>38628.496770833335</v>
          </cell>
          <cell r="M2268" t="str">
            <v>gchateaug</v>
          </cell>
          <cell r="N2268">
            <v>38680.624432870369</v>
          </cell>
          <cell r="O2268" t="str">
            <v>gchateaug</v>
          </cell>
        </row>
        <row r="2269">
          <cell r="A2269" t="str">
            <v>2000</v>
          </cell>
          <cell r="B2269" t="str">
            <v>PT20</v>
          </cell>
          <cell r="C2269" t="str">
            <v>A00</v>
          </cell>
          <cell r="D2269" t="str">
            <v>PC_EMP</v>
          </cell>
          <cell r="E2269" t="str">
            <v>T</v>
          </cell>
          <cell r="F2269" t="str">
            <v>TOTAL</v>
          </cell>
          <cell r="G2269" t="str">
            <v>TOTAL</v>
          </cell>
          <cell r="H2269" t="str">
            <v>:</v>
          </cell>
          <cell r="I2269" t="str">
            <v>NC</v>
          </cell>
          <cell r="K2269" t="str">
            <v>V</v>
          </cell>
          <cell r="L2269">
            <v>38628.496770833335</v>
          </cell>
          <cell r="M2269" t="str">
            <v>gchateaug</v>
          </cell>
          <cell r="N2269">
            <v>38680.624432870369</v>
          </cell>
          <cell r="O2269" t="str">
            <v>gchateaug</v>
          </cell>
        </row>
        <row r="2270">
          <cell r="A2270" t="str">
            <v>2000</v>
          </cell>
          <cell r="B2270" t="str">
            <v>PT2</v>
          </cell>
          <cell r="C2270" t="str">
            <v>A00</v>
          </cell>
          <cell r="D2270" t="str">
            <v>PC_EMP</v>
          </cell>
          <cell r="E2270" t="str">
            <v>T</v>
          </cell>
          <cell r="F2270" t="str">
            <v>BES</v>
          </cell>
          <cell r="G2270" t="str">
            <v>RSE</v>
          </cell>
          <cell r="H2270" t="str">
            <v>:</v>
          </cell>
          <cell r="I2270" t="str">
            <v>NC</v>
          </cell>
          <cell r="K2270" t="str">
            <v>V</v>
          </cell>
          <cell r="L2270">
            <v>38628.496770833335</v>
          </cell>
          <cell r="M2270" t="str">
            <v>gchateaug</v>
          </cell>
          <cell r="N2270">
            <v>38680.624432870369</v>
          </cell>
          <cell r="O2270" t="str">
            <v>gchateaug</v>
          </cell>
        </row>
        <row r="2271">
          <cell r="A2271" t="str">
            <v>2000</v>
          </cell>
          <cell r="B2271" t="str">
            <v>PT2</v>
          </cell>
          <cell r="C2271" t="str">
            <v>A00</v>
          </cell>
          <cell r="D2271" t="str">
            <v>PC_EMP</v>
          </cell>
          <cell r="E2271" t="str">
            <v>T</v>
          </cell>
          <cell r="F2271" t="str">
            <v>BES</v>
          </cell>
          <cell r="G2271" t="str">
            <v>TOTAL</v>
          </cell>
          <cell r="H2271" t="str">
            <v>:</v>
          </cell>
          <cell r="I2271" t="str">
            <v>NC</v>
          </cell>
          <cell r="K2271" t="str">
            <v>V</v>
          </cell>
          <cell r="L2271">
            <v>38628.496770833335</v>
          </cell>
          <cell r="M2271" t="str">
            <v>gchateaug</v>
          </cell>
          <cell r="N2271">
            <v>38680.624432870369</v>
          </cell>
          <cell r="O2271" t="str">
            <v>gchateaug</v>
          </cell>
        </row>
        <row r="2272">
          <cell r="A2272" t="str">
            <v>2000</v>
          </cell>
          <cell r="B2272" t="str">
            <v>PT2</v>
          </cell>
          <cell r="C2272" t="str">
            <v>A00</v>
          </cell>
          <cell r="D2272" t="str">
            <v>PC_EMP</v>
          </cell>
          <cell r="E2272" t="str">
            <v>T</v>
          </cell>
          <cell r="F2272" t="str">
            <v>TOTAL</v>
          </cell>
          <cell r="G2272" t="str">
            <v>RSE</v>
          </cell>
          <cell r="H2272" t="str">
            <v>:</v>
          </cell>
          <cell r="I2272" t="str">
            <v>NC</v>
          </cell>
          <cell r="K2272" t="str">
            <v>V</v>
          </cell>
          <cell r="L2272">
            <v>38628.496770833335</v>
          </cell>
          <cell r="M2272" t="str">
            <v>gchateaug</v>
          </cell>
          <cell r="N2272">
            <v>38680.624432870369</v>
          </cell>
          <cell r="O2272" t="str">
            <v>gchateaug</v>
          </cell>
        </row>
        <row r="2273">
          <cell r="A2273" t="str">
            <v>2000</v>
          </cell>
          <cell r="B2273" t="str">
            <v>PT2</v>
          </cell>
          <cell r="C2273" t="str">
            <v>A00</v>
          </cell>
          <cell r="D2273" t="str">
            <v>PC_EMP</v>
          </cell>
          <cell r="E2273" t="str">
            <v>T</v>
          </cell>
          <cell r="F2273" t="str">
            <v>TOTAL</v>
          </cell>
          <cell r="G2273" t="str">
            <v>TOTAL</v>
          </cell>
          <cell r="H2273" t="str">
            <v>:</v>
          </cell>
          <cell r="I2273" t="str">
            <v>NC</v>
          </cell>
          <cell r="K2273" t="str">
            <v>V</v>
          </cell>
          <cell r="L2273">
            <v>38628.496770833335</v>
          </cell>
          <cell r="M2273" t="str">
            <v>gchateaug</v>
          </cell>
          <cell r="N2273">
            <v>38680.624432870369</v>
          </cell>
          <cell r="O2273" t="str">
            <v>gchateaug</v>
          </cell>
        </row>
        <row r="2274">
          <cell r="A2274" t="str">
            <v>2000</v>
          </cell>
          <cell r="B2274" t="str">
            <v>PT18</v>
          </cell>
          <cell r="C2274" t="str">
            <v>A00</v>
          </cell>
          <cell r="D2274" t="str">
            <v>PC_EMP</v>
          </cell>
          <cell r="E2274" t="str">
            <v>T</v>
          </cell>
          <cell r="F2274" t="str">
            <v>BES</v>
          </cell>
          <cell r="G2274" t="str">
            <v>RSE</v>
          </cell>
          <cell r="H2274" t="str">
            <v>:</v>
          </cell>
          <cell r="I2274" t="str">
            <v>NC</v>
          </cell>
          <cell r="K2274" t="str">
            <v>V</v>
          </cell>
          <cell r="L2274">
            <v>38628.496770833335</v>
          </cell>
          <cell r="M2274" t="str">
            <v>gchateaug</v>
          </cell>
          <cell r="N2274">
            <v>38680.624432870369</v>
          </cell>
          <cell r="O2274" t="str">
            <v>gchateaug</v>
          </cell>
        </row>
        <row r="2275">
          <cell r="A2275" t="str">
            <v>2000</v>
          </cell>
          <cell r="B2275" t="str">
            <v>PT18</v>
          </cell>
          <cell r="C2275" t="str">
            <v>A00</v>
          </cell>
          <cell r="D2275" t="str">
            <v>PC_EMP</v>
          </cell>
          <cell r="E2275" t="str">
            <v>T</v>
          </cell>
          <cell r="F2275" t="str">
            <v>BES</v>
          </cell>
          <cell r="G2275" t="str">
            <v>TOTAL</v>
          </cell>
          <cell r="H2275" t="str">
            <v>:</v>
          </cell>
          <cell r="I2275" t="str">
            <v>NC</v>
          </cell>
          <cell r="K2275" t="str">
            <v>V</v>
          </cell>
          <cell r="L2275">
            <v>38628.496770833335</v>
          </cell>
          <cell r="M2275" t="str">
            <v>gchateaug</v>
          </cell>
          <cell r="N2275">
            <v>38680.624432870369</v>
          </cell>
          <cell r="O2275" t="str">
            <v>gchateaug</v>
          </cell>
        </row>
        <row r="2276">
          <cell r="A2276" t="str">
            <v>2000</v>
          </cell>
          <cell r="B2276" t="str">
            <v>PT18</v>
          </cell>
          <cell r="C2276" t="str">
            <v>A00</v>
          </cell>
          <cell r="D2276" t="str">
            <v>PC_EMP</v>
          </cell>
          <cell r="E2276" t="str">
            <v>T</v>
          </cell>
          <cell r="F2276" t="str">
            <v>TOTAL</v>
          </cell>
          <cell r="G2276" t="str">
            <v>RSE</v>
          </cell>
          <cell r="H2276" t="str">
            <v>:</v>
          </cell>
          <cell r="I2276" t="str">
            <v>NC</v>
          </cell>
          <cell r="K2276" t="str">
            <v>V</v>
          </cell>
          <cell r="L2276">
            <v>38628.496770833335</v>
          </cell>
          <cell r="M2276" t="str">
            <v>gchateaug</v>
          </cell>
          <cell r="N2276">
            <v>38680.624432870369</v>
          </cell>
          <cell r="O2276" t="str">
            <v>gchateaug</v>
          </cell>
        </row>
        <row r="2277">
          <cell r="A2277" t="str">
            <v>2000</v>
          </cell>
          <cell r="B2277" t="str">
            <v>PT18</v>
          </cell>
          <cell r="C2277" t="str">
            <v>A00</v>
          </cell>
          <cell r="D2277" t="str">
            <v>PC_EMP</v>
          </cell>
          <cell r="E2277" t="str">
            <v>T</v>
          </cell>
          <cell r="F2277" t="str">
            <v>TOTAL</v>
          </cell>
          <cell r="G2277" t="str">
            <v>TOTAL</v>
          </cell>
          <cell r="H2277" t="str">
            <v>:</v>
          </cell>
          <cell r="I2277" t="str">
            <v>NC</v>
          </cell>
          <cell r="K2277" t="str">
            <v>V</v>
          </cell>
          <cell r="L2277">
            <v>38628.496770833335</v>
          </cell>
          <cell r="M2277" t="str">
            <v>gchateaug</v>
          </cell>
          <cell r="N2277">
            <v>38680.624432870369</v>
          </cell>
          <cell r="O2277" t="str">
            <v>gchateaug</v>
          </cell>
        </row>
        <row r="2278">
          <cell r="A2278" t="str">
            <v>2000</v>
          </cell>
          <cell r="B2278" t="str">
            <v>PT16</v>
          </cell>
          <cell r="C2278" t="str">
            <v>A00</v>
          </cell>
          <cell r="D2278" t="str">
            <v>PC_EMP</v>
          </cell>
          <cell r="E2278" t="str">
            <v>T</v>
          </cell>
          <cell r="F2278" t="str">
            <v>BES</v>
          </cell>
          <cell r="G2278" t="str">
            <v>RSE</v>
          </cell>
          <cell r="H2278" t="str">
            <v>:</v>
          </cell>
          <cell r="I2278" t="str">
            <v>NC</v>
          </cell>
          <cell r="K2278" t="str">
            <v>V</v>
          </cell>
          <cell r="L2278">
            <v>38628.496770833335</v>
          </cell>
          <cell r="M2278" t="str">
            <v>gchateaug</v>
          </cell>
          <cell r="N2278">
            <v>38680.624432870369</v>
          </cell>
          <cell r="O2278" t="str">
            <v>gchateaug</v>
          </cell>
        </row>
        <row r="2279">
          <cell r="A2279" t="str">
            <v>2000</v>
          </cell>
          <cell r="B2279" t="str">
            <v>PT16</v>
          </cell>
          <cell r="C2279" t="str">
            <v>A00</v>
          </cell>
          <cell r="D2279" t="str">
            <v>PC_EMP</v>
          </cell>
          <cell r="E2279" t="str">
            <v>T</v>
          </cell>
          <cell r="F2279" t="str">
            <v>BES</v>
          </cell>
          <cell r="G2279" t="str">
            <v>TOTAL</v>
          </cell>
          <cell r="H2279" t="str">
            <v>:</v>
          </cell>
          <cell r="I2279" t="str">
            <v>NC</v>
          </cell>
          <cell r="K2279" t="str">
            <v>V</v>
          </cell>
          <cell r="L2279">
            <v>38628.496770833335</v>
          </cell>
          <cell r="M2279" t="str">
            <v>gchateaug</v>
          </cell>
          <cell r="N2279">
            <v>38680.624432870369</v>
          </cell>
          <cell r="O2279" t="str">
            <v>gchateaug</v>
          </cell>
        </row>
        <row r="2280">
          <cell r="A2280" t="str">
            <v>2000</v>
          </cell>
          <cell r="B2280" t="str">
            <v>PT16</v>
          </cell>
          <cell r="C2280" t="str">
            <v>A00</v>
          </cell>
          <cell r="D2280" t="str">
            <v>PC_EMP</v>
          </cell>
          <cell r="E2280" t="str">
            <v>T</v>
          </cell>
          <cell r="F2280" t="str">
            <v>TOTAL</v>
          </cell>
          <cell r="G2280" t="str">
            <v>RSE</v>
          </cell>
          <cell r="H2280" t="str">
            <v>:</v>
          </cell>
          <cell r="I2280" t="str">
            <v>NC</v>
          </cell>
          <cell r="K2280" t="str">
            <v>V</v>
          </cell>
          <cell r="L2280">
            <v>38628.496770833335</v>
          </cell>
          <cell r="M2280" t="str">
            <v>gchateaug</v>
          </cell>
          <cell r="N2280">
            <v>38680.624432870369</v>
          </cell>
          <cell r="O2280" t="str">
            <v>gchateaug</v>
          </cell>
        </row>
        <row r="2281">
          <cell r="A2281" t="str">
            <v>2000</v>
          </cell>
          <cell r="B2281" t="str">
            <v>PT16</v>
          </cell>
          <cell r="C2281" t="str">
            <v>A00</v>
          </cell>
          <cell r="D2281" t="str">
            <v>PC_EMP</v>
          </cell>
          <cell r="E2281" t="str">
            <v>T</v>
          </cell>
          <cell r="F2281" t="str">
            <v>TOTAL</v>
          </cell>
          <cell r="G2281" t="str">
            <v>TOTAL</v>
          </cell>
          <cell r="H2281" t="str">
            <v>:</v>
          </cell>
          <cell r="I2281" t="str">
            <v>NC</v>
          </cell>
          <cell r="K2281" t="str">
            <v>V</v>
          </cell>
          <cell r="L2281">
            <v>38628.496770833335</v>
          </cell>
          <cell r="M2281" t="str">
            <v>gchateaug</v>
          </cell>
          <cell r="N2281">
            <v>38680.624432870369</v>
          </cell>
          <cell r="O2281" t="str">
            <v>gchateaug</v>
          </cell>
        </row>
        <row r="2282">
          <cell r="A2282" t="str">
            <v>2000</v>
          </cell>
          <cell r="B2282" t="str">
            <v>PT15</v>
          </cell>
          <cell r="C2282" t="str">
            <v>A00</v>
          </cell>
          <cell r="D2282" t="str">
            <v>PC_EMP</v>
          </cell>
          <cell r="E2282" t="str">
            <v>T</v>
          </cell>
          <cell r="F2282" t="str">
            <v>BES</v>
          </cell>
          <cell r="G2282" t="str">
            <v>RSE</v>
          </cell>
          <cell r="H2282" t="str">
            <v>:</v>
          </cell>
          <cell r="I2282" t="str">
            <v>NC</v>
          </cell>
          <cell r="K2282" t="str">
            <v>V</v>
          </cell>
          <cell r="L2282">
            <v>38628.496770833335</v>
          </cell>
          <cell r="M2282" t="str">
            <v>gchateaug</v>
          </cell>
          <cell r="N2282">
            <v>38680.624432870369</v>
          </cell>
          <cell r="O2282" t="str">
            <v>gchateaug</v>
          </cell>
        </row>
        <row r="2283">
          <cell r="A2283" t="str">
            <v>2000</v>
          </cell>
          <cell r="B2283" t="str">
            <v>PT15</v>
          </cell>
          <cell r="C2283" t="str">
            <v>A00</v>
          </cell>
          <cell r="D2283" t="str">
            <v>PC_EMP</v>
          </cell>
          <cell r="E2283" t="str">
            <v>T</v>
          </cell>
          <cell r="F2283" t="str">
            <v>BES</v>
          </cell>
          <cell r="G2283" t="str">
            <v>TOTAL</v>
          </cell>
          <cell r="H2283" t="str">
            <v>:</v>
          </cell>
          <cell r="I2283" t="str">
            <v>NC</v>
          </cell>
          <cell r="K2283" t="str">
            <v>V</v>
          </cell>
          <cell r="L2283">
            <v>38628.496770833335</v>
          </cell>
          <cell r="M2283" t="str">
            <v>gchateaug</v>
          </cell>
          <cell r="N2283">
            <v>38680.624432870369</v>
          </cell>
          <cell r="O2283" t="str">
            <v>gchateaug</v>
          </cell>
        </row>
        <row r="2284">
          <cell r="A2284" t="str">
            <v>2000</v>
          </cell>
          <cell r="B2284" t="str">
            <v>PT15</v>
          </cell>
          <cell r="C2284" t="str">
            <v>A00</v>
          </cell>
          <cell r="D2284" t="str">
            <v>PC_EMP</v>
          </cell>
          <cell r="E2284" t="str">
            <v>T</v>
          </cell>
          <cell r="F2284" t="str">
            <v>TOTAL</v>
          </cell>
          <cell r="G2284" t="str">
            <v>RSE</v>
          </cell>
          <cell r="H2284" t="str">
            <v>:</v>
          </cell>
          <cell r="I2284" t="str">
            <v>NC</v>
          </cell>
          <cell r="K2284" t="str">
            <v>V</v>
          </cell>
          <cell r="L2284">
            <v>38628.496770833335</v>
          </cell>
          <cell r="M2284" t="str">
            <v>gchateaug</v>
          </cell>
          <cell r="N2284">
            <v>38680.624432870369</v>
          </cell>
          <cell r="O2284" t="str">
            <v>gchateaug</v>
          </cell>
        </row>
        <row r="2285">
          <cell r="A2285" t="str">
            <v>2000</v>
          </cell>
          <cell r="B2285" t="str">
            <v>PT15</v>
          </cell>
          <cell r="C2285" t="str">
            <v>A00</v>
          </cell>
          <cell r="D2285" t="str">
            <v>PC_EMP</v>
          </cell>
          <cell r="E2285" t="str">
            <v>T</v>
          </cell>
          <cell r="F2285" t="str">
            <v>TOTAL</v>
          </cell>
          <cell r="G2285" t="str">
            <v>TOTAL</v>
          </cell>
          <cell r="H2285" t="str">
            <v>:</v>
          </cell>
          <cell r="I2285" t="str">
            <v>NC</v>
          </cell>
          <cell r="K2285" t="str">
            <v>V</v>
          </cell>
          <cell r="L2285">
            <v>38628.496770833335</v>
          </cell>
          <cell r="M2285" t="str">
            <v>gchateaug</v>
          </cell>
          <cell r="N2285">
            <v>38680.624432870369</v>
          </cell>
          <cell r="O2285" t="str">
            <v>gchateaug</v>
          </cell>
        </row>
        <row r="2286">
          <cell r="A2286" t="str">
            <v>2003</v>
          </cell>
          <cell r="B2286" t="str">
            <v>ITD4</v>
          </cell>
          <cell r="C2286" t="str">
            <v>A00</v>
          </cell>
          <cell r="D2286" t="str">
            <v>PC_EMP</v>
          </cell>
          <cell r="E2286" t="str">
            <v>T</v>
          </cell>
          <cell r="F2286" t="str">
            <v>TOTAL</v>
          </cell>
          <cell r="G2286" t="str">
            <v>RSE</v>
          </cell>
          <cell r="I2286" t="str">
            <v>MS</v>
          </cell>
          <cell r="K2286" t="str">
            <v>V</v>
          </cell>
          <cell r="L2286">
            <v>38628.496782407405</v>
          </cell>
          <cell r="M2286" t="str">
            <v>gchateaug</v>
          </cell>
          <cell r="N2286">
            <v>38680.624456018515</v>
          </cell>
          <cell r="O2286" t="str">
            <v>gchateaug</v>
          </cell>
          <cell r="Q2286">
            <v>0.51</v>
          </cell>
        </row>
        <row r="2287">
          <cell r="A2287" t="str">
            <v>2003</v>
          </cell>
          <cell r="B2287" t="str">
            <v>ITD4</v>
          </cell>
          <cell r="C2287" t="str">
            <v>A00</v>
          </cell>
          <cell r="D2287" t="str">
            <v>PC_EMP</v>
          </cell>
          <cell r="E2287" t="str">
            <v>T</v>
          </cell>
          <cell r="F2287" t="str">
            <v>TOTAL</v>
          </cell>
          <cell r="G2287" t="str">
            <v>TOTAL</v>
          </cell>
          <cell r="I2287" t="str">
            <v>MS</v>
          </cell>
          <cell r="K2287" t="str">
            <v>V</v>
          </cell>
          <cell r="L2287">
            <v>38628.496782407405</v>
          </cell>
          <cell r="M2287" t="str">
            <v>gchateaug</v>
          </cell>
          <cell r="N2287">
            <v>38680.624456018515</v>
          </cell>
          <cell r="O2287" t="str">
            <v>gchateaug</v>
          </cell>
          <cell r="Q2287">
            <v>1.34</v>
          </cell>
        </row>
        <row r="2288">
          <cell r="A2288" t="str">
            <v>2003</v>
          </cell>
          <cell r="B2288" t="str">
            <v>ITC3</v>
          </cell>
          <cell r="C2288" t="str">
            <v>A00</v>
          </cell>
          <cell r="D2288" t="str">
            <v>PC_EMP</v>
          </cell>
          <cell r="E2288" t="str">
            <v>T</v>
          </cell>
          <cell r="F2288" t="str">
            <v>BES</v>
          </cell>
          <cell r="G2288" t="str">
            <v>RSE</v>
          </cell>
          <cell r="I2288" t="str">
            <v>MS</v>
          </cell>
          <cell r="K2288" t="str">
            <v>V</v>
          </cell>
          <cell r="L2288">
            <v>38628.496782407405</v>
          </cell>
          <cell r="M2288" t="str">
            <v>gchateaug</v>
          </cell>
          <cell r="N2288">
            <v>38680.624456018515</v>
          </cell>
          <cell r="O2288" t="str">
            <v>gchateaug</v>
          </cell>
          <cell r="Q2288">
            <v>0.21</v>
          </cell>
        </row>
        <row r="2289">
          <cell r="A2289" t="str">
            <v>2003</v>
          </cell>
          <cell r="B2289" t="str">
            <v>ITC3</v>
          </cell>
          <cell r="C2289" t="str">
            <v>A00</v>
          </cell>
          <cell r="D2289" t="str">
            <v>PC_EMP</v>
          </cell>
          <cell r="E2289" t="str">
            <v>T</v>
          </cell>
          <cell r="F2289" t="str">
            <v>BES</v>
          </cell>
          <cell r="G2289" t="str">
            <v>TOTAL</v>
          </cell>
          <cell r="I2289" t="str">
            <v>MS</v>
          </cell>
          <cell r="K2289" t="str">
            <v>V</v>
          </cell>
          <cell r="L2289">
            <v>38628.496782407405</v>
          </cell>
          <cell r="M2289" t="str">
            <v>gchateaug</v>
          </cell>
          <cell r="N2289">
            <v>38680.624456018515</v>
          </cell>
          <cell r="O2289" t="str">
            <v>gchateaug</v>
          </cell>
          <cell r="Q2289">
            <v>0.43</v>
          </cell>
        </row>
        <row r="2290">
          <cell r="A2290" t="str">
            <v>2003</v>
          </cell>
          <cell r="B2290" t="str">
            <v>ITC3</v>
          </cell>
          <cell r="C2290" t="str">
            <v>A00</v>
          </cell>
          <cell r="D2290" t="str">
            <v>PC_EMP</v>
          </cell>
          <cell r="E2290" t="str">
            <v>T</v>
          </cell>
          <cell r="F2290" t="str">
            <v>TOTAL</v>
          </cell>
          <cell r="G2290" t="str">
            <v>RSE</v>
          </cell>
          <cell r="I2290" t="str">
            <v>MS</v>
          </cell>
          <cell r="K2290" t="str">
            <v>V</v>
          </cell>
          <cell r="L2290">
            <v>38628.496782407405</v>
          </cell>
          <cell r="M2290" t="str">
            <v>gchateaug</v>
          </cell>
          <cell r="N2290">
            <v>38680.624432870369</v>
          </cell>
          <cell r="O2290" t="str">
            <v>gchateaug</v>
          </cell>
          <cell r="Q2290">
            <v>0.56000000000000005</v>
          </cell>
        </row>
        <row r="2291">
          <cell r="A2291" t="str">
            <v>2003</v>
          </cell>
          <cell r="B2291" t="str">
            <v>ITG</v>
          </cell>
          <cell r="C2291" t="str">
            <v>A00</v>
          </cell>
          <cell r="D2291" t="str">
            <v>PC_EMP</v>
          </cell>
          <cell r="E2291" t="str">
            <v>T</v>
          </cell>
          <cell r="F2291" t="str">
            <v>TOTAL</v>
          </cell>
          <cell r="G2291" t="str">
            <v>RSE</v>
          </cell>
          <cell r="I2291" t="str">
            <v>MS</v>
          </cell>
          <cell r="K2291" t="str">
            <v>V</v>
          </cell>
          <cell r="L2291">
            <v>38628.496782407405</v>
          </cell>
          <cell r="M2291" t="str">
            <v>gchateaug</v>
          </cell>
          <cell r="N2291">
            <v>38680.624456018515</v>
          </cell>
          <cell r="O2291" t="str">
            <v>gchateaug</v>
          </cell>
          <cell r="Q2291">
            <v>0.41</v>
          </cell>
        </row>
        <row r="2292">
          <cell r="A2292" t="str">
            <v>2003</v>
          </cell>
          <cell r="B2292" t="str">
            <v>ITG</v>
          </cell>
          <cell r="C2292" t="str">
            <v>A00</v>
          </cell>
          <cell r="D2292" t="str">
            <v>PC_EMP</v>
          </cell>
          <cell r="E2292" t="str">
            <v>T</v>
          </cell>
          <cell r="F2292" t="str">
            <v>TOTAL</v>
          </cell>
          <cell r="G2292" t="str">
            <v>TOTAL</v>
          </cell>
          <cell r="I2292" t="str">
            <v>MS</v>
          </cell>
          <cell r="K2292" t="str">
            <v>V</v>
          </cell>
          <cell r="L2292">
            <v>38628.496782407405</v>
          </cell>
          <cell r="M2292" t="str">
            <v>gchateaug</v>
          </cell>
          <cell r="N2292">
            <v>38680.624456018515</v>
          </cell>
          <cell r="O2292" t="str">
            <v>gchateaug</v>
          </cell>
          <cell r="Q2292">
            <v>0.96</v>
          </cell>
        </row>
        <row r="2293">
          <cell r="A2293" t="str">
            <v>2003</v>
          </cell>
          <cell r="B2293" t="str">
            <v>ITF6</v>
          </cell>
          <cell r="C2293" t="str">
            <v>A00</v>
          </cell>
          <cell r="D2293" t="str">
            <v>PC_EMP</v>
          </cell>
          <cell r="E2293" t="str">
            <v>T</v>
          </cell>
          <cell r="F2293" t="str">
            <v>BES</v>
          </cell>
          <cell r="G2293" t="str">
            <v>RSE</v>
          </cell>
          <cell r="I2293" t="str">
            <v>MS</v>
          </cell>
          <cell r="K2293" t="str">
            <v>V</v>
          </cell>
          <cell r="L2293">
            <v>38628.496782407405</v>
          </cell>
          <cell r="M2293" t="str">
            <v>gchateaug</v>
          </cell>
          <cell r="N2293">
            <v>38680.624456018515</v>
          </cell>
          <cell r="O2293" t="str">
            <v>gchateaug</v>
          </cell>
          <cell r="Q2293">
            <v>0.01</v>
          </cell>
        </row>
        <row r="2294">
          <cell r="A2294" t="str">
            <v>2003</v>
          </cell>
          <cell r="B2294" t="str">
            <v>ITF6</v>
          </cell>
          <cell r="C2294" t="str">
            <v>A00</v>
          </cell>
          <cell r="D2294" t="str">
            <v>PC_EMP</v>
          </cell>
          <cell r="E2294" t="str">
            <v>T</v>
          </cell>
          <cell r="F2294" t="str">
            <v>BES</v>
          </cell>
          <cell r="G2294" t="str">
            <v>TOTAL</v>
          </cell>
          <cell r="I2294" t="str">
            <v>MS</v>
          </cell>
          <cell r="K2294" t="str">
            <v>V</v>
          </cell>
          <cell r="L2294">
            <v>38628.496782407405</v>
          </cell>
          <cell r="M2294" t="str">
            <v>gchateaug</v>
          </cell>
          <cell r="N2294">
            <v>38680.624456018515</v>
          </cell>
          <cell r="O2294" t="str">
            <v>gchateaug</v>
          </cell>
          <cell r="Q2294">
            <v>0.02</v>
          </cell>
        </row>
        <row r="2295">
          <cell r="A2295" t="str">
            <v>2003</v>
          </cell>
          <cell r="B2295" t="str">
            <v>ITF6</v>
          </cell>
          <cell r="C2295" t="str">
            <v>A00</v>
          </cell>
          <cell r="D2295" t="str">
            <v>PC_EMP</v>
          </cell>
          <cell r="E2295" t="str">
            <v>T</v>
          </cell>
          <cell r="F2295" t="str">
            <v>TOTAL</v>
          </cell>
          <cell r="G2295" t="str">
            <v>RSE</v>
          </cell>
          <cell r="I2295" t="str">
            <v>MS</v>
          </cell>
          <cell r="K2295" t="str">
            <v>V</v>
          </cell>
          <cell r="L2295">
            <v>38628.496782407405</v>
          </cell>
          <cell r="M2295" t="str">
            <v>gchateaug</v>
          </cell>
          <cell r="N2295">
            <v>38680.624456018515</v>
          </cell>
          <cell r="O2295" t="str">
            <v>gchateaug</v>
          </cell>
          <cell r="Q2295">
            <v>0.2</v>
          </cell>
        </row>
        <row r="2296">
          <cell r="A2296" t="str">
            <v>2003</v>
          </cell>
          <cell r="B2296" t="str">
            <v>ITF6</v>
          </cell>
          <cell r="C2296" t="str">
            <v>A00</v>
          </cell>
          <cell r="D2296" t="str">
            <v>PC_EMP</v>
          </cell>
          <cell r="E2296" t="str">
            <v>T</v>
          </cell>
          <cell r="F2296" t="str">
            <v>TOTAL</v>
          </cell>
          <cell r="G2296" t="str">
            <v>TOTAL</v>
          </cell>
          <cell r="I2296" t="str">
            <v>MS</v>
          </cell>
          <cell r="K2296" t="str">
            <v>V</v>
          </cell>
          <cell r="L2296">
            <v>38628.496782407405</v>
          </cell>
          <cell r="M2296" t="str">
            <v>gchateaug</v>
          </cell>
          <cell r="N2296">
            <v>38680.624456018515</v>
          </cell>
          <cell r="O2296" t="str">
            <v>gchateaug</v>
          </cell>
          <cell r="Q2296">
            <v>0.48</v>
          </cell>
        </row>
        <row r="2297">
          <cell r="A2297" t="str">
            <v>2003</v>
          </cell>
          <cell r="B2297" t="str">
            <v>ITF5</v>
          </cell>
          <cell r="C2297" t="str">
            <v>A00</v>
          </cell>
          <cell r="D2297" t="str">
            <v>PC_EMP</v>
          </cell>
          <cell r="E2297" t="str">
            <v>T</v>
          </cell>
          <cell r="F2297" t="str">
            <v>BES</v>
          </cell>
          <cell r="G2297" t="str">
            <v>RSE</v>
          </cell>
          <cell r="I2297" t="str">
            <v>MS</v>
          </cell>
          <cell r="K2297" t="str">
            <v>V</v>
          </cell>
          <cell r="L2297">
            <v>38628.496782407405</v>
          </cell>
          <cell r="M2297" t="str">
            <v>gchateaug</v>
          </cell>
          <cell r="N2297">
            <v>38680.624456018515</v>
          </cell>
          <cell r="O2297" t="str">
            <v>gchateaug</v>
          </cell>
          <cell r="Q2297">
            <v>0.09</v>
          </cell>
        </row>
        <row r="2298">
          <cell r="A2298" t="str">
            <v>2003</v>
          </cell>
          <cell r="B2298" t="str">
            <v>ITF5</v>
          </cell>
          <cell r="C2298" t="str">
            <v>A00</v>
          </cell>
          <cell r="D2298" t="str">
            <v>PC_EMP</v>
          </cell>
          <cell r="E2298" t="str">
            <v>T</v>
          </cell>
          <cell r="F2298" t="str">
            <v>BES</v>
          </cell>
          <cell r="G2298" t="str">
            <v>TOTAL</v>
          </cell>
          <cell r="I2298" t="str">
            <v>MS</v>
          </cell>
          <cell r="K2298" t="str">
            <v>V</v>
          </cell>
          <cell r="L2298">
            <v>38628.496782407405</v>
          </cell>
          <cell r="M2298" t="str">
            <v>gchateaug</v>
          </cell>
          <cell r="N2298">
            <v>38680.624456018515</v>
          </cell>
          <cell r="O2298" t="str">
            <v>gchateaug</v>
          </cell>
          <cell r="Q2298">
            <v>0.15</v>
          </cell>
        </row>
        <row r="2299">
          <cell r="A2299" t="str">
            <v>2003</v>
          </cell>
          <cell r="B2299" t="str">
            <v>ITF5</v>
          </cell>
          <cell r="C2299" t="str">
            <v>A00</v>
          </cell>
          <cell r="D2299" t="str">
            <v>PC_EMP</v>
          </cell>
          <cell r="E2299" t="str">
            <v>T</v>
          </cell>
          <cell r="F2299" t="str">
            <v>TOTAL</v>
          </cell>
          <cell r="G2299" t="str">
            <v>RSE</v>
          </cell>
          <cell r="I2299" t="str">
            <v>MS</v>
          </cell>
          <cell r="K2299" t="str">
            <v>V</v>
          </cell>
          <cell r="L2299">
            <v>38628.496782407405</v>
          </cell>
          <cell r="M2299" t="str">
            <v>gchateaug</v>
          </cell>
          <cell r="N2299">
            <v>38680.624456018515</v>
          </cell>
          <cell r="O2299" t="str">
            <v>gchateaug</v>
          </cell>
          <cell r="Q2299">
            <v>0.3</v>
          </cell>
        </row>
        <row r="2300">
          <cell r="A2300" t="str">
            <v>2003</v>
          </cell>
          <cell r="B2300" t="str">
            <v>ITF5</v>
          </cell>
          <cell r="C2300" t="str">
            <v>A00</v>
          </cell>
          <cell r="D2300" t="str">
            <v>PC_EMP</v>
          </cell>
          <cell r="E2300" t="str">
            <v>T</v>
          </cell>
          <cell r="F2300" t="str">
            <v>TOTAL</v>
          </cell>
          <cell r="G2300" t="str">
            <v>TOTAL</v>
          </cell>
          <cell r="I2300" t="str">
            <v>MS</v>
          </cell>
          <cell r="K2300" t="str">
            <v>V</v>
          </cell>
          <cell r="L2300">
            <v>38628.496782407405</v>
          </cell>
          <cell r="M2300" t="str">
            <v>gchateaug</v>
          </cell>
          <cell r="N2300">
            <v>38680.624456018515</v>
          </cell>
          <cell r="O2300" t="str">
            <v>gchateaug</v>
          </cell>
          <cell r="Q2300">
            <v>0.63</v>
          </cell>
        </row>
        <row r="2301">
          <cell r="A2301" t="str">
            <v>2003</v>
          </cell>
          <cell r="B2301" t="str">
            <v>ITF2</v>
          </cell>
          <cell r="C2301" t="str">
            <v>A00</v>
          </cell>
          <cell r="D2301" t="str">
            <v>PC_EMP</v>
          </cell>
          <cell r="E2301" t="str">
            <v>T</v>
          </cell>
          <cell r="F2301" t="str">
            <v>BES</v>
          </cell>
          <cell r="G2301" t="str">
            <v>RSE</v>
          </cell>
          <cell r="I2301" t="str">
            <v>MS</v>
          </cell>
          <cell r="K2301" t="str">
            <v>V</v>
          </cell>
          <cell r="L2301">
            <v>38628.496782407405</v>
          </cell>
          <cell r="M2301" t="str">
            <v>gchateaug</v>
          </cell>
          <cell r="N2301">
            <v>38680.624456018515</v>
          </cell>
          <cell r="O2301" t="str">
            <v>gchateaug</v>
          </cell>
          <cell r="Q2301">
            <v>0</v>
          </cell>
        </row>
        <row r="2302">
          <cell r="A2302" t="str">
            <v>2003</v>
          </cell>
          <cell r="B2302" t="str">
            <v>ITF2</v>
          </cell>
          <cell r="C2302" t="str">
            <v>A00</v>
          </cell>
          <cell r="D2302" t="str">
            <v>PC_EMP</v>
          </cell>
          <cell r="E2302" t="str">
            <v>T</v>
          </cell>
          <cell r="F2302" t="str">
            <v>BES</v>
          </cell>
          <cell r="G2302" t="str">
            <v>TOTAL</v>
          </cell>
          <cell r="I2302" t="str">
            <v>MS</v>
          </cell>
          <cell r="K2302" t="str">
            <v>V</v>
          </cell>
          <cell r="L2302">
            <v>38628.496782407405</v>
          </cell>
          <cell r="M2302" t="str">
            <v>gchateaug</v>
          </cell>
          <cell r="N2302">
            <v>38680.624456018515</v>
          </cell>
          <cell r="O2302" t="str">
            <v>gchateaug</v>
          </cell>
          <cell r="Q2302">
            <v>0.01</v>
          </cell>
        </row>
        <row r="2303">
          <cell r="A2303" t="str">
            <v>2003</v>
          </cell>
          <cell r="B2303" t="str">
            <v>ITF2</v>
          </cell>
          <cell r="C2303" t="str">
            <v>A00</v>
          </cell>
          <cell r="D2303" t="str">
            <v>PC_EMP</v>
          </cell>
          <cell r="E2303" t="str">
            <v>T</v>
          </cell>
          <cell r="F2303" t="str">
            <v>TOTAL</v>
          </cell>
          <cell r="G2303" t="str">
            <v>RSE</v>
          </cell>
          <cell r="I2303" t="str">
            <v>MS</v>
          </cell>
          <cell r="K2303" t="str">
            <v>V</v>
          </cell>
          <cell r="L2303">
            <v>38628.496782407405</v>
          </cell>
          <cell r="M2303" t="str">
            <v>gchateaug</v>
          </cell>
          <cell r="N2303">
            <v>38680.624456018515</v>
          </cell>
          <cell r="O2303" t="str">
            <v>gchateaug</v>
          </cell>
          <cell r="Q2303">
            <v>0.23</v>
          </cell>
        </row>
        <row r="2304">
          <cell r="A2304" t="str">
            <v>2003</v>
          </cell>
          <cell r="B2304" t="str">
            <v>ITF2</v>
          </cell>
          <cell r="C2304" t="str">
            <v>A00</v>
          </cell>
          <cell r="D2304" t="str">
            <v>PC_EMP</v>
          </cell>
          <cell r="E2304" t="str">
            <v>T</v>
          </cell>
          <cell r="F2304" t="str">
            <v>TOTAL</v>
          </cell>
          <cell r="G2304" t="str">
            <v>TOTAL</v>
          </cell>
          <cell r="I2304" t="str">
            <v>MS</v>
          </cell>
          <cell r="K2304" t="str">
            <v>V</v>
          </cell>
          <cell r="L2304">
            <v>38628.496782407405</v>
          </cell>
          <cell r="M2304" t="str">
            <v>gchateaug</v>
          </cell>
          <cell r="N2304">
            <v>38680.624456018515</v>
          </cell>
          <cell r="O2304" t="str">
            <v>gchateaug</v>
          </cell>
          <cell r="Q2304">
            <v>0.54</v>
          </cell>
        </row>
        <row r="2305">
          <cell r="A2305" t="str">
            <v>2003</v>
          </cell>
          <cell r="B2305" t="str">
            <v>ITE</v>
          </cell>
          <cell r="C2305" t="str">
            <v>A00</v>
          </cell>
          <cell r="D2305" t="str">
            <v>PC_EMP</v>
          </cell>
          <cell r="E2305" t="str">
            <v>T</v>
          </cell>
          <cell r="F2305" t="str">
            <v>BES</v>
          </cell>
          <cell r="G2305" t="str">
            <v>RSE</v>
          </cell>
          <cell r="I2305" t="str">
            <v>MS</v>
          </cell>
          <cell r="K2305" t="str">
            <v>V</v>
          </cell>
          <cell r="L2305">
            <v>38628.496782407405</v>
          </cell>
          <cell r="M2305" t="str">
            <v>gchateaug</v>
          </cell>
          <cell r="N2305">
            <v>38680.624456018515</v>
          </cell>
          <cell r="O2305" t="str">
            <v>gchateaug</v>
          </cell>
          <cell r="Q2305">
            <v>0.12</v>
          </cell>
        </row>
        <row r="2306">
          <cell r="A2306" t="str">
            <v>2003</v>
          </cell>
          <cell r="B2306" t="str">
            <v>ITE</v>
          </cell>
          <cell r="C2306" t="str">
            <v>A00</v>
          </cell>
          <cell r="D2306" t="str">
            <v>PC_EMP</v>
          </cell>
          <cell r="E2306" t="str">
            <v>T</v>
          </cell>
          <cell r="F2306" t="str">
            <v>BES</v>
          </cell>
          <cell r="G2306" t="str">
            <v>TOTAL</v>
          </cell>
          <cell r="I2306" t="str">
            <v>MS</v>
          </cell>
          <cell r="K2306" t="str">
            <v>V</v>
          </cell>
          <cell r="L2306">
            <v>38628.496782407405</v>
          </cell>
          <cell r="M2306" t="str">
            <v>gchateaug</v>
          </cell>
          <cell r="N2306">
            <v>38680.624456018515</v>
          </cell>
          <cell r="O2306" t="str">
            <v>gchateaug</v>
          </cell>
          <cell r="Q2306">
            <v>0.28000000000000003</v>
          </cell>
        </row>
        <row r="2307">
          <cell r="A2307" t="str">
            <v>2003</v>
          </cell>
          <cell r="B2307" t="str">
            <v>ITE</v>
          </cell>
          <cell r="C2307" t="str">
            <v>A00</v>
          </cell>
          <cell r="D2307" t="str">
            <v>PC_EMP</v>
          </cell>
          <cell r="E2307" t="str">
            <v>T</v>
          </cell>
          <cell r="F2307" t="str">
            <v>TOTAL</v>
          </cell>
          <cell r="G2307" t="str">
            <v>RSE</v>
          </cell>
          <cell r="I2307" t="str">
            <v>MS</v>
          </cell>
          <cell r="K2307" t="str">
            <v>V</v>
          </cell>
          <cell r="L2307">
            <v>38628.496782407405</v>
          </cell>
          <cell r="M2307" t="str">
            <v>gchateaug</v>
          </cell>
          <cell r="N2307">
            <v>38680.624456018515</v>
          </cell>
          <cell r="O2307" t="str">
            <v>gchateaug</v>
          </cell>
          <cell r="Q2307">
            <v>0.66</v>
          </cell>
        </row>
        <row r="2308">
          <cell r="A2308" t="str">
            <v>2003</v>
          </cell>
          <cell r="B2308" t="str">
            <v>ITE</v>
          </cell>
          <cell r="C2308" t="str">
            <v>A00</v>
          </cell>
          <cell r="D2308" t="str">
            <v>PC_EMP</v>
          </cell>
          <cell r="E2308" t="str">
            <v>T</v>
          </cell>
          <cell r="F2308" t="str">
            <v>TOTAL</v>
          </cell>
          <cell r="G2308" t="str">
            <v>TOTAL</v>
          </cell>
          <cell r="I2308" t="str">
            <v>MS</v>
          </cell>
          <cell r="K2308" t="str">
            <v>V</v>
          </cell>
          <cell r="L2308">
            <v>38628.496782407405</v>
          </cell>
          <cell r="M2308" t="str">
            <v>gchateaug</v>
          </cell>
          <cell r="N2308">
            <v>38680.624456018515</v>
          </cell>
          <cell r="O2308" t="str">
            <v>gchateaug</v>
          </cell>
          <cell r="Q2308">
            <v>1.48</v>
          </cell>
        </row>
        <row r="2309">
          <cell r="A2309" t="str">
            <v>2003</v>
          </cell>
          <cell r="B2309" t="str">
            <v>ITD5</v>
          </cell>
          <cell r="C2309" t="str">
            <v>A00</v>
          </cell>
          <cell r="D2309" t="str">
            <v>PC_EMP</v>
          </cell>
          <cell r="E2309" t="str">
            <v>T</v>
          </cell>
          <cell r="F2309" t="str">
            <v>BES</v>
          </cell>
          <cell r="G2309" t="str">
            <v>RSE</v>
          </cell>
          <cell r="I2309" t="str">
            <v>MS</v>
          </cell>
          <cell r="K2309" t="str">
            <v>V</v>
          </cell>
          <cell r="L2309">
            <v>38628.496782407405</v>
          </cell>
          <cell r="M2309" t="str">
            <v>gchateaug</v>
          </cell>
          <cell r="N2309">
            <v>38680.624456018515</v>
          </cell>
          <cell r="O2309" t="str">
            <v>gchateaug</v>
          </cell>
          <cell r="Q2309">
            <v>0.18</v>
          </cell>
        </row>
        <row r="2310">
          <cell r="A2310" t="str">
            <v>2003</v>
          </cell>
          <cell r="B2310" t="str">
            <v>ITD5</v>
          </cell>
          <cell r="C2310" t="str">
            <v>A00</v>
          </cell>
          <cell r="D2310" t="str">
            <v>PC_EMP</v>
          </cell>
          <cell r="E2310" t="str">
            <v>T</v>
          </cell>
          <cell r="F2310" t="str">
            <v>BES</v>
          </cell>
          <cell r="G2310" t="str">
            <v>TOTAL</v>
          </cell>
          <cell r="I2310" t="str">
            <v>MS</v>
          </cell>
          <cell r="K2310" t="str">
            <v>V</v>
          </cell>
          <cell r="L2310">
            <v>38628.496782407405</v>
          </cell>
          <cell r="M2310" t="str">
            <v>gchateaug</v>
          </cell>
          <cell r="N2310">
            <v>38680.624456018515</v>
          </cell>
          <cell r="O2310" t="str">
            <v>gchateaug</v>
          </cell>
          <cell r="Q2310">
            <v>0.57999999999999996</v>
          </cell>
        </row>
        <row r="2311">
          <cell r="A2311" t="str">
            <v>2003</v>
          </cell>
          <cell r="B2311" t="str">
            <v>ITD5</v>
          </cell>
          <cell r="C2311" t="str">
            <v>A00</v>
          </cell>
          <cell r="D2311" t="str">
            <v>PC_EMP</v>
          </cell>
          <cell r="E2311" t="str">
            <v>T</v>
          </cell>
          <cell r="F2311" t="str">
            <v>TOTAL</v>
          </cell>
          <cell r="G2311" t="str">
            <v>RSE</v>
          </cell>
          <cell r="I2311" t="str">
            <v>MS</v>
          </cell>
          <cell r="K2311" t="str">
            <v>V</v>
          </cell>
          <cell r="L2311">
            <v>38628.496782407405</v>
          </cell>
          <cell r="M2311" t="str">
            <v>gchateaug</v>
          </cell>
          <cell r="N2311">
            <v>38680.624456018515</v>
          </cell>
          <cell r="O2311" t="str">
            <v>gchateaug</v>
          </cell>
          <cell r="Q2311">
            <v>0.55000000000000004</v>
          </cell>
        </row>
        <row r="2312">
          <cell r="A2312" t="str">
            <v>2003</v>
          </cell>
          <cell r="B2312" t="str">
            <v>ITD5</v>
          </cell>
          <cell r="C2312" t="str">
            <v>A00</v>
          </cell>
          <cell r="D2312" t="str">
            <v>PC_EMP</v>
          </cell>
          <cell r="E2312" t="str">
            <v>T</v>
          </cell>
          <cell r="F2312" t="str">
            <v>TOTAL</v>
          </cell>
          <cell r="G2312" t="str">
            <v>TOTAL</v>
          </cell>
          <cell r="I2312" t="str">
            <v>MS</v>
          </cell>
          <cell r="K2312" t="str">
            <v>V</v>
          </cell>
          <cell r="L2312">
            <v>38628.496782407405</v>
          </cell>
          <cell r="M2312" t="str">
            <v>gchateaug</v>
          </cell>
          <cell r="N2312">
            <v>38680.624456018515</v>
          </cell>
          <cell r="O2312" t="str">
            <v>gchateaug</v>
          </cell>
          <cell r="Q2312">
            <v>1.31</v>
          </cell>
        </row>
        <row r="2313">
          <cell r="A2313" t="str">
            <v>2003</v>
          </cell>
          <cell r="B2313" t="str">
            <v>ITD4</v>
          </cell>
          <cell r="C2313" t="str">
            <v>A00</v>
          </cell>
          <cell r="D2313" t="str">
            <v>PC_EMP</v>
          </cell>
          <cell r="E2313" t="str">
            <v>T</v>
          </cell>
          <cell r="F2313" t="str">
            <v>BES</v>
          </cell>
          <cell r="G2313" t="str">
            <v>RSE</v>
          </cell>
          <cell r="I2313" t="str">
            <v>MS</v>
          </cell>
          <cell r="K2313" t="str">
            <v>V</v>
          </cell>
          <cell r="L2313">
            <v>38628.496782407405</v>
          </cell>
          <cell r="M2313" t="str">
            <v>gchateaug</v>
          </cell>
          <cell r="N2313">
            <v>38680.624456018515</v>
          </cell>
          <cell r="O2313" t="str">
            <v>gchateaug</v>
          </cell>
          <cell r="Q2313">
            <v>0.11</v>
          </cell>
        </row>
        <row r="2314">
          <cell r="A2314" t="str">
            <v>2003</v>
          </cell>
          <cell r="B2314" t="str">
            <v>ITD4</v>
          </cell>
          <cell r="C2314" t="str">
            <v>A00</v>
          </cell>
          <cell r="D2314" t="str">
            <v>PC_EMP</v>
          </cell>
          <cell r="E2314" t="str">
            <v>T</v>
          </cell>
          <cell r="F2314" t="str">
            <v>BES</v>
          </cell>
          <cell r="G2314" t="str">
            <v>TOTAL</v>
          </cell>
          <cell r="I2314" t="str">
            <v>MS</v>
          </cell>
          <cell r="K2314" t="str">
            <v>V</v>
          </cell>
          <cell r="L2314">
            <v>38628.496782407405</v>
          </cell>
          <cell r="M2314" t="str">
            <v>gchateaug</v>
          </cell>
          <cell r="N2314">
            <v>38680.624456018515</v>
          </cell>
          <cell r="O2314" t="str">
            <v>gchateaug</v>
          </cell>
          <cell r="Q2314">
            <v>0.33</v>
          </cell>
        </row>
        <row r="2315">
          <cell r="A2315" t="str">
            <v>2003</v>
          </cell>
          <cell r="B2315" t="str">
            <v>ITC3</v>
          </cell>
          <cell r="C2315" t="str">
            <v>A00</v>
          </cell>
          <cell r="D2315" t="str">
            <v>PC_EMP</v>
          </cell>
          <cell r="E2315" t="str">
            <v>T</v>
          </cell>
          <cell r="F2315" t="str">
            <v>TOTAL</v>
          </cell>
          <cell r="G2315" t="str">
            <v>TOTAL</v>
          </cell>
          <cell r="I2315" t="str">
            <v>MS</v>
          </cell>
          <cell r="K2315" t="str">
            <v>V</v>
          </cell>
          <cell r="L2315">
            <v>38628.496782407405</v>
          </cell>
          <cell r="M2315" t="str">
            <v>gchateaug</v>
          </cell>
          <cell r="N2315">
            <v>38680.624432870369</v>
          </cell>
          <cell r="O2315" t="str">
            <v>gchateaug</v>
          </cell>
          <cell r="Q2315">
            <v>1.1299999999999999</v>
          </cell>
        </row>
        <row r="2316">
          <cell r="A2316" t="str">
            <v>2003</v>
          </cell>
          <cell r="B2316" t="str">
            <v>ITC</v>
          </cell>
          <cell r="C2316" t="str">
            <v>A00</v>
          </cell>
          <cell r="D2316" t="str">
            <v>PC_EMP</v>
          </cell>
          <cell r="E2316" t="str">
            <v>T</v>
          </cell>
          <cell r="F2316" t="str">
            <v>BES</v>
          </cell>
          <cell r="G2316" t="str">
            <v>RSE</v>
          </cell>
          <cell r="I2316" t="str">
            <v>MS</v>
          </cell>
          <cell r="K2316" t="str">
            <v>V</v>
          </cell>
          <cell r="L2316">
            <v>38628.496782407405</v>
          </cell>
          <cell r="M2316" t="str">
            <v>gchateaug</v>
          </cell>
          <cell r="N2316">
            <v>38680.624432870369</v>
          </cell>
          <cell r="O2316" t="str">
            <v>gchateaug</v>
          </cell>
          <cell r="Q2316">
            <v>0.24</v>
          </cell>
        </row>
        <row r="2317">
          <cell r="A2317" t="str">
            <v>2003</v>
          </cell>
          <cell r="B2317" t="str">
            <v>ITC</v>
          </cell>
          <cell r="C2317" t="str">
            <v>A00</v>
          </cell>
          <cell r="D2317" t="str">
            <v>PC_EMP</v>
          </cell>
          <cell r="E2317" t="str">
            <v>T</v>
          </cell>
          <cell r="F2317" t="str">
            <v>BES</v>
          </cell>
          <cell r="G2317" t="str">
            <v>TOTAL</v>
          </cell>
          <cell r="I2317" t="str">
            <v>MS</v>
          </cell>
          <cell r="K2317" t="str">
            <v>V</v>
          </cell>
          <cell r="L2317">
            <v>38628.496782407405</v>
          </cell>
          <cell r="M2317" t="str">
            <v>gchateaug</v>
          </cell>
          <cell r="N2317">
            <v>38680.624432870369</v>
          </cell>
          <cell r="O2317" t="str">
            <v>gchateaug</v>
          </cell>
          <cell r="Q2317">
            <v>0.63</v>
          </cell>
        </row>
        <row r="2318">
          <cell r="A2318" t="str">
            <v>2003</v>
          </cell>
          <cell r="B2318" t="str">
            <v>ITC</v>
          </cell>
          <cell r="C2318" t="str">
            <v>A00</v>
          </cell>
          <cell r="D2318" t="str">
            <v>PC_EMP</v>
          </cell>
          <cell r="E2318" t="str">
            <v>T</v>
          </cell>
          <cell r="F2318" t="str">
            <v>TOTAL</v>
          </cell>
          <cell r="G2318" t="str">
            <v>RSE</v>
          </cell>
          <cell r="I2318" t="str">
            <v>MS</v>
          </cell>
          <cell r="K2318" t="str">
            <v>V</v>
          </cell>
          <cell r="L2318">
            <v>38628.496782407405</v>
          </cell>
          <cell r="M2318" t="str">
            <v>gchateaug</v>
          </cell>
          <cell r="N2318">
            <v>38680.624432870369</v>
          </cell>
          <cell r="O2318" t="str">
            <v>gchateaug</v>
          </cell>
          <cell r="Q2318">
            <v>0.51</v>
          </cell>
        </row>
        <row r="2319">
          <cell r="A2319" t="str">
            <v>2002</v>
          </cell>
          <cell r="B2319" t="str">
            <v>HU32</v>
          </cell>
          <cell r="C2319" t="str">
            <v>A00</v>
          </cell>
          <cell r="D2319" t="str">
            <v>PC_EMP</v>
          </cell>
          <cell r="E2319" t="str">
            <v>T</v>
          </cell>
          <cell r="F2319" t="str">
            <v>TOTAL</v>
          </cell>
          <cell r="G2319" t="str">
            <v>RSE</v>
          </cell>
          <cell r="I2319" t="str">
            <v>MS</v>
          </cell>
          <cell r="K2319" t="str">
            <v>V</v>
          </cell>
          <cell r="L2319">
            <v>38628.496782407405</v>
          </cell>
          <cell r="M2319" t="str">
            <v>gchateaug</v>
          </cell>
          <cell r="N2319">
            <v>38680.624432870369</v>
          </cell>
          <cell r="O2319" t="str">
            <v>gchateaug</v>
          </cell>
          <cell r="Q2319">
            <v>0.53</v>
          </cell>
        </row>
        <row r="2320">
          <cell r="A2320" t="str">
            <v>2002</v>
          </cell>
          <cell r="B2320" t="str">
            <v>HU32</v>
          </cell>
          <cell r="C2320" t="str">
            <v>A00</v>
          </cell>
          <cell r="D2320" t="str">
            <v>PC_EMP</v>
          </cell>
          <cell r="E2320" t="str">
            <v>T</v>
          </cell>
          <cell r="F2320" t="str">
            <v>TOTAL</v>
          </cell>
          <cell r="G2320" t="str">
            <v>TOTAL</v>
          </cell>
          <cell r="I2320" t="str">
            <v>MS</v>
          </cell>
          <cell r="K2320" t="str">
            <v>V</v>
          </cell>
          <cell r="L2320">
            <v>38628.496782407405</v>
          </cell>
          <cell r="M2320" t="str">
            <v>gchateaug</v>
          </cell>
          <cell r="N2320">
            <v>38680.624432870369</v>
          </cell>
          <cell r="O2320" t="str">
            <v>gchateaug</v>
          </cell>
          <cell r="Q2320">
            <v>0.85</v>
          </cell>
        </row>
        <row r="2321">
          <cell r="A2321" t="str">
            <v>2002</v>
          </cell>
          <cell r="B2321" t="str">
            <v>HU21</v>
          </cell>
          <cell r="C2321" t="str">
            <v>A00</v>
          </cell>
          <cell r="D2321" t="str">
            <v>PC_EMP</v>
          </cell>
          <cell r="E2321" t="str">
            <v>T</v>
          </cell>
          <cell r="F2321" t="str">
            <v>BES</v>
          </cell>
          <cell r="G2321" t="str">
            <v>RSE</v>
          </cell>
          <cell r="I2321" t="str">
            <v>MS</v>
          </cell>
          <cell r="K2321" t="str">
            <v>V</v>
          </cell>
          <cell r="L2321">
            <v>38628.496782407405</v>
          </cell>
          <cell r="M2321" t="str">
            <v>gchateaug</v>
          </cell>
          <cell r="N2321">
            <v>38680.624432870369</v>
          </cell>
          <cell r="O2321" t="str">
            <v>gchateaug</v>
          </cell>
          <cell r="Q2321">
            <v>0.06</v>
          </cell>
        </row>
        <row r="2322">
          <cell r="A2322" t="str">
            <v>2002</v>
          </cell>
          <cell r="B2322" t="str">
            <v>HU21</v>
          </cell>
          <cell r="C2322" t="str">
            <v>A00</v>
          </cell>
          <cell r="D2322" t="str">
            <v>PC_EMP</v>
          </cell>
          <cell r="E2322" t="str">
            <v>T</v>
          </cell>
          <cell r="F2322" t="str">
            <v>BES</v>
          </cell>
          <cell r="G2322" t="str">
            <v>TOTAL</v>
          </cell>
          <cell r="I2322" t="str">
            <v>MS</v>
          </cell>
          <cell r="K2322" t="str">
            <v>V</v>
          </cell>
          <cell r="L2322">
            <v>38628.496782407405</v>
          </cell>
          <cell r="M2322" t="str">
            <v>gchateaug</v>
          </cell>
          <cell r="N2322">
            <v>38680.624432870369</v>
          </cell>
          <cell r="O2322" t="str">
            <v>gchateaug</v>
          </cell>
          <cell r="Q2322">
            <v>0.12</v>
          </cell>
        </row>
        <row r="2323">
          <cell r="A2323" t="str">
            <v>2000</v>
          </cell>
          <cell r="B2323" t="str">
            <v>CZ07</v>
          </cell>
          <cell r="C2323" t="str">
            <v>A00</v>
          </cell>
          <cell r="D2323" t="str">
            <v>PC_EMP</v>
          </cell>
          <cell r="E2323" t="str">
            <v>T</v>
          </cell>
          <cell r="F2323" t="str">
            <v>TOTAL</v>
          </cell>
          <cell r="G2323" t="str">
            <v>TOTAL</v>
          </cell>
          <cell r="H2323" t="str">
            <v>:</v>
          </cell>
          <cell r="I2323" t="str">
            <v>NC</v>
          </cell>
          <cell r="K2323" t="str">
            <v>V</v>
          </cell>
          <cell r="L2323">
            <v>38628.496793981481</v>
          </cell>
          <cell r="M2323" t="str">
            <v>gchateaug</v>
          </cell>
          <cell r="N2323">
            <v>38680.624467592592</v>
          </cell>
          <cell r="O2323" t="str">
            <v>gchateaug</v>
          </cell>
        </row>
        <row r="2324">
          <cell r="A2324" t="str">
            <v>2003</v>
          </cell>
          <cell r="B2324" t="str">
            <v>RO01</v>
          </cell>
          <cell r="C2324" t="str">
            <v>A00</v>
          </cell>
          <cell r="D2324" t="str">
            <v>PC_EMP</v>
          </cell>
          <cell r="E2324" t="str">
            <v>T</v>
          </cell>
          <cell r="F2324" t="str">
            <v>BES</v>
          </cell>
          <cell r="G2324" t="str">
            <v>TOTAL</v>
          </cell>
          <cell r="I2324" t="str">
            <v>MS</v>
          </cell>
          <cell r="K2324" t="str">
            <v>V</v>
          </cell>
          <cell r="L2324">
            <v>38628.496793981481</v>
          </cell>
          <cell r="M2324" t="str">
            <v>gchateaug</v>
          </cell>
          <cell r="N2324">
            <v>38680.624467592592</v>
          </cell>
          <cell r="O2324" t="str">
            <v>gchateaug</v>
          </cell>
          <cell r="Q2324">
            <v>7.0000000000000007E-2</v>
          </cell>
        </row>
        <row r="2325">
          <cell r="A2325" t="str">
            <v>2003</v>
          </cell>
          <cell r="B2325" t="str">
            <v>RO01</v>
          </cell>
          <cell r="C2325" t="str">
            <v>A00</v>
          </cell>
          <cell r="D2325" t="str">
            <v>PC_EMP</v>
          </cell>
          <cell r="E2325" t="str">
            <v>T</v>
          </cell>
          <cell r="F2325" t="str">
            <v>BES</v>
          </cell>
          <cell r="G2325" t="str">
            <v>RSE</v>
          </cell>
          <cell r="I2325" t="str">
            <v>MS</v>
          </cell>
          <cell r="K2325" t="str">
            <v>V</v>
          </cell>
          <cell r="L2325">
            <v>38628.496793981481</v>
          </cell>
          <cell r="M2325" t="str">
            <v>gchateaug</v>
          </cell>
          <cell r="N2325">
            <v>38680.624467592592</v>
          </cell>
          <cell r="O2325" t="str">
            <v>gchateaug</v>
          </cell>
          <cell r="Q2325">
            <v>0.04</v>
          </cell>
        </row>
        <row r="2326">
          <cell r="A2326" t="str">
            <v>2003</v>
          </cell>
          <cell r="B2326" t="str">
            <v>PT11</v>
          </cell>
          <cell r="C2326" t="str">
            <v>A00</v>
          </cell>
          <cell r="D2326" t="str">
            <v>PC_EMP</v>
          </cell>
          <cell r="E2326" t="str">
            <v>T</v>
          </cell>
          <cell r="F2326" t="str">
            <v>TOTAL</v>
          </cell>
          <cell r="G2326" t="str">
            <v>TOTAL</v>
          </cell>
          <cell r="H2326" t="str">
            <v>be</v>
          </cell>
          <cell r="I2326" t="str">
            <v>MS</v>
          </cell>
          <cell r="K2326" t="str">
            <v>V</v>
          </cell>
          <cell r="L2326">
            <v>38628.496793981481</v>
          </cell>
          <cell r="M2326" t="str">
            <v>gchateaug</v>
          </cell>
          <cell r="N2326">
            <v>38680.624467592592</v>
          </cell>
          <cell r="O2326" t="str">
            <v>gchateaug</v>
          </cell>
          <cell r="Q2326">
            <v>0.63</v>
          </cell>
        </row>
        <row r="2327">
          <cell r="A2327" t="str">
            <v>2003</v>
          </cell>
          <cell r="B2327" t="str">
            <v>PT11</v>
          </cell>
          <cell r="C2327" t="str">
            <v>A00</v>
          </cell>
          <cell r="D2327" t="str">
            <v>PC_EMP</v>
          </cell>
          <cell r="E2327" t="str">
            <v>T</v>
          </cell>
          <cell r="F2327" t="str">
            <v>TOTAL</v>
          </cell>
          <cell r="G2327" t="str">
            <v>RSE</v>
          </cell>
          <cell r="H2327" t="str">
            <v>be</v>
          </cell>
          <cell r="I2327" t="str">
            <v>MS</v>
          </cell>
          <cell r="K2327" t="str">
            <v>V</v>
          </cell>
          <cell r="L2327">
            <v>38628.496793981481</v>
          </cell>
          <cell r="M2327" t="str">
            <v>gchateaug</v>
          </cell>
          <cell r="N2327">
            <v>38680.624467592592</v>
          </cell>
          <cell r="O2327" t="str">
            <v>gchateaug</v>
          </cell>
          <cell r="Q2327">
            <v>0.51</v>
          </cell>
        </row>
        <row r="2328">
          <cell r="A2328" t="str">
            <v>2003</v>
          </cell>
          <cell r="B2328" t="str">
            <v>PT11</v>
          </cell>
          <cell r="C2328" t="str">
            <v>A00</v>
          </cell>
          <cell r="D2328" t="str">
            <v>PC_EMP</v>
          </cell>
          <cell r="E2328" t="str">
            <v>T</v>
          </cell>
          <cell r="F2328" t="str">
            <v>BES</v>
          </cell>
          <cell r="G2328" t="str">
            <v>TOTAL</v>
          </cell>
          <cell r="H2328" t="str">
            <v>be</v>
          </cell>
          <cell r="I2328" t="str">
            <v>MS</v>
          </cell>
          <cell r="K2328" t="str">
            <v>V</v>
          </cell>
          <cell r="L2328">
            <v>38628.496793981481</v>
          </cell>
          <cell r="M2328" t="str">
            <v>gchateaug</v>
          </cell>
          <cell r="N2328">
            <v>38680.624467592592</v>
          </cell>
          <cell r="O2328" t="str">
            <v>gchateaug</v>
          </cell>
          <cell r="Q2328">
            <v>0.16</v>
          </cell>
        </row>
        <row r="2329">
          <cell r="A2329" t="str">
            <v>2003</v>
          </cell>
          <cell r="B2329" t="str">
            <v>PT11</v>
          </cell>
          <cell r="C2329" t="str">
            <v>A00</v>
          </cell>
          <cell r="D2329" t="str">
            <v>PC_EMP</v>
          </cell>
          <cell r="E2329" t="str">
            <v>T</v>
          </cell>
          <cell r="F2329" t="str">
            <v>BES</v>
          </cell>
          <cell r="G2329" t="str">
            <v>RSE</v>
          </cell>
          <cell r="H2329" t="str">
            <v>be</v>
          </cell>
          <cell r="I2329" t="str">
            <v>MS</v>
          </cell>
          <cell r="K2329" t="str">
            <v>V</v>
          </cell>
          <cell r="L2329">
            <v>38628.496793981481</v>
          </cell>
          <cell r="M2329" t="str">
            <v>gchateaug</v>
          </cell>
          <cell r="N2329">
            <v>38680.624467592592</v>
          </cell>
          <cell r="O2329" t="str">
            <v>gchateaug</v>
          </cell>
          <cell r="Q2329">
            <v>0.09</v>
          </cell>
        </row>
        <row r="2330">
          <cell r="A2330" t="str">
            <v>2003</v>
          </cell>
          <cell r="B2330" t="str">
            <v>PT1</v>
          </cell>
          <cell r="C2330" t="str">
            <v>A00</v>
          </cell>
          <cell r="D2330" t="str">
            <v>PC_EMP</v>
          </cell>
          <cell r="E2330" t="str">
            <v>T</v>
          </cell>
          <cell r="F2330" t="str">
            <v>TOTAL</v>
          </cell>
          <cell r="G2330" t="str">
            <v>TOTAL</v>
          </cell>
          <cell r="H2330" t="str">
            <v>be</v>
          </cell>
          <cell r="I2330" t="str">
            <v>MS</v>
          </cell>
          <cell r="K2330" t="str">
            <v>V</v>
          </cell>
          <cell r="L2330">
            <v>38628.496793981481</v>
          </cell>
          <cell r="M2330" t="str">
            <v>gchateaug</v>
          </cell>
          <cell r="N2330">
            <v>38680.624467592592</v>
          </cell>
          <cell r="O2330" t="str">
            <v>gchateaug</v>
          </cell>
          <cell r="Q2330">
            <v>0.88</v>
          </cell>
        </row>
        <row r="2331">
          <cell r="A2331" t="str">
            <v>2003</v>
          </cell>
          <cell r="B2331" t="str">
            <v>PT1</v>
          </cell>
          <cell r="C2331" t="str">
            <v>A00</v>
          </cell>
          <cell r="D2331" t="str">
            <v>PC_EMP</v>
          </cell>
          <cell r="E2331" t="str">
            <v>T</v>
          </cell>
          <cell r="F2331" t="str">
            <v>TOTAL</v>
          </cell>
          <cell r="G2331" t="str">
            <v>RSE</v>
          </cell>
          <cell r="H2331" t="str">
            <v>be</v>
          </cell>
          <cell r="I2331" t="str">
            <v>MS</v>
          </cell>
          <cell r="K2331" t="str">
            <v>V</v>
          </cell>
          <cell r="L2331">
            <v>38628.496793981481</v>
          </cell>
          <cell r="M2331" t="str">
            <v>gchateaug</v>
          </cell>
          <cell r="N2331">
            <v>38680.624467592592</v>
          </cell>
          <cell r="O2331" t="str">
            <v>gchateaug</v>
          </cell>
          <cell r="Q2331">
            <v>0.72</v>
          </cell>
        </row>
        <row r="2332">
          <cell r="A2332" t="str">
            <v>2003</v>
          </cell>
          <cell r="B2332" t="str">
            <v>PT1</v>
          </cell>
          <cell r="C2332" t="str">
            <v>A00</v>
          </cell>
          <cell r="D2332" t="str">
            <v>PC_EMP</v>
          </cell>
          <cell r="E2332" t="str">
            <v>T</v>
          </cell>
          <cell r="F2332" t="str">
            <v>BES</v>
          </cell>
          <cell r="G2332" t="str">
            <v>TOTAL</v>
          </cell>
          <cell r="H2332" t="str">
            <v>be</v>
          </cell>
          <cell r="I2332" t="str">
            <v>MS</v>
          </cell>
          <cell r="K2332" t="str">
            <v>V</v>
          </cell>
          <cell r="L2332">
            <v>38628.496793981481</v>
          </cell>
          <cell r="M2332" t="str">
            <v>gchateaug</v>
          </cell>
          <cell r="N2332">
            <v>38680.624467592592</v>
          </cell>
          <cell r="O2332" t="str">
            <v>gchateaug</v>
          </cell>
          <cell r="Q2332">
            <v>0.2</v>
          </cell>
        </row>
        <row r="2333">
          <cell r="A2333" t="str">
            <v>2003</v>
          </cell>
          <cell r="B2333" t="str">
            <v>PT1</v>
          </cell>
          <cell r="C2333" t="str">
            <v>A00</v>
          </cell>
          <cell r="D2333" t="str">
            <v>PC_EMP</v>
          </cell>
          <cell r="E2333" t="str">
            <v>T</v>
          </cell>
          <cell r="F2333" t="str">
            <v>BES</v>
          </cell>
          <cell r="G2333" t="str">
            <v>RSE</v>
          </cell>
          <cell r="H2333" t="str">
            <v>be</v>
          </cell>
          <cell r="I2333" t="str">
            <v>MS</v>
          </cell>
          <cell r="K2333" t="str">
            <v>V</v>
          </cell>
          <cell r="L2333">
            <v>38628.496793981481</v>
          </cell>
          <cell r="M2333" t="str">
            <v>gchateaug</v>
          </cell>
          <cell r="N2333">
            <v>38680.624467592592</v>
          </cell>
          <cell r="O2333" t="str">
            <v>gchateaug</v>
          </cell>
          <cell r="Q2333">
            <v>0.12</v>
          </cell>
        </row>
        <row r="2334">
          <cell r="A2334" t="str">
            <v>2003</v>
          </cell>
          <cell r="B2334" t="str">
            <v>PL6</v>
          </cell>
          <cell r="C2334" t="str">
            <v>A00</v>
          </cell>
          <cell r="D2334" t="str">
            <v>PC_EMP</v>
          </cell>
          <cell r="E2334" t="str">
            <v>T</v>
          </cell>
          <cell r="F2334" t="str">
            <v>TOTAL</v>
          </cell>
          <cell r="G2334" t="str">
            <v>TOTAL</v>
          </cell>
          <cell r="I2334" t="str">
            <v>MS</v>
          </cell>
          <cell r="K2334" t="str">
            <v>V</v>
          </cell>
          <cell r="L2334">
            <v>38628.496793981481</v>
          </cell>
          <cell r="M2334" t="str">
            <v>gchateaug</v>
          </cell>
          <cell r="N2334">
            <v>38680.624467592592</v>
          </cell>
          <cell r="O2334" t="str">
            <v>gchateaug</v>
          </cell>
          <cell r="Q2334">
            <v>0.7</v>
          </cell>
        </row>
        <row r="2335">
          <cell r="A2335" t="str">
            <v>2003</v>
          </cell>
          <cell r="B2335" t="str">
            <v>PL6</v>
          </cell>
          <cell r="C2335" t="str">
            <v>A00</v>
          </cell>
          <cell r="D2335" t="str">
            <v>PC_EMP</v>
          </cell>
          <cell r="E2335" t="str">
            <v>T</v>
          </cell>
          <cell r="F2335" t="str">
            <v>TOTAL</v>
          </cell>
          <cell r="G2335" t="str">
            <v>RSE</v>
          </cell>
          <cell r="I2335" t="str">
            <v>MS</v>
          </cell>
          <cell r="K2335" t="str">
            <v>V</v>
          </cell>
          <cell r="L2335">
            <v>38628.496793981481</v>
          </cell>
          <cell r="M2335" t="str">
            <v>gchateaug</v>
          </cell>
          <cell r="N2335">
            <v>38680.624467592592</v>
          </cell>
          <cell r="O2335" t="str">
            <v>gchateaug</v>
          </cell>
          <cell r="Q2335">
            <v>0.57999999999999996</v>
          </cell>
        </row>
        <row r="2336">
          <cell r="A2336" t="str">
            <v>2003</v>
          </cell>
          <cell r="B2336" t="str">
            <v>PL6</v>
          </cell>
          <cell r="C2336" t="str">
            <v>A00</v>
          </cell>
          <cell r="D2336" t="str">
            <v>PC_EMP</v>
          </cell>
          <cell r="E2336" t="str">
            <v>T</v>
          </cell>
          <cell r="F2336" t="str">
            <v>BES</v>
          </cell>
          <cell r="G2336" t="str">
            <v>TOTAL</v>
          </cell>
          <cell r="I2336" t="str">
            <v>MS</v>
          </cell>
          <cell r="K2336" t="str">
            <v>V</v>
          </cell>
          <cell r="L2336">
            <v>38628.496793981481</v>
          </cell>
          <cell r="M2336" t="str">
            <v>gchateaug</v>
          </cell>
          <cell r="N2336">
            <v>38680.624467592592</v>
          </cell>
          <cell r="O2336" t="str">
            <v>gchateaug</v>
          </cell>
          <cell r="Q2336">
            <v>7.0000000000000007E-2</v>
          </cell>
        </row>
        <row r="2337">
          <cell r="A2337" t="str">
            <v>2003</v>
          </cell>
          <cell r="B2337" t="str">
            <v>PL6</v>
          </cell>
          <cell r="C2337" t="str">
            <v>A00</v>
          </cell>
          <cell r="D2337" t="str">
            <v>PC_EMP</v>
          </cell>
          <cell r="E2337" t="str">
            <v>T</v>
          </cell>
          <cell r="F2337" t="str">
            <v>BES</v>
          </cell>
          <cell r="G2337" t="str">
            <v>RSE</v>
          </cell>
          <cell r="I2337" t="str">
            <v>MS</v>
          </cell>
          <cell r="K2337" t="str">
            <v>V</v>
          </cell>
          <cell r="L2337">
            <v>38628.496793981481</v>
          </cell>
          <cell r="M2337" t="str">
            <v>gchateaug</v>
          </cell>
          <cell r="N2337">
            <v>38680.624467592592</v>
          </cell>
          <cell r="O2337" t="str">
            <v>gchateaug</v>
          </cell>
          <cell r="Q2337">
            <v>0.04</v>
          </cell>
        </row>
        <row r="2338">
          <cell r="A2338" t="str">
            <v>2003</v>
          </cell>
          <cell r="B2338" t="str">
            <v>PL51</v>
          </cell>
          <cell r="C2338" t="str">
            <v>A00</v>
          </cell>
          <cell r="D2338" t="str">
            <v>PC_EMP</v>
          </cell>
          <cell r="E2338" t="str">
            <v>T</v>
          </cell>
          <cell r="F2338" t="str">
            <v>TOTAL</v>
          </cell>
          <cell r="G2338" t="str">
            <v>TOTAL</v>
          </cell>
          <cell r="I2338" t="str">
            <v>MS</v>
          </cell>
          <cell r="K2338" t="str">
            <v>V</v>
          </cell>
          <cell r="L2338">
            <v>38628.496793981481</v>
          </cell>
          <cell r="M2338" t="str">
            <v>gchateaug</v>
          </cell>
          <cell r="N2338">
            <v>38680.624467592592</v>
          </cell>
          <cell r="O2338" t="str">
            <v>gchateaug</v>
          </cell>
          <cell r="Q2338">
            <v>1.06</v>
          </cell>
        </row>
        <row r="2339">
          <cell r="A2339" t="str">
            <v>2003</v>
          </cell>
          <cell r="B2339" t="str">
            <v>PL51</v>
          </cell>
          <cell r="C2339" t="str">
            <v>A00</v>
          </cell>
          <cell r="D2339" t="str">
            <v>PC_EMP</v>
          </cell>
          <cell r="E2339" t="str">
            <v>T</v>
          </cell>
          <cell r="F2339" t="str">
            <v>TOTAL</v>
          </cell>
          <cell r="G2339" t="str">
            <v>RSE</v>
          </cell>
          <cell r="I2339" t="str">
            <v>MS</v>
          </cell>
          <cell r="K2339" t="str">
            <v>V</v>
          </cell>
          <cell r="L2339">
            <v>38628.496793981481</v>
          </cell>
          <cell r="M2339" t="str">
            <v>gchateaug</v>
          </cell>
          <cell r="N2339">
            <v>38680.624467592592</v>
          </cell>
          <cell r="O2339" t="str">
            <v>gchateaug</v>
          </cell>
          <cell r="Q2339">
            <v>0.88</v>
          </cell>
        </row>
        <row r="2340">
          <cell r="A2340" t="str">
            <v>2001</v>
          </cell>
          <cell r="B2340" t="str">
            <v>FR42</v>
          </cell>
          <cell r="C2340" t="str">
            <v>A00</v>
          </cell>
          <cell r="D2340" t="str">
            <v>PC_EMP</v>
          </cell>
          <cell r="E2340" t="str">
            <v>T</v>
          </cell>
          <cell r="F2340" t="str">
            <v>BES</v>
          </cell>
          <cell r="G2340" t="str">
            <v>RSE</v>
          </cell>
          <cell r="I2340" t="str">
            <v>NC</v>
          </cell>
          <cell r="J2340" t="str">
            <v>; former flag equal "s"</v>
          </cell>
          <cell r="K2340" t="str">
            <v>V</v>
          </cell>
          <cell r="L2340">
            <v>38628.496805555558</v>
          </cell>
          <cell r="M2340" t="str">
            <v>gchateaug</v>
          </cell>
          <cell r="N2340">
            <v>38680.624479166669</v>
          </cell>
          <cell r="O2340" t="str">
            <v>gchateaug</v>
          </cell>
          <cell r="Q2340">
            <v>0.26</v>
          </cell>
        </row>
        <row r="2341">
          <cell r="A2341" t="str">
            <v>2001</v>
          </cell>
          <cell r="B2341" t="str">
            <v>FR30</v>
          </cell>
          <cell r="C2341" t="str">
            <v>A00</v>
          </cell>
          <cell r="D2341" t="str">
            <v>PC_EMP</v>
          </cell>
          <cell r="E2341" t="str">
            <v>T</v>
          </cell>
          <cell r="F2341" t="str">
            <v>TOTAL</v>
          </cell>
          <cell r="G2341" t="str">
            <v>TOTAL</v>
          </cell>
          <cell r="I2341" t="str">
            <v>NC</v>
          </cell>
          <cell r="J2341" t="str">
            <v>; former flag equal "s"</v>
          </cell>
          <cell r="K2341" t="str">
            <v>V</v>
          </cell>
          <cell r="L2341">
            <v>38628.496805555558</v>
          </cell>
          <cell r="M2341" t="str">
            <v>gchateaug</v>
          </cell>
          <cell r="N2341">
            <v>38680.624479166669</v>
          </cell>
          <cell r="O2341" t="str">
            <v>gchateaug</v>
          </cell>
          <cell r="Q2341">
            <v>0.76</v>
          </cell>
        </row>
        <row r="2342">
          <cell r="A2342" t="str">
            <v>2001</v>
          </cell>
          <cell r="B2342" t="str">
            <v>FR30</v>
          </cell>
          <cell r="C2342" t="str">
            <v>A00</v>
          </cell>
          <cell r="D2342" t="str">
            <v>PC_EMP</v>
          </cell>
          <cell r="E2342" t="str">
            <v>T</v>
          </cell>
          <cell r="F2342" t="str">
            <v>TOTAL</v>
          </cell>
          <cell r="G2342" t="str">
            <v>RSE</v>
          </cell>
          <cell r="I2342" t="str">
            <v>NC</v>
          </cell>
          <cell r="J2342" t="str">
            <v>; former flag equal "s"</v>
          </cell>
          <cell r="K2342" t="str">
            <v>V</v>
          </cell>
          <cell r="L2342">
            <v>38628.496805555558</v>
          </cell>
          <cell r="M2342" t="str">
            <v>gchateaug</v>
          </cell>
          <cell r="N2342">
            <v>38680.624479166669</v>
          </cell>
          <cell r="O2342" t="str">
            <v>gchateaug</v>
          </cell>
          <cell r="Q2342">
            <v>0.47</v>
          </cell>
        </row>
        <row r="2343">
          <cell r="A2343" t="str">
            <v>2001</v>
          </cell>
          <cell r="B2343" t="str">
            <v>IS00</v>
          </cell>
          <cell r="C2343" t="str">
            <v>A00</v>
          </cell>
          <cell r="D2343" t="str">
            <v>PC_EMP</v>
          </cell>
          <cell r="E2343" t="str">
            <v>T</v>
          </cell>
          <cell r="F2343" t="str">
            <v>BES</v>
          </cell>
          <cell r="G2343" t="str">
            <v>RSE</v>
          </cell>
          <cell r="I2343" t="str">
            <v>NC</v>
          </cell>
          <cell r="K2343" t="str">
            <v>V</v>
          </cell>
          <cell r="L2343">
            <v>38628.496805555558</v>
          </cell>
          <cell r="M2343" t="str">
            <v>gchateaug</v>
          </cell>
          <cell r="N2343">
            <v>38681.684652777774</v>
          </cell>
          <cell r="O2343" t="str">
            <v>gchateaug</v>
          </cell>
          <cell r="Q2343">
            <v>0.77</v>
          </cell>
        </row>
        <row r="2344">
          <cell r="A2344" t="str">
            <v>2001</v>
          </cell>
          <cell r="B2344" t="str">
            <v>HU32</v>
          </cell>
          <cell r="C2344" t="str">
            <v>A00</v>
          </cell>
          <cell r="D2344" t="str">
            <v>PC_EMP</v>
          </cell>
          <cell r="E2344" t="str">
            <v>T</v>
          </cell>
          <cell r="F2344" t="str">
            <v>TOTAL</v>
          </cell>
          <cell r="G2344" t="str">
            <v>TOTAL</v>
          </cell>
          <cell r="H2344" t="str">
            <v>:</v>
          </cell>
          <cell r="I2344" t="str">
            <v>NC</v>
          </cell>
          <cell r="K2344" t="str">
            <v>V</v>
          </cell>
          <cell r="L2344">
            <v>38628.496805555558</v>
          </cell>
          <cell r="M2344" t="str">
            <v>gchateaug</v>
          </cell>
          <cell r="N2344">
            <v>38680.624456018515</v>
          </cell>
          <cell r="O2344" t="str">
            <v>gchateaug</v>
          </cell>
        </row>
        <row r="2345">
          <cell r="A2345" t="str">
            <v>2001</v>
          </cell>
          <cell r="B2345" t="str">
            <v>HU32</v>
          </cell>
          <cell r="C2345" t="str">
            <v>A00</v>
          </cell>
          <cell r="D2345" t="str">
            <v>PC_EMP</v>
          </cell>
          <cell r="E2345" t="str">
            <v>T</v>
          </cell>
          <cell r="F2345" t="str">
            <v>TOTAL</v>
          </cell>
          <cell r="G2345" t="str">
            <v>RSE</v>
          </cell>
          <cell r="H2345" t="str">
            <v>:</v>
          </cell>
          <cell r="I2345" t="str">
            <v>NC</v>
          </cell>
          <cell r="K2345" t="str">
            <v>V</v>
          </cell>
          <cell r="L2345">
            <v>38628.496805555558</v>
          </cell>
          <cell r="M2345" t="str">
            <v>gchateaug</v>
          </cell>
          <cell r="N2345">
            <v>38680.624456018515</v>
          </cell>
          <cell r="O2345" t="str">
            <v>gchateaug</v>
          </cell>
        </row>
        <row r="2346">
          <cell r="A2346" t="str">
            <v>2001</v>
          </cell>
          <cell r="B2346" t="str">
            <v>HU32</v>
          </cell>
          <cell r="C2346" t="str">
            <v>A00</v>
          </cell>
          <cell r="D2346" t="str">
            <v>PC_EMP</v>
          </cell>
          <cell r="E2346" t="str">
            <v>T</v>
          </cell>
          <cell r="F2346" t="str">
            <v>BES</v>
          </cell>
          <cell r="G2346" t="str">
            <v>TOTAL</v>
          </cell>
          <cell r="H2346" t="str">
            <v>:</v>
          </cell>
          <cell r="I2346" t="str">
            <v>NC</v>
          </cell>
          <cell r="K2346" t="str">
            <v>V</v>
          </cell>
          <cell r="L2346">
            <v>38628.496805555558</v>
          </cell>
          <cell r="M2346" t="str">
            <v>gchateaug</v>
          </cell>
          <cell r="N2346">
            <v>38680.624456018515</v>
          </cell>
          <cell r="O2346" t="str">
            <v>gchateaug</v>
          </cell>
        </row>
        <row r="2347">
          <cell r="A2347" t="str">
            <v>2001</v>
          </cell>
          <cell r="B2347" t="str">
            <v>HU32</v>
          </cell>
          <cell r="C2347" t="str">
            <v>A00</v>
          </cell>
          <cell r="D2347" t="str">
            <v>PC_EMP</v>
          </cell>
          <cell r="E2347" t="str">
            <v>T</v>
          </cell>
          <cell r="F2347" t="str">
            <v>BES</v>
          </cell>
          <cell r="G2347" t="str">
            <v>RSE</v>
          </cell>
          <cell r="H2347" t="str">
            <v>:</v>
          </cell>
          <cell r="I2347" t="str">
            <v>NC</v>
          </cell>
          <cell r="K2347" t="str">
            <v>V</v>
          </cell>
          <cell r="L2347">
            <v>38628.496805555558</v>
          </cell>
          <cell r="M2347" t="str">
            <v>gchateaug</v>
          </cell>
          <cell r="N2347">
            <v>38680.624456018515</v>
          </cell>
          <cell r="O2347" t="str">
            <v>gchateaug</v>
          </cell>
        </row>
        <row r="2348">
          <cell r="A2348" t="str">
            <v>2001</v>
          </cell>
          <cell r="B2348" t="str">
            <v>HU10</v>
          </cell>
          <cell r="C2348" t="str">
            <v>A00</v>
          </cell>
          <cell r="D2348" t="str">
            <v>PC_EMP</v>
          </cell>
          <cell r="E2348" t="str">
            <v>T</v>
          </cell>
          <cell r="F2348" t="str">
            <v>TOTAL</v>
          </cell>
          <cell r="G2348" t="str">
            <v>TOTAL</v>
          </cell>
          <cell r="H2348" t="str">
            <v>:</v>
          </cell>
          <cell r="I2348" t="str">
            <v>NC</v>
          </cell>
          <cell r="K2348" t="str">
            <v>V</v>
          </cell>
          <cell r="L2348">
            <v>38628.496805555558</v>
          </cell>
          <cell r="M2348" t="str">
            <v>gchateaug</v>
          </cell>
          <cell r="N2348">
            <v>38680.624456018515</v>
          </cell>
          <cell r="O2348" t="str">
            <v>gchateaug</v>
          </cell>
        </row>
        <row r="2349">
          <cell r="A2349" t="str">
            <v>2001</v>
          </cell>
          <cell r="B2349" t="str">
            <v>HU10</v>
          </cell>
          <cell r="C2349" t="str">
            <v>A00</v>
          </cell>
          <cell r="D2349" t="str">
            <v>PC_EMP</v>
          </cell>
          <cell r="E2349" t="str">
            <v>T</v>
          </cell>
          <cell r="F2349" t="str">
            <v>TOTAL</v>
          </cell>
          <cell r="G2349" t="str">
            <v>RSE</v>
          </cell>
          <cell r="H2349" t="str">
            <v>:</v>
          </cell>
          <cell r="I2349" t="str">
            <v>NC</v>
          </cell>
          <cell r="K2349" t="str">
            <v>V</v>
          </cell>
          <cell r="L2349">
            <v>38628.496805555558</v>
          </cell>
          <cell r="M2349" t="str">
            <v>gchateaug</v>
          </cell>
          <cell r="N2349">
            <v>38680.624456018515</v>
          </cell>
          <cell r="O2349" t="str">
            <v>gchateaug</v>
          </cell>
        </row>
        <row r="2350">
          <cell r="A2350" t="str">
            <v>2001</v>
          </cell>
          <cell r="B2350" t="str">
            <v>HU10</v>
          </cell>
          <cell r="C2350" t="str">
            <v>A00</v>
          </cell>
          <cell r="D2350" t="str">
            <v>PC_EMP</v>
          </cell>
          <cell r="E2350" t="str">
            <v>T</v>
          </cell>
          <cell r="F2350" t="str">
            <v>BES</v>
          </cell>
          <cell r="G2350" t="str">
            <v>TOTAL</v>
          </cell>
          <cell r="H2350" t="str">
            <v>:</v>
          </cell>
          <cell r="I2350" t="str">
            <v>NC</v>
          </cell>
          <cell r="K2350" t="str">
            <v>V</v>
          </cell>
          <cell r="L2350">
            <v>38628.496805555558</v>
          </cell>
          <cell r="M2350" t="str">
            <v>gchateaug</v>
          </cell>
          <cell r="N2350">
            <v>38680.624456018515</v>
          </cell>
          <cell r="O2350" t="str">
            <v>gchateaug</v>
          </cell>
        </row>
        <row r="2351">
          <cell r="A2351" t="str">
            <v>2001</v>
          </cell>
          <cell r="B2351" t="str">
            <v>HU10</v>
          </cell>
          <cell r="C2351" t="str">
            <v>A00</v>
          </cell>
          <cell r="D2351" t="str">
            <v>PC_EMP</v>
          </cell>
          <cell r="E2351" t="str">
            <v>T</v>
          </cell>
          <cell r="F2351" t="str">
            <v>BES</v>
          </cell>
          <cell r="G2351" t="str">
            <v>RSE</v>
          </cell>
          <cell r="H2351" t="str">
            <v>:</v>
          </cell>
          <cell r="I2351" t="str">
            <v>NC</v>
          </cell>
          <cell r="K2351" t="str">
            <v>V</v>
          </cell>
          <cell r="L2351">
            <v>38628.496805555558</v>
          </cell>
          <cell r="M2351" t="str">
            <v>gchateaug</v>
          </cell>
          <cell r="N2351">
            <v>38680.624456018515</v>
          </cell>
          <cell r="O2351" t="str">
            <v>gchateaug</v>
          </cell>
        </row>
        <row r="2352">
          <cell r="A2352" t="str">
            <v>2001</v>
          </cell>
          <cell r="B2352" t="str">
            <v>FR53</v>
          </cell>
          <cell r="C2352" t="str">
            <v>A00</v>
          </cell>
          <cell r="D2352" t="str">
            <v>PC_EMP</v>
          </cell>
          <cell r="E2352" t="str">
            <v>T</v>
          </cell>
          <cell r="F2352" t="str">
            <v>TOTAL</v>
          </cell>
          <cell r="G2352" t="str">
            <v>TOTAL</v>
          </cell>
          <cell r="I2352" t="str">
            <v>NC</v>
          </cell>
          <cell r="J2352" t="str">
            <v>; former flag equal "s"</v>
          </cell>
          <cell r="K2352" t="str">
            <v>V</v>
          </cell>
          <cell r="L2352">
            <v>38628.496805555558</v>
          </cell>
          <cell r="M2352" t="str">
            <v>gchateaug</v>
          </cell>
          <cell r="N2352">
            <v>38680.624456018515</v>
          </cell>
          <cell r="O2352" t="str">
            <v>gchateaug</v>
          </cell>
          <cell r="Q2352">
            <v>0.83</v>
          </cell>
        </row>
        <row r="2353">
          <cell r="A2353" t="str">
            <v>2001</v>
          </cell>
          <cell r="B2353" t="str">
            <v>FR53</v>
          </cell>
          <cell r="C2353" t="str">
            <v>A00</v>
          </cell>
          <cell r="D2353" t="str">
            <v>PC_EMP</v>
          </cell>
          <cell r="E2353" t="str">
            <v>T</v>
          </cell>
          <cell r="F2353" t="str">
            <v>TOTAL</v>
          </cell>
          <cell r="G2353" t="str">
            <v>RSE</v>
          </cell>
          <cell r="I2353" t="str">
            <v>NC</v>
          </cell>
          <cell r="J2353" t="str">
            <v>; former flag equal "s"</v>
          </cell>
          <cell r="K2353" t="str">
            <v>V</v>
          </cell>
          <cell r="L2353">
            <v>38628.496805555558</v>
          </cell>
          <cell r="M2353" t="str">
            <v>gchateaug</v>
          </cell>
          <cell r="N2353">
            <v>38680.624456018515</v>
          </cell>
          <cell r="O2353" t="str">
            <v>gchateaug</v>
          </cell>
          <cell r="Q2353">
            <v>0.47</v>
          </cell>
        </row>
        <row r="2354">
          <cell r="A2354" t="str">
            <v>2001</v>
          </cell>
          <cell r="B2354" t="str">
            <v>CZ01</v>
          </cell>
          <cell r="C2354" t="str">
            <v>A00</v>
          </cell>
          <cell r="D2354" t="str">
            <v>PC_EMP</v>
          </cell>
          <cell r="E2354" t="str">
            <v>T</v>
          </cell>
          <cell r="F2354" t="str">
            <v>BES</v>
          </cell>
          <cell r="G2354" t="str">
            <v>TOTAL</v>
          </cell>
          <cell r="H2354" t="str">
            <v>:</v>
          </cell>
          <cell r="I2354" t="str">
            <v>NC</v>
          </cell>
          <cell r="K2354" t="str">
            <v>V</v>
          </cell>
          <cell r="L2354">
            <v>38628.496805555558</v>
          </cell>
          <cell r="M2354" t="str">
            <v>gchateaug</v>
          </cell>
          <cell r="N2354">
            <v>38680.624490740738</v>
          </cell>
          <cell r="O2354" t="str">
            <v>gchateaug</v>
          </cell>
        </row>
        <row r="2355">
          <cell r="A2355" t="str">
            <v>2001</v>
          </cell>
          <cell r="B2355" t="str">
            <v>CZ01</v>
          </cell>
          <cell r="C2355" t="str">
            <v>A00</v>
          </cell>
          <cell r="D2355" t="str">
            <v>PC_EMP</v>
          </cell>
          <cell r="E2355" t="str">
            <v>T</v>
          </cell>
          <cell r="F2355" t="str">
            <v>BES</v>
          </cell>
          <cell r="G2355" t="str">
            <v>RSE</v>
          </cell>
          <cell r="H2355" t="str">
            <v>:</v>
          </cell>
          <cell r="I2355" t="str">
            <v>NC</v>
          </cell>
          <cell r="K2355" t="str">
            <v>V</v>
          </cell>
          <cell r="L2355">
            <v>38628.496805555558</v>
          </cell>
          <cell r="M2355" t="str">
            <v>gchateaug</v>
          </cell>
          <cell r="N2355">
            <v>38680.624490740738</v>
          </cell>
          <cell r="O2355" t="str">
            <v>gchateaug</v>
          </cell>
        </row>
        <row r="2356">
          <cell r="A2356" t="str">
            <v>2001</v>
          </cell>
          <cell r="B2356" t="str">
            <v>AT33</v>
          </cell>
          <cell r="C2356" t="str">
            <v>A00</v>
          </cell>
          <cell r="D2356" t="str">
            <v>PC_EMP</v>
          </cell>
          <cell r="E2356" t="str">
            <v>T</v>
          </cell>
          <cell r="F2356" t="str">
            <v>TOTAL</v>
          </cell>
          <cell r="G2356" t="str">
            <v>TOTAL</v>
          </cell>
          <cell r="H2356" t="str">
            <v>:</v>
          </cell>
          <cell r="I2356" t="str">
            <v>NC</v>
          </cell>
          <cell r="K2356" t="str">
            <v>V</v>
          </cell>
          <cell r="L2356">
            <v>38628.496805555558</v>
          </cell>
          <cell r="M2356" t="str">
            <v>gchateaug</v>
          </cell>
          <cell r="N2356">
            <v>38680.624490740738</v>
          </cell>
          <cell r="O2356" t="str">
            <v>gchateaug</v>
          </cell>
        </row>
        <row r="2357">
          <cell r="A2357" t="str">
            <v>2001</v>
          </cell>
          <cell r="B2357" t="str">
            <v>AT33</v>
          </cell>
          <cell r="C2357" t="str">
            <v>A00</v>
          </cell>
          <cell r="D2357" t="str">
            <v>PC_EMP</v>
          </cell>
          <cell r="E2357" t="str">
            <v>T</v>
          </cell>
          <cell r="F2357" t="str">
            <v>BES</v>
          </cell>
          <cell r="G2357" t="str">
            <v>TOTAL</v>
          </cell>
          <cell r="H2357" t="str">
            <v>:</v>
          </cell>
          <cell r="I2357" t="str">
            <v>NC</v>
          </cell>
          <cell r="K2357" t="str">
            <v>V</v>
          </cell>
          <cell r="L2357">
            <v>38628.496805555558</v>
          </cell>
          <cell r="M2357" t="str">
            <v>gchateaug</v>
          </cell>
          <cell r="N2357">
            <v>38680.624490740738</v>
          </cell>
          <cell r="O2357" t="str">
            <v>gchateaug</v>
          </cell>
        </row>
        <row r="2358">
          <cell r="A2358" t="str">
            <v>2000</v>
          </cell>
          <cell r="B2358" t="str">
            <v>RO01</v>
          </cell>
          <cell r="C2358" t="str">
            <v>A00</v>
          </cell>
          <cell r="D2358" t="str">
            <v>PC_EMP</v>
          </cell>
          <cell r="E2358" t="str">
            <v>T</v>
          </cell>
          <cell r="F2358" t="str">
            <v>TOTAL</v>
          </cell>
          <cell r="G2358" t="str">
            <v>TOTAL</v>
          </cell>
          <cell r="H2358" t="str">
            <v>:</v>
          </cell>
          <cell r="I2358" t="str">
            <v>NC</v>
          </cell>
          <cell r="K2358" t="str">
            <v>V</v>
          </cell>
          <cell r="L2358">
            <v>38628.496805555558</v>
          </cell>
          <cell r="M2358" t="str">
            <v>gchateaug</v>
          </cell>
          <cell r="N2358">
            <v>38680.624490740738</v>
          </cell>
          <cell r="O2358" t="str">
            <v>gchateaug</v>
          </cell>
        </row>
        <row r="2359">
          <cell r="A2359" t="str">
            <v>2000</v>
          </cell>
          <cell r="B2359" t="str">
            <v>RO01</v>
          </cell>
          <cell r="C2359" t="str">
            <v>A00</v>
          </cell>
          <cell r="D2359" t="str">
            <v>PC_EMP</v>
          </cell>
          <cell r="E2359" t="str">
            <v>T</v>
          </cell>
          <cell r="F2359" t="str">
            <v>TOTAL</v>
          </cell>
          <cell r="G2359" t="str">
            <v>RSE</v>
          </cell>
          <cell r="H2359" t="str">
            <v>:</v>
          </cell>
          <cell r="I2359" t="str">
            <v>NC</v>
          </cell>
          <cell r="K2359" t="str">
            <v>V</v>
          </cell>
          <cell r="L2359">
            <v>38628.496805555558</v>
          </cell>
          <cell r="M2359" t="str">
            <v>gchateaug</v>
          </cell>
          <cell r="N2359">
            <v>38680.624490740738</v>
          </cell>
          <cell r="O2359" t="str">
            <v>gchateaug</v>
          </cell>
        </row>
        <row r="2360">
          <cell r="A2360" t="str">
            <v>2000</v>
          </cell>
          <cell r="B2360" t="str">
            <v>RO01</v>
          </cell>
          <cell r="C2360" t="str">
            <v>A00</v>
          </cell>
          <cell r="D2360" t="str">
            <v>PC_EMP</v>
          </cell>
          <cell r="E2360" t="str">
            <v>T</v>
          </cell>
          <cell r="F2360" t="str">
            <v>BES</v>
          </cell>
          <cell r="G2360" t="str">
            <v>TOTAL</v>
          </cell>
          <cell r="H2360" t="str">
            <v>:</v>
          </cell>
          <cell r="I2360" t="str">
            <v>NC</v>
          </cell>
          <cell r="K2360" t="str">
            <v>V</v>
          </cell>
          <cell r="L2360">
            <v>38628.496805555558</v>
          </cell>
          <cell r="M2360" t="str">
            <v>gchateaug</v>
          </cell>
          <cell r="N2360">
            <v>38680.624490740738</v>
          </cell>
          <cell r="O2360" t="str">
            <v>gchateaug</v>
          </cell>
        </row>
        <row r="2361">
          <cell r="A2361" t="str">
            <v>2000</v>
          </cell>
          <cell r="B2361" t="str">
            <v>RO01</v>
          </cell>
          <cell r="C2361" t="str">
            <v>A00</v>
          </cell>
          <cell r="D2361" t="str">
            <v>PC_EMP</v>
          </cell>
          <cell r="E2361" t="str">
            <v>T</v>
          </cell>
          <cell r="F2361" t="str">
            <v>BES</v>
          </cell>
          <cell r="G2361" t="str">
            <v>RSE</v>
          </cell>
          <cell r="H2361" t="str">
            <v>:</v>
          </cell>
          <cell r="I2361" t="str">
            <v>NC</v>
          </cell>
          <cell r="K2361" t="str">
            <v>V</v>
          </cell>
          <cell r="L2361">
            <v>38628.496805555558</v>
          </cell>
          <cell r="M2361" t="str">
            <v>gchateaug</v>
          </cell>
          <cell r="N2361">
            <v>38680.624490740738</v>
          </cell>
          <cell r="O2361" t="str">
            <v>gchateaug</v>
          </cell>
        </row>
        <row r="2362">
          <cell r="A2362" t="str">
            <v>2000</v>
          </cell>
          <cell r="B2362" t="str">
            <v>PT17</v>
          </cell>
          <cell r="C2362" t="str">
            <v>A00</v>
          </cell>
          <cell r="D2362" t="str">
            <v>PC_EMP</v>
          </cell>
          <cell r="E2362" t="str">
            <v>T</v>
          </cell>
          <cell r="F2362" t="str">
            <v>TOTAL</v>
          </cell>
          <cell r="G2362" t="str">
            <v>TOTAL</v>
          </cell>
          <cell r="H2362" t="str">
            <v>:</v>
          </cell>
          <cell r="I2362" t="str">
            <v>NC</v>
          </cell>
          <cell r="K2362" t="str">
            <v>V</v>
          </cell>
          <cell r="L2362">
            <v>38628.496805555558</v>
          </cell>
          <cell r="M2362" t="str">
            <v>gchateaug</v>
          </cell>
          <cell r="N2362">
            <v>38680.624490740738</v>
          </cell>
          <cell r="O2362" t="str">
            <v>gchateaug</v>
          </cell>
        </row>
        <row r="2363">
          <cell r="A2363" t="str">
            <v>2000</v>
          </cell>
          <cell r="B2363" t="str">
            <v>PT17</v>
          </cell>
          <cell r="C2363" t="str">
            <v>A00</v>
          </cell>
          <cell r="D2363" t="str">
            <v>PC_EMP</v>
          </cell>
          <cell r="E2363" t="str">
            <v>T</v>
          </cell>
          <cell r="F2363" t="str">
            <v>TOTAL</v>
          </cell>
          <cell r="G2363" t="str">
            <v>RSE</v>
          </cell>
          <cell r="H2363" t="str">
            <v>:</v>
          </cell>
          <cell r="I2363" t="str">
            <v>NC</v>
          </cell>
          <cell r="K2363" t="str">
            <v>V</v>
          </cell>
          <cell r="L2363">
            <v>38628.496805555558</v>
          </cell>
          <cell r="M2363" t="str">
            <v>gchateaug</v>
          </cell>
          <cell r="N2363">
            <v>38680.624490740738</v>
          </cell>
          <cell r="O2363" t="str">
            <v>gchateaug</v>
          </cell>
        </row>
        <row r="2364">
          <cell r="A2364" t="str">
            <v>2000</v>
          </cell>
          <cell r="B2364" t="str">
            <v>PT17</v>
          </cell>
          <cell r="C2364" t="str">
            <v>A00</v>
          </cell>
          <cell r="D2364" t="str">
            <v>PC_EMP</v>
          </cell>
          <cell r="E2364" t="str">
            <v>T</v>
          </cell>
          <cell r="F2364" t="str">
            <v>BES</v>
          </cell>
          <cell r="G2364" t="str">
            <v>TOTAL</v>
          </cell>
          <cell r="H2364" t="str">
            <v>:</v>
          </cell>
          <cell r="I2364" t="str">
            <v>NC</v>
          </cell>
          <cell r="K2364" t="str">
            <v>V</v>
          </cell>
          <cell r="L2364">
            <v>38628.496805555558</v>
          </cell>
          <cell r="M2364" t="str">
            <v>gchateaug</v>
          </cell>
          <cell r="N2364">
            <v>38680.624490740738</v>
          </cell>
          <cell r="O2364" t="str">
            <v>gchateaug</v>
          </cell>
        </row>
        <row r="2365">
          <cell r="A2365" t="str">
            <v>2000</v>
          </cell>
          <cell r="B2365" t="str">
            <v>PT17</v>
          </cell>
          <cell r="C2365" t="str">
            <v>A00</v>
          </cell>
          <cell r="D2365" t="str">
            <v>PC_EMP</v>
          </cell>
          <cell r="E2365" t="str">
            <v>T</v>
          </cell>
          <cell r="F2365" t="str">
            <v>BES</v>
          </cell>
          <cell r="G2365" t="str">
            <v>RSE</v>
          </cell>
          <cell r="H2365" t="str">
            <v>:</v>
          </cell>
          <cell r="I2365" t="str">
            <v>NC</v>
          </cell>
          <cell r="K2365" t="str">
            <v>V</v>
          </cell>
          <cell r="L2365">
            <v>38628.496805555558</v>
          </cell>
          <cell r="M2365" t="str">
            <v>gchateaug</v>
          </cell>
          <cell r="N2365">
            <v>38680.624490740738</v>
          </cell>
          <cell r="O2365" t="str">
            <v>gchateaug</v>
          </cell>
        </row>
        <row r="2366">
          <cell r="A2366" t="str">
            <v>2000</v>
          </cell>
          <cell r="B2366" t="str">
            <v>PL42</v>
          </cell>
          <cell r="C2366" t="str">
            <v>A00</v>
          </cell>
          <cell r="D2366" t="str">
            <v>PC_EMP</v>
          </cell>
          <cell r="E2366" t="str">
            <v>T</v>
          </cell>
          <cell r="F2366" t="str">
            <v>TOTAL</v>
          </cell>
          <cell r="G2366" t="str">
            <v>TOTAL</v>
          </cell>
          <cell r="H2366" t="str">
            <v>:</v>
          </cell>
          <cell r="I2366" t="str">
            <v>NC</v>
          </cell>
          <cell r="K2366" t="str">
            <v>V</v>
          </cell>
          <cell r="L2366">
            <v>38628.496805555558</v>
          </cell>
          <cell r="M2366" t="str">
            <v>gchateaug</v>
          </cell>
          <cell r="N2366">
            <v>38680.624490740738</v>
          </cell>
          <cell r="O2366" t="str">
            <v>gchateaug</v>
          </cell>
        </row>
        <row r="2367">
          <cell r="A2367" t="str">
            <v>2000</v>
          </cell>
          <cell r="B2367" t="str">
            <v>PL42</v>
          </cell>
          <cell r="C2367" t="str">
            <v>A00</v>
          </cell>
          <cell r="D2367" t="str">
            <v>PC_EMP</v>
          </cell>
          <cell r="E2367" t="str">
            <v>T</v>
          </cell>
          <cell r="F2367" t="str">
            <v>TOTAL</v>
          </cell>
          <cell r="G2367" t="str">
            <v>RSE</v>
          </cell>
          <cell r="H2367" t="str">
            <v>:</v>
          </cell>
          <cell r="I2367" t="str">
            <v>NC</v>
          </cell>
          <cell r="K2367" t="str">
            <v>V</v>
          </cell>
          <cell r="L2367">
            <v>38628.496805555558</v>
          </cell>
          <cell r="M2367" t="str">
            <v>gchateaug</v>
          </cell>
          <cell r="N2367">
            <v>38680.624490740738</v>
          </cell>
          <cell r="O2367" t="str">
            <v>gchateaug</v>
          </cell>
        </row>
        <row r="2368">
          <cell r="A2368" t="str">
            <v>2000</v>
          </cell>
          <cell r="B2368" t="str">
            <v>PL42</v>
          </cell>
          <cell r="C2368" t="str">
            <v>A00</v>
          </cell>
          <cell r="D2368" t="str">
            <v>PC_EMP</v>
          </cell>
          <cell r="E2368" t="str">
            <v>T</v>
          </cell>
          <cell r="F2368" t="str">
            <v>BES</v>
          </cell>
          <cell r="G2368" t="str">
            <v>TOTAL</v>
          </cell>
          <cell r="H2368" t="str">
            <v>:</v>
          </cell>
          <cell r="I2368" t="str">
            <v>NC</v>
          </cell>
          <cell r="K2368" t="str">
            <v>V</v>
          </cell>
          <cell r="L2368">
            <v>38628.496805555558</v>
          </cell>
          <cell r="M2368" t="str">
            <v>gchateaug</v>
          </cell>
          <cell r="N2368">
            <v>38680.624490740738</v>
          </cell>
          <cell r="O2368" t="str">
            <v>gchateaug</v>
          </cell>
        </row>
        <row r="2369">
          <cell r="A2369" t="str">
            <v>2000</v>
          </cell>
          <cell r="B2369" t="str">
            <v>PL42</v>
          </cell>
          <cell r="C2369" t="str">
            <v>A00</v>
          </cell>
          <cell r="D2369" t="str">
            <v>PC_EMP</v>
          </cell>
          <cell r="E2369" t="str">
            <v>T</v>
          </cell>
          <cell r="F2369" t="str">
            <v>BES</v>
          </cell>
          <cell r="G2369" t="str">
            <v>RSE</v>
          </cell>
          <cell r="H2369" t="str">
            <v>:</v>
          </cell>
          <cell r="I2369" t="str">
            <v>NC</v>
          </cell>
          <cell r="K2369" t="str">
            <v>V</v>
          </cell>
          <cell r="L2369">
            <v>38628.496805555558</v>
          </cell>
          <cell r="M2369" t="str">
            <v>gchateaug</v>
          </cell>
          <cell r="N2369">
            <v>38680.624490740738</v>
          </cell>
          <cell r="O2369" t="str">
            <v>gchateaug</v>
          </cell>
        </row>
        <row r="2370">
          <cell r="A2370" t="str">
            <v>2003</v>
          </cell>
          <cell r="B2370" t="str">
            <v>ITD</v>
          </cell>
          <cell r="C2370" t="str">
            <v>A00</v>
          </cell>
          <cell r="D2370" t="str">
            <v>PC_EMP</v>
          </cell>
          <cell r="E2370" t="str">
            <v>T</v>
          </cell>
          <cell r="F2370" t="str">
            <v>BES</v>
          </cell>
          <cell r="G2370" t="str">
            <v>TOTAL</v>
          </cell>
          <cell r="I2370" t="str">
            <v>MS</v>
          </cell>
          <cell r="K2370" t="str">
            <v>V</v>
          </cell>
          <cell r="L2370">
            <v>38628.496817129628</v>
          </cell>
          <cell r="M2370" t="str">
            <v>gchateaug</v>
          </cell>
          <cell r="N2370">
            <v>38680.624467592592</v>
          </cell>
          <cell r="O2370" t="str">
            <v>gchateaug</v>
          </cell>
          <cell r="Q2370">
            <v>0.4</v>
          </cell>
        </row>
        <row r="2371">
          <cell r="A2371" t="str">
            <v>2003</v>
          </cell>
          <cell r="B2371" t="str">
            <v>ITD</v>
          </cell>
          <cell r="C2371" t="str">
            <v>A00</v>
          </cell>
          <cell r="D2371" t="str">
            <v>PC_EMP</v>
          </cell>
          <cell r="E2371" t="str">
            <v>T</v>
          </cell>
          <cell r="F2371" t="str">
            <v>BES</v>
          </cell>
          <cell r="G2371" t="str">
            <v>RSE</v>
          </cell>
          <cell r="I2371" t="str">
            <v>MS</v>
          </cell>
          <cell r="K2371" t="str">
            <v>V</v>
          </cell>
          <cell r="L2371">
            <v>38628.496817129628</v>
          </cell>
          <cell r="M2371" t="str">
            <v>gchateaug</v>
          </cell>
          <cell r="N2371">
            <v>38680.624467592592</v>
          </cell>
          <cell r="O2371" t="str">
            <v>gchateaug</v>
          </cell>
          <cell r="Q2371">
            <v>0.12</v>
          </cell>
        </row>
        <row r="2372">
          <cell r="A2372" t="str">
            <v>2003</v>
          </cell>
          <cell r="B2372" t="str">
            <v>ITC2</v>
          </cell>
          <cell r="C2372" t="str">
            <v>A00</v>
          </cell>
          <cell r="D2372" t="str">
            <v>PC_EMP</v>
          </cell>
          <cell r="E2372" t="str">
            <v>T</v>
          </cell>
          <cell r="F2372" t="str">
            <v>TOTAL</v>
          </cell>
          <cell r="G2372" t="str">
            <v>TOTAL</v>
          </cell>
          <cell r="I2372" t="str">
            <v>MS</v>
          </cell>
          <cell r="K2372" t="str">
            <v>V</v>
          </cell>
          <cell r="L2372">
            <v>38628.496817129628</v>
          </cell>
          <cell r="M2372" t="str">
            <v>gchateaug</v>
          </cell>
          <cell r="N2372">
            <v>38680.624467592592</v>
          </cell>
          <cell r="O2372" t="str">
            <v>gchateaug</v>
          </cell>
          <cell r="Q2372">
            <v>0.56999999999999995</v>
          </cell>
        </row>
        <row r="2373">
          <cell r="A2373" t="str">
            <v>2003</v>
          </cell>
          <cell r="B2373" t="str">
            <v>ITC2</v>
          </cell>
          <cell r="C2373" t="str">
            <v>A00</v>
          </cell>
          <cell r="D2373" t="str">
            <v>PC_EMP</v>
          </cell>
          <cell r="E2373" t="str">
            <v>T</v>
          </cell>
          <cell r="F2373" t="str">
            <v>TOTAL</v>
          </cell>
          <cell r="G2373" t="str">
            <v>RSE</v>
          </cell>
          <cell r="I2373" t="str">
            <v>MS</v>
          </cell>
          <cell r="K2373" t="str">
            <v>V</v>
          </cell>
          <cell r="L2373">
            <v>38628.496817129628</v>
          </cell>
          <cell r="M2373" t="str">
            <v>gchateaug</v>
          </cell>
          <cell r="N2373">
            <v>38680.624467592592</v>
          </cell>
          <cell r="O2373" t="str">
            <v>gchateaug</v>
          </cell>
          <cell r="Q2373">
            <v>0.28000000000000003</v>
          </cell>
        </row>
        <row r="2374">
          <cell r="A2374" t="str">
            <v>2003</v>
          </cell>
          <cell r="B2374" t="str">
            <v>ITC2</v>
          </cell>
          <cell r="C2374" t="str">
            <v>A00</v>
          </cell>
          <cell r="D2374" t="str">
            <v>PC_EMP</v>
          </cell>
          <cell r="E2374" t="str">
            <v>T</v>
          </cell>
          <cell r="F2374" t="str">
            <v>BES</v>
          </cell>
          <cell r="G2374" t="str">
            <v>TOTAL</v>
          </cell>
          <cell r="I2374" t="str">
            <v>MS</v>
          </cell>
          <cell r="K2374" t="str">
            <v>V</v>
          </cell>
          <cell r="L2374">
            <v>38628.496817129628</v>
          </cell>
          <cell r="M2374" t="str">
            <v>gchateaug</v>
          </cell>
          <cell r="N2374">
            <v>38680.624467592592</v>
          </cell>
          <cell r="O2374" t="str">
            <v>gchateaug</v>
          </cell>
          <cell r="Q2374">
            <v>0.32</v>
          </cell>
        </row>
        <row r="2375">
          <cell r="A2375" t="str">
            <v>2003</v>
          </cell>
          <cell r="B2375" t="str">
            <v>ITC2</v>
          </cell>
          <cell r="C2375" t="str">
            <v>A00</v>
          </cell>
          <cell r="D2375" t="str">
            <v>PC_EMP</v>
          </cell>
          <cell r="E2375" t="str">
            <v>T</v>
          </cell>
          <cell r="F2375" t="str">
            <v>BES</v>
          </cell>
          <cell r="G2375" t="str">
            <v>RSE</v>
          </cell>
          <cell r="I2375" t="str">
            <v>MS</v>
          </cell>
          <cell r="K2375" t="str">
            <v>V</v>
          </cell>
          <cell r="L2375">
            <v>38628.496817129628</v>
          </cell>
          <cell r="M2375" t="str">
            <v>gchateaug</v>
          </cell>
          <cell r="N2375">
            <v>38680.624467592592</v>
          </cell>
          <cell r="O2375" t="str">
            <v>gchateaug</v>
          </cell>
          <cell r="Q2375">
            <v>0.15</v>
          </cell>
        </row>
        <row r="2376">
          <cell r="A2376" t="str">
            <v>2003</v>
          </cell>
          <cell r="B2376" t="str">
            <v>IE01</v>
          </cell>
          <cell r="C2376" t="str">
            <v>A00</v>
          </cell>
          <cell r="D2376" t="str">
            <v>PC_EMP</v>
          </cell>
          <cell r="E2376" t="str">
            <v>T</v>
          </cell>
          <cell r="F2376" t="str">
            <v>TOTAL</v>
          </cell>
          <cell r="G2376" t="str">
            <v>TOTAL</v>
          </cell>
          <cell r="H2376" t="str">
            <v>e</v>
          </cell>
          <cell r="I2376" t="str">
            <v>MS</v>
          </cell>
          <cell r="K2376" t="str">
            <v>V</v>
          </cell>
          <cell r="L2376">
            <v>38628.496817129628</v>
          </cell>
          <cell r="M2376" t="str">
            <v>gchateaug</v>
          </cell>
          <cell r="N2376">
            <v>38680.624467592592</v>
          </cell>
          <cell r="O2376" t="str">
            <v>gchateaug</v>
          </cell>
          <cell r="Q2376">
            <v>0.96</v>
          </cell>
        </row>
        <row r="2377">
          <cell r="A2377" t="str">
            <v>2003</v>
          </cell>
          <cell r="B2377" t="str">
            <v>IE01</v>
          </cell>
          <cell r="C2377" t="str">
            <v>A00</v>
          </cell>
          <cell r="D2377" t="str">
            <v>PC_EMP</v>
          </cell>
          <cell r="E2377" t="str">
            <v>T</v>
          </cell>
          <cell r="F2377" t="str">
            <v>TOTAL</v>
          </cell>
          <cell r="G2377" t="str">
            <v>RSE</v>
          </cell>
          <cell r="I2377" t="str">
            <v>MS</v>
          </cell>
          <cell r="K2377" t="str">
            <v>V</v>
          </cell>
          <cell r="L2377">
            <v>38628.496817129628</v>
          </cell>
          <cell r="M2377" t="str">
            <v>gchateaug</v>
          </cell>
          <cell r="N2377">
            <v>38680.624467592592</v>
          </cell>
          <cell r="O2377" t="str">
            <v>gchateaug</v>
          </cell>
          <cell r="Q2377">
            <v>0.62</v>
          </cell>
        </row>
        <row r="2378">
          <cell r="A2378" t="str">
            <v>2000</v>
          </cell>
          <cell r="B2378" t="str">
            <v>ES22</v>
          </cell>
          <cell r="C2378" t="str">
            <v>A00</v>
          </cell>
          <cell r="D2378" t="str">
            <v>PC_EMP</v>
          </cell>
          <cell r="E2378" t="str">
            <v>T</v>
          </cell>
          <cell r="F2378" t="str">
            <v>BES</v>
          </cell>
          <cell r="G2378" t="str">
            <v>RSE</v>
          </cell>
          <cell r="H2378" t="str">
            <v>:</v>
          </cell>
          <cell r="I2378" t="str">
            <v>NC</v>
          </cell>
          <cell r="K2378" t="str">
            <v>V</v>
          </cell>
          <cell r="L2378">
            <v>38628.496817129628</v>
          </cell>
          <cell r="M2378" t="str">
            <v>gchateaug</v>
          </cell>
          <cell r="N2378">
            <v>38680.624467592592</v>
          </cell>
          <cell r="O2378" t="str">
            <v>gchateaug</v>
          </cell>
        </row>
        <row r="2379">
          <cell r="A2379" t="str">
            <v>2000</v>
          </cell>
          <cell r="B2379" t="str">
            <v>ES1</v>
          </cell>
          <cell r="C2379" t="str">
            <v>A00</v>
          </cell>
          <cell r="D2379" t="str">
            <v>PC_EMP</v>
          </cell>
          <cell r="E2379" t="str">
            <v>T</v>
          </cell>
          <cell r="F2379" t="str">
            <v>TOTAL</v>
          </cell>
          <cell r="G2379" t="str">
            <v>TOTAL</v>
          </cell>
          <cell r="H2379" t="str">
            <v>:</v>
          </cell>
          <cell r="I2379" t="str">
            <v>NC</v>
          </cell>
          <cell r="K2379" t="str">
            <v>V</v>
          </cell>
          <cell r="L2379">
            <v>38628.496817129628</v>
          </cell>
          <cell r="M2379" t="str">
            <v>gchateaug</v>
          </cell>
          <cell r="N2379">
            <v>38680.624467592592</v>
          </cell>
          <cell r="O2379" t="str">
            <v>gchateaug</v>
          </cell>
        </row>
        <row r="2380">
          <cell r="A2380" t="str">
            <v>2000</v>
          </cell>
          <cell r="B2380" t="str">
            <v>ES1</v>
          </cell>
          <cell r="C2380" t="str">
            <v>A00</v>
          </cell>
          <cell r="D2380" t="str">
            <v>PC_EMP</v>
          </cell>
          <cell r="E2380" t="str">
            <v>T</v>
          </cell>
          <cell r="F2380" t="str">
            <v>TOTAL</v>
          </cell>
          <cell r="G2380" t="str">
            <v>RSE</v>
          </cell>
          <cell r="H2380" t="str">
            <v>:</v>
          </cell>
          <cell r="I2380" t="str">
            <v>NC</v>
          </cell>
          <cell r="K2380" t="str">
            <v>V</v>
          </cell>
          <cell r="L2380">
            <v>38628.496817129628</v>
          </cell>
          <cell r="M2380" t="str">
            <v>gchateaug</v>
          </cell>
          <cell r="N2380">
            <v>38680.624444444446</v>
          </cell>
          <cell r="O2380" t="str">
            <v>gchateaug</v>
          </cell>
        </row>
        <row r="2381">
          <cell r="A2381" t="str">
            <v>2000</v>
          </cell>
          <cell r="B2381" t="str">
            <v>ES1</v>
          </cell>
          <cell r="C2381" t="str">
            <v>A00</v>
          </cell>
          <cell r="D2381" t="str">
            <v>PC_EMP</v>
          </cell>
          <cell r="E2381" t="str">
            <v>T</v>
          </cell>
          <cell r="F2381" t="str">
            <v>BES</v>
          </cell>
          <cell r="G2381" t="str">
            <v>TOTAL</v>
          </cell>
          <cell r="H2381" t="str">
            <v>:</v>
          </cell>
          <cell r="I2381" t="str">
            <v>NC</v>
          </cell>
          <cell r="K2381" t="str">
            <v>V</v>
          </cell>
          <cell r="L2381">
            <v>38628.496817129628</v>
          </cell>
          <cell r="M2381" t="str">
            <v>gchateaug</v>
          </cell>
          <cell r="N2381">
            <v>38680.624444444446</v>
          </cell>
          <cell r="O2381" t="str">
            <v>gchateaug</v>
          </cell>
        </row>
        <row r="2382">
          <cell r="A2382" t="str">
            <v>2000</v>
          </cell>
          <cell r="B2382" t="str">
            <v>ES1</v>
          </cell>
          <cell r="C2382" t="str">
            <v>A00</v>
          </cell>
          <cell r="D2382" t="str">
            <v>PC_EMP</v>
          </cell>
          <cell r="E2382" t="str">
            <v>T</v>
          </cell>
          <cell r="F2382" t="str">
            <v>BES</v>
          </cell>
          <cell r="G2382" t="str">
            <v>RSE</v>
          </cell>
          <cell r="H2382" t="str">
            <v>:</v>
          </cell>
          <cell r="I2382" t="str">
            <v>NC</v>
          </cell>
          <cell r="K2382" t="str">
            <v>V</v>
          </cell>
          <cell r="L2382">
            <v>38628.496817129628</v>
          </cell>
          <cell r="M2382" t="str">
            <v>gchateaug</v>
          </cell>
          <cell r="N2382">
            <v>38680.624444444446</v>
          </cell>
          <cell r="O2382" t="str">
            <v>gchateaug</v>
          </cell>
        </row>
        <row r="2383">
          <cell r="A2383" t="str">
            <v>2000</v>
          </cell>
          <cell r="B2383" t="str">
            <v>EE00</v>
          </cell>
          <cell r="C2383" t="str">
            <v>A00</v>
          </cell>
          <cell r="D2383" t="str">
            <v>PC_EMP</v>
          </cell>
          <cell r="E2383" t="str">
            <v>T</v>
          </cell>
          <cell r="F2383" t="str">
            <v>TOTAL</v>
          </cell>
          <cell r="G2383" t="str">
            <v>TOTAL</v>
          </cell>
          <cell r="I2383" t="str">
            <v>NC</v>
          </cell>
          <cell r="K2383" t="str">
            <v>V</v>
          </cell>
          <cell r="L2383">
            <v>38628.496817129628</v>
          </cell>
          <cell r="M2383" t="str">
            <v>gchateaug</v>
          </cell>
          <cell r="N2383">
            <v>38681.684652777774</v>
          </cell>
          <cell r="O2383" t="str">
            <v>gchateaug</v>
          </cell>
          <cell r="Q2383">
            <v>1.1499999999999999</v>
          </cell>
        </row>
        <row r="2384">
          <cell r="A2384" t="str">
            <v>2000</v>
          </cell>
          <cell r="B2384" t="str">
            <v>EE00</v>
          </cell>
          <cell r="C2384" t="str">
            <v>A00</v>
          </cell>
          <cell r="D2384" t="str">
            <v>PC_EMP</v>
          </cell>
          <cell r="E2384" t="str">
            <v>T</v>
          </cell>
          <cell r="F2384" t="str">
            <v>TOTAL</v>
          </cell>
          <cell r="G2384" t="str">
            <v>RSE</v>
          </cell>
          <cell r="I2384" t="str">
            <v>NC</v>
          </cell>
          <cell r="K2384" t="str">
            <v>V</v>
          </cell>
          <cell r="L2384">
            <v>38628.496817129628</v>
          </cell>
          <cell r="M2384" t="str">
            <v>gchateaug</v>
          </cell>
          <cell r="N2384">
            <v>38681.684652777774</v>
          </cell>
          <cell r="O2384" t="str">
            <v>gchateaug</v>
          </cell>
          <cell r="Q2384">
            <v>0.8</v>
          </cell>
        </row>
        <row r="2385">
          <cell r="A2385" t="str">
            <v>2000</v>
          </cell>
          <cell r="B2385" t="str">
            <v>EE00</v>
          </cell>
          <cell r="C2385" t="str">
            <v>A00</v>
          </cell>
          <cell r="D2385" t="str">
            <v>PC_EMP</v>
          </cell>
          <cell r="E2385" t="str">
            <v>T</v>
          </cell>
          <cell r="F2385" t="str">
            <v>BES</v>
          </cell>
          <cell r="G2385" t="str">
            <v>TOTAL</v>
          </cell>
          <cell r="I2385" t="str">
            <v>NC</v>
          </cell>
          <cell r="K2385" t="str">
            <v>V</v>
          </cell>
          <cell r="L2385">
            <v>38628.496817129628</v>
          </cell>
          <cell r="M2385" t="str">
            <v>gchateaug</v>
          </cell>
          <cell r="N2385">
            <v>38681.684652777774</v>
          </cell>
          <cell r="O2385" t="str">
            <v>gchateaug</v>
          </cell>
          <cell r="Q2385">
            <v>0.16</v>
          </cell>
        </row>
        <row r="2386">
          <cell r="A2386" t="str">
            <v>2000</v>
          </cell>
          <cell r="B2386" t="str">
            <v>EE00</v>
          </cell>
          <cell r="C2386" t="str">
            <v>A00</v>
          </cell>
          <cell r="D2386" t="str">
            <v>PC_EMP</v>
          </cell>
          <cell r="E2386" t="str">
            <v>T</v>
          </cell>
          <cell r="F2386" t="str">
            <v>BES</v>
          </cell>
          <cell r="G2386" t="str">
            <v>RSE</v>
          </cell>
          <cell r="I2386" t="str">
            <v>NC</v>
          </cell>
          <cell r="K2386" t="str">
            <v>V</v>
          </cell>
          <cell r="L2386">
            <v>38628.496817129628</v>
          </cell>
          <cell r="M2386" t="str">
            <v>gchateaug</v>
          </cell>
          <cell r="N2386">
            <v>38681.684652777774</v>
          </cell>
          <cell r="O2386" t="str">
            <v>gchateaug</v>
          </cell>
          <cell r="Q2386">
            <v>0.09</v>
          </cell>
        </row>
        <row r="2387">
          <cell r="A2387" t="str">
            <v>2003</v>
          </cell>
          <cell r="B2387" t="str">
            <v>ITF4</v>
          </cell>
          <cell r="C2387" t="str">
            <v>A00</v>
          </cell>
          <cell r="D2387" t="str">
            <v>PC_EMP</v>
          </cell>
          <cell r="E2387" t="str">
            <v>T</v>
          </cell>
          <cell r="F2387" t="str">
            <v>BES</v>
          </cell>
          <cell r="G2387" t="str">
            <v>TOTAL</v>
          </cell>
          <cell r="I2387" t="str">
            <v>MS</v>
          </cell>
          <cell r="K2387" t="str">
            <v>V</v>
          </cell>
          <cell r="L2387">
            <v>38628.496828703705</v>
          </cell>
          <cell r="M2387" t="str">
            <v>gchateaug</v>
          </cell>
          <cell r="N2387">
            <v>38680.624490740738</v>
          </cell>
          <cell r="O2387" t="str">
            <v>gchateaug</v>
          </cell>
          <cell r="Q2387">
            <v>0.1</v>
          </cell>
        </row>
        <row r="2388">
          <cell r="A2388" t="str">
            <v>2003</v>
          </cell>
          <cell r="B2388" t="str">
            <v>ITF4</v>
          </cell>
          <cell r="C2388" t="str">
            <v>A00</v>
          </cell>
          <cell r="D2388" t="str">
            <v>PC_EMP</v>
          </cell>
          <cell r="E2388" t="str">
            <v>T</v>
          </cell>
          <cell r="F2388" t="str">
            <v>BES</v>
          </cell>
          <cell r="G2388" t="str">
            <v>RSE</v>
          </cell>
          <cell r="I2388" t="str">
            <v>MS</v>
          </cell>
          <cell r="K2388" t="str">
            <v>V</v>
          </cell>
          <cell r="L2388">
            <v>38628.496828703705</v>
          </cell>
          <cell r="M2388" t="str">
            <v>gchateaug</v>
          </cell>
          <cell r="N2388">
            <v>38680.624490740738</v>
          </cell>
          <cell r="O2388" t="str">
            <v>gchateaug</v>
          </cell>
          <cell r="Q2388">
            <v>0.03</v>
          </cell>
        </row>
        <row r="2389">
          <cell r="A2389" t="str">
            <v>2003</v>
          </cell>
          <cell r="B2389" t="str">
            <v>ITF3</v>
          </cell>
          <cell r="C2389" t="str">
            <v>A00</v>
          </cell>
          <cell r="D2389" t="str">
            <v>PC_EMP</v>
          </cell>
          <cell r="E2389" t="str">
            <v>T</v>
          </cell>
          <cell r="F2389" t="str">
            <v>TOTAL</v>
          </cell>
          <cell r="G2389" t="str">
            <v>TOTAL</v>
          </cell>
          <cell r="I2389" t="str">
            <v>MS</v>
          </cell>
          <cell r="K2389" t="str">
            <v>V</v>
          </cell>
          <cell r="L2389">
            <v>38628.496828703705</v>
          </cell>
          <cell r="M2389" t="str">
            <v>gchateaug</v>
          </cell>
          <cell r="N2389">
            <v>38680.624490740738</v>
          </cell>
          <cell r="O2389" t="str">
            <v>gchateaug</v>
          </cell>
          <cell r="Q2389">
            <v>1.1499999999999999</v>
          </cell>
        </row>
        <row r="2390">
          <cell r="A2390" t="str">
            <v>2003</v>
          </cell>
          <cell r="B2390" t="str">
            <v>ITF3</v>
          </cell>
          <cell r="C2390" t="str">
            <v>A00</v>
          </cell>
          <cell r="D2390" t="str">
            <v>PC_EMP</v>
          </cell>
          <cell r="E2390" t="str">
            <v>T</v>
          </cell>
          <cell r="F2390" t="str">
            <v>TOTAL</v>
          </cell>
          <cell r="G2390" t="str">
            <v>RSE</v>
          </cell>
          <cell r="I2390" t="str">
            <v>MS</v>
          </cell>
          <cell r="K2390" t="str">
            <v>V</v>
          </cell>
          <cell r="L2390">
            <v>38628.496828703705</v>
          </cell>
          <cell r="M2390" t="str">
            <v>gchateaug</v>
          </cell>
          <cell r="N2390">
            <v>38680.624490740738</v>
          </cell>
          <cell r="O2390" t="str">
            <v>gchateaug</v>
          </cell>
          <cell r="Q2390">
            <v>0.48</v>
          </cell>
        </row>
        <row r="2391">
          <cell r="A2391" t="str">
            <v>2003</v>
          </cell>
          <cell r="B2391" t="str">
            <v>ITF3</v>
          </cell>
          <cell r="C2391" t="str">
            <v>A00</v>
          </cell>
          <cell r="D2391" t="str">
            <v>PC_EMP</v>
          </cell>
          <cell r="E2391" t="str">
            <v>T</v>
          </cell>
          <cell r="F2391" t="str">
            <v>BES</v>
          </cell>
          <cell r="G2391" t="str">
            <v>TOTAL</v>
          </cell>
          <cell r="I2391" t="str">
            <v>MS</v>
          </cell>
          <cell r="K2391" t="str">
            <v>V</v>
          </cell>
          <cell r="L2391">
            <v>38628.496828703705</v>
          </cell>
          <cell r="M2391" t="str">
            <v>gchateaug</v>
          </cell>
          <cell r="N2391">
            <v>38680.624490740738</v>
          </cell>
          <cell r="O2391" t="str">
            <v>gchateaug</v>
          </cell>
          <cell r="Q2391">
            <v>0.21</v>
          </cell>
        </row>
        <row r="2392">
          <cell r="A2392" t="str">
            <v>2003</v>
          </cell>
          <cell r="B2392" t="str">
            <v>ITF3</v>
          </cell>
          <cell r="C2392" t="str">
            <v>A00</v>
          </cell>
          <cell r="D2392" t="str">
            <v>PC_EMP</v>
          </cell>
          <cell r="E2392" t="str">
            <v>T</v>
          </cell>
          <cell r="F2392" t="str">
            <v>BES</v>
          </cell>
          <cell r="G2392" t="str">
            <v>RSE</v>
          </cell>
          <cell r="I2392" t="str">
            <v>MS</v>
          </cell>
          <cell r="K2392" t="str">
            <v>V</v>
          </cell>
          <cell r="L2392">
            <v>38628.496828703705</v>
          </cell>
          <cell r="M2392" t="str">
            <v>gchateaug</v>
          </cell>
          <cell r="N2392">
            <v>38680.624490740738</v>
          </cell>
          <cell r="O2392" t="str">
            <v>gchateaug</v>
          </cell>
          <cell r="Q2392">
            <v>0.11</v>
          </cell>
        </row>
        <row r="2393">
          <cell r="A2393" t="str">
            <v>2003</v>
          </cell>
          <cell r="B2393" t="str">
            <v>ITF1</v>
          </cell>
          <cell r="C2393" t="str">
            <v>A00</v>
          </cell>
          <cell r="D2393" t="str">
            <v>PC_EMP</v>
          </cell>
          <cell r="E2393" t="str">
            <v>T</v>
          </cell>
          <cell r="F2393" t="str">
            <v>TOTAL</v>
          </cell>
          <cell r="G2393" t="str">
            <v>TOTAL</v>
          </cell>
          <cell r="I2393" t="str">
            <v>MS</v>
          </cell>
          <cell r="K2393" t="str">
            <v>V</v>
          </cell>
          <cell r="L2393">
            <v>38628.496828703705</v>
          </cell>
          <cell r="M2393" t="str">
            <v>gchateaug</v>
          </cell>
          <cell r="N2393">
            <v>38680.624490740738</v>
          </cell>
          <cell r="O2393" t="str">
            <v>gchateaug</v>
          </cell>
          <cell r="Q2393">
            <v>1.03</v>
          </cell>
        </row>
        <row r="2394">
          <cell r="A2394" t="str">
            <v>2003</v>
          </cell>
          <cell r="B2394" t="str">
            <v>ITF1</v>
          </cell>
          <cell r="C2394" t="str">
            <v>A00</v>
          </cell>
          <cell r="D2394" t="str">
            <v>PC_EMP</v>
          </cell>
          <cell r="E2394" t="str">
            <v>T</v>
          </cell>
          <cell r="F2394" t="str">
            <v>TOTAL</v>
          </cell>
          <cell r="G2394" t="str">
            <v>RSE</v>
          </cell>
          <cell r="I2394" t="str">
            <v>MS</v>
          </cell>
          <cell r="K2394" t="str">
            <v>V</v>
          </cell>
          <cell r="L2394">
            <v>38628.496828703705</v>
          </cell>
          <cell r="M2394" t="str">
            <v>gchateaug</v>
          </cell>
          <cell r="N2394">
            <v>38680.624490740738</v>
          </cell>
          <cell r="O2394" t="str">
            <v>gchateaug</v>
          </cell>
          <cell r="Q2394">
            <v>0.46</v>
          </cell>
        </row>
        <row r="2395">
          <cell r="A2395" t="str">
            <v>2003</v>
          </cell>
          <cell r="B2395" t="str">
            <v>UKI</v>
          </cell>
          <cell r="C2395" t="str">
            <v>A00</v>
          </cell>
          <cell r="D2395" t="str">
            <v>PC_EMP</v>
          </cell>
          <cell r="E2395" t="str">
            <v>T</v>
          </cell>
          <cell r="F2395" t="str">
            <v>BES</v>
          </cell>
          <cell r="G2395" t="str">
            <v>RSE</v>
          </cell>
          <cell r="H2395" t="str">
            <v>:</v>
          </cell>
          <cell r="I2395" t="str">
            <v>NC</v>
          </cell>
          <cell r="K2395" t="str">
            <v>V</v>
          </cell>
          <cell r="L2395">
            <v>38628.496840277781</v>
          </cell>
          <cell r="M2395" t="str">
            <v>gchateaug</v>
          </cell>
          <cell r="N2395">
            <v>38680.624467592592</v>
          </cell>
          <cell r="O2395" t="str">
            <v>gchateaug</v>
          </cell>
        </row>
        <row r="2396">
          <cell r="A2396" t="str">
            <v>2003</v>
          </cell>
          <cell r="B2396" t="str">
            <v>SE07</v>
          </cell>
          <cell r="C2396" t="str">
            <v>A00</v>
          </cell>
          <cell r="D2396" t="str">
            <v>PC_EMP</v>
          </cell>
          <cell r="E2396" t="str">
            <v>T</v>
          </cell>
          <cell r="F2396" t="str">
            <v>TOTAL</v>
          </cell>
          <cell r="G2396" t="str">
            <v>TOTAL</v>
          </cell>
          <cell r="H2396" t="str">
            <v>:</v>
          </cell>
          <cell r="I2396" t="str">
            <v>NC</v>
          </cell>
          <cell r="K2396" t="str">
            <v>V</v>
          </cell>
          <cell r="L2396">
            <v>38628.496840277781</v>
          </cell>
          <cell r="M2396" t="str">
            <v>gchateaug</v>
          </cell>
          <cell r="N2396">
            <v>38680.624467592592</v>
          </cell>
          <cell r="O2396" t="str">
            <v>gchateaug</v>
          </cell>
        </row>
        <row r="2397">
          <cell r="A2397" t="str">
            <v>2000</v>
          </cell>
          <cell r="B2397" t="str">
            <v>HU33</v>
          </cell>
          <cell r="C2397" t="str">
            <v>A00</v>
          </cell>
          <cell r="D2397" t="str">
            <v>PC_EMP</v>
          </cell>
          <cell r="E2397" t="str">
            <v>T</v>
          </cell>
          <cell r="F2397" t="str">
            <v>BES</v>
          </cell>
          <cell r="G2397" t="str">
            <v>TOTAL</v>
          </cell>
          <cell r="H2397" t="str">
            <v>:</v>
          </cell>
          <cell r="I2397" t="str">
            <v>NC</v>
          </cell>
          <cell r="K2397" t="str">
            <v>V</v>
          </cell>
          <cell r="L2397">
            <v>38628.496840277781</v>
          </cell>
          <cell r="M2397" t="str">
            <v>gchateaug</v>
          </cell>
          <cell r="N2397">
            <v>38680.624490740738</v>
          </cell>
          <cell r="O2397" t="str">
            <v>gchateaug</v>
          </cell>
        </row>
        <row r="2398">
          <cell r="A2398" t="str">
            <v>2000</v>
          </cell>
          <cell r="B2398" t="str">
            <v>HU33</v>
          </cell>
          <cell r="C2398" t="str">
            <v>A00</v>
          </cell>
          <cell r="D2398" t="str">
            <v>PC_EMP</v>
          </cell>
          <cell r="E2398" t="str">
            <v>T</v>
          </cell>
          <cell r="F2398" t="str">
            <v>BES</v>
          </cell>
          <cell r="G2398" t="str">
            <v>RSE</v>
          </cell>
          <cell r="H2398" t="str">
            <v>:</v>
          </cell>
          <cell r="I2398" t="str">
            <v>NC</v>
          </cell>
          <cell r="K2398" t="str">
            <v>V</v>
          </cell>
          <cell r="L2398">
            <v>38628.496840277781</v>
          </cell>
          <cell r="M2398" t="str">
            <v>gchateaug</v>
          </cell>
          <cell r="N2398">
            <v>38680.624490740738</v>
          </cell>
          <cell r="O2398" t="str">
            <v>gchateaug</v>
          </cell>
        </row>
        <row r="2399">
          <cell r="A2399" t="str">
            <v>2000</v>
          </cell>
          <cell r="B2399" t="str">
            <v>FR7</v>
          </cell>
          <cell r="C2399" t="str">
            <v>A00</v>
          </cell>
          <cell r="D2399" t="str">
            <v>PC_EMP</v>
          </cell>
          <cell r="E2399" t="str">
            <v>T</v>
          </cell>
          <cell r="F2399" t="str">
            <v>TOTAL</v>
          </cell>
          <cell r="G2399" t="str">
            <v>TOTAL</v>
          </cell>
          <cell r="I2399" t="str">
            <v>NC</v>
          </cell>
          <cell r="J2399" t="str">
            <v>; former flag equal "s"</v>
          </cell>
          <cell r="K2399" t="str">
            <v>V</v>
          </cell>
          <cell r="L2399">
            <v>38628.496840277781</v>
          </cell>
          <cell r="M2399" t="str">
            <v>gchateaug</v>
          </cell>
          <cell r="N2399">
            <v>38680.624490740738</v>
          </cell>
          <cell r="O2399" t="str">
            <v>gchateaug</v>
          </cell>
          <cell r="Q2399">
            <v>1.74</v>
          </cell>
        </row>
        <row r="2400">
          <cell r="A2400" t="str">
            <v>2000</v>
          </cell>
          <cell r="B2400" t="str">
            <v>FR7</v>
          </cell>
          <cell r="C2400" t="str">
            <v>A00</v>
          </cell>
          <cell r="D2400" t="str">
            <v>PC_EMP</v>
          </cell>
          <cell r="E2400" t="str">
            <v>T</v>
          </cell>
          <cell r="F2400" t="str">
            <v>TOTAL</v>
          </cell>
          <cell r="G2400" t="str">
            <v>RSE</v>
          </cell>
          <cell r="I2400" t="str">
            <v>NC</v>
          </cell>
          <cell r="J2400" t="str">
            <v>; former flag equal "s"</v>
          </cell>
          <cell r="K2400" t="str">
            <v>V</v>
          </cell>
          <cell r="L2400">
            <v>38628.496840277781</v>
          </cell>
          <cell r="M2400" t="str">
            <v>gchateaug</v>
          </cell>
          <cell r="N2400">
            <v>38680.624490740738</v>
          </cell>
          <cell r="O2400" t="str">
            <v>gchateaug</v>
          </cell>
          <cell r="Q2400">
            <v>1.1000000000000001</v>
          </cell>
        </row>
        <row r="2401">
          <cell r="A2401" t="str">
            <v>2000</v>
          </cell>
          <cell r="B2401" t="str">
            <v>FR7</v>
          </cell>
          <cell r="C2401" t="str">
            <v>A00</v>
          </cell>
          <cell r="D2401" t="str">
            <v>PC_EMP</v>
          </cell>
          <cell r="E2401" t="str">
            <v>T</v>
          </cell>
          <cell r="F2401" t="str">
            <v>BES</v>
          </cell>
          <cell r="G2401" t="str">
            <v>TOTAL</v>
          </cell>
          <cell r="I2401" t="str">
            <v>NC</v>
          </cell>
          <cell r="J2401" t="str">
            <v>; former flag equal "s"</v>
          </cell>
          <cell r="K2401" t="str">
            <v>V</v>
          </cell>
          <cell r="L2401">
            <v>38628.496840277781</v>
          </cell>
          <cell r="M2401" t="str">
            <v>gchateaug</v>
          </cell>
          <cell r="N2401">
            <v>38680.624490740738</v>
          </cell>
          <cell r="O2401" t="str">
            <v>gchateaug</v>
          </cell>
          <cell r="Q2401">
            <v>0.99</v>
          </cell>
        </row>
        <row r="2402">
          <cell r="A2402" t="str">
            <v>2000</v>
          </cell>
          <cell r="B2402" t="str">
            <v>FR7</v>
          </cell>
          <cell r="C2402" t="str">
            <v>A00</v>
          </cell>
          <cell r="D2402" t="str">
            <v>PC_EMP</v>
          </cell>
          <cell r="E2402" t="str">
            <v>T</v>
          </cell>
          <cell r="F2402" t="str">
            <v>BES</v>
          </cell>
          <cell r="G2402" t="str">
            <v>RSE</v>
          </cell>
          <cell r="I2402" t="str">
            <v>NC</v>
          </cell>
          <cell r="J2402" t="str">
            <v>; former flag equal "s"</v>
          </cell>
          <cell r="K2402" t="str">
            <v>V</v>
          </cell>
          <cell r="L2402">
            <v>38628.496840277781</v>
          </cell>
          <cell r="M2402" t="str">
            <v>gchateaug</v>
          </cell>
          <cell r="N2402">
            <v>38680.624490740738</v>
          </cell>
          <cell r="O2402" t="str">
            <v>gchateaug</v>
          </cell>
          <cell r="Q2402">
            <v>0.46</v>
          </cell>
        </row>
        <row r="2403">
          <cell r="A2403" t="str">
            <v>2000</v>
          </cell>
          <cell r="B2403" t="str">
            <v>FR61</v>
          </cell>
          <cell r="C2403" t="str">
            <v>A00</v>
          </cell>
          <cell r="D2403" t="str">
            <v>PC_EMP</v>
          </cell>
          <cell r="E2403" t="str">
            <v>T</v>
          </cell>
          <cell r="F2403" t="str">
            <v>TOTAL</v>
          </cell>
          <cell r="G2403" t="str">
            <v>TOTAL</v>
          </cell>
          <cell r="I2403" t="str">
            <v>NC</v>
          </cell>
          <cell r="J2403" t="str">
            <v>; former flag equal "s"</v>
          </cell>
          <cell r="K2403" t="str">
            <v>V</v>
          </cell>
          <cell r="L2403">
            <v>38628.496840277781</v>
          </cell>
          <cell r="M2403" t="str">
            <v>gchateaug</v>
          </cell>
          <cell r="N2403">
            <v>38680.624490740738</v>
          </cell>
          <cell r="O2403" t="str">
            <v>gchateaug</v>
          </cell>
          <cell r="Q2403">
            <v>1.06</v>
          </cell>
        </row>
        <row r="2404">
          <cell r="A2404" t="str">
            <v>2000</v>
          </cell>
          <cell r="B2404" t="str">
            <v>FR61</v>
          </cell>
          <cell r="C2404" t="str">
            <v>A00</v>
          </cell>
          <cell r="D2404" t="str">
            <v>PC_EMP</v>
          </cell>
          <cell r="E2404" t="str">
            <v>T</v>
          </cell>
          <cell r="F2404" t="str">
            <v>TOTAL</v>
          </cell>
          <cell r="G2404" t="str">
            <v>RSE</v>
          </cell>
          <cell r="I2404" t="str">
            <v>NC</v>
          </cell>
          <cell r="J2404" t="str">
            <v>; former flag equal "s"</v>
          </cell>
          <cell r="K2404" t="str">
            <v>V</v>
          </cell>
          <cell r="L2404">
            <v>38628.496840277781</v>
          </cell>
          <cell r="M2404" t="str">
            <v>gchateaug</v>
          </cell>
          <cell r="N2404">
            <v>38680.624490740738</v>
          </cell>
          <cell r="O2404" t="str">
            <v>gchateaug</v>
          </cell>
          <cell r="Q2404">
            <v>0.68</v>
          </cell>
        </row>
        <row r="2405">
          <cell r="A2405" t="str">
            <v>2000</v>
          </cell>
          <cell r="B2405" t="str">
            <v>FR61</v>
          </cell>
          <cell r="C2405" t="str">
            <v>A00</v>
          </cell>
          <cell r="D2405" t="str">
            <v>PC_EMP</v>
          </cell>
          <cell r="E2405" t="str">
            <v>T</v>
          </cell>
          <cell r="F2405" t="str">
            <v>BES</v>
          </cell>
          <cell r="G2405" t="str">
            <v>TOTAL</v>
          </cell>
          <cell r="I2405" t="str">
            <v>NC</v>
          </cell>
          <cell r="J2405" t="str">
            <v>; former flag equal "s"</v>
          </cell>
          <cell r="K2405" t="str">
            <v>V</v>
          </cell>
          <cell r="L2405">
            <v>38628.496840277781</v>
          </cell>
          <cell r="M2405" t="str">
            <v>gchateaug</v>
          </cell>
          <cell r="N2405">
            <v>38680.624490740738</v>
          </cell>
          <cell r="O2405" t="str">
            <v>gchateaug</v>
          </cell>
          <cell r="Q2405">
            <v>0.53</v>
          </cell>
        </row>
        <row r="2406">
          <cell r="A2406" t="str">
            <v>2000</v>
          </cell>
          <cell r="B2406" t="str">
            <v>FR61</v>
          </cell>
          <cell r="C2406" t="str">
            <v>A00</v>
          </cell>
          <cell r="D2406" t="str">
            <v>PC_EMP</v>
          </cell>
          <cell r="E2406" t="str">
            <v>T</v>
          </cell>
          <cell r="F2406" t="str">
            <v>BES</v>
          </cell>
          <cell r="G2406" t="str">
            <v>RSE</v>
          </cell>
          <cell r="I2406" t="str">
            <v>NC</v>
          </cell>
          <cell r="J2406" t="str">
            <v>; former flag equal "s"</v>
          </cell>
          <cell r="K2406" t="str">
            <v>V</v>
          </cell>
          <cell r="L2406">
            <v>38628.496840277781</v>
          </cell>
          <cell r="M2406" t="str">
            <v>gchateaug</v>
          </cell>
          <cell r="N2406">
            <v>38680.624490740738</v>
          </cell>
          <cell r="O2406" t="str">
            <v>gchateaug</v>
          </cell>
          <cell r="Q2406">
            <v>0.23</v>
          </cell>
        </row>
        <row r="2407">
          <cell r="A2407" t="str">
            <v>2000</v>
          </cell>
          <cell r="B2407" t="str">
            <v>FR6</v>
          </cell>
          <cell r="C2407" t="str">
            <v>A00</v>
          </cell>
          <cell r="D2407" t="str">
            <v>PC_EMP</v>
          </cell>
          <cell r="E2407" t="str">
            <v>T</v>
          </cell>
          <cell r="F2407" t="str">
            <v>TOTAL</v>
          </cell>
          <cell r="G2407" t="str">
            <v>TOTAL</v>
          </cell>
          <cell r="I2407" t="str">
            <v>NC</v>
          </cell>
          <cell r="J2407" t="str">
            <v>; former flag equal "s"</v>
          </cell>
          <cell r="K2407" t="str">
            <v>V</v>
          </cell>
          <cell r="L2407">
            <v>38628.496840277781</v>
          </cell>
          <cell r="M2407" t="str">
            <v>gchateaug</v>
          </cell>
          <cell r="N2407">
            <v>38680.624490740738</v>
          </cell>
          <cell r="O2407" t="str">
            <v>gchateaug</v>
          </cell>
          <cell r="Q2407">
            <v>1.41</v>
          </cell>
        </row>
        <row r="2408">
          <cell r="A2408" t="str">
            <v>2000</v>
          </cell>
          <cell r="B2408" t="str">
            <v>FR6</v>
          </cell>
          <cell r="C2408" t="str">
            <v>A00</v>
          </cell>
          <cell r="D2408" t="str">
            <v>PC_EMP</v>
          </cell>
          <cell r="E2408" t="str">
            <v>T</v>
          </cell>
          <cell r="F2408" t="str">
            <v>TOTAL</v>
          </cell>
          <cell r="G2408" t="str">
            <v>RSE</v>
          </cell>
          <cell r="I2408" t="str">
            <v>NC</v>
          </cell>
          <cell r="J2408" t="str">
            <v>; former flag equal "s"</v>
          </cell>
          <cell r="K2408" t="str">
            <v>V</v>
          </cell>
          <cell r="L2408">
            <v>38628.496840277781</v>
          </cell>
          <cell r="M2408" t="str">
            <v>gchateaug</v>
          </cell>
          <cell r="N2408">
            <v>38680.624490740738</v>
          </cell>
          <cell r="O2408" t="str">
            <v>gchateaug</v>
          </cell>
          <cell r="Q2408">
            <v>0.94</v>
          </cell>
        </row>
        <row r="2409">
          <cell r="A2409" t="str">
            <v>2000</v>
          </cell>
          <cell r="B2409" t="str">
            <v>FR6</v>
          </cell>
          <cell r="C2409" t="str">
            <v>A00</v>
          </cell>
          <cell r="D2409" t="str">
            <v>PC_EMP</v>
          </cell>
          <cell r="E2409" t="str">
            <v>T</v>
          </cell>
          <cell r="F2409" t="str">
            <v>BES</v>
          </cell>
          <cell r="G2409" t="str">
            <v>TOTAL</v>
          </cell>
          <cell r="I2409" t="str">
            <v>NC</v>
          </cell>
          <cell r="J2409" t="str">
            <v>; former flag equal "s"</v>
          </cell>
          <cell r="K2409" t="str">
            <v>V</v>
          </cell>
          <cell r="L2409">
            <v>38628.496840277781</v>
          </cell>
          <cell r="M2409" t="str">
            <v>gchateaug</v>
          </cell>
          <cell r="N2409">
            <v>38680.624490740738</v>
          </cell>
          <cell r="O2409" t="str">
            <v>gchateaug</v>
          </cell>
          <cell r="Q2409">
            <v>0.7</v>
          </cell>
        </row>
        <row r="2410">
          <cell r="A2410" t="str">
            <v>2000</v>
          </cell>
          <cell r="B2410" t="str">
            <v>FR6</v>
          </cell>
          <cell r="C2410" t="str">
            <v>A00</v>
          </cell>
          <cell r="D2410" t="str">
            <v>PC_EMP</v>
          </cell>
          <cell r="E2410" t="str">
            <v>T</v>
          </cell>
          <cell r="F2410" t="str">
            <v>BES</v>
          </cell>
          <cell r="G2410" t="str">
            <v>RSE</v>
          </cell>
          <cell r="I2410" t="str">
            <v>NC</v>
          </cell>
          <cell r="J2410" t="str">
            <v>; former flag equal "s"</v>
          </cell>
          <cell r="K2410" t="str">
            <v>V</v>
          </cell>
          <cell r="L2410">
            <v>38628.496840277781</v>
          </cell>
          <cell r="M2410" t="str">
            <v>gchateaug</v>
          </cell>
          <cell r="N2410">
            <v>38680.624490740738</v>
          </cell>
          <cell r="O2410" t="str">
            <v>gchateaug</v>
          </cell>
          <cell r="Q2410">
            <v>0.33</v>
          </cell>
        </row>
        <row r="2411">
          <cell r="A2411" t="str">
            <v>2000</v>
          </cell>
          <cell r="B2411" t="str">
            <v>FR53</v>
          </cell>
          <cell r="C2411" t="str">
            <v>A00</v>
          </cell>
          <cell r="D2411" t="str">
            <v>PC_EMP</v>
          </cell>
          <cell r="E2411" t="str">
            <v>T</v>
          </cell>
          <cell r="F2411" t="str">
            <v>TOTAL</v>
          </cell>
          <cell r="G2411" t="str">
            <v>TOTAL</v>
          </cell>
          <cell r="I2411" t="str">
            <v>NC</v>
          </cell>
          <cell r="J2411" t="str">
            <v>; former flag equal "s"</v>
          </cell>
          <cell r="K2411" t="str">
            <v>V</v>
          </cell>
          <cell r="L2411">
            <v>38628.496840277781</v>
          </cell>
          <cell r="M2411" t="str">
            <v>gchateaug</v>
          </cell>
          <cell r="N2411">
            <v>38680.624490740738</v>
          </cell>
          <cell r="O2411" t="str">
            <v>gchateaug</v>
          </cell>
          <cell r="Q2411">
            <v>0.63</v>
          </cell>
        </row>
        <row r="2412">
          <cell r="A2412" t="str">
            <v>2000</v>
          </cell>
          <cell r="B2412" t="str">
            <v>FR53</v>
          </cell>
          <cell r="C2412" t="str">
            <v>A00</v>
          </cell>
          <cell r="D2412" t="str">
            <v>PC_EMP</v>
          </cell>
          <cell r="E2412" t="str">
            <v>T</v>
          </cell>
          <cell r="F2412" t="str">
            <v>TOTAL</v>
          </cell>
          <cell r="G2412" t="str">
            <v>RSE</v>
          </cell>
          <cell r="I2412" t="str">
            <v>NC</v>
          </cell>
          <cell r="J2412" t="str">
            <v>; former flag equal "s"</v>
          </cell>
          <cell r="K2412" t="str">
            <v>V</v>
          </cell>
          <cell r="L2412">
            <v>38628.496840277781</v>
          </cell>
          <cell r="M2412" t="str">
            <v>gchateaug</v>
          </cell>
          <cell r="N2412">
            <v>38680.624490740738</v>
          </cell>
          <cell r="O2412" t="str">
            <v>gchateaug</v>
          </cell>
          <cell r="Q2412">
            <v>0.42</v>
          </cell>
        </row>
        <row r="2413">
          <cell r="A2413" t="str">
            <v>2000</v>
          </cell>
          <cell r="B2413" t="str">
            <v>FR53</v>
          </cell>
          <cell r="C2413" t="str">
            <v>A00</v>
          </cell>
          <cell r="D2413" t="str">
            <v>PC_EMP</v>
          </cell>
          <cell r="E2413" t="str">
            <v>T</v>
          </cell>
          <cell r="F2413" t="str">
            <v>BES</v>
          </cell>
          <cell r="G2413" t="str">
            <v>TOTAL</v>
          </cell>
          <cell r="I2413" t="str">
            <v>NC</v>
          </cell>
          <cell r="J2413" t="str">
            <v>; former flag equal "s"</v>
          </cell>
          <cell r="K2413" t="str">
            <v>V</v>
          </cell>
          <cell r="L2413">
            <v>38628.496840277781</v>
          </cell>
          <cell r="M2413" t="str">
            <v>gchateaug</v>
          </cell>
          <cell r="N2413">
            <v>38680.624490740738</v>
          </cell>
          <cell r="O2413" t="str">
            <v>gchateaug</v>
          </cell>
          <cell r="Q2413">
            <v>0.23</v>
          </cell>
        </row>
        <row r="2414">
          <cell r="A2414" t="str">
            <v>2000</v>
          </cell>
          <cell r="B2414" t="str">
            <v>FR53</v>
          </cell>
          <cell r="C2414" t="str">
            <v>A00</v>
          </cell>
          <cell r="D2414" t="str">
            <v>PC_EMP</v>
          </cell>
          <cell r="E2414" t="str">
            <v>T</v>
          </cell>
          <cell r="F2414" t="str">
            <v>BES</v>
          </cell>
          <cell r="G2414" t="str">
            <v>RSE</v>
          </cell>
          <cell r="I2414" t="str">
            <v>NC</v>
          </cell>
          <cell r="J2414" t="str">
            <v>; former flag equal "s"</v>
          </cell>
          <cell r="K2414" t="str">
            <v>V</v>
          </cell>
          <cell r="L2414">
            <v>38628.496840277781</v>
          </cell>
          <cell r="M2414" t="str">
            <v>gchateaug</v>
          </cell>
          <cell r="N2414">
            <v>38680.624490740738</v>
          </cell>
          <cell r="O2414" t="str">
            <v>gchateaug</v>
          </cell>
          <cell r="Q2414">
            <v>0.1</v>
          </cell>
        </row>
        <row r="2415">
          <cell r="A2415" t="str">
            <v>2000</v>
          </cell>
          <cell r="B2415" t="str">
            <v>ES43</v>
          </cell>
          <cell r="C2415" t="str">
            <v>A00</v>
          </cell>
          <cell r="D2415" t="str">
            <v>PC_EMP</v>
          </cell>
          <cell r="E2415" t="str">
            <v>T</v>
          </cell>
          <cell r="F2415" t="str">
            <v>TOTAL</v>
          </cell>
          <cell r="G2415" t="str">
            <v>TOTAL</v>
          </cell>
          <cell r="H2415" t="str">
            <v>:</v>
          </cell>
          <cell r="I2415" t="str">
            <v>NC</v>
          </cell>
          <cell r="K2415" t="str">
            <v>V</v>
          </cell>
          <cell r="L2415">
            <v>38628.496840277781</v>
          </cell>
          <cell r="M2415" t="str">
            <v>gchateaug</v>
          </cell>
          <cell r="N2415">
            <v>38680.624490740738</v>
          </cell>
          <cell r="O2415" t="str">
            <v>gchateaug</v>
          </cell>
        </row>
        <row r="2416">
          <cell r="A2416" t="str">
            <v>2000</v>
          </cell>
          <cell r="B2416" t="str">
            <v>ES43</v>
          </cell>
          <cell r="C2416" t="str">
            <v>A00</v>
          </cell>
          <cell r="D2416" t="str">
            <v>PC_EMP</v>
          </cell>
          <cell r="E2416" t="str">
            <v>T</v>
          </cell>
          <cell r="F2416" t="str">
            <v>TOTAL</v>
          </cell>
          <cell r="G2416" t="str">
            <v>RSE</v>
          </cell>
          <cell r="H2416" t="str">
            <v>:</v>
          </cell>
          <cell r="I2416" t="str">
            <v>NC</v>
          </cell>
          <cell r="K2416" t="str">
            <v>V</v>
          </cell>
          <cell r="L2416">
            <v>38628.496840277781</v>
          </cell>
          <cell r="M2416" t="str">
            <v>gchateaug</v>
          </cell>
          <cell r="N2416">
            <v>38680.624490740738</v>
          </cell>
          <cell r="O2416" t="str">
            <v>gchateaug</v>
          </cell>
        </row>
        <row r="2417">
          <cell r="A2417" t="str">
            <v>2000</v>
          </cell>
          <cell r="B2417" t="str">
            <v>ES43</v>
          </cell>
          <cell r="C2417" t="str">
            <v>A00</v>
          </cell>
          <cell r="D2417" t="str">
            <v>PC_EMP</v>
          </cell>
          <cell r="E2417" t="str">
            <v>T</v>
          </cell>
          <cell r="F2417" t="str">
            <v>BES</v>
          </cell>
          <cell r="G2417" t="str">
            <v>TOTAL</v>
          </cell>
          <cell r="H2417" t="str">
            <v>:</v>
          </cell>
          <cell r="I2417" t="str">
            <v>NC</v>
          </cell>
          <cell r="K2417" t="str">
            <v>V</v>
          </cell>
          <cell r="L2417">
            <v>38628.496840277781</v>
          </cell>
          <cell r="M2417" t="str">
            <v>gchateaug</v>
          </cell>
          <cell r="N2417">
            <v>38680.624490740738</v>
          </cell>
          <cell r="O2417" t="str">
            <v>gchateaug</v>
          </cell>
        </row>
        <row r="2418">
          <cell r="A2418" t="str">
            <v>2000</v>
          </cell>
          <cell r="B2418" t="str">
            <v>ES43</v>
          </cell>
          <cell r="C2418" t="str">
            <v>A00</v>
          </cell>
          <cell r="D2418" t="str">
            <v>PC_EMP</v>
          </cell>
          <cell r="E2418" t="str">
            <v>T</v>
          </cell>
          <cell r="F2418" t="str">
            <v>BES</v>
          </cell>
          <cell r="G2418" t="str">
            <v>RSE</v>
          </cell>
          <cell r="H2418" t="str">
            <v>:</v>
          </cell>
          <cell r="I2418" t="str">
            <v>NC</v>
          </cell>
          <cell r="K2418" t="str">
            <v>V</v>
          </cell>
          <cell r="L2418">
            <v>38628.496840277781</v>
          </cell>
          <cell r="M2418" t="str">
            <v>gchateaug</v>
          </cell>
          <cell r="N2418">
            <v>38680.624490740738</v>
          </cell>
          <cell r="O2418" t="str">
            <v>gchateaug</v>
          </cell>
        </row>
        <row r="2419">
          <cell r="A2419" t="str">
            <v>2000</v>
          </cell>
          <cell r="B2419" t="str">
            <v>ES23</v>
          </cell>
          <cell r="C2419" t="str">
            <v>A00</v>
          </cell>
          <cell r="D2419" t="str">
            <v>PC_EMP</v>
          </cell>
          <cell r="E2419" t="str">
            <v>T</v>
          </cell>
          <cell r="F2419" t="str">
            <v>TOTAL</v>
          </cell>
          <cell r="G2419" t="str">
            <v>TOTAL</v>
          </cell>
          <cell r="H2419" t="str">
            <v>:</v>
          </cell>
          <cell r="I2419" t="str">
            <v>NC</v>
          </cell>
          <cell r="K2419" t="str">
            <v>V</v>
          </cell>
          <cell r="L2419">
            <v>38628.496840277781</v>
          </cell>
          <cell r="M2419" t="str">
            <v>gchateaug</v>
          </cell>
          <cell r="N2419">
            <v>38680.624490740738</v>
          </cell>
          <cell r="O2419" t="str">
            <v>gchateaug</v>
          </cell>
        </row>
        <row r="2420">
          <cell r="A2420" t="str">
            <v>2000</v>
          </cell>
          <cell r="B2420" t="str">
            <v>ES23</v>
          </cell>
          <cell r="C2420" t="str">
            <v>A00</v>
          </cell>
          <cell r="D2420" t="str">
            <v>PC_EMP</v>
          </cell>
          <cell r="E2420" t="str">
            <v>T</v>
          </cell>
          <cell r="F2420" t="str">
            <v>TOTAL</v>
          </cell>
          <cell r="G2420" t="str">
            <v>RSE</v>
          </cell>
          <cell r="H2420" t="str">
            <v>:</v>
          </cell>
          <cell r="I2420" t="str">
            <v>NC</v>
          </cell>
          <cell r="K2420" t="str">
            <v>V</v>
          </cell>
          <cell r="L2420">
            <v>38628.496840277781</v>
          </cell>
          <cell r="M2420" t="str">
            <v>gchateaug</v>
          </cell>
          <cell r="N2420">
            <v>38680.624490740738</v>
          </cell>
          <cell r="O2420" t="str">
            <v>gchateaug</v>
          </cell>
        </row>
        <row r="2421">
          <cell r="A2421" t="str">
            <v>2002</v>
          </cell>
          <cell r="B2421" t="str">
            <v>UKL1</v>
          </cell>
          <cell r="C2421" t="str">
            <v>A00</v>
          </cell>
          <cell r="D2421" t="str">
            <v>PC_EMP</v>
          </cell>
          <cell r="E2421" t="str">
            <v>T</v>
          </cell>
          <cell r="F2421" t="str">
            <v>BES</v>
          </cell>
          <cell r="G2421" t="str">
            <v>RSE</v>
          </cell>
          <cell r="H2421" t="str">
            <v>:</v>
          </cell>
          <cell r="I2421" t="str">
            <v>MS</v>
          </cell>
          <cell r="K2421" t="str">
            <v>V</v>
          </cell>
          <cell r="L2421">
            <v>38628.496851851851</v>
          </cell>
          <cell r="M2421" t="str">
            <v>gchateaug</v>
          </cell>
          <cell r="N2421">
            <v>38680.624467592592</v>
          </cell>
          <cell r="O2421" t="str">
            <v>gchateaug</v>
          </cell>
        </row>
        <row r="2422">
          <cell r="A2422" t="str">
            <v>2002</v>
          </cell>
          <cell r="B2422" t="str">
            <v>UKK3</v>
          </cell>
          <cell r="C2422" t="str">
            <v>A00</v>
          </cell>
          <cell r="D2422" t="str">
            <v>PC_EMP</v>
          </cell>
          <cell r="E2422" t="str">
            <v>T</v>
          </cell>
          <cell r="F2422" t="str">
            <v>TOTAL</v>
          </cell>
          <cell r="G2422" t="str">
            <v>TOTAL</v>
          </cell>
          <cell r="H2422" t="str">
            <v>:</v>
          </cell>
          <cell r="I2422" t="str">
            <v>MS</v>
          </cell>
          <cell r="K2422" t="str">
            <v>V</v>
          </cell>
          <cell r="L2422">
            <v>38628.496851851851</v>
          </cell>
          <cell r="M2422" t="str">
            <v>gchateaug</v>
          </cell>
          <cell r="N2422">
            <v>38680.624467592592</v>
          </cell>
          <cell r="O2422" t="str">
            <v>gchateaug</v>
          </cell>
        </row>
        <row r="2423">
          <cell r="A2423" t="str">
            <v>2002</v>
          </cell>
          <cell r="B2423" t="str">
            <v>UKK3</v>
          </cell>
          <cell r="C2423" t="str">
            <v>A00</v>
          </cell>
          <cell r="D2423" t="str">
            <v>PC_EMP</v>
          </cell>
          <cell r="E2423" t="str">
            <v>T</v>
          </cell>
          <cell r="F2423" t="str">
            <v>TOTAL</v>
          </cell>
          <cell r="G2423" t="str">
            <v>RSE</v>
          </cell>
          <cell r="H2423" t="str">
            <v>:</v>
          </cell>
          <cell r="I2423" t="str">
            <v>MS</v>
          </cell>
          <cell r="K2423" t="str">
            <v>V</v>
          </cell>
          <cell r="L2423">
            <v>38628.496851851851</v>
          </cell>
          <cell r="M2423" t="str">
            <v>gchateaug</v>
          </cell>
          <cell r="N2423">
            <v>38680.624467592592</v>
          </cell>
          <cell r="O2423" t="str">
            <v>gchateaug</v>
          </cell>
        </row>
        <row r="2424">
          <cell r="A2424" t="str">
            <v>1999</v>
          </cell>
          <cell r="B2424" t="str">
            <v>AT3</v>
          </cell>
          <cell r="C2424" t="str">
            <v>A00</v>
          </cell>
          <cell r="D2424" t="str">
            <v>PC_EMP</v>
          </cell>
          <cell r="E2424" t="str">
            <v>T</v>
          </cell>
          <cell r="F2424" t="str">
            <v>BES</v>
          </cell>
          <cell r="G2424" t="str">
            <v>TOTAL</v>
          </cell>
          <cell r="H2424" t="str">
            <v>:</v>
          </cell>
          <cell r="I2424" t="str">
            <v>NC</v>
          </cell>
          <cell r="K2424" t="str">
            <v>V</v>
          </cell>
          <cell r="L2424">
            <v>38628.496851851851</v>
          </cell>
          <cell r="M2424" t="str">
            <v>gchateaug</v>
          </cell>
          <cell r="N2424">
            <v>38680.624479166669</v>
          </cell>
          <cell r="O2424" t="str">
            <v>gchateaug</v>
          </cell>
        </row>
        <row r="2425">
          <cell r="A2425" t="str">
            <v>1999</v>
          </cell>
          <cell r="B2425" t="str">
            <v>AT21</v>
          </cell>
          <cell r="C2425" t="str">
            <v>A00</v>
          </cell>
          <cell r="D2425" t="str">
            <v>PC_EMP</v>
          </cell>
          <cell r="E2425" t="str">
            <v>T</v>
          </cell>
          <cell r="F2425" t="str">
            <v>TOTAL</v>
          </cell>
          <cell r="G2425" t="str">
            <v>TOTAL</v>
          </cell>
          <cell r="H2425" t="str">
            <v>:</v>
          </cell>
          <cell r="I2425" t="str">
            <v>NC</v>
          </cell>
          <cell r="K2425" t="str">
            <v>V</v>
          </cell>
          <cell r="L2425">
            <v>38628.496851851851</v>
          </cell>
          <cell r="M2425" t="str">
            <v>gchateaug</v>
          </cell>
          <cell r="N2425">
            <v>38680.624479166669</v>
          </cell>
          <cell r="O2425" t="str">
            <v>gchateaug</v>
          </cell>
        </row>
        <row r="2426">
          <cell r="A2426" t="str">
            <v>1999</v>
          </cell>
          <cell r="B2426" t="str">
            <v>AT21</v>
          </cell>
          <cell r="C2426" t="str">
            <v>A00</v>
          </cell>
          <cell r="D2426" t="str">
            <v>PC_EMP</v>
          </cell>
          <cell r="E2426" t="str">
            <v>T</v>
          </cell>
          <cell r="F2426" t="str">
            <v>BES</v>
          </cell>
          <cell r="G2426" t="str">
            <v>TOTAL</v>
          </cell>
          <cell r="H2426" t="str">
            <v>:</v>
          </cell>
          <cell r="I2426" t="str">
            <v>NC</v>
          </cell>
          <cell r="K2426" t="str">
            <v>V</v>
          </cell>
          <cell r="L2426">
            <v>38628.496851851851</v>
          </cell>
          <cell r="M2426" t="str">
            <v>gchateaug</v>
          </cell>
          <cell r="N2426">
            <v>38680.624479166669</v>
          </cell>
          <cell r="O2426" t="str">
            <v>gchateaug</v>
          </cell>
        </row>
        <row r="2427">
          <cell r="A2427" t="str">
            <v>1998</v>
          </cell>
          <cell r="B2427" t="str">
            <v>SK0</v>
          </cell>
          <cell r="C2427" t="str">
            <v>A00</v>
          </cell>
          <cell r="D2427" t="str">
            <v>PC_EMP</v>
          </cell>
          <cell r="E2427" t="str">
            <v>T</v>
          </cell>
          <cell r="F2427" t="str">
            <v>TOTAL</v>
          </cell>
          <cell r="G2427" t="str">
            <v>TOTAL</v>
          </cell>
          <cell r="I2427" t="str">
            <v>OTH</v>
          </cell>
          <cell r="J2427" t="str">
            <v>DATA OCDE</v>
          </cell>
          <cell r="K2427" t="str">
            <v>V</v>
          </cell>
          <cell r="L2427">
            <v>38628.496851851851</v>
          </cell>
          <cell r="M2427" t="str">
            <v>gchateaug</v>
          </cell>
          <cell r="N2427">
            <v>38681.684444444443</v>
          </cell>
          <cell r="O2427" t="str">
            <v>gchateaug</v>
          </cell>
          <cell r="Q2427">
            <v>1.1200000000000001</v>
          </cell>
        </row>
        <row r="2428">
          <cell r="A2428" t="str">
            <v>1998</v>
          </cell>
          <cell r="B2428" t="str">
            <v>SK0</v>
          </cell>
          <cell r="C2428" t="str">
            <v>A00</v>
          </cell>
          <cell r="D2428" t="str">
            <v>PC_EMP</v>
          </cell>
          <cell r="E2428" t="str">
            <v>T</v>
          </cell>
          <cell r="F2428" t="str">
            <v>TOTAL</v>
          </cell>
          <cell r="G2428" t="str">
            <v>RSE</v>
          </cell>
          <cell r="I2428" t="str">
            <v>OTH</v>
          </cell>
          <cell r="J2428" t="str">
            <v>DATA OCDE</v>
          </cell>
          <cell r="K2428" t="str">
            <v>V</v>
          </cell>
          <cell r="L2428">
            <v>38628.496851851851</v>
          </cell>
          <cell r="M2428" t="str">
            <v>gchateaug</v>
          </cell>
          <cell r="N2428">
            <v>38681.684444444443</v>
          </cell>
          <cell r="O2428" t="str">
            <v>gchateaug</v>
          </cell>
          <cell r="Q2428">
            <v>0.77</v>
          </cell>
        </row>
        <row r="2429">
          <cell r="A2429" t="str">
            <v>1998</v>
          </cell>
          <cell r="B2429" t="str">
            <v>SK0</v>
          </cell>
          <cell r="C2429" t="str">
            <v>A00</v>
          </cell>
          <cell r="D2429" t="str">
            <v>PC_EMP</v>
          </cell>
          <cell r="E2429" t="str">
            <v>T</v>
          </cell>
          <cell r="F2429" t="str">
            <v>BES</v>
          </cell>
          <cell r="G2429" t="str">
            <v>TOTAL</v>
          </cell>
          <cell r="I2429" t="str">
            <v>OTH</v>
          </cell>
          <cell r="J2429" t="str">
            <v>DATA OCDE</v>
          </cell>
          <cell r="K2429" t="str">
            <v>V</v>
          </cell>
          <cell r="L2429">
            <v>38628.496851851851</v>
          </cell>
          <cell r="M2429" t="str">
            <v>gchateaug</v>
          </cell>
          <cell r="N2429">
            <v>38681.684444444443</v>
          </cell>
          <cell r="O2429" t="str">
            <v>gchateaug</v>
          </cell>
          <cell r="Q2429">
            <v>0.36</v>
          </cell>
        </row>
        <row r="2430">
          <cell r="A2430" t="str">
            <v>1998</v>
          </cell>
          <cell r="B2430" t="str">
            <v>SK0</v>
          </cell>
          <cell r="C2430" t="str">
            <v>A00</v>
          </cell>
          <cell r="D2430" t="str">
            <v>PC_EMP</v>
          </cell>
          <cell r="E2430" t="str">
            <v>T</v>
          </cell>
          <cell r="F2430" t="str">
            <v>BES</v>
          </cell>
          <cell r="G2430" t="str">
            <v>RSE</v>
          </cell>
          <cell r="I2430" t="str">
            <v>OTH</v>
          </cell>
          <cell r="J2430" t="str">
            <v>DATA OCDE</v>
          </cell>
          <cell r="K2430" t="str">
            <v>V</v>
          </cell>
          <cell r="L2430">
            <v>38628.496851851851</v>
          </cell>
          <cell r="M2430" t="str">
            <v>gchateaug</v>
          </cell>
          <cell r="N2430">
            <v>38681.684444444443</v>
          </cell>
          <cell r="O2430" t="str">
            <v>gchateaug</v>
          </cell>
          <cell r="Q2430">
            <v>0.15</v>
          </cell>
        </row>
        <row r="2431">
          <cell r="A2431" t="str">
            <v>1998</v>
          </cell>
          <cell r="B2431" t="str">
            <v>IS00</v>
          </cell>
          <cell r="C2431" t="str">
            <v>A00</v>
          </cell>
          <cell r="D2431" t="str">
            <v>PC_EMP</v>
          </cell>
          <cell r="E2431" t="str">
            <v>T</v>
          </cell>
          <cell r="F2431" t="str">
            <v>TOTAL</v>
          </cell>
          <cell r="G2431" t="str">
            <v>TOTAL</v>
          </cell>
          <cell r="I2431" t="str">
            <v>NC</v>
          </cell>
          <cell r="K2431" t="str">
            <v>V</v>
          </cell>
          <cell r="L2431">
            <v>38628.496851851851</v>
          </cell>
          <cell r="M2431" t="str">
            <v>gchateaug</v>
          </cell>
          <cell r="N2431">
            <v>38681.684641203705</v>
          </cell>
          <cell r="O2431" t="str">
            <v>gchateaug</v>
          </cell>
          <cell r="Q2431">
            <v>2.64</v>
          </cell>
        </row>
        <row r="2432">
          <cell r="A2432" t="str">
            <v>1998</v>
          </cell>
          <cell r="B2432" t="str">
            <v>IS00</v>
          </cell>
          <cell r="C2432" t="str">
            <v>A00</v>
          </cell>
          <cell r="D2432" t="str">
            <v>PC_EMP</v>
          </cell>
          <cell r="E2432" t="str">
            <v>T</v>
          </cell>
          <cell r="F2432" t="str">
            <v>TOTAL</v>
          </cell>
          <cell r="G2432" t="str">
            <v>RSE</v>
          </cell>
          <cell r="I2432" t="str">
            <v>NC</v>
          </cell>
          <cell r="K2432" t="str">
            <v>V</v>
          </cell>
          <cell r="L2432">
            <v>38628.496851851851</v>
          </cell>
          <cell r="M2432" t="str">
            <v>gchateaug</v>
          </cell>
          <cell r="N2432">
            <v>38681.684641203705</v>
          </cell>
          <cell r="O2432" t="str">
            <v>gchateaug</v>
          </cell>
          <cell r="Q2432">
            <v>1.58</v>
          </cell>
        </row>
        <row r="2433">
          <cell r="A2433" t="str">
            <v>1998</v>
          </cell>
          <cell r="B2433" t="str">
            <v>IS00</v>
          </cell>
          <cell r="C2433" t="str">
            <v>A00</v>
          </cell>
          <cell r="D2433" t="str">
            <v>PC_EMP</v>
          </cell>
          <cell r="E2433" t="str">
            <v>T</v>
          </cell>
          <cell r="F2433" t="str">
            <v>BES</v>
          </cell>
          <cell r="G2433" t="str">
            <v>TOTAL</v>
          </cell>
          <cell r="I2433" t="str">
            <v>NC</v>
          </cell>
          <cell r="K2433" t="str">
            <v>V</v>
          </cell>
          <cell r="L2433">
            <v>38628.496851851851</v>
          </cell>
          <cell r="M2433" t="str">
            <v>gchateaug</v>
          </cell>
          <cell r="N2433">
            <v>38681.684641203705</v>
          </cell>
          <cell r="O2433" t="str">
            <v>gchateaug</v>
          </cell>
          <cell r="Q2433">
            <v>0.91</v>
          </cell>
        </row>
        <row r="2434">
          <cell r="A2434" t="str">
            <v>1998</v>
          </cell>
          <cell r="B2434" t="str">
            <v>IS00</v>
          </cell>
          <cell r="C2434" t="str">
            <v>A00</v>
          </cell>
          <cell r="D2434" t="str">
            <v>PC_EMP</v>
          </cell>
          <cell r="E2434" t="str">
            <v>T</v>
          </cell>
          <cell r="F2434" t="str">
            <v>BES</v>
          </cell>
          <cell r="G2434" t="str">
            <v>RSE</v>
          </cell>
          <cell r="I2434" t="str">
            <v>NC</v>
          </cell>
          <cell r="K2434" t="str">
            <v>V</v>
          </cell>
          <cell r="L2434">
            <v>38628.496851851851</v>
          </cell>
          <cell r="M2434" t="str">
            <v>gchateaug</v>
          </cell>
          <cell r="N2434">
            <v>38681.684641203705</v>
          </cell>
          <cell r="O2434" t="str">
            <v>gchateaug</v>
          </cell>
          <cell r="Q2434">
            <v>0.47</v>
          </cell>
        </row>
        <row r="2435">
          <cell r="A2435" t="str">
            <v>1997</v>
          </cell>
          <cell r="B2435" t="str">
            <v>SI00</v>
          </cell>
          <cell r="C2435" t="str">
            <v>A00</v>
          </cell>
          <cell r="D2435" t="str">
            <v>PC_EMP</v>
          </cell>
          <cell r="E2435" t="str">
            <v>T</v>
          </cell>
          <cell r="F2435" t="str">
            <v>TOTAL</v>
          </cell>
          <cell r="G2435" t="str">
            <v>TOTAL</v>
          </cell>
          <cell r="I2435" t="str">
            <v>NC</v>
          </cell>
          <cell r="K2435" t="str">
            <v>V</v>
          </cell>
          <cell r="L2435">
            <v>38628.496851851851</v>
          </cell>
          <cell r="M2435" t="str">
            <v>gchateaug</v>
          </cell>
          <cell r="N2435">
            <v>38681.684652777774</v>
          </cell>
          <cell r="O2435" t="str">
            <v>gchateaug</v>
          </cell>
          <cell r="Q2435">
            <v>1.3</v>
          </cell>
        </row>
        <row r="2436">
          <cell r="A2436" t="str">
            <v>1997</v>
          </cell>
          <cell r="B2436" t="str">
            <v>SI00</v>
          </cell>
          <cell r="C2436" t="str">
            <v>A00</v>
          </cell>
          <cell r="D2436" t="str">
            <v>PC_EMP</v>
          </cell>
          <cell r="E2436" t="str">
            <v>T</v>
          </cell>
          <cell r="F2436" t="str">
            <v>TOTAL</v>
          </cell>
          <cell r="G2436" t="str">
            <v>RSE</v>
          </cell>
          <cell r="I2436" t="str">
            <v>NC</v>
          </cell>
          <cell r="K2436" t="str">
            <v>V</v>
          </cell>
          <cell r="L2436">
            <v>38628.496851851851</v>
          </cell>
          <cell r="M2436" t="str">
            <v>gchateaug</v>
          </cell>
          <cell r="N2436">
            <v>38681.684652777774</v>
          </cell>
          <cell r="O2436" t="str">
            <v>gchateaug</v>
          </cell>
          <cell r="Q2436">
            <v>0.68</v>
          </cell>
        </row>
        <row r="2437">
          <cell r="A2437" t="str">
            <v>1997</v>
          </cell>
          <cell r="B2437" t="str">
            <v>SI00</v>
          </cell>
          <cell r="C2437" t="str">
            <v>A00</v>
          </cell>
          <cell r="D2437" t="str">
            <v>PC_EMP</v>
          </cell>
          <cell r="E2437" t="str">
            <v>T</v>
          </cell>
          <cell r="F2437" t="str">
            <v>BES</v>
          </cell>
          <cell r="G2437" t="str">
            <v>TOTAL</v>
          </cell>
          <cell r="I2437" t="str">
            <v>NC</v>
          </cell>
          <cell r="K2437" t="str">
            <v>V</v>
          </cell>
          <cell r="L2437">
            <v>38628.496851851851</v>
          </cell>
          <cell r="M2437" t="str">
            <v>gchateaug</v>
          </cell>
          <cell r="N2437">
            <v>38681.684652777774</v>
          </cell>
          <cell r="O2437" t="str">
            <v>gchateaug</v>
          </cell>
          <cell r="Q2437">
            <v>0.5</v>
          </cell>
        </row>
        <row r="2438">
          <cell r="A2438" t="str">
            <v>1997</v>
          </cell>
          <cell r="B2438" t="str">
            <v>SI00</v>
          </cell>
          <cell r="C2438" t="str">
            <v>A00</v>
          </cell>
          <cell r="D2438" t="str">
            <v>PC_EMP</v>
          </cell>
          <cell r="E2438" t="str">
            <v>T</v>
          </cell>
          <cell r="F2438" t="str">
            <v>BES</v>
          </cell>
          <cell r="G2438" t="str">
            <v>RSE</v>
          </cell>
          <cell r="I2438" t="str">
            <v>NC</v>
          </cell>
          <cell r="K2438" t="str">
            <v>V</v>
          </cell>
          <cell r="L2438">
            <v>38628.496851851851</v>
          </cell>
          <cell r="M2438" t="str">
            <v>gchateaug</v>
          </cell>
          <cell r="N2438">
            <v>38681.684652777774</v>
          </cell>
          <cell r="O2438" t="str">
            <v>gchateaug</v>
          </cell>
          <cell r="Q2438">
            <v>0.18</v>
          </cell>
        </row>
        <row r="2439">
          <cell r="A2439" t="str">
            <v>1997</v>
          </cell>
          <cell r="B2439" t="str">
            <v>SI0</v>
          </cell>
          <cell r="C2439" t="str">
            <v>A00</v>
          </cell>
          <cell r="D2439" t="str">
            <v>PC_EMP</v>
          </cell>
          <cell r="E2439" t="str">
            <v>T</v>
          </cell>
          <cell r="F2439" t="str">
            <v>TOTAL</v>
          </cell>
          <cell r="G2439" t="str">
            <v>TOTAL</v>
          </cell>
          <cell r="I2439" t="str">
            <v>NC</v>
          </cell>
          <cell r="K2439" t="str">
            <v>V</v>
          </cell>
          <cell r="L2439">
            <v>38628.496851851851</v>
          </cell>
          <cell r="M2439" t="str">
            <v>gchateaug</v>
          </cell>
          <cell r="N2439">
            <v>38681.684444444443</v>
          </cell>
          <cell r="O2439" t="str">
            <v>gchateaug</v>
          </cell>
          <cell r="Q2439">
            <v>1.3</v>
          </cell>
        </row>
        <row r="2440">
          <cell r="A2440" t="str">
            <v>1997</v>
          </cell>
          <cell r="B2440" t="str">
            <v>SI0</v>
          </cell>
          <cell r="C2440" t="str">
            <v>A00</v>
          </cell>
          <cell r="D2440" t="str">
            <v>PC_EMP</v>
          </cell>
          <cell r="E2440" t="str">
            <v>T</v>
          </cell>
          <cell r="F2440" t="str">
            <v>TOTAL</v>
          </cell>
          <cell r="G2440" t="str">
            <v>RSE</v>
          </cell>
          <cell r="I2440" t="str">
            <v>NC</v>
          </cell>
          <cell r="K2440" t="str">
            <v>V</v>
          </cell>
          <cell r="L2440">
            <v>38628.496851851851</v>
          </cell>
          <cell r="M2440" t="str">
            <v>gchateaug</v>
          </cell>
          <cell r="N2440">
            <v>38681.684444444443</v>
          </cell>
          <cell r="O2440" t="str">
            <v>gchateaug</v>
          </cell>
          <cell r="Q2440">
            <v>0.68</v>
          </cell>
        </row>
        <row r="2441">
          <cell r="A2441" t="str">
            <v>2001</v>
          </cell>
          <cell r="B2441" t="str">
            <v>ITE3</v>
          </cell>
          <cell r="C2441" t="str">
            <v>A00</v>
          </cell>
          <cell r="D2441" t="str">
            <v>PC_EMP</v>
          </cell>
          <cell r="E2441" t="str">
            <v>T</v>
          </cell>
          <cell r="F2441" t="str">
            <v>BES</v>
          </cell>
          <cell r="G2441" t="str">
            <v>TOTAL</v>
          </cell>
          <cell r="H2441" t="str">
            <v>:</v>
          </cell>
          <cell r="I2441" t="str">
            <v>NC</v>
          </cell>
          <cell r="K2441" t="str">
            <v>V</v>
          </cell>
          <cell r="L2441">
            <v>38628.496851851851</v>
          </cell>
          <cell r="M2441" t="str">
            <v>gchateaug</v>
          </cell>
          <cell r="N2441">
            <v>38680.624479166669</v>
          </cell>
          <cell r="O2441" t="str">
            <v>gchateaug</v>
          </cell>
        </row>
        <row r="2442">
          <cell r="A2442" t="str">
            <v>2001</v>
          </cell>
          <cell r="B2442" t="str">
            <v>ITE3</v>
          </cell>
          <cell r="C2442" t="str">
            <v>A00</v>
          </cell>
          <cell r="D2442" t="str">
            <v>PC_EMP</v>
          </cell>
          <cell r="E2442" t="str">
            <v>T</v>
          </cell>
          <cell r="F2442" t="str">
            <v>BES</v>
          </cell>
          <cell r="G2442" t="str">
            <v>RSE</v>
          </cell>
          <cell r="H2442" t="str">
            <v>:</v>
          </cell>
          <cell r="I2442" t="str">
            <v>NC</v>
          </cell>
          <cell r="K2442" t="str">
            <v>V</v>
          </cell>
          <cell r="L2442">
            <v>38628.496851851851</v>
          </cell>
          <cell r="M2442" t="str">
            <v>gchateaug</v>
          </cell>
          <cell r="N2442">
            <v>38680.624479166669</v>
          </cell>
          <cell r="O2442" t="str">
            <v>gchateaug</v>
          </cell>
        </row>
        <row r="2443">
          <cell r="A2443" t="str">
            <v>2001</v>
          </cell>
          <cell r="B2443" t="str">
            <v>ITD5</v>
          </cell>
          <cell r="C2443" t="str">
            <v>A00</v>
          </cell>
          <cell r="D2443" t="str">
            <v>PC_EMP</v>
          </cell>
          <cell r="E2443" t="str">
            <v>T</v>
          </cell>
          <cell r="F2443" t="str">
            <v>TOTAL</v>
          </cell>
          <cell r="G2443" t="str">
            <v>TOTAL</v>
          </cell>
          <cell r="H2443" t="str">
            <v>:</v>
          </cell>
          <cell r="I2443" t="str">
            <v>NC</v>
          </cell>
          <cell r="K2443" t="str">
            <v>V</v>
          </cell>
          <cell r="L2443">
            <v>38628.496851851851</v>
          </cell>
          <cell r="M2443" t="str">
            <v>gchateaug</v>
          </cell>
          <cell r="N2443">
            <v>38680.624479166669</v>
          </cell>
          <cell r="O2443" t="str">
            <v>gchateaug</v>
          </cell>
        </row>
        <row r="2444">
          <cell r="A2444" t="str">
            <v>2001</v>
          </cell>
          <cell r="B2444" t="str">
            <v>ITD5</v>
          </cell>
          <cell r="C2444" t="str">
            <v>A00</v>
          </cell>
          <cell r="D2444" t="str">
            <v>PC_EMP</v>
          </cell>
          <cell r="E2444" t="str">
            <v>T</v>
          </cell>
          <cell r="F2444" t="str">
            <v>TOTAL</v>
          </cell>
          <cell r="G2444" t="str">
            <v>RSE</v>
          </cell>
          <cell r="H2444" t="str">
            <v>:</v>
          </cell>
          <cell r="I2444" t="str">
            <v>NC</v>
          </cell>
          <cell r="K2444" t="str">
            <v>V</v>
          </cell>
          <cell r="L2444">
            <v>38628.496851851851</v>
          </cell>
          <cell r="M2444" t="str">
            <v>gchateaug</v>
          </cell>
          <cell r="N2444">
            <v>38680.624479166669</v>
          </cell>
          <cell r="O2444" t="str">
            <v>gchateaug</v>
          </cell>
        </row>
        <row r="2445">
          <cell r="A2445" t="str">
            <v>2001</v>
          </cell>
          <cell r="B2445" t="str">
            <v>ITD5</v>
          </cell>
          <cell r="C2445" t="str">
            <v>A00</v>
          </cell>
          <cell r="D2445" t="str">
            <v>PC_EMP</v>
          </cell>
          <cell r="E2445" t="str">
            <v>T</v>
          </cell>
          <cell r="F2445" t="str">
            <v>BES</v>
          </cell>
          <cell r="G2445" t="str">
            <v>TOTAL</v>
          </cell>
          <cell r="H2445" t="str">
            <v>:</v>
          </cell>
          <cell r="I2445" t="str">
            <v>NC</v>
          </cell>
          <cell r="K2445" t="str">
            <v>V</v>
          </cell>
          <cell r="L2445">
            <v>38628.496851851851</v>
          </cell>
          <cell r="M2445" t="str">
            <v>gchateaug</v>
          </cell>
          <cell r="N2445">
            <v>38680.624479166669</v>
          </cell>
          <cell r="O2445" t="str">
            <v>gchateaug</v>
          </cell>
        </row>
        <row r="2446">
          <cell r="A2446" t="str">
            <v>2001</v>
          </cell>
          <cell r="B2446" t="str">
            <v>ITD5</v>
          </cell>
          <cell r="C2446" t="str">
            <v>A00</v>
          </cell>
          <cell r="D2446" t="str">
            <v>PC_EMP</v>
          </cell>
          <cell r="E2446" t="str">
            <v>T</v>
          </cell>
          <cell r="F2446" t="str">
            <v>BES</v>
          </cell>
          <cell r="G2446" t="str">
            <v>RSE</v>
          </cell>
          <cell r="H2446" t="str">
            <v>:</v>
          </cell>
          <cell r="I2446" t="str">
            <v>NC</v>
          </cell>
          <cell r="K2446" t="str">
            <v>V</v>
          </cell>
          <cell r="L2446">
            <v>38628.496851851851</v>
          </cell>
          <cell r="M2446" t="str">
            <v>gchateaug</v>
          </cell>
          <cell r="N2446">
            <v>38680.624479166669</v>
          </cell>
          <cell r="O2446" t="str">
            <v>gchateaug</v>
          </cell>
        </row>
        <row r="2447">
          <cell r="A2447" t="str">
            <v>2001</v>
          </cell>
          <cell r="B2447" t="str">
            <v>ITD4</v>
          </cell>
          <cell r="C2447" t="str">
            <v>A00</v>
          </cell>
          <cell r="D2447" t="str">
            <v>PC_EMP</v>
          </cell>
          <cell r="E2447" t="str">
            <v>T</v>
          </cell>
          <cell r="F2447" t="str">
            <v>TOTAL</v>
          </cell>
          <cell r="G2447" t="str">
            <v>TOTAL</v>
          </cell>
          <cell r="H2447" t="str">
            <v>:</v>
          </cell>
          <cell r="I2447" t="str">
            <v>NC</v>
          </cell>
          <cell r="K2447" t="str">
            <v>V</v>
          </cell>
          <cell r="L2447">
            <v>38628.496851851851</v>
          </cell>
          <cell r="M2447" t="str">
            <v>gchateaug</v>
          </cell>
          <cell r="N2447">
            <v>38680.624479166669</v>
          </cell>
          <cell r="O2447" t="str">
            <v>gchateaug</v>
          </cell>
        </row>
        <row r="2448">
          <cell r="A2448" t="str">
            <v>2001</v>
          </cell>
          <cell r="B2448" t="str">
            <v>ITD4</v>
          </cell>
          <cell r="C2448" t="str">
            <v>A00</v>
          </cell>
          <cell r="D2448" t="str">
            <v>PC_EMP</v>
          </cell>
          <cell r="E2448" t="str">
            <v>T</v>
          </cell>
          <cell r="F2448" t="str">
            <v>TOTAL</v>
          </cell>
          <cell r="G2448" t="str">
            <v>RSE</v>
          </cell>
          <cell r="H2448" t="str">
            <v>:</v>
          </cell>
          <cell r="I2448" t="str">
            <v>NC</v>
          </cell>
          <cell r="K2448" t="str">
            <v>V</v>
          </cell>
          <cell r="L2448">
            <v>38628.496851851851</v>
          </cell>
          <cell r="M2448" t="str">
            <v>gchateaug</v>
          </cell>
          <cell r="N2448">
            <v>38680.624479166669</v>
          </cell>
          <cell r="O2448" t="str">
            <v>gchateaug</v>
          </cell>
        </row>
        <row r="2449">
          <cell r="A2449" t="str">
            <v>2001</v>
          </cell>
          <cell r="B2449" t="str">
            <v>ITD4</v>
          </cell>
          <cell r="C2449" t="str">
            <v>A00</v>
          </cell>
          <cell r="D2449" t="str">
            <v>PC_EMP</v>
          </cell>
          <cell r="E2449" t="str">
            <v>T</v>
          </cell>
          <cell r="F2449" t="str">
            <v>BES</v>
          </cell>
          <cell r="G2449" t="str">
            <v>TOTAL</v>
          </cell>
          <cell r="H2449" t="str">
            <v>:</v>
          </cell>
          <cell r="I2449" t="str">
            <v>NC</v>
          </cell>
          <cell r="K2449" t="str">
            <v>V</v>
          </cell>
          <cell r="L2449">
            <v>38628.496851851851</v>
          </cell>
          <cell r="M2449" t="str">
            <v>gchateaug</v>
          </cell>
          <cell r="N2449">
            <v>38680.624479166669</v>
          </cell>
          <cell r="O2449" t="str">
            <v>gchateaug</v>
          </cell>
        </row>
        <row r="2450">
          <cell r="A2450" t="str">
            <v>2001</v>
          </cell>
          <cell r="B2450" t="str">
            <v>ITD4</v>
          </cell>
          <cell r="C2450" t="str">
            <v>A00</v>
          </cell>
          <cell r="D2450" t="str">
            <v>PC_EMP</v>
          </cell>
          <cell r="E2450" t="str">
            <v>T</v>
          </cell>
          <cell r="F2450" t="str">
            <v>BES</v>
          </cell>
          <cell r="G2450" t="str">
            <v>RSE</v>
          </cell>
          <cell r="H2450" t="str">
            <v>:</v>
          </cell>
          <cell r="I2450" t="str">
            <v>NC</v>
          </cell>
          <cell r="K2450" t="str">
            <v>V</v>
          </cell>
          <cell r="L2450">
            <v>38628.496851851851</v>
          </cell>
          <cell r="M2450" t="str">
            <v>gchateaug</v>
          </cell>
          <cell r="N2450">
            <v>38680.624479166669</v>
          </cell>
          <cell r="O2450" t="str">
            <v>gchateaug</v>
          </cell>
        </row>
        <row r="2451">
          <cell r="A2451" t="str">
            <v>1999</v>
          </cell>
          <cell r="B2451" t="str">
            <v>FR21</v>
          </cell>
          <cell r="C2451" t="str">
            <v>A00</v>
          </cell>
          <cell r="D2451" t="str">
            <v>PC_EMP</v>
          </cell>
          <cell r="E2451" t="str">
            <v>T</v>
          </cell>
          <cell r="F2451" t="str">
            <v>TOTAL</v>
          </cell>
          <cell r="G2451" t="str">
            <v>RSE</v>
          </cell>
          <cell r="H2451" t="str">
            <v>:</v>
          </cell>
          <cell r="I2451" t="str">
            <v>NC</v>
          </cell>
          <cell r="K2451" t="str">
            <v>V</v>
          </cell>
          <cell r="L2451">
            <v>38628.496770833335</v>
          </cell>
          <cell r="M2451" t="str">
            <v>gchateaug</v>
          </cell>
          <cell r="N2451">
            <v>38680.624421296299</v>
          </cell>
          <cell r="O2451" t="str">
            <v>gchateaug</v>
          </cell>
        </row>
        <row r="2452">
          <cell r="A2452" t="str">
            <v>1999</v>
          </cell>
          <cell r="B2452" t="str">
            <v>FR21</v>
          </cell>
          <cell r="C2452" t="str">
            <v>A00</v>
          </cell>
          <cell r="D2452" t="str">
            <v>PC_EMP</v>
          </cell>
          <cell r="E2452" t="str">
            <v>T</v>
          </cell>
          <cell r="F2452" t="str">
            <v>TOTAL</v>
          </cell>
          <cell r="G2452" t="str">
            <v>TOTAL</v>
          </cell>
          <cell r="H2452" t="str">
            <v>:</v>
          </cell>
          <cell r="I2452" t="str">
            <v>NC</v>
          </cell>
          <cell r="K2452" t="str">
            <v>V</v>
          </cell>
          <cell r="L2452">
            <v>38628.496770833335</v>
          </cell>
          <cell r="M2452" t="str">
            <v>gchateaug</v>
          </cell>
          <cell r="N2452">
            <v>38680.624421296299</v>
          </cell>
          <cell r="O2452" t="str">
            <v>gchateaug</v>
          </cell>
        </row>
        <row r="2453">
          <cell r="A2453" t="str">
            <v>1999</v>
          </cell>
          <cell r="B2453" t="str">
            <v>FI18</v>
          </cell>
          <cell r="C2453" t="str">
            <v>A00</v>
          </cell>
          <cell r="D2453" t="str">
            <v>PC_EMP</v>
          </cell>
          <cell r="E2453" t="str">
            <v>T</v>
          </cell>
          <cell r="F2453" t="str">
            <v>BES</v>
          </cell>
          <cell r="G2453" t="str">
            <v>TOTAL</v>
          </cell>
          <cell r="H2453" t="str">
            <v>:</v>
          </cell>
          <cell r="I2453" t="str">
            <v>NC</v>
          </cell>
          <cell r="K2453" t="str">
            <v>V</v>
          </cell>
          <cell r="L2453">
            <v>38628.496770833335</v>
          </cell>
          <cell r="M2453" t="str">
            <v>gchateaug</v>
          </cell>
          <cell r="N2453">
            <v>38680.624421296299</v>
          </cell>
          <cell r="O2453" t="str">
            <v>gchateaug</v>
          </cell>
        </row>
        <row r="2454">
          <cell r="A2454" t="str">
            <v>1999</v>
          </cell>
          <cell r="B2454" t="str">
            <v>FI18</v>
          </cell>
          <cell r="C2454" t="str">
            <v>A00</v>
          </cell>
          <cell r="D2454" t="str">
            <v>PC_EMP</v>
          </cell>
          <cell r="E2454" t="str">
            <v>T</v>
          </cell>
          <cell r="F2454" t="str">
            <v>TOTAL</v>
          </cell>
          <cell r="G2454" t="str">
            <v>TOTAL</v>
          </cell>
          <cell r="H2454" t="str">
            <v>:</v>
          </cell>
          <cell r="I2454" t="str">
            <v>NC</v>
          </cell>
          <cell r="K2454" t="str">
            <v>V</v>
          </cell>
          <cell r="L2454">
            <v>38628.496770833335</v>
          </cell>
          <cell r="M2454" t="str">
            <v>gchateaug</v>
          </cell>
          <cell r="N2454">
            <v>38680.624421296299</v>
          </cell>
          <cell r="O2454" t="str">
            <v>gchateaug</v>
          </cell>
        </row>
        <row r="2455">
          <cell r="A2455" t="str">
            <v>1999</v>
          </cell>
          <cell r="B2455" t="str">
            <v>ES7</v>
          </cell>
          <cell r="C2455" t="str">
            <v>A00</v>
          </cell>
          <cell r="D2455" t="str">
            <v>PC_EMP</v>
          </cell>
          <cell r="E2455" t="str">
            <v>T</v>
          </cell>
          <cell r="F2455" t="str">
            <v>BES</v>
          </cell>
          <cell r="G2455" t="str">
            <v>RSE</v>
          </cell>
          <cell r="H2455" t="str">
            <v>:</v>
          </cell>
          <cell r="I2455" t="str">
            <v>NC</v>
          </cell>
          <cell r="K2455" t="str">
            <v>V</v>
          </cell>
          <cell r="L2455">
            <v>38628.496770833335</v>
          </cell>
          <cell r="M2455" t="str">
            <v>gchateaug</v>
          </cell>
          <cell r="N2455">
            <v>38680.624421296299</v>
          </cell>
          <cell r="O2455" t="str">
            <v>gchateaug</v>
          </cell>
        </row>
        <row r="2456">
          <cell r="A2456" t="str">
            <v>1999</v>
          </cell>
          <cell r="B2456" t="str">
            <v>ES7</v>
          </cell>
          <cell r="C2456" t="str">
            <v>A00</v>
          </cell>
          <cell r="D2456" t="str">
            <v>PC_EMP</v>
          </cell>
          <cell r="E2456" t="str">
            <v>T</v>
          </cell>
          <cell r="F2456" t="str">
            <v>BES</v>
          </cell>
          <cell r="G2456" t="str">
            <v>TOTAL</v>
          </cell>
          <cell r="I2456" t="str">
            <v>NC</v>
          </cell>
          <cell r="J2456" t="str">
            <v>; former flag equal "s"</v>
          </cell>
          <cell r="K2456" t="str">
            <v>V</v>
          </cell>
          <cell r="L2456">
            <v>38628.496770833335</v>
          </cell>
          <cell r="M2456" t="str">
            <v>gchateaug</v>
          </cell>
          <cell r="N2456">
            <v>38680.624421296299</v>
          </cell>
          <cell r="O2456" t="str">
            <v>gchateaug</v>
          </cell>
          <cell r="Q2456">
            <v>0.05</v>
          </cell>
        </row>
        <row r="2457">
          <cell r="A2457" t="str">
            <v>1999</v>
          </cell>
          <cell r="B2457" t="str">
            <v>ES7</v>
          </cell>
          <cell r="C2457" t="str">
            <v>A00</v>
          </cell>
          <cell r="D2457" t="str">
            <v>PC_EMP</v>
          </cell>
          <cell r="E2457" t="str">
            <v>T</v>
          </cell>
          <cell r="F2457" t="str">
            <v>TOTAL</v>
          </cell>
          <cell r="G2457" t="str">
            <v>RSE</v>
          </cell>
          <cell r="H2457" t="str">
            <v>:</v>
          </cell>
          <cell r="I2457" t="str">
            <v>NC</v>
          </cell>
          <cell r="K2457" t="str">
            <v>V</v>
          </cell>
          <cell r="L2457">
            <v>38628.496770833335</v>
          </cell>
          <cell r="M2457" t="str">
            <v>gchateaug</v>
          </cell>
          <cell r="N2457">
            <v>38680.624421296299</v>
          </cell>
          <cell r="O2457" t="str">
            <v>gchateaug</v>
          </cell>
        </row>
        <row r="2458">
          <cell r="A2458" t="str">
            <v>1999</v>
          </cell>
          <cell r="B2458" t="str">
            <v>ES7</v>
          </cell>
          <cell r="C2458" t="str">
            <v>A00</v>
          </cell>
          <cell r="D2458" t="str">
            <v>PC_EMP</v>
          </cell>
          <cell r="E2458" t="str">
            <v>T</v>
          </cell>
          <cell r="F2458" t="str">
            <v>TOTAL</v>
          </cell>
          <cell r="G2458" t="str">
            <v>TOTAL</v>
          </cell>
          <cell r="I2458" t="str">
            <v>NC</v>
          </cell>
          <cell r="J2458" t="str">
            <v>; former flag equal "s"</v>
          </cell>
          <cell r="K2458" t="str">
            <v>V</v>
          </cell>
          <cell r="L2458">
            <v>38628.496770833335</v>
          </cell>
          <cell r="M2458" t="str">
            <v>gchateaug</v>
          </cell>
          <cell r="N2458">
            <v>38680.624421296299</v>
          </cell>
          <cell r="O2458" t="str">
            <v>gchateaug</v>
          </cell>
          <cell r="Q2458">
            <v>0.65</v>
          </cell>
        </row>
        <row r="2459">
          <cell r="A2459" t="str">
            <v>1999</v>
          </cell>
          <cell r="B2459" t="str">
            <v>ES61</v>
          </cell>
          <cell r="C2459" t="str">
            <v>A00</v>
          </cell>
          <cell r="D2459" t="str">
            <v>PC_EMP</v>
          </cell>
          <cell r="E2459" t="str">
            <v>T</v>
          </cell>
          <cell r="F2459" t="str">
            <v>BES</v>
          </cell>
          <cell r="G2459" t="str">
            <v>RSE</v>
          </cell>
          <cell r="H2459" t="str">
            <v>:</v>
          </cell>
          <cell r="I2459" t="str">
            <v>NC</v>
          </cell>
          <cell r="K2459" t="str">
            <v>V</v>
          </cell>
          <cell r="L2459">
            <v>38628.496770833335</v>
          </cell>
          <cell r="M2459" t="str">
            <v>gchateaug</v>
          </cell>
          <cell r="N2459">
            <v>38680.624421296299</v>
          </cell>
          <cell r="O2459" t="str">
            <v>gchateaug</v>
          </cell>
        </row>
        <row r="2460">
          <cell r="A2460" t="str">
            <v>1999</v>
          </cell>
          <cell r="B2460" t="str">
            <v>ES61</v>
          </cell>
          <cell r="C2460" t="str">
            <v>A00</v>
          </cell>
          <cell r="D2460" t="str">
            <v>PC_EMP</v>
          </cell>
          <cell r="E2460" t="str">
            <v>T</v>
          </cell>
          <cell r="F2460" t="str">
            <v>BES</v>
          </cell>
          <cell r="G2460" t="str">
            <v>TOTAL</v>
          </cell>
          <cell r="I2460" t="str">
            <v>NC</v>
          </cell>
          <cell r="J2460" t="str">
            <v>; former flag equal "s"</v>
          </cell>
          <cell r="K2460" t="str">
            <v>V</v>
          </cell>
          <cell r="L2460">
            <v>38628.496770833335</v>
          </cell>
          <cell r="M2460" t="str">
            <v>gchateaug</v>
          </cell>
          <cell r="N2460">
            <v>38680.624421296299</v>
          </cell>
          <cell r="O2460" t="str">
            <v>gchateaug</v>
          </cell>
          <cell r="Q2460">
            <v>0.11</v>
          </cell>
        </row>
        <row r="2461">
          <cell r="A2461" t="str">
            <v>2001</v>
          </cell>
          <cell r="B2461" t="str">
            <v>HU21</v>
          </cell>
          <cell r="C2461" t="str">
            <v>A00</v>
          </cell>
          <cell r="D2461" t="str">
            <v>PC_EMP</v>
          </cell>
          <cell r="E2461" t="str">
            <v>T</v>
          </cell>
          <cell r="F2461" t="str">
            <v>TOTAL</v>
          </cell>
          <cell r="G2461" t="str">
            <v>RSE</v>
          </cell>
          <cell r="H2461" t="str">
            <v>:</v>
          </cell>
          <cell r="I2461" t="str">
            <v>NC</v>
          </cell>
          <cell r="K2461" t="str">
            <v>V</v>
          </cell>
          <cell r="L2461">
            <v>38628.496770833335</v>
          </cell>
          <cell r="M2461" t="str">
            <v>gchateaug</v>
          </cell>
          <cell r="N2461">
            <v>38680.624444444446</v>
          </cell>
          <cell r="O2461" t="str">
            <v>gchateaug</v>
          </cell>
        </row>
        <row r="2462">
          <cell r="A2462" t="str">
            <v>2001</v>
          </cell>
          <cell r="B2462" t="str">
            <v>HU21</v>
          </cell>
          <cell r="C2462" t="str">
            <v>A00</v>
          </cell>
          <cell r="D2462" t="str">
            <v>PC_EMP</v>
          </cell>
          <cell r="E2462" t="str">
            <v>T</v>
          </cell>
          <cell r="F2462" t="str">
            <v>TOTAL</v>
          </cell>
          <cell r="G2462" t="str">
            <v>TOTAL</v>
          </cell>
          <cell r="H2462" t="str">
            <v>:</v>
          </cell>
          <cell r="I2462" t="str">
            <v>NC</v>
          </cell>
          <cell r="K2462" t="str">
            <v>V</v>
          </cell>
          <cell r="L2462">
            <v>38628.496770833335</v>
          </cell>
          <cell r="M2462" t="str">
            <v>gchateaug</v>
          </cell>
          <cell r="N2462">
            <v>38680.624444444446</v>
          </cell>
          <cell r="O2462" t="str">
            <v>gchateaug</v>
          </cell>
        </row>
        <row r="2463">
          <cell r="A2463" t="str">
            <v>2001</v>
          </cell>
          <cell r="B2463" t="str">
            <v>GR42</v>
          </cell>
          <cell r="C2463" t="str">
            <v>A00</v>
          </cell>
          <cell r="D2463" t="str">
            <v>PC_EMP</v>
          </cell>
          <cell r="E2463" t="str">
            <v>T</v>
          </cell>
          <cell r="F2463" t="str">
            <v>BES</v>
          </cell>
          <cell r="G2463" t="str">
            <v>TOTAL</v>
          </cell>
          <cell r="H2463" t="str">
            <v>:</v>
          </cell>
          <cell r="I2463" t="str">
            <v>NC</v>
          </cell>
          <cell r="K2463" t="str">
            <v>V</v>
          </cell>
          <cell r="L2463">
            <v>38628.496770833335</v>
          </cell>
          <cell r="M2463" t="str">
            <v>gchateaug</v>
          </cell>
          <cell r="N2463">
            <v>38680.624444444446</v>
          </cell>
          <cell r="O2463" t="str">
            <v>gchateaug</v>
          </cell>
        </row>
        <row r="2464">
          <cell r="A2464" t="str">
            <v>2001</v>
          </cell>
          <cell r="B2464" t="str">
            <v>GR42</v>
          </cell>
          <cell r="C2464" t="str">
            <v>A00</v>
          </cell>
          <cell r="D2464" t="str">
            <v>PC_EMP</v>
          </cell>
          <cell r="E2464" t="str">
            <v>T</v>
          </cell>
          <cell r="F2464" t="str">
            <v>TOTAL</v>
          </cell>
          <cell r="G2464" t="str">
            <v>TOTAL</v>
          </cell>
          <cell r="H2464" t="str">
            <v>:</v>
          </cell>
          <cell r="I2464" t="str">
            <v>NC</v>
          </cell>
          <cell r="K2464" t="str">
            <v>V</v>
          </cell>
          <cell r="L2464">
            <v>38628.496770833335</v>
          </cell>
          <cell r="M2464" t="str">
            <v>gchateaug</v>
          </cell>
          <cell r="N2464">
            <v>38680.624444444446</v>
          </cell>
          <cell r="O2464" t="str">
            <v>gchateaug</v>
          </cell>
        </row>
        <row r="2465">
          <cell r="A2465" t="str">
            <v>2001</v>
          </cell>
          <cell r="B2465" t="str">
            <v>GR41</v>
          </cell>
          <cell r="C2465" t="str">
            <v>A00</v>
          </cell>
          <cell r="D2465" t="str">
            <v>PC_EMP</v>
          </cell>
          <cell r="E2465" t="str">
            <v>T</v>
          </cell>
          <cell r="F2465" t="str">
            <v>BES</v>
          </cell>
          <cell r="G2465" t="str">
            <v>TOTAL</v>
          </cell>
          <cell r="H2465" t="str">
            <v>:</v>
          </cell>
          <cell r="I2465" t="str">
            <v>NC</v>
          </cell>
          <cell r="K2465" t="str">
            <v>V</v>
          </cell>
          <cell r="L2465">
            <v>38628.496770833335</v>
          </cell>
          <cell r="M2465" t="str">
            <v>gchateaug</v>
          </cell>
          <cell r="N2465">
            <v>38680.624444444446</v>
          </cell>
          <cell r="O2465" t="str">
            <v>gchateaug</v>
          </cell>
        </row>
        <row r="2466">
          <cell r="A2466" t="str">
            <v>2001</v>
          </cell>
          <cell r="B2466" t="str">
            <v>GR41</v>
          </cell>
          <cell r="C2466" t="str">
            <v>A00</v>
          </cell>
          <cell r="D2466" t="str">
            <v>PC_EMP</v>
          </cell>
          <cell r="E2466" t="str">
            <v>T</v>
          </cell>
          <cell r="F2466" t="str">
            <v>TOTAL</v>
          </cell>
          <cell r="G2466" t="str">
            <v>TOTAL</v>
          </cell>
          <cell r="H2466" t="str">
            <v>:</v>
          </cell>
          <cell r="I2466" t="str">
            <v>NC</v>
          </cell>
          <cell r="K2466" t="str">
            <v>V</v>
          </cell>
          <cell r="L2466">
            <v>38628.496770833335</v>
          </cell>
          <cell r="M2466" t="str">
            <v>gchateaug</v>
          </cell>
          <cell r="N2466">
            <v>38680.624444444446</v>
          </cell>
          <cell r="O2466" t="str">
            <v>gchateaug</v>
          </cell>
        </row>
        <row r="2467">
          <cell r="A2467" t="str">
            <v>2001</v>
          </cell>
          <cell r="B2467" t="str">
            <v>GR4</v>
          </cell>
          <cell r="C2467" t="str">
            <v>A00</v>
          </cell>
          <cell r="D2467" t="str">
            <v>PC_EMP</v>
          </cell>
          <cell r="E2467" t="str">
            <v>T</v>
          </cell>
          <cell r="F2467" t="str">
            <v>BES</v>
          </cell>
          <cell r="G2467" t="str">
            <v>TOTAL</v>
          </cell>
          <cell r="H2467" t="str">
            <v>:</v>
          </cell>
          <cell r="I2467" t="str">
            <v>NC</v>
          </cell>
          <cell r="K2467" t="str">
            <v>V</v>
          </cell>
          <cell r="L2467">
            <v>38628.496770833335</v>
          </cell>
          <cell r="M2467" t="str">
            <v>gchateaug</v>
          </cell>
          <cell r="N2467">
            <v>38680.624444444446</v>
          </cell>
          <cell r="O2467" t="str">
            <v>gchateaug</v>
          </cell>
        </row>
        <row r="2468">
          <cell r="A2468" t="str">
            <v>2001</v>
          </cell>
          <cell r="B2468" t="str">
            <v>GR4</v>
          </cell>
          <cell r="C2468" t="str">
            <v>A00</v>
          </cell>
          <cell r="D2468" t="str">
            <v>PC_EMP</v>
          </cell>
          <cell r="E2468" t="str">
            <v>T</v>
          </cell>
          <cell r="F2468" t="str">
            <v>TOTAL</v>
          </cell>
          <cell r="G2468" t="str">
            <v>TOTAL</v>
          </cell>
          <cell r="H2468" t="str">
            <v>:</v>
          </cell>
          <cell r="I2468" t="str">
            <v>NC</v>
          </cell>
          <cell r="K2468" t="str">
            <v>V</v>
          </cell>
          <cell r="L2468">
            <v>38628.496770833335</v>
          </cell>
          <cell r="M2468" t="str">
            <v>gchateaug</v>
          </cell>
          <cell r="N2468">
            <v>38680.624444444446</v>
          </cell>
          <cell r="O2468" t="str">
            <v>gchateaug</v>
          </cell>
        </row>
        <row r="2469">
          <cell r="A2469" t="str">
            <v>2001</v>
          </cell>
          <cell r="B2469" t="str">
            <v>GR30</v>
          </cell>
          <cell r="C2469" t="str">
            <v>A00</v>
          </cell>
          <cell r="D2469" t="str">
            <v>PC_EMP</v>
          </cell>
          <cell r="E2469" t="str">
            <v>T</v>
          </cell>
          <cell r="F2469" t="str">
            <v>BES</v>
          </cell>
          <cell r="G2469" t="str">
            <v>TOTAL</v>
          </cell>
          <cell r="H2469" t="str">
            <v>:</v>
          </cell>
          <cell r="I2469" t="str">
            <v>NC</v>
          </cell>
          <cell r="K2469" t="str">
            <v>V</v>
          </cell>
          <cell r="L2469">
            <v>38628.496770833335</v>
          </cell>
          <cell r="M2469" t="str">
            <v>gchateaug</v>
          </cell>
          <cell r="N2469">
            <v>38680.624444444446</v>
          </cell>
          <cell r="O2469" t="str">
            <v>gchateaug</v>
          </cell>
        </row>
        <row r="2470">
          <cell r="A2470" t="str">
            <v>2001</v>
          </cell>
          <cell r="B2470" t="str">
            <v>GR30</v>
          </cell>
          <cell r="C2470" t="str">
            <v>A00</v>
          </cell>
          <cell r="D2470" t="str">
            <v>PC_EMP</v>
          </cell>
          <cell r="E2470" t="str">
            <v>T</v>
          </cell>
          <cell r="F2470" t="str">
            <v>TOTAL</v>
          </cell>
          <cell r="G2470" t="str">
            <v>TOTAL</v>
          </cell>
          <cell r="H2470" t="str">
            <v>:</v>
          </cell>
          <cell r="I2470" t="str">
            <v>NC</v>
          </cell>
          <cell r="K2470" t="str">
            <v>V</v>
          </cell>
          <cell r="L2470">
            <v>38628.496770833335</v>
          </cell>
          <cell r="M2470" t="str">
            <v>gchateaug</v>
          </cell>
          <cell r="N2470">
            <v>38680.624444444446</v>
          </cell>
          <cell r="O2470" t="str">
            <v>gchateaug</v>
          </cell>
        </row>
        <row r="2471">
          <cell r="A2471" t="str">
            <v>2001</v>
          </cell>
          <cell r="B2471" t="str">
            <v>GR3</v>
          </cell>
          <cell r="C2471" t="str">
            <v>A00</v>
          </cell>
          <cell r="D2471" t="str">
            <v>PC_EMP</v>
          </cell>
          <cell r="E2471" t="str">
            <v>T</v>
          </cell>
          <cell r="F2471" t="str">
            <v>BES</v>
          </cell>
          <cell r="G2471" t="str">
            <v>TOTAL</v>
          </cell>
          <cell r="H2471" t="str">
            <v>:</v>
          </cell>
          <cell r="I2471" t="str">
            <v>NC</v>
          </cell>
          <cell r="K2471" t="str">
            <v>V</v>
          </cell>
          <cell r="L2471">
            <v>38628.496770833335</v>
          </cell>
          <cell r="M2471" t="str">
            <v>gchateaug</v>
          </cell>
          <cell r="N2471">
            <v>38680.624444444446</v>
          </cell>
          <cell r="O2471" t="str">
            <v>gchateaug</v>
          </cell>
        </row>
        <row r="2472">
          <cell r="A2472" t="str">
            <v>2001</v>
          </cell>
          <cell r="B2472" t="str">
            <v>GR3</v>
          </cell>
          <cell r="C2472" t="str">
            <v>A00</v>
          </cell>
          <cell r="D2472" t="str">
            <v>PC_EMP</v>
          </cell>
          <cell r="E2472" t="str">
            <v>T</v>
          </cell>
          <cell r="F2472" t="str">
            <v>TOTAL</v>
          </cell>
          <cell r="G2472" t="str">
            <v>TOTAL</v>
          </cell>
          <cell r="H2472" t="str">
            <v>:</v>
          </cell>
          <cell r="I2472" t="str">
            <v>NC</v>
          </cell>
          <cell r="K2472" t="str">
            <v>V</v>
          </cell>
          <cell r="L2472">
            <v>38628.496770833335</v>
          </cell>
          <cell r="M2472" t="str">
            <v>gchateaug</v>
          </cell>
          <cell r="N2472">
            <v>38680.624444444446</v>
          </cell>
          <cell r="O2472" t="str">
            <v>gchateaug</v>
          </cell>
        </row>
        <row r="2473">
          <cell r="A2473" t="str">
            <v>2001</v>
          </cell>
          <cell r="B2473" t="str">
            <v>GR25</v>
          </cell>
          <cell r="C2473" t="str">
            <v>A00</v>
          </cell>
          <cell r="D2473" t="str">
            <v>PC_EMP</v>
          </cell>
          <cell r="E2473" t="str">
            <v>T</v>
          </cell>
          <cell r="F2473" t="str">
            <v>BES</v>
          </cell>
          <cell r="G2473" t="str">
            <v>TOTAL</v>
          </cell>
          <cell r="H2473" t="str">
            <v>:</v>
          </cell>
          <cell r="I2473" t="str">
            <v>NC</v>
          </cell>
          <cell r="K2473" t="str">
            <v>V</v>
          </cell>
          <cell r="L2473">
            <v>38628.496770833335</v>
          </cell>
          <cell r="M2473" t="str">
            <v>gchateaug</v>
          </cell>
          <cell r="N2473">
            <v>38680.624444444446</v>
          </cell>
          <cell r="O2473" t="str">
            <v>gchateaug</v>
          </cell>
        </row>
        <row r="2474">
          <cell r="A2474" t="str">
            <v>2000</v>
          </cell>
          <cell r="B2474" t="str">
            <v>PT1</v>
          </cell>
          <cell r="C2474" t="str">
            <v>A00</v>
          </cell>
          <cell r="D2474" t="str">
            <v>PC_EMP</v>
          </cell>
          <cell r="E2474" t="str">
            <v>T</v>
          </cell>
          <cell r="F2474" t="str">
            <v>BES</v>
          </cell>
          <cell r="G2474" t="str">
            <v>RSE</v>
          </cell>
          <cell r="H2474" t="str">
            <v>:</v>
          </cell>
          <cell r="I2474" t="str">
            <v>NC</v>
          </cell>
          <cell r="K2474" t="str">
            <v>V</v>
          </cell>
          <cell r="L2474">
            <v>38628.496770833335</v>
          </cell>
          <cell r="M2474" t="str">
            <v>gchateaug</v>
          </cell>
          <cell r="N2474">
            <v>38680.624432870369</v>
          </cell>
          <cell r="O2474" t="str">
            <v>gchateaug</v>
          </cell>
        </row>
        <row r="2475">
          <cell r="A2475" t="str">
            <v>2000</v>
          </cell>
          <cell r="B2475" t="str">
            <v>PT1</v>
          </cell>
          <cell r="C2475" t="str">
            <v>A00</v>
          </cell>
          <cell r="D2475" t="str">
            <v>PC_EMP</v>
          </cell>
          <cell r="E2475" t="str">
            <v>T</v>
          </cell>
          <cell r="F2475" t="str">
            <v>BES</v>
          </cell>
          <cell r="G2475" t="str">
            <v>TOTAL</v>
          </cell>
          <cell r="H2475" t="str">
            <v>:</v>
          </cell>
          <cell r="I2475" t="str">
            <v>NC</v>
          </cell>
          <cell r="K2475" t="str">
            <v>V</v>
          </cell>
          <cell r="L2475">
            <v>38628.496770833335</v>
          </cell>
          <cell r="M2475" t="str">
            <v>gchateaug</v>
          </cell>
          <cell r="N2475">
            <v>38680.624432870369</v>
          </cell>
          <cell r="O2475" t="str">
            <v>gchateaug</v>
          </cell>
        </row>
        <row r="2476">
          <cell r="A2476" t="str">
            <v>2000</v>
          </cell>
          <cell r="B2476" t="str">
            <v>PT1</v>
          </cell>
          <cell r="C2476" t="str">
            <v>A00</v>
          </cell>
          <cell r="D2476" t="str">
            <v>PC_EMP</v>
          </cell>
          <cell r="E2476" t="str">
            <v>T</v>
          </cell>
          <cell r="F2476" t="str">
            <v>TOTAL</v>
          </cell>
          <cell r="G2476" t="str">
            <v>RSE</v>
          </cell>
          <cell r="H2476" t="str">
            <v>:</v>
          </cell>
          <cell r="I2476" t="str">
            <v>NC</v>
          </cell>
          <cell r="K2476" t="str">
            <v>V</v>
          </cell>
          <cell r="L2476">
            <v>38628.496770833335</v>
          </cell>
          <cell r="M2476" t="str">
            <v>gchateaug</v>
          </cell>
          <cell r="N2476">
            <v>38680.624432870369</v>
          </cell>
          <cell r="O2476" t="str">
            <v>gchateaug</v>
          </cell>
        </row>
        <row r="2477">
          <cell r="A2477" t="str">
            <v>2000</v>
          </cell>
          <cell r="B2477" t="str">
            <v>PT1</v>
          </cell>
          <cell r="C2477" t="str">
            <v>A00</v>
          </cell>
          <cell r="D2477" t="str">
            <v>PC_EMP</v>
          </cell>
          <cell r="E2477" t="str">
            <v>T</v>
          </cell>
          <cell r="F2477" t="str">
            <v>TOTAL</v>
          </cell>
          <cell r="G2477" t="str">
            <v>TOTAL</v>
          </cell>
          <cell r="H2477" t="str">
            <v>:</v>
          </cell>
          <cell r="I2477" t="str">
            <v>NC</v>
          </cell>
          <cell r="K2477" t="str">
            <v>V</v>
          </cell>
          <cell r="L2477">
            <v>38628.496770833335</v>
          </cell>
          <cell r="M2477" t="str">
            <v>gchateaug</v>
          </cell>
          <cell r="N2477">
            <v>38680.624432870369</v>
          </cell>
          <cell r="O2477" t="str">
            <v>gchateaug</v>
          </cell>
        </row>
        <row r="2478">
          <cell r="A2478" t="str">
            <v>2000</v>
          </cell>
          <cell r="B2478" t="str">
            <v>PL63</v>
          </cell>
          <cell r="C2478" t="str">
            <v>A00</v>
          </cell>
          <cell r="D2478" t="str">
            <v>PC_EMP</v>
          </cell>
          <cell r="E2478" t="str">
            <v>T</v>
          </cell>
          <cell r="F2478" t="str">
            <v>BES</v>
          </cell>
          <cell r="G2478" t="str">
            <v>RSE</v>
          </cell>
          <cell r="H2478" t="str">
            <v>:</v>
          </cell>
          <cell r="I2478" t="str">
            <v>NC</v>
          </cell>
          <cell r="K2478" t="str">
            <v>V</v>
          </cell>
          <cell r="L2478">
            <v>38628.496770833335</v>
          </cell>
          <cell r="M2478" t="str">
            <v>gchateaug</v>
          </cell>
          <cell r="N2478">
            <v>38680.624432870369</v>
          </cell>
          <cell r="O2478" t="str">
            <v>gchateaug</v>
          </cell>
        </row>
        <row r="2479">
          <cell r="A2479" t="str">
            <v>2000</v>
          </cell>
          <cell r="B2479" t="str">
            <v>PL63</v>
          </cell>
          <cell r="C2479" t="str">
            <v>A00</v>
          </cell>
          <cell r="D2479" t="str">
            <v>PC_EMP</v>
          </cell>
          <cell r="E2479" t="str">
            <v>T</v>
          </cell>
          <cell r="F2479" t="str">
            <v>BES</v>
          </cell>
          <cell r="G2479" t="str">
            <v>TOTAL</v>
          </cell>
          <cell r="H2479" t="str">
            <v>:</v>
          </cell>
          <cell r="I2479" t="str">
            <v>NC</v>
          </cell>
          <cell r="K2479" t="str">
            <v>V</v>
          </cell>
          <cell r="L2479">
            <v>38628.496770833335</v>
          </cell>
          <cell r="M2479" t="str">
            <v>gchateaug</v>
          </cell>
          <cell r="N2479">
            <v>38680.624432870369</v>
          </cell>
          <cell r="O2479" t="str">
            <v>gchateaug</v>
          </cell>
        </row>
        <row r="2480">
          <cell r="A2480" t="str">
            <v>1999</v>
          </cell>
          <cell r="B2480" t="str">
            <v>PL41</v>
          </cell>
          <cell r="C2480" t="str">
            <v>A00</v>
          </cell>
          <cell r="D2480" t="str">
            <v>PC_EMP</v>
          </cell>
          <cell r="E2480" t="str">
            <v>T</v>
          </cell>
          <cell r="F2480" t="str">
            <v>TOTAL</v>
          </cell>
          <cell r="G2480" t="str">
            <v>RSE</v>
          </cell>
          <cell r="H2480" t="str">
            <v>:</v>
          </cell>
          <cell r="I2480" t="str">
            <v>NC</v>
          </cell>
          <cell r="K2480" t="str">
            <v>V</v>
          </cell>
          <cell r="L2480">
            <v>38628.496770833335</v>
          </cell>
          <cell r="M2480" t="str">
            <v>gchateaug</v>
          </cell>
          <cell r="N2480">
            <v>38680.624444444446</v>
          </cell>
          <cell r="O2480" t="str">
            <v>gchateaug</v>
          </cell>
        </row>
        <row r="2481">
          <cell r="A2481" t="str">
            <v>1999</v>
          </cell>
          <cell r="B2481" t="str">
            <v>PL41</v>
          </cell>
          <cell r="C2481" t="str">
            <v>A00</v>
          </cell>
          <cell r="D2481" t="str">
            <v>PC_EMP</v>
          </cell>
          <cell r="E2481" t="str">
            <v>T</v>
          </cell>
          <cell r="F2481" t="str">
            <v>TOTAL</v>
          </cell>
          <cell r="G2481" t="str">
            <v>TOTAL</v>
          </cell>
          <cell r="H2481" t="str">
            <v>:</v>
          </cell>
          <cell r="I2481" t="str">
            <v>NC</v>
          </cell>
          <cell r="K2481" t="str">
            <v>V</v>
          </cell>
          <cell r="L2481">
            <v>38628.496770833335</v>
          </cell>
          <cell r="M2481" t="str">
            <v>gchateaug</v>
          </cell>
          <cell r="N2481">
            <v>38680.624444444446</v>
          </cell>
          <cell r="O2481" t="str">
            <v>gchateaug</v>
          </cell>
        </row>
        <row r="2482">
          <cell r="A2482" t="str">
            <v>1999</v>
          </cell>
          <cell r="B2482" t="str">
            <v>PL4</v>
          </cell>
          <cell r="C2482" t="str">
            <v>A00</v>
          </cell>
          <cell r="D2482" t="str">
            <v>PC_EMP</v>
          </cell>
          <cell r="E2482" t="str">
            <v>T</v>
          </cell>
          <cell r="F2482" t="str">
            <v>BES</v>
          </cell>
          <cell r="G2482" t="str">
            <v>RSE</v>
          </cell>
          <cell r="H2482" t="str">
            <v>:</v>
          </cell>
          <cell r="I2482" t="str">
            <v>NC</v>
          </cell>
          <cell r="K2482" t="str">
            <v>V</v>
          </cell>
          <cell r="L2482">
            <v>38628.496770833335</v>
          </cell>
          <cell r="M2482" t="str">
            <v>gchateaug</v>
          </cell>
          <cell r="N2482">
            <v>38680.624444444446</v>
          </cell>
          <cell r="O2482" t="str">
            <v>gchateaug</v>
          </cell>
        </row>
        <row r="2483">
          <cell r="A2483" t="str">
            <v>1999</v>
          </cell>
          <cell r="B2483" t="str">
            <v>PL4</v>
          </cell>
          <cell r="C2483" t="str">
            <v>A00</v>
          </cell>
          <cell r="D2483" t="str">
            <v>PC_EMP</v>
          </cell>
          <cell r="E2483" t="str">
            <v>T</v>
          </cell>
          <cell r="F2483" t="str">
            <v>BES</v>
          </cell>
          <cell r="G2483" t="str">
            <v>TOTAL</v>
          </cell>
          <cell r="H2483" t="str">
            <v>:</v>
          </cell>
          <cell r="I2483" t="str">
            <v>NC</v>
          </cell>
          <cell r="K2483" t="str">
            <v>V</v>
          </cell>
          <cell r="L2483">
            <v>38628.496770833335</v>
          </cell>
          <cell r="M2483" t="str">
            <v>gchateaug</v>
          </cell>
          <cell r="N2483">
            <v>38680.624444444446</v>
          </cell>
          <cell r="O2483" t="str">
            <v>gchateaug</v>
          </cell>
        </row>
        <row r="2484">
          <cell r="A2484" t="str">
            <v>1999</v>
          </cell>
          <cell r="B2484" t="str">
            <v>PL4</v>
          </cell>
          <cell r="C2484" t="str">
            <v>A00</v>
          </cell>
          <cell r="D2484" t="str">
            <v>PC_EMP</v>
          </cell>
          <cell r="E2484" t="str">
            <v>T</v>
          </cell>
          <cell r="F2484" t="str">
            <v>TOTAL</v>
          </cell>
          <cell r="G2484" t="str">
            <v>RSE</v>
          </cell>
          <cell r="H2484" t="str">
            <v>:</v>
          </cell>
          <cell r="I2484" t="str">
            <v>NC</v>
          </cell>
          <cell r="K2484" t="str">
            <v>V</v>
          </cell>
          <cell r="L2484">
            <v>38628.496770833335</v>
          </cell>
          <cell r="M2484" t="str">
            <v>gchateaug</v>
          </cell>
          <cell r="N2484">
            <v>38680.624444444446</v>
          </cell>
          <cell r="O2484" t="str">
            <v>gchateaug</v>
          </cell>
        </row>
        <row r="2485">
          <cell r="A2485" t="str">
            <v>1999</v>
          </cell>
          <cell r="B2485" t="str">
            <v>PL4</v>
          </cell>
          <cell r="C2485" t="str">
            <v>A00</v>
          </cell>
          <cell r="D2485" t="str">
            <v>PC_EMP</v>
          </cell>
          <cell r="E2485" t="str">
            <v>T</v>
          </cell>
          <cell r="F2485" t="str">
            <v>TOTAL</v>
          </cell>
          <cell r="G2485" t="str">
            <v>TOTAL</v>
          </cell>
          <cell r="H2485" t="str">
            <v>:</v>
          </cell>
          <cell r="I2485" t="str">
            <v>NC</v>
          </cell>
          <cell r="K2485" t="str">
            <v>V</v>
          </cell>
          <cell r="L2485">
            <v>38628.496770833335</v>
          </cell>
          <cell r="M2485" t="str">
            <v>gchateaug</v>
          </cell>
          <cell r="N2485">
            <v>38680.624444444446</v>
          </cell>
          <cell r="O2485" t="str">
            <v>gchateaug</v>
          </cell>
        </row>
        <row r="2486">
          <cell r="A2486" t="str">
            <v>1999</v>
          </cell>
          <cell r="B2486" t="str">
            <v>PL33</v>
          </cell>
          <cell r="C2486" t="str">
            <v>A00</v>
          </cell>
          <cell r="D2486" t="str">
            <v>PC_EMP</v>
          </cell>
          <cell r="E2486" t="str">
            <v>T</v>
          </cell>
          <cell r="F2486" t="str">
            <v>BES</v>
          </cell>
          <cell r="G2486" t="str">
            <v>RSE</v>
          </cell>
          <cell r="H2486" t="str">
            <v>:</v>
          </cell>
          <cell r="I2486" t="str">
            <v>NC</v>
          </cell>
          <cell r="K2486" t="str">
            <v>V</v>
          </cell>
          <cell r="L2486">
            <v>38628.496770833335</v>
          </cell>
          <cell r="M2486" t="str">
            <v>gchateaug</v>
          </cell>
          <cell r="N2486">
            <v>38680.624444444446</v>
          </cell>
          <cell r="O2486" t="str">
            <v>gchateaug</v>
          </cell>
        </row>
        <row r="2487">
          <cell r="A2487" t="str">
            <v>1999</v>
          </cell>
          <cell r="B2487" t="str">
            <v>PL33</v>
          </cell>
          <cell r="C2487" t="str">
            <v>A00</v>
          </cell>
          <cell r="D2487" t="str">
            <v>PC_EMP</v>
          </cell>
          <cell r="E2487" t="str">
            <v>T</v>
          </cell>
          <cell r="F2487" t="str">
            <v>BES</v>
          </cell>
          <cell r="G2487" t="str">
            <v>TOTAL</v>
          </cell>
          <cell r="H2487" t="str">
            <v>:</v>
          </cell>
          <cell r="I2487" t="str">
            <v>NC</v>
          </cell>
          <cell r="K2487" t="str">
            <v>V</v>
          </cell>
          <cell r="L2487">
            <v>38628.496770833335</v>
          </cell>
          <cell r="M2487" t="str">
            <v>gchateaug</v>
          </cell>
          <cell r="N2487">
            <v>38680.624444444446</v>
          </cell>
          <cell r="O2487" t="str">
            <v>gchateaug</v>
          </cell>
        </row>
        <row r="2488">
          <cell r="A2488" t="str">
            <v>1999</v>
          </cell>
          <cell r="B2488" t="str">
            <v>PL33</v>
          </cell>
          <cell r="C2488" t="str">
            <v>A00</v>
          </cell>
          <cell r="D2488" t="str">
            <v>PC_EMP</v>
          </cell>
          <cell r="E2488" t="str">
            <v>T</v>
          </cell>
          <cell r="F2488" t="str">
            <v>TOTAL</v>
          </cell>
          <cell r="G2488" t="str">
            <v>RSE</v>
          </cell>
          <cell r="H2488" t="str">
            <v>:</v>
          </cell>
          <cell r="I2488" t="str">
            <v>NC</v>
          </cell>
          <cell r="K2488" t="str">
            <v>V</v>
          </cell>
          <cell r="L2488">
            <v>38628.496770833335</v>
          </cell>
          <cell r="M2488" t="str">
            <v>gchateaug</v>
          </cell>
          <cell r="N2488">
            <v>38680.624444444446</v>
          </cell>
          <cell r="O2488" t="str">
            <v>gchateaug</v>
          </cell>
        </row>
        <row r="2489">
          <cell r="A2489" t="str">
            <v>1999</v>
          </cell>
          <cell r="B2489" t="str">
            <v>PL33</v>
          </cell>
          <cell r="C2489" t="str">
            <v>A00</v>
          </cell>
          <cell r="D2489" t="str">
            <v>PC_EMP</v>
          </cell>
          <cell r="E2489" t="str">
            <v>T</v>
          </cell>
          <cell r="F2489" t="str">
            <v>TOTAL</v>
          </cell>
          <cell r="G2489" t="str">
            <v>TOTAL</v>
          </cell>
          <cell r="H2489" t="str">
            <v>:</v>
          </cell>
          <cell r="I2489" t="str">
            <v>NC</v>
          </cell>
          <cell r="K2489" t="str">
            <v>V</v>
          </cell>
          <cell r="L2489">
            <v>38628.496770833335</v>
          </cell>
          <cell r="M2489" t="str">
            <v>gchateaug</v>
          </cell>
          <cell r="N2489">
            <v>38680.624444444446</v>
          </cell>
          <cell r="O2489" t="str">
            <v>gchateaug</v>
          </cell>
        </row>
        <row r="2490">
          <cell r="A2490" t="str">
            <v>1999</v>
          </cell>
          <cell r="B2490" t="str">
            <v>PL22</v>
          </cell>
          <cell r="C2490" t="str">
            <v>A00</v>
          </cell>
          <cell r="D2490" t="str">
            <v>PC_EMP</v>
          </cell>
          <cell r="E2490" t="str">
            <v>T</v>
          </cell>
          <cell r="F2490" t="str">
            <v>BES</v>
          </cell>
          <cell r="G2490" t="str">
            <v>RSE</v>
          </cell>
          <cell r="H2490" t="str">
            <v>:</v>
          </cell>
          <cell r="I2490" t="str">
            <v>NC</v>
          </cell>
          <cell r="K2490" t="str">
            <v>V</v>
          </cell>
          <cell r="L2490">
            <v>38628.496770833335</v>
          </cell>
          <cell r="M2490" t="str">
            <v>gchateaug</v>
          </cell>
          <cell r="N2490">
            <v>38680.624444444446</v>
          </cell>
          <cell r="O2490" t="str">
            <v>gchateaug</v>
          </cell>
        </row>
        <row r="2491">
          <cell r="A2491" t="str">
            <v>1999</v>
          </cell>
          <cell r="B2491" t="str">
            <v>PL22</v>
          </cell>
          <cell r="C2491" t="str">
            <v>A00</v>
          </cell>
          <cell r="D2491" t="str">
            <v>PC_EMP</v>
          </cell>
          <cell r="E2491" t="str">
            <v>T</v>
          </cell>
          <cell r="F2491" t="str">
            <v>BES</v>
          </cell>
          <cell r="G2491" t="str">
            <v>TOTAL</v>
          </cell>
          <cell r="H2491" t="str">
            <v>:</v>
          </cell>
          <cell r="I2491" t="str">
            <v>NC</v>
          </cell>
          <cell r="K2491" t="str">
            <v>V</v>
          </cell>
          <cell r="L2491">
            <v>38628.496770833335</v>
          </cell>
          <cell r="M2491" t="str">
            <v>gchateaug</v>
          </cell>
          <cell r="N2491">
            <v>38680.624444444446</v>
          </cell>
          <cell r="O2491" t="str">
            <v>gchateaug</v>
          </cell>
        </row>
        <row r="2492">
          <cell r="A2492" t="str">
            <v>1999</v>
          </cell>
          <cell r="B2492" t="str">
            <v>PL22</v>
          </cell>
          <cell r="C2492" t="str">
            <v>A00</v>
          </cell>
          <cell r="D2492" t="str">
            <v>PC_EMP</v>
          </cell>
          <cell r="E2492" t="str">
            <v>T</v>
          </cell>
          <cell r="F2492" t="str">
            <v>TOTAL</v>
          </cell>
          <cell r="G2492" t="str">
            <v>RSE</v>
          </cell>
          <cell r="H2492" t="str">
            <v>:</v>
          </cell>
          <cell r="I2492" t="str">
            <v>NC</v>
          </cell>
          <cell r="K2492" t="str">
            <v>V</v>
          </cell>
          <cell r="L2492">
            <v>38628.496770833335</v>
          </cell>
          <cell r="M2492" t="str">
            <v>gchateaug</v>
          </cell>
          <cell r="N2492">
            <v>38680.624444444446</v>
          </cell>
          <cell r="O2492" t="str">
            <v>gchateaug</v>
          </cell>
        </row>
        <row r="2493">
          <cell r="A2493" t="str">
            <v>1999</v>
          </cell>
          <cell r="B2493" t="str">
            <v>PL22</v>
          </cell>
          <cell r="C2493" t="str">
            <v>A00</v>
          </cell>
          <cell r="D2493" t="str">
            <v>PC_EMP</v>
          </cell>
          <cell r="E2493" t="str">
            <v>T</v>
          </cell>
          <cell r="F2493" t="str">
            <v>TOTAL</v>
          </cell>
          <cell r="G2493" t="str">
            <v>TOTAL</v>
          </cell>
          <cell r="H2493" t="str">
            <v>:</v>
          </cell>
          <cell r="I2493" t="str">
            <v>NC</v>
          </cell>
          <cell r="K2493" t="str">
            <v>V</v>
          </cell>
          <cell r="L2493">
            <v>38628.496770833335</v>
          </cell>
          <cell r="M2493" t="str">
            <v>gchateaug</v>
          </cell>
          <cell r="N2493">
            <v>38680.624444444446</v>
          </cell>
          <cell r="O2493" t="str">
            <v>gchateaug</v>
          </cell>
        </row>
        <row r="2494">
          <cell r="A2494" t="str">
            <v>1999</v>
          </cell>
          <cell r="B2494" t="str">
            <v>PL2</v>
          </cell>
          <cell r="C2494" t="str">
            <v>A00</v>
          </cell>
          <cell r="D2494" t="str">
            <v>PC_EMP</v>
          </cell>
          <cell r="E2494" t="str">
            <v>T</v>
          </cell>
          <cell r="F2494" t="str">
            <v>BES</v>
          </cell>
          <cell r="G2494" t="str">
            <v>RSE</v>
          </cell>
          <cell r="H2494" t="str">
            <v>:</v>
          </cell>
          <cell r="I2494" t="str">
            <v>NC</v>
          </cell>
          <cell r="K2494" t="str">
            <v>V</v>
          </cell>
          <cell r="L2494">
            <v>38628.496770833335</v>
          </cell>
          <cell r="M2494" t="str">
            <v>gchateaug</v>
          </cell>
          <cell r="N2494">
            <v>38680.624444444446</v>
          </cell>
          <cell r="O2494" t="str">
            <v>gchateaug</v>
          </cell>
        </row>
        <row r="2495">
          <cell r="A2495" t="str">
            <v>1999</v>
          </cell>
          <cell r="B2495" t="str">
            <v>PL2</v>
          </cell>
          <cell r="C2495" t="str">
            <v>A00</v>
          </cell>
          <cell r="D2495" t="str">
            <v>PC_EMP</v>
          </cell>
          <cell r="E2495" t="str">
            <v>T</v>
          </cell>
          <cell r="F2495" t="str">
            <v>BES</v>
          </cell>
          <cell r="G2495" t="str">
            <v>TOTAL</v>
          </cell>
          <cell r="H2495" t="str">
            <v>:</v>
          </cell>
          <cell r="I2495" t="str">
            <v>NC</v>
          </cell>
          <cell r="K2495" t="str">
            <v>V</v>
          </cell>
          <cell r="L2495">
            <v>38628.496770833335</v>
          </cell>
          <cell r="M2495" t="str">
            <v>gchateaug</v>
          </cell>
          <cell r="N2495">
            <v>38680.624444444446</v>
          </cell>
          <cell r="O2495" t="str">
            <v>gchateaug</v>
          </cell>
        </row>
        <row r="2496">
          <cell r="A2496" t="str">
            <v>1999</v>
          </cell>
          <cell r="B2496" t="str">
            <v>PL2</v>
          </cell>
          <cell r="C2496" t="str">
            <v>A00</v>
          </cell>
          <cell r="D2496" t="str">
            <v>PC_EMP</v>
          </cell>
          <cell r="E2496" t="str">
            <v>T</v>
          </cell>
          <cell r="F2496" t="str">
            <v>TOTAL</v>
          </cell>
          <cell r="G2496" t="str">
            <v>RSE</v>
          </cell>
          <cell r="H2496" t="str">
            <v>:</v>
          </cell>
          <cell r="I2496" t="str">
            <v>NC</v>
          </cell>
          <cell r="K2496" t="str">
            <v>V</v>
          </cell>
          <cell r="L2496">
            <v>38628.496770833335</v>
          </cell>
          <cell r="M2496" t="str">
            <v>gchateaug</v>
          </cell>
          <cell r="N2496">
            <v>38680.624444444446</v>
          </cell>
          <cell r="O2496" t="str">
            <v>gchateaug</v>
          </cell>
        </row>
        <row r="2497">
          <cell r="A2497" t="str">
            <v>1999</v>
          </cell>
          <cell r="B2497" t="str">
            <v>PL2</v>
          </cell>
          <cell r="C2497" t="str">
            <v>A00</v>
          </cell>
          <cell r="D2497" t="str">
            <v>PC_EMP</v>
          </cell>
          <cell r="E2497" t="str">
            <v>T</v>
          </cell>
          <cell r="F2497" t="str">
            <v>TOTAL</v>
          </cell>
          <cell r="G2497" t="str">
            <v>TOTAL</v>
          </cell>
          <cell r="H2497" t="str">
            <v>:</v>
          </cell>
          <cell r="I2497" t="str">
            <v>NC</v>
          </cell>
          <cell r="K2497" t="str">
            <v>V</v>
          </cell>
          <cell r="L2497">
            <v>38628.496770833335</v>
          </cell>
          <cell r="M2497" t="str">
            <v>gchateaug</v>
          </cell>
          <cell r="N2497">
            <v>38680.624444444446</v>
          </cell>
          <cell r="O2497" t="str">
            <v>gchateaug</v>
          </cell>
        </row>
        <row r="2498">
          <cell r="A2498" t="str">
            <v>1999</v>
          </cell>
          <cell r="B2498" t="str">
            <v>PL12</v>
          </cell>
          <cell r="C2498" t="str">
            <v>A00</v>
          </cell>
          <cell r="D2498" t="str">
            <v>PC_EMP</v>
          </cell>
          <cell r="E2498" t="str">
            <v>T</v>
          </cell>
          <cell r="F2498" t="str">
            <v>BES</v>
          </cell>
          <cell r="G2498" t="str">
            <v>RSE</v>
          </cell>
          <cell r="H2498" t="str">
            <v>:</v>
          </cell>
          <cell r="I2498" t="str">
            <v>NC</v>
          </cell>
          <cell r="K2498" t="str">
            <v>V</v>
          </cell>
          <cell r="L2498">
            <v>38628.496770833335</v>
          </cell>
          <cell r="M2498" t="str">
            <v>gchateaug</v>
          </cell>
          <cell r="N2498">
            <v>38680.624444444446</v>
          </cell>
          <cell r="O2498" t="str">
            <v>gchateaug</v>
          </cell>
        </row>
        <row r="2499">
          <cell r="A2499" t="str">
            <v>1999</v>
          </cell>
          <cell r="B2499" t="str">
            <v>PL12</v>
          </cell>
          <cell r="C2499" t="str">
            <v>A00</v>
          </cell>
          <cell r="D2499" t="str">
            <v>PC_EMP</v>
          </cell>
          <cell r="E2499" t="str">
            <v>T</v>
          </cell>
          <cell r="F2499" t="str">
            <v>BES</v>
          </cell>
          <cell r="G2499" t="str">
            <v>TOTAL</v>
          </cell>
          <cell r="H2499" t="str">
            <v>:</v>
          </cell>
          <cell r="I2499" t="str">
            <v>NC</v>
          </cell>
          <cell r="K2499" t="str">
            <v>V</v>
          </cell>
          <cell r="L2499">
            <v>38628.496770833335</v>
          </cell>
          <cell r="M2499" t="str">
            <v>gchateaug</v>
          </cell>
          <cell r="N2499">
            <v>38680.624444444446</v>
          </cell>
          <cell r="O2499" t="str">
            <v>gchateaug</v>
          </cell>
        </row>
        <row r="2500">
          <cell r="A2500" t="str">
            <v>1999</v>
          </cell>
          <cell r="B2500" t="str">
            <v>PL12</v>
          </cell>
          <cell r="C2500" t="str">
            <v>A00</v>
          </cell>
          <cell r="D2500" t="str">
            <v>PC_EMP</v>
          </cell>
          <cell r="E2500" t="str">
            <v>T</v>
          </cell>
          <cell r="F2500" t="str">
            <v>TOTAL</v>
          </cell>
          <cell r="G2500" t="str">
            <v>RSE</v>
          </cell>
          <cell r="H2500" t="str">
            <v>:</v>
          </cell>
          <cell r="I2500" t="str">
            <v>NC</v>
          </cell>
          <cell r="K2500" t="str">
            <v>V</v>
          </cell>
          <cell r="L2500">
            <v>38628.496770833335</v>
          </cell>
          <cell r="M2500" t="str">
            <v>gchateaug</v>
          </cell>
          <cell r="N2500">
            <v>38680.624444444446</v>
          </cell>
          <cell r="O2500" t="str">
            <v>gchateaug</v>
          </cell>
        </row>
        <row r="2501">
          <cell r="A2501" t="str">
            <v>1999</v>
          </cell>
          <cell r="B2501" t="str">
            <v>PL12</v>
          </cell>
          <cell r="C2501" t="str">
            <v>A00</v>
          </cell>
          <cell r="D2501" t="str">
            <v>PC_EMP</v>
          </cell>
          <cell r="E2501" t="str">
            <v>T</v>
          </cell>
          <cell r="F2501" t="str">
            <v>TOTAL</v>
          </cell>
          <cell r="G2501" t="str">
            <v>TOTAL</v>
          </cell>
          <cell r="H2501" t="str">
            <v>:</v>
          </cell>
          <cell r="I2501" t="str">
            <v>NC</v>
          </cell>
          <cell r="K2501" t="str">
            <v>V</v>
          </cell>
          <cell r="L2501">
            <v>38628.496770833335</v>
          </cell>
          <cell r="M2501" t="str">
            <v>gchateaug</v>
          </cell>
          <cell r="N2501">
            <v>38680.624444444446</v>
          </cell>
          <cell r="O2501" t="str">
            <v>gchateaug</v>
          </cell>
        </row>
        <row r="2502">
          <cell r="A2502" t="str">
            <v>1999</v>
          </cell>
          <cell r="B2502" t="str">
            <v>PL1</v>
          </cell>
          <cell r="C2502" t="str">
            <v>A00</v>
          </cell>
          <cell r="D2502" t="str">
            <v>PC_EMP</v>
          </cell>
          <cell r="E2502" t="str">
            <v>T</v>
          </cell>
          <cell r="F2502" t="str">
            <v>BES</v>
          </cell>
          <cell r="G2502" t="str">
            <v>RSE</v>
          </cell>
          <cell r="H2502" t="str">
            <v>:</v>
          </cell>
          <cell r="I2502" t="str">
            <v>NC</v>
          </cell>
          <cell r="K2502" t="str">
            <v>V</v>
          </cell>
          <cell r="L2502">
            <v>38628.496770833335</v>
          </cell>
          <cell r="M2502" t="str">
            <v>gchateaug</v>
          </cell>
          <cell r="N2502">
            <v>38680.624444444446</v>
          </cell>
          <cell r="O2502" t="str">
            <v>gchateaug</v>
          </cell>
        </row>
        <row r="2503">
          <cell r="A2503" t="str">
            <v>1999</v>
          </cell>
          <cell r="B2503" t="str">
            <v>PL1</v>
          </cell>
          <cell r="C2503" t="str">
            <v>A00</v>
          </cell>
          <cell r="D2503" t="str">
            <v>PC_EMP</v>
          </cell>
          <cell r="E2503" t="str">
            <v>T</v>
          </cell>
          <cell r="F2503" t="str">
            <v>BES</v>
          </cell>
          <cell r="G2503" t="str">
            <v>TOTAL</v>
          </cell>
          <cell r="H2503" t="str">
            <v>:</v>
          </cell>
          <cell r="I2503" t="str">
            <v>NC</v>
          </cell>
          <cell r="K2503" t="str">
            <v>V</v>
          </cell>
          <cell r="L2503">
            <v>38628.496770833335</v>
          </cell>
          <cell r="M2503" t="str">
            <v>gchateaug</v>
          </cell>
          <cell r="N2503">
            <v>38680.624444444446</v>
          </cell>
          <cell r="O2503" t="str">
            <v>gchateaug</v>
          </cell>
        </row>
        <row r="2504">
          <cell r="A2504" t="str">
            <v>2002</v>
          </cell>
          <cell r="B2504" t="str">
            <v>GR3</v>
          </cell>
          <cell r="C2504" t="str">
            <v>A00</v>
          </cell>
          <cell r="D2504" t="str">
            <v>PC_EMP</v>
          </cell>
          <cell r="E2504" t="str">
            <v>T</v>
          </cell>
          <cell r="F2504" t="str">
            <v>TOTAL</v>
          </cell>
          <cell r="G2504" t="str">
            <v>TOTAL</v>
          </cell>
          <cell r="H2504" t="str">
            <v>:</v>
          </cell>
          <cell r="I2504" t="str">
            <v>MS</v>
          </cell>
          <cell r="K2504" t="str">
            <v>V</v>
          </cell>
          <cell r="L2504">
            <v>38628.496782407405</v>
          </cell>
          <cell r="M2504" t="str">
            <v>gchateaug</v>
          </cell>
          <cell r="N2504">
            <v>38680.624444444446</v>
          </cell>
          <cell r="O2504" t="str">
            <v>gchateaug</v>
          </cell>
        </row>
        <row r="2505">
          <cell r="A2505" t="str">
            <v>2002</v>
          </cell>
          <cell r="B2505" t="str">
            <v>GR22</v>
          </cell>
          <cell r="C2505" t="str">
            <v>A00</v>
          </cell>
          <cell r="D2505" t="str">
            <v>PC_EMP</v>
          </cell>
          <cell r="E2505" t="str">
            <v>T</v>
          </cell>
          <cell r="F2505" t="str">
            <v>TOTAL</v>
          </cell>
          <cell r="G2505" t="str">
            <v>TOTAL</v>
          </cell>
          <cell r="H2505" t="str">
            <v>:</v>
          </cell>
          <cell r="I2505" t="str">
            <v>MS</v>
          </cell>
          <cell r="K2505" t="str">
            <v>V</v>
          </cell>
          <cell r="L2505">
            <v>38628.496782407405</v>
          </cell>
          <cell r="M2505" t="str">
            <v>gchateaug</v>
          </cell>
          <cell r="N2505">
            <v>38680.624444444446</v>
          </cell>
          <cell r="O2505" t="str">
            <v>gchateaug</v>
          </cell>
        </row>
        <row r="2506">
          <cell r="A2506" t="str">
            <v>2002</v>
          </cell>
          <cell r="B2506" t="str">
            <v>GR21</v>
          </cell>
          <cell r="C2506" t="str">
            <v>A00</v>
          </cell>
          <cell r="D2506" t="str">
            <v>PC_EMP</v>
          </cell>
          <cell r="E2506" t="str">
            <v>T</v>
          </cell>
          <cell r="F2506" t="str">
            <v>BES</v>
          </cell>
          <cell r="G2506" t="str">
            <v>TOTAL</v>
          </cell>
          <cell r="H2506" t="str">
            <v>:</v>
          </cell>
          <cell r="I2506" t="str">
            <v>MS</v>
          </cell>
          <cell r="K2506" t="str">
            <v>V</v>
          </cell>
          <cell r="L2506">
            <v>38628.496782407405</v>
          </cell>
          <cell r="M2506" t="str">
            <v>gchateaug</v>
          </cell>
          <cell r="N2506">
            <v>38680.624444444446</v>
          </cell>
          <cell r="O2506" t="str">
            <v>gchateaug</v>
          </cell>
        </row>
        <row r="2507">
          <cell r="A2507" t="str">
            <v>1999</v>
          </cell>
          <cell r="B2507" t="str">
            <v>AT13</v>
          </cell>
          <cell r="C2507" t="str">
            <v>A00</v>
          </cell>
          <cell r="D2507" t="str">
            <v>PC_EMP</v>
          </cell>
          <cell r="E2507" t="str">
            <v>T</v>
          </cell>
          <cell r="F2507" t="str">
            <v>TOTAL</v>
          </cell>
          <cell r="G2507" t="str">
            <v>TOTAL</v>
          </cell>
          <cell r="H2507" t="str">
            <v>:</v>
          </cell>
          <cell r="I2507" t="str">
            <v>NC</v>
          </cell>
          <cell r="K2507" t="str">
            <v>V</v>
          </cell>
          <cell r="L2507">
            <v>38628.496782407405</v>
          </cell>
          <cell r="M2507" t="str">
            <v>gchateaug</v>
          </cell>
          <cell r="N2507">
            <v>38680.624456018515</v>
          </cell>
          <cell r="O2507" t="str">
            <v>gchateaug</v>
          </cell>
        </row>
        <row r="2508">
          <cell r="A2508" t="str">
            <v>1999</v>
          </cell>
          <cell r="B2508" t="str">
            <v>AT22</v>
          </cell>
          <cell r="C2508" t="str">
            <v>A00</v>
          </cell>
          <cell r="D2508" t="str">
            <v>PC_EMP</v>
          </cell>
          <cell r="E2508" t="str">
            <v>T</v>
          </cell>
          <cell r="F2508" t="str">
            <v>BES</v>
          </cell>
          <cell r="G2508" t="str">
            <v>TOTAL</v>
          </cell>
          <cell r="H2508" t="str">
            <v>:</v>
          </cell>
          <cell r="I2508" t="str">
            <v>NC</v>
          </cell>
          <cell r="K2508" t="str">
            <v>V</v>
          </cell>
          <cell r="L2508">
            <v>38628.496782407405</v>
          </cell>
          <cell r="M2508" t="str">
            <v>gchateaug</v>
          </cell>
          <cell r="N2508">
            <v>38680.624456018515</v>
          </cell>
          <cell r="O2508" t="str">
            <v>gchateaug</v>
          </cell>
        </row>
        <row r="2509">
          <cell r="A2509" t="str">
            <v>1999</v>
          </cell>
          <cell r="B2509" t="str">
            <v>AT22</v>
          </cell>
          <cell r="C2509" t="str">
            <v>A00</v>
          </cell>
          <cell r="D2509" t="str">
            <v>PC_EMP</v>
          </cell>
          <cell r="E2509" t="str">
            <v>T</v>
          </cell>
          <cell r="F2509" t="str">
            <v>TOTAL</v>
          </cell>
          <cell r="G2509" t="str">
            <v>TOTAL</v>
          </cell>
          <cell r="H2509" t="str">
            <v>:</v>
          </cell>
          <cell r="I2509" t="str">
            <v>NC</v>
          </cell>
          <cell r="K2509" t="str">
            <v>V</v>
          </cell>
          <cell r="L2509">
            <v>38628.496782407405</v>
          </cell>
          <cell r="M2509" t="str">
            <v>gchateaug</v>
          </cell>
          <cell r="N2509">
            <v>38680.624456018515</v>
          </cell>
          <cell r="O2509" t="str">
            <v>gchateaug</v>
          </cell>
        </row>
        <row r="2510">
          <cell r="A2510" t="str">
            <v>1999</v>
          </cell>
          <cell r="B2510" t="str">
            <v>PL52</v>
          </cell>
          <cell r="C2510" t="str">
            <v>A00</v>
          </cell>
          <cell r="D2510" t="str">
            <v>PC_EMP</v>
          </cell>
          <cell r="E2510" t="str">
            <v>T</v>
          </cell>
          <cell r="F2510" t="str">
            <v>BES</v>
          </cell>
          <cell r="G2510" t="str">
            <v>TOTAL</v>
          </cell>
          <cell r="H2510" t="str">
            <v>:</v>
          </cell>
          <cell r="I2510" t="str">
            <v>NC</v>
          </cell>
          <cell r="K2510" t="str">
            <v>V</v>
          </cell>
          <cell r="L2510">
            <v>38628.496782407405</v>
          </cell>
          <cell r="M2510" t="str">
            <v>gchateaug</v>
          </cell>
          <cell r="N2510">
            <v>38680.624456018515</v>
          </cell>
          <cell r="O2510" t="str">
            <v>gchateaug</v>
          </cell>
        </row>
        <row r="2511">
          <cell r="A2511" t="str">
            <v>1999</v>
          </cell>
          <cell r="B2511" t="str">
            <v>PL52</v>
          </cell>
          <cell r="C2511" t="str">
            <v>A00</v>
          </cell>
          <cell r="D2511" t="str">
            <v>PC_EMP</v>
          </cell>
          <cell r="E2511" t="str">
            <v>T</v>
          </cell>
          <cell r="F2511" t="str">
            <v>BES</v>
          </cell>
          <cell r="G2511" t="str">
            <v>RSE</v>
          </cell>
          <cell r="H2511" t="str">
            <v>:</v>
          </cell>
          <cell r="I2511" t="str">
            <v>NC</v>
          </cell>
          <cell r="K2511" t="str">
            <v>V</v>
          </cell>
          <cell r="L2511">
            <v>38628.496782407405</v>
          </cell>
          <cell r="M2511" t="str">
            <v>gchateaug</v>
          </cell>
          <cell r="N2511">
            <v>38680.624456018515</v>
          </cell>
          <cell r="O2511" t="str">
            <v>gchateaug</v>
          </cell>
        </row>
        <row r="2512">
          <cell r="A2512" t="str">
            <v>1999</v>
          </cell>
          <cell r="B2512" t="str">
            <v>PL34</v>
          </cell>
          <cell r="C2512" t="str">
            <v>A00</v>
          </cell>
          <cell r="D2512" t="str">
            <v>PC_EMP</v>
          </cell>
          <cell r="E2512" t="str">
            <v>T</v>
          </cell>
          <cell r="F2512" t="str">
            <v>TOTAL</v>
          </cell>
          <cell r="G2512" t="str">
            <v>TOTAL</v>
          </cell>
          <cell r="H2512" t="str">
            <v>:</v>
          </cell>
          <cell r="I2512" t="str">
            <v>NC</v>
          </cell>
          <cell r="K2512" t="str">
            <v>V</v>
          </cell>
          <cell r="L2512">
            <v>38628.496782407405</v>
          </cell>
          <cell r="M2512" t="str">
            <v>gchateaug</v>
          </cell>
          <cell r="N2512">
            <v>38680.624456018515</v>
          </cell>
          <cell r="O2512" t="str">
            <v>gchateaug</v>
          </cell>
        </row>
        <row r="2513">
          <cell r="A2513" t="str">
            <v>1999</v>
          </cell>
          <cell r="B2513" t="str">
            <v>PL34</v>
          </cell>
          <cell r="C2513" t="str">
            <v>A00</v>
          </cell>
          <cell r="D2513" t="str">
            <v>PC_EMP</v>
          </cell>
          <cell r="E2513" t="str">
            <v>T</v>
          </cell>
          <cell r="F2513" t="str">
            <v>TOTAL</v>
          </cell>
          <cell r="G2513" t="str">
            <v>RSE</v>
          </cell>
          <cell r="H2513" t="str">
            <v>:</v>
          </cell>
          <cell r="I2513" t="str">
            <v>NC</v>
          </cell>
          <cell r="K2513" t="str">
            <v>V</v>
          </cell>
          <cell r="L2513">
            <v>38628.496782407405</v>
          </cell>
          <cell r="M2513" t="str">
            <v>gchateaug</v>
          </cell>
          <cell r="N2513">
            <v>38680.624456018515</v>
          </cell>
          <cell r="O2513" t="str">
            <v>gchateaug</v>
          </cell>
        </row>
        <row r="2514">
          <cell r="A2514" t="str">
            <v>1999</v>
          </cell>
          <cell r="B2514" t="str">
            <v>PL34</v>
          </cell>
          <cell r="C2514" t="str">
            <v>A00</v>
          </cell>
          <cell r="D2514" t="str">
            <v>PC_EMP</v>
          </cell>
          <cell r="E2514" t="str">
            <v>T</v>
          </cell>
          <cell r="F2514" t="str">
            <v>BES</v>
          </cell>
          <cell r="G2514" t="str">
            <v>TOTAL</v>
          </cell>
          <cell r="H2514" t="str">
            <v>:</v>
          </cell>
          <cell r="I2514" t="str">
            <v>NC</v>
          </cell>
          <cell r="K2514" t="str">
            <v>V</v>
          </cell>
          <cell r="L2514">
            <v>38628.496782407405</v>
          </cell>
          <cell r="M2514" t="str">
            <v>gchateaug</v>
          </cell>
          <cell r="N2514">
            <v>38680.624456018515</v>
          </cell>
          <cell r="O2514" t="str">
            <v>gchateaug</v>
          </cell>
        </row>
        <row r="2515">
          <cell r="A2515" t="str">
            <v>1999</v>
          </cell>
          <cell r="B2515" t="str">
            <v>PL34</v>
          </cell>
          <cell r="C2515" t="str">
            <v>A00</v>
          </cell>
          <cell r="D2515" t="str">
            <v>PC_EMP</v>
          </cell>
          <cell r="E2515" t="str">
            <v>T</v>
          </cell>
          <cell r="F2515" t="str">
            <v>BES</v>
          </cell>
          <cell r="G2515" t="str">
            <v>RSE</v>
          </cell>
          <cell r="H2515" t="str">
            <v>:</v>
          </cell>
          <cell r="I2515" t="str">
            <v>NC</v>
          </cell>
          <cell r="K2515" t="str">
            <v>V</v>
          </cell>
          <cell r="L2515">
            <v>38628.496782407405</v>
          </cell>
          <cell r="M2515" t="str">
            <v>gchateaug</v>
          </cell>
          <cell r="N2515">
            <v>38680.624456018515</v>
          </cell>
          <cell r="O2515" t="str">
            <v>gchateaug</v>
          </cell>
        </row>
        <row r="2516">
          <cell r="A2516" t="str">
            <v>1999</v>
          </cell>
          <cell r="B2516" t="str">
            <v>PL3</v>
          </cell>
          <cell r="C2516" t="str">
            <v>A00</v>
          </cell>
          <cell r="D2516" t="str">
            <v>PC_EMP</v>
          </cell>
          <cell r="E2516" t="str">
            <v>T</v>
          </cell>
          <cell r="F2516" t="str">
            <v>TOTAL</v>
          </cell>
          <cell r="G2516" t="str">
            <v>TOTAL</v>
          </cell>
          <cell r="H2516" t="str">
            <v>:</v>
          </cell>
          <cell r="I2516" t="str">
            <v>NC</v>
          </cell>
          <cell r="K2516" t="str">
            <v>V</v>
          </cell>
          <cell r="L2516">
            <v>38628.496782407405</v>
          </cell>
          <cell r="M2516" t="str">
            <v>gchateaug</v>
          </cell>
          <cell r="N2516">
            <v>38680.624456018515</v>
          </cell>
          <cell r="O2516" t="str">
            <v>gchateaug</v>
          </cell>
        </row>
        <row r="2517">
          <cell r="A2517" t="str">
            <v>1999</v>
          </cell>
          <cell r="B2517" t="str">
            <v>PL3</v>
          </cell>
          <cell r="C2517" t="str">
            <v>A00</v>
          </cell>
          <cell r="D2517" t="str">
            <v>PC_EMP</v>
          </cell>
          <cell r="E2517" t="str">
            <v>T</v>
          </cell>
          <cell r="F2517" t="str">
            <v>TOTAL</v>
          </cell>
          <cell r="G2517" t="str">
            <v>RSE</v>
          </cell>
          <cell r="H2517" t="str">
            <v>:</v>
          </cell>
          <cell r="I2517" t="str">
            <v>NC</v>
          </cell>
          <cell r="K2517" t="str">
            <v>V</v>
          </cell>
          <cell r="L2517">
            <v>38628.496782407405</v>
          </cell>
          <cell r="M2517" t="str">
            <v>gchateaug</v>
          </cell>
          <cell r="N2517">
            <v>38680.624456018515</v>
          </cell>
          <cell r="O2517" t="str">
            <v>gchateaug</v>
          </cell>
        </row>
        <row r="2518">
          <cell r="A2518" t="str">
            <v>1999</v>
          </cell>
          <cell r="B2518" t="str">
            <v>PL3</v>
          </cell>
          <cell r="C2518" t="str">
            <v>A00</v>
          </cell>
          <cell r="D2518" t="str">
            <v>PC_EMP</v>
          </cell>
          <cell r="E2518" t="str">
            <v>T</v>
          </cell>
          <cell r="F2518" t="str">
            <v>BES</v>
          </cell>
          <cell r="G2518" t="str">
            <v>TOTAL</v>
          </cell>
          <cell r="H2518" t="str">
            <v>:</v>
          </cell>
          <cell r="I2518" t="str">
            <v>NC</v>
          </cell>
          <cell r="K2518" t="str">
            <v>V</v>
          </cell>
          <cell r="L2518">
            <v>38628.496782407405</v>
          </cell>
          <cell r="M2518" t="str">
            <v>gchateaug</v>
          </cell>
          <cell r="N2518">
            <v>38680.624456018515</v>
          </cell>
          <cell r="O2518" t="str">
            <v>gchateaug</v>
          </cell>
        </row>
        <row r="2519">
          <cell r="A2519" t="str">
            <v>1999</v>
          </cell>
          <cell r="B2519" t="str">
            <v>PL3</v>
          </cell>
          <cell r="C2519" t="str">
            <v>A00</v>
          </cell>
          <cell r="D2519" t="str">
            <v>PC_EMP</v>
          </cell>
          <cell r="E2519" t="str">
            <v>T</v>
          </cell>
          <cell r="F2519" t="str">
            <v>BES</v>
          </cell>
          <cell r="G2519" t="str">
            <v>RSE</v>
          </cell>
          <cell r="H2519" t="str">
            <v>:</v>
          </cell>
          <cell r="I2519" t="str">
            <v>NC</v>
          </cell>
          <cell r="K2519" t="str">
            <v>V</v>
          </cell>
          <cell r="L2519">
            <v>38628.496782407405</v>
          </cell>
          <cell r="M2519" t="str">
            <v>gchateaug</v>
          </cell>
          <cell r="N2519">
            <v>38680.624456018515</v>
          </cell>
          <cell r="O2519" t="str">
            <v>gchateaug</v>
          </cell>
        </row>
        <row r="2520">
          <cell r="A2520" t="str">
            <v>1999</v>
          </cell>
          <cell r="B2520" t="str">
            <v>NL1</v>
          </cell>
          <cell r="C2520" t="str">
            <v>A00</v>
          </cell>
          <cell r="D2520" t="str">
            <v>PC_EMP</v>
          </cell>
          <cell r="E2520" t="str">
            <v>T</v>
          </cell>
          <cell r="F2520" t="str">
            <v>TOTAL</v>
          </cell>
          <cell r="G2520" t="str">
            <v>TOTAL</v>
          </cell>
          <cell r="H2520" t="str">
            <v>:</v>
          </cell>
          <cell r="I2520" t="str">
            <v>NC</v>
          </cell>
          <cell r="K2520" t="str">
            <v>V</v>
          </cell>
          <cell r="L2520">
            <v>38628.496782407405</v>
          </cell>
          <cell r="M2520" t="str">
            <v>gchateaug</v>
          </cell>
          <cell r="N2520">
            <v>38680.624456018515</v>
          </cell>
          <cell r="O2520" t="str">
            <v>gchateaug</v>
          </cell>
        </row>
        <row r="2521">
          <cell r="A2521" t="str">
            <v>1999</v>
          </cell>
          <cell r="B2521" t="str">
            <v>NL1</v>
          </cell>
          <cell r="C2521" t="str">
            <v>A00</v>
          </cell>
          <cell r="D2521" t="str">
            <v>PC_EMP</v>
          </cell>
          <cell r="E2521" t="str">
            <v>T</v>
          </cell>
          <cell r="F2521" t="str">
            <v>BES</v>
          </cell>
          <cell r="G2521" t="str">
            <v>TOTAL</v>
          </cell>
          <cell r="H2521" t="str">
            <v>:</v>
          </cell>
          <cell r="I2521" t="str">
            <v>NC</v>
          </cell>
          <cell r="K2521" t="str">
            <v>V</v>
          </cell>
          <cell r="L2521">
            <v>38628.496782407405</v>
          </cell>
          <cell r="M2521" t="str">
            <v>gchateaug</v>
          </cell>
          <cell r="N2521">
            <v>38680.624456018515</v>
          </cell>
          <cell r="O2521" t="str">
            <v>gchateaug</v>
          </cell>
        </row>
        <row r="2522">
          <cell r="A2522" t="str">
            <v>1999</v>
          </cell>
          <cell r="B2522" t="str">
            <v>ITG1</v>
          </cell>
          <cell r="C2522" t="str">
            <v>A00</v>
          </cell>
          <cell r="D2522" t="str">
            <v>PC_EMP</v>
          </cell>
          <cell r="E2522" t="str">
            <v>T</v>
          </cell>
          <cell r="F2522" t="str">
            <v>TOTAL</v>
          </cell>
          <cell r="G2522" t="str">
            <v>TOTAL</v>
          </cell>
          <cell r="H2522" t="str">
            <v>:</v>
          </cell>
          <cell r="I2522" t="str">
            <v>NC</v>
          </cell>
          <cell r="K2522" t="str">
            <v>V</v>
          </cell>
          <cell r="L2522">
            <v>38628.496782407405</v>
          </cell>
          <cell r="M2522" t="str">
            <v>gchateaug</v>
          </cell>
          <cell r="N2522">
            <v>38680.624456018515</v>
          </cell>
          <cell r="O2522" t="str">
            <v>gchateaug</v>
          </cell>
        </row>
        <row r="2523">
          <cell r="A2523" t="str">
            <v>1999</v>
          </cell>
          <cell r="B2523" t="str">
            <v>ITG1</v>
          </cell>
          <cell r="C2523" t="str">
            <v>A00</v>
          </cell>
          <cell r="D2523" t="str">
            <v>PC_EMP</v>
          </cell>
          <cell r="E2523" t="str">
            <v>T</v>
          </cell>
          <cell r="F2523" t="str">
            <v>TOTAL</v>
          </cell>
          <cell r="G2523" t="str">
            <v>RSE</v>
          </cell>
          <cell r="H2523" t="str">
            <v>:</v>
          </cell>
          <cell r="I2523" t="str">
            <v>NC</v>
          </cell>
          <cell r="K2523" t="str">
            <v>V</v>
          </cell>
          <cell r="L2523">
            <v>38628.496782407405</v>
          </cell>
          <cell r="M2523" t="str">
            <v>gchateaug</v>
          </cell>
          <cell r="N2523">
            <v>38680.624456018515</v>
          </cell>
          <cell r="O2523" t="str">
            <v>gchateaug</v>
          </cell>
        </row>
        <row r="2524">
          <cell r="A2524" t="str">
            <v>2001</v>
          </cell>
          <cell r="B2524" t="str">
            <v>FR81</v>
          </cell>
          <cell r="C2524" t="str">
            <v>A00</v>
          </cell>
          <cell r="D2524" t="str">
            <v>PC_EMP</v>
          </cell>
          <cell r="E2524" t="str">
            <v>T</v>
          </cell>
          <cell r="F2524" t="str">
            <v>BES</v>
          </cell>
          <cell r="G2524" t="str">
            <v>TOTAL</v>
          </cell>
          <cell r="I2524" t="str">
            <v>NC</v>
          </cell>
          <cell r="J2524" t="str">
            <v>; former flag equal "s"</v>
          </cell>
          <cell r="K2524" t="str">
            <v>V</v>
          </cell>
          <cell r="L2524">
            <v>38628.496782407405</v>
          </cell>
          <cell r="M2524" t="str">
            <v>gchateaug</v>
          </cell>
          <cell r="N2524">
            <v>38680.624456018515</v>
          </cell>
          <cell r="O2524" t="str">
            <v>gchateaug</v>
          </cell>
          <cell r="Q2524">
            <v>0.42</v>
          </cell>
        </row>
        <row r="2525">
          <cell r="A2525" t="str">
            <v>2001</v>
          </cell>
          <cell r="B2525" t="str">
            <v>FR81</v>
          </cell>
          <cell r="C2525" t="str">
            <v>A00</v>
          </cell>
          <cell r="D2525" t="str">
            <v>PC_EMP</v>
          </cell>
          <cell r="E2525" t="str">
            <v>T</v>
          </cell>
          <cell r="F2525" t="str">
            <v>BES</v>
          </cell>
          <cell r="G2525" t="str">
            <v>RSE</v>
          </cell>
          <cell r="I2525" t="str">
            <v>NC</v>
          </cell>
          <cell r="J2525" t="str">
            <v>; former flag equal "s"</v>
          </cell>
          <cell r="K2525" t="str">
            <v>V</v>
          </cell>
          <cell r="L2525">
            <v>38628.496782407405</v>
          </cell>
          <cell r="M2525" t="str">
            <v>gchateaug</v>
          </cell>
          <cell r="N2525">
            <v>38680.624456018515</v>
          </cell>
          <cell r="O2525" t="str">
            <v>gchateaug</v>
          </cell>
          <cell r="Q2525">
            <v>0.18</v>
          </cell>
        </row>
        <row r="2526">
          <cell r="A2526" t="str">
            <v>2001</v>
          </cell>
          <cell r="B2526" t="str">
            <v>FR43</v>
          </cell>
          <cell r="C2526" t="str">
            <v>A00</v>
          </cell>
          <cell r="D2526" t="str">
            <v>PC_EMP</v>
          </cell>
          <cell r="E2526" t="str">
            <v>T</v>
          </cell>
          <cell r="F2526" t="str">
            <v>TOTAL</v>
          </cell>
          <cell r="G2526" t="str">
            <v>TOTAL</v>
          </cell>
          <cell r="I2526" t="str">
            <v>NC</v>
          </cell>
          <cell r="J2526" t="str">
            <v>; former flag equal "s"</v>
          </cell>
          <cell r="K2526" t="str">
            <v>V</v>
          </cell>
          <cell r="L2526">
            <v>38628.496782407405</v>
          </cell>
          <cell r="M2526" t="str">
            <v>gchateaug</v>
          </cell>
          <cell r="N2526">
            <v>38680.624456018515</v>
          </cell>
          <cell r="O2526" t="str">
            <v>gchateaug</v>
          </cell>
          <cell r="Q2526">
            <v>1.46</v>
          </cell>
        </row>
        <row r="2527">
          <cell r="A2527" t="str">
            <v>2001</v>
          </cell>
          <cell r="B2527" t="str">
            <v>FR43</v>
          </cell>
          <cell r="C2527" t="str">
            <v>A00</v>
          </cell>
          <cell r="D2527" t="str">
            <v>PC_EMP</v>
          </cell>
          <cell r="E2527" t="str">
            <v>T</v>
          </cell>
          <cell r="F2527" t="str">
            <v>TOTAL</v>
          </cell>
          <cell r="G2527" t="str">
            <v>RSE</v>
          </cell>
          <cell r="I2527" t="str">
            <v>NC</v>
          </cell>
          <cell r="J2527" t="str">
            <v>; former flag equal "s"</v>
          </cell>
          <cell r="K2527" t="str">
            <v>V</v>
          </cell>
          <cell r="L2527">
            <v>38628.496782407405</v>
          </cell>
          <cell r="M2527" t="str">
            <v>gchateaug</v>
          </cell>
          <cell r="N2527">
            <v>38680.624456018515</v>
          </cell>
          <cell r="O2527" t="str">
            <v>gchateaug</v>
          </cell>
          <cell r="Q2527">
            <v>0.61</v>
          </cell>
        </row>
        <row r="2528">
          <cell r="A2528" t="str">
            <v>2001</v>
          </cell>
          <cell r="B2528" t="str">
            <v>FR43</v>
          </cell>
          <cell r="C2528" t="str">
            <v>A00</v>
          </cell>
          <cell r="D2528" t="str">
            <v>PC_EMP</v>
          </cell>
          <cell r="E2528" t="str">
            <v>T</v>
          </cell>
          <cell r="F2528" t="str">
            <v>BES</v>
          </cell>
          <cell r="G2528" t="str">
            <v>TOTAL</v>
          </cell>
          <cell r="I2528" t="str">
            <v>NC</v>
          </cell>
          <cell r="J2528" t="str">
            <v>; former flag equal "s"</v>
          </cell>
          <cell r="K2528" t="str">
            <v>V</v>
          </cell>
          <cell r="L2528">
            <v>38628.496782407405</v>
          </cell>
          <cell r="M2528" t="str">
            <v>gchateaug</v>
          </cell>
          <cell r="N2528">
            <v>38680.624456018515</v>
          </cell>
          <cell r="O2528" t="str">
            <v>gchateaug</v>
          </cell>
          <cell r="Q2528">
            <v>1.08</v>
          </cell>
        </row>
        <row r="2529">
          <cell r="A2529" t="str">
            <v>2001</v>
          </cell>
          <cell r="B2529" t="str">
            <v>FR43</v>
          </cell>
          <cell r="C2529" t="str">
            <v>A00</v>
          </cell>
          <cell r="D2529" t="str">
            <v>PC_EMP</v>
          </cell>
          <cell r="E2529" t="str">
            <v>T</v>
          </cell>
          <cell r="F2529" t="str">
            <v>BES</v>
          </cell>
          <cell r="G2529" t="str">
            <v>RSE</v>
          </cell>
          <cell r="I2529" t="str">
            <v>NC</v>
          </cell>
          <cell r="J2529" t="str">
            <v>; former flag equal "s"</v>
          </cell>
          <cell r="K2529" t="str">
            <v>V</v>
          </cell>
          <cell r="L2529">
            <v>38628.496782407405</v>
          </cell>
          <cell r="M2529" t="str">
            <v>gchateaug</v>
          </cell>
          <cell r="N2529">
            <v>38680.624456018515</v>
          </cell>
          <cell r="O2529" t="str">
            <v>gchateaug</v>
          </cell>
          <cell r="Q2529">
            <v>0.32</v>
          </cell>
        </row>
        <row r="2530">
          <cell r="A2530" t="str">
            <v>2001</v>
          </cell>
          <cell r="B2530" t="str">
            <v>ES7</v>
          </cell>
          <cell r="C2530" t="str">
            <v>A00</v>
          </cell>
          <cell r="D2530" t="str">
            <v>PC_EMP</v>
          </cell>
          <cell r="E2530" t="str">
            <v>T</v>
          </cell>
          <cell r="F2530" t="str">
            <v>TOTAL</v>
          </cell>
          <cell r="G2530" t="str">
            <v>TOTAL</v>
          </cell>
          <cell r="I2530" t="str">
            <v>NC</v>
          </cell>
          <cell r="K2530" t="str">
            <v>V</v>
          </cell>
          <cell r="L2530">
            <v>38628.496782407405</v>
          </cell>
          <cell r="M2530" t="str">
            <v>gchateaug</v>
          </cell>
          <cell r="N2530">
            <v>38680.624456018515</v>
          </cell>
          <cell r="O2530" t="str">
            <v>gchateaug</v>
          </cell>
          <cell r="Q2530">
            <v>0.67</v>
          </cell>
        </row>
        <row r="2531">
          <cell r="A2531" t="str">
            <v>2001</v>
          </cell>
          <cell r="B2531" t="str">
            <v>ES7</v>
          </cell>
          <cell r="C2531" t="str">
            <v>A00</v>
          </cell>
          <cell r="D2531" t="str">
            <v>PC_EMP</v>
          </cell>
          <cell r="E2531" t="str">
            <v>T</v>
          </cell>
          <cell r="F2531" t="str">
            <v>TOTAL</v>
          </cell>
          <cell r="G2531" t="str">
            <v>RSE</v>
          </cell>
          <cell r="I2531" t="str">
            <v>NC</v>
          </cell>
          <cell r="J2531" t="str">
            <v>; former flag equal "s"</v>
          </cell>
          <cell r="K2531" t="str">
            <v>V</v>
          </cell>
          <cell r="L2531">
            <v>38628.496782407405</v>
          </cell>
          <cell r="M2531" t="str">
            <v>gchateaug</v>
          </cell>
          <cell r="N2531">
            <v>38680.624456018515</v>
          </cell>
          <cell r="O2531" t="str">
            <v>gchateaug</v>
          </cell>
          <cell r="Q2531">
            <v>0.56000000000000005</v>
          </cell>
        </row>
        <row r="2532">
          <cell r="A2532" t="str">
            <v>2001</v>
          </cell>
          <cell r="B2532" t="str">
            <v>ES7</v>
          </cell>
          <cell r="C2532" t="str">
            <v>A00</v>
          </cell>
          <cell r="D2532" t="str">
            <v>PC_EMP</v>
          </cell>
          <cell r="E2532" t="str">
            <v>T</v>
          </cell>
          <cell r="F2532" t="str">
            <v>BES</v>
          </cell>
          <cell r="G2532" t="str">
            <v>TOTAL</v>
          </cell>
          <cell r="I2532" t="str">
            <v>NC</v>
          </cell>
          <cell r="J2532" t="str">
            <v>; former flag equal "s"</v>
          </cell>
          <cell r="K2532" t="str">
            <v>V</v>
          </cell>
          <cell r="L2532">
            <v>38628.496782407405</v>
          </cell>
          <cell r="M2532" t="str">
            <v>gchateaug</v>
          </cell>
          <cell r="N2532">
            <v>38680.624456018515</v>
          </cell>
          <cell r="O2532" t="str">
            <v>gchateaug</v>
          </cell>
          <cell r="Q2532">
            <v>0.05</v>
          </cell>
        </row>
        <row r="2533">
          <cell r="A2533" t="str">
            <v>2001</v>
          </cell>
          <cell r="B2533" t="str">
            <v>ES7</v>
          </cell>
          <cell r="C2533" t="str">
            <v>A00</v>
          </cell>
          <cell r="D2533" t="str">
            <v>PC_EMP</v>
          </cell>
          <cell r="E2533" t="str">
            <v>T</v>
          </cell>
          <cell r="F2533" t="str">
            <v>BES</v>
          </cell>
          <cell r="G2533" t="str">
            <v>RSE</v>
          </cell>
          <cell r="I2533" t="str">
            <v>NC</v>
          </cell>
          <cell r="J2533" t="str">
            <v>; former flag equal "s"</v>
          </cell>
          <cell r="K2533" t="str">
            <v>V</v>
          </cell>
          <cell r="L2533">
            <v>38628.496782407405</v>
          </cell>
          <cell r="M2533" t="str">
            <v>gchateaug</v>
          </cell>
          <cell r="N2533">
            <v>38680.624456018515</v>
          </cell>
          <cell r="O2533" t="str">
            <v>gchateaug</v>
          </cell>
          <cell r="Q2533">
            <v>0.02</v>
          </cell>
        </row>
        <row r="2534">
          <cell r="A2534" t="str">
            <v>2001</v>
          </cell>
          <cell r="B2534" t="str">
            <v>EE00</v>
          </cell>
          <cell r="C2534" t="str">
            <v>A00</v>
          </cell>
          <cell r="D2534" t="str">
            <v>PC_EMP</v>
          </cell>
          <cell r="E2534" t="str">
            <v>T</v>
          </cell>
          <cell r="F2534" t="str">
            <v>TOTAL</v>
          </cell>
          <cell r="G2534" t="str">
            <v>TOTAL</v>
          </cell>
          <cell r="I2534" t="str">
            <v>NC</v>
          </cell>
          <cell r="K2534" t="str">
            <v>V</v>
          </cell>
          <cell r="L2534">
            <v>38628.496782407405</v>
          </cell>
          <cell r="M2534" t="str">
            <v>gchateaug</v>
          </cell>
          <cell r="N2534">
            <v>38681.684652777774</v>
          </cell>
          <cell r="O2534" t="str">
            <v>gchateaug</v>
          </cell>
          <cell r="Q2534">
            <v>1.18</v>
          </cell>
        </row>
        <row r="2535">
          <cell r="A2535" t="str">
            <v>2001</v>
          </cell>
          <cell r="B2535" t="str">
            <v>EE00</v>
          </cell>
          <cell r="C2535" t="str">
            <v>A00</v>
          </cell>
          <cell r="D2535" t="str">
            <v>PC_EMP</v>
          </cell>
          <cell r="E2535" t="str">
            <v>T</v>
          </cell>
          <cell r="F2535" t="str">
            <v>TOTAL</v>
          </cell>
          <cell r="G2535" t="str">
            <v>RSE</v>
          </cell>
          <cell r="I2535" t="str">
            <v>NC</v>
          </cell>
          <cell r="K2535" t="str">
            <v>V</v>
          </cell>
          <cell r="L2535">
            <v>38628.496782407405</v>
          </cell>
          <cell r="M2535" t="str">
            <v>gchateaug</v>
          </cell>
          <cell r="N2535">
            <v>38681.684652777774</v>
          </cell>
          <cell r="O2535" t="str">
            <v>gchateaug</v>
          </cell>
          <cell r="Q2535">
            <v>0.83</v>
          </cell>
        </row>
        <row r="2536">
          <cell r="A2536" t="str">
            <v>2003</v>
          </cell>
          <cell r="B2536" t="str">
            <v>PL51</v>
          </cell>
          <cell r="C2536" t="str">
            <v>A00</v>
          </cell>
          <cell r="D2536" t="str">
            <v>PC_EMP</v>
          </cell>
          <cell r="E2536" t="str">
            <v>T</v>
          </cell>
          <cell r="F2536" t="str">
            <v>BES</v>
          </cell>
          <cell r="G2536" t="str">
            <v>TOTAL</v>
          </cell>
          <cell r="I2536" t="str">
            <v>MS</v>
          </cell>
          <cell r="K2536" t="str">
            <v>V</v>
          </cell>
          <cell r="L2536">
            <v>38628.496793981481</v>
          </cell>
          <cell r="M2536" t="str">
            <v>gchateaug</v>
          </cell>
          <cell r="N2536">
            <v>38680.624467592592</v>
          </cell>
          <cell r="O2536" t="str">
            <v>gchateaug</v>
          </cell>
          <cell r="Q2536">
            <v>0.11</v>
          </cell>
        </row>
        <row r="2537">
          <cell r="A2537" t="str">
            <v>2003</v>
          </cell>
          <cell r="B2537" t="str">
            <v>PL51</v>
          </cell>
          <cell r="C2537" t="str">
            <v>A00</v>
          </cell>
          <cell r="D2537" t="str">
            <v>PC_EMP</v>
          </cell>
          <cell r="E2537" t="str">
            <v>T</v>
          </cell>
          <cell r="F2537" t="str">
            <v>BES</v>
          </cell>
          <cell r="G2537" t="str">
            <v>RSE</v>
          </cell>
          <cell r="I2537" t="str">
            <v>MS</v>
          </cell>
          <cell r="K2537" t="str">
            <v>V</v>
          </cell>
          <cell r="L2537">
            <v>38628.496793981481</v>
          </cell>
          <cell r="M2537" t="str">
            <v>gchateaug</v>
          </cell>
          <cell r="N2537">
            <v>38680.624467592592</v>
          </cell>
          <cell r="O2537" t="str">
            <v>gchateaug</v>
          </cell>
          <cell r="Q2537">
            <v>0.05</v>
          </cell>
        </row>
        <row r="2538">
          <cell r="A2538" t="str">
            <v>2003</v>
          </cell>
          <cell r="B2538" t="str">
            <v>NL23</v>
          </cell>
          <cell r="C2538" t="str">
            <v>A00</v>
          </cell>
          <cell r="D2538" t="str">
            <v>PC_EMP</v>
          </cell>
          <cell r="E2538" t="str">
            <v>T</v>
          </cell>
          <cell r="F2538" t="str">
            <v>TOTAL</v>
          </cell>
          <cell r="G2538" t="str">
            <v>TOTAL</v>
          </cell>
          <cell r="H2538" t="str">
            <v>:</v>
          </cell>
          <cell r="I2538" t="str">
            <v>MS</v>
          </cell>
          <cell r="K2538" t="str">
            <v>V</v>
          </cell>
          <cell r="L2538">
            <v>38628.496793981481</v>
          </cell>
          <cell r="M2538" t="str">
            <v>gchateaug</v>
          </cell>
          <cell r="N2538">
            <v>38680.624467592592</v>
          </cell>
          <cell r="O2538" t="str">
            <v>gchateaug</v>
          </cell>
        </row>
        <row r="2539">
          <cell r="A2539" t="str">
            <v>2000</v>
          </cell>
          <cell r="B2539" t="str">
            <v>PL4</v>
          </cell>
          <cell r="C2539" t="str">
            <v>A00</v>
          </cell>
          <cell r="D2539" t="str">
            <v>PC_EMP</v>
          </cell>
          <cell r="E2539" t="str">
            <v>T</v>
          </cell>
          <cell r="F2539" t="str">
            <v>TOTAL</v>
          </cell>
          <cell r="G2539" t="str">
            <v>TOTAL</v>
          </cell>
          <cell r="H2539" t="str">
            <v>:</v>
          </cell>
          <cell r="I2539" t="str">
            <v>NC</v>
          </cell>
          <cell r="K2539" t="str">
            <v>V</v>
          </cell>
          <cell r="L2539">
            <v>38628.496805555558</v>
          </cell>
          <cell r="M2539" t="str">
            <v>gchateaug</v>
          </cell>
          <cell r="N2539">
            <v>38680.624490740738</v>
          </cell>
          <cell r="O2539" t="str">
            <v>gchateaug</v>
          </cell>
        </row>
        <row r="2540">
          <cell r="A2540" t="str">
            <v>2000</v>
          </cell>
          <cell r="B2540" t="str">
            <v>PL4</v>
          </cell>
          <cell r="C2540" t="str">
            <v>A00</v>
          </cell>
          <cell r="D2540" t="str">
            <v>PC_EMP</v>
          </cell>
          <cell r="E2540" t="str">
            <v>T</v>
          </cell>
          <cell r="F2540" t="str">
            <v>TOTAL</v>
          </cell>
          <cell r="G2540" t="str">
            <v>RSE</v>
          </cell>
          <cell r="H2540" t="str">
            <v>:</v>
          </cell>
          <cell r="I2540" t="str">
            <v>NC</v>
          </cell>
          <cell r="K2540" t="str">
            <v>V</v>
          </cell>
          <cell r="L2540">
            <v>38628.496805555558</v>
          </cell>
          <cell r="M2540" t="str">
            <v>gchateaug</v>
          </cell>
          <cell r="N2540">
            <v>38680.624490740738</v>
          </cell>
          <cell r="O2540" t="str">
            <v>gchateaug</v>
          </cell>
        </row>
        <row r="2541">
          <cell r="A2541" t="str">
            <v>2000</v>
          </cell>
          <cell r="B2541" t="str">
            <v>PL4</v>
          </cell>
          <cell r="C2541" t="str">
            <v>A00</v>
          </cell>
          <cell r="D2541" t="str">
            <v>PC_EMP</v>
          </cell>
          <cell r="E2541" t="str">
            <v>T</v>
          </cell>
          <cell r="F2541" t="str">
            <v>BES</v>
          </cell>
          <cell r="G2541" t="str">
            <v>TOTAL</v>
          </cell>
          <cell r="H2541" t="str">
            <v>:</v>
          </cell>
          <cell r="I2541" t="str">
            <v>NC</v>
          </cell>
          <cell r="K2541" t="str">
            <v>V</v>
          </cell>
          <cell r="L2541">
            <v>38628.496805555558</v>
          </cell>
          <cell r="M2541" t="str">
            <v>gchateaug</v>
          </cell>
          <cell r="N2541">
            <v>38680.624490740738</v>
          </cell>
          <cell r="O2541" t="str">
            <v>gchateaug</v>
          </cell>
        </row>
        <row r="2542">
          <cell r="A2542" t="str">
            <v>2000</v>
          </cell>
          <cell r="B2542" t="str">
            <v>PL4</v>
          </cell>
          <cell r="C2542" t="str">
            <v>A00</v>
          </cell>
          <cell r="D2542" t="str">
            <v>PC_EMP</v>
          </cell>
          <cell r="E2542" t="str">
            <v>T</v>
          </cell>
          <cell r="F2542" t="str">
            <v>BES</v>
          </cell>
          <cell r="G2542" t="str">
            <v>RSE</v>
          </cell>
          <cell r="H2542" t="str">
            <v>:</v>
          </cell>
          <cell r="I2542" t="str">
            <v>NC</v>
          </cell>
          <cell r="K2542" t="str">
            <v>V</v>
          </cell>
          <cell r="L2542">
            <v>38628.496805555558</v>
          </cell>
          <cell r="M2542" t="str">
            <v>gchateaug</v>
          </cell>
          <cell r="N2542">
            <v>38680.624490740738</v>
          </cell>
          <cell r="O2542" t="str">
            <v>gchateaug</v>
          </cell>
        </row>
        <row r="2543">
          <cell r="A2543" t="str">
            <v>2000</v>
          </cell>
          <cell r="B2543" t="str">
            <v>PL32</v>
          </cell>
          <cell r="C2543" t="str">
            <v>A00</v>
          </cell>
          <cell r="D2543" t="str">
            <v>PC_EMP</v>
          </cell>
          <cell r="E2543" t="str">
            <v>T</v>
          </cell>
          <cell r="F2543" t="str">
            <v>TOTAL</v>
          </cell>
          <cell r="G2543" t="str">
            <v>TOTAL</v>
          </cell>
          <cell r="H2543" t="str">
            <v>:</v>
          </cell>
          <cell r="I2543" t="str">
            <v>NC</v>
          </cell>
          <cell r="K2543" t="str">
            <v>V</v>
          </cell>
          <cell r="L2543">
            <v>38628.496805555558</v>
          </cell>
          <cell r="M2543" t="str">
            <v>gchateaug</v>
          </cell>
          <cell r="N2543">
            <v>38680.624490740738</v>
          </cell>
          <cell r="O2543" t="str">
            <v>gchateaug</v>
          </cell>
        </row>
        <row r="2544">
          <cell r="A2544" t="str">
            <v>2000</v>
          </cell>
          <cell r="B2544" t="str">
            <v>PL32</v>
          </cell>
          <cell r="C2544" t="str">
            <v>A00</v>
          </cell>
          <cell r="D2544" t="str">
            <v>PC_EMP</v>
          </cell>
          <cell r="E2544" t="str">
            <v>T</v>
          </cell>
          <cell r="F2544" t="str">
            <v>TOTAL</v>
          </cell>
          <cell r="G2544" t="str">
            <v>RSE</v>
          </cell>
          <cell r="H2544" t="str">
            <v>:</v>
          </cell>
          <cell r="I2544" t="str">
            <v>NC</v>
          </cell>
          <cell r="K2544" t="str">
            <v>V</v>
          </cell>
          <cell r="L2544">
            <v>38628.496805555558</v>
          </cell>
          <cell r="M2544" t="str">
            <v>gchateaug</v>
          </cell>
          <cell r="N2544">
            <v>38680.624490740738</v>
          </cell>
          <cell r="O2544" t="str">
            <v>gchateaug</v>
          </cell>
        </row>
        <row r="2545">
          <cell r="A2545" t="str">
            <v>2000</v>
          </cell>
          <cell r="B2545" t="str">
            <v>PL32</v>
          </cell>
          <cell r="C2545" t="str">
            <v>A00</v>
          </cell>
          <cell r="D2545" t="str">
            <v>PC_EMP</v>
          </cell>
          <cell r="E2545" t="str">
            <v>T</v>
          </cell>
          <cell r="F2545" t="str">
            <v>BES</v>
          </cell>
          <cell r="G2545" t="str">
            <v>TOTAL</v>
          </cell>
          <cell r="H2545" t="str">
            <v>:</v>
          </cell>
          <cell r="I2545" t="str">
            <v>NC</v>
          </cell>
          <cell r="K2545" t="str">
            <v>V</v>
          </cell>
          <cell r="L2545">
            <v>38628.496805555558</v>
          </cell>
          <cell r="M2545" t="str">
            <v>gchateaug</v>
          </cell>
          <cell r="N2545">
            <v>38680.624490740738</v>
          </cell>
          <cell r="O2545" t="str">
            <v>gchateaug</v>
          </cell>
        </row>
        <row r="2546">
          <cell r="A2546" t="str">
            <v>2000</v>
          </cell>
          <cell r="B2546" t="str">
            <v>PL32</v>
          </cell>
          <cell r="C2546" t="str">
            <v>A00</v>
          </cell>
          <cell r="D2546" t="str">
            <v>PC_EMP</v>
          </cell>
          <cell r="E2546" t="str">
            <v>T</v>
          </cell>
          <cell r="F2546" t="str">
            <v>BES</v>
          </cell>
          <cell r="G2546" t="str">
            <v>RSE</v>
          </cell>
          <cell r="H2546" t="str">
            <v>:</v>
          </cell>
          <cell r="I2546" t="str">
            <v>NC</v>
          </cell>
          <cell r="K2546" t="str">
            <v>V</v>
          </cell>
          <cell r="L2546">
            <v>38628.496805555558</v>
          </cell>
          <cell r="M2546" t="str">
            <v>gchateaug</v>
          </cell>
          <cell r="N2546">
            <v>38680.624490740738</v>
          </cell>
          <cell r="O2546" t="str">
            <v>gchateaug</v>
          </cell>
        </row>
        <row r="2547">
          <cell r="A2547" t="str">
            <v>2000</v>
          </cell>
          <cell r="B2547" t="str">
            <v>PL31</v>
          </cell>
          <cell r="C2547" t="str">
            <v>A00</v>
          </cell>
          <cell r="D2547" t="str">
            <v>PC_EMP</v>
          </cell>
          <cell r="E2547" t="str">
            <v>T</v>
          </cell>
          <cell r="F2547" t="str">
            <v>TOTAL</v>
          </cell>
          <cell r="G2547" t="str">
            <v>TOTAL</v>
          </cell>
          <cell r="H2547" t="str">
            <v>:</v>
          </cell>
          <cell r="I2547" t="str">
            <v>NC</v>
          </cell>
          <cell r="K2547" t="str">
            <v>V</v>
          </cell>
          <cell r="L2547">
            <v>38628.496805555558</v>
          </cell>
          <cell r="M2547" t="str">
            <v>gchateaug</v>
          </cell>
          <cell r="N2547">
            <v>38680.624490740738</v>
          </cell>
          <cell r="O2547" t="str">
            <v>gchateaug</v>
          </cell>
        </row>
        <row r="2548">
          <cell r="A2548" t="str">
            <v>2000</v>
          </cell>
          <cell r="B2548" t="str">
            <v>PL31</v>
          </cell>
          <cell r="C2548" t="str">
            <v>A00</v>
          </cell>
          <cell r="D2548" t="str">
            <v>PC_EMP</v>
          </cell>
          <cell r="E2548" t="str">
            <v>T</v>
          </cell>
          <cell r="F2548" t="str">
            <v>TOTAL</v>
          </cell>
          <cell r="G2548" t="str">
            <v>RSE</v>
          </cell>
          <cell r="H2548" t="str">
            <v>:</v>
          </cell>
          <cell r="I2548" t="str">
            <v>NC</v>
          </cell>
          <cell r="K2548" t="str">
            <v>V</v>
          </cell>
          <cell r="L2548">
            <v>38628.496805555558</v>
          </cell>
          <cell r="M2548" t="str">
            <v>gchateaug</v>
          </cell>
          <cell r="N2548">
            <v>38680.624490740738</v>
          </cell>
          <cell r="O2548" t="str">
            <v>gchateaug</v>
          </cell>
        </row>
        <row r="2549">
          <cell r="A2549" t="str">
            <v>2003</v>
          </cell>
          <cell r="B2549" t="str">
            <v>CZ06</v>
          </cell>
          <cell r="C2549" t="str">
            <v>A00</v>
          </cell>
          <cell r="D2549" t="str">
            <v>PC_EMP</v>
          </cell>
          <cell r="E2549" t="str">
            <v>T</v>
          </cell>
          <cell r="F2549" t="str">
            <v>BES</v>
          </cell>
          <cell r="G2549" t="str">
            <v>TOTAL</v>
          </cell>
          <cell r="I2549" t="str">
            <v>MS</v>
          </cell>
          <cell r="K2549" t="str">
            <v>V</v>
          </cell>
          <cell r="L2549">
            <v>38628.496805555558</v>
          </cell>
          <cell r="M2549" t="str">
            <v>gchateaug</v>
          </cell>
          <cell r="N2549">
            <v>38680.624444444446</v>
          </cell>
          <cell r="O2549" t="str">
            <v>gchateaug</v>
          </cell>
          <cell r="Q2549">
            <v>0.48</v>
          </cell>
        </row>
        <row r="2550">
          <cell r="A2550" t="str">
            <v>2003</v>
          </cell>
          <cell r="B2550" t="str">
            <v>CZ06</v>
          </cell>
          <cell r="C2550" t="str">
            <v>A00</v>
          </cell>
          <cell r="D2550" t="str">
            <v>PC_EMP</v>
          </cell>
          <cell r="E2550" t="str">
            <v>T</v>
          </cell>
          <cell r="F2550" t="str">
            <v>BES</v>
          </cell>
          <cell r="G2550" t="str">
            <v>RSE</v>
          </cell>
          <cell r="I2550" t="str">
            <v>MS</v>
          </cell>
          <cell r="K2550" t="str">
            <v>V</v>
          </cell>
          <cell r="L2550">
            <v>38628.496805555558</v>
          </cell>
          <cell r="M2550" t="str">
            <v>gchateaug</v>
          </cell>
          <cell r="N2550">
            <v>38680.624444444446</v>
          </cell>
          <cell r="O2550" t="str">
            <v>gchateaug</v>
          </cell>
          <cell r="Q2550">
            <v>0.22</v>
          </cell>
        </row>
        <row r="2551">
          <cell r="A2551" t="str">
            <v>2003</v>
          </cell>
          <cell r="B2551" t="str">
            <v>AT34</v>
          </cell>
          <cell r="C2551" t="str">
            <v>A00</v>
          </cell>
          <cell r="D2551" t="str">
            <v>PC_EMP</v>
          </cell>
          <cell r="E2551" t="str">
            <v>T</v>
          </cell>
          <cell r="F2551" t="str">
            <v>TOTAL</v>
          </cell>
          <cell r="G2551" t="str">
            <v>TOTAL</v>
          </cell>
          <cell r="H2551" t="str">
            <v>:</v>
          </cell>
          <cell r="I2551" t="str">
            <v>MS</v>
          </cell>
          <cell r="K2551" t="str">
            <v>V</v>
          </cell>
          <cell r="L2551">
            <v>38628.496805555558</v>
          </cell>
          <cell r="M2551" t="str">
            <v>gchateaug</v>
          </cell>
          <cell r="N2551">
            <v>38680.624444444446</v>
          </cell>
          <cell r="O2551" t="str">
            <v>gchateaug</v>
          </cell>
        </row>
        <row r="2552">
          <cell r="A2552" t="str">
            <v>2003</v>
          </cell>
          <cell r="B2552" t="str">
            <v>AT34</v>
          </cell>
          <cell r="C2552" t="str">
            <v>A00</v>
          </cell>
          <cell r="D2552" t="str">
            <v>PC_EMP</v>
          </cell>
          <cell r="E2552" t="str">
            <v>T</v>
          </cell>
          <cell r="F2552" t="str">
            <v>BES</v>
          </cell>
          <cell r="G2552" t="str">
            <v>TOTAL</v>
          </cell>
          <cell r="H2552" t="str">
            <v>:</v>
          </cell>
          <cell r="I2552" t="str">
            <v>MS</v>
          </cell>
          <cell r="K2552" t="str">
            <v>V</v>
          </cell>
          <cell r="L2552">
            <v>38628.496805555558</v>
          </cell>
          <cell r="M2552" t="str">
            <v>gchateaug</v>
          </cell>
          <cell r="N2552">
            <v>38680.624444444446</v>
          </cell>
          <cell r="O2552" t="str">
            <v>gchateaug</v>
          </cell>
        </row>
        <row r="2553">
          <cell r="A2553" t="str">
            <v>2003</v>
          </cell>
          <cell r="B2553" t="str">
            <v>AT31</v>
          </cell>
          <cell r="C2553" t="str">
            <v>A00</v>
          </cell>
          <cell r="D2553" t="str">
            <v>PC_EMP</v>
          </cell>
          <cell r="E2553" t="str">
            <v>T</v>
          </cell>
          <cell r="F2553" t="str">
            <v>TOTAL</v>
          </cell>
          <cell r="G2553" t="str">
            <v>TOTAL</v>
          </cell>
          <cell r="H2553" t="str">
            <v>:</v>
          </cell>
          <cell r="I2553" t="str">
            <v>MS</v>
          </cell>
          <cell r="K2553" t="str">
            <v>V</v>
          </cell>
          <cell r="L2553">
            <v>38628.496805555558</v>
          </cell>
          <cell r="M2553" t="str">
            <v>gchateaug</v>
          </cell>
          <cell r="N2553">
            <v>38680.624444444446</v>
          </cell>
          <cell r="O2553" t="str">
            <v>gchateaug</v>
          </cell>
        </row>
        <row r="2554">
          <cell r="A2554" t="str">
            <v>2003</v>
          </cell>
          <cell r="B2554" t="str">
            <v>AT31</v>
          </cell>
          <cell r="C2554" t="str">
            <v>A00</v>
          </cell>
          <cell r="D2554" t="str">
            <v>PC_EMP</v>
          </cell>
          <cell r="E2554" t="str">
            <v>T</v>
          </cell>
          <cell r="F2554" t="str">
            <v>BES</v>
          </cell>
          <cell r="G2554" t="str">
            <v>TOTAL</v>
          </cell>
          <cell r="H2554" t="str">
            <v>:</v>
          </cell>
          <cell r="I2554" t="str">
            <v>MS</v>
          </cell>
          <cell r="K2554" t="str">
            <v>V</v>
          </cell>
          <cell r="L2554">
            <v>38628.496805555558</v>
          </cell>
          <cell r="M2554" t="str">
            <v>gchateaug</v>
          </cell>
          <cell r="N2554">
            <v>38680.624444444446</v>
          </cell>
          <cell r="O2554" t="str">
            <v>gchateaug</v>
          </cell>
        </row>
        <row r="2555">
          <cell r="A2555" t="str">
            <v>2002</v>
          </cell>
          <cell r="B2555" t="str">
            <v>UKN0</v>
          </cell>
          <cell r="C2555" t="str">
            <v>A00</v>
          </cell>
          <cell r="D2555" t="str">
            <v>PC_EMP</v>
          </cell>
          <cell r="E2555" t="str">
            <v>T</v>
          </cell>
          <cell r="F2555" t="str">
            <v>TOTAL</v>
          </cell>
          <cell r="G2555" t="str">
            <v>TOTAL</v>
          </cell>
          <cell r="H2555" t="str">
            <v>:</v>
          </cell>
          <cell r="I2555" t="str">
            <v>MS</v>
          </cell>
          <cell r="K2555" t="str">
            <v>V</v>
          </cell>
          <cell r="L2555">
            <v>38628.496805555558</v>
          </cell>
          <cell r="M2555" t="str">
            <v>gchateaug</v>
          </cell>
          <cell r="N2555">
            <v>38680.624444444446</v>
          </cell>
          <cell r="O2555" t="str">
            <v>gchateaug</v>
          </cell>
        </row>
        <row r="2556">
          <cell r="A2556" t="str">
            <v>2002</v>
          </cell>
          <cell r="B2556" t="str">
            <v>UKN0</v>
          </cell>
          <cell r="C2556" t="str">
            <v>A00</v>
          </cell>
          <cell r="D2556" t="str">
            <v>PC_EMP</v>
          </cell>
          <cell r="E2556" t="str">
            <v>T</v>
          </cell>
          <cell r="F2556" t="str">
            <v>TOTAL</v>
          </cell>
          <cell r="G2556" t="str">
            <v>RSE</v>
          </cell>
          <cell r="H2556" t="str">
            <v>:</v>
          </cell>
          <cell r="I2556" t="str">
            <v>MS</v>
          </cell>
          <cell r="K2556" t="str">
            <v>V</v>
          </cell>
          <cell r="L2556">
            <v>38628.496805555558</v>
          </cell>
          <cell r="M2556" t="str">
            <v>gchateaug</v>
          </cell>
          <cell r="N2556">
            <v>38680.624444444446</v>
          </cell>
          <cell r="O2556" t="str">
            <v>gchateaug</v>
          </cell>
        </row>
        <row r="2557">
          <cell r="A2557" t="str">
            <v>2002</v>
          </cell>
          <cell r="B2557" t="str">
            <v>UKN0</v>
          </cell>
          <cell r="C2557" t="str">
            <v>A00</v>
          </cell>
          <cell r="D2557" t="str">
            <v>PC_EMP</v>
          </cell>
          <cell r="E2557" t="str">
            <v>T</v>
          </cell>
          <cell r="F2557" t="str">
            <v>BES</v>
          </cell>
          <cell r="G2557" t="str">
            <v>RSE</v>
          </cell>
          <cell r="H2557" t="str">
            <v>:</v>
          </cell>
          <cell r="I2557" t="str">
            <v>MS</v>
          </cell>
          <cell r="K2557" t="str">
            <v>V</v>
          </cell>
          <cell r="L2557">
            <v>38628.496805555558</v>
          </cell>
          <cell r="M2557" t="str">
            <v>gchateaug</v>
          </cell>
          <cell r="N2557">
            <v>38680.624444444446</v>
          </cell>
          <cell r="O2557" t="str">
            <v>gchateaug</v>
          </cell>
        </row>
        <row r="2558">
          <cell r="A2558" t="str">
            <v>2002</v>
          </cell>
          <cell r="B2558" t="str">
            <v>UKL2</v>
          </cell>
          <cell r="C2558" t="str">
            <v>A00</v>
          </cell>
          <cell r="D2558" t="str">
            <v>PC_EMP</v>
          </cell>
          <cell r="E2558" t="str">
            <v>T</v>
          </cell>
          <cell r="F2558" t="str">
            <v>TOTAL</v>
          </cell>
          <cell r="G2558" t="str">
            <v>TOTAL</v>
          </cell>
          <cell r="H2558" t="str">
            <v>:</v>
          </cell>
          <cell r="I2558" t="str">
            <v>MS</v>
          </cell>
          <cell r="K2558" t="str">
            <v>V</v>
          </cell>
          <cell r="L2558">
            <v>38628.496805555558</v>
          </cell>
          <cell r="M2558" t="str">
            <v>gchateaug</v>
          </cell>
          <cell r="N2558">
            <v>38680.624444444446</v>
          </cell>
          <cell r="O2558" t="str">
            <v>gchateaug</v>
          </cell>
        </row>
        <row r="2559">
          <cell r="A2559" t="str">
            <v>2002</v>
          </cell>
          <cell r="B2559" t="str">
            <v>UKL2</v>
          </cell>
          <cell r="C2559" t="str">
            <v>A00</v>
          </cell>
          <cell r="D2559" t="str">
            <v>PC_EMP</v>
          </cell>
          <cell r="E2559" t="str">
            <v>T</v>
          </cell>
          <cell r="F2559" t="str">
            <v>TOTAL</v>
          </cell>
          <cell r="G2559" t="str">
            <v>RSE</v>
          </cell>
          <cell r="H2559" t="str">
            <v>:</v>
          </cell>
          <cell r="I2559" t="str">
            <v>MS</v>
          </cell>
          <cell r="K2559" t="str">
            <v>V</v>
          </cell>
          <cell r="L2559">
            <v>38628.496805555558</v>
          </cell>
          <cell r="M2559" t="str">
            <v>gchateaug</v>
          </cell>
          <cell r="N2559">
            <v>38680.624444444446</v>
          </cell>
          <cell r="O2559" t="str">
            <v>gchateaug</v>
          </cell>
        </row>
        <row r="2560">
          <cell r="A2560" t="str">
            <v>2002</v>
          </cell>
          <cell r="B2560" t="str">
            <v>UKL2</v>
          </cell>
          <cell r="C2560" t="str">
            <v>A00</v>
          </cell>
          <cell r="D2560" t="str">
            <v>PC_EMP</v>
          </cell>
          <cell r="E2560" t="str">
            <v>T</v>
          </cell>
          <cell r="F2560" t="str">
            <v>BES</v>
          </cell>
          <cell r="G2560" t="str">
            <v>TOTAL</v>
          </cell>
          <cell r="H2560" t="str">
            <v>:</v>
          </cell>
          <cell r="I2560" t="str">
            <v>MS</v>
          </cell>
          <cell r="K2560" t="str">
            <v>V</v>
          </cell>
          <cell r="L2560">
            <v>38628.496805555558</v>
          </cell>
          <cell r="M2560" t="str">
            <v>gchateaug</v>
          </cell>
          <cell r="N2560">
            <v>38680.624444444446</v>
          </cell>
          <cell r="O2560" t="str">
            <v>gchateaug</v>
          </cell>
        </row>
        <row r="2561">
          <cell r="A2561" t="str">
            <v>2002</v>
          </cell>
          <cell r="B2561" t="str">
            <v>UKL2</v>
          </cell>
          <cell r="C2561" t="str">
            <v>A00</v>
          </cell>
          <cell r="D2561" t="str">
            <v>PC_EMP</v>
          </cell>
          <cell r="E2561" t="str">
            <v>T</v>
          </cell>
          <cell r="F2561" t="str">
            <v>BES</v>
          </cell>
          <cell r="G2561" t="str">
            <v>RSE</v>
          </cell>
          <cell r="H2561" t="str">
            <v>:</v>
          </cell>
          <cell r="I2561" t="str">
            <v>MS</v>
          </cell>
          <cell r="K2561" t="str">
            <v>V</v>
          </cell>
          <cell r="L2561">
            <v>38628.496805555558</v>
          </cell>
          <cell r="M2561" t="str">
            <v>gchateaug</v>
          </cell>
          <cell r="N2561">
            <v>38680.624444444446</v>
          </cell>
          <cell r="O2561" t="str">
            <v>gchateaug</v>
          </cell>
        </row>
        <row r="2562">
          <cell r="A2562" t="str">
            <v>2002</v>
          </cell>
          <cell r="B2562" t="str">
            <v>UKI1</v>
          </cell>
          <cell r="C2562" t="str">
            <v>A00</v>
          </cell>
          <cell r="D2562" t="str">
            <v>PC_EMP</v>
          </cell>
          <cell r="E2562" t="str">
            <v>T</v>
          </cell>
          <cell r="F2562" t="str">
            <v>TOTAL</v>
          </cell>
          <cell r="G2562" t="str">
            <v>TOTAL</v>
          </cell>
          <cell r="H2562" t="str">
            <v>:</v>
          </cell>
          <cell r="I2562" t="str">
            <v>MS</v>
          </cell>
          <cell r="K2562" t="str">
            <v>V</v>
          </cell>
          <cell r="L2562">
            <v>38628.496805555558</v>
          </cell>
          <cell r="M2562" t="str">
            <v>gchateaug</v>
          </cell>
          <cell r="N2562">
            <v>38680.624444444446</v>
          </cell>
          <cell r="O2562" t="str">
            <v>gchateaug</v>
          </cell>
        </row>
        <row r="2563">
          <cell r="A2563" t="str">
            <v>2002</v>
          </cell>
          <cell r="B2563" t="str">
            <v>UKI1</v>
          </cell>
          <cell r="C2563" t="str">
            <v>A00</v>
          </cell>
          <cell r="D2563" t="str">
            <v>PC_EMP</v>
          </cell>
          <cell r="E2563" t="str">
            <v>T</v>
          </cell>
          <cell r="F2563" t="str">
            <v>TOTAL</v>
          </cell>
          <cell r="G2563" t="str">
            <v>RSE</v>
          </cell>
          <cell r="H2563" t="str">
            <v>:</v>
          </cell>
          <cell r="I2563" t="str">
            <v>MS</v>
          </cell>
          <cell r="K2563" t="str">
            <v>V</v>
          </cell>
          <cell r="L2563">
            <v>38628.496805555558</v>
          </cell>
          <cell r="M2563" t="str">
            <v>gchateaug</v>
          </cell>
          <cell r="N2563">
            <v>38680.624444444446</v>
          </cell>
          <cell r="O2563" t="str">
            <v>gchateaug</v>
          </cell>
        </row>
        <row r="2564">
          <cell r="A2564" t="str">
            <v>2002</v>
          </cell>
          <cell r="B2564" t="str">
            <v>UKI1</v>
          </cell>
          <cell r="C2564" t="str">
            <v>A00</v>
          </cell>
          <cell r="D2564" t="str">
            <v>PC_EMP</v>
          </cell>
          <cell r="E2564" t="str">
            <v>T</v>
          </cell>
          <cell r="F2564" t="str">
            <v>BES</v>
          </cell>
          <cell r="G2564" t="str">
            <v>TOTAL</v>
          </cell>
          <cell r="H2564" t="str">
            <v>:</v>
          </cell>
          <cell r="I2564" t="str">
            <v>MS</v>
          </cell>
          <cell r="K2564" t="str">
            <v>V</v>
          </cell>
          <cell r="L2564">
            <v>38628.496805555558</v>
          </cell>
          <cell r="M2564" t="str">
            <v>gchateaug</v>
          </cell>
          <cell r="N2564">
            <v>38680.624444444446</v>
          </cell>
          <cell r="O2564" t="str">
            <v>gchateaug</v>
          </cell>
        </row>
        <row r="2565">
          <cell r="A2565" t="str">
            <v>2002</v>
          </cell>
          <cell r="B2565" t="str">
            <v>UKI1</v>
          </cell>
          <cell r="C2565" t="str">
            <v>A00</v>
          </cell>
          <cell r="D2565" t="str">
            <v>PC_EMP</v>
          </cell>
          <cell r="E2565" t="str">
            <v>T</v>
          </cell>
          <cell r="F2565" t="str">
            <v>BES</v>
          </cell>
          <cell r="G2565" t="str">
            <v>RSE</v>
          </cell>
          <cell r="H2565" t="str">
            <v>:</v>
          </cell>
          <cell r="I2565" t="str">
            <v>MS</v>
          </cell>
          <cell r="K2565" t="str">
            <v>V</v>
          </cell>
          <cell r="L2565">
            <v>38628.496805555558</v>
          </cell>
          <cell r="M2565" t="str">
            <v>gchateaug</v>
          </cell>
          <cell r="N2565">
            <v>38680.624444444446</v>
          </cell>
          <cell r="O2565" t="str">
            <v>gchateaug</v>
          </cell>
        </row>
        <row r="2566">
          <cell r="A2566" t="str">
            <v>2002</v>
          </cell>
          <cell r="B2566" t="str">
            <v>UKG3</v>
          </cell>
          <cell r="C2566" t="str">
            <v>A00</v>
          </cell>
          <cell r="D2566" t="str">
            <v>PC_EMP</v>
          </cell>
          <cell r="E2566" t="str">
            <v>T</v>
          </cell>
          <cell r="F2566" t="str">
            <v>TOTAL</v>
          </cell>
          <cell r="G2566" t="str">
            <v>TOTAL</v>
          </cell>
          <cell r="H2566" t="str">
            <v>:</v>
          </cell>
          <cell r="I2566" t="str">
            <v>MS</v>
          </cell>
          <cell r="K2566" t="str">
            <v>V</v>
          </cell>
          <cell r="L2566">
            <v>38628.496805555558</v>
          </cell>
          <cell r="M2566" t="str">
            <v>gchateaug</v>
          </cell>
          <cell r="N2566">
            <v>38680.624444444446</v>
          </cell>
          <cell r="O2566" t="str">
            <v>gchateaug</v>
          </cell>
        </row>
        <row r="2567">
          <cell r="A2567" t="str">
            <v>2002</v>
          </cell>
          <cell r="B2567" t="str">
            <v>UKG3</v>
          </cell>
          <cell r="C2567" t="str">
            <v>A00</v>
          </cell>
          <cell r="D2567" t="str">
            <v>PC_EMP</v>
          </cell>
          <cell r="E2567" t="str">
            <v>T</v>
          </cell>
          <cell r="F2567" t="str">
            <v>TOTAL</v>
          </cell>
          <cell r="G2567" t="str">
            <v>RSE</v>
          </cell>
          <cell r="H2567" t="str">
            <v>:</v>
          </cell>
          <cell r="I2567" t="str">
            <v>MS</v>
          </cell>
          <cell r="K2567" t="str">
            <v>V</v>
          </cell>
          <cell r="L2567">
            <v>38628.496805555558</v>
          </cell>
          <cell r="M2567" t="str">
            <v>gchateaug</v>
          </cell>
          <cell r="N2567">
            <v>38680.624444444446</v>
          </cell>
          <cell r="O2567" t="str">
            <v>gchateaug</v>
          </cell>
        </row>
        <row r="2568">
          <cell r="A2568" t="str">
            <v>2000</v>
          </cell>
          <cell r="B2568" t="str">
            <v>CZ08</v>
          </cell>
          <cell r="C2568" t="str">
            <v>A00</v>
          </cell>
          <cell r="D2568" t="str">
            <v>PC_EMP</v>
          </cell>
          <cell r="E2568" t="str">
            <v>T</v>
          </cell>
          <cell r="F2568" t="str">
            <v>TOTAL</v>
          </cell>
          <cell r="G2568" t="str">
            <v>TOTAL</v>
          </cell>
          <cell r="H2568" t="str">
            <v>:</v>
          </cell>
          <cell r="I2568" t="str">
            <v>NC</v>
          </cell>
          <cell r="K2568" t="str">
            <v>V</v>
          </cell>
          <cell r="L2568">
            <v>38628.496817129628</v>
          </cell>
          <cell r="M2568" t="str">
            <v>gchateaug</v>
          </cell>
          <cell r="N2568">
            <v>38680.624444444446</v>
          </cell>
          <cell r="O2568" t="str">
            <v>gchateaug</v>
          </cell>
        </row>
        <row r="2569">
          <cell r="A2569" t="str">
            <v>2000</v>
          </cell>
          <cell r="B2569" t="str">
            <v>CZ08</v>
          </cell>
          <cell r="C2569" t="str">
            <v>A00</v>
          </cell>
          <cell r="D2569" t="str">
            <v>PC_EMP</v>
          </cell>
          <cell r="E2569" t="str">
            <v>T</v>
          </cell>
          <cell r="F2569" t="str">
            <v>TOTAL</v>
          </cell>
          <cell r="G2569" t="str">
            <v>RSE</v>
          </cell>
          <cell r="H2569" t="str">
            <v>:</v>
          </cell>
          <cell r="I2569" t="str">
            <v>NC</v>
          </cell>
          <cell r="K2569" t="str">
            <v>V</v>
          </cell>
          <cell r="L2569">
            <v>38628.496817129628</v>
          </cell>
          <cell r="M2569" t="str">
            <v>gchateaug</v>
          </cell>
          <cell r="N2569">
            <v>38680.624444444446</v>
          </cell>
          <cell r="O2569" t="str">
            <v>gchateaug</v>
          </cell>
        </row>
        <row r="2570">
          <cell r="A2570" t="str">
            <v>2002</v>
          </cell>
          <cell r="B2570" t="str">
            <v>ES1</v>
          </cell>
          <cell r="C2570" t="str">
            <v>A00</v>
          </cell>
          <cell r="D2570" t="str">
            <v>PC_EMP</v>
          </cell>
          <cell r="E2570" t="str">
            <v>T</v>
          </cell>
          <cell r="F2570" t="str">
            <v>BES</v>
          </cell>
          <cell r="G2570" t="str">
            <v>TOTAL</v>
          </cell>
          <cell r="I2570" t="str">
            <v>MS</v>
          </cell>
          <cell r="K2570" t="str">
            <v>V</v>
          </cell>
          <cell r="L2570">
            <v>38628.496817129628</v>
          </cell>
          <cell r="M2570" t="str">
            <v>gchateaug</v>
          </cell>
          <cell r="N2570">
            <v>38680.624467592592</v>
          </cell>
          <cell r="O2570" t="str">
            <v>gchateaug</v>
          </cell>
          <cell r="Q2570">
            <v>0.23</v>
          </cell>
        </row>
        <row r="2571">
          <cell r="A2571" t="str">
            <v>2002</v>
          </cell>
          <cell r="B2571" t="str">
            <v>ES1</v>
          </cell>
          <cell r="C2571" t="str">
            <v>A00</v>
          </cell>
          <cell r="D2571" t="str">
            <v>PC_EMP</v>
          </cell>
          <cell r="E2571" t="str">
            <v>T</v>
          </cell>
          <cell r="F2571" t="str">
            <v>BES</v>
          </cell>
          <cell r="G2571" t="str">
            <v>RSE</v>
          </cell>
          <cell r="H2571" t="str">
            <v>:</v>
          </cell>
          <cell r="I2571" t="str">
            <v>MS</v>
          </cell>
          <cell r="K2571" t="str">
            <v>V</v>
          </cell>
          <cell r="L2571">
            <v>38628.496817129628</v>
          </cell>
          <cell r="M2571" t="str">
            <v>gchateaug</v>
          </cell>
          <cell r="N2571">
            <v>38680.624467592592</v>
          </cell>
          <cell r="O2571" t="str">
            <v>gchateaug</v>
          </cell>
        </row>
        <row r="2572">
          <cell r="A2572" t="str">
            <v>2003</v>
          </cell>
          <cell r="B2572" t="str">
            <v>ITF1</v>
          </cell>
          <cell r="C2572" t="str">
            <v>A00</v>
          </cell>
          <cell r="D2572" t="str">
            <v>PC_EMP</v>
          </cell>
          <cell r="E2572" t="str">
            <v>T</v>
          </cell>
          <cell r="F2572" t="str">
            <v>BES</v>
          </cell>
          <cell r="G2572" t="str">
            <v>TOTAL</v>
          </cell>
          <cell r="I2572" t="str">
            <v>MS</v>
          </cell>
          <cell r="K2572" t="str">
            <v>V</v>
          </cell>
          <cell r="L2572">
            <v>38628.496828703705</v>
          </cell>
          <cell r="M2572" t="str">
            <v>gchateaug</v>
          </cell>
          <cell r="N2572">
            <v>38680.624490740738</v>
          </cell>
          <cell r="O2572" t="str">
            <v>gchateaug</v>
          </cell>
          <cell r="Q2572">
            <v>0.35</v>
          </cell>
        </row>
        <row r="2573">
          <cell r="A2573" t="str">
            <v>2003</v>
          </cell>
          <cell r="B2573" t="str">
            <v>ITF1</v>
          </cell>
          <cell r="C2573" t="str">
            <v>A00</v>
          </cell>
          <cell r="D2573" t="str">
            <v>PC_EMP</v>
          </cell>
          <cell r="E2573" t="str">
            <v>T</v>
          </cell>
          <cell r="F2573" t="str">
            <v>BES</v>
          </cell>
          <cell r="G2573" t="str">
            <v>RSE</v>
          </cell>
          <cell r="I2573" t="str">
            <v>MS</v>
          </cell>
          <cell r="K2573" t="str">
            <v>V</v>
          </cell>
          <cell r="L2573">
            <v>38628.496828703705</v>
          </cell>
          <cell r="M2573" t="str">
            <v>gchateaug</v>
          </cell>
          <cell r="N2573">
            <v>38680.624490740738</v>
          </cell>
          <cell r="O2573" t="str">
            <v>gchateaug</v>
          </cell>
          <cell r="Q2573">
            <v>0.14000000000000001</v>
          </cell>
        </row>
        <row r="2574">
          <cell r="A2574" t="str">
            <v>2003</v>
          </cell>
          <cell r="B2574" t="str">
            <v>ITD3</v>
          </cell>
          <cell r="C2574" t="str">
            <v>A00</v>
          </cell>
          <cell r="D2574" t="str">
            <v>PC_EMP</v>
          </cell>
          <cell r="E2574" t="str">
            <v>T</v>
          </cell>
          <cell r="F2574" t="str">
            <v>TOTAL</v>
          </cell>
          <cell r="G2574" t="str">
            <v>TOTAL</v>
          </cell>
          <cell r="I2574" t="str">
            <v>MS</v>
          </cell>
          <cell r="K2574" t="str">
            <v>V</v>
          </cell>
          <cell r="L2574">
            <v>38628.496828703705</v>
          </cell>
          <cell r="M2574" t="str">
            <v>gchateaug</v>
          </cell>
          <cell r="N2574">
            <v>38680.624490740738</v>
          </cell>
          <cell r="O2574" t="str">
            <v>gchateaug</v>
          </cell>
          <cell r="Q2574">
            <v>0.74</v>
          </cell>
        </row>
        <row r="2575">
          <cell r="A2575" t="str">
            <v>2003</v>
          </cell>
          <cell r="B2575" t="str">
            <v>ITD3</v>
          </cell>
          <cell r="C2575" t="str">
            <v>A00</v>
          </cell>
          <cell r="D2575" t="str">
            <v>PC_EMP</v>
          </cell>
          <cell r="E2575" t="str">
            <v>T</v>
          </cell>
          <cell r="F2575" t="str">
            <v>TOTAL</v>
          </cell>
          <cell r="G2575" t="str">
            <v>RSE</v>
          </cell>
          <cell r="I2575" t="str">
            <v>MS</v>
          </cell>
          <cell r="K2575" t="str">
            <v>V</v>
          </cell>
          <cell r="L2575">
            <v>38628.496828703705</v>
          </cell>
          <cell r="M2575" t="str">
            <v>gchateaug</v>
          </cell>
          <cell r="N2575">
            <v>38680.624490740738</v>
          </cell>
          <cell r="O2575" t="str">
            <v>gchateaug</v>
          </cell>
          <cell r="Q2575">
            <v>0.3</v>
          </cell>
        </row>
        <row r="2576">
          <cell r="A2576" t="str">
            <v>2003</v>
          </cell>
          <cell r="B2576" t="str">
            <v>ITD3</v>
          </cell>
          <cell r="C2576" t="str">
            <v>A00</v>
          </cell>
          <cell r="D2576" t="str">
            <v>PC_EMP</v>
          </cell>
          <cell r="E2576" t="str">
            <v>T</v>
          </cell>
          <cell r="F2576" t="str">
            <v>BES</v>
          </cell>
          <cell r="G2576" t="str">
            <v>TOTAL</v>
          </cell>
          <cell r="I2576" t="str">
            <v>MS</v>
          </cell>
          <cell r="K2576" t="str">
            <v>V</v>
          </cell>
          <cell r="L2576">
            <v>38628.496828703705</v>
          </cell>
          <cell r="M2576" t="str">
            <v>gchateaug</v>
          </cell>
          <cell r="N2576">
            <v>38680.624490740738</v>
          </cell>
          <cell r="O2576" t="str">
            <v>gchateaug</v>
          </cell>
          <cell r="Q2576">
            <v>0.27</v>
          </cell>
        </row>
        <row r="2577">
          <cell r="A2577" t="str">
            <v>2003</v>
          </cell>
          <cell r="B2577" t="str">
            <v>ITD3</v>
          </cell>
          <cell r="C2577" t="str">
            <v>A00</v>
          </cell>
          <cell r="D2577" t="str">
            <v>PC_EMP</v>
          </cell>
          <cell r="E2577" t="str">
            <v>T</v>
          </cell>
          <cell r="F2577" t="str">
            <v>BES</v>
          </cell>
          <cell r="G2577" t="str">
            <v>RSE</v>
          </cell>
          <cell r="I2577" t="str">
            <v>MS</v>
          </cell>
          <cell r="K2577" t="str">
            <v>V</v>
          </cell>
          <cell r="L2577">
            <v>38628.496828703705</v>
          </cell>
          <cell r="M2577" t="str">
            <v>gchateaug</v>
          </cell>
          <cell r="N2577">
            <v>38680.624490740738</v>
          </cell>
          <cell r="O2577" t="str">
            <v>gchateaug</v>
          </cell>
          <cell r="Q2577">
            <v>0.08</v>
          </cell>
        </row>
        <row r="2578">
          <cell r="A2578" t="str">
            <v>2003</v>
          </cell>
          <cell r="B2578" t="str">
            <v>IE0</v>
          </cell>
          <cell r="C2578" t="str">
            <v>A00</v>
          </cell>
          <cell r="D2578" t="str">
            <v>PC_EMP</v>
          </cell>
          <cell r="E2578" t="str">
            <v>T</v>
          </cell>
          <cell r="F2578" t="str">
            <v>TOTAL</v>
          </cell>
          <cell r="G2578" t="str">
            <v>TOTAL</v>
          </cell>
          <cell r="H2578" t="str">
            <v>p</v>
          </cell>
          <cell r="I2578" t="str">
            <v>MS</v>
          </cell>
          <cell r="K2578" t="str">
            <v>V</v>
          </cell>
          <cell r="L2578">
            <v>38628.496828703705</v>
          </cell>
          <cell r="M2578" t="str">
            <v>gchateaug</v>
          </cell>
          <cell r="N2578">
            <v>38681.684490740743</v>
          </cell>
          <cell r="O2578" t="str">
            <v>gchateaug</v>
          </cell>
          <cell r="Q2578">
            <v>1.43</v>
          </cell>
        </row>
        <row r="2579">
          <cell r="A2579" t="str">
            <v>2003</v>
          </cell>
          <cell r="B2579" t="str">
            <v>IE0</v>
          </cell>
          <cell r="C2579" t="str">
            <v>A00</v>
          </cell>
          <cell r="D2579" t="str">
            <v>PC_EMP</v>
          </cell>
          <cell r="E2579" t="str">
            <v>T</v>
          </cell>
          <cell r="F2579" t="str">
            <v>TOTAL</v>
          </cell>
          <cell r="G2579" t="str">
            <v>RSE</v>
          </cell>
          <cell r="H2579" t="str">
            <v>p</v>
          </cell>
          <cell r="I2579" t="str">
            <v>MS</v>
          </cell>
          <cell r="K2579" t="str">
            <v>V</v>
          </cell>
          <cell r="L2579">
            <v>38628.496828703705</v>
          </cell>
          <cell r="M2579" t="str">
            <v>gchateaug</v>
          </cell>
          <cell r="N2579">
            <v>38681.684490740743</v>
          </cell>
          <cell r="O2579" t="str">
            <v>gchateaug</v>
          </cell>
          <cell r="Q2579">
            <v>0.92</v>
          </cell>
        </row>
        <row r="2580">
          <cell r="A2580" t="str">
            <v>2003</v>
          </cell>
          <cell r="B2580" t="str">
            <v>IE0</v>
          </cell>
          <cell r="C2580" t="str">
            <v>A00</v>
          </cell>
          <cell r="D2580" t="str">
            <v>PC_EMP</v>
          </cell>
          <cell r="E2580" t="str">
            <v>T</v>
          </cell>
          <cell r="F2580" t="str">
            <v>BES</v>
          </cell>
          <cell r="G2580" t="str">
            <v>TOTAL</v>
          </cell>
          <cell r="I2580" t="str">
            <v>MS</v>
          </cell>
          <cell r="K2580" t="str">
            <v>V</v>
          </cell>
          <cell r="L2580">
            <v>38628.496828703705</v>
          </cell>
          <cell r="M2580" t="str">
            <v>gchateaug</v>
          </cell>
          <cell r="N2580">
            <v>38681.684490740743</v>
          </cell>
          <cell r="O2580" t="str">
            <v>gchateaug</v>
          </cell>
          <cell r="Q2580">
            <v>0.67</v>
          </cell>
        </row>
        <row r="2581">
          <cell r="A2581" t="str">
            <v>2003</v>
          </cell>
          <cell r="B2581" t="str">
            <v>IE0</v>
          </cell>
          <cell r="C2581" t="str">
            <v>A00</v>
          </cell>
          <cell r="D2581" t="str">
            <v>PC_EMP</v>
          </cell>
          <cell r="E2581" t="str">
            <v>T</v>
          </cell>
          <cell r="F2581" t="str">
            <v>BES</v>
          </cell>
          <cell r="G2581" t="str">
            <v>RSE</v>
          </cell>
          <cell r="I2581" t="str">
            <v>MS</v>
          </cell>
          <cell r="K2581" t="str">
            <v>V</v>
          </cell>
          <cell r="L2581">
            <v>38628.496828703705</v>
          </cell>
          <cell r="M2581" t="str">
            <v>gchateaug</v>
          </cell>
          <cell r="N2581">
            <v>38681.684490740743</v>
          </cell>
          <cell r="O2581" t="str">
            <v>gchateaug</v>
          </cell>
          <cell r="Q2581">
            <v>0.37</v>
          </cell>
        </row>
        <row r="2582">
          <cell r="A2582" t="str">
            <v>2003</v>
          </cell>
          <cell r="B2582" t="str">
            <v>HU1</v>
          </cell>
          <cell r="C2582" t="str">
            <v>A00</v>
          </cell>
          <cell r="D2582" t="str">
            <v>PC_EMP</v>
          </cell>
          <cell r="E2582" t="str">
            <v>T</v>
          </cell>
          <cell r="F2582" t="str">
            <v>TOTAL</v>
          </cell>
          <cell r="G2582" t="str">
            <v>TOTAL</v>
          </cell>
          <cell r="I2582" t="str">
            <v>MS</v>
          </cell>
          <cell r="K2582" t="str">
            <v>V</v>
          </cell>
          <cell r="L2582">
            <v>38628.496828703705</v>
          </cell>
          <cell r="M2582" t="str">
            <v>gchateaug</v>
          </cell>
          <cell r="N2582">
            <v>38680.624490740738</v>
          </cell>
          <cell r="O2582" t="str">
            <v>gchateaug</v>
          </cell>
          <cell r="Q2582">
            <v>2.2799999999999998</v>
          </cell>
        </row>
        <row r="2583">
          <cell r="A2583" t="str">
            <v>2003</v>
          </cell>
          <cell r="B2583" t="str">
            <v>HU1</v>
          </cell>
          <cell r="C2583" t="str">
            <v>A00</v>
          </cell>
          <cell r="D2583" t="str">
            <v>PC_EMP</v>
          </cell>
          <cell r="E2583" t="str">
            <v>T</v>
          </cell>
          <cell r="F2583" t="str">
            <v>TOTAL</v>
          </cell>
          <cell r="G2583" t="str">
            <v>RSE</v>
          </cell>
          <cell r="I2583" t="str">
            <v>MS</v>
          </cell>
          <cell r="K2583" t="str">
            <v>V</v>
          </cell>
          <cell r="L2583">
            <v>38628.496828703705</v>
          </cell>
          <cell r="M2583" t="str">
            <v>gchateaug</v>
          </cell>
          <cell r="N2583">
            <v>38680.624490740738</v>
          </cell>
          <cell r="O2583" t="str">
            <v>gchateaug</v>
          </cell>
          <cell r="Q2583">
            <v>1.48</v>
          </cell>
        </row>
        <row r="2584">
          <cell r="A2584" t="str">
            <v>2003</v>
          </cell>
          <cell r="B2584" t="str">
            <v>HU1</v>
          </cell>
          <cell r="C2584" t="str">
            <v>A00</v>
          </cell>
          <cell r="D2584" t="str">
            <v>PC_EMP</v>
          </cell>
          <cell r="E2584" t="str">
            <v>T</v>
          </cell>
          <cell r="F2584" t="str">
            <v>BES</v>
          </cell>
          <cell r="G2584" t="str">
            <v>TOTAL</v>
          </cell>
          <cell r="I2584" t="str">
            <v>MS</v>
          </cell>
          <cell r="K2584" t="str">
            <v>V</v>
          </cell>
          <cell r="L2584">
            <v>38628.496828703705</v>
          </cell>
          <cell r="M2584" t="str">
            <v>gchateaug</v>
          </cell>
          <cell r="N2584">
            <v>38680.624490740738</v>
          </cell>
          <cell r="O2584" t="str">
            <v>gchateaug</v>
          </cell>
          <cell r="Q2584">
            <v>0.52</v>
          </cell>
        </row>
        <row r="2585">
          <cell r="A2585" t="str">
            <v>2003</v>
          </cell>
          <cell r="B2585" t="str">
            <v>HU1</v>
          </cell>
          <cell r="C2585" t="str">
            <v>A00</v>
          </cell>
          <cell r="D2585" t="str">
            <v>PC_EMP</v>
          </cell>
          <cell r="E2585" t="str">
            <v>T</v>
          </cell>
          <cell r="F2585" t="str">
            <v>BES</v>
          </cell>
          <cell r="G2585" t="str">
            <v>RSE</v>
          </cell>
          <cell r="I2585" t="str">
            <v>MS</v>
          </cell>
          <cell r="K2585" t="str">
            <v>V</v>
          </cell>
          <cell r="L2585">
            <v>38628.496828703705</v>
          </cell>
          <cell r="M2585" t="str">
            <v>gchateaug</v>
          </cell>
          <cell r="N2585">
            <v>38680.624490740738</v>
          </cell>
          <cell r="O2585" t="str">
            <v>gchateaug</v>
          </cell>
          <cell r="Q2585">
            <v>0.33</v>
          </cell>
        </row>
        <row r="2586">
          <cell r="A2586" t="str">
            <v>2003</v>
          </cell>
          <cell r="B2586" t="str">
            <v>GR42</v>
          </cell>
          <cell r="C2586" t="str">
            <v>A00</v>
          </cell>
          <cell r="D2586" t="str">
            <v>PC_EMP</v>
          </cell>
          <cell r="E2586" t="str">
            <v>T</v>
          </cell>
          <cell r="F2586" t="str">
            <v>TOTAL</v>
          </cell>
          <cell r="G2586" t="str">
            <v>TOTAL</v>
          </cell>
          <cell r="H2586" t="str">
            <v>:</v>
          </cell>
          <cell r="I2586" t="str">
            <v>NC</v>
          </cell>
          <cell r="K2586" t="str">
            <v>V</v>
          </cell>
          <cell r="L2586">
            <v>38628.496828703705</v>
          </cell>
          <cell r="M2586" t="str">
            <v>gchateaug</v>
          </cell>
          <cell r="N2586">
            <v>38680.624490740738</v>
          </cell>
          <cell r="O2586" t="str">
            <v>gchateaug</v>
          </cell>
        </row>
        <row r="2587">
          <cell r="A2587" t="str">
            <v>2003</v>
          </cell>
          <cell r="B2587" t="str">
            <v>GR42</v>
          </cell>
          <cell r="C2587" t="str">
            <v>A00</v>
          </cell>
          <cell r="D2587" t="str">
            <v>PC_EMP</v>
          </cell>
          <cell r="E2587" t="str">
            <v>T</v>
          </cell>
          <cell r="F2587" t="str">
            <v>BES</v>
          </cell>
          <cell r="G2587" t="str">
            <v>TOTAL</v>
          </cell>
          <cell r="H2587" t="str">
            <v>:</v>
          </cell>
          <cell r="I2587" t="str">
            <v>NC</v>
          </cell>
          <cell r="K2587" t="str">
            <v>V</v>
          </cell>
          <cell r="L2587">
            <v>38628.496828703705</v>
          </cell>
          <cell r="M2587" t="str">
            <v>gchateaug</v>
          </cell>
          <cell r="N2587">
            <v>38680.624490740738</v>
          </cell>
          <cell r="O2587" t="str">
            <v>gchateaug</v>
          </cell>
        </row>
        <row r="2588">
          <cell r="A2588" t="str">
            <v>2003</v>
          </cell>
          <cell r="B2588" t="str">
            <v>GR4</v>
          </cell>
          <cell r="C2588" t="str">
            <v>A00</v>
          </cell>
          <cell r="D2588" t="str">
            <v>PC_EMP</v>
          </cell>
          <cell r="E2588" t="str">
            <v>T</v>
          </cell>
          <cell r="F2588" t="str">
            <v>TOTAL</v>
          </cell>
          <cell r="G2588" t="str">
            <v>TOTAL</v>
          </cell>
          <cell r="I2588" t="str">
            <v>MS</v>
          </cell>
          <cell r="K2588" t="str">
            <v>V</v>
          </cell>
          <cell r="L2588">
            <v>38628.496828703705</v>
          </cell>
          <cell r="M2588" t="str">
            <v>gchateaug</v>
          </cell>
          <cell r="N2588">
            <v>38680.624490740738</v>
          </cell>
          <cell r="O2588" t="str">
            <v>gchateaug</v>
          </cell>
          <cell r="Q2588">
            <v>1.36</v>
          </cell>
        </row>
        <row r="2589">
          <cell r="A2589" t="str">
            <v>2003</v>
          </cell>
          <cell r="B2589" t="str">
            <v>GR4</v>
          </cell>
          <cell r="C2589" t="str">
            <v>A00</v>
          </cell>
          <cell r="D2589" t="str">
            <v>PC_EMP</v>
          </cell>
          <cell r="E2589" t="str">
            <v>T</v>
          </cell>
          <cell r="F2589" t="str">
            <v>BES</v>
          </cell>
          <cell r="G2589" t="str">
            <v>TOTAL</v>
          </cell>
          <cell r="I2589" t="str">
            <v>MS</v>
          </cell>
          <cell r="K2589" t="str">
            <v>V</v>
          </cell>
          <cell r="L2589">
            <v>38628.496828703705</v>
          </cell>
          <cell r="M2589" t="str">
            <v>gchateaug</v>
          </cell>
          <cell r="N2589">
            <v>38680.624490740738</v>
          </cell>
          <cell r="O2589" t="str">
            <v>gchateaug</v>
          </cell>
          <cell r="Q2589">
            <v>0.03</v>
          </cell>
        </row>
        <row r="2590">
          <cell r="A2590" t="str">
            <v>2003</v>
          </cell>
          <cell r="B2590" t="str">
            <v>GR11</v>
          </cell>
          <cell r="C2590" t="str">
            <v>A00</v>
          </cell>
          <cell r="D2590" t="str">
            <v>PC_EMP</v>
          </cell>
          <cell r="E2590" t="str">
            <v>T</v>
          </cell>
          <cell r="F2590" t="str">
            <v>TOTAL</v>
          </cell>
          <cell r="G2590" t="str">
            <v>TOTAL</v>
          </cell>
          <cell r="H2590" t="str">
            <v>:</v>
          </cell>
          <cell r="I2590" t="str">
            <v>NC</v>
          </cell>
          <cell r="K2590" t="str">
            <v>V</v>
          </cell>
          <cell r="L2590">
            <v>38628.496828703705</v>
          </cell>
          <cell r="M2590" t="str">
            <v>gchateaug</v>
          </cell>
          <cell r="N2590">
            <v>38680.624490740738</v>
          </cell>
          <cell r="O2590" t="str">
            <v>gchateaug</v>
          </cell>
        </row>
        <row r="2591">
          <cell r="A2591" t="str">
            <v>2000</v>
          </cell>
          <cell r="B2591" t="str">
            <v>FR30</v>
          </cell>
          <cell r="C2591" t="str">
            <v>A00</v>
          </cell>
          <cell r="D2591" t="str">
            <v>PC_EMP</v>
          </cell>
          <cell r="E2591" t="str">
            <v>T</v>
          </cell>
          <cell r="F2591" t="str">
            <v>BES</v>
          </cell>
          <cell r="G2591" t="str">
            <v>TOTAL</v>
          </cell>
          <cell r="I2591" t="str">
            <v>NC</v>
          </cell>
          <cell r="J2591" t="str">
            <v>; former flag equal "s"</v>
          </cell>
          <cell r="K2591" t="str">
            <v>V</v>
          </cell>
          <cell r="L2591">
            <v>38628.496828703705</v>
          </cell>
          <cell r="M2591" t="str">
            <v>gchateaug</v>
          </cell>
          <cell r="N2591">
            <v>38680.624467592592</v>
          </cell>
          <cell r="O2591" t="str">
            <v>gchateaug</v>
          </cell>
          <cell r="Q2591">
            <v>0.23</v>
          </cell>
        </row>
        <row r="2592">
          <cell r="A2592" t="str">
            <v>2000</v>
          </cell>
          <cell r="B2592" t="str">
            <v>FR30</v>
          </cell>
          <cell r="C2592" t="str">
            <v>A00</v>
          </cell>
          <cell r="D2592" t="str">
            <v>PC_EMP</v>
          </cell>
          <cell r="E2592" t="str">
            <v>T</v>
          </cell>
          <cell r="F2592" t="str">
            <v>BES</v>
          </cell>
          <cell r="G2592" t="str">
            <v>RSE</v>
          </cell>
          <cell r="I2592" t="str">
            <v>NC</v>
          </cell>
          <cell r="J2592" t="str">
            <v>; former flag equal "s"</v>
          </cell>
          <cell r="K2592" t="str">
            <v>V</v>
          </cell>
          <cell r="L2592">
            <v>38628.496828703705</v>
          </cell>
          <cell r="M2592" t="str">
            <v>gchateaug</v>
          </cell>
          <cell r="N2592">
            <v>38680.624467592592</v>
          </cell>
          <cell r="O2592" t="str">
            <v>gchateaug</v>
          </cell>
          <cell r="Q2592">
            <v>0.1</v>
          </cell>
        </row>
        <row r="2593">
          <cell r="A2593" t="str">
            <v>2000</v>
          </cell>
          <cell r="B2593" t="str">
            <v>FR3</v>
          </cell>
          <cell r="C2593" t="str">
            <v>A00</v>
          </cell>
          <cell r="D2593" t="str">
            <v>PC_EMP</v>
          </cell>
          <cell r="E2593" t="str">
            <v>T</v>
          </cell>
          <cell r="F2593" t="str">
            <v>TOTAL</v>
          </cell>
          <cell r="G2593" t="str">
            <v>TOTAL</v>
          </cell>
          <cell r="I2593" t="str">
            <v>NC</v>
          </cell>
          <cell r="J2593" t="str">
            <v>; former flag equal "s"</v>
          </cell>
          <cell r="K2593" t="str">
            <v>V</v>
          </cell>
          <cell r="L2593">
            <v>38628.496828703705</v>
          </cell>
          <cell r="M2593" t="str">
            <v>gchateaug</v>
          </cell>
          <cell r="N2593">
            <v>38680.624467592592</v>
          </cell>
          <cell r="O2593" t="str">
            <v>gchateaug</v>
          </cell>
          <cell r="Q2593">
            <v>0.64</v>
          </cell>
        </row>
        <row r="2594">
          <cell r="A2594" t="str">
            <v>2000</v>
          </cell>
          <cell r="B2594" t="str">
            <v>FR3</v>
          </cell>
          <cell r="C2594" t="str">
            <v>A00</v>
          </cell>
          <cell r="D2594" t="str">
            <v>PC_EMP</v>
          </cell>
          <cell r="E2594" t="str">
            <v>T</v>
          </cell>
          <cell r="F2594" t="str">
            <v>TOTAL</v>
          </cell>
          <cell r="G2594" t="str">
            <v>RSE</v>
          </cell>
          <cell r="I2594" t="str">
            <v>NC</v>
          </cell>
          <cell r="J2594" t="str">
            <v>; former flag equal "s"</v>
          </cell>
          <cell r="K2594" t="str">
            <v>V</v>
          </cell>
          <cell r="L2594">
            <v>38628.496828703705</v>
          </cell>
          <cell r="M2594" t="str">
            <v>gchateaug</v>
          </cell>
          <cell r="N2594">
            <v>38680.624467592592</v>
          </cell>
          <cell r="O2594" t="str">
            <v>gchateaug</v>
          </cell>
          <cell r="Q2594">
            <v>0.48</v>
          </cell>
        </row>
        <row r="2595">
          <cell r="A2595" t="str">
            <v>2000</v>
          </cell>
          <cell r="B2595" t="str">
            <v>FR3</v>
          </cell>
          <cell r="C2595" t="str">
            <v>A00</v>
          </cell>
          <cell r="D2595" t="str">
            <v>PC_EMP</v>
          </cell>
          <cell r="E2595" t="str">
            <v>T</v>
          </cell>
          <cell r="F2595" t="str">
            <v>BES</v>
          </cell>
          <cell r="G2595" t="str">
            <v>TOTAL</v>
          </cell>
          <cell r="I2595" t="str">
            <v>NC</v>
          </cell>
          <cell r="J2595" t="str">
            <v>; former flag equal "s"</v>
          </cell>
          <cell r="K2595" t="str">
            <v>V</v>
          </cell>
          <cell r="L2595">
            <v>38628.496828703705</v>
          </cell>
          <cell r="M2595" t="str">
            <v>gchateaug</v>
          </cell>
          <cell r="N2595">
            <v>38680.624467592592</v>
          </cell>
          <cell r="O2595" t="str">
            <v>gchateaug</v>
          </cell>
          <cell r="Q2595">
            <v>0.23</v>
          </cell>
        </row>
        <row r="2596">
          <cell r="A2596" t="str">
            <v>2000</v>
          </cell>
          <cell r="B2596" t="str">
            <v>FR3</v>
          </cell>
          <cell r="C2596" t="str">
            <v>A00</v>
          </cell>
          <cell r="D2596" t="str">
            <v>PC_EMP</v>
          </cell>
          <cell r="E2596" t="str">
            <v>T</v>
          </cell>
          <cell r="F2596" t="str">
            <v>BES</v>
          </cell>
          <cell r="G2596" t="str">
            <v>RSE</v>
          </cell>
          <cell r="I2596" t="str">
            <v>NC</v>
          </cell>
          <cell r="J2596" t="str">
            <v>; former flag equal "s"</v>
          </cell>
          <cell r="K2596" t="str">
            <v>V</v>
          </cell>
          <cell r="L2596">
            <v>38628.496828703705</v>
          </cell>
          <cell r="M2596" t="str">
            <v>gchateaug</v>
          </cell>
          <cell r="N2596">
            <v>38680.624467592592</v>
          </cell>
          <cell r="O2596" t="str">
            <v>gchateaug</v>
          </cell>
          <cell r="Q2596">
            <v>0.1</v>
          </cell>
        </row>
        <row r="2597">
          <cell r="A2597" t="str">
            <v>2000</v>
          </cell>
          <cell r="B2597" t="str">
            <v>ES4</v>
          </cell>
          <cell r="C2597" t="str">
            <v>A00</v>
          </cell>
          <cell r="D2597" t="str">
            <v>PC_EMP</v>
          </cell>
          <cell r="E2597" t="str">
            <v>T</v>
          </cell>
          <cell r="F2597" t="str">
            <v>TOTAL</v>
          </cell>
          <cell r="G2597" t="str">
            <v>TOTAL</v>
          </cell>
          <cell r="H2597" t="str">
            <v>:</v>
          </cell>
          <cell r="I2597" t="str">
            <v>NC</v>
          </cell>
          <cell r="K2597" t="str">
            <v>V</v>
          </cell>
          <cell r="L2597">
            <v>38628.496828703705</v>
          </cell>
          <cell r="M2597" t="str">
            <v>gchateaug</v>
          </cell>
          <cell r="N2597">
            <v>38680.624467592592</v>
          </cell>
          <cell r="O2597" t="str">
            <v>gchateaug</v>
          </cell>
        </row>
        <row r="2598">
          <cell r="A2598" t="str">
            <v>2000</v>
          </cell>
          <cell r="B2598" t="str">
            <v>ES4</v>
          </cell>
          <cell r="C2598" t="str">
            <v>A00</v>
          </cell>
          <cell r="D2598" t="str">
            <v>PC_EMP</v>
          </cell>
          <cell r="E2598" t="str">
            <v>T</v>
          </cell>
          <cell r="F2598" t="str">
            <v>TOTAL</v>
          </cell>
          <cell r="G2598" t="str">
            <v>RSE</v>
          </cell>
          <cell r="H2598" t="str">
            <v>:</v>
          </cell>
          <cell r="I2598" t="str">
            <v>NC</v>
          </cell>
          <cell r="K2598" t="str">
            <v>V</v>
          </cell>
          <cell r="L2598">
            <v>38628.496828703705</v>
          </cell>
          <cell r="M2598" t="str">
            <v>gchateaug</v>
          </cell>
          <cell r="N2598">
            <v>38680.624467592592</v>
          </cell>
          <cell r="O2598" t="str">
            <v>gchateaug</v>
          </cell>
        </row>
        <row r="2599">
          <cell r="A2599" t="str">
            <v>2000</v>
          </cell>
          <cell r="B2599" t="str">
            <v>ES4</v>
          </cell>
          <cell r="C2599" t="str">
            <v>A00</v>
          </cell>
          <cell r="D2599" t="str">
            <v>PC_EMP</v>
          </cell>
          <cell r="E2599" t="str">
            <v>T</v>
          </cell>
          <cell r="F2599" t="str">
            <v>BES</v>
          </cell>
          <cell r="G2599" t="str">
            <v>TOTAL</v>
          </cell>
          <cell r="H2599" t="str">
            <v>:</v>
          </cell>
          <cell r="I2599" t="str">
            <v>NC</v>
          </cell>
          <cell r="K2599" t="str">
            <v>V</v>
          </cell>
          <cell r="L2599">
            <v>38628.496828703705</v>
          </cell>
          <cell r="M2599" t="str">
            <v>gchateaug</v>
          </cell>
          <cell r="N2599">
            <v>38680.624444444446</v>
          </cell>
          <cell r="O2599" t="str">
            <v>gchateaug</v>
          </cell>
        </row>
        <row r="2600">
          <cell r="A2600" t="str">
            <v>2000</v>
          </cell>
          <cell r="B2600" t="str">
            <v>ES4</v>
          </cell>
          <cell r="C2600" t="str">
            <v>A00</v>
          </cell>
          <cell r="D2600" t="str">
            <v>PC_EMP</v>
          </cell>
          <cell r="E2600" t="str">
            <v>T</v>
          </cell>
          <cell r="F2600" t="str">
            <v>BES</v>
          </cell>
          <cell r="G2600" t="str">
            <v>RSE</v>
          </cell>
          <cell r="H2600" t="str">
            <v>:</v>
          </cell>
          <cell r="I2600" t="str">
            <v>NC</v>
          </cell>
          <cell r="K2600" t="str">
            <v>V</v>
          </cell>
          <cell r="L2600">
            <v>38628.496828703705</v>
          </cell>
          <cell r="M2600" t="str">
            <v>gchateaug</v>
          </cell>
          <cell r="N2600">
            <v>38680.624444444446</v>
          </cell>
          <cell r="O2600" t="str">
            <v>gchateaug</v>
          </cell>
        </row>
        <row r="2601">
          <cell r="A2601" t="str">
            <v>2000</v>
          </cell>
          <cell r="B2601" t="str">
            <v>DK0</v>
          </cell>
          <cell r="C2601" t="str">
            <v>A00</v>
          </cell>
          <cell r="D2601" t="str">
            <v>PC_EMP</v>
          </cell>
          <cell r="E2601" t="str">
            <v>T</v>
          </cell>
          <cell r="F2601" t="str">
            <v>TOTAL</v>
          </cell>
          <cell r="G2601" t="str">
            <v>TOTAL</v>
          </cell>
          <cell r="I2601" t="str">
            <v>MS</v>
          </cell>
          <cell r="K2601" t="str">
            <v>V</v>
          </cell>
          <cell r="L2601">
            <v>38628.496828703705</v>
          </cell>
          <cell r="M2601" t="str">
            <v>gchateaug</v>
          </cell>
          <cell r="N2601">
            <v>38681.684490740743</v>
          </cell>
          <cell r="O2601" t="str">
            <v>gchateaug</v>
          </cell>
          <cell r="Q2601">
            <v>2.06</v>
          </cell>
        </row>
        <row r="2602">
          <cell r="A2602" t="str">
            <v>2000</v>
          </cell>
          <cell r="B2602" t="str">
            <v>FR71</v>
          </cell>
          <cell r="C2602" t="str">
            <v>A00</v>
          </cell>
          <cell r="D2602" t="str">
            <v>PC_EMP</v>
          </cell>
          <cell r="E2602" t="str">
            <v>T</v>
          </cell>
          <cell r="F2602" t="str">
            <v>BES</v>
          </cell>
          <cell r="G2602" t="str">
            <v>TOTAL</v>
          </cell>
          <cell r="I2602" t="str">
            <v>NC</v>
          </cell>
          <cell r="J2602" t="str">
            <v>; former flag equal "s"</v>
          </cell>
          <cell r="K2602" t="str">
            <v>V</v>
          </cell>
          <cell r="L2602">
            <v>38628.496828703705</v>
          </cell>
          <cell r="M2602" t="str">
            <v>gchateaug</v>
          </cell>
          <cell r="N2602">
            <v>38680.624467592592</v>
          </cell>
          <cell r="O2602" t="str">
            <v>gchateaug</v>
          </cell>
          <cell r="Q2602">
            <v>1</v>
          </cell>
        </row>
        <row r="2603">
          <cell r="A2603" t="str">
            <v>2000</v>
          </cell>
          <cell r="B2603" t="str">
            <v>FR71</v>
          </cell>
          <cell r="C2603" t="str">
            <v>A00</v>
          </cell>
          <cell r="D2603" t="str">
            <v>PC_EMP</v>
          </cell>
          <cell r="E2603" t="str">
            <v>T</v>
          </cell>
          <cell r="F2603" t="str">
            <v>BES</v>
          </cell>
          <cell r="G2603" t="str">
            <v>RSE</v>
          </cell>
          <cell r="I2603" t="str">
            <v>NC</v>
          </cell>
          <cell r="J2603" t="str">
            <v>; former flag equal "s"</v>
          </cell>
          <cell r="K2603" t="str">
            <v>V</v>
          </cell>
          <cell r="L2603">
            <v>38628.496828703705</v>
          </cell>
          <cell r="M2603" t="str">
            <v>gchateaug</v>
          </cell>
          <cell r="N2603">
            <v>38680.624467592592</v>
          </cell>
          <cell r="O2603" t="str">
            <v>gchateaug</v>
          </cell>
          <cell r="Q2603">
            <v>0.51</v>
          </cell>
        </row>
        <row r="2604">
          <cell r="A2604" t="str">
            <v>2000</v>
          </cell>
          <cell r="B2604" t="str">
            <v>FR42</v>
          </cell>
          <cell r="C2604" t="str">
            <v>A00</v>
          </cell>
          <cell r="D2604" t="str">
            <v>PC_EMP</v>
          </cell>
          <cell r="E2604" t="str">
            <v>T</v>
          </cell>
          <cell r="F2604" t="str">
            <v>TOTAL</v>
          </cell>
          <cell r="G2604" t="str">
            <v>TOTAL</v>
          </cell>
          <cell r="I2604" t="str">
            <v>NC</v>
          </cell>
          <cell r="J2604" t="str">
            <v>; former flag equal "s"</v>
          </cell>
          <cell r="K2604" t="str">
            <v>V</v>
          </cell>
          <cell r="L2604">
            <v>38628.496828703705</v>
          </cell>
          <cell r="M2604" t="str">
            <v>gchateaug</v>
          </cell>
          <cell r="N2604">
            <v>38680.624467592592</v>
          </cell>
          <cell r="O2604" t="str">
            <v>gchateaug</v>
          </cell>
          <cell r="Q2604">
            <v>1.21</v>
          </cell>
        </row>
        <row r="2605">
          <cell r="A2605" t="str">
            <v>2000</v>
          </cell>
          <cell r="B2605" t="str">
            <v>FR42</v>
          </cell>
          <cell r="C2605" t="str">
            <v>A00</v>
          </cell>
          <cell r="D2605" t="str">
            <v>PC_EMP</v>
          </cell>
          <cell r="E2605" t="str">
            <v>T</v>
          </cell>
          <cell r="F2605" t="str">
            <v>TOTAL</v>
          </cell>
          <cell r="G2605" t="str">
            <v>RSE</v>
          </cell>
          <cell r="I2605" t="str">
            <v>NC</v>
          </cell>
          <cell r="J2605" t="str">
            <v>; former flag equal "s"</v>
          </cell>
          <cell r="K2605" t="str">
            <v>V</v>
          </cell>
          <cell r="L2605">
            <v>38628.496828703705</v>
          </cell>
          <cell r="M2605" t="str">
            <v>gchateaug</v>
          </cell>
          <cell r="N2605">
            <v>38680.624467592592</v>
          </cell>
          <cell r="O2605" t="str">
            <v>gchateaug</v>
          </cell>
          <cell r="Q2605">
            <v>0.86</v>
          </cell>
        </row>
        <row r="2606">
          <cell r="A2606" t="str">
            <v>2000</v>
          </cell>
          <cell r="B2606" t="str">
            <v>FR42</v>
          </cell>
          <cell r="C2606" t="str">
            <v>A00</v>
          </cell>
          <cell r="D2606" t="str">
            <v>PC_EMP</v>
          </cell>
          <cell r="E2606" t="str">
            <v>T</v>
          </cell>
          <cell r="F2606" t="str">
            <v>BES</v>
          </cell>
          <cell r="G2606" t="str">
            <v>TOTAL</v>
          </cell>
          <cell r="I2606" t="str">
            <v>NC</v>
          </cell>
          <cell r="J2606" t="str">
            <v>; former flag equal "s"</v>
          </cell>
          <cell r="K2606" t="str">
            <v>V</v>
          </cell>
          <cell r="L2606">
            <v>38628.496828703705</v>
          </cell>
          <cell r="M2606" t="str">
            <v>gchateaug</v>
          </cell>
          <cell r="N2606">
            <v>38680.624467592592</v>
          </cell>
          <cell r="O2606" t="str">
            <v>gchateaug</v>
          </cell>
          <cell r="Q2606">
            <v>0.49</v>
          </cell>
        </row>
        <row r="2607">
          <cell r="A2607" t="str">
            <v>2000</v>
          </cell>
          <cell r="B2607" t="str">
            <v>FR42</v>
          </cell>
          <cell r="C2607" t="str">
            <v>A00</v>
          </cell>
          <cell r="D2607" t="str">
            <v>PC_EMP</v>
          </cell>
          <cell r="E2607" t="str">
            <v>T</v>
          </cell>
          <cell r="F2607" t="str">
            <v>BES</v>
          </cell>
          <cell r="G2607" t="str">
            <v>RSE</v>
          </cell>
          <cell r="I2607" t="str">
            <v>NC</v>
          </cell>
          <cell r="J2607" t="str">
            <v>; former flag equal "s"</v>
          </cell>
          <cell r="K2607" t="str">
            <v>V</v>
          </cell>
          <cell r="L2607">
            <v>38628.496828703705</v>
          </cell>
          <cell r="M2607" t="str">
            <v>gchateaug</v>
          </cell>
          <cell r="N2607">
            <v>38680.624467592592</v>
          </cell>
          <cell r="O2607" t="str">
            <v>gchateaug</v>
          </cell>
          <cell r="Q2607">
            <v>0.24</v>
          </cell>
        </row>
        <row r="2608">
          <cell r="A2608" t="str">
            <v>2000</v>
          </cell>
          <cell r="B2608" t="str">
            <v>FR30</v>
          </cell>
          <cell r="C2608" t="str">
            <v>A00</v>
          </cell>
          <cell r="D2608" t="str">
            <v>PC_EMP</v>
          </cell>
          <cell r="E2608" t="str">
            <v>T</v>
          </cell>
          <cell r="F2608" t="str">
            <v>TOTAL</v>
          </cell>
          <cell r="G2608" t="str">
            <v>TOTAL</v>
          </cell>
          <cell r="I2608" t="str">
            <v>NC</v>
          </cell>
          <cell r="J2608" t="str">
            <v>; former flag equal "s"</v>
          </cell>
          <cell r="K2608" t="str">
            <v>V</v>
          </cell>
          <cell r="L2608">
            <v>38628.496828703705</v>
          </cell>
          <cell r="M2608" t="str">
            <v>gchateaug</v>
          </cell>
          <cell r="N2608">
            <v>38680.624467592592</v>
          </cell>
          <cell r="O2608" t="str">
            <v>gchateaug</v>
          </cell>
          <cell r="Q2608">
            <v>0.64</v>
          </cell>
        </row>
        <row r="2609">
          <cell r="A2609" t="str">
            <v>2000</v>
          </cell>
          <cell r="B2609" t="str">
            <v>FR30</v>
          </cell>
          <cell r="C2609" t="str">
            <v>A00</v>
          </cell>
          <cell r="D2609" t="str">
            <v>PC_EMP</v>
          </cell>
          <cell r="E2609" t="str">
            <v>T</v>
          </cell>
          <cell r="F2609" t="str">
            <v>TOTAL</v>
          </cell>
          <cell r="G2609" t="str">
            <v>RSE</v>
          </cell>
          <cell r="I2609" t="str">
            <v>NC</v>
          </cell>
          <cell r="J2609" t="str">
            <v>; former flag equal "s"</v>
          </cell>
          <cell r="K2609" t="str">
            <v>V</v>
          </cell>
          <cell r="L2609">
            <v>38628.496828703705</v>
          </cell>
          <cell r="M2609" t="str">
            <v>gchateaug</v>
          </cell>
          <cell r="N2609">
            <v>38680.624467592592</v>
          </cell>
          <cell r="O2609" t="str">
            <v>gchateaug</v>
          </cell>
          <cell r="Q2609">
            <v>0.48</v>
          </cell>
        </row>
        <row r="2610">
          <cell r="A2610" t="str">
            <v>2002</v>
          </cell>
          <cell r="B2610" t="str">
            <v>SI00</v>
          </cell>
          <cell r="C2610" t="str">
            <v>A00</v>
          </cell>
          <cell r="D2610" t="str">
            <v>PC_EMP</v>
          </cell>
          <cell r="E2610" t="str">
            <v>T</v>
          </cell>
          <cell r="F2610" t="str">
            <v>BES</v>
          </cell>
          <cell r="G2610" t="str">
            <v>TOTAL</v>
          </cell>
          <cell r="I2610" t="str">
            <v>MS</v>
          </cell>
          <cell r="K2610" t="str">
            <v>V</v>
          </cell>
          <cell r="L2610">
            <v>38628.496828703705</v>
          </cell>
          <cell r="M2610" t="str">
            <v>gchateaug</v>
          </cell>
          <cell r="N2610">
            <v>38681.684652777774</v>
          </cell>
          <cell r="O2610" t="str">
            <v>gchateaug</v>
          </cell>
          <cell r="Q2610">
            <v>0.57999999999999996</v>
          </cell>
        </row>
        <row r="2611">
          <cell r="A2611" t="str">
            <v>2002</v>
          </cell>
          <cell r="B2611" t="str">
            <v>SI00</v>
          </cell>
          <cell r="C2611" t="str">
            <v>A00</v>
          </cell>
          <cell r="D2611" t="str">
            <v>PC_EMP</v>
          </cell>
          <cell r="E2611" t="str">
            <v>T</v>
          </cell>
          <cell r="F2611" t="str">
            <v>BES</v>
          </cell>
          <cell r="G2611" t="str">
            <v>RSE</v>
          </cell>
          <cell r="I2611" t="str">
            <v>MS</v>
          </cell>
          <cell r="K2611" t="str">
            <v>V</v>
          </cell>
          <cell r="L2611">
            <v>38628.496828703705</v>
          </cell>
          <cell r="M2611" t="str">
            <v>gchateaug</v>
          </cell>
          <cell r="N2611">
            <v>38681.684652777774</v>
          </cell>
          <cell r="O2611" t="str">
            <v>gchateaug</v>
          </cell>
          <cell r="Q2611">
            <v>0.2</v>
          </cell>
        </row>
        <row r="2612">
          <cell r="A2612" t="str">
            <v>2002</v>
          </cell>
          <cell r="B2612" t="str">
            <v>SI0</v>
          </cell>
          <cell r="C2612" t="str">
            <v>A00</v>
          </cell>
          <cell r="D2612" t="str">
            <v>PC_EMP</v>
          </cell>
          <cell r="E2612" t="str">
            <v>T</v>
          </cell>
          <cell r="F2612" t="str">
            <v>TOTAL</v>
          </cell>
          <cell r="G2612" t="str">
            <v>TOTAL</v>
          </cell>
          <cell r="I2612" t="str">
            <v>MS</v>
          </cell>
          <cell r="K2612" t="str">
            <v>V</v>
          </cell>
          <cell r="L2612">
            <v>38628.496828703705</v>
          </cell>
          <cell r="M2612" t="str">
            <v>gchateaug</v>
          </cell>
          <cell r="N2612">
            <v>38681.684432870374</v>
          </cell>
          <cell r="O2612" t="str">
            <v>gchateaug</v>
          </cell>
          <cell r="Q2612">
            <v>1.34</v>
          </cell>
        </row>
        <row r="2613">
          <cell r="A2613" t="str">
            <v>2002</v>
          </cell>
          <cell r="B2613" t="str">
            <v>SI0</v>
          </cell>
          <cell r="C2613" t="str">
            <v>A00</v>
          </cell>
          <cell r="D2613" t="str">
            <v>PC_EMP</v>
          </cell>
          <cell r="E2613" t="str">
            <v>T</v>
          </cell>
          <cell r="F2613" t="str">
            <v>TOTAL</v>
          </cell>
          <cell r="G2613" t="str">
            <v>RSE</v>
          </cell>
          <cell r="I2613" t="str">
            <v>MS</v>
          </cell>
          <cell r="K2613" t="str">
            <v>V</v>
          </cell>
          <cell r="L2613">
            <v>38628.496828703705</v>
          </cell>
          <cell r="M2613" t="str">
            <v>gchateaug</v>
          </cell>
          <cell r="N2613">
            <v>38681.684432870374</v>
          </cell>
          <cell r="O2613" t="str">
            <v>gchateaug</v>
          </cell>
          <cell r="Q2613">
            <v>0.76</v>
          </cell>
        </row>
        <row r="2614">
          <cell r="A2614" t="str">
            <v>2002</v>
          </cell>
          <cell r="B2614" t="str">
            <v>SI0</v>
          </cell>
          <cell r="C2614" t="str">
            <v>A00</v>
          </cell>
          <cell r="D2614" t="str">
            <v>PC_EMP</v>
          </cell>
          <cell r="E2614" t="str">
            <v>T</v>
          </cell>
          <cell r="F2614" t="str">
            <v>BES</v>
          </cell>
          <cell r="G2614" t="str">
            <v>TOTAL</v>
          </cell>
          <cell r="I2614" t="str">
            <v>MS</v>
          </cell>
          <cell r="K2614" t="str">
            <v>V</v>
          </cell>
          <cell r="L2614">
            <v>38628.496828703705</v>
          </cell>
          <cell r="M2614" t="str">
            <v>gchateaug</v>
          </cell>
          <cell r="N2614">
            <v>38681.68445601852</v>
          </cell>
          <cell r="O2614" t="str">
            <v>gchateaug</v>
          </cell>
          <cell r="Q2614">
            <v>0.57999999999999996</v>
          </cell>
        </row>
        <row r="2615">
          <cell r="A2615" t="str">
            <v>2002</v>
          </cell>
          <cell r="B2615" t="str">
            <v>SI0</v>
          </cell>
          <cell r="C2615" t="str">
            <v>A00</v>
          </cell>
          <cell r="D2615" t="str">
            <v>PC_EMP</v>
          </cell>
          <cell r="E2615" t="str">
            <v>T</v>
          </cell>
          <cell r="F2615" t="str">
            <v>BES</v>
          </cell>
          <cell r="G2615" t="str">
            <v>RSE</v>
          </cell>
          <cell r="I2615" t="str">
            <v>MS</v>
          </cell>
          <cell r="K2615" t="str">
            <v>V</v>
          </cell>
          <cell r="L2615">
            <v>38628.496828703705</v>
          </cell>
          <cell r="M2615" t="str">
            <v>gchateaug</v>
          </cell>
          <cell r="N2615">
            <v>38681.68445601852</v>
          </cell>
          <cell r="O2615" t="str">
            <v>gchateaug</v>
          </cell>
          <cell r="Q2615">
            <v>0.2</v>
          </cell>
        </row>
        <row r="2616">
          <cell r="A2616" t="str">
            <v>2002</v>
          </cell>
          <cell r="B2616" t="str">
            <v>RO08</v>
          </cell>
          <cell r="C2616" t="str">
            <v>A00</v>
          </cell>
          <cell r="D2616" t="str">
            <v>PC_EMP</v>
          </cell>
          <cell r="E2616" t="str">
            <v>T</v>
          </cell>
          <cell r="F2616" t="str">
            <v>TOTAL</v>
          </cell>
          <cell r="G2616" t="str">
            <v>TOTAL</v>
          </cell>
          <cell r="I2616" t="str">
            <v>MS</v>
          </cell>
          <cell r="K2616" t="str">
            <v>V</v>
          </cell>
          <cell r="L2616">
            <v>38628.496828703705</v>
          </cell>
          <cell r="M2616" t="str">
            <v>gchateaug</v>
          </cell>
          <cell r="N2616">
            <v>38680.624479166669</v>
          </cell>
          <cell r="O2616" t="str">
            <v>gchateaug</v>
          </cell>
          <cell r="Q2616">
            <v>1.83</v>
          </cell>
        </row>
        <row r="2617">
          <cell r="A2617" t="str">
            <v>2002</v>
          </cell>
          <cell r="B2617" t="str">
            <v>RO08</v>
          </cell>
          <cell r="C2617" t="str">
            <v>A00</v>
          </cell>
          <cell r="D2617" t="str">
            <v>PC_EMP</v>
          </cell>
          <cell r="E2617" t="str">
            <v>T</v>
          </cell>
          <cell r="F2617" t="str">
            <v>TOTAL</v>
          </cell>
          <cell r="G2617" t="str">
            <v>RSE</v>
          </cell>
          <cell r="I2617" t="str">
            <v>MS</v>
          </cell>
          <cell r="K2617" t="str">
            <v>V</v>
          </cell>
          <cell r="L2617">
            <v>38628.496828703705</v>
          </cell>
          <cell r="M2617" t="str">
            <v>gchateaug</v>
          </cell>
          <cell r="N2617">
            <v>38680.624479166669</v>
          </cell>
          <cell r="O2617" t="str">
            <v>gchateaug</v>
          </cell>
          <cell r="Q2617">
            <v>1.19</v>
          </cell>
        </row>
        <row r="2618">
          <cell r="A2618" t="str">
            <v>2002</v>
          </cell>
          <cell r="B2618" t="str">
            <v>RO08</v>
          </cell>
          <cell r="C2618" t="str">
            <v>A00</v>
          </cell>
          <cell r="D2618" t="str">
            <v>PC_EMP</v>
          </cell>
          <cell r="E2618" t="str">
            <v>T</v>
          </cell>
          <cell r="F2618" t="str">
            <v>BES</v>
          </cell>
          <cell r="G2618" t="str">
            <v>TOTAL</v>
          </cell>
          <cell r="I2618" t="str">
            <v>MS</v>
          </cell>
          <cell r="K2618" t="str">
            <v>V</v>
          </cell>
          <cell r="L2618">
            <v>38628.496828703705</v>
          </cell>
          <cell r="M2618" t="str">
            <v>gchateaug</v>
          </cell>
          <cell r="N2618">
            <v>38680.624479166669</v>
          </cell>
          <cell r="O2618" t="str">
            <v>gchateaug</v>
          </cell>
          <cell r="Q2618">
            <v>0.77</v>
          </cell>
        </row>
        <row r="2619">
          <cell r="A2619" t="str">
            <v>2002</v>
          </cell>
          <cell r="B2619" t="str">
            <v>RO08</v>
          </cell>
          <cell r="C2619" t="str">
            <v>A00</v>
          </cell>
          <cell r="D2619" t="str">
            <v>PC_EMP</v>
          </cell>
          <cell r="E2619" t="str">
            <v>T</v>
          </cell>
          <cell r="F2619" t="str">
            <v>BES</v>
          </cell>
          <cell r="G2619" t="str">
            <v>RSE</v>
          </cell>
          <cell r="I2619" t="str">
            <v>MS</v>
          </cell>
          <cell r="K2619" t="str">
            <v>V</v>
          </cell>
          <cell r="L2619">
            <v>38628.496828703705</v>
          </cell>
          <cell r="M2619" t="str">
            <v>gchateaug</v>
          </cell>
          <cell r="N2619">
            <v>38680.624479166669</v>
          </cell>
          <cell r="O2619" t="str">
            <v>gchateaug</v>
          </cell>
          <cell r="Q2619">
            <v>0.46</v>
          </cell>
        </row>
        <row r="2620">
          <cell r="A2620" t="str">
            <v>2002</v>
          </cell>
          <cell r="B2620" t="str">
            <v>RO07</v>
          </cell>
          <cell r="C2620" t="str">
            <v>A00</v>
          </cell>
          <cell r="D2620" t="str">
            <v>PC_EMP</v>
          </cell>
          <cell r="E2620" t="str">
            <v>T</v>
          </cell>
          <cell r="F2620" t="str">
            <v>TOTAL</v>
          </cell>
          <cell r="G2620" t="str">
            <v>TOTAL</v>
          </cell>
          <cell r="I2620" t="str">
            <v>MS</v>
          </cell>
          <cell r="K2620" t="str">
            <v>V</v>
          </cell>
          <cell r="L2620">
            <v>38628.496828703705</v>
          </cell>
          <cell r="M2620" t="str">
            <v>gchateaug</v>
          </cell>
          <cell r="N2620">
            <v>38680.624479166669</v>
          </cell>
          <cell r="O2620" t="str">
            <v>gchateaug</v>
          </cell>
          <cell r="Q2620">
            <v>0.4</v>
          </cell>
        </row>
        <row r="2621">
          <cell r="A2621" t="str">
            <v>2002</v>
          </cell>
          <cell r="B2621" t="str">
            <v>RO07</v>
          </cell>
          <cell r="C2621" t="str">
            <v>A00</v>
          </cell>
          <cell r="D2621" t="str">
            <v>PC_EMP</v>
          </cell>
          <cell r="E2621" t="str">
            <v>T</v>
          </cell>
          <cell r="F2621" t="str">
            <v>TOTAL</v>
          </cell>
          <cell r="G2621" t="str">
            <v>RSE</v>
          </cell>
          <cell r="I2621" t="str">
            <v>MS</v>
          </cell>
          <cell r="K2621" t="str">
            <v>V</v>
          </cell>
          <cell r="L2621">
            <v>38628.496828703705</v>
          </cell>
          <cell r="M2621" t="str">
            <v>gchateaug</v>
          </cell>
          <cell r="N2621">
            <v>38680.624479166669</v>
          </cell>
          <cell r="O2621" t="str">
            <v>gchateaug</v>
          </cell>
          <cell r="Q2621">
            <v>0.28000000000000003</v>
          </cell>
        </row>
        <row r="2622">
          <cell r="A2622" t="str">
            <v>2002</v>
          </cell>
          <cell r="B2622" t="str">
            <v>RO07</v>
          </cell>
          <cell r="C2622" t="str">
            <v>A00</v>
          </cell>
          <cell r="D2622" t="str">
            <v>PC_EMP</v>
          </cell>
          <cell r="E2622" t="str">
            <v>T</v>
          </cell>
          <cell r="F2622" t="str">
            <v>BES</v>
          </cell>
          <cell r="G2622" t="str">
            <v>TOTAL</v>
          </cell>
          <cell r="I2622" t="str">
            <v>MS</v>
          </cell>
          <cell r="K2622" t="str">
            <v>V</v>
          </cell>
          <cell r="L2622">
            <v>38628.496828703705</v>
          </cell>
          <cell r="M2622" t="str">
            <v>gchateaug</v>
          </cell>
          <cell r="N2622">
            <v>38680.624479166669</v>
          </cell>
          <cell r="O2622" t="str">
            <v>gchateaug</v>
          </cell>
          <cell r="Q2622">
            <v>0.25</v>
          </cell>
        </row>
        <row r="2623">
          <cell r="A2623" t="str">
            <v>1999</v>
          </cell>
          <cell r="B2623" t="str">
            <v>FR10</v>
          </cell>
          <cell r="C2623" t="str">
            <v>A00</v>
          </cell>
          <cell r="D2623" t="str">
            <v>PC_EMP</v>
          </cell>
          <cell r="E2623" t="str">
            <v>T</v>
          </cell>
          <cell r="F2623" t="str">
            <v>BES</v>
          </cell>
          <cell r="G2623" t="str">
            <v>TOTAL</v>
          </cell>
          <cell r="H2623" t="str">
            <v>:</v>
          </cell>
          <cell r="I2623" t="str">
            <v>NC</v>
          </cell>
          <cell r="K2623" t="str">
            <v>V</v>
          </cell>
          <cell r="L2623">
            <v>38628.496828703705</v>
          </cell>
          <cell r="M2623" t="str">
            <v>gchateaug</v>
          </cell>
          <cell r="N2623">
            <v>38680.624490740738</v>
          </cell>
          <cell r="O2623" t="str">
            <v>gchateaug</v>
          </cell>
        </row>
        <row r="2624">
          <cell r="A2624" t="str">
            <v>1999</v>
          </cell>
          <cell r="B2624" t="str">
            <v>FR10</v>
          </cell>
          <cell r="C2624" t="str">
            <v>A00</v>
          </cell>
          <cell r="D2624" t="str">
            <v>PC_EMP</v>
          </cell>
          <cell r="E2624" t="str">
            <v>T</v>
          </cell>
          <cell r="F2624" t="str">
            <v>BES</v>
          </cell>
          <cell r="G2624" t="str">
            <v>RSE</v>
          </cell>
          <cell r="H2624" t="str">
            <v>:</v>
          </cell>
          <cell r="I2624" t="str">
            <v>NC</v>
          </cell>
          <cell r="K2624" t="str">
            <v>V</v>
          </cell>
          <cell r="L2624">
            <v>38628.496828703705</v>
          </cell>
          <cell r="M2624" t="str">
            <v>gchateaug</v>
          </cell>
          <cell r="N2624">
            <v>38680.624490740738</v>
          </cell>
          <cell r="O2624" t="str">
            <v>gchateaug</v>
          </cell>
        </row>
        <row r="2625">
          <cell r="A2625" t="str">
            <v>1999</v>
          </cell>
          <cell r="B2625" t="str">
            <v>FR1</v>
          </cell>
          <cell r="C2625" t="str">
            <v>A00</v>
          </cell>
          <cell r="D2625" t="str">
            <v>PC_EMP</v>
          </cell>
          <cell r="E2625" t="str">
            <v>T</v>
          </cell>
          <cell r="F2625" t="str">
            <v>TOTAL</v>
          </cell>
          <cell r="G2625" t="str">
            <v>TOTAL</v>
          </cell>
          <cell r="H2625" t="str">
            <v>:</v>
          </cell>
          <cell r="I2625" t="str">
            <v>NC</v>
          </cell>
          <cell r="K2625" t="str">
            <v>V</v>
          </cell>
          <cell r="L2625">
            <v>38628.496828703705</v>
          </cell>
          <cell r="M2625" t="str">
            <v>gchateaug</v>
          </cell>
          <cell r="N2625">
            <v>38680.624490740738</v>
          </cell>
          <cell r="O2625" t="str">
            <v>gchateaug</v>
          </cell>
        </row>
        <row r="2626">
          <cell r="A2626" t="str">
            <v>1999</v>
          </cell>
          <cell r="B2626" t="str">
            <v>FR1</v>
          </cell>
          <cell r="C2626" t="str">
            <v>A00</v>
          </cell>
          <cell r="D2626" t="str">
            <v>PC_EMP</v>
          </cell>
          <cell r="E2626" t="str">
            <v>T</v>
          </cell>
          <cell r="F2626" t="str">
            <v>TOTAL</v>
          </cell>
          <cell r="G2626" t="str">
            <v>RSE</v>
          </cell>
          <cell r="H2626" t="str">
            <v>:</v>
          </cell>
          <cell r="I2626" t="str">
            <v>NC</v>
          </cell>
          <cell r="K2626" t="str">
            <v>V</v>
          </cell>
          <cell r="L2626">
            <v>38628.496828703705</v>
          </cell>
          <cell r="M2626" t="str">
            <v>gchateaug</v>
          </cell>
          <cell r="N2626">
            <v>38680.624490740738</v>
          </cell>
          <cell r="O2626" t="str">
            <v>gchateaug</v>
          </cell>
        </row>
        <row r="2627">
          <cell r="A2627" t="str">
            <v>1999</v>
          </cell>
          <cell r="B2627" t="str">
            <v>FR1</v>
          </cell>
          <cell r="C2627" t="str">
            <v>A00</v>
          </cell>
          <cell r="D2627" t="str">
            <v>PC_EMP</v>
          </cell>
          <cell r="E2627" t="str">
            <v>T</v>
          </cell>
          <cell r="F2627" t="str">
            <v>BES</v>
          </cell>
          <cell r="G2627" t="str">
            <v>TOTAL</v>
          </cell>
          <cell r="H2627" t="str">
            <v>:</v>
          </cell>
          <cell r="I2627" t="str">
            <v>NC</v>
          </cell>
          <cell r="K2627" t="str">
            <v>V</v>
          </cell>
          <cell r="L2627">
            <v>38628.496828703705</v>
          </cell>
          <cell r="M2627" t="str">
            <v>gchateaug</v>
          </cell>
          <cell r="N2627">
            <v>38680.624490740738</v>
          </cell>
          <cell r="O2627" t="str">
            <v>gchateaug</v>
          </cell>
        </row>
        <row r="2628">
          <cell r="A2628" t="str">
            <v>1999</v>
          </cell>
          <cell r="B2628" t="str">
            <v>FR1</v>
          </cell>
          <cell r="C2628" t="str">
            <v>A00</v>
          </cell>
          <cell r="D2628" t="str">
            <v>PC_EMP</v>
          </cell>
          <cell r="E2628" t="str">
            <v>T</v>
          </cell>
          <cell r="F2628" t="str">
            <v>BES</v>
          </cell>
          <cell r="G2628" t="str">
            <v>RSE</v>
          </cell>
          <cell r="H2628" t="str">
            <v>:</v>
          </cell>
          <cell r="I2628" t="str">
            <v>NC</v>
          </cell>
          <cell r="K2628" t="str">
            <v>V</v>
          </cell>
          <cell r="L2628">
            <v>38628.496828703705</v>
          </cell>
          <cell r="M2628" t="str">
            <v>gchateaug</v>
          </cell>
          <cell r="N2628">
            <v>38680.624490740738</v>
          </cell>
          <cell r="O2628" t="str">
            <v>gchateaug</v>
          </cell>
        </row>
        <row r="2629">
          <cell r="A2629" t="str">
            <v>2003</v>
          </cell>
          <cell r="B2629" t="str">
            <v>SE07</v>
          </cell>
          <cell r="C2629" t="str">
            <v>A00</v>
          </cell>
          <cell r="D2629" t="str">
            <v>PC_EMP</v>
          </cell>
          <cell r="E2629" t="str">
            <v>T</v>
          </cell>
          <cell r="F2629" t="str">
            <v>BES</v>
          </cell>
          <cell r="G2629" t="str">
            <v>TOTAL</v>
          </cell>
          <cell r="I2629" t="str">
            <v>MS</v>
          </cell>
          <cell r="K2629" t="str">
            <v>V</v>
          </cell>
          <cell r="L2629">
            <v>38628.496840277781</v>
          </cell>
          <cell r="M2629" t="str">
            <v>gchateaug</v>
          </cell>
          <cell r="N2629">
            <v>38680.624467592592</v>
          </cell>
          <cell r="O2629" t="str">
            <v>gchateaug</v>
          </cell>
          <cell r="Q2629">
            <v>0.16</v>
          </cell>
        </row>
        <row r="2630">
          <cell r="A2630" t="str">
            <v>2003</v>
          </cell>
          <cell r="B2630" t="str">
            <v>SE07</v>
          </cell>
          <cell r="C2630" t="str">
            <v>A00</v>
          </cell>
          <cell r="D2630" t="str">
            <v>PC_EMP</v>
          </cell>
          <cell r="E2630" t="str">
            <v>T</v>
          </cell>
          <cell r="F2630" t="str">
            <v>BES</v>
          </cell>
          <cell r="G2630" t="str">
            <v>RSE</v>
          </cell>
          <cell r="I2630" t="str">
            <v>MS</v>
          </cell>
          <cell r="K2630" t="str">
            <v>V</v>
          </cell>
          <cell r="L2630">
            <v>38628.496840277781</v>
          </cell>
          <cell r="M2630" t="str">
            <v>gchateaug</v>
          </cell>
          <cell r="N2630">
            <v>38680.624467592592</v>
          </cell>
          <cell r="O2630" t="str">
            <v>gchateaug</v>
          </cell>
          <cell r="Q2630">
            <v>0.09</v>
          </cell>
        </row>
        <row r="2631">
          <cell r="A2631" t="str">
            <v>2003</v>
          </cell>
          <cell r="B2631" t="str">
            <v>SE06</v>
          </cell>
          <cell r="C2631" t="str">
            <v>A00</v>
          </cell>
          <cell r="D2631" t="str">
            <v>PC_EMP</v>
          </cell>
          <cell r="E2631" t="str">
            <v>T</v>
          </cell>
          <cell r="F2631" t="str">
            <v>TOTAL</v>
          </cell>
          <cell r="G2631" t="str">
            <v>TOTAL</v>
          </cell>
          <cell r="H2631" t="str">
            <v>:</v>
          </cell>
          <cell r="I2631" t="str">
            <v>NC</v>
          </cell>
          <cell r="K2631" t="str">
            <v>V</v>
          </cell>
          <cell r="L2631">
            <v>38628.496840277781</v>
          </cell>
          <cell r="M2631" t="str">
            <v>gchateaug</v>
          </cell>
          <cell r="N2631">
            <v>38680.624467592592</v>
          </cell>
          <cell r="O2631" t="str">
            <v>gchateaug</v>
          </cell>
        </row>
        <row r="2632">
          <cell r="A2632" t="str">
            <v>2003</v>
          </cell>
          <cell r="B2632" t="str">
            <v>SE06</v>
          </cell>
          <cell r="C2632" t="str">
            <v>A00</v>
          </cell>
          <cell r="D2632" t="str">
            <v>PC_EMP</v>
          </cell>
          <cell r="E2632" t="str">
            <v>T</v>
          </cell>
          <cell r="F2632" t="str">
            <v>BES</v>
          </cell>
          <cell r="G2632" t="str">
            <v>TOTAL</v>
          </cell>
          <cell r="I2632" t="str">
            <v>MS</v>
          </cell>
          <cell r="K2632" t="str">
            <v>V</v>
          </cell>
          <cell r="L2632">
            <v>38628.496840277781</v>
          </cell>
          <cell r="M2632" t="str">
            <v>gchateaug</v>
          </cell>
          <cell r="N2632">
            <v>38680.624467592592</v>
          </cell>
          <cell r="O2632" t="str">
            <v>gchateaug</v>
          </cell>
          <cell r="Q2632">
            <v>0.56000000000000005</v>
          </cell>
        </row>
        <row r="2633">
          <cell r="A2633" t="str">
            <v>2000</v>
          </cell>
          <cell r="B2633" t="str">
            <v>PL11</v>
          </cell>
          <cell r="C2633" t="str">
            <v>A00</v>
          </cell>
          <cell r="D2633" t="str">
            <v>PC_EMP</v>
          </cell>
          <cell r="E2633" t="str">
            <v>T</v>
          </cell>
          <cell r="F2633" t="str">
            <v>BES</v>
          </cell>
          <cell r="G2633" t="str">
            <v>TOTAL</v>
          </cell>
          <cell r="H2633" t="str">
            <v>:</v>
          </cell>
          <cell r="I2633" t="str">
            <v>NC</v>
          </cell>
          <cell r="K2633" t="str">
            <v>V</v>
          </cell>
          <cell r="L2633">
            <v>38628.496840277781</v>
          </cell>
          <cell r="M2633" t="str">
            <v>gchateaug</v>
          </cell>
          <cell r="N2633">
            <v>38680.624467592592</v>
          </cell>
          <cell r="O2633" t="str">
            <v>gchateaug</v>
          </cell>
        </row>
        <row r="2634">
          <cell r="A2634" t="str">
            <v>2000</v>
          </cell>
          <cell r="B2634" t="str">
            <v>PL11</v>
          </cell>
          <cell r="C2634" t="str">
            <v>A00</v>
          </cell>
          <cell r="D2634" t="str">
            <v>PC_EMP</v>
          </cell>
          <cell r="E2634" t="str">
            <v>T</v>
          </cell>
          <cell r="F2634" t="str">
            <v>BES</v>
          </cell>
          <cell r="G2634" t="str">
            <v>RSE</v>
          </cell>
          <cell r="H2634" t="str">
            <v>:</v>
          </cell>
          <cell r="I2634" t="str">
            <v>NC</v>
          </cell>
          <cell r="K2634" t="str">
            <v>V</v>
          </cell>
          <cell r="L2634">
            <v>38628.496840277781</v>
          </cell>
          <cell r="M2634" t="str">
            <v>gchateaug</v>
          </cell>
          <cell r="N2634">
            <v>38680.624467592592</v>
          </cell>
          <cell r="O2634" t="str">
            <v>gchateaug</v>
          </cell>
        </row>
        <row r="2635">
          <cell r="A2635" t="str">
            <v>2000</v>
          </cell>
          <cell r="B2635" t="str">
            <v>NL13</v>
          </cell>
          <cell r="C2635" t="str">
            <v>A00</v>
          </cell>
          <cell r="D2635" t="str">
            <v>PC_EMP</v>
          </cell>
          <cell r="E2635" t="str">
            <v>T</v>
          </cell>
          <cell r="F2635" t="str">
            <v>TOTAL</v>
          </cell>
          <cell r="G2635" t="str">
            <v>TOTAL</v>
          </cell>
          <cell r="H2635" t="str">
            <v>:</v>
          </cell>
          <cell r="I2635" t="str">
            <v>NC</v>
          </cell>
          <cell r="K2635" t="str">
            <v>V</v>
          </cell>
          <cell r="L2635">
            <v>38628.496840277781</v>
          </cell>
          <cell r="M2635" t="str">
            <v>gchateaug</v>
          </cell>
          <cell r="N2635">
            <v>38680.624467592592</v>
          </cell>
          <cell r="O2635" t="str">
            <v>gchateaug</v>
          </cell>
        </row>
        <row r="2636">
          <cell r="A2636" t="str">
            <v>2000</v>
          </cell>
          <cell r="B2636" t="str">
            <v>NL13</v>
          </cell>
          <cell r="C2636" t="str">
            <v>A00</v>
          </cell>
          <cell r="D2636" t="str">
            <v>PC_EMP</v>
          </cell>
          <cell r="E2636" t="str">
            <v>T</v>
          </cell>
          <cell r="F2636" t="str">
            <v>BES</v>
          </cell>
          <cell r="G2636" t="str">
            <v>TOTAL</v>
          </cell>
          <cell r="H2636" t="str">
            <v>:</v>
          </cell>
          <cell r="I2636" t="str">
            <v>NC</v>
          </cell>
          <cell r="K2636" t="str">
            <v>V</v>
          </cell>
          <cell r="L2636">
            <v>38628.496840277781</v>
          </cell>
          <cell r="M2636" t="str">
            <v>gchateaug</v>
          </cell>
          <cell r="N2636">
            <v>38680.624467592592</v>
          </cell>
          <cell r="O2636" t="str">
            <v>gchateaug</v>
          </cell>
        </row>
        <row r="2637">
          <cell r="A2637" t="str">
            <v>2000</v>
          </cell>
          <cell r="B2637" t="str">
            <v>LV00</v>
          </cell>
          <cell r="C2637" t="str">
            <v>A00</v>
          </cell>
          <cell r="D2637" t="str">
            <v>PC_EMP</v>
          </cell>
          <cell r="E2637" t="str">
            <v>T</v>
          </cell>
          <cell r="F2637" t="str">
            <v>TOTAL</v>
          </cell>
          <cell r="G2637" t="str">
            <v>TOTAL</v>
          </cell>
          <cell r="I2637" t="str">
            <v>NC</v>
          </cell>
          <cell r="K2637" t="str">
            <v>V</v>
          </cell>
          <cell r="L2637">
            <v>38628.496840277781</v>
          </cell>
          <cell r="M2637" t="str">
            <v>gchateaug</v>
          </cell>
          <cell r="N2637">
            <v>38681.684641203705</v>
          </cell>
          <cell r="O2637" t="str">
            <v>gchateaug</v>
          </cell>
          <cell r="Q2637">
            <v>0.87</v>
          </cell>
        </row>
        <row r="2638">
          <cell r="A2638" t="str">
            <v>2000</v>
          </cell>
          <cell r="B2638" t="str">
            <v>LV00</v>
          </cell>
          <cell r="C2638" t="str">
            <v>A00</v>
          </cell>
          <cell r="D2638" t="str">
            <v>PC_EMP</v>
          </cell>
          <cell r="E2638" t="str">
            <v>T</v>
          </cell>
          <cell r="F2638" t="str">
            <v>TOTAL</v>
          </cell>
          <cell r="G2638" t="str">
            <v>RSE</v>
          </cell>
          <cell r="I2638" t="str">
            <v>NC</v>
          </cell>
          <cell r="K2638" t="str">
            <v>V</v>
          </cell>
          <cell r="L2638">
            <v>38628.496840277781</v>
          </cell>
          <cell r="M2638" t="str">
            <v>gchateaug</v>
          </cell>
          <cell r="N2638">
            <v>38681.684641203705</v>
          </cell>
          <cell r="O2638" t="str">
            <v>gchateaug</v>
          </cell>
          <cell r="Q2638">
            <v>0.65</v>
          </cell>
        </row>
        <row r="2639">
          <cell r="A2639" t="str">
            <v>2000</v>
          </cell>
          <cell r="B2639" t="str">
            <v>LV00</v>
          </cell>
          <cell r="C2639" t="str">
            <v>A00</v>
          </cell>
          <cell r="D2639" t="str">
            <v>PC_EMP</v>
          </cell>
          <cell r="E2639" t="str">
            <v>T</v>
          </cell>
          <cell r="F2639" t="str">
            <v>BES</v>
          </cell>
          <cell r="G2639" t="str">
            <v>TOTAL</v>
          </cell>
          <cell r="I2639" t="str">
            <v>NC</v>
          </cell>
          <cell r="K2639" t="str">
            <v>V</v>
          </cell>
          <cell r="L2639">
            <v>38628.496840277781</v>
          </cell>
          <cell r="M2639" t="str">
            <v>gchateaug</v>
          </cell>
          <cell r="N2639">
            <v>38681.684641203705</v>
          </cell>
          <cell r="O2639" t="str">
            <v>gchateaug</v>
          </cell>
          <cell r="Q2639">
            <v>0.19</v>
          </cell>
        </row>
        <row r="2640">
          <cell r="A2640" t="str">
            <v>2000</v>
          </cell>
          <cell r="B2640" t="str">
            <v>LV00</v>
          </cell>
          <cell r="C2640" t="str">
            <v>A00</v>
          </cell>
          <cell r="D2640" t="str">
            <v>PC_EMP</v>
          </cell>
          <cell r="E2640" t="str">
            <v>T</v>
          </cell>
          <cell r="F2640" t="str">
            <v>BES</v>
          </cell>
          <cell r="G2640" t="str">
            <v>RSE</v>
          </cell>
          <cell r="I2640" t="str">
            <v>NC</v>
          </cell>
          <cell r="K2640" t="str">
            <v>V</v>
          </cell>
          <cell r="L2640">
            <v>38628.496840277781</v>
          </cell>
          <cell r="M2640" t="str">
            <v>gchateaug</v>
          </cell>
          <cell r="N2640">
            <v>38681.684641203705</v>
          </cell>
          <cell r="O2640" t="str">
            <v>gchateaug</v>
          </cell>
          <cell r="Q2640">
            <v>0.14000000000000001</v>
          </cell>
        </row>
        <row r="2641">
          <cell r="A2641" t="str">
            <v>2000</v>
          </cell>
          <cell r="B2641" t="str">
            <v>ITF5</v>
          </cell>
          <cell r="C2641" t="str">
            <v>A00</v>
          </cell>
          <cell r="D2641" t="str">
            <v>PC_EMP</v>
          </cell>
          <cell r="E2641" t="str">
            <v>T</v>
          </cell>
          <cell r="F2641" t="str">
            <v>TOTAL</v>
          </cell>
          <cell r="G2641" t="str">
            <v>TOTAL</v>
          </cell>
          <cell r="I2641" t="str">
            <v>NC</v>
          </cell>
          <cell r="J2641" t="str">
            <v>; former flag equal "s"</v>
          </cell>
          <cell r="K2641" t="str">
            <v>V</v>
          </cell>
          <cell r="L2641">
            <v>38628.496840277781</v>
          </cell>
          <cell r="M2641" t="str">
            <v>gchateaug</v>
          </cell>
          <cell r="N2641">
            <v>38680.624467592592</v>
          </cell>
          <cell r="O2641" t="str">
            <v>gchateaug</v>
          </cell>
          <cell r="Q2641">
            <v>0.67</v>
          </cell>
        </row>
        <row r="2642">
          <cell r="A2642" t="str">
            <v>2000</v>
          </cell>
          <cell r="B2642" t="str">
            <v>ITF5</v>
          </cell>
          <cell r="C2642" t="str">
            <v>A00</v>
          </cell>
          <cell r="D2642" t="str">
            <v>PC_EMP</v>
          </cell>
          <cell r="E2642" t="str">
            <v>T</v>
          </cell>
          <cell r="F2642" t="str">
            <v>TOTAL</v>
          </cell>
          <cell r="G2642" t="str">
            <v>RSE</v>
          </cell>
          <cell r="I2642" t="str">
            <v>NC</v>
          </cell>
          <cell r="J2642" t="str">
            <v>; former flag equal "s"</v>
          </cell>
          <cell r="K2642" t="str">
            <v>V</v>
          </cell>
          <cell r="L2642">
            <v>38628.496840277781</v>
          </cell>
          <cell r="M2642" t="str">
            <v>gchateaug</v>
          </cell>
          <cell r="N2642">
            <v>38680.624467592592</v>
          </cell>
          <cell r="O2642" t="str">
            <v>gchateaug</v>
          </cell>
          <cell r="Q2642">
            <v>0.42</v>
          </cell>
        </row>
        <row r="2643">
          <cell r="A2643" t="str">
            <v>2000</v>
          </cell>
          <cell r="B2643" t="str">
            <v>ITF5</v>
          </cell>
          <cell r="C2643" t="str">
            <v>A00</v>
          </cell>
          <cell r="D2643" t="str">
            <v>PC_EMP</v>
          </cell>
          <cell r="E2643" t="str">
            <v>T</v>
          </cell>
          <cell r="F2643" t="str">
            <v>BES</v>
          </cell>
          <cell r="G2643" t="str">
            <v>TOTAL</v>
          </cell>
          <cell r="I2643" t="str">
            <v>NC</v>
          </cell>
          <cell r="J2643" t="str">
            <v>; former flag equal "s"</v>
          </cell>
          <cell r="K2643" t="str">
            <v>V</v>
          </cell>
          <cell r="L2643">
            <v>38628.496840277781</v>
          </cell>
          <cell r="M2643" t="str">
            <v>gchateaug</v>
          </cell>
          <cell r="N2643">
            <v>38680.624467592592</v>
          </cell>
          <cell r="O2643" t="str">
            <v>gchateaug</v>
          </cell>
          <cell r="Q2643">
            <v>0.24</v>
          </cell>
        </row>
        <row r="2644">
          <cell r="A2644" t="str">
            <v>2000</v>
          </cell>
          <cell r="B2644" t="str">
            <v>ITF5</v>
          </cell>
          <cell r="C2644" t="str">
            <v>A00</v>
          </cell>
          <cell r="D2644" t="str">
            <v>PC_EMP</v>
          </cell>
          <cell r="E2644" t="str">
            <v>T</v>
          </cell>
          <cell r="F2644" t="str">
            <v>BES</v>
          </cell>
          <cell r="G2644" t="str">
            <v>RSE</v>
          </cell>
          <cell r="I2644" t="str">
            <v>NC</v>
          </cell>
          <cell r="J2644" t="str">
            <v>; former flag equal "s"</v>
          </cell>
          <cell r="K2644" t="str">
            <v>V</v>
          </cell>
          <cell r="L2644">
            <v>38628.496840277781</v>
          </cell>
          <cell r="M2644" t="str">
            <v>gchateaug</v>
          </cell>
          <cell r="N2644">
            <v>38680.624467592592</v>
          </cell>
          <cell r="O2644" t="str">
            <v>gchateaug</v>
          </cell>
          <cell r="Q2644">
            <v>0.18</v>
          </cell>
        </row>
        <row r="2645">
          <cell r="A2645" t="str">
            <v>2002</v>
          </cell>
          <cell r="B2645" t="str">
            <v>PT30</v>
          </cell>
          <cell r="C2645" t="str">
            <v>A00</v>
          </cell>
          <cell r="D2645" t="str">
            <v>PC_EMP</v>
          </cell>
          <cell r="E2645" t="str">
            <v>T</v>
          </cell>
          <cell r="F2645" t="str">
            <v>BES</v>
          </cell>
          <cell r="G2645" t="str">
            <v>TOTAL</v>
          </cell>
          <cell r="H2645" t="str">
            <v>:</v>
          </cell>
          <cell r="I2645" t="str">
            <v>MS</v>
          </cell>
          <cell r="K2645" t="str">
            <v>V</v>
          </cell>
          <cell r="L2645">
            <v>38628.496840277781</v>
          </cell>
          <cell r="M2645" t="str">
            <v>gchateaug</v>
          </cell>
          <cell r="N2645">
            <v>38680.624490740738</v>
          </cell>
          <cell r="O2645" t="str">
            <v>gchateaug</v>
          </cell>
        </row>
        <row r="2646">
          <cell r="A2646" t="str">
            <v>2002</v>
          </cell>
          <cell r="B2646" t="str">
            <v>PT30</v>
          </cell>
          <cell r="C2646" t="str">
            <v>A00</v>
          </cell>
          <cell r="D2646" t="str">
            <v>PC_EMP</v>
          </cell>
          <cell r="E2646" t="str">
            <v>T</v>
          </cell>
          <cell r="F2646" t="str">
            <v>BES</v>
          </cell>
          <cell r="G2646" t="str">
            <v>RSE</v>
          </cell>
          <cell r="H2646" t="str">
            <v>:</v>
          </cell>
          <cell r="I2646" t="str">
            <v>MS</v>
          </cell>
          <cell r="K2646" t="str">
            <v>V</v>
          </cell>
          <cell r="L2646">
            <v>38628.496840277781</v>
          </cell>
          <cell r="M2646" t="str">
            <v>gchateaug</v>
          </cell>
          <cell r="N2646">
            <v>38680.624490740738</v>
          </cell>
          <cell r="O2646" t="str">
            <v>gchateaug</v>
          </cell>
        </row>
        <row r="2647">
          <cell r="A2647" t="str">
            <v>2002</v>
          </cell>
          <cell r="B2647" t="str">
            <v>PT18</v>
          </cell>
          <cell r="C2647" t="str">
            <v>A00</v>
          </cell>
          <cell r="D2647" t="str">
            <v>PC_EMP</v>
          </cell>
          <cell r="E2647" t="str">
            <v>T</v>
          </cell>
          <cell r="F2647" t="str">
            <v>TOTAL</v>
          </cell>
          <cell r="G2647" t="str">
            <v>TOTAL</v>
          </cell>
          <cell r="H2647" t="str">
            <v>:</v>
          </cell>
          <cell r="I2647" t="str">
            <v>MS</v>
          </cell>
          <cell r="K2647" t="str">
            <v>V</v>
          </cell>
          <cell r="L2647">
            <v>38628.496840277781</v>
          </cell>
          <cell r="M2647" t="str">
            <v>gchateaug</v>
          </cell>
          <cell r="N2647">
            <v>38680.624490740738</v>
          </cell>
          <cell r="O2647" t="str">
            <v>gchateaug</v>
          </cell>
        </row>
        <row r="2648">
          <cell r="A2648" t="str">
            <v>2002</v>
          </cell>
          <cell r="B2648" t="str">
            <v>PT18</v>
          </cell>
          <cell r="C2648" t="str">
            <v>A00</v>
          </cell>
          <cell r="D2648" t="str">
            <v>PC_EMP</v>
          </cell>
          <cell r="E2648" t="str">
            <v>T</v>
          </cell>
          <cell r="F2648" t="str">
            <v>TOTAL</v>
          </cell>
          <cell r="G2648" t="str">
            <v>RSE</v>
          </cell>
          <cell r="H2648" t="str">
            <v>:</v>
          </cell>
          <cell r="I2648" t="str">
            <v>MS</v>
          </cell>
          <cell r="K2648" t="str">
            <v>V</v>
          </cell>
          <cell r="L2648">
            <v>38628.496840277781</v>
          </cell>
          <cell r="M2648" t="str">
            <v>gchateaug</v>
          </cell>
          <cell r="N2648">
            <v>38680.624490740738</v>
          </cell>
          <cell r="O2648" t="str">
            <v>gchateaug</v>
          </cell>
        </row>
        <row r="2649">
          <cell r="A2649" t="str">
            <v>2002</v>
          </cell>
          <cell r="B2649" t="str">
            <v>PT18</v>
          </cell>
          <cell r="C2649" t="str">
            <v>A00</v>
          </cell>
          <cell r="D2649" t="str">
            <v>PC_EMP</v>
          </cell>
          <cell r="E2649" t="str">
            <v>T</v>
          </cell>
          <cell r="F2649" t="str">
            <v>BES</v>
          </cell>
          <cell r="G2649" t="str">
            <v>TOTAL</v>
          </cell>
          <cell r="H2649" t="str">
            <v>:</v>
          </cell>
          <cell r="I2649" t="str">
            <v>MS</v>
          </cell>
          <cell r="K2649" t="str">
            <v>V</v>
          </cell>
          <cell r="L2649">
            <v>38628.496851851851</v>
          </cell>
          <cell r="M2649" t="str">
            <v>gchateaug</v>
          </cell>
          <cell r="N2649">
            <v>38680.624490740738</v>
          </cell>
          <cell r="O2649" t="str">
            <v>gchateaug</v>
          </cell>
        </row>
        <row r="2650">
          <cell r="A2650" t="str">
            <v>2002</v>
          </cell>
          <cell r="B2650" t="str">
            <v>PT18</v>
          </cell>
          <cell r="C2650" t="str">
            <v>A00</v>
          </cell>
          <cell r="D2650" t="str">
            <v>PC_EMP</v>
          </cell>
          <cell r="E2650" t="str">
            <v>T</v>
          </cell>
          <cell r="F2650" t="str">
            <v>BES</v>
          </cell>
          <cell r="G2650" t="str">
            <v>RSE</v>
          </cell>
          <cell r="H2650" t="str">
            <v>:</v>
          </cell>
          <cell r="I2650" t="str">
            <v>MS</v>
          </cell>
          <cell r="K2650" t="str">
            <v>V</v>
          </cell>
          <cell r="L2650">
            <v>38628.496851851851</v>
          </cell>
          <cell r="M2650" t="str">
            <v>gchateaug</v>
          </cell>
          <cell r="N2650">
            <v>38680.624490740738</v>
          </cell>
          <cell r="O2650" t="str">
            <v>gchateaug</v>
          </cell>
        </row>
        <row r="2651">
          <cell r="A2651" t="str">
            <v>2002</v>
          </cell>
          <cell r="B2651" t="str">
            <v>PT11</v>
          </cell>
          <cell r="C2651" t="str">
            <v>A00</v>
          </cell>
          <cell r="D2651" t="str">
            <v>PC_EMP</v>
          </cell>
          <cell r="E2651" t="str">
            <v>T</v>
          </cell>
          <cell r="F2651" t="str">
            <v>TOTAL</v>
          </cell>
          <cell r="G2651" t="str">
            <v>TOTAL</v>
          </cell>
          <cell r="H2651" t="str">
            <v>:</v>
          </cell>
          <cell r="I2651" t="str">
            <v>MS</v>
          </cell>
          <cell r="K2651" t="str">
            <v>V</v>
          </cell>
          <cell r="L2651">
            <v>38628.496851851851</v>
          </cell>
          <cell r="M2651" t="str">
            <v>gchateaug</v>
          </cell>
          <cell r="N2651">
            <v>38680.624490740738</v>
          </cell>
          <cell r="O2651" t="str">
            <v>gchateaug</v>
          </cell>
        </row>
        <row r="2652">
          <cell r="A2652" t="str">
            <v>2002</v>
          </cell>
          <cell r="B2652" t="str">
            <v>PT11</v>
          </cell>
          <cell r="C2652" t="str">
            <v>A00</v>
          </cell>
          <cell r="D2652" t="str">
            <v>PC_EMP</v>
          </cell>
          <cell r="E2652" t="str">
            <v>T</v>
          </cell>
          <cell r="F2652" t="str">
            <v>TOTAL</v>
          </cell>
          <cell r="G2652" t="str">
            <v>RSE</v>
          </cell>
          <cell r="H2652" t="str">
            <v>:</v>
          </cell>
          <cell r="I2652" t="str">
            <v>MS</v>
          </cell>
          <cell r="K2652" t="str">
            <v>V</v>
          </cell>
          <cell r="L2652">
            <v>38628.496851851851</v>
          </cell>
          <cell r="M2652" t="str">
            <v>gchateaug</v>
          </cell>
          <cell r="N2652">
            <v>38680.624490740738</v>
          </cell>
          <cell r="O2652" t="str">
            <v>gchateaug</v>
          </cell>
        </row>
        <row r="2653">
          <cell r="A2653" t="str">
            <v>2002</v>
          </cell>
          <cell r="B2653" t="str">
            <v>PT11</v>
          </cell>
          <cell r="C2653" t="str">
            <v>A00</v>
          </cell>
          <cell r="D2653" t="str">
            <v>PC_EMP</v>
          </cell>
          <cell r="E2653" t="str">
            <v>T</v>
          </cell>
          <cell r="F2653" t="str">
            <v>BES</v>
          </cell>
          <cell r="G2653" t="str">
            <v>TOTAL</v>
          </cell>
          <cell r="H2653" t="str">
            <v>:</v>
          </cell>
          <cell r="I2653" t="str">
            <v>MS</v>
          </cell>
          <cell r="K2653" t="str">
            <v>V</v>
          </cell>
          <cell r="L2653">
            <v>38628.496851851851</v>
          </cell>
          <cell r="M2653" t="str">
            <v>gchateaug</v>
          </cell>
          <cell r="N2653">
            <v>38680.624490740738</v>
          </cell>
          <cell r="O2653" t="str">
            <v>gchateaug</v>
          </cell>
        </row>
        <row r="2654">
          <cell r="A2654" t="str">
            <v>2002</v>
          </cell>
          <cell r="B2654" t="str">
            <v>PT11</v>
          </cell>
          <cell r="C2654" t="str">
            <v>A00</v>
          </cell>
          <cell r="D2654" t="str">
            <v>PC_EMP</v>
          </cell>
          <cell r="E2654" t="str">
            <v>T</v>
          </cell>
          <cell r="F2654" t="str">
            <v>BES</v>
          </cell>
          <cell r="G2654" t="str">
            <v>RSE</v>
          </cell>
          <cell r="H2654" t="str">
            <v>:</v>
          </cell>
          <cell r="I2654" t="str">
            <v>MS</v>
          </cell>
          <cell r="K2654" t="str">
            <v>V</v>
          </cell>
          <cell r="L2654">
            <v>38628.496851851851</v>
          </cell>
          <cell r="M2654" t="str">
            <v>gchateaug</v>
          </cell>
          <cell r="N2654">
            <v>38680.624490740738</v>
          </cell>
          <cell r="O2654" t="str">
            <v>gchateaug</v>
          </cell>
        </row>
        <row r="2655">
          <cell r="A2655" t="str">
            <v>2002</v>
          </cell>
          <cell r="B2655" t="str">
            <v>PL62</v>
          </cell>
          <cell r="C2655" t="str">
            <v>A00</v>
          </cell>
          <cell r="D2655" t="str">
            <v>PC_EMP</v>
          </cell>
          <cell r="E2655" t="str">
            <v>T</v>
          </cell>
          <cell r="F2655" t="str">
            <v>TOTAL</v>
          </cell>
          <cell r="G2655" t="str">
            <v>TOTAL</v>
          </cell>
          <cell r="I2655" t="str">
            <v>MS</v>
          </cell>
          <cell r="K2655" t="str">
            <v>V</v>
          </cell>
          <cell r="L2655">
            <v>38628.496851851851</v>
          </cell>
          <cell r="M2655" t="str">
            <v>gchateaug</v>
          </cell>
          <cell r="N2655">
            <v>38680.624490740738</v>
          </cell>
          <cell r="O2655" t="str">
            <v>gchateaug</v>
          </cell>
          <cell r="Q2655">
            <v>0.51</v>
          </cell>
        </row>
        <row r="2656">
          <cell r="A2656" t="str">
            <v>2002</v>
          </cell>
          <cell r="B2656" t="str">
            <v>PL62</v>
          </cell>
          <cell r="C2656" t="str">
            <v>A00</v>
          </cell>
          <cell r="D2656" t="str">
            <v>PC_EMP</v>
          </cell>
          <cell r="E2656" t="str">
            <v>T</v>
          </cell>
          <cell r="F2656" t="str">
            <v>TOTAL</v>
          </cell>
          <cell r="G2656" t="str">
            <v>RSE</v>
          </cell>
          <cell r="I2656" t="str">
            <v>MS</v>
          </cell>
          <cell r="K2656" t="str">
            <v>V</v>
          </cell>
          <cell r="L2656">
            <v>38628.496851851851</v>
          </cell>
          <cell r="M2656" t="str">
            <v>gchateaug</v>
          </cell>
          <cell r="N2656">
            <v>38680.624490740738</v>
          </cell>
          <cell r="O2656" t="str">
            <v>gchateaug</v>
          </cell>
          <cell r="Q2656">
            <v>0.4</v>
          </cell>
        </row>
        <row r="2657">
          <cell r="A2657" t="str">
            <v>2002</v>
          </cell>
          <cell r="B2657" t="str">
            <v>PL62</v>
          </cell>
          <cell r="C2657" t="str">
            <v>A00</v>
          </cell>
          <cell r="D2657" t="str">
            <v>PC_EMP</v>
          </cell>
          <cell r="E2657" t="str">
            <v>T</v>
          </cell>
          <cell r="F2657" t="str">
            <v>BES</v>
          </cell>
          <cell r="G2657" t="str">
            <v>TOTAL</v>
          </cell>
          <cell r="H2657" t="str">
            <v>:c</v>
          </cell>
          <cell r="I2657" t="str">
            <v>MS</v>
          </cell>
          <cell r="K2657" t="str">
            <v>V</v>
          </cell>
          <cell r="L2657">
            <v>38628.496851851851</v>
          </cell>
          <cell r="M2657" t="str">
            <v>gchateaug</v>
          </cell>
          <cell r="N2657">
            <v>38680.624490740738</v>
          </cell>
          <cell r="O2657" t="str">
            <v>gchateaug</v>
          </cell>
        </row>
        <row r="2658">
          <cell r="A2658" t="str">
            <v>2002</v>
          </cell>
          <cell r="B2658" t="str">
            <v>PL62</v>
          </cell>
          <cell r="C2658" t="str">
            <v>A00</v>
          </cell>
          <cell r="D2658" t="str">
            <v>PC_EMP</v>
          </cell>
          <cell r="E2658" t="str">
            <v>T</v>
          </cell>
          <cell r="F2658" t="str">
            <v>BES</v>
          </cell>
          <cell r="G2658" t="str">
            <v>RSE</v>
          </cell>
          <cell r="H2658" t="str">
            <v>:c</v>
          </cell>
          <cell r="I2658" t="str">
            <v>MS</v>
          </cell>
          <cell r="K2658" t="str">
            <v>V</v>
          </cell>
          <cell r="L2658">
            <v>38628.496851851851</v>
          </cell>
          <cell r="M2658" t="str">
            <v>gchateaug</v>
          </cell>
          <cell r="N2658">
            <v>38680.624490740738</v>
          </cell>
          <cell r="O2658" t="str">
            <v>gchateaug</v>
          </cell>
        </row>
        <row r="2659">
          <cell r="A2659" t="str">
            <v>2002</v>
          </cell>
          <cell r="B2659" t="str">
            <v>PL5</v>
          </cell>
          <cell r="C2659" t="str">
            <v>A00</v>
          </cell>
          <cell r="D2659" t="str">
            <v>PC_EMP</v>
          </cell>
          <cell r="E2659" t="str">
            <v>T</v>
          </cell>
          <cell r="F2659" t="str">
            <v>TOTAL</v>
          </cell>
          <cell r="G2659" t="str">
            <v>TOTAL</v>
          </cell>
          <cell r="I2659" t="str">
            <v>MS</v>
          </cell>
          <cell r="K2659" t="str">
            <v>V</v>
          </cell>
          <cell r="L2659">
            <v>38628.496851851851</v>
          </cell>
          <cell r="M2659" t="str">
            <v>gchateaug</v>
          </cell>
          <cell r="N2659">
            <v>38680.624490740738</v>
          </cell>
          <cell r="O2659" t="str">
            <v>gchateaug</v>
          </cell>
          <cell r="Q2659">
            <v>0.84</v>
          </cell>
        </row>
        <row r="2660">
          <cell r="A2660" t="str">
            <v>2002</v>
          </cell>
          <cell r="B2660" t="str">
            <v>PL5</v>
          </cell>
          <cell r="C2660" t="str">
            <v>A00</v>
          </cell>
          <cell r="D2660" t="str">
            <v>PC_EMP</v>
          </cell>
          <cell r="E2660" t="str">
            <v>T</v>
          </cell>
          <cell r="F2660" t="str">
            <v>TOTAL</v>
          </cell>
          <cell r="G2660" t="str">
            <v>RSE</v>
          </cell>
          <cell r="I2660" t="str">
            <v>MS</v>
          </cell>
          <cell r="K2660" t="str">
            <v>V</v>
          </cell>
          <cell r="L2660">
            <v>38628.496851851851</v>
          </cell>
          <cell r="M2660" t="str">
            <v>gchateaug</v>
          </cell>
          <cell r="N2660">
            <v>38680.624490740738</v>
          </cell>
          <cell r="O2660" t="str">
            <v>gchateaug</v>
          </cell>
          <cell r="Q2660">
            <v>0.69</v>
          </cell>
        </row>
        <row r="2661">
          <cell r="A2661" t="str">
            <v>2002</v>
          </cell>
          <cell r="B2661" t="str">
            <v>PL5</v>
          </cell>
          <cell r="C2661" t="str">
            <v>A00</v>
          </cell>
          <cell r="D2661" t="str">
            <v>PC_EMP</v>
          </cell>
          <cell r="E2661" t="str">
            <v>T</v>
          </cell>
          <cell r="F2661" t="str">
            <v>BES</v>
          </cell>
          <cell r="G2661" t="str">
            <v>TOTAL</v>
          </cell>
          <cell r="I2661" t="str">
            <v>MS</v>
          </cell>
          <cell r="K2661" t="str">
            <v>V</v>
          </cell>
          <cell r="L2661">
            <v>38628.496851851851</v>
          </cell>
          <cell r="M2661" t="str">
            <v>gchateaug</v>
          </cell>
          <cell r="N2661">
            <v>38680.624490740738</v>
          </cell>
          <cell r="O2661" t="str">
            <v>gchateaug</v>
          </cell>
          <cell r="Q2661">
            <v>0.06</v>
          </cell>
        </row>
        <row r="2662">
          <cell r="A2662" t="str">
            <v>2002</v>
          </cell>
          <cell r="B2662" t="str">
            <v>PL5</v>
          </cell>
          <cell r="C2662" t="str">
            <v>A00</v>
          </cell>
          <cell r="D2662" t="str">
            <v>PC_EMP</v>
          </cell>
          <cell r="E2662" t="str">
            <v>T</v>
          </cell>
          <cell r="F2662" t="str">
            <v>BES</v>
          </cell>
          <cell r="G2662" t="str">
            <v>RSE</v>
          </cell>
          <cell r="I2662" t="str">
            <v>MS</v>
          </cell>
          <cell r="K2662" t="str">
            <v>V</v>
          </cell>
          <cell r="L2662">
            <v>38628.496851851851</v>
          </cell>
          <cell r="M2662" t="str">
            <v>gchateaug</v>
          </cell>
          <cell r="N2662">
            <v>38680.624490740738</v>
          </cell>
          <cell r="O2662" t="str">
            <v>gchateaug</v>
          </cell>
          <cell r="Q2662">
            <v>0.02</v>
          </cell>
        </row>
        <row r="2663">
          <cell r="A2663" t="str">
            <v>2002</v>
          </cell>
          <cell r="B2663" t="str">
            <v>PL34</v>
          </cell>
          <cell r="C2663" t="str">
            <v>A00</v>
          </cell>
          <cell r="D2663" t="str">
            <v>PC_EMP</v>
          </cell>
          <cell r="E2663" t="str">
            <v>T</v>
          </cell>
          <cell r="F2663" t="str">
            <v>TOTAL</v>
          </cell>
          <cell r="G2663" t="str">
            <v>TOTAL</v>
          </cell>
          <cell r="I2663" t="str">
            <v>MS</v>
          </cell>
          <cell r="K2663" t="str">
            <v>V</v>
          </cell>
          <cell r="L2663">
            <v>38628.496851851851</v>
          </cell>
          <cell r="M2663" t="str">
            <v>gchateaug</v>
          </cell>
          <cell r="N2663">
            <v>38680.624490740738</v>
          </cell>
          <cell r="O2663" t="str">
            <v>gchateaug</v>
          </cell>
          <cell r="Q2663">
            <v>0.5</v>
          </cell>
        </row>
        <row r="2664">
          <cell r="A2664" t="str">
            <v>2002</v>
          </cell>
          <cell r="B2664" t="str">
            <v>PL34</v>
          </cell>
          <cell r="C2664" t="str">
            <v>A00</v>
          </cell>
          <cell r="D2664" t="str">
            <v>PC_EMP</v>
          </cell>
          <cell r="E2664" t="str">
            <v>T</v>
          </cell>
          <cell r="F2664" t="str">
            <v>TOTAL</v>
          </cell>
          <cell r="G2664" t="str">
            <v>RSE</v>
          </cell>
          <cell r="I2664" t="str">
            <v>MS</v>
          </cell>
          <cell r="K2664" t="str">
            <v>V</v>
          </cell>
          <cell r="L2664">
            <v>38628.496851851851</v>
          </cell>
          <cell r="M2664" t="str">
            <v>gchateaug</v>
          </cell>
          <cell r="N2664">
            <v>38680.624490740738</v>
          </cell>
          <cell r="O2664" t="str">
            <v>gchateaug</v>
          </cell>
          <cell r="Q2664">
            <v>0.43</v>
          </cell>
        </row>
        <row r="2665">
          <cell r="A2665" t="str">
            <v>2002</v>
          </cell>
          <cell r="B2665" t="str">
            <v>PL34</v>
          </cell>
          <cell r="C2665" t="str">
            <v>A00</v>
          </cell>
          <cell r="D2665" t="str">
            <v>PC_EMP</v>
          </cell>
          <cell r="E2665" t="str">
            <v>T</v>
          </cell>
          <cell r="F2665" t="str">
            <v>BES</v>
          </cell>
          <cell r="G2665" t="str">
            <v>TOTAL</v>
          </cell>
          <cell r="H2665" t="str">
            <v>:c</v>
          </cell>
          <cell r="I2665" t="str">
            <v>MS</v>
          </cell>
          <cell r="K2665" t="str">
            <v>V</v>
          </cell>
          <cell r="L2665">
            <v>38628.496851851851</v>
          </cell>
          <cell r="M2665" t="str">
            <v>gchateaug</v>
          </cell>
          <cell r="N2665">
            <v>38680.624490740738</v>
          </cell>
          <cell r="O2665" t="str">
            <v>gchateaug</v>
          </cell>
        </row>
        <row r="2666">
          <cell r="A2666" t="str">
            <v>2002</v>
          </cell>
          <cell r="B2666" t="str">
            <v>PL34</v>
          </cell>
          <cell r="C2666" t="str">
            <v>A00</v>
          </cell>
          <cell r="D2666" t="str">
            <v>PC_EMP</v>
          </cell>
          <cell r="E2666" t="str">
            <v>T</v>
          </cell>
          <cell r="F2666" t="str">
            <v>BES</v>
          </cell>
          <cell r="G2666" t="str">
            <v>RSE</v>
          </cell>
          <cell r="H2666" t="str">
            <v>:c</v>
          </cell>
          <cell r="I2666" t="str">
            <v>MS</v>
          </cell>
          <cell r="K2666" t="str">
            <v>V</v>
          </cell>
          <cell r="L2666">
            <v>38628.496851851851</v>
          </cell>
          <cell r="M2666" t="str">
            <v>gchateaug</v>
          </cell>
          <cell r="N2666">
            <v>38680.624490740738</v>
          </cell>
          <cell r="O2666" t="str">
            <v>gchateaug</v>
          </cell>
        </row>
        <row r="2667">
          <cell r="A2667" t="str">
            <v>2002</v>
          </cell>
          <cell r="B2667" t="str">
            <v>PL3</v>
          </cell>
          <cell r="C2667" t="str">
            <v>A00</v>
          </cell>
          <cell r="D2667" t="str">
            <v>PC_EMP</v>
          </cell>
          <cell r="E2667" t="str">
            <v>T</v>
          </cell>
          <cell r="F2667" t="str">
            <v>TOTAL</v>
          </cell>
          <cell r="G2667" t="str">
            <v>TOTAL</v>
          </cell>
          <cell r="I2667" t="str">
            <v>MS</v>
          </cell>
          <cell r="K2667" t="str">
            <v>V</v>
          </cell>
          <cell r="L2667">
            <v>38628.496851851851</v>
          </cell>
          <cell r="M2667" t="str">
            <v>gchateaug</v>
          </cell>
          <cell r="N2667">
            <v>38680.624490740738</v>
          </cell>
          <cell r="O2667" t="str">
            <v>gchateaug</v>
          </cell>
          <cell r="Q2667">
            <v>0.5</v>
          </cell>
        </row>
        <row r="2668">
          <cell r="A2668" t="str">
            <v>2002</v>
          </cell>
          <cell r="B2668" t="str">
            <v>PL3</v>
          </cell>
          <cell r="C2668" t="str">
            <v>A00</v>
          </cell>
          <cell r="D2668" t="str">
            <v>PC_EMP</v>
          </cell>
          <cell r="E2668" t="str">
            <v>T</v>
          </cell>
          <cell r="F2668" t="str">
            <v>TOTAL</v>
          </cell>
          <cell r="G2668" t="str">
            <v>RSE</v>
          </cell>
          <cell r="I2668" t="str">
            <v>MS</v>
          </cell>
          <cell r="K2668" t="str">
            <v>V</v>
          </cell>
          <cell r="L2668">
            <v>38628.496851851851</v>
          </cell>
          <cell r="M2668" t="str">
            <v>gchateaug</v>
          </cell>
          <cell r="N2668">
            <v>38680.624490740738</v>
          </cell>
          <cell r="O2668" t="str">
            <v>gchateaug</v>
          </cell>
          <cell r="Q2668">
            <v>0.41</v>
          </cell>
        </row>
        <row r="2669">
          <cell r="A2669" t="str">
            <v>2003</v>
          </cell>
          <cell r="B2669" t="str">
            <v>CY00</v>
          </cell>
          <cell r="C2669" t="str">
            <v>A00</v>
          </cell>
          <cell r="D2669" t="str">
            <v>PC_EMP</v>
          </cell>
          <cell r="E2669" t="str">
            <v>T</v>
          </cell>
          <cell r="F2669" t="str">
            <v>BES</v>
          </cell>
          <cell r="G2669" t="str">
            <v>TOTAL</v>
          </cell>
          <cell r="I2669" t="str">
            <v>MS</v>
          </cell>
          <cell r="K2669" t="str">
            <v>V</v>
          </cell>
          <cell r="L2669">
            <v>38628.496851851851</v>
          </cell>
          <cell r="M2669" t="str">
            <v>gchateaug</v>
          </cell>
          <cell r="N2669">
            <v>38681.684606481482</v>
          </cell>
          <cell r="O2669" t="str">
            <v>gchateaug</v>
          </cell>
          <cell r="Q2669">
            <v>0.17</v>
          </cell>
        </row>
        <row r="2670">
          <cell r="A2670" t="str">
            <v>2003</v>
          </cell>
          <cell r="B2670" t="str">
            <v>CY00</v>
          </cell>
          <cell r="C2670" t="str">
            <v>A00</v>
          </cell>
          <cell r="D2670" t="str">
            <v>PC_EMP</v>
          </cell>
          <cell r="E2670" t="str">
            <v>T</v>
          </cell>
          <cell r="F2670" t="str">
            <v>BES</v>
          </cell>
          <cell r="G2670" t="str">
            <v>RSE</v>
          </cell>
          <cell r="I2670" t="str">
            <v>MS</v>
          </cell>
          <cell r="K2670" t="str">
            <v>V</v>
          </cell>
          <cell r="L2670">
            <v>38628.496851851851</v>
          </cell>
          <cell r="M2670" t="str">
            <v>gchateaug</v>
          </cell>
          <cell r="N2670">
            <v>38681.684606481482</v>
          </cell>
          <cell r="O2670" t="str">
            <v>gchateaug</v>
          </cell>
          <cell r="Q2670">
            <v>0.08</v>
          </cell>
        </row>
        <row r="2671">
          <cell r="A2671" t="str">
            <v>2003</v>
          </cell>
          <cell r="B2671" t="str">
            <v>AT22</v>
          </cell>
          <cell r="C2671" t="str">
            <v>A00</v>
          </cell>
          <cell r="D2671" t="str">
            <v>PC_EMP</v>
          </cell>
          <cell r="E2671" t="str">
            <v>T</v>
          </cell>
          <cell r="F2671" t="str">
            <v>TOTAL</v>
          </cell>
          <cell r="G2671" t="str">
            <v>TOTAL</v>
          </cell>
          <cell r="H2671" t="str">
            <v>:</v>
          </cell>
          <cell r="I2671" t="str">
            <v>MS</v>
          </cell>
          <cell r="K2671" t="str">
            <v>V</v>
          </cell>
          <cell r="L2671">
            <v>38628.496851851851</v>
          </cell>
          <cell r="M2671" t="str">
            <v>gchateaug</v>
          </cell>
          <cell r="N2671">
            <v>38680.624467592592</v>
          </cell>
          <cell r="O2671" t="str">
            <v>gchateaug</v>
          </cell>
        </row>
        <row r="2672">
          <cell r="A2672" t="str">
            <v>2003</v>
          </cell>
          <cell r="B2672" t="str">
            <v>AT22</v>
          </cell>
          <cell r="C2672" t="str">
            <v>A00</v>
          </cell>
          <cell r="D2672" t="str">
            <v>PC_EMP</v>
          </cell>
          <cell r="E2672" t="str">
            <v>T</v>
          </cell>
          <cell r="F2672" t="str">
            <v>BES</v>
          </cell>
          <cell r="G2672" t="str">
            <v>TOTAL</v>
          </cell>
          <cell r="H2672" t="str">
            <v>:</v>
          </cell>
          <cell r="I2672" t="str">
            <v>MS</v>
          </cell>
          <cell r="K2672" t="str">
            <v>V</v>
          </cell>
          <cell r="L2672">
            <v>38628.496851851851</v>
          </cell>
          <cell r="M2672" t="str">
            <v>gchateaug</v>
          </cell>
          <cell r="N2672">
            <v>38680.624467592592</v>
          </cell>
          <cell r="O2672" t="str">
            <v>gchateaug</v>
          </cell>
        </row>
        <row r="2673">
          <cell r="A2673" t="str">
            <v>2003</v>
          </cell>
          <cell r="B2673" t="str">
            <v>AT13</v>
          </cell>
          <cell r="C2673" t="str">
            <v>A00</v>
          </cell>
          <cell r="D2673" t="str">
            <v>PC_EMP</v>
          </cell>
          <cell r="E2673" t="str">
            <v>T</v>
          </cell>
          <cell r="F2673" t="str">
            <v>TOTAL</v>
          </cell>
          <cell r="G2673" t="str">
            <v>TOTAL</v>
          </cell>
          <cell r="H2673" t="str">
            <v>:</v>
          </cell>
          <cell r="I2673" t="str">
            <v>MS</v>
          </cell>
          <cell r="K2673" t="str">
            <v>V</v>
          </cell>
          <cell r="L2673">
            <v>38628.496851851851</v>
          </cell>
          <cell r="M2673" t="str">
            <v>gchateaug</v>
          </cell>
          <cell r="N2673">
            <v>38680.624467592592</v>
          </cell>
          <cell r="O2673" t="str">
            <v>gchateaug</v>
          </cell>
        </row>
        <row r="2674">
          <cell r="A2674" t="str">
            <v>2003</v>
          </cell>
          <cell r="B2674" t="str">
            <v>AT13</v>
          </cell>
          <cell r="C2674" t="str">
            <v>A00</v>
          </cell>
          <cell r="D2674" t="str">
            <v>PC_EMP</v>
          </cell>
          <cell r="E2674" t="str">
            <v>T</v>
          </cell>
          <cell r="F2674" t="str">
            <v>BES</v>
          </cell>
          <cell r="G2674" t="str">
            <v>TOTAL</v>
          </cell>
          <cell r="H2674" t="str">
            <v>:</v>
          </cell>
          <cell r="I2674" t="str">
            <v>MS</v>
          </cell>
          <cell r="K2674" t="str">
            <v>V</v>
          </cell>
          <cell r="L2674">
            <v>38628.496851851851</v>
          </cell>
          <cell r="M2674" t="str">
            <v>gchateaug</v>
          </cell>
          <cell r="N2674">
            <v>38680.624467592592</v>
          </cell>
          <cell r="O2674" t="str">
            <v>gchateaug</v>
          </cell>
        </row>
        <row r="2675">
          <cell r="A2675" t="str">
            <v>2002</v>
          </cell>
          <cell r="B2675" t="str">
            <v>UKJ4</v>
          </cell>
          <cell r="C2675" t="str">
            <v>A00</v>
          </cell>
          <cell r="D2675" t="str">
            <v>PC_EMP</v>
          </cell>
          <cell r="E2675" t="str">
            <v>T</v>
          </cell>
          <cell r="F2675" t="str">
            <v>TOTAL</v>
          </cell>
          <cell r="G2675" t="str">
            <v>TOTAL</v>
          </cell>
          <cell r="H2675" t="str">
            <v>:</v>
          </cell>
          <cell r="I2675" t="str">
            <v>MS</v>
          </cell>
          <cell r="K2675" t="str">
            <v>V</v>
          </cell>
          <cell r="L2675">
            <v>38628.496851851851</v>
          </cell>
          <cell r="M2675" t="str">
            <v>gchateaug</v>
          </cell>
          <cell r="N2675">
            <v>38680.624467592592</v>
          </cell>
          <cell r="O2675" t="str">
            <v>gchateaug</v>
          </cell>
        </row>
        <row r="2676">
          <cell r="A2676" t="str">
            <v>2002</v>
          </cell>
          <cell r="B2676" t="str">
            <v>UKJ4</v>
          </cell>
          <cell r="C2676" t="str">
            <v>A00</v>
          </cell>
          <cell r="D2676" t="str">
            <v>PC_EMP</v>
          </cell>
          <cell r="E2676" t="str">
            <v>T</v>
          </cell>
          <cell r="F2676" t="str">
            <v>TOTAL</v>
          </cell>
          <cell r="G2676" t="str">
            <v>RSE</v>
          </cell>
          <cell r="H2676" t="str">
            <v>:</v>
          </cell>
          <cell r="I2676" t="str">
            <v>MS</v>
          </cell>
          <cell r="K2676" t="str">
            <v>V</v>
          </cell>
          <cell r="L2676">
            <v>38628.496851851851</v>
          </cell>
          <cell r="M2676" t="str">
            <v>gchateaug</v>
          </cell>
          <cell r="N2676">
            <v>38680.624467592592</v>
          </cell>
          <cell r="O2676" t="str">
            <v>gchateaug</v>
          </cell>
        </row>
        <row r="2677">
          <cell r="A2677" t="str">
            <v>2002</v>
          </cell>
          <cell r="B2677" t="str">
            <v>UKJ4</v>
          </cell>
          <cell r="C2677" t="str">
            <v>A00</v>
          </cell>
          <cell r="D2677" t="str">
            <v>PC_EMP</v>
          </cell>
          <cell r="E2677" t="str">
            <v>T</v>
          </cell>
          <cell r="F2677" t="str">
            <v>BES</v>
          </cell>
          <cell r="G2677" t="str">
            <v>TOTAL</v>
          </cell>
          <cell r="H2677" t="str">
            <v>:</v>
          </cell>
          <cell r="I2677" t="str">
            <v>MS</v>
          </cell>
          <cell r="K2677" t="str">
            <v>V</v>
          </cell>
          <cell r="L2677">
            <v>38628.496851851851</v>
          </cell>
          <cell r="M2677" t="str">
            <v>gchateaug</v>
          </cell>
          <cell r="N2677">
            <v>38680.624467592592</v>
          </cell>
          <cell r="O2677" t="str">
            <v>gchateaug</v>
          </cell>
        </row>
        <row r="2678">
          <cell r="A2678" t="str">
            <v>2002</v>
          </cell>
          <cell r="B2678" t="str">
            <v>UKJ4</v>
          </cell>
          <cell r="C2678" t="str">
            <v>A00</v>
          </cell>
          <cell r="D2678" t="str">
            <v>PC_EMP</v>
          </cell>
          <cell r="E2678" t="str">
            <v>T</v>
          </cell>
          <cell r="F2678" t="str">
            <v>BES</v>
          </cell>
          <cell r="G2678" t="str">
            <v>RSE</v>
          </cell>
          <cell r="H2678" t="str">
            <v>:</v>
          </cell>
          <cell r="I2678" t="str">
            <v>MS</v>
          </cell>
          <cell r="K2678" t="str">
            <v>V</v>
          </cell>
          <cell r="L2678">
            <v>38628.496851851851</v>
          </cell>
          <cell r="M2678" t="str">
            <v>gchateaug</v>
          </cell>
          <cell r="N2678">
            <v>38680.624467592592</v>
          </cell>
          <cell r="O2678" t="str">
            <v>gchateaug</v>
          </cell>
        </row>
        <row r="2679">
          <cell r="A2679" t="str">
            <v>2002</v>
          </cell>
          <cell r="B2679" t="str">
            <v>UKH3</v>
          </cell>
          <cell r="C2679" t="str">
            <v>A00</v>
          </cell>
          <cell r="D2679" t="str">
            <v>PC_EMP</v>
          </cell>
          <cell r="E2679" t="str">
            <v>T</v>
          </cell>
          <cell r="F2679" t="str">
            <v>TOTAL</v>
          </cell>
          <cell r="G2679" t="str">
            <v>TOTAL</v>
          </cell>
          <cell r="H2679" t="str">
            <v>:</v>
          </cell>
          <cell r="I2679" t="str">
            <v>MS</v>
          </cell>
          <cell r="K2679" t="str">
            <v>V</v>
          </cell>
          <cell r="L2679">
            <v>38628.496851851851</v>
          </cell>
          <cell r="M2679" t="str">
            <v>gchateaug</v>
          </cell>
          <cell r="N2679">
            <v>38680.624467592592</v>
          </cell>
          <cell r="O2679" t="str">
            <v>gchateaug</v>
          </cell>
        </row>
        <row r="2680">
          <cell r="A2680" t="str">
            <v>2002</v>
          </cell>
          <cell r="B2680" t="str">
            <v>UKH3</v>
          </cell>
          <cell r="C2680" t="str">
            <v>A00</v>
          </cell>
          <cell r="D2680" t="str">
            <v>PC_EMP</v>
          </cell>
          <cell r="E2680" t="str">
            <v>T</v>
          </cell>
          <cell r="F2680" t="str">
            <v>TOTAL</v>
          </cell>
          <cell r="G2680" t="str">
            <v>RSE</v>
          </cell>
          <cell r="H2680" t="str">
            <v>:</v>
          </cell>
          <cell r="I2680" t="str">
            <v>MS</v>
          </cell>
          <cell r="K2680" t="str">
            <v>V</v>
          </cell>
          <cell r="L2680">
            <v>38628.496851851851</v>
          </cell>
          <cell r="M2680" t="str">
            <v>gchateaug</v>
          </cell>
          <cell r="N2680">
            <v>38680.624467592592</v>
          </cell>
          <cell r="O2680" t="str">
            <v>gchateaug</v>
          </cell>
        </row>
        <row r="2681">
          <cell r="A2681" t="str">
            <v>2002</v>
          </cell>
          <cell r="B2681" t="str">
            <v>UKH3</v>
          </cell>
          <cell r="C2681" t="str">
            <v>A00</v>
          </cell>
          <cell r="D2681" t="str">
            <v>PC_EMP</v>
          </cell>
          <cell r="E2681" t="str">
            <v>T</v>
          </cell>
          <cell r="F2681" t="str">
            <v>BES</v>
          </cell>
          <cell r="G2681" t="str">
            <v>TOTAL</v>
          </cell>
          <cell r="H2681" t="str">
            <v>:</v>
          </cell>
          <cell r="I2681" t="str">
            <v>MS</v>
          </cell>
          <cell r="K2681" t="str">
            <v>V</v>
          </cell>
          <cell r="L2681">
            <v>38628.496851851851</v>
          </cell>
          <cell r="M2681" t="str">
            <v>gchateaug</v>
          </cell>
          <cell r="N2681">
            <v>38680.624467592592</v>
          </cell>
          <cell r="O2681" t="str">
            <v>gchateaug</v>
          </cell>
        </row>
        <row r="2682">
          <cell r="A2682" t="str">
            <v>2002</v>
          </cell>
          <cell r="B2682" t="str">
            <v>UKH3</v>
          </cell>
          <cell r="C2682" t="str">
            <v>A00</v>
          </cell>
          <cell r="D2682" t="str">
            <v>PC_EMP</v>
          </cell>
          <cell r="E2682" t="str">
            <v>T</v>
          </cell>
          <cell r="F2682" t="str">
            <v>BES</v>
          </cell>
          <cell r="G2682" t="str">
            <v>RSE</v>
          </cell>
          <cell r="H2682" t="str">
            <v>:</v>
          </cell>
          <cell r="I2682" t="str">
            <v>MS</v>
          </cell>
          <cell r="K2682" t="str">
            <v>V</v>
          </cell>
          <cell r="L2682">
            <v>38628.496851851851</v>
          </cell>
          <cell r="M2682" t="str">
            <v>gchateaug</v>
          </cell>
          <cell r="N2682">
            <v>38680.624467592592</v>
          </cell>
          <cell r="O2682" t="str">
            <v>gchateaug</v>
          </cell>
        </row>
        <row r="2683">
          <cell r="A2683" t="str">
            <v>2002</v>
          </cell>
          <cell r="B2683" t="str">
            <v>UKD2</v>
          </cell>
          <cell r="C2683" t="str">
            <v>A00</v>
          </cell>
          <cell r="D2683" t="str">
            <v>PC_EMP</v>
          </cell>
          <cell r="E2683" t="str">
            <v>T</v>
          </cell>
          <cell r="F2683" t="str">
            <v>TOTAL</v>
          </cell>
          <cell r="G2683" t="str">
            <v>TOTAL</v>
          </cell>
          <cell r="H2683" t="str">
            <v>:</v>
          </cell>
          <cell r="I2683" t="str">
            <v>MS</v>
          </cell>
          <cell r="K2683" t="str">
            <v>V</v>
          </cell>
          <cell r="L2683">
            <v>38628.496851851851</v>
          </cell>
          <cell r="M2683" t="str">
            <v>gchateaug</v>
          </cell>
          <cell r="N2683">
            <v>38680.624467592592</v>
          </cell>
          <cell r="O2683" t="str">
            <v>gchateaug</v>
          </cell>
        </row>
        <row r="2684">
          <cell r="A2684" t="str">
            <v>2002</v>
          </cell>
          <cell r="B2684" t="str">
            <v>UKE1</v>
          </cell>
          <cell r="C2684" t="str">
            <v>A00</v>
          </cell>
          <cell r="D2684" t="str">
            <v>PC_EMP</v>
          </cell>
          <cell r="E2684" t="str">
            <v>T</v>
          </cell>
          <cell r="F2684" t="str">
            <v>BES</v>
          </cell>
          <cell r="G2684" t="str">
            <v>TOTAL</v>
          </cell>
          <cell r="H2684" t="str">
            <v>:</v>
          </cell>
          <cell r="I2684" t="str">
            <v>MS</v>
          </cell>
          <cell r="K2684" t="str">
            <v>V</v>
          </cell>
          <cell r="L2684">
            <v>38628.496851851851</v>
          </cell>
          <cell r="M2684" t="str">
            <v>gchateaug</v>
          </cell>
          <cell r="N2684">
            <v>38680.624467592592</v>
          </cell>
          <cell r="O2684" t="str">
            <v>gchateaug</v>
          </cell>
        </row>
        <row r="2685">
          <cell r="A2685" t="str">
            <v>2002</v>
          </cell>
          <cell r="B2685" t="str">
            <v>UKE1</v>
          </cell>
          <cell r="C2685" t="str">
            <v>A00</v>
          </cell>
          <cell r="D2685" t="str">
            <v>PC_EMP</v>
          </cell>
          <cell r="E2685" t="str">
            <v>T</v>
          </cell>
          <cell r="F2685" t="str">
            <v>BES</v>
          </cell>
          <cell r="G2685" t="str">
            <v>RSE</v>
          </cell>
          <cell r="H2685" t="str">
            <v>:</v>
          </cell>
          <cell r="I2685" t="str">
            <v>MS</v>
          </cell>
          <cell r="K2685" t="str">
            <v>V</v>
          </cell>
          <cell r="L2685">
            <v>38628.496851851851</v>
          </cell>
          <cell r="M2685" t="str">
            <v>gchateaug</v>
          </cell>
          <cell r="N2685">
            <v>38680.624467592592</v>
          </cell>
          <cell r="O2685" t="str">
            <v>gchateaug</v>
          </cell>
        </row>
        <row r="2686">
          <cell r="A2686" t="str">
            <v>2002</v>
          </cell>
          <cell r="B2686" t="str">
            <v>UKD3</v>
          </cell>
          <cell r="C2686" t="str">
            <v>A00</v>
          </cell>
          <cell r="D2686" t="str">
            <v>PC_EMP</v>
          </cell>
          <cell r="E2686" t="str">
            <v>T</v>
          </cell>
          <cell r="F2686" t="str">
            <v>TOTAL</v>
          </cell>
          <cell r="G2686" t="str">
            <v>TOTAL</v>
          </cell>
          <cell r="H2686" t="str">
            <v>:</v>
          </cell>
          <cell r="I2686" t="str">
            <v>MS</v>
          </cell>
          <cell r="K2686" t="str">
            <v>V</v>
          </cell>
          <cell r="L2686">
            <v>38628.496851851851</v>
          </cell>
          <cell r="M2686" t="str">
            <v>gchateaug</v>
          </cell>
          <cell r="N2686">
            <v>38680.624467592592</v>
          </cell>
          <cell r="O2686" t="str">
            <v>gchateaug</v>
          </cell>
        </row>
        <row r="2687">
          <cell r="A2687" t="str">
            <v>2002</v>
          </cell>
          <cell r="B2687" t="str">
            <v>UKD3</v>
          </cell>
          <cell r="C2687" t="str">
            <v>A00</v>
          </cell>
          <cell r="D2687" t="str">
            <v>PC_EMP</v>
          </cell>
          <cell r="E2687" t="str">
            <v>T</v>
          </cell>
          <cell r="F2687" t="str">
            <v>TOTAL</v>
          </cell>
          <cell r="G2687" t="str">
            <v>RSE</v>
          </cell>
          <cell r="H2687" t="str">
            <v>:</v>
          </cell>
          <cell r="I2687" t="str">
            <v>MS</v>
          </cell>
          <cell r="K2687" t="str">
            <v>V</v>
          </cell>
          <cell r="L2687">
            <v>38628.496851851851</v>
          </cell>
          <cell r="M2687" t="str">
            <v>gchateaug</v>
          </cell>
          <cell r="N2687">
            <v>38680.624467592592</v>
          </cell>
          <cell r="O2687" t="str">
            <v>gchateaug</v>
          </cell>
        </row>
        <row r="2688">
          <cell r="A2688" t="str">
            <v>2002</v>
          </cell>
          <cell r="B2688" t="str">
            <v>UKD3</v>
          </cell>
          <cell r="C2688" t="str">
            <v>A00</v>
          </cell>
          <cell r="D2688" t="str">
            <v>PC_EMP</v>
          </cell>
          <cell r="E2688" t="str">
            <v>T</v>
          </cell>
          <cell r="F2688" t="str">
            <v>BES</v>
          </cell>
          <cell r="G2688" t="str">
            <v>TOTAL</v>
          </cell>
          <cell r="H2688" t="str">
            <v>:</v>
          </cell>
          <cell r="I2688" t="str">
            <v>MS</v>
          </cell>
          <cell r="K2688" t="str">
            <v>V</v>
          </cell>
          <cell r="L2688">
            <v>38628.496851851851</v>
          </cell>
          <cell r="M2688" t="str">
            <v>gchateaug</v>
          </cell>
          <cell r="N2688">
            <v>38680.624467592592</v>
          </cell>
          <cell r="O2688" t="str">
            <v>gchateaug</v>
          </cell>
        </row>
        <row r="2689">
          <cell r="A2689" t="str">
            <v>2002</v>
          </cell>
          <cell r="B2689" t="str">
            <v>UKD3</v>
          </cell>
          <cell r="C2689" t="str">
            <v>A00</v>
          </cell>
          <cell r="D2689" t="str">
            <v>PC_EMP</v>
          </cell>
          <cell r="E2689" t="str">
            <v>T</v>
          </cell>
          <cell r="F2689" t="str">
            <v>BES</v>
          </cell>
          <cell r="G2689" t="str">
            <v>RSE</v>
          </cell>
          <cell r="H2689" t="str">
            <v>:</v>
          </cell>
          <cell r="I2689" t="str">
            <v>MS</v>
          </cell>
          <cell r="K2689" t="str">
            <v>V</v>
          </cell>
          <cell r="L2689">
            <v>38628.496851851851</v>
          </cell>
          <cell r="M2689" t="str">
            <v>gchateaug</v>
          </cell>
          <cell r="N2689">
            <v>38680.624467592592</v>
          </cell>
          <cell r="O2689" t="str">
            <v>gchateaug</v>
          </cell>
        </row>
        <row r="2690">
          <cell r="A2690" t="str">
            <v>2002</v>
          </cell>
          <cell r="B2690" t="str">
            <v>SK0</v>
          </cell>
          <cell r="C2690" t="str">
            <v>A00</v>
          </cell>
          <cell r="D2690" t="str">
            <v>PC_EMP</v>
          </cell>
          <cell r="E2690" t="str">
            <v>T</v>
          </cell>
          <cell r="F2690" t="str">
            <v>TOTAL</v>
          </cell>
          <cell r="G2690" t="str">
            <v>TOTAL</v>
          </cell>
          <cell r="I2690" t="str">
            <v>MS</v>
          </cell>
          <cell r="K2690" t="str">
            <v>V</v>
          </cell>
          <cell r="L2690">
            <v>38628.496851851851</v>
          </cell>
          <cell r="M2690" t="str">
            <v>gchateaug</v>
          </cell>
          <cell r="N2690">
            <v>38681.684467592589</v>
          </cell>
          <cell r="O2690" t="str">
            <v>gchateaug</v>
          </cell>
          <cell r="Q2690">
            <v>1</v>
          </cell>
        </row>
        <row r="2691">
          <cell r="A2691" t="str">
            <v>2002</v>
          </cell>
          <cell r="B2691" t="str">
            <v>SK0</v>
          </cell>
          <cell r="C2691" t="str">
            <v>A00</v>
          </cell>
          <cell r="D2691" t="str">
            <v>PC_EMP</v>
          </cell>
          <cell r="E2691" t="str">
            <v>T</v>
          </cell>
          <cell r="F2691" t="str">
            <v>TOTAL</v>
          </cell>
          <cell r="G2691" t="str">
            <v>RSE</v>
          </cell>
          <cell r="I2691" t="str">
            <v>MS</v>
          </cell>
          <cell r="K2691" t="str">
            <v>V</v>
          </cell>
          <cell r="L2691">
            <v>38628.496851851851</v>
          </cell>
          <cell r="M2691" t="str">
            <v>gchateaug</v>
          </cell>
          <cell r="N2691">
            <v>38681.684467592589</v>
          </cell>
          <cell r="O2691" t="str">
            <v>gchateaug</v>
          </cell>
          <cell r="Q2691">
            <v>0.73</v>
          </cell>
        </row>
        <row r="2692">
          <cell r="A2692" t="str">
            <v>2002</v>
          </cell>
          <cell r="B2692" t="str">
            <v>SK0</v>
          </cell>
          <cell r="C2692" t="str">
            <v>A00</v>
          </cell>
          <cell r="D2692" t="str">
            <v>PC_EMP</v>
          </cell>
          <cell r="E2692" t="str">
            <v>T</v>
          </cell>
          <cell r="F2692" t="str">
            <v>BES</v>
          </cell>
          <cell r="G2692" t="str">
            <v>TOTAL</v>
          </cell>
          <cell r="I2692" t="str">
            <v>MS</v>
          </cell>
          <cell r="K2692" t="str">
            <v>V</v>
          </cell>
          <cell r="L2692">
            <v>38628.496851851851</v>
          </cell>
          <cell r="M2692" t="str">
            <v>gchateaug</v>
          </cell>
          <cell r="N2692">
            <v>38681.684432870374</v>
          </cell>
          <cell r="O2692" t="str">
            <v>gchateaug</v>
          </cell>
          <cell r="Q2692">
            <v>0.26</v>
          </cell>
        </row>
        <row r="2693">
          <cell r="A2693" t="str">
            <v>2002</v>
          </cell>
          <cell r="B2693" t="str">
            <v>SK0</v>
          </cell>
          <cell r="C2693" t="str">
            <v>A00</v>
          </cell>
          <cell r="D2693" t="str">
            <v>PC_EMP</v>
          </cell>
          <cell r="E2693" t="str">
            <v>T</v>
          </cell>
          <cell r="F2693" t="str">
            <v>BES</v>
          </cell>
          <cell r="G2693" t="str">
            <v>RSE</v>
          </cell>
          <cell r="I2693" t="str">
            <v>MS</v>
          </cell>
          <cell r="K2693" t="str">
            <v>V</v>
          </cell>
          <cell r="L2693">
            <v>38628.496851851851</v>
          </cell>
          <cell r="M2693" t="str">
            <v>gchateaug</v>
          </cell>
          <cell r="N2693">
            <v>38681.684432870374</v>
          </cell>
          <cell r="O2693" t="str">
            <v>gchateaug</v>
          </cell>
          <cell r="Q2693">
            <v>0.12</v>
          </cell>
        </row>
        <row r="2694">
          <cell r="A2694" t="str">
            <v>2002</v>
          </cell>
          <cell r="B2694" t="str">
            <v>PT17</v>
          </cell>
          <cell r="C2694" t="str">
            <v>A00</v>
          </cell>
          <cell r="D2694" t="str">
            <v>PC_EMP</v>
          </cell>
          <cell r="E2694" t="str">
            <v>T</v>
          </cell>
          <cell r="F2694" t="str">
            <v>TOTAL</v>
          </cell>
          <cell r="G2694" t="str">
            <v>TOTAL</v>
          </cell>
          <cell r="H2694" t="str">
            <v>:</v>
          </cell>
          <cell r="I2694" t="str">
            <v>MS</v>
          </cell>
          <cell r="K2694" t="str">
            <v>V</v>
          </cell>
          <cell r="L2694">
            <v>38628.496851851851</v>
          </cell>
          <cell r="M2694" t="str">
            <v>gchateaug</v>
          </cell>
          <cell r="N2694">
            <v>38680.624467592592</v>
          </cell>
          <cell r="O2694" t="str">
            <v>gchateaug</v>
          </cell>
        </row>
        <row r="2695">
          <cell r="A2695" t="str">
            <v>2002</v>
          </cell>
          <cell r="B2695" t="str">
            <v>PT17</v>
          </cell>
          <cell r="C2695" t="str">
            <v>A00</v>
          </cell>
          <cell r="D2695" t="str">
            <v>PC_EMP</v>
          </cell>
          <cell r="E2695" t="str">
            <v>T</v>
          </cell>
          <cell r="F2695" t="str">
            <v>TOTAL</v>
          </cell>
          <cell r="G2695" t="str">
            <v>RSE</v>
          </cell>
          <cell r="H2695" t="str">
            <v>:</v>
          </cell>
          <cell r="I2695" t="str">
            <v>MS</v>
          </cell>
          <cell r="K2695" t="str">
            <v>V</v>
          </cell>
          <cell r="L2695">
            <v>38628.496851851851</v>
          </cell>
          <cell r="M2695" t="str">
            <v>gchateaug</v>
          </cell>
          <cell r="N2695">
            <v>38680.624467592592</v>
          </cell>
          <cell r="O2695" t="str">
            <v>gchateaug</v>
          </cell>
        </row>
        <row r="2696">
          <cell r="A2696" t="str">
            <v>1994</v>
          </cell>
          <cell r="B2696" t="str">
            <v>LU0</v>
          </cell>
          <cell r="C2696" t="str">
            <v>A00</v>
          </cell>
          <cell r="D2696" t="str">
            <v>PC_EMP</v>
          </cell>
          <cell r="E2696" t="str">
            <v>T</v>
          </cell>
          <cell r="F2696" t="str">
            <v>BES</v>
          </cell>
          <cell r="G2696" t="str">
            <v>TOTAL</v>
          </cell>
          <cell r="H2696" t="str">
            <v>:</v>
          </cell>
          <cell r="I2696" t="str">
            <v>NC</v>
          </cell>
          <cell r="K2696" t="str">
            <v>V</v>
          </cell>
          <cell r="L2696">
            <v>38628.496851851851</v>
          </cell>
          <cell r="M2696" t="str">
            <v>gchateaug</v>
          </cell>
          <cell r="N2696">
            <v>38680.624467592592</v>
          </cell>
          <cell r="O2696" t="str">
            <v>gchateaug</v>
          </cell>
        </row>
        <row r="2697">
          <cell r="A2697" t="str">
            <v>1994</v>
          </cell>
          <cell r="B2697" t="str">
            <v>LU0</v>
          </cell>
          <cell r="C2697" t="str">
            <v>A00</v>
          </cell>
          <cell r="D2697" t="str">
            <v>PC_EMP</v>
          </cell>
          <cell r="E2697" t="str">
            <v>T</v>
          </cell>
          <cell r="F2697" t="str">
            <v>BES</v>
          </cell>
          <cell r="G2697" t="str">
            <v>RSE</v>
          </cell>
          <cell r="H2697" t="str">
            <v>:</v>
          </cell>
          <cell r="I2697" t="str">
            <v>NC</v>
          </cell>
          <cell r="K2697" t="str">
            <v>V</v>
          </cell>
          <cell r="L2697">
            <v>38628.496851851851</v>
          </cell>
          <cell r="M2697" t="str">
            <v>gchateaug</v>
          </cell>
          <cell r="N2697">
            <v>38680.624467592592</v>
          </cell>
          <cell r="O2697" t="str">
            <v>gchateaug</v>
          </cell>
        </row>
        <row r="2698">
          <cell r="A2698" t="str">
            <v>1993</v>
          </cell>
          <cell r="B2698" t="str">
            <v>DK0</v>
          </cell>
          <cell r="C2698" t="str">
            <v>A00</v>
          </cell>
          <cell r="D2698" t="str">
            <v>PC_EMP</v>
          </cell>
          <cell r="E2698" t="str">
            <v>T</v>
          </cell>
          <cell r="F2698" t="str">
            <v>TOTAL</v>
          </cell>
          <cell r="G2698" t="str">
            <v>TOTAL</v>
          </cell>
          <cell r="I2698" t="str">
            <v>NC</v>
          </cell>
          <cell r="K2698" t="str">
            <v>V</v>
          </cell>
          <cell r="L2698">
            <v>38628.496851851851</v>
          </cell>
          <cell r="M2698" t="str">
            <v>gchateaug</v>
          </cell>
          <cell r="N2698">
            <v>38681.68445601852</v>
          </cell>
          <cell r="O2698" t="str">
            <v>gchateaug</v>
          </cell>
          <cell r="Q2698">
            <v>1.71</v>
          </cell>
        </row>
        <row r="2699">
          <cell r="A2699" t="str">
            <v>1993</v>
          </cell>
          <cell r="B2699" t="str">
            <v>DK0</v>
          </cell>
          <cell r="C2699" t="str">
            <v>A00</v>
          </cell>
          <cell r="D2699" t="str">
            <v>PC_EMP</v>
          </cell>
          <cell r="E2699" t="str">
            <v>T</v>
          </cell>
          <cell r="F2699" t="str">
            <v>TOTAL</v>
          </cell>
          <cell r="G2699" t="str">
            <v>RSE</v>
          </cell>
          <cell r="I2699" t="str">
            <v>NC</v>
          </cell>
          <cell r="K2699" t="str">
            <v>V</v>
          </cell>
          <cell r="L2699">
            <v>38628.496851851851</v>
          </cell>
          <cell r="M2699" t="str">
            <v>gchateaug</v>
          </cell>
          <cell r="N2699">
            <v>38681.68445601852</v>
          </cell>
          <cell r="O2699" t="str">
            <v>gchateaug</v>
          </cell>
          <cell r="Q2699">
            <v>0.88</v>
          </cell>
        </row>
        <row r="2700">
          <cell r="A2700" t="str">
            <v>1993</v>
          </cell>
          <cell r="B2700" t="str">
            <v>DK0</v>
          </cell>
          <cell r="C2700" t="str">
            <v>A00</v>
          </cell>
          <cell r="D2700" t="str">
            <v>PC_EMP</v>
          </cell>
          <cell r="E2700" t="str">
            <v>T</v>
          </cell>
          <cell r="F2700" t="str">
            <v>BES</v>
          </cell>
          <cell r="G2700" t="str">
            <v>TOTAL</v>
          </cell>
          <cell r="I2700" t="str">
            <v>OTH</v>
          </cell>
          <cell r="J2700" t="str">
            <v>DATA OCDE</v>
          </cell>
          <cell r="K2700" t="str">
            <v>V</v>
          </cell>
          <cell r="L2700">
            <v>38628.496851851851</v>
          </cell>
          <cell r="M2700" t="str">
            <v>gchateaug</v>
          </cell>
          <cell r="N2700">
            <v>38681.68445601852</v>
          </cell>
          <cell r="O2700" t="str">
            <v>gchateaug</v>
          </cell>
          <cell r="Q2700">
            <v>0.85</v>
          </cell>
        </row>
        <row r="2701">
          <cell r="A2701" t="str">
            <v>2001</v>
          </cell>
          <cell r="B2701" t="str">
            <v>GR25</v>
          </cell>
          <cell r="C2701" t="str">
            <v>A00</v>
          </cell>
          <cell r="D2701" t="str">
            <v>PC_EMP</v>
          </cell>
          <cell r="E2701" t="str">
            <v>T</v>
          </cell>
          <cell r="F2701" t="str">
            <v>TOTAL</v>
          </cell>
          <cell r="G2701" t="str">
            <v>TOTAL</v>
          </cell>
          <cell r="H2701" t="str">
            <v>:</v>
          </cell>
          <cell r="I2701" t="str">
            <v>NC</v>
          </cell>
          <cell r="K2701" t="str">
            <v>V</v>
          </cell>
          <cell r="L2701">
            <v>38628.496770833335</v>
          </cell>
          <cell r="M2701" t="str">
            <v>gchateaug</v>
          </cell>
          <cell r="N2701">
            <v>38680.624444444446</v>
          </cell>
          <cell r="O2701" t="str">
            <v>gchateaug</v>
          </cell>
        </row>
        <row r="2702">
          <cell r="A2702" t="str">
            <v>2001</v>
          </cell>
          <cell r="B2702" t="str">
            <v>GR24</v>
          </cell>
          <cell r="C2702" t="str">
            <v>A00</v>
          </cell>
          <cell r="D2702" t="str">
            <v>PC_EMP</v>
          </cell>
          <cell r="E2702" t="str">
            <v>T</v>
          </cell>
          <cell r="F2702" t="str">
            <v>BES</v>
          </cell>
          <cell r="G2702" t="str">
            <v>TOTAL</v>
          </cell>
          <cell r="H2702" t="str">
            <v>:</v>
          </cell>
          <cell r="I2702" t="str">
            <v>NC</v>
          </cell>
          <cell r="K2702" t="str">
            <v>V</v>
          </cell>
          <cell r="L2702">
            <v>38628.496770833335</v>
          </cell>
          <cell r="M2702" t="str">
            <v>gchateaug</v>
          </cell>
          <cell r="N2702">
            <v>38680.624444444446</v>
          </cell>
          <cell r="O2702" t="str">
            <v>gchateaug</v>
          </cell>
        </row>
        <row r="2703">
          <cell r="A2703" t="str">
            <v>2001</v>
          </cell>
          <cell r="B2703" t="str">
            <v>GR24</v>
          </cell>
          <cell r="C2703" t="str">
            <v>A00</v>
          </cell>
          <cell r="D2703" t="str">
            <v>PC_EMP</v>
          </cell>
          <cell r="E2703" t="str">
            <v>T</v>
          </cell>
          <cell r="F2703" t="str">
            <v>TOTAL</v>
          </cell>
          <cell r="G2703" t="str">
            <v>TOTAL</v>
          </cell>
          <cell r="H2703" t="str">
            <v>:</v>
          </cell>
          <cell r="I2703" t="str">
            <v>NC</v>
          </cell>
          <cell r="K2703" t="str">
            <v>V</v>
          </cell>
          <cell r="L2703">
            <v>38628.496770833335</v>
          </cell>
          <cell r="M2703" t="str">
            <v>gchateaug</v>
          </cell>
          <cell r="N2703">
            <v>38680.624444444446</v>
          </cell>
          <cell r="O2703" t="str">
            <v>gchateaug</v>
          </cell>
        </row>
        <row r="2704">
          <cell r="A2704" t="str">
            <v>2001</v>
          </cell>
          <cell r="B2704" t="str">
            <v>GR23</v>
          </cell>
          <cell r="C2704" t="str">
            <v>A00</v>
          </cell>
          <cell r="D2704" t="str">
            <v>PC_EMP</v>
          </cell>
          <cell r="E2704" t="str">
            <v>T</v>
          </cell>
          <cell r="F2704" t="str">
            <v>BES</v>
          </cell>
          <cell r="G2704" t="str">
            <v>TOTAL</v>
          </cell>
          <cell r="H2704" t="str">
            <v>:</v>
          </cell>
          <cell r="I2704" t="str">
            <v>NC</v>
          </cell>
          <cell r="K2704" t="str">
            <v>V</v>
          </cell>
          <cell r="L2704">
            <v>38628.496770833335</v>
          </cell>
          <cell r="M2704" t="str">
            <v>gchateaug</v>
          </cell>
          <cell r="N2704">
            <v>38680.624444444446</v>
          </cell>
          <cell r="O2704" t="str">
            <v>gchateaug</v>
          </cell>
        </row>
        <row r="2705">
          <cell r="A2705" t="str">
            <v>2001</v>
          </cell>
          <cell r="B2705" t="str">
            <v>GR23</v>
          </cell>
          <cell r="C2705" t="str">
            <v>A00</v>
          </cell>
          <cell r="D2705" t="str">
            <v>PC_EMP</v>
          </cell>
          <cell r="E2705" t="str">
            <v>T</v>
          </cell>
          <cell r="F2705" t="str">
            <v>TOTAL</v>
          </cell>
          <cell r="G2705" t="str">
            <v>TOTAL</v>
          </cell>
          <cell r="H2705" t="str">
            <v>:</v>
          </cell>
          <cell r="I2705" t="str">
            <v>NC</v>
          </cell>
          <cell r="K2705" t="str">
            <v>V</v>
          </cell>
          <cell r="L2705">
            <v>38628.496770833335</v>
          </cell>
          <cell r="M2705" t="str">
            <v>gchateaug</v>
          </cell>
          <cell r="N2705">
            <v>38680.624444444446</v>
          </cell>
          <cell r="O2705" t="str">
            <v>gchateaug</v>
          </cell>
        </row>
        <row r="2706">
          <cell r="A2706" t="str">
            <v>2001</v>
          </cell>
          <cell r="B2706" t="str">
            <v>GR21</v>
          </cell>
          <cell r="C2706" t="str">
            <v>A00</v>
          </cell>
          <cell r="D2706" t="str">
            <v>PC_EMP</v>
          </cell>
          <cell r="E2706" t="str">
            <v>T</v>
          </cell>
          <cell r="F2706" t="str">
            <v>BES</v>
          </cell>
          <cell r="G2706" t="str">
            <v>TOTAL</v>
          </cell>
          <cell r="H2706" t="str">
            <v>:</v>
          </cell>
          <cell r="I2706" t="str">
            <v>NC</v>
          </cell>
          <cell r="K2706" t="str">
            <v>V</v>
          </cell>
          <cell r="L2706">
            <v>38628.496770833335</v>
          </cell>
          <cell r="M2706" t="str">
            <v>gchateaug</v>
          </cell>
          <cell r="N2706">
            <v>38680.624444444446</v>
          </cell>
          <cell r="O2706" t="str">
            <v>gchateaug</v>
          </cell>
        </row>
        <row r="2707">
          <cell r="A2707" t="str">
            <v>2000</v>
          </cell>
          <cell r="B2707" t="str">
            <v>ITC3</v>
          </cell>
          <cell r="C2707" t="str">
            <v>A00</v>
          </cell>
          <cell r="D2707" t="str">
            <v>PC_EMP</v>
          </cell>
          <cell r="E2707" t="str">
            <v>T</v>
          </cell>
          <cell r="F2707" t="str">
            <v>TOTAL</v>
          </cell>
          <cell r="G2707" t="str">
            <v>RSE</v>
          </cell>
          <cell r="I2707" t="str">
            <v>NC</v>
          </cell>
          <cell r="J2707" t="str">
            <v>; former flag equal "s"</v>
          </cell>
          <cell r="K2707" t="str">
            <v>V</v>
          </cell>
          <cell r="L2707">
            <v>38628.496770833335</v>
          </cell>
          <cell r="M2707" t="str">
            <v>gchateaug</v>
          </cell>
          <cell r="N2707">
            <v>38680.624444444446</v>
          </cell>
          <cell r="O2707" t="str">
            <v>gchateaug</v>
          </cell>
          <cell r="Q2707">
            <v>0.64</v>
          </cell>
        </row>
        <row r="2708">
          <cell r="A2708" t="str">
            <v>2000</v>
          </cell>
          <cell r="B2708" t="str">
            <v>ITC3</v>
          </cell>
          <cell r="C2708" t="str">
            <v>A00</v>
          </cell>
          <cell r="D2708" t="str">
            <v>PC_EMP</v>
          </cell>
          <cell r="E2708" t="str">
            <v>T</v>
          </cell>
          <cell r="F2708" t="str">
            <v>TOTAL</v>
          </cell>
          <cell r="G2708" t="str">
            <v>TOTAL</v>
          </cell>
          <cell r="I2708" t="str">
            <v>NC</v>
          </cell>
          <cell r="J2708" t="str">
            <v>; former flag equal "s"</v>
          </cell>
          <cell r="K2708" t="str">
            <v>V</v>
          </cell>
          <cell r="L2708">
            <v>38628.496770833335</v>
          </cell>
          <cell r="M2708" t="str">
            <v>gchateaug</v>
          </cell>
          <cell r="N2708">
            <v>38680.624444444446</v>
          </cell>
          <cell r="O2708" t="str">
            <v>gchateaug</v>
          </cell>
          <cell r="Q2708">
            <v>1.1299999999999999</v>
          </cell>
        </row>
        <row r="2709">
          <cell r="A2709" t="str">
            <v>2000</v>
          </cell>
          <cell r="B2709" t="str">
            <v>ITC</v>
          </cell>
          <cell r="C2709" t="str">
            <v>A00</v>
          </cell>
          <cell r="D2709" t="str">
            <v>PC_EMP</v>
          </cell>
          <cell r="E2709" t="str">
            <v>T</v>
          </cell>
          <cell r="F2709" t="str">
            <v>BES</v>
          </cell>
          <cell r="G2709" t="str">
            <v>RSE</v>
          </cell>
          <cell r="I2709" t="str">
            <v>NC</v>
          </cell>
          <cell r="J2709" t="str">
            <v>; former flag equal "s"</v>
          </cell>
          <cell r="K2709" t="str">
            <v>V</v>
          </cell>
          <cell r="L2709">
            <v>38628.496770833335</v>
          </cell>
          <cell r="M2709" t="str">
            <v>gchateaug</v>
          </cell>
          <cell r="N2709">
            <v>38680.624444444446</v>
          </cell>
          <cell r="O2709" t="str">
            <v>gchateaug</v>
          </cell>
          <cell r="Q2709">
            <v>0.26</v>
          </cell>
        </row>
        <row r="2710">
          <cell r="A2710" t="str">
            <v>2000</v>
          </cell>
          <cell r="B2710" t="str">
            <v>ITC</v>
          </cell>
          <cell r="C2710" t="str">
            <v>A00</v>
          </cell>
          <cell r="D2710" t="str">
            <v>PC_EMP</v>
          </cell>
          <cell r="E2710" t="str">
            <v>T</v>
          </cell>
          <cell r="F2710" t="str">
            <v>BES</v>
          </cell>
          <cell r="G2710" t="str">
            <v>TOTAL</v>
          </cell>
          <cell r="I2710" t="str">
            <v>NC</v>
          </cell>
          <cell r="J2710" t="str">
            <v>; former flag equal "s"</v>
          </cell>
          <cell r="K2710" t="str">
            <v>V</v>
          </cell>
          <cell r="L2710">
            <v>38628.496770833335</v>
          </cell>
          <cell r="M2710" t="str">
            <v>gchateaug</v>
          </cell>
          <cell r="N2710">
            <v>38680.624444444446</v>
          </cell>
          <cell r="O2710" t="str">
            <v>gchateaug</v>
          </cell>
          <cell r="Q2710">
            <v>0.64</v>
          </cell>
        </row>
        <row r="2711">
          <cell r="A2711" t="str">
            <v>2000</v>
          </cell>
          <cell r="B2711" t="str">
            <v>ITC</v>
          </cell>
          <cell r="C2711" t="str">
            <v>A00</v>
          </cell>
          <cell r="D2711" t="str">
            <v>PC_EMP</v>
          </cell>
          <cell r="E2711" t="str">
            <v>T</v>
          </cell>
          <cell r="F2711" t="str">
            <v>TOTAL</v>
          </cell>
          <cell r="G2711" t="str">
            <v>RSE</v>
          </cell>
          <cell r="I2711" t="str">
            <v>NC</v>
          </cell>
          <cell r="J2711" t="str">
            <v>; former flag equal "s"</v>
          </cell>
          <cell r="K2711" t="str">
            <v>V</v>
          </cell>
          <cell r="L2711">
            <v>38628.496770833335</v>
          </cell>
          <cell r="M2711" t="str">
            <v>gchateaug</v>
          </cell>
          <cell r="N2711">
            <v>38680.624444444446</v>
          </cell>
          <cell r="O2711" t="str">
            <v>gchateaug</v>
          </cell>
          <cell r="Q2711">
            <v>0.55000000000000004</v>
          </cell>
        </row>
        <row r="2712">
          <cell r="A2712" t="str">
            <v>2000</v>
          </cell>
          <cell r="B2712" t="str">
            <v>ITC</v>
          </cell>
          <cell r="C2712" t="str">
            <v>A00</v>
          </cell>
          <cell r="D2712" t="str">
            <v>PC_EMP</v>
          </cell>
          <cell r="E2712" t="str">
            <v>T</v>
          </cell>
          <cell r="F2712" t="str">
            <v>TOTAL</v>
          </cell>
          <cell r="G2712" t="str">
            <v>TOTAL</v>
          </cell>
          <cell r="I2712" t="str">
            <v>NC</v>
          </cell>
          <cell r="J2712" t="str">
            <v>; former flag equal "s"</v>
          </cell>
          <cell r="K2712" t="str">
            <v>V</v>
          </cell>
          <cell r="L2712">
            <v>38628.496770833335</v>
          </cell>
          <cell r="M2712" t="str">
            <v>gchateaug</v>
          </cell>
          <cell r="N2712">
            <v>38680.624444444446</v>
          </cell>
          <cell r="O2712" t="str">
            <v>gchateaug</v>
          </cell>
          <cell r="Q2712">
            <v>1.24</v>
          </cell>
        </row>
        <row r="2713">
          <cell r="A2713" t="str">
            <v>2000</v>
          </cell>
          <cell r="B2713" t="str">
            <v>IS00</v>
          </cell>
          <cell r="C2713" t="str">
            <v>A00</v>
          </cell>
          <cell r="D2713" t="str">
            <v>PC_EMP</v>
          </cell>
          <cell r="E2713" t="str">
            <v>T</v>
          </cell>
          <cell r="F2713" t="str">
            <v>BES</v>
          </cell>
          <cell r="G2713" t="str">
            <v>TOTAL</v>
          </cell>
          <cell r="H2713" t="str">
            <v>e</v>
          </cell>
          <cell r="I2713" t="str">
            <v>NC</v>
          </cell>
          <cell r="K2713" t="str">
            <v>V</v>
          </cell>
          <cell r="L2713">
            <v>38628.496770833335</v>
          </cell>
          <cell r="M2713" t="str">
            <v>gchateaug</v>
          </cell>
          <cell r="N2713">
            <v>38681.684652777774</v>
          </cell>
          <cell r="O2713" t="str">
            <v>gchateaug</v>
          </cell>
          <cell r="Q2713">
            <v>1.05</v>
          </cell>
        </row>
        <row r="2714">
          <cell r="A2714" t="str">
            <v>2000</v>
          </cell>
          <cell r="B2714" t="str">
            <v>IS00</v>
          </cell>
          <cell r="C2714" t="str">
            <v>A00</v>
          </cell>
          <cell r="D2714" t="str">
            <v>PC_EMP</v>
          </cell>
          <cell r="E2714" t="str">
            <v>T</v>
          </cell>
          <cell r="F2714" t="str">
            <v>TOTAL</v>
          </cell>
          <cell r="G2714" t="str">
            <v>TOTAL</v>
          </cell>
          <cell r="H2714" t="str">
            <v>e</v>
          </cell>
          <cell r="I2714" t="str">
            <v>NC</v>
          </cell>
          <cell r="K2714" t="str">
            <v>V</v>
          </cell>
          <cell r="L2714">
            <v>38628.496770833335</v>
          </cell>
          <cell r="M2714" t="str">
            <v>gchateaug</v>
          </cell>
          <cell r="N2714">
            <v>38681.684652777774</v>
          </cell>
          <cell r="O2714" t="str">
            <v>gchateaug</v>
          </cell>
          <cell r="Q2714">
            <v>2.97</v>
          </cell>
        </row>
        <row r="2715">
          <cell r="A2715" t="str">
            <v>2000</v>
          </cell>
          <cell r="B2715" t="str">
            <v>IS0</v>
          </cell>
          <cell r="C2715" t="str">
            <v>A00</v>
          </cell>
          <cell r="D2715" t="str">
            <v>PC_EMP</v>
          </cell>
          <cell r="E2715" t="str">
            <v>T</v>
          </cell>
          <cell r="F2715" t="str">
            <v>BES</v>
          </cell>
          <cell r="G2715" t="str">
            <v>TOTAL</v>
          </cell>
          <cell r="H2715" t="str">
            <v>e</v>
          </cell>
          <cell r="I2715" t="str">
            <v>NC</v>
          </cell>
          <cell r="K2715" t="str">
            <v>V</v>
          </cell>
          <cell r="L2715">
            <v>38628.496770833335</v>
          </cell>
          <cell r="M2715" t="str">
            <v>gchateaug</v>
          </cell>
          <cell r="N2715">
            <v>38681.68445601852</v>
          </cell>
          <cell r="O2715" t="str">
            <v>gchateaug</v>
          </cell>
          <cell r="Q2715">
            <v>1.05</v>
          </cell>
        </row>
        <row r="2716">
          <cell r="A2716" t="str">
            <v>2000</v>
          </cell>
          <cell r="B2716" t="str">
            <v>IS0</v>
          </cell>
          <cell r="C2716" t="str">
            <v>A00</v>
          </cell>
          <cell r="D2716" t="str">
            <v>PC_EMP</v>
          </cell>
          <cell r="E2716" t="str">
            <v>T</v>
          </cell>
          <cell r="F2716" t="str">
            <v>TOTAL</v>
          </cell>
          <cell r="G2716" t="str">
            <v>TOTAL</v>
          </cell>
          <cell r="H2716" t="str">
            <v>e</v>
          </cell>
          <cell r="I2716" t="str">
            <v>NC</v>
          </cell>
          <cell r="K2716" t="str">
            <v>V</v>
          </cell>
          <cell r="L2716">
            <v>38628.496770833335</v>
          </cell>
          <cell r="M2716" t="str">
            <v>gchateaug</v>
          </cell>
          <cell r="N2716">
            <v>38681.684432870374</v>
          </cell>
          <cell r="O2716" t="str">
            <v>gchateaug</v>
          </cell>
          <cell r="Q2716">
            <v>2.97</v>
          </cell>
        </row>
        <row r="2717">
          <cell r="A2717" t="str">
            <v>2000</v>
          </cell>
          <cell r="B2717" t="str">
            <v>HU32</v>
          </cell>
          <cell r="C2717" t="str">
            <v>A00</v>
          </cell>
          <cell r="D2717" t="str">
            <v>PC_EMP</v>
          </cell>
          <cell r="E2717" t="str">
            <v>T</v>
          </cell>
          <cell r="F2717" t="str">
            <v>BES</v>
          </cell>
          <cell r="G2717" t="str">
            <v>RSE</v>
          </cell>
          <cell r="H2717" t="str">
            <v>:</v>
          </cell>
          <cell r="I2717" t="str">
            <v>NC</v>
          </cell>
          <cell r="K2717" t="str">
            <v>V</v>
          </cell>
          <cell r="L2717">
            <v>38628.496770833335</v>
          </cell>
          <cell r="M2717" t="str">
            <v>gchateaug</v>
          </cell>
          <cell r="N2717">
            <v>38680.624444444446</v>
          </cell>
          <cell r="O2717" t="str">
            <v>gchateaug</v>
          </cell>
        </row>
        <row r="2718">
          <cell r="A2718" t="str">
            <v>2000</v>
          </cell>
          <cell r="B2718" t="str">
            <v>HU32</v>
          </cell>
          <cell r="C2718" t="str">
            <v>A00</v>
          </cell>
          <cell r="D2718" t="str">
            <v>PC_EMP</v>
          </cell>
          <cell r="E2718" t="str">
            <v>T</v>
          </cell>
          <cell r="F2718" t="str">
            <v>BES</v>
          </cell>
          <cell r="G2718" t="str">
            <v>TOTAL</v>
          </cell>
          <cell r="H2718" t="str">
            <v>:</v>
          </cell>
          <cell r="I2718" t="str">
            <v>NC</v>
          </cell>
          <cell r="K2718" t="str">
            <v>V</v>
          </cell>
          <cell r="L2718">
            <v>38628.496770833335</v>
          </cell>
          <cell r="M2718" t="str">
            <v>gchateaug</v>
          </cell>
          <cell r="N2718">
            <v>38680.624444444446</v>
          </cell>
          <cell r="O2718" t="str">
            <v>gchateaug</v>
          </cell>
        </row>
        <row r="2719">
          <cell r="A2719" t="str">
            <v>2000</v>
          </cell>
          <cell r="B2719" t="str">
            <v>HU32</v>
          </cell>
          <cell r="C2719" t="str">
            <v>A00</v>
          </cell>
          <cell r="D2719" t="str">
            <v>PC_EMP</v>
          </cell>
          <cell r="E2719" t="str">
            <v>T</v>
          </cell>
          <cell r="F2719" t="str">
            <v>TOTAL</v>
          </cell>
          <cell r="G2719" t="str">
            <v>RSE</v>
          </cell>
          <cell r="H2719" t="str">
            <v>:</v>
          </cell>
          <cell r="I2719" t="str">
            <v>NC</v>
          </cell>
          <cell r="K2719" t="str">
            <v>V</v>
          </cell>
          <cell r="L2719">
            <v>38628.496770833335</v>
          </cell>
          <cell r="M2719" t="str">
            <v>gchateaug</v>
          </cell>
          <cell r="N2719">
            <v>38680.624444444446</v>
          </cell>
          <cell r="O2719" t="str">
            <v>gchateaug</v>
          </cell>
        </row>
        <row r="2720">
          <cell r="A2720" t="str">
            <v>2000</v>
          </cell>
          <cell r="B2720" t="str">
            <v>HU32</v>
          </cell>
          <cell r="C2720" t="str">
            <v>A00</v>
          </cell>
          <cell r="D2720" t="str">
            <v>PC_EMP</v>
          </cell>
          <cell r="E2720" t="str">
            <v>T</v>
          </cell>
          <cell r="F2720" t="str">
            <v>TOTAL</v>
          </cell>
          <cell r="G2720" t="str">
            <v>TOTAL</v>
          </cell>
          <cell r="H2720" t="str">
            <v>:</v>
          </cell>
          <cell r="I2720" t="str">
            <v>NC</v>
          </cell>
          <cell r="K2720" t="str">
            <v>V</v>
          </cell>
          <cell r="L2720">
            <v>38628.496770833335</v>
          </cell>
          <cell r="M2720" t="str">
            <v>gchateaug</v>
          </cell>
          <cell r="N2720">
            <v>38680.624444444446</v>
          </cell>
          <cell r="O2720" t="str">
            <v>gchateaug</v>
          </cell>
        </row>
        <row r="2721">
          <cell r="A2721" t="str">
            <v>2000</v>
          </cell>
          <cell r="B2721" t="str">
            <v>HU31</v>
          </cell>
          <cell r="C2721" t="str">
            <v>A00</v>
          </cell>
          <cell r="D2721" t="str">
            <v>PC_EMP</v>
          </cell>
          <cell r="E2721" t="str">
            <v>T</v>
          </cell>
          <cell r="F2721" t="str">
            <v>BES</v>
          </cell>
          <cell r="G2721" t="str">
            <v>RSE</v>
          </cell>
          <cell r="H2721" t="str">
            <v>:</v>
          </cell>
          <cell r="I2721" t="str">
            <v>NC</v>
          </cell>
          <cell r="K2721" t="str">
            <v>V</v>
          </cell>
          <cell r="L2721">
            <v>38628.496770833335</v>
          </cell>
          <cell r="M2721" t="str">
            <v>gchateaug</v>
          </cell>
          <cell r="N2721">
            <v>38680.624444444446</v>
          </cell>
          <cell r="O2721" t="str">
            <v>gchateaug</v>
          </cell>
        </row>
        <row r="2722">
          <cell r="A2722" t="str">
            <v>2000</v>
          </cell>
          <cell r="B2722" t="str">
            <v>HU31</v>
          </cell>
          <cell r="C2722" t="str">
            <v>A00</v>
          </cell>
          <cell r="D2722" t="str">
            <v>PC_EMP</v>
          </cell>
          <cell r="E2722" t="str">
            <v>T</v>
          </cell>
          <cell r="F2722" t="str">
            <v>BES</v>
          </cell>
          <cell r="G2722" t="str">
            <v>TOTAL</v>
          </cell>
          <cell r="H2722" t="str">
            <v>:</v>
          </cell>
          <cell r="I2722" t="str">
            <v>NC</v>
          </cell>
          <cell r="K2722" t="str">
            <v>V</v>
          </cell>
          <cell r="L2722">
            <v>38628.496770833335</v>
          </cell>
          <cell r="M2722" t="str">
            <v>gchateaug</v>
          </cell>
          <cell r="N2722">
            <v>38680.624444444446</v>
          </cell>
          <cell r="O2722" t="str">
            <v>gchateaug</v>
          </cell>
        </row>
        <row r="2723">
          <cell r="A2723" t="str">
            <v>2000</v>
          </cell>
          <cell r="B2723" t="str">
            <v>HU31</v>
          </cell>
          <cell r="C2723" t="str">
            <v>A00</v>
          </cell>
          <cell r="D2723" t="str">
            <v>PC_EMP</v>
          </cell>
          <cell r="E2723" t="str">
            <v>T</v>
          </cell>
          <cell r="F2723" t="str">
            <v>TOTAL</v>
          </cell>
          <cell r="G2723" t="str">
            <v>RSE</v>
          </cell>
          <cell r="H2723" t="str">
            <v>:</v>
          </cell>
          <cell r="I2723" t="str">
            <v>NC</v>
          </cell>
          <cell r="K2723" t="str">
            <v>V</v>
          </cell>
          <cell r="L2723">
            <v>38628.496770833335</v>
          </cell>
          <cell r="M2723" t="str">
            <v>gchateaug</v>
          </cell>
          <cell r="N2723">
            <v>38680.624444444446</v>
          </cell>
          <cell r="O2723" t="str">
            <v>gchateaug</v>
          </cell>
        </row>
        <row r="2724">
          <cell r="A2724" t="str">
            <v>2000</v>
          </cell>
          <cell r="B2724" t="str">
            <v>HU31</v>
          </cell>
          <cell r="C2724" t="str">
            <v>A00</v>
          </cell>
          <cell r="D2724" t="str">
            <v>PC_EMP</v>
          </cell>
          <cell r="E2724" t="str">
            <v>T</v>
          </cell>
          <cell r="F2724" t="str">
            <v>TOTAL</v>
          </cell>
          <cell r="G2724" t="str">
            <v>TOTAL</v>
          </cell>
          <cell r="H2724" t="str">
            <v>:</v>
          </cell>
          <cell r="I2724" t="str">
            <v>NC</v>
          </cell>
          <cell r="K2724" t="str">
            <v>V</v>
          </cell>
          <cell r="L2724">
            <v>38628.496770833335</v>
          </cell>
          <cell r="M2724" t="str">
            <v>gchateaug</v>
          </cell>
          <cell r="N2724">
            <v>38680.624444444446</v>
          </cell>
          <cell r="O2724" t="str">
            <v>gchateaug</v>
          </cell>
        </row>
        <row r="2725">
          <cell r="A2725" t="str">
            <v>2000</v>
          </cell>
          <cell r="B2725" t="str">
            <v>HU23</v>
          </cell>
          <cell r="C2725" t="str">
            <v>A00</v>
          </cell>
          <cell r="D2725" t="str">
            <v>PC_EMP</v>
          </cell>
          <cell r="E2725" t="str">
            <v>T</v>
          </cell>
          <cell r="F2725" t="str">
            <v>BES</v>
          </cell>
          <cell r="G2725" t="str">
            <v>RSE</v>
          </cell>
          <cell r="H2725" t="str">
            <v>:</v>
          </cell>
          <cell r="I2725" t="str">
            <v>NC</v>
          </cell>
          <cell r="K2725" t="str">
            <v>V</v>
          </cell>
          <cell r="L2725">
            <v>38628.496770833335</v>
          </cell>
          <cell r="M2725" t="str">
            <v>gchateaug</v>
          </cell>
          <cell r="N2725">
            <v>38680.624444444446</v>
          </cell>
          <cell r="O2725" t="str">
            <v>gchateaug</v>
          </cell>
        </row>
        <row r="2726">
          <cell r="A2726" t="str">
            <v>2000</v>
          </cell>
          <cell r="B2726" t="str">
            <v>HU23</v>
          </cell>
          <cell r="C2726" t="str">
            <v>A00</v>
          </cell>
          <cell r="D2726" t="str">
            <v>PC_EMP</v>
          </cell>
          <cell r="E2726" t="str">
            <v>T</v>
          </cell>
          <cell r="F2726" t="str">
            <v>BES</v>
          </cell>
          <cell r="G2726" t="str">
            <v>TOTAL</v>
          </cell>
          <cell r="H2726" t="str">
            <v>:</v>
          </cell>
          <cell r="I2726" t="str">
            <v>NC</v>
          </cell>
          <cell r="K2726" t="str">
            <v>V</v>
          </cell>
          <cell r="L2726">
            <v>38628.496770833335</v>
          </cell>
          <cell r="M2726" t="str">
            <v>gchateaug</v>
          </cell>
          <cell r="N2726">
            <v>38680.624444444446</v>
          </cell>
          <cell r="O2726" t="str">
            <v>gchateaug</v>
          </cell>
        </row>
        <row r="2727">
          <cell r="A2727" t="str">
            <v>1999</v>
          </cell>
          <cell r="B2727" t="str">
            <v>PL1</v>
          </cell>
          <cell r="C2727" t="str">
            <v>A00</v>
          </cell>
          <cell r="D2727" t="str">
            <v>PC_EMP</v>
          </cell>
          <cell r="E2727" t="str">
            <v>T</v>
          </cell>
          <cell r="F2727" t="str">
            <v>TOTAL</v>
          </cell>
          <cell r="G2727" t="str">
            <v>RSE</v>
          </cell>
          <cell r="H2727" t="str">
            <v>:</v>
          </cell>
          <cell r="I2727" t="str">
            <v>NC</v>
          </cell>
          <cell r="K2727" t="str">
            <v>V</v>
          </cell>
          <cell r="L2727">
            <v>38628.496770833335</v>
          </cell>
          <cell r="M2727" t="str">
            <v>gchateaug</v>
          </cell>
          <cell r="N2727">
            <v>38680.624444444446</v>
          </cell>
          <cell r="O2727" t="str">
            <v>gchateaug</v>
          </cell>
        </row>
        <row r="2728">
          <cell r="A2728" t="str">
            <v>1999</v>
          </cell>
          <cell r="B2728" t="str">
            <v>PL1</v>
          </cell>
          <cell r="C2728" t="str">
            <v>A00</v>
          </cell>
          <cell r="D2728" t="str">
            <v>PC_EMP</v>
          </cell>
          <cell r="E2728" t="str">
            <v>T</v>
          </cell>
          <cell r="F2728" t="str">
            <v>TOTAL</v>
          </cell>
          <cell r="G2728" t="str">
            <v>TOTAL</v>
          </cell>
          <cell r="H2728" t="str">
            <v>:</v>
          </cell>
          <cell r="I2728" t="str">
            <v>NC</v>
          </cell>
          <cell r="K2728" t="str">
            <v>V</v>
          </cell>
          <cell r="L2728">
            <v>38628.496770833335</v>
          </cell>
          <cell r="M2728" t="str">
            <v>gchateaug</v>
          </cell>
          <cell r="N2728">
            <v>38680.624444444446</v>
          </cell>
          <cell r="O2728" t="str">
            <v>gchateaug</v>
          </cell>
        </row>
        <row r="2729">
          <cell r="A2729" t="str">
            <v>1999</v>
          </cell>
          <cell r="B2729" t="str">
            <v>NL41</v>
          </cell>
          <cell r="C2729" t="str">
            <v>A00</v>
          </cell>
          <cell r="D2729" t="str">
            <v>PC_EMP</v>
          </cell>
          <cell r="E2729" t="str">
            <v>T</v>
          </cell>
          <cell r="F2729" t="str">
            <v>BES</v>
          </cell>
          <cell r="G2729" t="str">
            <v>TOTAL</v>
          </cell>
          <cell r="H2729" t="str">
            <v>:</v>
          </cell>
          <cell r="I2729" t="str">
            <v>NC</v>
          </cell>
          <cell r="K2729" t="str">
            <v>V</v>
          </cell>
          <cell r="L2729">
            <v>38628.496770833335</v>
          </cell>
          <cell r="M2729" t="str">
            <v>gchateaug</v>
          </cell>
          <cell r="N2729">
            <v>38680.624444444446</v>
          </cell>
          <cell r="O2729" t="str">
            <v>gchateaug</v>
          </cell>
        </row>
        <row r="2730">
          <cell r="A2730" t="str">
            <v>1999</v>
          </cell>
          <cell r="B2730" t="str">
            <v>NL41</v>
          </cell>
          <cell r="C2730" t="str">
            <v>A00</v>
          </cell>
          <cell r="D2730" t="str">
            <v>PC_EMP</v>
          </cell>
          <cell r="E2730" t="str">
            <v>T</v>
          </cell>
          <cell r="F2730" t="str">
            <v>TOTAL</v>
          </cell>
          <cell r="G2730" t="str">
            <v>TOTAL</v>
          </cell>
          <cell r="H2730" t="str">
            <v>:</v>
          </cell>
          <cell r="I2730" t="str">
            <v>NC</v>
          </cell>
          <cell r="K2730" t="str">
            <v>V</v>
          </cell>
          <cell r="L2730">
            <v>38628.496770833335</v>
          </cell>
          <cell r="M2730" t="str">
            <v>gchateaug</v>
          </cell>
          <cell r="N2730">
            <v>38680.624444444446</v>
          </cell>
          <cell r="O2730" t="str">
            <v>gchateaug</v>
          </cell>
        </row>
        <row r="2731">
          <cell r="A2731" t="str">
            <v>1999</v>
          </cell>
          <cell r="B2731" t="str">
            <v>NL4</v>
          </cell>
          <cell r="C2731" t="str">
            <v>A00</v>
          </cell>
          <cell r="D2731" t="str">
            <v>PC_EMP</v>
          </cell>
          <cell r="E2731" t="str">
            <v>T</v>
          </cell>
          <cell r="F2731" t="str">
            <v>BES</v>
          </cell>
          <cell r="G2731" t="str">
            <v>TOTAL</v>
          </cell>
          <cell r="H2731" t="str">
            <v>:</v>
          </cell>
          <cell r="I2731" t="str">
            <v>NC</v>
          </cell>
          <cell r="K2731" t="str">
            <v>V</v>
          </cell>
          <cell r="L2731">
            <v>38628.496770833335</v>
          </cell>
          <cell r="M2731" t="str">
            <v>gchateaug</v>
          </cell>
          <cell r="N2731">
            <v>38680.624444444446</v>
          </cell>
          <cell r="O2731" t="str">
            <v>gchateaug</v>
          </cell>
        </row>
        <row r="2732">
          <cell r="A2732" t="str">
            <v>1999</v>
          </cell>
          <cell r="B2732" t="str">
            <v>NL4</v>
          </cell>
          <cell r="C2732" t="str">
            <v>A00</v>
          </cell>
          <cell r="D2732" t="str">
            <v>PC_EMP</v>
          </cell>
          <cell r="E2732" t="str">
            <v>T</v>
          </cell>
          <cell r="F2732" t="str">
            <v>TOTAL</v>
          </cell>
          <cell r="G2732" t="str">
            <v>TOTAL</v>
          </cell>
          <cell r="H2732" t="str">
            <v>:</v>
          </cell>
          <cell r="I2732" t="str">
            <v>NC</v>
          </cell>
          <cell r="K2732" t="str">
            <v>V</v>
          </cell>
          <cell r="L2732">
            <v>38628.496770833335</v>
          </cell>
          <cell r="M2732" t="str">
            <v>gchateaug</v>
          </cell>
          <cell r="N2732">
            <v>38680.624444444446</v>
          </cell>
          <cell r="O2732" t="str">
            <v>gchateaug</v>
          </cell>
        </row>
        <row r="2733">
          <cell r="A2733" t="str">
            <v>2000</v>
          </cell>
          <cell r="B2733" t="str">
            <v>PL63</v>
          </cell>
          <cell r="C2733" t="str">
            <v>A00</v>
          </cell>
          <cell r="D2733" t="str">
            <v>PC_EMP</v>
          </cell>
          <cell r="E2733" t="str">
            <v>T</v>
          </cell>
          <cell r="F2733" t="str">
            <v>TOTAL</v>
          </cell>
          <cell r="G2733" t="str">
            <v>RSE</v>
          </cell>
          <cell r="H2733" t="str">
            <v>:</v>
          </cell>
          <cell r="I2733" t="str">
            <v>NC</v>
          </cell>
          <cell r="K2733" t="str">
            <v>V</v>
          </cell>
          <cell r="L2733">
            <v>38628.496770833335</v>
          </cell>
          <cell r="M2733" t="str">
            <v>gchateaug</v>
          </cell>
          <cell r="N2733">
            <v>38680.624432870369</v>
          </cell>
          <cell r="O2733" t="str">
            <v>gchateaug</v>
          </cell>
        </row>
        <row r="2734">
          <cell r="A2734" t="str">
            <v>2000</v>
          </cell>
          <cell r="B2734" t="str">
            <v>PL63</v>
          </cell>
          <cell r="C2734" t="str">
            <v>A00</v>
          </cell>
          <cell r="D2734" t="str">
            <v>PC_EMP</v>
          </cell>
          <cell r="E2734" t="str">
            <v>T</v>
          </cell>
          <cell r="F2734" t="str">
            <v>TOTAL</v>
          </cell>
          <cell r="G2734" t="str">
            <v>TOTAL</v>
          </cell>
          <cell r="H2734" t="str">
            <v>:</v>
          </cell>
          <cell r="I2734" t="str">
            <v>NC</v>
          </cell>
          <cell r="K2734" t="str">
            <v>V</v>
          </cell>
          <cell r="L2734">
            <v>38628.496770833335</v>
          </cell>
          <cell r="M2734" t="str">
            <v>gchateaug</v>
          </cell>
          <cell r="N2734">
            <v>38680.624432870369</v>
          </cell>
          <cell r="O2734" t="str">
            <v>gchateaug</v>
          </cell>
        </row>
        <row r="2735">
          <cell r="A2735" t="str">
            <v>2000</v>
          </cell>
          <cell r="B2735" t="str">
            <v>PL62</v>
          </cell>
          <cell r="C2735" t="str">
            <v>A00</v>
          </cell>
          <cell r="D2735" t="str">
            <v>PC_EMP</v>
          </cell>
          <cell r="E2735" t="str">
            <v>T</v>
          </cell>
          <cell r="F2735" t="str">
            <v>BES</v>
          </cell>
          <cell r="G2735" t="str">
            <v>RSE</v>
          </cell>
          <cell r="H2735" t="str">
            <v>:</v>
          </cell>
          <cell r="I2735" t="str">
            <v>NC</v>
          </cell>
          <cell r="K2735" t="str">
            <v>V</v>
          </cell>
          <cell r="L2735">
            <v>38628.496770833335</v>
          </cell>
          <cell r="M2735" t="str">
            <v>gchateaug</v>
          </cell>
          <cell r="N2735">
            <v>38680.624432870369</v>
          </cell>
          <cell r="O2735" t="str">
            <v>gchateaug</v>
          </cell>
        </row>
        <row r="2736">
          <cell r="A2736" t="str">
            <v>2000</v>
          </cell>
          <cell r="B2736" t="str">
            <v>PL62</v>
          </cell>
          <cell r="C2736" t="str">
            <v>A00</v>
          </cell>
          <cell r="D2736" t="str">
            <v>PC_EMP</v>
          </cell>
          <cell r="E2736" t="str">
            <v>T</v>
          </cell>
          <cell r="F2736" t="str">
            <v>BES</v>
          </cell>
          <cell r="G2736" t="str">
            <v>TOTAL</v>
          </cell>
          <cell r="H2736" t="str">
            <v>:</v>
          </cell>
          <cell r="I2736" t="str">
            <v>NC</v>
          </cell>
          <cell r="K2736" t="str">
            <v>V</v>
          </cell>
          <cell r="L2736">
            <v>38628.496770833335</v>
          </cell>
          <cell r="M2736" t="str">
            <v>gchateaug</v>
          </cell>
          <cell r="N2736">
            <v>38680.624432870369</v>
          </cell>
          <cell r="O2736" t="str">
            <v>gchateaug</v>
          </cell>
        </row>
        <row r="2737">
          <cell r="A2737" t="str">
            <v>2000</v>
          </cell>
          <cell r="B2737" t="str">
            <v>PL62</v>
          </cell>
          <cell r="C2737" t="str">
            <v>A00</v>
          </cell>
          <cell r="D2737" t="str">
            <v>PC_EMP</v>
          </cell>
          <cell r="E2737" t="str">
            <v>T</v>
          </cell>
          <cell r="F2737" t="str">
            <v>TOTAL</v>
          </cell>
          <cell r="G2737" t="str">
            <v>RSE</v>
          </cell>
          <cell r="H2737" t="str">
            <v>:</v>
          </cell>
          <cell r="I2737" t="str">
            <v>NC</v>
          </cell>
          <cell r="K2737" t="str">
            <v>V</v>
          </cell>
          <cell r="L2737">
            <v>38628.496770833335</v>
          </cell>
          <cell r="M2737" t="str">
            <v>gchateaug</v>
          </cell>
          <cell r="N2737">
            <v>38680.624432870369</v>
          </cell>
          <cell r="O2737" t="str">
            <v>gchateaug</v>
          </cell>
        </row>
        <row r="2738">
          <cell r="A2738" t="str">
            <v>2000</v>
          </cell>
          <cell r="B2738" t="str">
            <v>PL62</v>
          </cell>
          <cell r="C2738" t="str">
            <v>A00</v>
          </cell>
          <cell r="D2738" t="str">
            <v>PC_EMP</v>
          </cell>
          <cell r="E2738" t="str">
            <v>T</v>
          </cell>
          <cell r="F2738" t="str">
            <v>TOTAL</v>
          </cell>
          <cell r="G2738" t="str">
            <v>TOTAL</v>
          </cell>
          <cell r="H2738" t="str">
            <v>:</v>
          </cell>
          <cell r="I2738" t="str">
            <v>NC</v>
          </cell>
          <cell r="K2738" t="str">
            <v>V</v>
          </cell>
          <cell r="L2738">
            <v>38628.496770833335</v>
          </cell>
          <cell r="M2738" t="str">
            <v>gchateaug</v>
          </cell>
          <cell r="N2738">
            <v>38680.624432870369</v>
          </cell>
          <cell r="O2738" t="str">
            <v>gchateaug</v>
          </cell>
        </row>
        <row r="2739">
          <cell r="A2739" t="str">
            <v>2000</v>
          </cell>
          <cell r="B2739" t="str">
            <v>PL6</v>
          </cell>
          <cell r="C2739" t="str">
            <v>A00</v>
          </cell>
          <cell r="D2739" t="str">
            <v>PC_EMP</v>
          </cell>
          <cell r="E2739" t="str">
            <v>T</v>
          </cell>
          <cell r="F2739" t="str">
            <v>BES</v>
          </cell>
          <cell r="G2739" t="str">
            <v>RSE</v>
          </cell>
          <cell r="H2739" t="str">
            <v>:</v>
          </cell>
          <cell r="I2739" t="str">
            <v>NC</v>
          </cell>
          <cell r="K2739" t="str">
            <v>V</v>
          </cell>
          <cell r="L2739">
            <v>38628.496770833335</v>
          </cell>
          <cell r="M2739" t="str">
            <v>gchateaug</v>
          </cell>
          <cell r="N2739">
            <v>38680.624432870369</v>
          </cell>
          <cell r="O2739" t="str">
            <v>gchateaug</v>
          </cell>
        </row>
        <row r="2740">
          <cell r="A2740" t="str">
            <v>2000</v>
          </cell>
          <cell r="B2740" t="str">
            <v>PL6</v>
          </cell>
          <cell r="C2740" t="str">
            <v>A00</v>
          </cell>
          <cell r="D2740" t="str">
            <v>PC_EMP</v>
          </cell>
          <cell r="E2740" t="str">
            <v>T</v>
          </cell>
          <cell r="F2740" t="str">
            <v>BES</v>
          </cell>
          <cell r="G2740" t="str">
            <v>TOTAL</v>
          </cell>
          <cell r="H2740" t="str">
            <v>:</v>
          </cell>
          <cell r="I2740" t="str">
            <v>NC</v>
          </cell>
          <cell r="K2740" t="str">
            <v>V</v>
          </cell>
          <cell r="L2740">
            <v>38628.496770833335</v>
          </cell>
          <cell r="M2740" t="str">
            <v>gchateaug</v>
          </cell>
          <cell r="N2740">
            <v>38680.624432870369</v>
          </cell>
          <cell r="O2740" t="str">
            <v>gchateaug</v>
          </cell>
        </row>
        <row r="2741">
          <cell r="A2741" t="str">
            <v>2000</v>
          </cell>
          <cell r="B2741" t="str">
            <v>PL6</v>
          </cell>
          <cell r="C2741" t="str">
            <v>A00</v>
          </cell>
          <cell r="D2741" t="str">
            <v>PC_EMP</v>
          </cell>
          <cell r="E2741" t="str">
            <v>T</v>
          </cell>
          <cell r="F2741" t="str">
            <v>TOTAL</v>
          </cell>
          <cell r="G2741" t="str">
            <v>RSE</v>
          </cell>
          <cell r="H2741" t="str">
            <v>:</v>
          </cell>
          <cell r="I2741" t="str">
            <v>NC</v>
          </cell>
          <cell r="K2741" t="str">
            <v>V</v>
          </cell>
          <cell r="L2741">
            <v>38628.496782407405</v>
          </cell>
          <cell r="M2741" t="str">
            <v>gchateaug</v>
          </cell>
          <cell r="N2741">
            <v>38680.624432870369</v>
          </cell>
          <cell r="O2741" t="str">
            <v>gchateaug</v>
          </cell>
        </row>
        <row r="2742">
          <cell r="A2742" t="str">
            <v>2000</v>
          </cell>
          <cell r="B2742" t="str">
            <v>PL6</v>
          </cell>
          <cell r="C2742" t="str">
            <v>A00</v>
          </cell>
          <cell r="D2742" t="str">
            <v>PC_EMP</v>
          </cell>
          <cell r="E2742" t="str">
            <v>T</v>
          </cell>
          <cell r="F2742" t="str">
            <v>TOTAL</v>
          </cell>
          <cell r="G2742" t="str">
            <v>TOTAL</v>
          </cell>
          <cell r="H2742" t="str">
            <v>:</v>
          </cell>
          <cell r="I2742" t="str">
            <v>NC</v>
          </cell>
          <cell r="K2742" t="str">
            <v>V</v>
          </cell>
          <cell r="L2742">
            <v>38628.496782407405</v>
          </cell>
          <cell r="M2742" t="str">
            <v>gchateaug</v>
          </cell>
          <cell r="N2742">
            <v>38680.624432870369</v>
          </cell>
          <cell r="O2742" t="str">
            <v>gchateaug</v>
          </cell>
        </row>
        <row r="2743">
          <cell r="A2743" t="str">
            <v>2000</v>
          </cell>
          <cell r="B2743" t="str">
            <v>PL51</v>
          </cell>
          <cell r="C2743" t="str">
            <v>A00</v>
          </cell>
          <cell r="D2743" t="str">
            <v>PC_EMP</v>
          </cell>
          <cell r="E2743" t="str">
            <v>T</v>
          </cell>
          <cell r="F2743" t="str">
            <v>BES</v>
          </cell>
          <cell r="G2743" t="str">
            <v>RSE</v>
          </cell>
          <cell r="H2743" t="str">
            <v>:</v>
          </cell>
          <cell r="I2743" t="str">
            <v>NC</v>
          </cell>
          <cell r="K2743" t="str">
            <v>V</v>
          </cell>
          <cell r="L2743">
            <v>38628.496782407405</v>
          </cell>
          <cell r="M2743" t="str">
            <v>gchateaug</v>
          </cell>
          <cell r="N2743">
            <v>38680.624432870369</v>
          </cell>
          <cell r="O2743" t="str">
            <v>gchateaug</v>
          </cell>
        </row>
        <row r="2744">
          <cell r="A2744" t="str">
            <v>2000</v>
          </cell>
          <cell r="B2744" t="str">
            <v>PL51</v>
          </cell>
          <cell r="C2744" t="str">
            <v>A00</v>
          </cell>
          <cell r="D2744" t="str">
            <v>PC_EMP</v>
          </cell>
          <cell r="E2744" t="str">
            <v>T</v>
          </cell>
          <cell r="F2744" t="str">
            <v>BES</v>
          </cell>
          <cell r="G2744" t="str">
            <v>TOTAL</v>
          </cell>
          <cell r="H2744" t="str">
            <v>:</v>
          </cell>
          <cell r="I2744" t="str">
            <v>NC</v>
          </cell>
          <cell r="K2744" t="str">
            <v>V</v>
          </cell>
          <cell r="L2744">
            <v>38628.496782407405</v>
          </cell>
          <cell r="M2744" t="str">
            <v>gchateaug</v>
          </cell>
          <cell r="N2744">
            <v>38680.624432870369</v>
          </cell>
          <cell r="O2744" t="str">
            <v>gchateaug</v>
          </cell>
        </row>
        <row r="2745">
          <cell r="A2745" t="str">
            <v>2001</v>
          </cell>
          <cell r="B2745" t="str">
            <v>EE00</v>
          </cell>
          <cell r="C2745" t="str">
            <v>A00</v>
          </cell>
          <cell r="D2745" t="str">
            <v>PC_EMP</v>
          </cell>
          <cell r="E2745" t="str">
            <v>T</v>
          </cell>
          <cell r="F2745" t="str">
            <v>BES</v>
          </cell>
          <cell r="G2745" t="str">
            <v>TOTAL</v>
          </cell>
          <cell r="I2745" t="str">
            <v>NC</v>
          </cell>
          <cell r="K2745" t="str">
            <v>V</v>
          </cell>
          <cell r="L2745">
            <v>38628.496782407405</v>
          </cell>
          <cell r="M2745" t="str">
            <v>gchateaug</v>
          </cell>
          <cell r="N2745">
            <v>38681.684652777774</v>
          </cell>
          <cell r="O2745" t="str">
            <v>gchateaug</v>
          </cell>
          <cell r="Q2745">
            <v>0.2</v>
          </cell>
        </row>
        <row r="2746">
          <cell r="A2746" t="str">
            <v>2001</v>
          </cell>
          <cell r="B2746" t="str">
            <v>EE00</v>
          </cell>
          <cell r="C2746" t="str">
            <v>A00</v>
          </cell>
          <cell r="D2746" t="str">
            <v>PC_EMP</v>
          </cell>
          <cell r="E2746" t="str">
            <v>T</v>
          </cell>
          <cell r="F2746" t="str">
            <v>BES</v>
          </cell>
          <cell r="G2746" t="str">
            <v>RSE</v>
          </cell>
          <cell r="I2746" t="str">
            <v>NC</v>
          </cell>
          <cell r="K2746" t="str">
            <v>V</v>
          </cell>
          <cell r="L2746">
            <v>38628.496782407405</v>
          </cell>
          <cell r="M2746" t="str">
            <v>gchateaug</v>
          </cell>
          <cell r="N2746">
            <v>38681.684652777774</v>
          </cell>
          <cell r="O2746" t="str">
            <v>gchateaug</v>
          </cell>
          <cell r="Q2746">
            <v>0.12</v>
          </cell>
        </row>
        <row r="2747">
          <cell r="A2747" t="str">
            <v>2001</v>
          </cell>
          <cell r="B2747" t="str">
            <v>DK00</v>
          </cell>
          <cell r="C2747" t="str">
            <v>A00</v>
          </cell>
          <cell r="D2747" t="str">
            <v>PC_EMP</v>
          </cell>
          <cell r="E2747" t="str">
            <v>T</v>
          </cell>
          <cell r="F2747" t="str">
            <v>TOTAL</v>
          </cell>
          <cell r="G2747" t="str">
            <v>TOTAL</v>
          </cell>
          <cell r="I2747" t="str">
            <v>OTH</v>
          </cell>
          <cell r="J2747" t="str">
            <v>DATA OCDE</v>
          </cell>
          <cell r="K2747" t="str">
            <v>V</v>
          </cell>
          <cell r="L2747">
            <v>38628.496782407405</v>
          </cell>
          <cell r="M2747" t="str">
            <v>gchateaug</v>
          </cell>
          <cell r="N2747">
            <v>38681.684652777774</v>
          </cell>
          <cell r="O2747" t="str">
            <v>gchateaug</v>
          </cell>
          <cell r="Q2747">
            <v>2.2000000000000002</v>
          </cell>
        </row>
        <row r="2748">
          <cell r="A2748" t="str">
            <v>2001</v>
          </cell>
          <cell r="B2748" t="str">
            <v>DK00</v>
          </cell>
          <cell r="C2748" t="str">
            <v>A00</v>
          </cell>
          <cell r="D2748" t="str">
            <v>PC_EMP</v>
          </cell>
          <cell r="E2748" t="str">
            <v>T</v>
          </cell>
          <cell r="F2748" t="str">
            <v>TOTAL</v>
          </cell>
          <cell r="G2748" t="str">
            <v>RSE</v>
          </cell>
          <cell r="I2748" t="str">
            <v>OTH</v>
          </cell>
          <cell r="J2748" t="str">
            <v>DATA OCDE</v>
          </cell>
          <cell r="K2748" t="str">
            <v>V</v>
          </cell>
          <cell r="L2748">
            <v>38628.496782407405</v>
          </cell>
          <cell r="M2748" t="str">
            <v>gchateaug</v>
          </cell>
          <cell r="N2748">
            <v>38681.684652777774</v>
          </cell>
          <cell r="O2748" t="str">
            <v>gchateaug</v>
          </cell>
          <cell r="Q2748">
            <v>1.1000000000000001</v>
          </cell>
        </row>
        <row r="2749">
          <cell r="A2749" t="str">
            <v>1999</v>
          </cell>
          <cell r="B2749" t="str">
            <v>GR13</v>
          </cell>
          <cell r="C2749" t="str">
            <v>A00</v>
          </cell>
          <cell r="D2749" t="str">
            <v>PC_EMP</v>
          </cell>
          <cell r="E2749" t="str">
            <v>T</v>
          </cell>
          <cell r="F2749" t="str">
            <v>BES</v>
          </cell>
          <cell r="G2749" t="str">
            <v>TOTAL</v>
          </cell>
          <cell r="H2749" t="str">
            <v>:</v>
          </cell>
          <cell r="I2749" t="str">
            <v>NC</v>
          </cell>
          <cell r="K2749" t="str">
            <v>V</v>
          </cell>
          <cell r="L2749">
            <v>38628.496782407405</v>
          </cell>
          <cell r="M2749" t="str">
            <v>gchateaug</v>
          </cell>
          <cell r="N2749">
            <v>38680.624456018515</v>
          </cell>
          <cell r="O2749" t="str">
            <v>gchateaug</v>
          </cell>
        </row>
        <row r="2750">
          <cell r="A2750" t="str">
            <v>1999</v>
          </cell>
          <cell r="B2750" t="str">
            <v>GR11</v>
          </cell>
          <cell r="C2750" t="str">
            <v>A00</v>
          </cell>
          <cell r="D2750" t="str">
            <v>PC_EMP</v>
          </cell>
          <cell r="E2750" t="str">
            <v>T</v>
          </cell>
          <cell r="F2750" t="str">
            <v>TOTAL</v>
          </cell>
          <cell r="G2750" t="str">
            <v>TOTAL</v>
          </cell>
          <cell r="H2750" t="str">
            <v>:</v>
          </cell>
          <cell r="I2750" t="str">
            <v>NC</v>
          </cell>
          <cell r="K2750" t="str">
            <v>V</v>
          </cell>
          <cell r="L2750">
            <v>38628.496782407405</v>
          </cell>
          <cell r="M2750" t="str">
            <v>gchateaug</v>
          </cell>
          <cell r="N2750">
            <v>38680.624456018515</v>
          </cell>
          <cell r="O2750" t="str">
            <v>gchateaug</v>
          </cell>
        </row>
        <row r="2751">
          <cell r="A2751" t="str">
            <v>1999</v>
          </cell>
          <cell r="B2751" t="str">
            <v>GR11</v>
          </cell>
          <cell r="C2751" t="str">
            <v>A00</v>
          </cell>
          <cell r="D2751" t="str">
            <v>PC_EMP</v>
          </cell>
          <cell r="E2751" t="str">
            <v>T</v>
          </cell>
          <cell r="F2751" t="str">
            <v>BES</v>
          </cell>
          <cell r="G2751" t="str">
            <v>TOTAL</v>
          </cell>
          <cell r="H2751" t="str">
            <v>:</v>
          </cell>
          <cell r="I2751" t="str">
            <v>NC</v>
          </cell>
          <cell r="K2751" t="str">
            <v>V</v>
          </cell>
          <cell r="L2751">
            <v>38628.496782407405</v>
          </cell>
          <cell r="M2751" t="str">
            <v>gchateaug</v>
          </cell>
          <cell r="N2751">
            <v>38680.624456018515</v>
          </cell>
          <cell r="O2751" t="str">
            <v>gchateaug</v>
          </cell>
        </row>
        <row r="2752">
          <cell r="A2752" t="str">
            <v>1999</v>
          </cell>
          <cell r="B2752" t="str">
            <v>FR82</v>
          </cell>
          <cell r="C2752" t="str">
            <v>A00</v>
          </cell>
          <cell r="D2752" t="str">
            <v>PC_EMP</v>
          </cell>
          <cell r="E2752" t="str">
            <v>T</v>
          </cell>
          <cell r="F2752" t="str">
            <v>TOTAL</v>
          </cell>
          <cell r="G2752" t="str">
            <v>TOTAL</v>
          </cell>
          <cell r="H2752" t="str">
            <v>:</v>
          </cell>
          <cell r="I2752" t="str">
            <v>NC</v>
          </cell>
          <cell r="K2752" t="str">
            <v>V</v>
          </cell>
          <cell r="L2752">
            <v>38628.496782407405</v>
          </cell>
          <cell r="M2752" t="str">
            <v>gchateaug</v>
          </cell>
          <cell r="N2752">
            <v>38680.624456018515</v>
          </cell>
          <cell r="O2752" t="str">
            <v>gchateaug</v>
          </cell>
        </row>
        <row r="2753">
          <cell r="A2753" t="str">
            <v>2001</v>
          </cell>
          <cell r="B2753" t="str">
            <v>HU22</v>
          </cell>
          <cell r="C2753" t="str">
            <v>A00</v>
          </cell>
          <cell r="D2753" t="str">
            <v>PC_EMP</v>
          </cell>
          <cell r="E2753" t="str">
            <v>T</v>
          </cell>
          <cell r="F2753" t="str">
            <v>BES</v>
          </cell>
          <cell r="G2753" t="str">
            <v>TOTAL</v>
          </cell>
          <cell r="H2753" t="str">
            <v>:</v>
          </cell>
          <cell r="I2753" t="str">
            <v>NC</v>
          </cell>
          <cell r="K2753" t="str">
            <v>V</v>
          </cell>
          <cell r="L2753">
            <v>38628.496782407405</v>
          </cell>
          <cell r="M2753" t="str">
            <v>gchateaug</v>
          </cell>
          <cell r="N2753">
            <v>38680.624456018515</v>
          </cell>
          <cell r="O2753" t="str">
            <v>gchateaug</v>
          </cell>
        </row>
        <row r="2754">
          <cell r="A2754" t="str">
            <v>2001</v>
          </cell>
          <cell r="B2754" t="str">
            <v>HU22</v>
          </cell>
          <cell r="C2754" t="str">
            <v>A00</v>
          </cell>
          <cell r="D2754" t="str">
            <v>PC_EMP</v>
          </cell>
          <cell r="E2754" t="str">
            <v>T</v>
          </cell>
          <cell r="F2754" t="str">
            <v>BES</v>
          </cell>
          <cell r="G2754" t="str">
            <v>RSE</v>
          </cell>
          <cell r="H2754" t="str">
            <v>:</v>
          </cell>
          <cell r="I2754" t="str">
            <v>NC</v>
          </cell>
          <cell r="K2754" t="str">
            <v>V</v>
          </cell>
          <cell r="L2754">
            <v>38628.496782407405</v>
          </cell>
          <cell r="M2754" t="str">
            <v>gchateaug</v>
          </cell>
          <cell r="N2754">
            <v>38680.624456018515</v>
          </cell>
          <cell r="O2754" t="str">
            <v>gchateaug</v>
          </cell>
        </row>
        <row r="2755">
          <cell r="A2755" t="str">
            <v>2001</v>
          </cell>
          <cell r="B2755" t="str">
            <v>HU1</v>
          </cell>
          <cell r="C2755" t="str">
            <v>A00</v>
          </cell>
          <cell r="D2755" t="str">
            <v>PC_EMP</v>
          </cell>
          <cell r="E2755" t="str">
            <v>T</v>
          </cell>
          <cell r="F2755" t="str">
            <v>TOTAL</v>
          </cell>
          <cell r="G2755" t="str">
            <v>TOTAL</v>
          </cell>
          <cell r="H2755" t="str">
            <v>:</v>
          </cell>
          <cell r="I2755" t="str">
            <v>NC</v>
          </cell>
          <cell r="K2755" t="str">
            <v>V</v>
          </cell>
          <cell r="L2755">
            <v>38628.496782407405</v>
          </cell>
          <cell r="M2755" t="str">
            <v>gchateaug</v>
          </cell>
          <cell r="N2755">
            <v>38680.624456018515</v>
          </cell>
          <cell r="O2755" t="str">
            <v>gchateaug</v>
          </cell>
        </row>
        <row r="2756">
          <cell r="A2756" t="str">
            <v>2001</v>
          </cell>
          <cell r="B2756" t="str">
            <v>HU1</v>
          </cell>
          <cell r="C2756" t="str">
            <v>A00</v>
          </cell>
          <cell r="D2756" t="str">
            <v>PC_EMP</v>
          </cell>
          <cell r="E2756" t="str">
            <v>T</v>
          </cell>
          <cell r="F2756" t="str">
            <v>TOTAL</v>
          </cell>
          <cell r="G2756" t="str">
            <v>RSE</v>
          </cell>
          <cell r="H2756" t="str">
            <v>:</v>
          </cell>
          <cell r="I2756" t="str">
            <v>NC</v>
          </cell>
          <cell r="K2756" t="str">
            <v>V</v>
          </cell>
          <cell r="L2756">
            <v>38628.496782407405</v>
          </cell>
          <cell r="M2756" t="str">
            <v>gchateaug</v>
          </cell>
          <cell r="N2756">
            <v>38680.624456018515</v>
          </cell>
          <cell r="O2756" t="str">
            <v>gchateaug</v>
          </cell>
        </row>
        <row r="2757">
          <cell r="A2757" t="str">
            <v>2001</v>
          </cell>
          <cell r="B2757" t="str">
            <v>HU1</v>
          </cell>
          <cell r="C2757" t="str">
            <v>A00</v>
          </cell>
          <cell r="D2757" t="str">
            <v>PC_EMP</v>
          </cell>
          <cell r="E2757" t="str">
            <v>T</v>
          </cell>
          <cell r="F2757" t="str">
            <v>BES</v>
          </cell>
          <cell r="G2757" t="str">
            <v>TOTAL</v>
          </cell>
          <cell r="H2757" t="str">
            <v>:</v>
          </cell>
          <cell r="I2757" t="str">
            <v>NC</v>
          </cell>
          <cell r="K2757" t="str">
            <v>V</v>
          </cell>
          <cell r="L2757">
            <v>38628.496782407405</v>
          </cell>
          <cell r="M2757" t="str">
            <v>gchateaug</v>
          </cell>
          <cell r="N2757">
            <v>38680.624456018515</v>
          </cell>
          <cell r="O2757" t="str">
            <v>gchateaug</v>
          </cell>
        </row>
        <row r="2758">
          <cell r="A2758" t="str">
            <v>2001</v>
          </cell>
          <cell r="B2758" t="str">
            <v>HU1</v>
          </cell>
          <cell r="C2758" t="str">
            <v>A00</v>
          </cell>
          <cell r="D2758" t="str">
            <v>PC_EMP</v>
          </cell>
          <cell r="E2758" t="str">
            <v>T</v>
          </cell>
          <cell r="F2758" t="str">
            <v>BES</v>
          </cell>
          <cell r="G2758" t="str">
            <v>RSE</v>
          </cell>
          <cell r="H2758" t="str">
            <v>:</v>
          </cell>
          <cell r="I2758" t="str">
            <v>NC</v>
          </cell>
          <cell r="K2758" t="str">
            <v>V</v>
          </cell>
          <cell r="L2758">
            <v>38628.496782407405</v>
          </cell>
          <cell r="M2758" t="str">
            <v>gchateaug</v>
          </cell>
          <cell r="N2758">
            <v>38680.624456018515</v>
          </cell>
          <cell r="O2758" t="str">
            <v>gchateaug</v>
          </cell>
        </row>
        <row r="2759">
          <cell r="A2759" t="str">
            <v>2001</v>
          </cell>
          <cell r="B2759" t="str">
            <v>GR12</v>
          </cell>
          <cell r="C2759" t="str">
            <v>A00</v>
          </cell>
          <cell r="D2759" t="str">
            <v>PC_EMP</v>
          </cell>
          <cell r="E2759" t="str">
            <v>T</v>
          </cell>
          <cell r="F2759" t="str">
            <v>TOTAL</v>
          </cell>
          <cell r="G2759" t="str">
            <v>TOTAL</v>
          </cell>
          <cell r="H2759" t="str">
            <v>:</v>
          </cell>
          <cell r="I2759" t="str">
            <v>NC</v>
          </cell>
          <cell r="K2759" t="str">
            <v>V</v>
          </cell>
          <cell r="L2759">
            <v>38628.496782407405</v>
          </cell>
          <cell r="M2759" t="str">
            <v>gchateaug</v>
          </cell>
          <cell r="N2759">
            <v>38680.624456018515</v>
          </cell>
          <cell r="O2759" t="str">
            <v>gchateaug</v>
          </cell>
        </row>
        <row r="2760">
          <cell r="A2760" t="str">
            <v>2001</v>
          </cell>
          <cell r="B2760" t="str">
            <v>GR12</v>
          </cell>
          <cell r="C2760" t="str">
            <v>A00</v>
          </cell>
          <cell r="D2760" t="str">
            <v>PC_EMP</v>
          </cell>
          <cell r="E2760" t="str">
            <v>T</v>
          </cell>
          <cell r="F2760" t="str">
            <v>BES</v>
          </cell>
          <cell r="G2760" t="str">
            <v>TOTAL</v>
          </cell>
          <cell r="H2760" t="str">
            <v>:</v>
          </cell>
          <cell r="I2760" t="str">
            <v>NC</v>
          </cell>
          <cell r="K2760" t="str">
            <v>V</v>
          </cell>
          <cell r="L2760">
            <v>38628.496782407405</v>
          </cell>
          <cell r="M2760" t="str">
            <v>gchateaug</v>
          </cell>
          <cell r="N2760">
            <v>38680.624456018515</v>
          </cell>
          <cell r="O2760" t="str">
            <v>gchateaug</v>
          </cell>
        </row>
        <row r="2761">
          <cell r="A2761" t="str">
            <v>2001</v>
          </cell>
          <cell r="B2761" t="str">
            <v>FR9</v>
          </cell>
          <cell r="C2761" t="str">
            <v>A00</v>
          </cell>
          <cell r="D2761" t="str">
            <v>PC_EMP</v>
          </cell>
          <cell r="E2761" t="str">
            <v>T</v>
          </cell>
          <cell r="F2761" t="str">
            <v>TOTAL</v>
          </cell>
          <cell r="G2761" t="str">
            <v>TOTAL</v>
          </cell>
          <cell r="I2761" t="str">
            <v>NC</v>
          </cell>
          <cell r="J2761" t="str">
            <v>; former flag equal "s"</v>
          </cell>
          <cell r="K2761" t="str">
            <v>V</v>
          </cell>
          <cell r="L2761">
            <v>38628.496782407405</v>
          </cell>
          <cell r="M2761" t="str">
            <v>gchateaug</v>
          </cell>
          <cell r="N2761">
            <v>38680.624456018515</v>
          </cell>
          <cell r="O2761" t="str">
            <v>gchateaug</v>
          </cell>
          <cell r="Q2761">
            <v>0.6</v>
          </cell>
        </row>
        <row r="2762">
          <cell r="A2762" t="str">
            <v>2001</v>
          </cell>
          <cell r="B2762" t="str">
            <v>FR9</v>
          </cell>
          <cell r="C2762" t="str">
            <v>A00</v>
          </cell>
          <cell r="D2762" t="str">
            <v>PC_EMP</v>
          </cell>
          <cell r="E2762" t="str">
            <v>T</v>
          </cell>
          <cell r="F2762" t="str">
            <v>TOTAL</v>
          </cell>
          <cell r="G2762" t="str">
            <v>RSE</v>
          </cell>
          <cell r="I2762" t="str">
            <v>NC</v>
          </cell>
          <cell r="J2762" t="str">
            <v>; former flag equal "s"</v>
          </cell>
          <cell r="K2762" t="str">
            <v>V</v>
          </cell>
          <cell r="L2762">
            <v>38628.496782407405</v>
          </cell>
          <cell r="M2762" t="str">
            <v>gchateaug</v>
          </cell>
          <cell r="N2762">
            <v>38680.624456018515</v>
          </cell>
          <cell r="O2762" t="str">
            <v>gchateaug</v>
          </cell>
          <cell r="Q2762">
            <v>0.32</v>
          </cell>
        </row>
        <row r="2763">
          <cell r="A2763" t="str">
            <v>2001</v>
          </cell>
          <cell r="B2763" t="str">
            <v>FR9</v>
          </cell>
          <cell r="C2763" t="str">
            <v>A00</v>
          </cell>
          <cell r="D2763" t="str">
            <v>PC_EMP</v>
          </cell>
          <cell r="E2763" t="str">
            <v>T</v>
          </cell>
          <cell r="F2763" t="str">
            <v>BES</v>
          </cell>
          <cell r="G2763" t="str">
            <v>TOTAL</v>
          </cell>
          <cell r="H2763" t="str">
            <v>:</v>
          </cell>
          <cell r="I2763" t="str">
            <v>NC</v>
          </cell>
          <cell r="K2763" t="str">
            <v>V</v>
          </cell>
          <cell r="L2763">
            <v>38628.496782407405</v>
          </cell>
          <cell r="M2763" t="str">
            <v>gchateaug</v>
          </cell>
          <cell r="N2763">
            <v>38680.624456018515</v>
          </cell>
          <cell r="O2763" t="str">
            <v>gchateaug</v>
          </cell>
        </row>
        <row r="2764">
          <cell r="A2764" t="str">
            <v>2001</v>
          </cell>
          <cell r="B2764" t="str">
            <v>FR81</v>
          </cell>
          <cell r="C2764" t="str">
            <v>A00</v>
          </cell>
          <cell r="D2764" t="str">
            <v>PC_EMP</v>
          </cell>
          <cell r="E2764" t="str">
            <v>T</v>
          </cell>
          <cell r="F2764" t="str">
            <v>TOTAL</v>
          </cell>
          <cell r="G2764" t="str">
            <v>TOTAL</v>
          </cell>
          <cell r="I2764" t="str">
            <v>NC</v>
          </cell>
          <cell r="J2764" t="str">
            <v>; former flag equal "s"</v>
          </cell>
          <cell r="K2764" t="str">
            <v>V</v>
          </cell>
          <cell r="L2764">
            <v>38628.496782407405</v>
          </cell>
          <cell r="M2764" t="str">
            <v>gchateaug</v>
          </cell>
          <cell r="N2764">
            <v>38680.624456018515</v>
          </cell>
          <cell r="O2764" t="str">
            <v>gchateaug</v>
          </cell>
          <cell r="Q2764">
            <v>1.97</v>
          </cell>
        </row>
        <row r="2765">
          <cell r="A2765" t="str">
            <v>2001</v>
          </cell>
          <cell r="B2765" t="str">
            <v>FR81</v>
          </cell>
          <cell r="C2765" t="str">
            <v>A00</v>
          </cell>
          <cell r="D2765" t="str">
            <v>PC_EMP</v>
          </cell>
          <cell r="E2765" t="str">
            <v>T</v>
          </cell>
          <cell r="F2765" t="str">
            <v>TOTAL</v>
          </cell>
          <cell r="G2765" t="str">
            <v>RSE</v>
          </cell>
          <cell r="I2765" t="str">
            <v>NC</v>
          </cell>
          <cell r="J2765" t="str">
            <v>; former flag equal "s"</v>
          </cell>
          <cell r="K2765" t="str">
            <v>V</v>
          </cell>
          <cell r="L2765">
            <v>38628.496782407405</v>
          </cell>
          <cell r="M2765" t="str">
            <v>gchateaug</v>
          </cell>
          <cell r="N2765">
            <v>38680.624456018515</v>
          </cell>
          <cell r="O2765" t="str">
            <v>gchateaug</v>
          </cell>
          <cell r="Q2765">
            <v>1.17</v>
          </cell>
        </row>
        <row r="2766">
          <cell r="A2766" t="str">
            <v>1999</v>
          </cell>
          <cell r="B2766" t="str">
            <v>RO03</v>
          </cell>
          <cell r="C2766" t="str">
            <v>A00</v>
          </cell>
          <cell r="D2766" t="str">
            <v>PC_EMP</v>
          </cell>
          <cell r="E2766" t="str">
            <v>T</v>
          </cell>
          <cell r="F2766" t="str">
            <v>BES</v>
          </cell>
          <cell r="G2766" t="str">
            <v>TOTAL</v>
          </cell>
          <cell r="H2766" t="str">
            <v>:</v>
          </cell>
          <cell r="I2766" t="str">
            <v>NC</v>
          </cell>
          <cell r="K2766" t="str">
            <v>V</v>
          </cell>
          <cell r="L2766">
            <v>38628.496782407405</v>
          </cell>
          <cell r="M2766" t="str">
            <v>gchateaug</v>
          </cell>
          <cell r="N2766">
            <v>38680.624456018515</v>
          </cell>
          <cell r="O2766" t="str">
            <v>gchateaug</v>
          </cell>
        </row>
        <row r="2767">
          <cell r="A2767" t="str">
            <v>1999</v>
          </cell>
          <cell r="B2767" t="str">
            <v>RO03</v>
          </cell>
          <cell r="C2767" t="str">
            <v>A00</v>
          </cell>
          <cell r="D2767" t="str">
            <v>PC_EMP</v>
          </cell>
          <cell r="E2767" t="str">
            <v>T</v>
          </cell>
          <cell r="F2767" t="str">
            <v>BES</v>
          </cell>
          <cell r="G2767" t="str">
            <v>RSE</v>
          </cell>
          <cell r="H2767" t="str">
            <v>:</v>
          </cell>
          <cell r="I2767" t="str">
            <v>NC</v>
          </cell>
          <cell r="K2767" t="str">
            <v>V</v>
          </cell>
          <cell r="L2767">
            <v>38628.496782407405</v>
          </cell>
          <cell r="M2767" t="str">
            <v>gchateaug</v>
          </cell>
          <cell r="N2767">
            <v>38680.624456018515</v>
          </cell>
          <cell r="O2767" t="str">
            <v>gchateaug</v>
          </cell>
        </row>
        <row r="2768">
          <cell r="A2768" t="str">
            <v>1999</v>
          </cell>
          <cell r="B2768" t="str">
            <v>RO01</v>
          </cell>
          <cell r="C2768" t="str">
            <v>A00</v>
          </cell>
          <cell r="D2768" t="str">
            <v>PC_EMP</v>
          </cell>
          <cell r="E2768" t="str">
            <v>T</v>
          </cell>
          <cell r="F2768" t="str">
            <v>TOTAL</v>
          </cell>
          <cell r="G2768" t="str">
            <v>TOTAL</v>
          </cell>
          <cell r="H2768" t="str">
            <v>:</v>
          </cell>
          <cell r="I2768" t="str">
            <v>NC</v>
          </cell>
          <cell r="K2768" t="str">
            <v>V</v>
          </cell>
          <cell r="L2768">
            <v>38628.496782407405</v>
          </cell>
          <cell r="M2768" t="str">
            <v>gchateaug</v>
          </cell>
          <cell r="N2768">
            <v>38680.624456018515</v>
          </cell>
          <cell r="O2768" t="str">
            <v>gchateaug</v>
          </cell>
        </row>
        <row r="2769">
          <cell r="A2769" t="str">
            <v>1999</v>
          </cell>
          <cell r="B2769" t="str">
            <v>RO01</v>
          </cell>
          <cell r="C2769" t="str">
            <v>A00</v>
          </cell>
          <cell r="D2769" t="str">
            <v>PC_EMP</v>
          </cell>
          <cell r="E2769" t="str">
            <v>T</v>
          </cell>
          <cell r="F2769" t="str">
            <v>TOTAL</v>
          </cell>
          <cell r="G2769" t="str">
            <v>RSE</v>
          </cell>
          <cell r="H2769" t="str">
            <v>:</v>
          </cell>
          <cell r="I2769" t="str">
            <v>NC</v>
          </cell>
          <cell r="K2769" t="str">
            <v>V</v>
          </cell>
          <cell r="L2769">
            <v>38628.496782407405</v>
          </cell>
          <cell r="M2769" t="str">
            <v>gchateaug</v>
          </cell>
          <cell r="N2769">
            <v>38680.624456018515</v>
          </cell>
          <cell r="O2769" t="str">
            <v>gchateaug</v>
          </cell>
        </row>
        <row r="2770">
          <cell r="A2770" t="str">
            <v>1999</v>
          </cell>
          <cell r="B2770" t="str">
            <v>RO01</v>
          </cell>
          <cell r="C2770" t="str">
            <v>A00</v>
          </cell>
          <cell r="D2770" t="str">
            <v>PC_EMP</v>
          </cell>
          <cell r="E2770" t="str">
            <v>T</v>
          </cell>
          <cell r="F2770" t="str">
            <v>BES</v>
          </cell>
          <cell r="G2770" t="str">
            <v>TOTAL</v>
          </cell>
          <cell r="H2770" t="str">
            <v>:</v>
          </cell>
          <cell r="I2770" t="str">
            <v>NC</v>
          </cell>
          <cell r="K2770" t="str">
            <v>V</v>
          </cell>
          <cell r="L2770">
            <v>38628.496782407405</v>
          </cell>
          <cell r="M2770" t="str">
            <v>gchateaug</v>
          </cell>
          <cell r="N2770">
            <v>38680.624456018515</v>
          </cell>
          <cell r="O2770" t="str">
            <v>gchateaug</v>
          </cell>
        </row>
        <row r="2771">
          <cell r="A2771" t="str">
            <v>1999</v>
          </cell>
          <cell r="B2771" t="str">
            <v>RO01</v>
          </cell>
          <cell r="C2771" t="str">
            <v>A00</v>
          </cell>
          <cell r="D2771" t="str">
            <v>PC_EMP</v>
          </cell>
          <cell r="E2771" t="str">
            <v>T</v>
          </cell>
          <cell r="F2771" t="str">
            <v>BES</v>
          </cell>
          <cell r="G2771" t="str">
            <v>RSE</v>
          </cell>
          <cell r="H2771" t="str">
            <v>:</v>
          </cell>
          <cell r="I2771" t="str">
            <v>NC</v>
          </cell>
          <cell r="K2771" t="str">
            <v>V</v>
          </cell>
          <cell r="L2771">
            <v>38628.496782407405</v>
          </cell>
          <cell r="M2771" t="str">
            <v>gchateaug</v>
          </cell>
          <cell r="N2771">
            <v>38680.624456018515</v>
          </cell>
          <cell r="O2771" t="str">
            <v>gchateaug</v>
          </cell>
        </row>
        <row r="2772">
          <cell r="A2772" t="str">
            <v>1999</v>
          </cell>
          <cell r="B2772" t="str">
            <v>PT30</v>
          </cell>
          <cell r="C2772" t="str">
            <v>A00</v>
          </cell>
          <cell r="D2772" t="str">
            <v>PC_EMP</v>
          </cell>
          <cell r="E2772" t="str">
            <v>T</v>
          </cell>
          <cell r="F2772" t="str">
            <v>TOTAL</v>
          </cell>
          <cell r="G2772" t="str">
            <v>TOTAL</v>
          </cell>
          <cell r="I2772" t="str">
            <v>NC</v>
          </cell>
          <cell r="J2772" t="str">
            <v>; former flag equal "s"</v>
          </cell>
          <cell r="K2772" t="str">
            <v>V</v>
          </cell>
          <cell r="L2772">
            <v>38628.496782407405</v>
          </cell>
          <cell r="M2772" t="str">
            <v>gchateaug</v>
          </cell>
          <cell r="N2772">
            <v>38680.624456018515</v>
          </cell>
          <cell r="O2772" t="str">
            <v>gchateaug</v>
          </cell>
          <cell r="Q2772">
            <v>0.59</v>
          </cell>
        </row>
        <row r="2773">
          <cell r="A2773" t="str">
            <v>1999</v>
          </cell>
          <cell r="B2773" t="str">
            <v>PT30</v>
          </cell>
          <cell r="C2773" t="str">
            <v>A00</v>
          </cell>
          <cell r="D2773" t="str">
            <v>PC_EMP</v>
          </cell>
          <cell r="E2773" t="str">
            <v>T</v>
          </cell>
          <cell r="F2773" t="str">
            <v>TOTAL</v>
          </cell>
          <cell r="G2773" t="str">
            <v>RSE</v>
          </cell>
          <cell r="H2773" t="str">
            <v>:</v>
          </cell>
          <cell r="I2773" t="str">
            <v>NC</v>
          </cell>
          <cell r="K2773" t="str">
            <v>V</v>
          </cell>
          <cell r="L2773">
            <v>38628.496782407405</v>
          </cell>
          <cell r="M2773" t="str">
            <v>gchateaug</v>
          </cell>
          <cell r="N2773">
            <v>38680.624456018515</v>
          </cell>
          <cell r="O2773" t="str">
            <v>gchateaug</v>
          </cell>
        </row>
        <row r="2774">
          <cell r="A2774" t="str">
            <v>2003</v>
          </cell>
          <cell r="B2774" t="str">
            <v>DEA3</v>
          </cell>
          <cell r="C2774" t="str">
            <v>A00</v>
          </cell>
          <cell r="D2774" t="str">
            <v>PC_EMP</v>
          </cell>
          <cell r="E2774" t="str">
            <v>T</v>
          </cell>
          <cell r="F2774" t="str">
            <v>TOTAL</v>
          </cell>
          <cell r="G2774" t="str">
            <v>TOTAL</v>
          </cell>
          <cell r="I2774" t="str">
            <v>MS</v>
          </cell>
          <cell r="K2774" t="str">
            <v>V</v>
          </cell>
          <cell r="L2774">
            <v>38628.496805555558</v>
          </cell>
          <cell r="M2774" t="str">
            <v>gchateaug</v>
          </cell>
          <cell r="N2774">
            <v>38680.630694444444</v>
          </cell>
          <cell r="O2774" t="str">
            <v>gchateaug</v>
          </cell>
          <cell r="Q2774">
            <v>0.97</v>
          </cell>
        </row>
        <row r="2775">
          <cell r="A2775" t="str">
            <v>2003</v>
          </cell>
          <cell r="B2775" t="str">
            <v>DEA3</v>
          </cell>
          <cell r="C2775" t="str">
            <v>A00</v>
          </cell>
          <cell r="D2775" t="str">
            <v>PC_EMP</v>
          </cell>
          <cell r="E2775" t="str">
            <v>T</v>
          </cell>
          <cell r="F2775" t="str">
            <v>TOTAL</v>
          </cell>
          <cell r="G2775" t="str">
            <v>RSE</v>
          </cell>
          <cell r="I2775" t="str">
            <v>MS</v>
          </cell>
          <cell r="K2775" t="str">
            <v>V</v>
          </cell>
          <cell r="L2775">
            <v>38628.496805555558</v>
          </cell>
          <cell r="M2775" t="str">
            <v>gchateaug</v>
          </cell>
          <cell r="N2775">
            <v>38680.630694444444</v>
          </cell>
          <cell r="O2775" t="str">
            <v>gchateaug</v>
          </cell>
          <cell r="Q2775">
            <v>0.57999999999999996</v>
          </cell>
        </row>
        <row r="2776">
          <cell r="A2776" t="str">
            <v>2003</v>
          </cell>
          <cell r="B2776" t="str">
            <v>DEA3</v>
          </cell>
          <cell r="C2776" t="str">
            <v>A00</v>
          </cell>
          <cell r="D2776" t="str">
            <v>PC_EMP</v>
          </cell>
          <cell r="E2776" t="str">
            <v>T</v>
          </cell>
          <cell r="F2776" t="str">
            <v>BES</v>
          </cell>
          <cell r="G2776" t="str">
            <v>TOTAL</v>
          </cell>
          <cell r="I2776" t="str">
            <v>MS</v>
          </cell>
          <cell r="K2776" t="str">
            <v>V</v>
          </cell>
          <cell r="L2776">
            <v>38628.496805555558</v>
          </cell>
          <cell r="M2776" t="str">
            <v>gchateaug</v>
          </cell>
          <cell r="N2776">
            <v>38680.630694444444</v>
          </cell>
          <cell r="O2776" t="str">
            <v>gchateaug</v>
          </cell>
          <cell r="Q2776">
            <v>0.28000000000000003</v>
          </cell>
        </row>
        <row r="2777">
          <cell r="A2777" t="str">
            <v>2003</v>
          </cell>
          <cell r="B2777" t="str">
            <v>DEA3</v>
          </cell>
          <cell r="C2777" t="str">
            <v>A00</v>
          </cell>
          <cell r="D2777" t="str">
            <v>PC_EMP</v>
          </cell>
          <cell r="E2777" t="str">
            <v>T</v>
          </cell>
          <cell r="F2777" t="str">
            <v>BES</v>
          </cell>
          <cell r="G2777" t="str">
            <v>RSE</v>
          </cell>
          <cell r="I2777" t="str">
            <v>MS</v>
          </cell>
          <cell r="K2777" t="str">
            <v>V</v>
          </cell>
          <cell r="L2777">
            <v>38628.496805555558</v>
          </cell>
          <cell r="M2777" t="str">
            <v>gchateaug</v>
          </cell>
          <cell r="N2777">
            <v>38680.630694444444</v>
          </cell>
          <cell r="O2777" t="str">
            <v>gchateaug</v>
          </cell>
          <cell r="Q2777">
            <v>0.12</v>
          </cell>
        </row>
        <row r="2778">
          <cell r="A2778" t="str">
            <v>2003</v>
          </cell>
          <cell r="B2778" t="str">
            <v>DEA</v>
          </cell>
          <cell r="C2778" t="str">
            <v>A00</v>
          </cell>
          <cell r="D2778" t="str">
            <v>PC_EMP</v>
          </cell>
          <cell r="E2778" t="str">
            <v>T</v>
          </cell>
          <cell r="F2778" t="str">
            <v>TOTAL</v>
          </cell>
          <cell r="G2778" t="str">
            <v>TOTAL</v>
          </cell>
          <cell r="I2778" t="str">
            <v>MS</v>
          </cell>
          <cell r="K2778" t="str">
            <v>V</v>
          </cell>
          <cell r="L2778">
            <v>38628.496805555558</v>
          </cell>
          <cell r="M2778" t="str">
            <v>gchateaug</v>
          </cell>
          <cell r="N2778">
            <v>38680.630694444444</v>
          </cell>
          <cell r="O2778" t="str">
            <v>gchateaug</v>
          </cell>
          <cell r="Q2778">
            <v>1.47</v>
          </cell>
        </row>
        <row r="2779">
          <cell r="A2779" t="str">
            <v>2003</v>
          </cell>
          <cell r="B2779" t="str">
            <v>DEA</v>
          </cell>
          <cell r="C2779" t="str">
            <v>A00</v>
          </cell>
          <cell r="D2779" t="str">
            <v>PC_EMP</v>
          </cell>
          <cell r="E2779" t="str">
            <v>T</v>
          </cell>
          <cell r="F2779" t="str">
            <v>TOTAL</v>
          </cell>
          <cell r="G2779" t="str">
            <v>RSE</v>
          </cell>
          <cell r="I2779" t="str">
            <v>MS</v>
          </cell>
          <cell r="K2779" t="str">
            <v>V</v>
          </cell>
          <cell r="L2779">
            <v>38628.496805555558</v>
          </cell>
          <cell r="M2779" t="str">
            <v>gchateaug</v>
          </cell>
          <cell r="N2779">
            <v>38680.630694444444</v>
          </cell>
          <cell r="O2779" t="str">
            <v>gchateaug</v>
          </cell>
          <cell r="Q2779">
            <v>0.85</v>
          </cell>
        </row>
        <row r="2780">
          <cell r="A2780" t="str">
            <v>2003</v>
          </cell>
          <cell r="B2780" t="str">
            <v>DEA</v>
          </cell>
          <cell r="C2780" t="str">
            <v>A00</v>
          </cell>
          <cell r="D2780" t="str">
            <v>PC_EMP</v>
          </cell>
          <cell r="E2780" t="str">
            <v>T</v>
          </cell>
          <cell r="F2780" t="str">
            <v>BES</v>
          </cell>
          <cell r="G2780" t="str">
            <v>TOTAL</v>
          </cell>
          <cell r="I2780" t="str">
            <v>MS</v>
          </cell>
          <cell r="K2780" t="str">
            <v>V</v>
          </cell>
          <cell r="L2780">
            <v>38628.496805555558</v>
          </cell>
          <cell r="M2780" t="str">
            <v>gchateaug</v>
          </cell>
          <cell r="N2780">
            <v>38680.630694444444</v>
          </cell>
          <cell r="O2780" t="str">
            <v>gchateaug</v>
          </cell>
          <cell r="Q2780">
            <v>0.63</v>
          </cell>
        </row>
        <row r="2781">
          <cell r="A2781" t="str">
            <v>2003</v>
          </cell>
          <cell r="B2781" t="str">
            <v>DEA</v>
          </cell>
          <cell r="C2781" t="str">
            <v>A00</v>
          </cell>
          <cell r="D2781" t="str">
            <v>PC_EMP</v>
          </cell>
          <cell r="E2781" t="str">
            <v>T</v>
          </cell>
          <cell r="F2781" t="str">
            <v>BES</v>
          </cell>
          <cell r="G2781" t="str">
            <v>RSE</v>
          </cell>
          <cell r="I2781" t="str">
            <v>MS</v>
          </cell>
          <cell r="K2781" t="str">
            <v>V</v>
          </cell>
          <cell r="L2781">
            <v>38628.496805555558</v>
          </cell>
          <cell r="M2781" t="str">
            <v>gchateaug</v>
          </cell>
          <cell r="N2781">
            <v>38680.630694444444</v>
          </cell>
          <cell r="O2781" t="str">
            <v>gchateaug</v>
          </cell>
          <cell r="Q2781">
            <v>0.3</v>
          </cell>
        </row>
        <row r="2782">
          <cell r="A2782" t="str">
            <v>2003</v>
          </cell>
          <cell r="B2782" t="str">
            <v>CZ05</v>
          </cell>
          <cell r="C2782" t="str">
            <v>A00</v>
          </cell>
          <cell r="D2782" t="str">
            <v>PC_EMP</v>
          </cell>
          <cell r="E2782" t="str">
            <v>T</v>
          </cell>
          <cell r="F2782" t="str">
            <v>TOTAL</v>
          </cell>
          <cell r="G2782" t="str">
            <v>TOTAL</v>
          </cell>
          <cell r="I2782" t="str">
            <v>MS</v>
          </cell>
          <cell r="K2782" t="str">
            <v>V</v>
          </cell>
          <cell r="L2782">
            <v>38628.496805555558</v>
          </cell>
          <cell r="M2782" t="str">
            <v>gchateaug</v>
          </cell>
          <cell r="N2782">
            <v>38680.624467592592</v>
          </cell>
          <cell r="O2782" t="str">
            <v>gchateaug</v>
          </cell>
          <cell r="Q2782">
            <v>0.8</v>
          </cell>
        </row>
        <row r="2783">
          <cell r="A2783" t="str">
            <v>2003</v>
          </cell>
          <cell r="B2783" t="str">
            <v>CZ05</v>
          </cell>
          <cell r="C2783" t="str">
            <v>A00</v>
          </cell>
          <cell r="D2783" t="str">
            <v>PC_EMP</v>
          </cell>
          <cell r="E2783" t="str">
            <v>T</v>
          </cell>
          <cell r="F2783" t="str">
            <v>TOTAL</v>
          </cell>
          <cell r="G2783" t="str">
            <v>RSE</v>
          </cell>
          <cell r="I2783" t="str">
            <v>MS</v>
          </cell>
          <cell r="K2783" t="str">
            <v>V</v>
          </cell>
          <cell r="L2783">
            <v>38628.496805555558</v>
          </cell>
          <cell r="M2783" t="str">
            <v>gchateaug</v>
          </cell>
          <cell r="N2783">
            <v>38680.624467592592</v>
          </cell>
          <cell r="O2783" t="str">
            <v>gchateaug</v>
          </cell>
          <cell r="Q2783">
            <v>0.38</v>
          </cell>
        </row>
        <row r="2784">
          <cell r="A2784" t="str">
            <v>2003</v>
          </cell>
          <cell r="B2784" t="str">
            <v>CZ05</v>
          </cell>
          <cell r="C2784" t="str">
            <v>A00</v>
          </cell>
          <cell r="D2784" t="str">
            <v>PC_EMP</v>
          </cell>
          <cell r="E2784" t="str">
            <v>T</v>
          </cell>
          <cell r="F2784" t="str">
            <v>BES</v>
          </cell>
          <cell r="G2784" t="str">
            <v>TOTAL</v>
          </cell>
          <cell r="I2784" t="str">
            <v>MS</v>
          </cell>
          <cell r="K2784" t="str">
            <v>V</v>
          </cell>
          <cell r="L2784">
            <v>38628.496805555558</v>
          </cell>
          <cell r="M2784" t="str">
            <v>gchateaug</v>
          </cell>
          <cell r="N2784">
            <v>38680.624467592592</v>
          </cell>
          <cell r="O2784" t="str">
            <v>gchateaug</v>
          </cell>
          <cell r="Q2784">
            <v>0.53</v>
          </cell>
        </row>
        <row r="2785">
          <cell r="A2785" t="str">
            <v>2003</v>
          </cell>
          <cell r="B2785" t="str">
            <v>CZ05</v>
          </cell>
          <cell r="C2785" t="str">
            <v>A00</v>
          </cell>
          <cell r="D2785" t="str">
            <v>PC_EMP</v>
          </cell>
          <cell r="E2785" t="str">
            <v>T</v>
          </cell>
          <cell r="F2785" t="str">
            <v>BES</v>
          </cell>
          <cell r="G2785" t="str">
            <v>RSE</v>
          </cell>
          <cell r="I2785" t="str">
            <v>MS</v>
          </cell>
          <cell r="K2785" t="str">
            <v>V</v>
          </cell>
          <cell r="L2785">
            <v>38628.496805555558</v>
          </cell>
          <cell r="M2785" t="str">
            <v>gchateaug</v>
          </cell>
          <cell r="N2785">
            <v>38680.624467592592</v>
          </cell>
          <cell r="O2785" t="str">
            <v>gchateaug</v>
          </cell>
          <cell r="Q2785">
            <v>0.16</v>
          </cell>
        </row>
        <row r="2786">
          <cell r="A2786" t="str">
            <v>2003</v>
          </cell>
          <cell r="B2786" t="str">
            <v>CY00</v>
          </cell>
          <cell r="C2786" t="str">
            <v>A00</v>
          </cell>
          <cell r="D2786" t="str">
            <v>PC_EMP</v>
          </cell>
          <cell r="E2786" t="str">
            <v>T</v>
          </cell>
          <cell r="F2786" t="str">
            <v>TOTAL</v>
          </cell>
          <cell r="G2786" t="str">
            <v>TOTAL</v>
          </cell>
          <cell r="I2786" t="str">
            <v>MS</v>
          </cell>
          <cell r="K2786" t="str">
            <v>V</v>
          </cell>
          <cell r="L2786">
            <v>38628.496805555558</v>
          </cell>
          <cell r="M2786" t="str">
            <v>gchateaug</v>
          </cell>
          <cell r="N2786">
            <v>38681.684641203705</v>
          </cell>
          <cell r="O2786" t="str">
            <v>gchateaug</v>
          </cell>
          <cell r="Q2786">
            <v>0.64</v>
          </cell>
        </row>
        <row r="2787">
          <cell r="A2787" t="str">
            <v>2003</v>
          </cell>
          <cell r="B2787" t="str">
            <v>CY00</v>
          </cell>
          <cell r="C2787" t="str">
            <v>A00</v>
          </cell>
          <cell r="D2787" t="str">
            <v>PC_EMP</v>
          </cell>
          <cell r="E2787" t="str">
            <v>T</v>
          </cell>
          <cell r="F2787" t="str">
            <v>TOTAL</v>
          </cell>
          <cell r="G2787" t="str">
            <v>RSE</v>
          </cell>
          <cell r="I2787" t="str">
            <v>MS</v>
          </cell>
          <cell r="K2787" t="str">
            <v>V</v>
          </cell>
          <cell r="L2787">
            <v>38628.496805555558</v>
          </cell>
          <cell r="M2787" t="str">
            <v>gchateaug</v>
          </cell>
          <cell r="N2787">
            <v>38681.684641203705</v>
          </cell>
          <cell r="O2787" t="str">
            <v>gchateaug</v>
          </cell>
          <cell r="Q2787">
            <v>0.33</v>
          </cell>
        </row>
        <row r="2788">
          <cell r="A2788" t="str">
            <v>2002</v>
          </cell>
          <cell r="B2788" t="str">
            <v>UKK3</v>
          </cell>
          <cell r="C2788" t="str">
            <v>A00</v>
          </cell>
          <cell r="D2788" t="str">
            <v>PC_EMP</v>
          </cell>
          <cell r="E2788" t="str">
            <v>T</v>
          </cell>
          <cell r="F2788" t="str">
            <v>BES</v>
          </cell>
          <cell r="G2788" t="str">
            <v>TOTAL</v>
          </cell>
          <cell r="H2788" t="str">
            <v>:</v>
          </cell>
          <cell r="I2788" t="str">
            <v>MS</v>
          </cell>
          <cell r="K2788" t="str">
            <v>V</v>
          </cell>
          <cell r="L2788">
            <v>38628.496805555558</v>
          </cell>
          <cell r="M2788" t="str">
            <v>gchateaug</v>
          </cell>
          <cell r="N2788">
            <v>38680.624467592592</v>
          </cell>
          <cell r="O2788" t="str">
            <v>gchateaug</v>
          </cell>
        </row>
        <row r="2789">
          <cell r="A2789" t="str">
            <v>2002</v>
          </cell>
          <cell r="B2789" t="str">
            <v>UKK3</v>
          </cell>
          <cell r="C2789" t="str">
            <v>A00</v>
          </cell>
          <cell r="D2789" t="str">
            <v>PC_EMP</v>
          </cell>
          <cell r="E2789" t="str">
            <v>T</v>
          </cell>
          <cell r="F2789" t="str">
            <v>BES</v>
          </cell>
          <cell r="G2789" t="str">
            <v>RSE</v>
          </cell>
          <cell r="H2789" t="str">
            <v>:</v>
          </cell>
          <cell r="I2789" t="str">
            <v>MS</v>
          </cell>
          <cell r="K2789" t="str">
            <v>V</v>
          </cell>
          <cell r="L2789">
            <v>38628.496805555558</v>
          </cell>
          <cell r="M2789" t="str">
            <v>gchateaug</v>
          </cell>
          <cell r="N2789">
            <v>38680.624467592592</v>
          </cell>
          <cell r="O2789" t="str">
            <v>gchateaug</v>
          </cell>
        </row>
        <row r="2790">
          <cell r="A2790" t="str">
            <v>2002</v>
          </cell>
          <cell r="B2790" t="str">
            <v>UKJ</v>
          </cell>
          <cell r="C2790" t="str">
            <v>A00</v>
          </cell>
          <cell r="D2790" t="str">
            <v>PC_EMP</v>
          </cell>
          <cell r="E2790" t="str">
            <v>T</v>
          </cell>
          <cell r="F2790" t="str">
            <v>TOTAL</v>
          </cell>
          <cell r="G2790" t="str">
            <v>TOTAL</v>
          </cell>
          <cell r="H2790" t="str">
            <v>:</v>
          </cell>
          <cell r="I2790" t="str">
            <v>MS</v>
          </cell>
          <cell r="K2790" t="str">
            <v>V</v>
          </cell>
          <cell r="L2790">
            <v>38628.496805555558</v>
          </cell>
          <cell r="M2790" t="str">
            <v>gchateaug</v>
          </cell>
          <cell r="N2790">
            <v>38680.624467592592</v>
          </cell>
          <cell r="O2790" t="str">
            <v>gchateaug</v>
          </cell>
        </row>
        <row r="2791">
          <cell r="A2791" t="str">
            <v>2002</v>
          </cell>
          <cell r="B2791" t="str">
            <v>UKJ</v>
          </cell>
          <cell r="C2791" t="str">
            <v>A00</v>
          </cell>
          <cell r="D2791" t="str">
            <v>PC_EMP</v>
          </cell>
          <cell r="E2791" t="str">
            <v>T</v>
          </cell>
          <cell r="F2791" t="str">
            <v>TOTAL</v>
          </cell>
          <cell r="G2791" t="str">
            <v>RSE</v>
          </cell>
          <cell r="H2791" t="str">
            <v>:</v>
          </cell>
          <cell r="I2791" t="str">
            <v>MS</v>
          </cell>
          <cell r="K2791" t="str">
            <v>V</v>
          </cell>
          <cell r="L2791">
            <v>38628.496805555558</v>
          </cell>
          <cell r="M2791" t="str">
            <v>gchateaug</v>
          </cell>
          <cell r="N2791">
            <v>38680.624467592592</v>
          </cell>
          <cell r="O2791" t="str">
            <v>gchateaug</v>
          </cell>
        </row>
        <row r="2792">
          <cell r="A2792" t="str">
            <v>2002</v>
          </cell>
          <cell r="B2792" t="str">
            <v>UKJ</v>
          </cell>
          <cell r="C2792" t="str">
            <v>A00</v>
          </cell>
          <cell r="D2792" t="str">
            <v>PC_EMP</v>
          </cell>
          <cell r="E2792" t="str">
            <v>T</v>
          </cell>
          <cell r="F2792" t="str">
            <v>BES</v>
          </cell>
          <cell r="G2792" t="str">
            <v>RSE</v>
          </cell>
          <cell r="H2792" t="str">
            <v>:</v>
          </cell>
          <cell r="I2792" t="str">
            <v>MS</v>
          </cell>
          <cell r="K2792" t="str">
            <v>V</v>
          </cell>
          <cell r="L2792">
            <v>38628.496805555558</v>
          </cell>
          <cell r="M2792" t="str">
            <v>gchateaug</v>
          </cell>
          <cell r="N2792">
            <v>38680.624467592592</v>
          </cell>
          <cell r="O2792" t="str">
            <v>gchateaug</v>
          </cell>
        </row>
        <row r="2793">
          <cell r="A2793" t="str">
            <v>2002</v>
          </cell>
          <cell r="B2793" t="str">
            <v>UKI</v>
          </cell>
          <cell r="C2793" t="str">
            <v>A00</v>
          </cell>
          <cell r="D2793" t="str">
            <v>PC_EMP</v>
          </cell>
          <cell r="E2793" t="str">
            <v>T</v>
          </cell>
          <cell r="F2793" t="str">
            <v>TOTAL</v>
          </cell>
          <cell r="G2793" t="str">
            <v>TOTAL</v>
          </cell>
          <cell r="H2793" t="str">
            <v>:</v>
          </cell>
          <cell r="I2793" t="str">
            <v>MS</v>
          </cell>
          <cell r="K2793" t="str">
            <v>V</v>
          </cell>
          <cell r="L2793">
            <v>38628.496805555558</v>
          </cell>
          <cell r="M2793" t="str">
            <v>gchateaug</v>
          </cell>
          <cell r="N2793">
            <v>38680.624467592592</v>
          </cell>
          <cell r="O2793" t="str">
            <v>gchateaug</v>
          </cell>
        </row>
        <row r="2794">
          <cell r="A2794" t="str">
            <v>2002</v>
          </cell>
          <cell r="B2794" t="str">
            <v>UKI</v>
          </cell>
          <cell r="C2794" t="str">
            <v>A00</v>
          </cell>
          <cell r="D2794" t="str">
            <v>PC_EMP</v>
          </cell>
          <cell r="E2794" t="str">
            <v>T</v>
          </cell>
          <cell r="F2794" t="str">
            <v>TOTAL</v>
          </cell>
          <cell r="G2794" t="str">
            <v>RSE</v>
          </cell>
          <cell r="H2794" t="str">
            <v>:</v>
          </cell>
          <cell r="I2794" t="str">
            <v>MS</v>
          </cell>
          <cell r="K2794" t="str">
            <v>V</v>
          </cell>
          <cell r="L2794">
            <v>38628.496805555558</v>
          </cell>
          <cell r="M2794" t="str">
            <v>gchateaug</v>
          </cell>
          <cell r="N2794">
            <v>38680.624467592592</v>
          </cell>
          <cell r="O2794" t="str">
            <v>gchateaug</v>
          </cell>
        </row>
        <row r="2795">
          <cell r="A2795" t="str">
            <v>2002</v>
          </cell>
          <cell r="B2795" t="str">
            <v>UKI</v>
          </cell>
          <cell r="C2795" t="str">
            <v>A00</v>
          </cell>
          <cell r="D2795" t="str">
            <v>PC_EMP</v>
          </cell>
          <cell r="E2795" t="str">
            <v>T</v>
          </cell>
          <cell r="F2795" t="str">
            <v>BES</v>
          </cell>
          <cell r="G2795" t="str">
            <v>RSE</v>
          </cell>
          <cell r="H2795" t="str">
            <v>:</v>
          </cell>
          <cell r="I2795" t="str">
            <v>MS</v>
          </cell>
          <cell r="K2795" t="str">
            <v>V</v>
          </cell>
          <cell r="L2795">
            <v>38628.496805555558</v>
          </cell>
          <cell r="M2795" t="str">
            <v>gchateaug</v>
          </cell>
          <cell r="N2795">
            <v>38680.624467592592</v>
          </cell>
          <cell r="O2795" t="str">
            <v>gchateaug</v>
          </cell>
        </row>
        <row r="2796">
          <cell r="A2796" t="str">
            <v>2002</v>
          </cell>
          <cell r="B2796" t="str">
            <v>UKG3</v>
          </cell>
          <cell r="C2796" t="str">
            <v>A00</v>
          </cell>
          <cell r="D2796" t="str">
            <v>PC_EMP</v>
          </cell>
          <cell r="E2796" t="str">
            <v>T</v>
          </cell>
          <cell r="F2796" t="str">
            <v>BES</v>
          </cell>
          <cell r="G2796" t="str">
            <v>TOTAL</v>
          </cell>
          <cell r="H2796" t="str">
            <v>:</v>
          </cell>
          <cell r="I2796" t="str">
            <v>MS</v>
          </cell>
          <cell r="K2796" t="str">
            <v>V</v>
          </cell>
          <cell r="L2796">
            <v>38628.496805555558</v>
          </cell>
          <cell r="M2796" t="str">
            <v>gchateaug</v>
          </cell>
          <cell r="N2796">
            <v>38680.624444444446</v>
          </cell>
          <cell r="O2796" t="str">
            <v>gchateaug</v>
          </cell>
        </row>
        <row r="2797">
          <cell r="A2797" t="str">
            <v>2002</v>
          </cell>
          <cell r="B2797" t="str">
            <v>UKG3</v>
          </cell>
          <cell r="C2797" t="str">
            <v>A00</v>
          </cell>
          <cell r="D2797" t="str">
            <v>PC_EMP</v>
          </cell>
          <cell r="E2797" t="str">
            <v>T</v>
          </cell>
          <cell r="F2797" t="str">
            <v>BES</v>
          </cell>
          <cell r="G2797" t="str">
            <v>RSE</v>
          </cell>
          <cell r="H2797" t="str">
            <v>:</v>
          </cell>
          <cell r="I2797" t="str">
            <v>MS</v>
          </cell>
          <cell r="K2797" t="str">
            <v>V</v>
          </cell>
          <cell r="L2797">
            <v>38628.496805555558</v>
          </cell>
          <cell r="M2797" t="str">
            <v>gchateaug</v>
          </cell>
          <cell r="N2797">
            <v>38680.624444444446</v>
          </cell>
          <cell r="O2797" t="str">
            <v>gchateaug</v>
          </cell>
        </row>
        <row r="2798">
          <cell r="A2798" t="str">
            <v>2002</v>
          </cell>
          <cell r="B2798" t="str">
            <v>UKG2</v>
          </cell>
          <cell r="C2798" t="str">
            <v>A00</v>
          </cell>
          <cell r="D2798" t="str">
            <v>PC_EMP</v>
          </cell>
          <cell r="E2798" t="str">
            <v>T</v>
          </cell>
          <cell r="F2798" t="str">
            <v>TOTAL</v>
          </cell>
          <cell r="G2798" t="str">
            <v>TOTAL</v>
          </cell>
          <cell r="H2798" t="str">
            <v>:</v>
          </cell>
          <cell r="I2798" t="str">
            <v>MS</v>
          </cell>
          <cell r="K2798" t="str">
            <v>V</v>
          </cell>
          <cell r="L2798">
            <v>38628.496805555558</v>
          </cell>
          <cell r="M2798" t="str">
            <v>gchateaug</v>
          </cell>
          <cell r="N2798">
            <v>38680.624444444446</v>
          </cell>
          <cell r="O2798" t="str">
            <v>gchateaug</v>
          </cell>
        </row>
        <row r="2799">
          <cell r="A2799" t="str">
            <v>2002</v>
          </cell>
          <cell r="B2799" t="str">
            <v>UKG2</v>
          </cell>
          <cell r="C2799" t="str">
            <v>A00</v>
          </cell>
          <cell r="D2799" t="str">
            <v>PC_EMP</v>
          </cell>
          <cell r="E2799" t="str">
            <v>T</v>
          </cell>
          <cell r="F2799" t="str">
            <v>TOTAL</v>
          </cell>
          <cell r="G2799" t="str">
            <v>RSE</v>
          </cell>
          <cell r="H2799" t="str">
            <v>:</v>
          </cell>
          <cell r="I2799" t="str">
            <v>MS</v>
          </cell>
          <cell r="K2799" t="str">
            <v>V</v>
          </cell>
          <cell r="L2799">
            <v>38628.496805555558</v>
          </cell>
          <cell r="M2799" t="str">
            <v>gchateaug</v>
          </cell>
          <cell r="N2799">
            <v>38680.624444444446</v>
          </cell>
          <cell r="O2799" t="str">
            <v>gchateaug</v>
          </cell>
        </row>
        <row r="2800">
          <cell r="A2800" t="str">
            <v>2002</v>
          </cell>
          <cell r="B2800" t="str">
            <v>UKG2</v>
          </cell>
          <cell r="C2800" t="str">
            <v>A00</v>
          </cell>
          <cell r="D2800" t="str">
            <v>PC_EMP</v>
          </cell>
          <cell r="E2800" t="str">
            <v>T</v>
          </cell>
          <cell r="F2800" t="str">
            <v>BES</v>
          </cell>
          <cell r="G2800" t="str">
            <v>TOTAL</v>
          </cell>
          <cell r="H2800" t="str">
            <v>:</v>
          </cell>
          <cell r="I2800" t="str">
            <v>MS</v>
          </cell>
          <cell r="K2800" t="str">
            <v>V</v>
          </cell>
          <cell r="L2800">
            <v>38628.496805555558</v>
          </cell>
          <cell r="M2800" t="str">
            <v>gchateaug</v>
          </cell>
          <cell r="N2800">
            <v>38680.624444444446</v>
          </cell>
          <cell r="O2800" t="str">
            <v>gchateaug</v>
          </cell>
        </row>
        <row r="2801">
          <cell r="A2801" t="str">
            <v>2002</v>
          </cell>
          <cell r="B2801" t="str">
            <v>UKG2</v>
          </cell>
          <cell r="C2801" t="str">
            <v>A00</v>
          </cell>
          <cell r="D2801" t="str">
            <v>PC_EMP</v>
          </cell>
          <cell r="E2801" t="str">
            <v>T</v>
          </cell>
          <cell r="F2801" t="str">
            <v>BES</v>
          </cell>
          <cell r="G2801" t="str">
            <v>RSE</v>
          </cell>
          <cell r="H2801" t="str">
            <v>:</v>
          </cell>
          <cell r="I2801" t="str">
            <v>MS</v>
          </cell>
          <cell r="K2801" t="str">
            <v>V</v>
          </cell>
          <cell r="L2801">
            <v>38628.496805555558</v>
          </cell>
          <cell r="M2801" t="str">
            <v>gchateaug</v>
          </cell>
          <cell r="N2801">
            <v>38680.624444444446</v>
          </cell>
          <cell r="O2801" t="str">
            <v>gchateaug</v>
          </cell>
        </row>
        <row r="2802">
          <cell r="A2802" t="str">
            <v>2002</v>
          </cell>
          <cell r="B2802" t="str">
            <v>UKD5</v>
          </cell>
          <cell r="C2802" t="str">
            <v>A00</v>
          </cell>
          <cell r="D2802" t="str">
            <v>PC_EMP</v>
          </cell>
          <cell r="E2802" t="str">
            <v>T</v>
          </cell>
          <cell r="F2802" t="str">
            <v>TOTAL</v>
          </cell>
          <cell r="G2802" t="str">
            <v>TOTAL</v>
          </cell>
          <cell r="H2802" t="str">
            <v>:</v>
          </cell>
          <cell r="I2802" t="str">
            <v>MS</v>
          </cell>
          <cell r="K2802" t="str">
            <v>V</v>
          </cell>
          <cell r="L2802">
            <v>38628.496805555558</v>
          </cell>
          <cell r="M2802" t="str">
            <v>gchateaug</v>
          </cell>
          <cell r="N2802">
            <v>38680.624444444446</v>
          </cell>
          <cell r="O2802" t="str">
            <v>gchateaug</v>
          </cell>
        </row>
        <row r="2803">
          <cell r="A2803" t="str">
            <v>2002</v>
          </cell>
          <cell r="B2803" t="str">
            <v>UKD5</v>
          </cell>
          <cell r="C2803" t="str">
            <v>A00</v>
          </cell>
          <cell r="D2803" t="str">
            <v>PC_EMP</v>
          </cell>
          <cell r="E2803" t="str">
            <v>T</v>
          </cell>
          <cell r="F2803" t="str">
            <v>TOTAL</v>
          </cell>
          <cell r="G2803" t="str">
            <v>RSE</v>
          </cell>
          <cell r="H2803" t="str">
            <v>:</v>
          </cell>
          <cell r="I2803" t="str">
            <v>MS</v>
          </cell>
          <cell r="K2803" t="str">
            <v>V</v>
          </cell>
          <cell r="L2803">
            <v>38628.496805555558</v>
          </cell>
          <cell r="M2803" t="str">
            <v>gchateaug</v>
          </cell>
          <cell r="N2803">
            <v>38680.624444444446</v>
          </cell>
          <cell r="O2803" t="str">
            <v>gchateaug</v>
          </cell>
        </row>
        <row r="2804">
          <cell r="A2804" t="str">
            <v>1999</v>
          </cell>
          <cell r="B2804" t="str">
            <v>FR51</v>
          </cell>
          <cell r="C2804" t="str">
            <v>A00</v>
          </cell>
          <cell r="D2804" t="str">
            <v>PC_EMP</v>
          </cell>
          <cell r="E2804" t="str">
            <v>T</v>
          </cell>
          <cell r="F2804" t="str">
            <v>BES</v>
          </cell>
          <cell r="G2804" t="str">
            <v>TOTAL</v>
          </cell>
          <cell r="H2804" t="str">
            <v>:</v>
          </cell>
          <cell r="I2804" t="str">
            <v>NC</v>
          </cell>
          <cell r="K2804" t="str">
            <v>V</v>
          </cell>
          <cell r="L2804">
            <v>38628.496805555558</v>
          </cell>
          <cell r="M2804" t="str">
            <v>gchateaug</v>
          </cell>
          <cell r="N2804">
            <v>38680.624490740738</v>
          </cell>
          <cell r="O2804" t="str">
            <v>gchateaug</v>
          </cell>
        </row>
        <row r="2805">
          <cell r="A2805" t="str">
            <v>1999</v>
          </cell>
          <cell r="B2805" t="str">
            <v>FR51</v>
          </cell>
          <cell r="C2805" t="str">
            <v>A00</v>
          </cell>
          <cell r="D2805" t="str">
            <v>PC_EMP</v>
          </cell>
          <cell r="E2805" t="str">
            <v>T</v>
          </cell>
          <cell r="F2805" t="str">
            <v>BES</v>
          </cell>
          <cell r="G2805" t="str">
            <v>RSE</v>
          </cell>
          <cell r="H2805" t="str">
            <v>:</v>
          </cell>
          <cell r="I2805" t="str">
            <v>NC</v>
          </cell>
          <cell r="K2805" t="str">
            <v>V</v>
          </cell>
          <cell r="L2805">
            <v>38628.496805555558</v>
          </cell>
          <cell r="M2805" t="str">
            <v>gchateaug</v>
          </cell>
          <cell r="N2805">
            <v>38680.624490740738</v>
          </cell>
          <cell r="O2805" t="str">
            <v>gchateaug</v>
          </cell>
        </row>
        <row r="2806">
          <cell r="A2806" t="str">
            <v>1999</v>
          </cell>
          <cell r="B2806" t="str">
            <v>FR2</v>
          </cell>
          <cell r="C2806" t="str">
            <v>A00</v>
          </cell>
          <cell r="D2806" t="str">
            <v>PC_EMP</v>
          </cell>
          <cell r="E2806" t="str">
            <v>T</v>
          </cell>
          <cell r="F2806" t="str">
            <v>TOTAL</v>
          </cell>
          <cell r="G2806" t="str">
            <v>TOTAL</v>
          </cell>
          <cell r="H2806" t="str">
            <v>:</v>
          </cell>
          <cell r="I2806" t="str">
            <v>NC</v>
          </cell>
          <cell r="K2806" t="str">
            <v>V</v>
          </cell>
          <cell r="L2806">
            <v>38628.496805555558</v>
          </cell>
          <cell r="M2806" t="str">
            <v>gchateaug</v>
          </cell>
          <cell r="N2806">
            <v>38680.624490740738</v>
          </cell>
          <cell r="O2806" t="str">
            <v>gchateaug</v>
          </cell>
        </row>
        <row r="2807">
          <cell r="A2807" t="str">
            <v>1999</v>
          </cell>
          <cell r="B2807" t="str">
            <v>FR2</v>
          </cell>
          <cell r="C2807" t="str">
            <v>A00</v>
          </cell>
          <cell r="D2807" t="str">
            <v>PC_EMP</v>
          </cell>
          <cell r="E2807" t="str">
            <v>T</v>
          </cell>
          <cell r="F2807" t="str">
            <v>TOTAL</v>
          </cell>
          <cell r="G2807" t="str">
            <v>RSE</v>
          </cell>
          <cell r="H2807" t="str">
            <v>:</v>
          </cell>
          <cell r="I2807" t="str">
            <v>NC</v>
          </cell>
          <cell r="K2807" t="str">
            <v>V</v>
          </cell>
          <cell r="L2807">
            <v>38628.496805555558</v>
          </cell>
          <cell r="M2807" t="str">
            <v>gchateaug</v>
          </cell>
          <cell r="N2807">
            <v>38680.624490740738</v>
          </cell>
          <cell r="O2807" t="str">
            <v>gchateaug</v>
          </cell>
        </row>
        <row r="2808">
          <cell r="A2808" t="str">
            <v>1999</v>
          </cell>
          <cell r="B2808" t="str">
            <v>FR2</v>
          </cell>
          <cell r="C2808" t="str">
            <v>A00</v>
          </cell>
          <cell r="D2808" t="str">
            <v>PC_EMP</v>
          </cell>
          <cell r="E2808" t="str">
            <v>T</v>
          </cell>
          <cell r="F2808" t="str">
            <v>BES</v>
          </cell>
          <cell r="G2808" t="str">
            <v>TOTAL</v>
          </cell>
          <cell r="H2808" t="str">
            <v>:</v>
          </cell>
          <cell r="I2808" t="str">
            <v>NC</v>
          </cell>
          <cell r="K2808" t="str">
            <v>V</v>
          </cell>
          <cell r="L2808">
            <v>38628.496805555558</v>
          </cell>
          <cell r="M2808" t="str">
            <v>gchateaug</v>
          </cell>
          <cell r="N2808">
            <v>38680.624490740738</v>
          </cell>
          <cell r="O2808" t="str">
            <v>gchateaug</v>
          </cell>
        </row>
        <row r="2809">
          <cell r="A2809" t="str">
            <v>1999</v>
          </cell>
          <cell r="B2809" t="str">
            <v>FR2</v>
          </cell>
          <cell r="C2809" t="str">
            <v>A00</v>
          </cell>
          <cell r="D2809" t="str">
            <v>PC_EMP</v>
          </cell>
          <cell r="E2809" t="str">
            <v>T</v>
          </cell>
          <cell r="F2809" t="str">
            <v>BES</v>
          </cell>
          <cell r="G2809" t="str">
            <v>RSE</v>
          </cell>
          <cell r="H2809" t="str">
            <v>:</v>
          </cell>
          <cell r="I2809" t="str">
            <v>NC</v>
          </cell>
          <cell r="K2809" t="str">
            <v>V</v>
          </cell>
          <cell r="L2809">
            <v>38628.496805555558</v>
          </cell>
          <cell r="M2809" t="str">
            <v>gchateaug</v>
          </cell>
          <cell r="N2809">
            <v>38680.624490740738</v>
          </cell>
          <cell r="O2809" t="str">
            <v>gchateaug</v>
          </cell>
        </row>
        <row r="2810">
          <cell r="A2810" t="str">
            <v>1999</v>
          </cell>
          <cell r="B2810" t="str">
            <v>FI19</v>
          </cell>
          <cell r="C2810" t="str">
            <v>A00</v>
          </cell>
          <cell r="D2810" t="str">
            <v>PC_EMP</v>
          </cell>
          <cell r="E2810" t="str">
            <v>T</v>
          </cell>
          <cell r="F2810" t="str">
            <v>TOTAL</v>
          </cell>
          <cell r="G2810" t="str">
            <v>TOTAL</v>
          </cell>
          <cell r="H2810" t="str">
            <v>:</v>
          </cell>
          <cell r="I2810" t="str">
            <v>NC</v>
          </cell>
          <cell r="K2810" t="str">
            <v>V</v>
          </cell>
          <cell r="L2810">
            <v>38628.496805555558</v>
          </cell>
          <cell r="M2810" t="str">
            <v>gchateaug</v>
          </cell>
          <cell r="N2810">
            <v>38680.624490740738</v>
          </cell>
          <cell r="O2810" t="str">
            <v>gchateaug</v>
          </cell>
        </row>
        <row r="2811">
          <cell r="A2811" t="str">
            <v>1999</v>
          </cell>
          <cell r="B2811" t="str">
            <v>FI19</v>
          </cell>
          <cell r="C2811" t="str">
            <v>A00</v>
          </cell>
          <cell r="D2811" t="str">
            <v>PC_EMP</v>
          </cell>
          <cell r="E2811" t="str">
            <v>T</v>
          </cell>
          <cell r="F2811" t="str">
            <v>BES</v>
          </cell>
          <cell r="G2811" t="str">
            <v>TOTAL</v>
          </cell>
          <cell r="H2811" t="str">
            <v>:</v>
          </cell>
          <cell r="I2811" t="str">
            <v>NC</v>
          </cell>
          <cell r="K2811" t="str">
            <v>V</v>
          </cell>
          <cell r="L2811">
            <v>38628.496805555558</v>
          </cell>
          <cell r="M2811" t="str">
            <v>gchateaug</v>
          </cell>
          <cell r="N2811">
            <v>38680.624490740738</v>
          </cell>
          <cell r="O2811" t="str">
            <v>gchateaug</v>
          </cell>
        </row>
        <row r="2812">
          <cell r="A2812" t="str">
            <v>1999</v>
          </cell>
          <cell r="B2812" t="str">
            <v>ES70</v>
          </cell>
          <cell r="C2812" t="str">
            <v>A00</v>
          </cell>
          <cell r="D2812" t="str">
            <v>PC_EMP</v>
          </cell>
          <cell r="E2812" t="str">
            <v>T</v>
          </cell>
          <cell r="F2812" t="str">
            <v>TOTAL</v>
          </cell>
          <cell r="G2812" t="str">
            <v>TOTAL</v>
          </cell>
          <cell r="I2812" t="str">
            <v>NC</v>
          </cell>
          <cell r="J2812" t="str">
            <v>; former flag equal "s"</v>
          </cell>
          <cell r="K2812" t="str">
            <v>V</v>
          </cell>
          <cell r="L2812">
            <v>38628.496817129628</v>
          </cell>
          <cell r="M2812" t="str">
            <v>gchateaug</v>
          </cell>
          <cell r="N2812">
            <v>38680.624490740738</v>
          </cell>
          <cell r="O2812" t="str">
            <v>gchateaug</v>
          </cell>
          <cell r="Q2812">
            <v>0.65</v>
          </cell>
        </row>
        <row r="2813">
          <cell r="A2813" t="str">
            <v>1999</v>
          </cell>
          <cell r="B2813" t="str">
            <v>ES70</v>
          </cell>
          <cell r="C2813" t="str">
            <v>A00</v>
          </cell>
          <cell r="D2813" t="str">
            <v>PC_EMP</v>
          </cell>
          <cell r="E2813" t="str">
            <v>T</v>
          </cell>
          <cell r="F2813" t="str">
            <v>TOTAL</v>
          </cell>
          <cell r="G2813" t="str">
            <v>RSE</v>
          </cell>
          <cell r="H2813" t="str">
            <v>:</v>
          </cell>
          <cell r="I2813" t="str">
            <v>NC</v>
          </cell>
          <cell r="K2813" t="str">
            <v>V</v>
          </cell>
          <cell r="L2813">
            <v>38628.496817129628</v>
          </cell>
          <cell r="M2813" t="str">
            <v>gchateaug</v>
          </cell>
          <cell r="N2813">
            <v>38680.624490740738</v>
          </cell>
          <cell r="O2813" t="str">
            <v>gchateaug</v>
          </cell>
        </row>
        <row r="2814">
          <cell r="A2814" t="str">
            <v>1999</v>
          </cell>
          <cell r="B2814" t="str">
            <v>ES70</v>
          </cell>
          <cell r="C2814" t="str">
            <v>A00</v>
          </cell>
          <cell r="D2814" t="str">
            <v>PC_EMP</v>
          </cell>
          <cell r="E2814" t="str">
            <v>T</v>
          </cell>
          <cell r="F2814" t="str">
            <v>BES</v>
          </cell>
          <cell r="G2814" t="str">
            <v>TOTAL</v>
          </cell>
          <cell r="I2814" t="str">
            <v>NC</v>
          </cell>
          <cell r="J2814" t="str">
            <v>; former flag equal "s"</v>
          </cell>
          <cell r="K2814" t="str">
            <v>V</v>
          </cell>
          <cell r="L2814">
            <v>38628.496817129628</v>
          </cell>
          <cell r="M2814" t="str">
            <v>gchateaug</v>
          </cell>
          <cell r="N2814">
            <v>38680.624490740738</v>
          </cell>
          <cell r="O2814" t="str">
            <v>gchateaug</v>
          </cell>
          <cell r="Q2814">
            <v>0.05</v>
          </cell>
        </row>
        <row r="2815">
          <cell r="A2815" t="str">
            <v>1999</v>
          </cell>
          <cell r="B2815" t="str">
            <v>ES70</v>
          </cell>
          <cell r="C2815" t="str">
            <v>A00</v>
          </cell>
          <cell r="D2815" t="str">
            <v>PC_EMP</v>
          </cell>
          <cell r="E2815" t="str">
            <v>T</v>
          </cell>
          <cell r="F2815" t="str">
            <v>BES</v>
          </cell>
          <cell r="G2815" t="str">
            <v>RSE</v>
          </cell>
          <cell r="H2815" t="str">
            <v>:</v>
          </cell>
          <cell r="I2815" t="str">
            <v>NC</v>
          </cell>
          <cell r="K2815" t="str">
            <v>V</v>
          </cell>
          <cell r="L2815">
            <v>38628.496817129628</v>
          </cell>
          <cell r="M2815" t="str">
            <v>gchateaug</v>
          </cell>
          <cell r="N2815">
            <v>38680.624490740738</v>
          </cell>
          <cell r="O2815" t="str">
            <v>gchateaug</v>
          </cell>
        </row>
        <row r="2816">
          <cell r="A2816" t="str">
            <v>1999</v>
          </cell>
          <cell r="B2816" t="str">
            <v>ES51</v>
          </cell>
          <cell r="C2816" t="str">
            <v>A00</v>
          </cell>
          <cell r="D2816" t="str">
            <v>PC_EMP</v>
          </cell>
          <cell r="E2816" t="str">
            <v>T</v>
          </cell>
          <cell r="F2816" t="str">
            <v>TOTAL</v>
          </cell>
          <cell r="G2816" t="str">
            <v>TOTAL</v>
          </cell>
          <cell r="I2816" t="str">
            <v>NC</v>
          </cell>
          <cell r="J2816" t="str">
            <v>; former flag equal "s"</v>
          </cell>
          <cell r="K2816" t="str">
            <v>V</v>
          </cell>
          <cell r="L2816">
            <v>38628.496817129628</v>
          </cell>
          <cell r="M2816" t="str">
            <v>gchateaug</v>
          </cell>
          <cell r="N2816">
            <v>38680.624490740738</v>
          </cell>
          <cell r="O2816" t="str">
            <v>gchateaug</v>
          </cell>
          <cell r="Q2816">
            <v>1.24</v>
          </cell>
        </row>
        <row r="2817">
          <cell r="A2817" t="str">
            <v>1999</v>
          </cell>
          <cell r="B2817" t="str">
            <v>ES51</v>
          </cell>
          <cell r="C2817" t="str">
            <v>A00</v>
          </cell>
          <cell r="D2817" t="str">
            <v>PC_EMP</v>
          </cell>
          <cell r="E2817" t="str">
            <v>T</v>
          </cell>
          <cell r="F2817" t="str">
            <v>TOTAL</v>
          </cell>
          <cell r="G2817" t="str">
            <v>RSE</v>
          </cell>
          <cell r="H2817" t="str">
            <v>:</v>
          </cell>
          <cell r="I2817" t="str">
            <v>NC</v>
          </cell>
          <cell r="K2817" t="str">
            <v>V</v>
          </cell>
          <cell r="L2817">
            <v>38628.496817129628</v>
          </cell>
          <cell r="M2817" t="str">
            <v>gchateaug</v>
          </cell>
          <cell r="N2817">
            <v>38680.624490740738</v>
          </cell>
          <cell r="O2817" t="str">
            <v>gchateaug</v>
          </cell>
        </row>
        <row r="2818">
          <cell r="A2818" t="str">
            <v>1999</v>
          </cell>
          <cell r="B2818" t="str">
            <v>ES51</v>
          </cell>
          <cell r="C2818" t="str">
            <v>A00</v>
          </cell>
          <cell r="D2818" t="str">
            <v>PC_EMP</v>
          </cell>
          <cell r="E2818" t="str">
            <v>T</v>
          </cell>
          <cell r="F2818" t="str">
            <v>BES</v>
          </cell>
          <cell r="G2818" t="str">
            <v>TOTAL</v>
          </cell>
          <cell r="I2818" t="str">
            <v>NC</v>
          </cell>
          <cell r="J2818" t="str">
            <v>; former flag equal "s"</v>
          </cell>
          <cell r="K2818" t="str">
            <v>V</v>
          </cell>
          <cell r="L2818">
            <v>38628.496817129628</v>
          </cell>
          <cell r="M2818" t="str">
            <v>gchateaug</v>
          </cell>
          <cell r="N2818">
            <v>38680.624490740738</v>
          </cell>
          <cell r="O2818" t="str">
            <v>gchateaug</v>
          </cell>
          <cell r="Q2818">
            <v>0.55000000000000004</v>
          </cell>
        </row>
        <row r="2819">
          <cell r="A2819" t="str">
            <v>1999</v>
          </cell>
          <cell r="B2819" t="str">
            <v>ES51</v>
          </cell>
          <cell r="C2819" t="str">
            <v>A00</v>
          </cell>
          <cell r="D2819" t="str">
            <v>PC_EMP</v>
          </cell>
          <cell r="E2819" t="str">
            <v>T</v>
          </cell>
          <cell r="F2819" t="str">
            <v>BES</v>
          </cell>
          <cell r="G2819" t="str">
            <v>RSE</v>
          </cell>
          <cell r="H2819" t="str">
            <v>:</v>
          </cell>
          <cell r="I2819" t="str">
            <v>NC</v>
          </cell>
          <cell r="K2819" t="str">
            <v>V</v>
          </cell>
          <cell r="L2819">
            <v>38628.496817129628</v>
          </cell>
          <cell r="M2819" t="str">
            <v>gchateaug</v>
          </cell>
          <cell r="N2819">
            <v>38680.624490740738</v>
          </cell>
          <cell r="O2819" t="str">
            <v>gchateaug</v>
          </cell>
        </row>
        <row r="2820">
          <cell r="A2820" t="str">
            <v>1999</v>
          </cell>
          <cell r="B2820" t="str">
            <v>ES21</v>
          </cell>
          <cell r="C2820" t="str">
            <v>A00</v>
          </cell>
          <cell r="D2820" t="str">
            <v>PC_EMP</v>
          </cell>
          <cell r="E2820" t="str">
            <v>T</v>
          </cell>
          <cell r="F2820" t="str">
            <v>TOTAL</v>
          </cell>
          <cell r="G2820" t="str">
            <v>TOTAL</v>
          </cell>
          <cell r="I2820" t="str">
            <v>NC</v>
          </cell>
          <cell r="J2820" t="str">
            <v>; former flag equal "s"</v>
          </cell>
          <cell r="K2820" t="str">
            <v>V</v>
          </cell>
          <cell r="L2820">
            <v>38628.496817129628</v>
          </cell>
          <cell r="M2820" t="str">
            <v>gchateaug</v>
          </cell>
          <cell r="N2820">
            <v>38680.624490740738</v>
          </cell>
          <cell r="O2820" t="str">
            <v>gchateaug</v>
          </cell>
          <cell r="Q2820">
            <v>1.38</v>
          </cell>
        </row>
        <row r="2821">
          <cell r="A2821" t="str">
            <v>1999</v>
          </cell>
          <cell r="B2821" t="str">
            <v>ES21</v>
          </cell>
          <cell r="C2821" t="str">
            <v>A00</v>
          </cell>
          <cell r="D2821" t="str">
            <v>PC_EMP</v>
          </cell>
          <cell r="E2821" t="str">
            <v>T</v>
          </cell>
          <cell r="F2821" t="str">
            <v>TOTAL</v>
          </cell>
          <cell r="G2821" t="str">
            <v>RSE</v>
          </cell>
          <cell r="H2821" t="str">
            <v>:</v>
          </cell>
          <cell r="I2821" t="str">
            <v>NC</v>
          </cell>
          <cell r="K2821" t="str">
            <v>V</v>
          </cell>
          <cell r="L2821">
            <v>38628.496817129628</v>
          </cell>
          <cell r="M2821" t="str">
            <v>gchateaug</v>
          </cell>
          <cell r="N2821">
            <v>38680.624490740738</v>
          </cell>
          <cell r="O2821" t="str">
            <v>gchateaug</v>
          </cell>
        </row>
        <row r="2822">
          <cell r="A2822" t="str">
            <v>1999</v>
          </cell>
          <cell r="B2822" t="str">
            <v>ES21</v>
          </cell>
          <cell r="C2822" t="str">
            <v>A00</v>
          </cell>
          <cell r="D2822" t="str">
            <v>PC_EMP</v>
          </cell>
          <cell r="E2822" t="str">
            <v>T</v>
          </cell>
          <cell r="F2822" t="str">
            <v>BES</v>
          </cell>
          <cell r="G2822" t="str">
            <v>TOTAL</v>
          </cell>
          <cell r="I2822" t="str">
            <v>NC</v>
          </cell>
          <cell r="J2822" t="str">
            <v>; former flag equal "s"</v>
          </cell>
          <cell r="K2822" t="str">
            <v>V</v>
          </cell>
          <cell r="L2822">
            <v>38628.496817129628</v>
          </cell>
          <cell r="M2822" t="str">
            <v>gchateaug</v>
          </cell>
          <cell r="N2822">
            <v>38680.624490740738</v>
          </cell>
          <cell r="O2822" t="str">
            <v>gchateaug</v>
          </cell>
          <cell r="Q2822">
            <v>0.76</v>
          </cell>
        </row>
        <row r="2823">
          <cell r="A2823" t="str">
            <v>1999</v>
          </cell>
          <cell r="B2823" t="str">
            <v>ES21</v>
          </cell>
          <cell r="C2823" t="str">
            <v>A00</v>
          </cell>
          <cell r="D2823" t="str">
            <v>PC_EMP</v>
          </cell>
          <cell r="E2823" t="str">
            <v>T</v>
          </cell>
          <cell r="F2823" t="str">
            <v>BES</v>
          </cell>
          <cell r="G2823" t="str">
            <v>RSE</v>
          </cell>
          <cell r="H2823" t="str">
            <v>:</v>
          </cell>
          <cell r="I2823" t="str">
            <v>NC</v>
          </cell>
          <cell r="K2823" t="str">
            <v>V</v>
          </cell>
          <cell r="L2823">
            <v>38628.496817129628</v>
          </cell>
          <cell r="M2823" t="str">
            <v>gchateaug</v>
          </cell>
          <cell r="N2823">
            <v>38680.624490740738</v>
          </cell>
          <cell r="O2823" t="str">
            <v>gchateaug</v>
          </cell>
        </row>
        <row r="2824">
          <cell r="A2824" t="str">
            <v>1999</v>
          </cell>
          <cell r="B2824" t="str">
            <v>DK00</v>
          </cell>
          <cell r="C2824" t="str">
            <v>A00</v>
          </cell>
          <cell r="D2824" t="str">
            <v>PC_EMP</v>
          </cell>
          <cell r="E2824" t="str">
            <v>T</v>
          </cell>
          <cell r="F2824" t="str">
            <v>TOTAL</v>
          </cell>
          <cell r="G2824" t="str">
            <v>TOTAL</v>
          </cell>
          <cell r="I2824" t="str">
            <v>OTH</v>
          </cell>
          <cell r="J2824" t="str">
            <v>DATA OCDE</v>
          </cell>
          <cell r="K2824" t="str">
            <v>V</v>
          </cell>
          <cell r="L2824">
            <v>38628.496817129628</v>
          </cell>
          <cell r="M2824" t="str">
            <v>gchateaug</v>
          </cell>
          <cell r="N2824">
            <v>38681.684652777774</v>
          </cell>
          <cell r="O2824" t="str">
            <v>gchateaug</v>
          </cell>
          <cell r="Q2824">
            <v>2.02</v>
          </cell>
        </row>
        <row r="2825">
          <cell r="A2825" t="str">
            <v>1999</v>
          </cell>
          <cell r="B2825" t="str">
            <v>DK00</v>
          </cell>
          <cell r="C2825" t="str">
            <v>A00</v>
          </cell>
          <cell r="D2825" t="str">
            <v>PC_EMP</v>
          </cell>
          <cell r="E2825" t="str">
            <v>T</v>
          </cell>
          <cell r="F2825" t="str">
            <v>TOTAL</v>
          </cell>
          <cell r="G2825" t="str">
            <v>RSE</v>
          </cell>
          <cell r="I2825" t="str">
            <v>OTH</v>
          </cell>
          <cell r="J2825" t="str">
            <v>DATA OCDE</v>
          </cell>
          <cell r="K2825" t="str">
            <v>V</v>
          </cell>
          <cell r="L2825">
            <v>38628.496817129628</v>
          </cell>
          <cell r="M2825" t="str">
            <v>gchateaug</v>
          </cell>
          <cell r="N2825">
            <v>38681.684652777774</v>
          </cell>
          <cell r="O2825" t="str">
            <v>gchateaug</v>
          </cell>
          <cell r="Q2825">
            <v>1.06</v>
          </cell>
        </row>
        <row r="2826">
          <cell r="A2826" t="str">
            <v>2002</v>
          </cell>
          <cell r="B2826" t="str">
            <v>CZ08</v>
          </cell>
          <cell r="C2826" t="str">
            <v>A00</v>
          </cell>
          <cell r="D2826" t="str">
            <v>PC_EMP</v>
          </cell>
          <cell r="E2826" t="str">
            <v>T</v>
          </cell>
          <cell r="F2826" t="str">
            <v>TOTAL</v>
          </cell>
          <cell r="G2826" t="str">
            <v>TOTAL</v>
          </cell>
          <cell r="I2826" t="str">
            <v>MS</v>
          </cell>
          <cell r="K2826" t="str">
            <v>V</v>
          </cell>
          <cell r="L2826">
            <v>38628.496817129628</v>
          </cell>
          <cell r="M2826" t="str">
            <v>gchateaug</v>
          </cell>
          <cell r="N2826">
            <v>38680.624467592592</v>
          </cell>
          <cell r="O2826" t="str">
            <v>gchateaug</v>
          </cell>
          <cell r="Q2826">
            <v>0.63</v>
          </cell>
        </row>
        <row r="2827">
          <cell r="A2827" t="str">
            <v>2002</v>
          </cell>
          <cell r="B2827" t="str">
            <v>CZ08</v>
          </cell>
          <cell r="C2827" t="str">
            <v>A00</v>
          </cell>
          <cell r="D2827" t="str">
            <v>PC_EMP</v>
          </cell>
          <cell r="E2827" t="str">
            <v>T</v>
          </cell>
          <cell r="F2827" t="str">
            <v>TOTAL</v>
          </cell>
          <cell r="G2827" t="str">
            <v>RSE</v>
          </cell>
          <cell r="I2827" t="str">
            <v>MS</v>
          </cell>
          <cell r="K2827" t="str">
            <v>V</v>
          </cell>
          <cell r="L2827">
            <v>38628.496817129628</v>
          </cell>
          <cell r="M2827" t="str">
            <v>gchateaug</v>
          </cell>
          <cell r="N2827">
            <v>38680.624467592592</v>
          </cell>
          <cell r="O2827" t="str">
            <v>gchateaug</v>
          </cell>
          <cell r="Q2827">
            <v>0.38</v>
          </cell>
        </row>
        <row r="2828">
          <cell r="A2828" t="str">
            <v>2002</v>
          </cell>
          <cell r="B2828" t="str">
            <v>CZ08</v>
          </cell>
          <cell r="C2828" t="str">
            <v>A00</v>
          </cell>
          <cell r="D2828" t="str">
            <v>PC_EMP</v>
          </cell>
          <cell r="E2828" t="str">
            <v>T</v>
          </cell>
          <cell r="F2828" t="str">
            <v>BES</v>
          </cell>
          <cell r="G2828" t="str">
            <v>TOTAL</v>
          </cell>
          <cell r="I2828" t="str">
            <v>MS</v>
          </cell>
          <cell r="K2828" t="str">
            <v>V</v>
          </cell>
          <cell r="L2828">
            <v>38628.496817129628</v>
          </cell>
          <cell r="M2828" t="str">
            <v>gchateaug</v>
          </cell>
          <cell r="N2828">
            <v>38680.624467592592</v>
          </cell>
          <cell r="O2828" t="str">
            <v>gchateaug</v>
          </cell>
          <cell r="Q2828">
            <v>0.27</v>
          </cell>
        </row>
        <row r="2829">
          <cell r="A2829" t="str">
            <v>2002</v>
          </cell>
          <cell r="B2829" t="str">
            <v>CZ08</v>
          </cell>
          <cell r="C2829" t="str">
            <v>A00</v>
          </cell>
          <cell r="D2829" t="str">
            <v>PC_EMP</v>
          </cell>
          <cell r="E2829" t="str">
            <v>T</v>
          </cell>
          <cell r="F2829" t="str">
            <v>BES</v>
          </cell>
          <cell r="G2829" t="str">
            <v>RSE</v>
          </cell>
          <cell r="I2829" t="str">
            <v>MS</v>
          </cell>
          <cell r="K2829" t="str">
            <v>V</v>
          </cell>
          <cell r="L2829">
            <v>38628.496817129628</v>
          </cell>
          <cell r="M2829" t="str">
            <v>gchateaug</v>
          </cell>
          <cell r="N2829">
            <v>38680.624467592592</v>
          </cell>
          <cell r="O2829" t="str">
            <v>gchateaug</v>
          </cell>
          <cell r="Q2829">
            <v>0.1</v>
          </cell>
        </row>
        <row r="2830">
          <cell r="A2830" t="str">
            <v>2002</v>
          </cell>
          <cell r="B2830" t="str">
            <v>CZ04</v>
          </cell>
          <cell r="C2830" t="str">
            <v>A00</v>
          </cell>
          <cell r="D2830" t="str">
            <v>PC_EMP</v>
          </cell>
          <cell r="E2830" t="str">
            <v>T</v>
          </cell>
          <cell r="F2830" t="str">
            <v>TOTAL</v>
          </cell>
          <cell r="G2830" t="str">
            <v>TOTAL</v>
          </cell>
          <cell r="I2830" t="str">
            <v>MS</v>
          </cell>
          <cell r="K2830" t="str">
            <v>V</v>
          </cell>
          <cell r="L2830">
            <v>38628.496817129628</v>
          </cell>
          <cell r="M2830" t="str">
            <v>gchateaug</v>
          </cell>
          <cell r="N2830">
            <v>38680.624467592592</v>
          </cell>
          <cell r="O2830" t="str">
            <v>gchateaug</v>
          </cell>
          <cell r="Q2830">
            <v>0.22</v>
          </cell>
        </row>
        <row r="2831">
          <cell r="A2831" t="str">
            <v>2002</v>
          </cell>
          <cell r="B2831" t="str">
            <v>CZ04</v>
          </cell>
          <cell r="C2831" t="str">
            <v>A00</v>
          </cell>
          <cell r="D2831" t="str">
            <v>PC_EMP</v>
          </cell>
          <cell r="E2831" t="str">
            <v>T</v>
          </cell>
          <cell r="F2831" t="str">
            <v>TOTAL</v>
          </cell>
          <cell r="G2831" t="str">
            <v>RSE</v>
          </cell>
          <cell r="I2831" t="str">
            <v>MS</v>
          </cell>
          <cell r="K2831" t="str">
            <v>V</v>
          </cell>
          <cell r="L2831">
            <v>38628.496817129628</v>
          </cell>
          <cell r="M2831" t="str">
            <v>gchateaug</v>
          </cell>
          <cell r="N2831">
            <v>38680.624467592592</v>
          </cell>
          <cell r="O2831" t="str">
            <v>gchateaug</v>
          </cell>
          <cell r="Q2831">
            <v>0.1</v>
          </cell>
        </row>
        <row r="2832">
          <cell r="A2832" t="str">
            <v>2001</v>
          </cell>
          <cell r="B2832" t="str">
            <v>PL31</v>
          </cell>
          <cell r="C2832" t="str">
            <v>A00</v>
          </cell>
          <cell r="D2832" t="str">
            <v>PC_EMP</v>
          </cell>
          <cell r="E2832" t="str">
            <v>T</v>
          </cell>
          <cell r="F2832" t="str">
            <v>TOTAL</v>
          </cell>
          <cell r="G2832" t="str">
            <v>RSE</v>
          </cell>
          <cell r="H2832" t="str">
            <v>:</v>
          </cell>
          <cell r="I2832" t="str">
            <v>NC</v>
          </cell>
          <cell r="K2832" t="str">
            <v>V</v>
          </cell>
          <cell r="L2832">
            <v>38628.496817129628</v>
          </cell>
          <cell r="M2832" t="str">
            <v>gchateaug</v>
          </cell>
          <cell r="N2832">
            <v>38680.624444444446</v>
          </cell>
          <cell r="O2832" t="str">
            <v>gchateaug</v>
          </cell>
        </row>
        <row r="2833">
          <cell r="A2833" t="str">
            <v>2001</v>
          </cell>
          <cell r="B2833" t="str">
            <v>PL31</v>
          </cell>
          <cell r="C2833" t="str">
            <v>A00</v>
          </cell>
          <cell r="D2833" t="str">
            <v>PC_EMP</v>
          </cell>
          <cell r="E2833" t="str">
            <v>T</v>
          </cell>
          <cell r="F2833" t="str">
            <v>BES</v>
          </cell>
          <cell r="G2833" t="str">
            <v>TOTAL</v>
          </cell>
          <cell r="H2833" t="str">
            <v>:</v>
          </cell>
          <cell r="I2833" t="str">
            <v>NC</v>
          </cell>
          <cell r="K2833" t="str">
            <v>V</v>
          </cell>
          <cell r="L2833">
            <v>38628.496817129628</v>
          </cell>
          <cell r="M2833" t="str">
            <v>gchateaug</v>
          </cell>
          <cell r="N2833">
            <v>38680.624444444446</v>
          </cell>
          <cell r="O2833" t="str">
            <v>gchateaug</v>
          </cell>
        </row>
        <row r="2834">
          <cell r="A2834" t="str">
            <v>2001</v>
          </cell>
          <cell r="B2834" t="str">
            <v>PL31</v>
          </cell>
          <cell r="C2834" t="str">
            <v>A00</v>
          </cell>
          <cell r="D2834" t="str">
            <v>PC_EMP</v>
          </cell>
          <cell r="E2834" t="str">
            <v>T</v>
          </cell>
          <cell r="F2834" t="str">
            <v>BES</v>
          </cell>
          <cell r="G2834" t="str">
            <v>RSE</v>
          </cell>
          <cell r="H2834" t="str">
            <v>:</v>
          </cell>
          <cell r="I2834" t="str">
            <v>NC</v>
          </cell>
          <cell r="K2834" t="str">
            <v>V</v>
          </cell>
          <cell r="L2834">
            <v>38628.496817129628</v>
          </cell>
          <cell r="M2834" t="str">
            <v>gchateaug</v>
          </cell>
          <cell r="N2834">
            <v>38680.624444444446</v>
          </cell>
          <cell r="O2834" t="str">
            <v>gchateaug</v>
          </cell>
        </row>
        <row r="2835">
          <cell r="A2835" t="str">
            <v>2001</v>
          </cell>
          <cell r="B2835" t="str">
            <v>PL1</v>
          </cell>
          <cell r="C2835" t="str">
            <v>A00</v>
          </cell>
          <cell r="D2835" t="str">
            <v>PC_EMP</v>
          </cell>
          <cell r="E2835" t="str">
            <v>T</v>
          </cell>
          <cell r="F2835" t="str">
            <v>TOTAL</v>
          </cell>
          <cell r="G2835" t="str">
            <v>TOTAL</v>
          </cell>
          <cell r="H2835" t="str">
            <v>:</v>
          </cell>
          <cell r="I2835" t="str">
            <v>NC</v>
          </cell>
          <cell r="K2835" t="str">
            <v>V</v>
          </cell>
          <cell r="L2835">
            <v>38628.496817129628</v>
          </cell>
          <cell r="M2835" t="str">
            <v>gchateaug</v>
          </cell>
          <cell r="N2835">
            <v>38680.624444444446</v>
          </cell>
          <cell r="O2835" t="str">
            <v>gchateaug</v>
          </cell>
        </row>
        <row r="2836">
          <cell r="A2836" t="str">
            <v>2001</v>
          </cell>
          <cell r="B2836" t="str">
            <v>PL1</v>
          </cell>
          <cell r="C2836" t="str">
            <v>A00</v>
          </cell>
          <cell r="D2836" t="str">
            <v>PC_EMP</v>
          </cell>
          <cell r="E2836" t="str">
            <v>T</v>
          </cell>
          <cell r="F2836" t="str">
            <v>TOTAL</v>
          </cell>
          <cell r="G2836" t="str">
            <v>RSE</v>
          </cell>
          <cell r="H2836" t="str">
            <v>:</v>
          </cell>
          <cell r="I2836" t="str">
            <v>NC</v>
          </cell>
          <cell r="K2836" t="str">
            <v>V</v>
          </cell>
          <cell r="L2836">
            <v>38628.496817129628</v>
          </cell>
          <cell r="M2836" t="str">
            <v>gchateaug</v>
          </cell>
          <cell r="N2836">
            <v>38680.624444444446</v>
          </cell>
          <cell r="O2836" t="str">
            <v>gchateaug</v>
          </cell>
        </row>
        <row r="2837">
          <cell r="A2837" t="str">
            <v>2001</v>
          </cell>
          <cell r="B2837" t="str">
            <v>PL1</v>
          </cell>
          <cell r="C2837" t="str">
            <v>A00</v>
          </cell>
          <cell r="D2837" t="str">
            <v>PC_EMP</v>
          </cell>
          <cell r="E2837" t="str">
            <v>T</v>
          </cell>
          <cell r="F2837" t="str">
            <v>BES</v>
          </cell>
          <cell r="G2837" t="str">
            <v>TOTAL</v>
          </cell>
          <cell r="H2837" t="str">
            <v>:</v>
          </cell>
          <cell r="I2837" t="str">
            <v>NC</v>
          </cell>
          <cell r="K2837" t="str">
            <v>V</v>
          </cell>
          <cell r="L2837">
            <v>38628.496817129628</v>
          </cell>
          <cell r="M2837" t="str">
            <v>gchateaug</v>
          </cell>
          <cell r="N2837">
            <v>38680.624444444446</v>
          </cell>
          <cell r="O2837" t="str">
            <v>gchateaug</v>
          </cell>
        </row>
        <row r="2838">
          <cell r="A2838" t="str">
            <v>2001</v>
          </cell>
          <cell r="B2838" t="str">
            <v>PL1</v>
          </cell>
          <cell r="C2838" t="str">
            <v>A00</v>
          </cell>
          <cell r="D2838" t="str">
            <v>PC_EMP</v>
          </cell>
          <cell r="E2838" t="str">
            <v>T</v>
          </cell>
          <cell r="F2838" t="str">
            <v>BES</v>
          </cell>
          <cell r="G2838" t="str">
            <v>RSE</v>
          </cell>
          <cell r="H2838" t="str">
            <v>:</v>
          </cell>
          <cell r="I2838" t="str">
            <v>NC</v>
          </cell>
          <cell r="K2838" t="str">
            <v>V</v>
          </cell>
          <cell r="L2838">
            <v>38628.496817129628</v>
          </cell>
          <cell r="M2838" t="str">
            <v>gchateaug</v>
          </cell>
          <cell r="N2838">
            <v>38680.624444444446</v>
          </cell>
          <cell r="O2838" t="str">
            <v>gchateaug</v>
          </cell>
        </row>
        <row r="2839">
          <cell r="A2839" t="str">
            <v>2001</v>
          </cell>
          <cell r="B2839" t="str">
            <v>NO0</v>
          </cell>
          <cell r="C2839" t="str">
            <v>A00</v>
          </cell>
          <cell r="D2839" t="str">
            <v>PC_EMP</v>
          </cell>
          <cell r="E2839" t="str">
            <v>T</v>
          </cell>
          <cell r="F2839" t="str">
            <v>TOTAL</v>
          </cell>
          <cell r="G2839" t="str">
            <v>TOTAL</v>
          </cell>
          <cell r="I2839" t="str">
            <v>OTH</v>
          </cell>
          <cell r="J2839" t="str">
            <v>DATA OCDE</v>
          </cell>
          <cell r="K2839" t="str">
            <v>V</v>
          </cell>
          <cell r="L2839">
            <v>38628.496817129628</v>
          </cell>
          <cell r="M2839" t="str">
            <v>gchateaug</v>
          </cell>
          <cell r="N2839">
            <v>38681.684479166666</v>
          </cell>
          <cell r="O2839" t="str">
            <v>gchateaug</v>
          </cell>
          <cell r="Q2839">
            <v>2.14</v>
          </cell>
        </row>
        <row r="2840">
          <cell r="A2840" t="str">
            <v>2001</v>
          </cell>
          <cell r="B2840" t="str">
            <v>NO0</v>
          </cell>
          <cell r="C2840" t="str">
            <v>A00</v>
          </cell>
          <cell r="D2840" t="str">
            <v>PC_EMP</v>
          </cell>
          <cell r="E2840" t="str">
            <v>T</v>
          </cell>
          <cell r="F2840" t="str">
            <v>TOTAL</v>
          </cell>
          <cell r="G2840" t="str">
            <v>RSE</v>
          </cell>
          <cell r="I2840" t="str">
            <v>OTH</v>
          </cell>
          <cell r="J2840" t="str">
            <v>DATA OCDE</v>
          </cell>
          <cell r="K2840" t="str">
            <v>V</v>
          </cell>
          <cell r="L2840">
            <v>38628.496817129628</v>
          </cell>
          <cell r="M2840" t="str">
            <v>gchateaug</v>
          </cell>
          <cell r="N2840">
            <v>38681.684479166666</v>
          </cell>
          <cell r="O2840" t="str">
            <v>gchateaug</v>
          </cell>
          <cell r="Q2840">
            <v>1.53</v>
          </cell>
        </row>
        <row r="2841">
          <cell r="A2841" t="str">
            <v>2001</v>
          </cell>
          <cell r="B2841" t="str">
            <v>NO0</v>
          </cell>
          <cell r="C2841" t="str">
            <v>A00</v>
          </cell>
          <cell r="D2841" t="str">
            <v>PC_EMP</v>
          </cell>
          <cell r="E2841" t="str">
            <v>T</v>
          </cell>
          <cell r="F2841" t="str">
            <v>BES</v>
          </cell>
          <cell r="G2841" t="str">
            <v>TOTAL</v>
          </cell>
          <cell r="I2841" t="str">
            <v>OTH</v>
          </cell>
          <cell r="J2841" t="str">
            <v>DATA OCDE</v>
          </cell>
          <cell r="K2841" t="str">
            <v>V</v>
          </cell>
          <cell r="L2841">
            <v>38628.496817129628</v>
          </cell>
          <cell r="M2841" t="str">
            <v>gchateaug</v>
          </cell>
          <cell r="N2841">
            <v>38681.684479166666</v>
          </cell>
          <cell r="O2841" t="str">
            <v>gchateaug</v>
          </cell>
          <cell r="Q2841">
            <v>0.93</v>
          </cell>
        </row>
        <row r="2842">
          <cell r="A2842" t="str">
            <v>2001</v>
          </cell>
          <cell r="B2842" t="str">
            <v>NO0</v>
          </cell>
          <cell r="C2842" t="str">
            <v>A00</v>
          </cell>
          <cell r="D2842" t="str">
            <v>PC_EMP</v>
          </cell>
          <cell r="E2842" t="str">
            <v>T</v>
          </cell>
          <cell r="F2842" t="str">
            <v>BES</v>
          </cell>
          <cell r="G2842" t="str">
            <v>RSE</v>
          </cell>
          <cell r="H2842" t="str">
            <v>u</v>
          </cell>
          <cell r="I2842" t="str">
            <v>OTH</v>
          </cell>
          <cell r="J2842" t="str">
            <v>DATA OCDE</v>
          </cell>
          <cell r="K2842" t="str">
            <v>V</v>
          </cell>
          <cell r="L2842">
            <v>38628.496817129628</v>
          </cell>
          <cell r="M2842" t="str">
            <v>gchateaug</v>
          </cell>
          <cell r="N2842">
            <v>38681.684479166666</v>
          </cell>
          <cell r="O2842" t="str">
            <v>gchateaug</v>
          </cell>
          <cell r="Q2842">
            <v>0.69</v>
          </cell>
        </row>
        <row r="2843">
          <cell r="A2843" t="str">
            <v>2001</v>
          </cell>
          <cell r="B2843" t="str">
            <v>LU0</v>
          </cell>
          <cell r="C2843" t="str">
            <v>A00</v>
          </cell>
          <cell r="D2843" t="str">
            <v>PC_EMP</v>
          </cell>
          <cell r="E2843" t="str">
            <v>T</v>
          </cell>
          <cell r="F2843" t="str">
            <v>TOTAL</v>
          </cell>
          <cell r="G2843" t="str">
            <v>TOTAL</v>
          </cell>
          <cell r="H2843" t="str">
            <v>:</v>
          </cell>
          <cell r="I2843" t="str">
            <v>NC</v>
          </cell>
          <cell r="K2843" t="str">
            <v>V</v>
          </cell>
          <cell r="L2843">
            <v>38628.496817129628</v>
          </cell>
          <cell r="M2843" t="str">
            <v>gchateaug</v>
          </cell>
          <cell r="N2843">
            <v>38680.624444444446</v>
          </cell>
          <cell r="O2843" t="str">
            <v>gchateaug</v>
          </cell>
        </row>
        <row r="2844">
          <cell r="A2844" t="str">
            <v>2001</v>
          </cell>
          <cell r="B2844" t="str">
            <v>LU0</v>
          </cell>
          <cell r="C2844" t="str">
            <v>A00</v>
          </cell>
          <cell r="D2844" t="str">
            <v>PC_EMP</v>
          </cell>
          <cell r="E2844" t="str">
            <v>T</v>
          </cell>
          <cell r="F2844" t="str">
            <v>TOTAL</v>
          </cell>
          <cell r="G2844" t="str">
            <v>RSE</v>
          </cell>
          <cell r="H2844" t="str">
            <v>:</v>
          </cell>
          <cell r="I2844" t="str">
            <v>NC</v>
          </cell>
          <cell r="K2844" t="str">
            <v>V</v>
          </cell>
          <cell r="L2844">
            <v>38628.496817129628</v>
          </cell>
          <cell r="M2844" t="str">
            <v>gchateaug</v>
          </cell>
          <cell r="N2844">
            <v>38680.624444444446</v>
          </cell>
          <cell r="O2844" t="str">
            <v>gchateaug</v>
          </cell>
        </row>
        <row r="2845">
          <cell r="A2845" t="str">
            <v>2001</v>
          </cell>
          <cell r="B2845" t="str">
            <v>LU0</v>
          </cell>
          <cell r="C2845" t="str">
            <v>A00</v>
          </cell>
          <cell r="D2845" t="str">
            <v>PC_EMP</v>
          </cell>
          <cell r="E2845" t="str">
            <v>T</v>
          </cell>
          <cell r="F2845" t="str">
            <v>BES</v>
          </cell>
          <cell r="G2845" t="str">
            <v>TOTAL</v>
          </cell>
          <cell r="H2845" t="str">
            <v>:</v>
          </cell>
          <cell r="I2845" t="str">
            <v>OTH</v>
          </cell>
          <cell r="J2845" t="str">
            <v>DATA OCDE</v>
          </cell>
          <cell r="K2845" t="str">
            <v>V</v>
          </cell>
          <cell r="L2845">
            <v>38628.496817129628</v>
          </cell>
          <cell r="M2845" t="str">
            <v>gchateaug</v>
          </cell>
          <cell r="N2845">
            <v>38681.68445601852</v>
          </cell>
          <cell r="O2845" t="str">
            <v>gchateaug</v>
          </cell>
        </row>
        <row r="2846">
          <cell r="A2846" t="str">
            <v>2001</v>
          </cell>
          <cell r="B2846" t="str">
            <v>LU0</v>
          </cell>
          <cell r="C2846" t="str">
            <v>A00</v>
          </cell>
          <cell r="D2846" t="str">
            <v>PC_EMP</v>
          </cell>
          <cell r="E2846" t="str">
            <v>T</v>
          </cell>
          <cell r="F2846" t="str">
            <v>BES</v>
          </cell>
          <cell r="G2846" t="str">
            <v>RSE</v>
          </cell>
          <cell r="H2846" t="str">
            <v>:</v>
          </cell>
          <cell r="I2846" t="str">
            <v>OTH</v>
          </cell>
          <cell r="J2846" t="str">
            <v>DATA OCDE</v>
          </cell>
          <cell r="K2846" t="str">
            <v>V</v>
          </cell>
          <cell r="L2846">
            <v>38628.496817129628</v>
          </cell>
          <cell r="M2846" t="str">
            <v>gchateaug</v>
          </cell>
          <cell r="N2846">
            <v>38681.68445601852</v>
          </cell>
          <cell r="O2846" t="str">
            <v>gchateaug</v>
          </cell>
        </row>
        <row r="2847">
          <cell r="A2847" t="str">
            <v>2001</v>
          </cell>
          <cell r="B2847" t="str">
            <v>ITF6</v>
          </cell>
          <cell r="C2847" t="str">
            <v>A00</v>
          </cell>
          <cell r="D2847" t="str">
            <v>PC_EMP</v>
          </cell>
          <cell r="E2847" t="str">
            <v>T</v>
          </cell>
          <cell r="F2847" t="str">
            <v>TOTAL</v>
          </cell>
          <cell r="G2847" t="str">
            <v>TOTAL</v>
          </cell>
          <cell r="H2847" t="str">
            <v>:</v>
          </cell>
          <cell r="I2847" t="str">
            <v>NC</v>
          </cell>
          <cell r="K2847" t="str">
            <v>V</v>
          </cell>
          <cell r="L2847">
            <v>38628.496817129628</v>
          </cell>
          <cell r="M2847" t="str">
            <v>gchateaug</v>
          </cell>
          <cell r="N2847">
            <v>38680.624444444446</v>
          </cell>
          <cell r="O2847" t="str">
            <v>gchateaug</v>
          </cell>
        </row>
        <row r="2848">
          <cell r="A2848" t="str">
            <v>2001</v>
          </cell>
          <cell r="B2848" t="str">
            <v>ITF6</v>
          </cell>
          <cell r="C2848" t="str">
            <v>A00</v>
          </cell>
          <cell r="D2848" t="str">
            <v>PC_EMP</v>
          </cell>
          <cell r="E2848" t="str">
            <v>T</v>
          </cell>
          <cell r="F2848" t="str">
            <v>TOTAL</v>
          </cell>
          <cell r="G2848" t="str">
            <v>RSE</v>
          </cell>
          <cell r="H2848" t="str">
            <v>:</v>
          </cell>
          <cell r="I2848" t="str">
            <v>NC</v>
          </cell>
          <cell r="K2848" t="str">
            <v>V</v>
          </cell>
          <cell r="L2848">
            <v>38628.496817129628</v>
          </cell>
          <cell r="M2848" t="str">
            <v>gchateaug</v>
          </cell>
          <cell r="N2848">
            <v>38680.624444444446</v>
          </cell>
          <cell r="O2848" t="str">
            <v>gchateaug</v>
          </cell>
        </row>
        <row r="2849">
          <cell r="A2849" t="str">
            <v>2001</v>
          </cell>
          <cell r="B2849" t="str">
            <v>ITF6</v>
          </cell>
          <cell r="C2849" t="str">
            <v>A00</v>
          </cell>
          <cell r="D2849" t="str">
            <v>PC_EMP</v>
          </cell>
          <cell r="E2849" t="str">
            <v>T</v>
          </cell>
          <cell r="F2849" t="str">
            <v>BES</v>
          </cell>
          <cell r="G2849" t="str">
            <v>TOTAL</v>
          </cell>
          <cell r="H2849" t="str">
            <v>:</v>
          </cell>
          <cell r="I2849" t="str">
            <v>NC</v>
          </cell>
          <cell r="K2849" t="str">
            <v>V</v>
          </cell>
          <cell r="L2849">
            <v>38628.496817129628</v>
          </cell>
          <cell r="M2849" t="str">
            <v>gchateaug</v>
          </cell>
          <cell r="N2849">
            <v>38680.624444444446</v>
          </cell>
          <cell r="O2849" t="str">
            <v>gchateaug</v>
          </cell>
        </row>
        <row r="2850">
          <cell r="A2850" t="str">
            <v>2001</v>
          </cell>
          <cell r="B2850" t="str">
            <v>ITF6</v>
          </cell>
          <cell r="C2850" t="str">
            <v>A00</v>
          </cell>
          <cell r="D2850" t="str">
            <v>PC_EMP</v>
          </cell>
          <cell r="E2850" t="str">
            <v>T</v>
          </cell>
          <cell r="F2850" t="str">
            <v>BES</v>
          </cell>
          <cell r="G2850" t="str">
            <v>RSE</v>
          </cell>
          <cell r="H2850" t="str">
            <v>:</v>
          </cell>
          <cell r="I2850" t="str">
            <v>NC</v>
          </cell>
          <cell r="K2850" t="str">
            <v>V</v>
          </cell>
          <cell r="L2850">
            <v>38628.496817129628</v>
          </cell>
          <cell r="M2850" t="str">
            <v>gchateaug</v>
          </cell>
          <cell r="N2850">
            <v>38680.624444444446</v>
          </cell>
          <cell r="O2850" t="str">
            <v>gchateaug</v>
          </cell>
        </row>
        <row r="2851">
          <cell r="A2851" t="str">
            <v>2000</v>
          </cell>
          <cell r="B2851" t="str">
            <v>DK0</v>
          </cell>
          <cell r="C2851" t="str">
            <v>A00</v>
          </cell>
          <cell r="D2851" t="str">
            <v>PC_EMP</v>
          </cell>
          <cell r="E2851" t="str">
            <v>T</v>
          </cell>
          <cell r="F2851" t="str">
            <v>BES</v>
          </cell>
          <cell r="G2851" t="str">
            <v>TOTAL</v>
          </cell>
          <cell r="I2851" t="str">
            <v>MS</v>
          </cell>
          <cell r="K2851" t="str">
            <v>V</v>
          </cell>
          <cell r="L2851">
            <v>38628.496828703705</v>
          </cell>
          <cell r="M2851" t="str">
            <v>gchateaug</v>
          </cell>
          <cell r="N2851">
            <v>38681.684490740743</v>
          </cell>
          <cell r="O2851" t="str">
            <v>gchateaug</v>
          </cell>
          <cell r="Q2851">
            <v>1.17</v>
          </cell>
        </row>
        <row r="2852">
          <cell r="A2852" t="str">
            <v>2003</v>
          </cell>
          <cell r="B2852" t="str">
            <v>GR11</v>
          </cell>
          <cell r="C2852" t="str">
            <v>A00</v>
          </cell>
          <cell r="D2852" t="str">
            <v>PC_EMP</v>
          </cell>
          <cell r="E2852" t="str">
            <v>T</v>
          </cell>
          <cell r="F2852" t="str">
            <v>BES</v>
          </cell>
          <cell r="G2852" t="str">
            <v>TOTAL</v>
          </cell>
          <cell r="H2852" t="str">
            <v>:</v>
          </cell>
          <cell r="I2852" t="str">
            <v>NC</v>
          </cell>
          <cell r="K2852" t="str">
            <v>V</v>
          </cell>
          <cell r="L2852">
            <v>38628.496828703705</v>
          </cell>
          <cell r="M2852" t="str">
            <v>gchateaug</v>
          </cell>
          <cell r="N2852">
            <v>38680.624490740738</v>
          </cell>
          <cell r="O2852" t="str">
            <v>gchateaug</v>
          </cell>
        </row>
        <row r="2853">
          <cell r="A2853" t="str">
            <v>2003</v>
          </cell>
          <cell r="B2853" t="str">
            <v>FR51</v>
          </cell>
          <cell r="C2853" t="str">
            <v>A00</v>
          </cell>
          <cell r="D2853" t="str">
            <v>PC_EMP</v>
          </cell>
          <cell r="E2853" t="str">
            <v>T</v>
          </cell>
          <cell r="F2853" t="str">
            <v>TOTAL</v>
          </cell>
          <cell r="G2853" t="str">
            <v>TOTAL</v>
          </cell>
          <cell r="H2853" t="str">
            <v>:</v>
          </cell>
          <cell r="I2853" t="str">
            <v>MS</v>
          </cell>
          <cell r="K2853" t="str">
            <v>V</v>
          </cell>
          <cell r="L2853">
            <v>38628.496828703705</v>
          </cell>
          <cell r="M2853" t="str">
            <v>gchateaug</v>
          </cell>
          <cell r="N2853">
            <v>38680.624490740738</v>
          </cell>
          <cell r="O2853" t="str">
            <v>gchateaug</v>
          </cell>
        </row>
        <row r="2854">
          <cell r="A2854" t="str">
            <v>2003</v>
          </cell>
          <cell r="B2854" t="str">
            <v>FR51</v>
          </cell>
          <cell r="C2854" t="str">
            <v>A00</v>
          </cell>
          <cell r="D2854" t="str">
            <v>PC_EMP</v>
          </cell>
          <cell r="E2854" t="str">
            <v>T</v>
          </cell>
          <cell r="F2854" t="str">
            <v>TOTAL</v>
          </cell>
          <cell r="G2854" t="str">
            <v>RSE</v>
          </cell>
          <cell r="H2854" t="str">
            <v>:</v>
          </cell>
          <cell r="I2854" t="str">
            <v>MS</v>
          </cell>
          <cell r="K2854" t="str">
            <v>V</v>
          </cell>
          <cell r="L2854">
            <v>38628.496828703705</v>
          </cell>
          <cell r="M2854" t="str">
            <v>gchateaug</v>
          </cell>
          <cell r="N2854">
            <v>38680.624490740738</v>
          </cell>
          <cell r="O2854" t="str">
            <v>gchateaug</v>
          </cell>
        </row>
        <row r="2855">
          <cell r="A2855" t="str">
            <v>2003</v>
          </cell>
          <cell r="B2855" t="str">
            <v>FR51</v>
          </cell>
          <cell r="C2855" t="str">
            <v>A00</v>
          </cell>
          <cell r="D2855" t="str">
            <v>PC_EMP</v>
          </cell>
          <cell r="E2855" t="str">
            <v>T</v>
          </cell>
          <cell r="F2855" t="str">
            <v>BES</v>
          </cell>
          <cell r="G2855" t="str">
            <v>TOTAL</v>
          </cell>
          <cell r="H2855" t="str">
            <v>:</v>
          </cell>
          <cell r="I2855" t="str">
            <v>MS</v>
          </cell>
          <cell r="K2855" t="str">
            <v>V</v>
          </cell>
          <cell r="L2855">
            <v>38628.496828703705</v>
          </cell>
          <cell r="M2855" t="str">
            <v>gchateaug</v>
          </cell>
          <cell r="N2855">
            <v>38680.624490740738</v>
          </cell>
          <cell r="O2855" t="str">
            <v>gchateaug</v>
          </cell>
        </row>
        <row r="2856">
          <cell r="A2856" t="str">
            <v>2003</v>
          </cell>
          <cell r="B2856" t="str">
            <v>FR51</v>
          </cell>
          <cell r="C2856" t="str">
            <v>A00</v>
          </cell>
          <cell r="D2856" t="str">
            <v>PC_EMP</v>
          </cell>
          <cell r="E2856" t="str">
            <v>T</v>
          </cell>
          <cell r="F2856" t="str">
            <v>BES</v>
          </cell>
          <cell r="G2856" t="str">
            <v>RSE</v>
          </cell>
          <cell r="H2856" t="str">
            <v>:</v>
          </cell>
          <cell r="I2856" t="str">
            <v>MS</v>
          </cell>
          <cell r="K2856" t="str">
            <v>V</v>
          </cell>
          <cell r="L2856">
            <v>38628.496828703705</v>
          </cell>
          <cell r="M2856" t="str">
            <v>gchateaug</v>
          </cell>
          <cell r="N2856">
            <v>38680.624490740738</v>
          </cell>
          <cell r="O2856" t="str">
            <v>gchateaug</v>
          </cell>
        </row>
        <row r="2857">
          <cell r="A2857" t="str">
            <v>2003</v>
          </cell>
          <cell r="B2857" t="str">
            <v>FR25</v>
          </cell>
          <cell r="C2857" t="str">
            <v>A00</v>
          </cell>
          <cell r="D2857" t="str">
            <v>PC_EMP</v>
          </cell>
          <cell r="E2857" t="str">
            <v>T</v>
          </cell>
          <cell r="F2857" t="str">
            <v>TOTAL</v>
          </cell>
          <cell r="G2857" t="str">
            <v>TOTAL</v>
          </cell>
          <cell r="H2857" t="str">
            <v>:</v>
          </cell>
          <cell r="I2857" t="str">
            <v>MS</v>
          </cell>
          <cell r="K2857" t="str">
            <v>V</v>
          </cell>
          <cell r="L2857">
            <v>38628.496828703705</v>
          </cell>
          <cell r="M2857" t="str">
            <v>gchateaug</v>
          </cell>
          <cell r="N2857">
            <v>38680.624490740738</v>
          </cell>
          <cell r="O2857" t="str">
            <v>gchateaug</v>
          </cell>
        </row>
        <row r="2858">
          <cell r="A2858" t="str">
            <v>2003</v>
          </cell>
          <cell r="B2858" t="str">
            <v>FR25</v>
          </cell>
          <cell r="C2858" t="str">
            <v>A00</v>
          </cell>
          <cell r="D2858" t="str">
            <v>PC_EMP</v>
          </cell>
          <cell r="E2858" t="str">
            <v>T</v>
          </cell>
          <cell r="F2858" t="str">
            <v>TOTAL</v>
          </cell>
          <cell r="G2858" t="str">
            <v>RSE</v>
          </cell>
          <cell r="H2858" t="str">
            <v>:</v>
          </cell>
          <cell r="I2858" t="str">
            <v>MS</v>
          </cell>
          <cell r="K2858" t="str">
            <v>V</v>
          </cell>
          <cell r="L2858">
            <v>38628.496828703705</v>
          </cell>
          <cell r="M2858" t="str">
            <v>gchateaug</v>
          </cell>
          <cell r="N2858">
            <v>38680.624490740738</v>
          </cell>
          <cell r="O2858" t="str">
            <v>gchateaug</v>
          </cell>
        </row>
        <row r="2859">
          <cell r="A2859" t="str">
            <v>2003</v>
          </cell>
          <cell r="B2859" t="str">
            <v>FR25</v>
          </cell>
          <cell r="C2859" t="str">
            <v>A00</v>
          </cell>
          <cell r="D2859" t="str">
            <v>PC_EMP</v>
          </cell>
          <cell r="E2859" t="str">
            <v>T</v>
          </cell>
          <cell r="F2859" t="str">
            <v>BES</v>
          </cell>
          <cell r="G2859" t="str">
            <v>TOTAL</v>
          </cell>
          <cell r="H2859" t="str">
            <v>:</v>
          </cell>
          <cell r="I2859" t="str">
            <v>MS</v>
          </cell>
          <cell r="K2859" t="str">
            <v>V</v>
          </cell>
          <cell r="L2859">
            <v>38628.496828703705</v>
          </cell>
          <cell r="M2859" t="str">
            <v>gchateaug</v>
          </cell>
          <cell r="N2859">
            <v>38680.624490740738</v>
          </cell>
          <cell r="O2859" t="str">
            <v>gchateaug</v>
          </cell>
        </row>
        <row r="2860">
          <cell r="A2860" t="str">
            <v>2003</v>
          </cell>
          <cell r="B2860" t="str">
            <v>FR25</v>
          </cell>
          <cell r="C2860" t="str">
            <v>A00</v>
          </cell>
          <cell r="D2860" t="str">
            <v>PC_EMP</v>
          </cell>
          <cell r="E2860" t="str">
            <v>T</v>
          </cell>
          <cell r="F2860" t="str">
            <v>BES</v>
          </cell>
          <cell r="G2860" t="str">
            <v>RSE</v>
          </cell>
          <cell r="H2860" t="str">
            <v>:</v>
          </cell>
          <cell r="I2860" t="str">
            <v>MS</v>
          </cell>
          <cell r="K2860" t="str">
            <v>V</v>
          </cell>
          <cell r="L2860">
            <v>38628.496828703705</v>
          </cell>
          <cell r="M2860" t="str">
            <v>gchateaug</v>
          </cell>
          <cell r="N2860">
            <v>38680.624490740738</v>
          </cell>
          <cell r="O2860" t="str">
            <v>gchateaug</v>
          </cell>
        </row>
        <row r="2861">
          <cell r="A2861" t="str">
            <v>2003</v>
          </cell>
          <cell r="B2861" t="str">
            <v>FR10</v>
          </cell>
          <cell r="C2861" t="str">
            <v>A00</v>
          </cell>
          <cell r="D2861" t="str">
            <v>PC_EMP</v>
          </cell>
          <cell r="E2861" t="str">
            <v>T</v>
          </cell>
          <cell r="F2861" t="str">
            <v>TOTAL</v>
          </cell>
          <cell r="G2861" t="str">
            <v>TOTAL</v>
          </cell>
          <cell r="H2861" t="str">
            <v>:</v>
          </cell>
          <cell r="I2861" t="str">
            <v>MS</v>
          </cell>
          <cell r="K2861" t="str">
            <v>V</v>
          </cell>
          <cell r="L2861">
            <v>38628.496828703705</v>
          </cell>
          <cell r="M2861" t="str">
            <v>gchateaug</v>
          </cell>
          <cell r="N2861">
            <v>38680.624490740738</v>
          </cell>
          <cell r="O2861" t="str">
            <v>gchateaug</v>
          </cell>
        </row>
        <row r="2862">
          <cell r="A2862" t="str">
            <v>2003</v>
          </cell>
          <cell r="B2862" t="str">
            <v>FR10</v>
          </cell>
          <cell r="C2862" t="str">
            <v>A00</v>
          </cell>
          <cell r="D2862" t="str">
            <v>PC_EMP</v>
          </cell>
          <cell r="E2862" t="str">
            <v>T</v>
          </cell>
          <cell r="F2862" t="str">
            <v>TOTAL</v>
          </cell>
          <cell r="G2862" t="str">
            <v>RSE</v>
          </cell>
          <cell r="H2862" t="str">
            <v>:</v>
          </cell>
          <cell r="I2862" t="str">
            <v>MS</v>
          </cell>
          <cell r="K2862" t="str">
            <v>V</v>
          </cell>
          <cell r="L2862">
            <v>38628.496828703705</v>
          </cell>
          <cell r="M2862" t="str">
            <v>gchateaug</v>
          </cell>
          <cell r="N2862">
            <v>38680.624490740738</v>
          </cell>
          <cell r="O2862" t="str">
            <v>gchateaug</v>
          </cell>
        </row>
        <row r="2863">
          <cell r="A2863" t="str">
            <v>2003</v>
          </cell>
          <cell r="B2863" t="str">
            <v>FR10</v>
          </cell>
          <cell r="C2863" t="str">
            <v>A00</v>
          </cell>
          <cell r="D2863" t="str">
            <v>PC_EMP</v>
          </cell>
          <cell r="E2863" t="str">
            <v>T</v>
          </cell>
          <cell r="F2863" t="str">
            <v>BES</v>
          </cell>
          <cell r="G2863" t="str">
            <v>TOTAL</v>
          </cell>
          <cell r="H2863" t="str">
            <v>:</v>
          </cell>
          <cell r="I2863" t="str">
            <v>MS</v>
          </cell>
          <cell r="K2863" t="str">
            <v>V</v>
          </cell>
          <cell r="L2863">
            <v>38628.496828703705</v>
          </cell>
          <cell r="M2863" t="str">
            <v>gchateaug</v>
          </cell>
          <cell r="N2863">
            <v>38680.624490740738</v>
          </cell>
          <cell r="O2863" t="str">
            <v>gchateaug</v>
          </cell>
        </row>
        <row r="2864">
          <cell r="A2864" t="str">
            <v>2003</v>
          </cell>
          <cell r="B2864" t="str">
            <v>FR10</v>
          </cell>
          <cell r="C2864" t="str">
            <v>A00</v>
          </cell>
          <cell r="D2864" t="str">
            <v>PC_EMP</v>
          </cell>
          <cell r="E2864" t="str">
            <v>T</v>
          </cell>
          <cell r="F2864" t="str">
            <v>BES</v>
          </cell>
          <cell r="G2864" t="str">
            <v>RSE</v>
          </cell>
          <cell r="H2864" t="str">
            <v>:</v>
          </cell>
          <cell r="I2864" t="str">
            <v>MS</v>
          </cell>
          <cell r="K2864" t="str">
            <v>V</v>
          </cell>
          <cell r="L2864">
            <v>38628.496828703705</v>
          </cell>
          <cell r="M2864" t="str">
            <v>gchateaug</v>
          </cell>
          <cell r="N2864">
            <v>38680.624490740738</v>
          </cell>
          <cell r="O2864" t="str">
            <v>gchateaug</v>
          </cell>
        </row>
        <row r="2865">
          <cell r="A2865" t="str">
            <v>2003</v>
          </cell>
          <cell r="B2865" t="str">
            <v>FI1A</v>
          </cell>
          <cell r="C2865" t="str">
            <v>A00</v>
          </cell>
          <cell r="D2865" t="str">
            <v>PC_EMP</v>
          </cell>
          <cell r="E2865" t="str">
            <v>T</v>
          </cell>
          <cell r="F2865" t="str">
            <v>TOTAL</v>
          </cell>
          <cell r="G2865" t="str">
            <v>TOTAL</v>
          </cell>
          <cell r="I2865" t="str">
            <v>MS</v>
          </cell>
          <cell r="K2865" t="str">
            <v>V</v>
          </cell>
          <cell r="L2865">
            <v>38628.496828703705</v>
          </cell>
          <cell r="M2865" t="str">
            <v>gchateaug</v>
          </cell>
          <cell r="N2865">
            <v>38680.624490740738</v>
          </cell>
          <cell r="O2865" t="str">
            <v>gchateaug</v>
          </cell>
          <cell r="Q2865">
            <v>3.79</v>
          </cell>
        </row>
        <row r="2866">
          <cell r="A2866" t="str">
            <v>1999</v>
          </cell>
          <cell r="B2866" t="str">
            <v>FI2</v>
          </cell>
          <cell r="C2866" t="str">
            <v>A00</v>
          </cell>
          <cell r="D2866" t="str">
            <v>PC_EMP</v>
          </cell>
          <cell r="E2866" t="str">
            <v>T</v>
          </cell>
          <cell r="F2866" t="str">
            <v>TOTAL</v>
          </cell>
          <cell r="G2866" t="str">
            <v>TOTAL</v>
          </cell>
          <cell r="I2866" t="str">
            <v>NC</v>
          </cell>
          <cell r="J2866" t="str">
            <v>; former flag equal "s"</v>
          </cell>
          <cell r="K2866" t="str">
            <v>V</v>
          </cell>
          <cell r="L2866">
            <v>38628.496828703705</v>
          </cell>
          <cell r="M2866" t="str">
            <v>gchateaug</v>
          </cell>
          <cell r="N2866">
            <v>38680.624490740738</v>
          </cell>
          <cell r="O2866" t="str">
            <v>gchateaug</v>
          </cell>
          <cell r="Q2866">
            <v>0.1</v>
          </cell>
        </row>
        <row r="2867">
          <cell r="A2867" t="str">
            <v>1999</v>
          </cell>
          <cell r="B2867" t="str">
            <v>FI2</v>
          </cell>
          <cell r="C2867" t="str">
            <v>A00</v>
          </cell>
          <cell r="D2867" t="str">
            <v>PC_EMP</v>
          </cell>
          <cell r="E2867" t="str">
            <v>T</v>
          </cell>
          <cell r="F2867" t="str">
            <v>BES</v>
          </cell>
          <cell r="G2867" t="str">
            <v>TOTAL</v>
          </cell>
          <cell r="I2867" t="str">
            <v>NC</v>
          </cell>
          <cell r="J2867" t="str">
            <v>; former flag equal "s"</v>
          </cell>
          <cell r="K2867" t="str">
            <v>V</v>
          </cell>
          <cell r="L2867">
            <v>38628.496828703705</v>
          </cell>
          <cell r="M2867" t="str">
            <v>gchateaug</v>
          </cell>
          <cell r="N2867">
            <v>38680.624490740738</v>
          </cell>
          <cell r="O2867" t="str">
            <v>gchateaug</v>
          </cell>
          <cell r="Q2867">
            <v>0.09</v>
          </cell>
        </row>
        <row r="2868">
          <cell r="A2868" t="str">
            <v>1999</v>
          </cell>
          <cell r="B2868" t="str">
            <v>FI13</v>
          </cell>
          <cell r="C2868" t="str">
            <v>A00</v>
          </cell>
          <cell r="D2868" t="str">
            <v>PC_EMP</v>
          </cell>
          <cell r="E2868" t="str">
            <v>T</v>
          </cell>
          <cell r="F2868" t="str">
            <v>TOTAL</v>
          </cell>
          <cell r="G2868" t="str">
            <v>TOTAL</v>
          </cell>
          <cell r="I2868" t="str">
            <v>NC</v>
          </cell>
          <cell r="J2868" t="str">
            <v>; former flag equal "s"</v>
          </cell>
          <cell r="K2868" t="str">
            <v>V</v>
          </cell>
          <cell r="L2868">
            <v>38628.496828703705</v>
          </cell>
          <cell r="M2868" t="str">
            <v>gchateaug</v>
          </cell>
          <cell r="N2868">
            <v>38680.624490740738</v>
          </cell>
          <cell r="O2868" t="str">
            <v>gchateaug</v>
          </cell>
          <cell r="Q2868">
            <v>1.62</v>
          </cell>
        </row>
        <row r="2869">
          <cell r="A2869" t="str">
            <v>1999</v>
          </cell>
          <cell r="B2869" t="str">
            <v>FI13</v>
          </cell>
          <cell r="C2869" t="str">
            <v>A00</v>
          </cell>
          <cell r="D2869" t="str">
            <v>PC_EMP</v>
          </cell>
          <cell r="E2869" t="str">
            <v>T</v>
          </cell>
          <cell r="F2869" t="str">
            <v>BES</v>
          </cell>
          <cell r="G2869" t="str">
            <v>TOTAL</v>
          </cell>
          <cell r="I2869" t="str">
            <v>NC</v>
          </cell>
          <cell r="J2869" t="str">
            <v>; former flag equal "s"</v>
          </cell>
          <cell r="K2869" t="str">
            <v>V</v>
          </cell>
          <cell r="L2869">
            <v>38628.496828703705</v>
          </cell>
          <cell r="M2869" t="str">
            <v>gchateaug</v>
          </cell>
          <cell r="N2869">
            <v>38680.624490740738</v>
          </cell>
          <cell r="O2869" t="str">
            <v>gchateaug</v>
          </cell>
          <cell r="Q2869">
            <v>0.55000000000000004</v>
          </cell>
        </row>
        <row r="2870">
          <cell r="A2870" t="str">
            <v>1999</v>
          </cell>
          <cell r="B2870" t="str">
            <v>FI1</v>
          </cell>
          <cell r="C2870" t="str">
            <v>A00</v>
          </cell>
          <cell r="D2870" t="str">
            <v>PC_EMP</v>
          </cell>
          <cell r="E2870" t="str">
            <v>T</v>
          </cell>
          <cell r="F2870" t="str">
            <v>TOTAL</v>
          </cell>
          <cell r="G2870" t="str">
            <v>TOTAL</v>
          </cell>
          <cell r="I2870" t="str">
            <v>NC</v>
          </cell>
          <cell r="J2870" t="str">
            <v>; former flag equal "s"</v>
          </cell>
          <cell r="K2870" t="str">
            <v>V</v>
          </cell>
          <cell r="L2870">
            <v>38628.496828703705</v>
          </cell>
          <cell r="M2870" t="str">
            <v>gchateaug</v>
          </cell>
          <cell r="N2870">
            <v>38680.624490740738</v>
          </cell>
          <cell r="O2870" t="str">
            <v>gchateaug</v>
          </cell>
          <cell r="Q2870">
            <v>2.93</v>
          </cell>
        </row>
        <row r="2871">
          <cell r="A2871" t="str">
            <v>1999</v>
          </cell>
          <cell r="B2871" t="str">
            <v>FI1</v>
          </cell>
          <cell r="C2871" t="str">
            <v>A00</v>
          </cell>
          <cell r="D2871" t="str">
            <v>PC_EMP</v>
          </cell>
          <cell r="E2871" t="str">
            <v>T</v>
          </cell>
          <cell r="F2871" t="str">
            <v>BES</v>
          </cell>
          <cell r="G2871" t="str">
            <v>TOTAL</v>
          </cell>
          <cell r="I2871" t="str">
            <v>NC</v>
          </cell>
          <cell r="J2871" t="str">
            <v>; former flag equal "s"</v>
          </cell>
          <cell r="K2871" t="str">
            <v>V</v>
          </cell>
          <cell r="L2871">
            <v>38628.496828703705</v>
          </cell>
          <cell r="M2871" t="str">
            <v>gchateaug</v>
          </cell>
          <cell r="N2871">
            <v>38680.624490740738</v>
          </cell>
          <cell r="O2871" t="str">
            <v>gchateaug</v>
          </cell>
          <cell r="Q2871">
            <v>1.59</v>
          </cell>
        </row>
        <row r="2872">
          <cell r="A2872" t="str">
            <v>1999</v>
          </cell>
          <cell r="B2872" t="str">
            <v>ES52</v>
          </cell>
          <cell r="C2872" t="str">
            <v>A00</v>
          </cell>
          <cell r="D2872" t="str">
            <v>PC_EMP</v>
          </cell>
          <cell r="E2872" t="str">
            <v>T</v>
          </cell>
          <cell r="F2872" t="str">
            <v>TOTAL</v>
          </cell>
          <cell r="G2872" t="str">
            <v>TOTAL</v>
          </cell>
          <cell r="I2872" t="str">
            <v>NC</v>
          </cell>
          <cell r="J2872" t="str">
            <v>; former flag equal "s"</v>
          </cell>
          <cell r="K2872" t="str">
            <v>V</v>
          </cell>
          <cell r="L2872">
            <v>38628.496828703705</v>
          </cell>
          <cell r="M2872" t="str">
            <v>gchateaug</v>
          </cell>
          <cell r="N2872">
            <v>38680.624490740738</v>
          </cell>
          <cell r="O2872" t="str">
            <v>gchateaug</v>
          </cell>
          <cell r="Q2872">
            <v>0.87</v>
          </cell>
        </row>
        <row r="2873">
          <cell r="A2873" t="str">
            <v>1999</v>
          </cell>
          <cell r="B2873" t="str">
            <v>ES52</v>
          </cell>
          <cell r="C2873" t="str">
            <v>A00</v>
          </cell>
          <cell r="D2873" t="str">
            <v>PC_EMP</v>
          </cell>
          <cell r="E2873" t="str">
            <v>T</v>
          </cell>
          <cell r="F2873" t="str">
            <v>TOTAL</v>
          </cell>
          <cell r="G2873" t="str">
            <v>RSE</v>
          </cell>
          <cell r="H2873" t="str">
            <v>:</v>
          </cell>
          <cell r="I2873" t="str">
            <v>NC</v>
          </cell>
          <cell r="K2873" t="str">
            <v>V</v>
          </cell>
          <cell r="L2873">
            <v>38628.496828703705</v>
          </cell>
          <cell r="M2873" t="str">
            <v>gchateaug</v>
          </cell>
          <cell r="N2873">
            <v>38680.624490740738</v>
          </cell>
          <cell r="O2873" t="str">
            <v>gchateaug</v>
          </cell>
        </row>
        <row r="2874">
          <cell r="A2874" t="str">
            <v>1999</v>
          </cell>
          <cell r="B2874" t="str">
            <v>ES52</v>
          </cell>
          <cell r="C2874" t="str">
            <v>A00</v>
          </cell>
          <cell r="D2874" t="str">
            <v>PC_EMP</v>
          </cell>
          <cell r="E2874" t="str">
            <v>T</v>
          </cell>
          <cell r="F2874" t="str">
            <v>BES</v>
          </cell>
          <cell r="G2874" t="str">
            <v>TOTAL</v>
          </cell>
          <cell r="I2874" t="str">
            <v>NC</v>
          </cell>
          <cell r="J2874" t="str">
            <v>; former flag equal "s"</v>
          </cell>
          <cell r="K2874" t="str">
            <v>V</v>
          </cell>
          <cell r="L2874">
            <v>38628.496828703705</v>
          </cell>
          <cell r="M2874" t="str">
            <v>gchateaug</v>
          </cell>
          <cell r="N2874">
            <v>38680.624490740738</v>
          </cell>
          <cell r="O2874" t="str">
            <v>gchateaug</v>
          </cell>
          <cell r="Q2874">
            <v>0.2</v>
          </cell>
        </row>
        <row r="2875">
          <cell r="A2875" t="str">
            <v>1999</v>
          </cell>
          <cell r="B2875" t="str">
            <v>ES52</v>
          </cell>
          <cell r="C2875" t="str">
            <v>A00</v>
          </cell>
          <cell r="D2875" t="str">
            <v>PC_EMP</v>
          </cell>
          <cell r="E2875" t="str">
            <v>T</v>
          </cell>
          <cell r="F2875" t="str">
            <v>BES</v>
          </cell>
          <cell r="G2875" t="str">
            <v>RSE</v>
          </cell>
          <cell r="H2875" t="str">
            <v>:</v>
          </cell>
          <cell r="I2875" t="str">
            <v>NC</v>
          </cell>
          <cell r="K2875" t="str">
            <v>V</v>
          </cell>
          <cell r="L2875">
            <v>38628.496828703705</v>
          </cell>
          <cell r="M2875" t="str">
            <v>gchateaug</v>
          </cell>
          <cell r="N2875">
            <v>38680.624490740738</v>
          </cell>
          <cell r="O2875" t="str">
            <v>gchateaug</v>
          </cell>
        </row>
        <row r="2876">
          <cell r="A2876" t="str">
            <v>1999</v>
          </cell>
          <cell r="B2876" t="str">
            <v>EE00</v>
          </cell>
          <cell r="C2876" t="str">
            <v>A00</v>
          </cell>
          <cell r="D2876" t="str">
            <v>PC_EMP</v>
          </cell>
          <cell r="E2876" t="str">
            <v>T</v>
          </cell>
          <cell r="F2876" t="str">
            <v>TOTAL</v>
          </cell>
          <cell r="G2876" t="str">
            <v>TOTAL</v>
          </cell>
          <cell r="I2876" t="str">
            <v>NC</v>
          </cell>
          <cell r="K2876" t="str">
            <v>V</v>
          </cell>
          <cell r="L2876">
            <v>38628.496828703705</v>
          </cell>
          <cell r="M2876" t="str">
            <v>gchateaug</v>
          </cell>
          <cell r="N2876">
            <v>38681.684652777774</v>
          </cell>
          <cell r="O2876" t="str">
            <v>gchateaug</v>
          </cell>
          <cell r="Q2876">
            <v>1.1299999999999999</v>
          </cell>
        </row>
        <row r="2877">
          <cell r="A2877" t="str">
            <v>1999</v>
          </cell>
          <cell r="B2877" t="str">
            <v>EE00</v>
          </cell>
          <cell r="C2877" t="str">
            <v>A00</v>
          </cell>
          <cell r="D2877" t="str">
            <v>PC_EMP</v>
          </cell>
          <cell r="E2877" t="str">
            <v>T</v>
          </cell>
          <cell r="F2877" t="str">
            <v>TOTAL</v>
          </cell>
          <cell r="G2877" t="str">
            <v>RSE</v>
          </cell>
          <cell r="I2877" t="str">
            <v>NC</v>
          </cell>
          <cell r="K2877" t="str">
            <v>V</v>
          </cell>
          <cell r="L2877">
            <v>38628.496828703705</v>
          </cell>
          <cell r="M2877" t="str">
            <v>gchateaug</v>
          </cell>
          <cell r="N2877">
            <v>38681.684652777774</v>
          </cell>
          <cell r="O2877" t="str">
            <v>gchateaug</v>
          </cell>
          <cell r="Q2877">
            <v>0.79</v>
          </cell>
        </row>
        <row r="2878">
          <cell r="A2878" t="str">
            <v>1999</v>
          </cell>
          <cell r="B2878" t="str">
            <v>EE00</v>
          </cell>
          <cell r="C2878" t="str">
            <v>A00</v>
          </cell>
          <cell r="D2878" t="str">
            <v>PC_EMP</v>
          </cell>
          <cell r="E2878" t="str">
            <v>T</v>
          </cell>
          <cell r="F2878" t="str">
            <v>BES</v>
          </cell>
          <cell r="G2878" t="str">
            <v>TOTAL</v>
          </cell>
          <cell r="I2878" t="str">
            <v>NC</v>
          </cell>
          <cell r="K2878" t="str">
            <v>V</v>
          </cell>
          <cell r="L2878">
            <v>38628.496828703705</v>
          </cell>
          <cell r="M2878" t="str">
            <v>gchateaug</v>
          </cell>
          <cell r="N2878">
            <v>38681.684652777774</v>
          </cell>
          <cell r="O2878" t="str">
            <v>gchateaug</v>
          </cell>
          <cell r="Q2878">
            <v>0.19</v>
          </cell>
        </row>
        <row r="2879">
          <cell r="A2879" t="str">
            <v>1999</v>
          </cell>
          <cell r="B2879" t="str">
            <v>EE00</v>
          </cell>
          <cell r="C2879" t="str">
            <v>A00</v>
          </cell>
          <cell r="D2879" t="str">
            <v>PC_EMP</v>
          </cell>
          <cell r="E2879" t="str">
            <v>T</v>
          </cell>
          <cell r="F2879" t="str">
            <v>BES</v>
          </cell>
          <cell r="G2879" t="str">
            <v>RSE</v>
          </cell>
          <cell r="I2879" t="str">
            <v>NC</v>
          </cell>
          <cell r="K2879" t="str">
            <v>V</v>
          </cell>
          <cell r="L2879">
            <v>38628.496828703705</v>
          </cell>
          <cell r="M2879" t="str">
            <v>gchateaug</v>
          </cell>
          <cell r="N2879">
            <v>38681.684652777774</v>
          </cell>
          <cell r="O2879" t="str">
            <v>gchateaug</v>
          </cell>
          <cell r="Q2879">
            <v>0.11</v>
          </cell>
        </row>
        <row r="2880">
          <cell r="A2880" t="str">
            <v>2002</v>
          </cell>
          <cell r="B2880" t="str">
            <v>RO07</v>
          </cell>
          <cell r="C2880" t="str">
            <v>A00</v>
          </cell>
          <cell r="D2880" t="str">
            <v>PC_EMP</v>
          </cell>
          <cell r="E2880" t="str">
            <v>T</v>
          </cell>
          <cell r="F2880" t="str">
            <v>BES</v>
          </cell>
          <cell r="G2880" t="str">
            <v>RSE</v>
          </cell>
          <cell r="I2880" t="str">
            <v>MS</v>
          </cell>
          <cell r="K2880" t="str">
            <v>V</v>
          </cell>
          <cell r="L2880">
            <v>38628.496828703705</v>
          </cell>
          <cell r="M2880" t="str">
            <v>gchateaug</v>
          </cell>
          <cell r="N2880">
            <v>38680.624479166669</v>
          </cell>
          <cell r="O2880" t="str">
            <v>gchateaug</v>
          </cell>
          <cell r="Q2880">
            <v>0.15</v>
          </cell>
        </row>
        <row r="2881">
          <cell r="A2881" t="str">
            <v>2002</v>
          </cell>
          <cell r="B2881" t="str">
            <v>RO03</v>
          </cell>
          <cell r="C2881" t="str">
            <v>A00</v>
          </cell>
          <cell r="D2881" t="str">
            <v>PC_EMP</v>
          </cell>
          <cell r="E2881" t="str">
            <v>T</v>
          </cell>
          <cell r="F2881" t="str">
            <v>TOTAL</v>
          </cell>
          <cell r="G2881" t="str">
            <v>TOTAL</v>
          </cell>
          <cell r="I2881" t="str">
            <v>MS</v>
          </cell>
          <cell r="K2881" t="str">
            <v>V</v>
          </cell>
          <cell r="L2881">
            <v>38628.496828703705</v>
          </cell>
          <cell r="M2881" t="str">
            <v>gchateaug</v>
          </cell>
          <cell r="N2881">
            <v>38680.624479166669</v>
          </cell>
          <cell r="O2881" t="str">
            <v>gchateaug</v>
          </cell>
          <cell r="Q2881">
            <v>0.27</v>
          </cell>
        </row>
        <row r="2882">
          <cell r="A2882" t="str">
            <v>2002</v>
          </cell>
          <cell r="B2882" t="str">
            <v>RO03</v>
          </cell>
          <cell r="C2882" t="str">
            <v>A00</v>
          </cell>
          <cell r="D2882" t="str">
            <v>PC_EMP</v>
          </cell>
          <cell r="E2882" t="str">
            <v>T</v>
          </cell>
          <cell r="F2882" t="str">
            <v>TOTAL</v>
          </cell>
          <cell r="G2882" t="str">
            <v>RSE</v>
          </cell>
          <cell r="I2882" t="str">
            <v>MS</v>
          </cell>
          <cell r="K2882" t="str">
            <v>V</v>
          </cell>
          <cell r="L2882">
            <v>38628.496828703705</v>
          </cell>
          <cell r="M2882" t="str">
            <v>gchateaug</v>
          </cell>
          <cell r="N2882">
            <v>38680.624479166669</v>
          </cell>
          <cell r="O2882" t="str">
            <v>gchateaug</v>
          </cell>
          <cell r="Q2882">
            <v>0.14000000000000001</v>
          </cell>
        </row>
        <row r="2883">
          <cell r="A2883" t="str">
            <v>2002</v>
          </cell>
          <cell r="B2883" t="str">
            <v>RO03</v>
          </cell>
          <cell r="C2883" t="str">
            <v>A00</v>
          </cell>
          <cell r="D2883" t="str">
            <v>PC_EMP</v>
          </cell>
          <cell r="E2883" t="str">
            <v>T</v>
          </cell>
          <cell r="F2883" t="str">
            <v>BES</v>
          </cell>
          <cell r="G2883" t="str">
            <v>TOTAL</v>
          </cell>
          <cell r="I2883" t="str">
            <v>MS</v>
          </cell>
          <cell r="K2883" t="str">
            <v>V</v>
          </cell>
          <cell r="L2883">
            <v>38628.496828703705</v>
          </cell>
          <cell r="M2883" t="str">
            <v>gchateaug</v>
          </cell>
          <cell r="N2883">
            <v>38680.624479166669</v>
          </cell>
          <cell r="O2883" t="str">
            <v>gchateaug</v>
          </cell>
          <cell r="Q2883">
            <v>0.26</v>
          </cell>
        </row>
        <row r="2884">
          <cell r="A2884" t="str">
            <v>2002</v>
          </cell>
          <cell r="B2884" t="str">
            <v>RO03</v>
          </cell>
          <cell r="C2884" t="str">
            <v>A00</v>
          </cell>
          <cell r="D2884" t="str">
            <v>PC_EMP</v>
          </cell>
          <cell r="E2884" t="str">
            <v>T</v>
          </cell>
          <cell r="F2884" t="str">
            <v>BES</v>
          </cell>
          <cell r="G2884" t="str">
            <v>RSE</v>
          </cell>
          <cell r="I2884" t="str">
            <v>MS</v>
          </cell>
          <cell r="K2884" t="str">
            <v>V</v>
          </cell>
          <cell r="L2884">
            <v>38628.496828703705</v>
          </cell>
          <cell r="M2884" t="str">
            <v>gchateaug</v>
          </cell>
          <cell r="N2884">
            <v>38680.624479166669</v>
          </cell>
          <cell r="O2884" t="str">
            <v>gchateaug</v>
          </cell>
          <cell r="Q2884">
            <v>0.13</v>
          </cell>
        </row>
        <row r="2885">
          <cell r="A2885" t="str">
            <v>2002</v>
          </cell>
          <cell r="B2885" t="str">
            <v>PT15</v>
          </cell>
          <cell r="C2885" t="str">
            <v>A00</v>
          </cell>
          <cell r="D2885" t="str">
            <v>PC_EMP</v>
          </cell>
          <cell r="E2885" t="str">
            <v>T</v>
          </cell>
          <cell r="F2885" t="str">
            <v>TOTAL</v>
          </cell>
          <cell r="G2885" t="str">
            <v>TOTAL</v>
          </cell>
          <cell r="H2885" t="str">
            <v>:</v>
          </cell>
          <cell r="I2885" t="str">
            <v>MS</v>
          </cell>
          <cell r="K2885" t="str">
            <v>V</v>
          </cell>
          <cell r="L2885">
            <v>38628.496828703705</v>
          </cell>
          <cell r="M2885" t="str">
            <v>gchateaug</v>
          </cell>
          <cell r="N2885">
            <v>38680.624479166669</v>
          </cell>
          <cell r="O2885" t="str">
            <v>gchateaug</v>
          </cell>
        </row>
        <row r="2886">
          <cell r="A2886" t="str">
            <v>2002</v>
          </cell>
          <cell r="B2886" t="str">
            <v>PT15</v>
          </cell>
          <cell r="C2886" t="str">
            <v>A00</v>
          </cell>
          <cell r="D2886" t="str">
            <v>PC_EMP</v>
          </cell>
          <cell r="E2886" t="str">
            <v>T</v>
          </cell>
          <cell r="F2886" t="str">
            <v>TOTAL</v>
          </cell>
          <cell r="G2886" t="str">
            <v>RSE</v>
          </cell>
          <cell r="H2886" t="str">
            <v>:</v>
          </cell>
          <cell r="I2886" t="str">
            <v>MS</v>
          </cell>
          <cell r="K2886" t="str">
            <v>V</v>
          </cell>
          <cell r="L2886">
            <v>38628.496828703705</v>
          </cell>
          <cell r="M2886" t="str">
            <v>gchateaug</v>
          </cell>
          <cell r="N2886">
            <v>38680.624479166669</v>
          </cell>
          <cell r="O2886" t="str">
            <v>gchateaug</v>
          </cell>
        </row>
        <row r="2887">
          <cell r="A2887" t="str">
            <v>2000</v>
          </cell>
          <cell r="B2887" t="str">
            <v>ITF</v>
          </cell>
          <cell r="C2887" t="str">
            <v>A00</v>
          </cell>
          <cell r="D2887" t="str">
            <v>PC_EMP</v>
          </cell>
          <cell r="E2887" t="str">
            <v>T</v>
          </cell>
          <cell r="F2887" t="str">
            <v>TOTAL</v>
          </cell>
          <cell r="G2887" t="str">
            <v>TOTAL</v>
          </cell>
          <cell r="I2887" t="str">
            <v>NC</v>
          </cell>
          <cell r="J2887" t="str">
            <v>; former flag equal "s"</v>
          </cell>
          <cell r="K2887" t="str">
            <v>V</v>
          </cell>
          <cell r="L2887">
            <v>38628.496840277781</v>
          </cell>
          <cell r="M2887" t="str">
            <v>gchateaug</v>
          </cell>
          <cell r="N2887">
            <v>38680.624467592592</v>
          </cell>
          <cell r="O2887" t="str">
            <v>gchateaug</v>
          </cell>
          <cell r="Q2887">
            <v>0.72</v>
          </cell>
        </row>
        <row r="2888">
          <cell r="A2888" t="str">
            <v>2000</v>
          </cell>
          <cell r="B2888" t="str">
            <v>ITF</v>
          </cell>
          <cell r="C2888" t="str">
            <v>A00</v>
          </cell>
          <cell r="D2888" t="str">
            <v>PC_EMP</v>
          </cell>
          <cell r="E2888" t="str">
            <v>T</v>
          </cell>
          <cell r="F2888" t="str">
            <v>TOTAL</v>
          </cell>
          <cell r="G2888" t="str">
            <v>RSE</v>
          </cell>
          <cell r="I2888" t="str">
            <v>NC</v>
          </cell>
          <cell r="J2888" t="str">
            <v>; former flag equal "s"</v>
          </cell>
          <cell r="K2888" t="str">
            <v>V</v>
          </cell>
          <cell r="L2888">
            <v>38628.496840277781</v>
          </cell>
          <cell r="M2888" t="str">
            <v>gchateaug</v>
          </cell>
          <cell r="N2888">
            <v>38680.624467592592</v>
          </cell>
          <cell r="O2888" t="str">
            <v>gchateaug</v>
          </cell>
          <cell r="Q2888">
            <v>0.35</v>
          </cell>
        </row>
        <row r="2889">
          <cell r="A2889" t="str">
            <v>2000</v>
          </cell>
          <cell r="B2889" t="str">
            <v>ITF</v>
          </cell>
          <cell r="C2889" t="str">
            <v>A00</v>
          </cell>
          <cell r="D2889" t="str">
            <v>PC_EMP</v>
          </cell>
          <cell r="E2889" t="str">
            <v>T</v>
          </cell>
          <cell r="F2889" t="str">
            <v>BES</v>
          </cell>
          <cell r="G2889" t="str">
            <v>TOTAL</v>
          </cell>
          <cell r="I2889" t="str">
            <v>NC</v>
          </cell>
          <cell r="J2889" t="str">
            <v>; former flag equal "s"</v>
          </cell>
          <cell r="K2889" t="str">
            <v>V</v>
          </cell>
          <cell r="L2889">
            <v>38628.496840277781</v>
          </cell>
          <cell r="M2889" t="str">
            <v>gchateaug</v>
          </cell>
          <cell r="N2889">
            <v>38680.624467592592</v>
          </cell>
          <cell r="O2889" t="str">
            <v>gchateaug</v>
          </cell>
          <cell r="Q2889">
            <v>0.14000000000000001</v>
          </cell>
        </row>
        <row r="2890">
          <cell r="A2890" t="str">
            <v>2000</v>
          </cell>
          <cell r="B2890" t="str">
            <v>ITF</v>
          </cell>
          <cell r="C2890" t="str">
            <v>A00</v>
          </cell>
          <cell r="D2890" t="str">
            <v>PC_EMP</v>
          </cell>
          <cell r="E2890" t="str">
            <v>T</v>
          </cell>
          <cell r="F2890" t="str">
            <v>BES</v>
          </cell>
          <cell r="G2890" t="str">
            <v>RSE</v>
          </cell>
          <cell r="I2890" t="str">
            <v>NC</v>
          </cell>
          <cell r="J2890" t="str">
            <v>; former flag equal "s"</v>
          </cell>
          <cell r="K2890" t="str">
            <v>V</v>
          </cell>
          <cell r="L2890">
            <v>38628.496840277781</v>
          </cell>
          <cell r="M2890" t="str">
            <v>gchateaug</v>
          </cell>
          <cell r="N2890">
            <v>38680.624467592592</v>
          </cell>
          <cell r="O2890" t="str">
            <v>gchateaug</v>
          </cell>
          <cell r="Q2890">
            <v>7.0000000000000007E-2</v>
          </cell>
        </row>
        <row r="2891">
          <cell r="A2891" t="str">
            <v>2000</v>
          </cell>
          <cell r="B2891" t="str">
            <v>ITE</v>
          </cell>
          <cell r="C2891" t="str">
            <v>A00</v>
          </cell>
          <cell r="D2891" t="str">
            <v>PC_EMP</v>
          </cell>
          <cell r="E2891" t="str">
            <v>T</v>
          </cell>
          <cell r="F2891" t="str">
            <v>TOTAL</v>
          </cell>
          <cell r="G2891" t="str">
            <v>TOTAL</v>
          </cell>
          <cell r="I2891" t="str">
            <v>NC</v>
          </cell>
          <cell r="J2891" t="str">
            <v>; former flag equal "s"</v>
          </cell>
          <cell r="K2891" t="str">
            <v>V</v>
          </cell>
          <cell r="L2891">
            <v>38628.496840277781</v>
          </cell>
          <cell r="M2891" t="str">
            <v>gchateaug</v>
          </cell>
          <cell r="N2891">
            <v>38680.624467592592</v>
          </cell>
          <cell r="O2891" t="str">
            <v>gchateaug</v>
          </cell>
          <cell r="Q2891">
            <v>1.25</v>
          </cell>
        </row>
        <row r="2892">
          <cell r="A2892" t="str">
            <v>2000</v>
          </cell>
          <cell r="B2892" t="str">
            <v>ITE</v>
          </cell>
          <cell r="C2892" t="str">
            <v>A00</v>
          </cell>
          <cell r="D2892" t="str">
            <v>PC_EMP</v>
          </cell>
          <cell r="E2892" t="str">
            <v>T</v>
          </cell>
          <cell r="F2892" t="str">
            <v>TOTAL</v>
          </cell>
          <cell r="G2892" t="str">
            <v>RSE</v>
          </cell>
          <cell r="I2892" t="str">
            <v>NC</v>
          </cell>
          <cell r="J2892" t="str">
            <v>; former flag equal "s"</v>
          </cell>
          <cell r="K2892" t="str">
            <v>V</v>
          </cell>
          <cell r="L2892">
            <v>38628.496840277781</v>
          </cell>
          <cell r="M2892" t="str">
            <v>gchateaug</v>
          </cell>
          <cell r="N2892">
            <v>38680.624467592592</v>
          </cell>
          <cell r="O2892" t="str">
            <v>gchateaug</v>
          </cell>
          <cell r="Q2892">
            <v>0.61</v>
          </cell>
        </row>
        <row r="2893">
          <cell r="A2893" t="str">
            <v>2000</v>
          </cell>
          <cell r="B2893" t="str">
            <v>ITE</v>
          </cell>
          <cell r="C2893" t="str">
            <v>A00</v>
          </cell>
          <cell r="D2893" t="str">
            <v>PC_EMP</v>
          </cell>
          <cell r="E2893" t="str">
            <v>T</v>
          </cell>
          <cell r="F2893" t="str">
            <v>BES</v>
          </cell>
          <cell r="G2893" t="str">
            <v>TOTAL</v>
          </cell>
          <cell r="I2893" t="str">
            <v>NC</v>
          </cell>
          <cell r="J2893" t="str">
            <v>; former flag equal "s"</v>
          </cell>
          <cell r="K2893" t="str">
            <v>V</v>
          </cell>
          <cell r="L2893">
            <v>38628.496840277781</v>
          </cell>
          <cell r="M2893" t="str">
            <v>gchateaug</v>
          </cell>
          <cell r="N2893">
            <v>38680.624467592592</v>
          </cell>
          <cell r="O2893" t="str">
            <v>gchateaug</v>
          </cell>
          <cell r="Q2893">
            <v>0.28999999999999998</v>
          </cell>
        </row>
        <row r="2894">
          <cell r="A2894" t="str">
            <v>2000</v>
          </cell>
          <cell r="B2894" t="str">
            <v>ITE</v>
          </cell>
          <cell r="C2894" t="str">
            <v>A00</v>
          </cell>
          <cell r="D2894" t="str">
            <v>PC_EMP</v>
          </cell>
          <cell r="E2894" t="str">
            <v>T</v>
          </cell>
          <cell r="F2894" t="str">
            <v>BES</v>
          </cell>
          <cell r="G2894" t="str">
            <v>RSE</v>
          </cell>
          <cell r="I2894" t="str">
            <v>NC</v>
          </cell>
          <cell r="J2894" t="str">
            <v>; former flag equal "s"</v>
          </cell>
          <cell r="K2894" t="str">
            <v>V</v>
          </cell>
          <cell r="L2894">
            <v>38628.496840277781</v>
          </cell>
          <cell r="M2894" t="str">
            <v>gchateaug</v>
          </cell>
          <cell r="N2894">
            <v>38680.624467592592</v>
          </cell>
          <cell r="O2894" t="str">
            <v>gchateaug</v>
          </cell>
          <cell r="Q2894">
            <v>0.11</v>
          </cell>
        </row>
        <row r="2895">
          <cell r="A2895" t="str">
            <v>2000</v>
          </cell>
          <cell r="B2895" t="str">
            <v>ITC4</v>
          </cell>
          <cell r="C2895" t="str">
            <v>A00</v>
          </cell>
          <cell r="D2895" t="str">
            <v>PC_EMP</v>
          </cell>
          <cell r="E2895" t="str">
            <v>T</v>
          </cell>
          <cell r="F2895" t="str">
            <v>TOTAL</v>
          </cell>
          <cell r="G2895" t="str">
            <v>TOTAL</v>
          </cell>
          <cell r="I2895" t="str">
            <v>NC</v>
          </cell>
          <cell r="J2895" t="str">
            <v>; former flag equal "s"</v>
          </cell>
          <cell r="K2895" t="str">
            <v>V</v>
          </cell>
          <cell r="L2895">
            <v>38628.496840277781</v>
          </cell>
          <cell r="M2895" t="str">
            <v>gchateaug</v>
          </cell>
          <cell r="N2895">
            <v>38680.624467592592</v>
          </cell>
          <cell r="O2895" t="str">
            <v>gchateaug</v>
          </cell>
          <cell r="Q2895">
            <v>1.29</v>
          </cell>
        </row>
        <row r="2896">
          <cell r="A2896" t="str">
            <v>2000</v>
          </cell>
          <cell r="B2896" t="str">
            <v>ITC4</v>
          </cell>
          <cell r="C2896" t="str">
            <v>A00</v>
          </cell>
          <cell r="D2896" t="str">
            <v>PC_EMP</v>
          </cell>
          <cell r="E2896" t="str">
            <v>T</v>
          </cell>
          <cell r="F2896" t="str">
            <v>TOTAL</v>
          </cell>
          <cell r="G2896" t="str">
            <v>RSE</v>
          </cell>
          <cell r="I2896" t="str">
            <v>NC</v>
          </cell>
          <cell r="J2896" t="str">
            <v>; former flag equal "s"</v>
          </cell>
          <cell r="K2896" t="str">
            <v>V</v>
          </cell>
          <cell r="L2896">
            <v>38628.496840277781</v>
          </cell>
          <cell r="M2896" t="str">
            <v>gchateaug</v>
          </cell>
          <cell r="N2896">
            <v>38680.624467592592</v>
          </cell>
          <cell r="O2896" t="str">
            <v>gchateaug</v>
          </cell>
          <cell r="Q2896">
            <v>0.55000000000000004</v>
          </cell>
        </row>
        <row r="2897">
          <cell r="A2897" t="str">
            <v>2002</v>
          </cell>
          <cell r="B2897" t="str">
            <v>NL22</v>
          </cell>
          <cell r="C2897" t="str">
            <v>A00</v>
          </cell>
          <cell r="D2897" t="str">
            <v>PC_EMP</v>
          </cell>
          <cell r="E2897" t="str">
            <v>T</v>
          </cell>
          <cell r="F2897" t="str">
            <v>BES</v>
          </cell>
          <cell r="G2897" t="str">
            <v>TOTAL</v>
          </cell>
          <cell r="H2897" t="str">
            <v>:</v>
          </cell>
          <cell r="I2897" t="str">
            <v>MS</v>
          </cell>
          <cell r="K2897" t="str">
            <v>V</v>
          </cell>
          <cell r="L2897">
            <v>38628.496840277781</v>
          </cell>
          <cell r="M2897" t="str">
            <v>gchateaug</v>
          </cell>
          <cell r="N2897">
            <v>38680.624467592592</v>
          </cell>
          <cell r="O2897" t="str">
            <v>gchateaug</v>
          </cell>
        </row>
        <row r="2898">
          <cell r="A2898" t="str">
            <v>2002</v>
          </cell>
          <cell r="B2898" t="str">
            <v>MT0</v>
          </cell>
          <cell r="C2898" t="str">
            <v>A00</v>
          </cell>
          <cell r="D2898" t="str">
            <v>PC_EMP</v>
          </cell>
          <cell r="E2898" t="str">
            <v>T</v>
          </cell>
          <cell r="F2898" t="str">
            <v>TOTAL</v>
          </cell>
          <cell r="G2898" t="str">
            <v>RSE</v>
          </cell>
          <cell r="H2898" t="str">
            <v>:</v>
          </cell>
          <cell r="I2898" t="str">
            <v>MS</v>
          </cell>
          <cell r="K2898" t="str">
            <v>V</v>
          </cell>
          <cell r="L2898">
            <v>38628.496840277781</v>
          </cell>
          <cell r="M2898" t="str">
            <v>gchateaug</v>
          </cell>
          <cell r="N2898">
            <v>38681.684479166666</v>
          </cell>
          <cell r="O2898" t="str">
            <v>gchateaug</v>
          </cell>
        </row>
        <row r="2899">
          <cell r="A2899" t="str">
            <v>2002</v>
          </cell>
          <cell r="B2899" t="str">
            <v>MT0</v>
          </cell>
          <cell r="C2899" t="str">
            <v>A00</v>
          </cell>
          <cell r="D2899" t="str">
            <v>PC_EMP</v>
          </cell>
          <cell r="E2899" t="str">
            <v>T</v>
          </cell>
          <cell r="F2899" t="str">
            <v>BES</v>
          </cell>
          <cell r="G2899" t="str">
            <v>RSE</v>
          </cell>
          <cell r="H2899" t="str">
            <v>:</v>
          </cell>
          <cell r="I2899" t="str">
            <v>NC</v>
          </cell>
          <cell r="K2899" t="str">
            <v>V</v>
          </cell>
          <cell r="L2899">
            <v>38628.496840277781</v>
          </cell>
          <cell r="M2899" t="str">
            <v>gchateaug</v>
          </cell>
          <cell r="N2899">
            <v>38681.684479166666</v>
          </cell>
          <cell r="O2899" t="str">
            <v>gchateaug</v>
          </cell>
        </row>
        <row r="2900">
          <cell r="A2900" t="str">
            <v>2002</v>
          </cell>
          <cell r="B2900" t="str">
            <v>ITG</v>
          </cell>
          <cell r="C2900" t="str">
            <v>A00</v>
          </cell>
          <cell r="D2900" t="str">
            <v>PC_EMP</v>
          </cell>
          <cell r="E2900" t="str">
            <v>T</v>
          </cell>
          <cell r="F2900" t="str">
            <v>TOTAL</v>
          </cell>
          <cell r="G2900" t="str">
            <v>TOTAL</v>
          </cell>
          <cell r="H2900" t="str">
            <v>:</v>
          </cell>
          <cell r="I2900" t="str">
            <v>MS</v>
          </cell>
          <cell r="K2900" t="str">
            <v>V</v>
          </cell>
          <cell r="L2900">
            <v>38628.496840277781</v>
          </cell>
          <cell r="M2900" t="str">
            <v>gchateaug</v>
          </cell>
          <cell r="N2900">
            <v>38680.624467592592</v>
          </cell>
          <cell r="O2900" t="str">
            <v>gchateaug</v>
          </cell>
        </row>
        <row r="2901">
          <cell r="A2901" t="str">
            <v>2002</v>
          </cell>
          <cell r="B2901" t="str">
            <v>ITG</v>
          </cell>
          <cell r="C2901" t="str">
            <v>A00</v>
          </cell>
          <cell r="D2901" t="str">
            <v>PC_EMP</v>
          </cell>
          <cell r="E2901" t="str">
            <v>T</v>
          </cell>
          <cell r="F2901" t="str">
            <v>TOTAL</v>
          </cell>
          <cell r="G2901" t="str">
            <v>RSE</v>
          </cell>
          <cell r="H2901" t="str">
            <v>:</v>
          </cell>
          <cell r="I2901" t="str">
            <v>MS</v>
          </cell>
          <cell r="K2901" t="str">
            <v>V</v>
          </cell>
          <cell r="L2901">
            <v>38628.496840277781</v>
          </cell>
          <cell r="M2901" t="str">
            <v>gchateaug</v>
          </cell>
          <cell r="N2901">
            <v>38680.624467592592</v>
          </cell>
          <cell r="O2901" t="str">
            <v>gchateaug</v>
          </cell>
        </row>
        <row r="2902">
          <cell r="A2902" t="str">
            <v>2002</v>
          </cell>
          <cell r="B2902" t="str">
            <v>ITG</v>
          </cell>
          <cell r="C2902" t="str">
            <v>A00</v>
          </cell>
          <cell r="D2902" t="str">
            <v>PC_EMP</v>
          </cell>
          <cell r="E2902" t="str">
            <v>T</v>
          </cell>
          <cell r="F2902" t="str">
            <v>BES</v>
          </cell>
          <cell r="G2902" t="str">
            <v>TOTAL</v>
          </cell>
          <cell r="H2902" t="str">
            <v>:</v>
          </cell>
          <cell r="I2902" t="str">
            <v>MS</v>
          </cell>
          <cell r="K2902" t="str">
            <v>V</v>
          </cell>
          <cell r="L2902">
            <v>38628.496840277781</v>
          </cell>
          <cell r="M2902" t="str">
            <v>gchateaug</v>
          </cell>
          <cell r="N2902">
            <v>38680.624467592592</v>
          </cell>
          <cell r="O2902" t="str">
            <v>gchateaug</v>
          </cell>
        </row>
        <row r="2903">
          <cell r="A2903" t="str">
            <v>2002</v>
          </cell>
          <cell r="B2903" t="str">
            <v>ITG</v>
          </cell>
          <cell r="C2903" t="str">
            <v>A00</v>
          </cell>
          <cell r="D2903" t="str">
            <v>PC_EMP</v>
          </cell>
          <cell r="E2903" t="str">
            <v>T</v>
          </cell>
          <cell r="F2903" t="str">
            <v>BES</v>
          </cell>
          <cell r="G2903" t="str">
            <v>RSE</v>
          </cell>
          <cell r="H2903" t="str">
            <v>:</v>
          </cell>
          <cell r="I2903" t="str">
            <v>MS</v>
          </cell>
          <cell r="K2903" t="str">
            <v>V</v>
          </cell>
          <cell r="L2903">
            <v>38628.496840277781</v>
          </cell>
          <cell r="M2903" t="str">
            <v>gchateaug</v>
          </cell>
          <cell r="N2903">
            <v>38680.624467592592</v>
          </cell>
          <cell r="O2903" t="str">
            <v>gchateaug</v>
          </cell>
        </row>
        <row r="2904">
          <cell r="A2904" t="str">
            <v>2002</v>
          </cell>
          <cell r="B2904" t="str">
            <v>ITF3</v>
          </cell>
          <cell r="C2904" t="str">
            <v>A00</v>
          </cell>
          <cell r="D2904" t="str">
            <v>PC_EMP</v>
          </cell>
          <cell r="E2904" t="str">
            <v>T</v>
          </cell>
          <cell r="F2904" t="str">
            <v>TOTAL</v>
          </cell>
          <cell r="G2904" t="str">
            <v>TOTAL</v>
          </cell>
          <cell r="H2904" t="str">
            <v>:</v>
          </cell>
          <cell r="I2904" t="str">
            <v>MS</v>
          </cell>
          <cell r="K2904" t="str">
            <v>V</v>
          </cell>
          <cell r="L2904">
            <v>38628.496840277781</v>
          </cell>
          <cell r="M2904" t="str">
            <v>gchateaug</v>
          </cell>
          <cell r="N2904">
            <v>38680.624467592592</v>
          </cell>
          <cell r="O2904" t="str">
            <v>gchateaug</v>
          </cell>
        </row>
        <row r="2905">
          <cell r="A2905" t="str">
            <v>2002</v>
          </cell>
          <cell r="B2905" t="str">
            <v>ITF3</v>
          </cell>
          <cell r="C2905" t="str">
            <v>A00</v>
          </cell>
          <cell r="D2905" t="str">
            <v>PC_EMP</v>
          </cell>
          <cell r="E2905" t="str">
            <v>T</v>
          </cell>
          <cell r="F2905" t="str">
            <v>TOTAL</v>
          </cell>
          <cell r="G2905" t="str">
            <v>RSE</v>
          </cell>
          <cell r="H2905" t="str">
            <v>:</v>
          </cell>
          <cell r="I2905" t="str">
            <v>MS</v>
          </cell>
          <cell r="K2905" t="str">
            <v>V</v>
          </cell>
          <cell r="L2905">
            <v>38628.496840277781</v>
          </cell>
          <cell r="M2905" t="str">
            <v>gchateaug</v>
          </cell>
          <cell r="N2905">
            <v>38680.624467592592</v>
          </cell>
          <cell r="O2905" t="str">
            <v>gchateaug</v>
          </cell>
        </row>
        <row r="2906">
          <cell r="A2906" t="str">
            <v>2002</v>
          </cell>
          <cell r="B2906" t="str">
            <v>ITF3</v>
          </cell>
          <cell r="C2906" t="str">
            <v>A00</v>
          </cell>
          <cell r="D2906" t="str">
            <v>PC_EMP</v>
          </cell>
          <cell r="E2906" t="str">
            <v>T</v>
          </cell>
          <cell r="F2906" t="str">
            <v>BES</v>
          </cell>
          <cell r="G2906" t="str">
            <v>TOTAL</v>
          </cell>
          <cell r="H2906" t="str">
            <v>:</v>
          </cell>
          <cell r="I2906" t="str">
            <v>MS</v>
          </cell>
          <cell r="K2906" t="str">
            <v>V</v>
          </cell>
          <cell r="L2906">
            <v>38628.496840277781</v>
          </cell>
          <cell r="M2906" t="str">
            <v>gchateaug</v>
          </cell>
          <cell r="N2906">
            <v>38680.624456018515</v>
          </cell>
          <cell r="O2906" t="str">
            <v>gchateaug</v>
          </cell>
        </row>
        <row r="2907">
          <cell r="A2907" t="str">
            <v>2002</v>
          </cell>
          <cell r="B2907" t="str">
            <v>ITF3</v>
          </cell>
          <cell r="C2907" t="str">
            <v>A00</v>
          </cell>
          <cell r="D2907" t="str">
            <v>PC_EMP</v>
          </cell>
          <cell r="E2907" t="str">
            <v>T</v>
          </cell>
          <cell r="F2907" t="str">
            <v>BES</v>
          </cell>
          <cell r="G2907" t="str">
            <v>RSE</v>
          </cell>
          <cell r="H2907" t="str">
            <v>:</v>
          </cell>
          <cell r="I2907" t="str">
            <v>MS</v>
          </cell>
          <cell r="K2907" t="str">
            <v>V</v>
          </cell>
          <cell r="L2907">
            <v>38628.496840277781</v>
          </cell>
          <cell r="M2907" t="str">
            <v>gchateaug</v>
          </cell>
          <cell r="N2907">
            <v>38680.624456018515</v>
          </cell>
          <cell r="O2907" t="str">
            <v>gchateaug</v>
          </cell>
        </row>
        <row r="2908">
          <cell r="A2908" t="str">
            <v>2002</v>
          </cell>
          <cell r="B2908" t="str">
            <v>ITE1</v>
          </cell>
          <cell r="C2908" t="str">
            <v>A00</v>
          </cell>
          <cell r="D2908" t="str">
            <v>PC_EMP</v>
          </cell>
          <cell r="E2908" t="str">
            <v>T</v>
          </cell>
          <cell r="F2908" t="str">
            <v>TOTAL</v>
          </cell>
          <cell r="G2908" t="str">
            <v>TOTAL</v>
          </cell>
          <cell r="H2908" t="str">
            <v>:</v>
          </cell>
          <cell r="I2908" t="str">
            <v>MS</v>
          </cell>
          <cell r="K2908" t="str">
            <v>V</v>
          </cell>
          <cell r="L2908">
            <v>38628.496840277781</v>
          </cell>
          <cell r="M2908" t="str">
            <v>gchateaug</v>
          </cell>
          <cell r="N2908">
            <v>38680.624456018515</v>
          </cell>
          <cell r="O2908" t="str">
            <v>gchateaug</v>
          </cell>
        </row>
        <row r="2909">
          <cell r="A2909" t="str">
            <v>2002</v>
          </cell>
          <cell r="B2909" t="str">
            <v>ITE1</v>
          </cell>
          <cell r="C2909" t="str">
            <v>A00</v>
          </cell>
          <cell r="D2909" t="str">
            <v>PC_EMP</v>
          </cell>
          <cell r="E2909" t="str">
            <v>T</v>
          </cell>
          <cell r="F2909" t="str">
            <v>TOTAL</v>
          </cell>
          <cell r="G2909" t="str">
            <v>RSE</v>
          </cell>
          <cell r="H2909" t="str">
            <v>:</v>
          </cell>
          <cell r="I2909" t="str">
            <v>MS</v>
          </cell>
          <cell r="K2909" t="str">
            <v>V</v>
          </cell>
          <cell r="L2909">
            <v>38628.496840277781</v>
          </cell>
          <cell r="M2909" t="str">
            <v>gchateaug</v>
          </cell>
          <cell r="N2909">
            <v>38680.624456018515</v>
          </cell>
          <cell r="O2909" t="str">
            <v>gchateaug</v>
          </cell>
        </row>
        <row r="2910">
          <cell r="A2910" t="str">
            <v>2002</v>
          </cell>
          <cell r="B2910" t="str">
            <v>ITE1</v>
          </cell>
          <cell r="C2910" t="str">
            <v>A00</v>
          </cell>
          <cell r="D2910" t="str">
            <v>PC_EMP</v>
          </cell>
          <cell r="E2910" t="str">
            <v>T</v>
          </cell>
          <cell r="F2910" t="str">
            <v>BES</v>
          </cell>
          <cell r="G2910" t="str">
            <v>TOTAL</v>
          </cell>
          <cell r="H2910" t="str">
            <v>:</v>
          </cell>
          <cell r="I2910" t="str">
            <v>MS</v>
          </cell>
          <cell r="K2910" t="str">
            <v>V</v>
          </cell>
          <cell r="L2910">
            <v>38628.496840277781</v>
          </cell>
          <cell r="M2910" t="str">
            <v>gchateaug</v>
          </cell>
          <cell r="N2910">
            <v>38680.624456018515</v>
          </cell>
          <cell r="O2910" t="str">
            <v>gchateaug</v>
          </cell>
        </row>
        <row r="2911">
          <cell r="A2911" t="str">
            <v>2002</v>
          </cell>
          <cell r="B2911" t="str">
            <v>ITE1</v>
          </cell>
          <cell r="C2911" t="str">
            <v>A00</v>
          </cell>
          <cell r="D2911" t="str">
            <v>PC_EMP</v>
          </cell>
          <cell r="E2911" t="str">
            <v>T</v>
          </cell>
          <cell r="F2911" t="str">
            <v>BES</v>
          </cell>
          <cell r="G2911" t="str">
            <v>RSE</v>
          </cell>
          <cell r="H2911" t="str">
            <v>:</v>
          </cell>
          <cell r="I2911" t="str">
            <v>MS</v>
          </cell>
          <cell r="K2911" t="str">
            <v>V</v>
          </cell>
          <cell r="L2911">
            <v>38628.496840277781</v>
          </cell>
          <cell r="M2911" t="str">
            <v>gchateaug</v>
          </cell>
          <cell r="N2911">
            <v>38680.624467592592</v>
          </cell>
          <cell r="O2911" t="str">
            <v>gchateaug</v>
          </cell>
        </row>
        <row r="2912">
          <cell r="A2912" t="str">
            <v>2002</v>
          </cell>
          <cell r="B2912" t="str">
            <v>IS0</v>
          </cell>
          <cell r="C2912" t="str">
            <v>A00</v>
          </cell>
          <cell r="D2912" t="str">
            <v>PC_EMP</v>
          </cell>
          <cell r="E2912" t="str">
            <v>T</v>
          </cell>
          <cell r="F2912" t="str">
            <v>TOTAL</v>
          </cell>
          <cell r="G2912" t="str">
            <v>TOTAL</v>
          </cell>
          <cell r="H2912" t="str">
            <v>f</v>
          </cell>
          <cell r="I2912" t="str">
            <v>MS</v>
          </cell>
          <cell r="K2912" t="str">
            <v>V</v>
          </cell>
          <cell r="L2912">
            <v>38628.496840277781</v>
          </cell>
          <cell r="M2912" t="str">
            <v>gchateaug</v>
          </cell>
          <cell r="N2912">
            <v>38681.68445601852</v>
          </cell>
          <cell r="O2912" t="str">
            <v>gchateaug</v>
          </cell>
          <cell r="Q2912">
            <v>3.19</v>
          </cell>
        </row>
        <row r="2913">
          <cell r="A2913" t="str">
            <v>2002</v>
          </cell>
          <cell r="B2913" t="str">
            <v>IS0</v>
          </cell>
          <cell r="C2913" t="str">
            <v>A00</v>
          </cell>
          <cell r="D2913" t="str">
            <v>PC_EMP</v>
          </cell>
          <cell r="E2913" t="str">
            <v>T</v>
          </cell>
          <cell r="F2913" t="str">
            <v>BES</v>
          </cell>
          <cell r="G2913" t="str">
            <v>TOTAL</v>
          </cell>
          <cell r="H2913" t="str">
            <v>f</v>
          </cell>
          <cell r="I2913" t="str">
            <v>MS</v>
          </cell>
          <cell r="K2913" t="str">
            <v>V</v>
          </cell>
          <cell r="L2913">
            <v>38628.496840277781</v>
          </cell>
          <cell r="M2913" t="str">
            <v>gchateaug</v>
          </cell>
          <cell r="N2913">
            <v>38681.68445601852</v>
          </cell>
          <cell r="O2913" t="str">
            <v>gchateaug</v>
          </cell>
          <cell r="Q2913">
            <v>1.1599999999999999</v>
          </cell>
        </row>
        <row r="2914">
          <cell r="A2914" t="str">
            <v>2002</v>
          </cell>
          <cell r="B2914" t="str">
            <v>HU33</v>
          </cell>
          <cell r="C2914" t="str">
            <v>A00</v>
          </cell>
          <cell r="D2914" t="str">
            <v>PC_EMP</v>
          </cell>
          <cell r="E2914" t="str">
            <v>T</v>
          </cell>
          <cell r="F2914" t="str">
            <v>TOTAL</v>
          </cell>
          <cell r="G2914" t="str">
            <v>TOTAL</v>
          </cell>
          <cell r="I2914" t="str">
            <v>MS</v>
          </cell>
          <cell r="K2914" t="str">
            <v>V</v>
          </cell>
          <cell r="L2914">
            <v>38628.496840277781</v>
          </cell>
          <cell r="M2914" t="str">
            <v>gchateaug</v>
          </cell>
          <cell r="N2914">
            <v>38680.624467592592</v>
          </cell>
          <cell r="O2914" t="str">
            <v>gchateaug</v>
          </cell>
          <cell r="Q2914">
            <v>1.2</v>
          </cell>
        </row>
        <row r="2915">
          <cell r="A2915" t="str">
            <v>1998</v>
          </cell>
          <cell r="B2915" t="str">
            <v>LT00</v>
          </cell>
          <cell r="C2915" t="str">
            <v>A00</v>
          </cell>
          <cell r="D2915" t="str">
            <v>PC_EMP</v>
          </cell>
          <cell r="E2915" t="str">
            <v>T</v>
          </cell>
          <cell r="F2915" t="str">
            <v>BES</v>
          </cell>
          <cell r="G2915" t="str">
            <v>TOTAL</v>
          </cell>
          <cell r="I2915" t="str">
            <v>NC</v>
          </cell>
          <cell r="K2915" t="str">
            <v>V</v>
          </cell>
          <cell r="L2915">
            <v>38628.496851851851</v>
          </cell>
          <cell r="M2915" t="str">
            <v>gchateaug</v>
          </cell>
          <cell r="N2915">
            <v>38681.684641203705</v>
          </cell>
          <cell r="O2915" t="str">
            <v>gchateaug</v>
          </cell>
          <cell r="Q2915">
            <v>0.04</v>
          </cell>
        </row>
        <row r="2916">
          <cell r="A2916" t="str">
            <v>1998</v>
          </cell>
          <cell r="B2916" t="str">
            <v>LT00</v>
          </cell>
          <cell r="C2916" t="str">
            <v>A00</v>
          </cell>
          <cell r="D2916" t="str">
            <v>PC_EMP</v>
          </cell>
          <cell r="E2916" t="str">
            <v>T</v>
          </cell>
          <cell r="F2916" t="str">
            <v>BES</v>
          </cell>
          <cell r="G2916" t="str">
            <v>RSE</v>
          </cell>
          <cell r="I2916" t="str">
            <v>NC</v>
          </cell>
          <cell r="K2916" t="str">
            <v>V</v>
          </cell>
          <cell r="L2916">
            <v>38628.496851851851</v>
          </cell>
          <cell r="M2916" t="str">
            <v>gchateaug</v>
          </cell>
          <cell r="N2916">
            <v>38681.684641203705</v>
          </cell>
          <cell r="O2916" t="str">
            <v>gchateaug</v>
          </cell>
          <cell r="Q2916">
            <v>0.01</v>
          </cell>
        </row>
        <row r="2917">
          <cell r="A2917" t="str">
            <v>1998</v>
          </cell>
          <cell r="B2917" t="str">
            <v>EE0</v>
          </cell>
          <cell r="C2917" t="str">
            <v>A00</v>
          </cell>
          <cell r="D2917" t="str">
            <v>PC_EMP</v>
          </cell>
          <cell r="E2917" t="str">
            <v>T</v>
          </cell>
          <cell r="F2917" t="str">
            <v>TOTAL</v>
          </cell>
          <cell r="G2917" t="str">
            <v>TOTAL</v>
          </cell>
          <cell r="I2917" t="str">
            <v>NC</v>
          </cell>
          <cell r="K2917" t="str">
            <v>V</v>
          </cell>
          <cell r="L2917">
            <v>38628.496851851851</v>
          </cell>
          <cell r="M2917" t="str">
            <v>gchateaug</v>
          </cell>
          <cell r="N2917">
            <v>38681.684444444443</v>
          </cell>
          <cell r="O2917" t="str">
            <v>gchateaug</v>
          </cell>
          <cell r="Q2917">
            <v>1.08</v>
          </cell>
        </row>
        <row r="2918">
          <cell r="A2918" t="str">
            <v>1998</v>
          </cell>
          <cell r="B2918" t="str">
            <v>EE0</v>
          </cell>
          <cell r="C2918" t="str">
            <v>A00</v>
          </cell>
          <cell r="D2918" t="str">
            <v>PC_EMP</v>
          </cell>
          <cell r="E2918" t="str">
            <v>T</v>
          </cell>
          <cell r="F2918" t="str">
            <v>TOTAL</v>
          </cell>
          <cell r="G2918" t="str">
            <v>RSE</v>
          </cell>
          <cell r="I2918" t="str">
            <v>NC</v>
          </cell>
          <cell r="K2918" t="str">
            <v>V</v>
          </cell>
          <cell r="L2918">
            <v>38628.496851851851</v>
          </cell>
          <cell r="M2918" t="str">
            <v>gchateaug</v>
          </cell>
          <cell r="N2918">
            <v>38681.68445601852</v>
          </cell>
          <cell r="O2918" t="str">
            <v>gchateaug</v>
          </cell>
          <cell r="Q2918">
            <v>0.73</v>
          </cell>
        </row>
        <row r="2919">
          <cell r="A2919" t="str">
            <v>1998</v>
          </cell>
          <cell r="B2919" t="str">
            <v>EE0</v>
          </cell>
          <cell r="C2919" t="str">
            <v>A00</v>
          </cell>
          <cell r="D2919" t="str">
            <v>PC_EMP</v>
          </cell>
          <cell r="E2919" t="str">
            <v>T</v>
          </cell>
          <cell r="F2919" t="str">
            <v>BES</v>
          </cell>
          <cell r="G2919" t="str">
            <v>TOTAL</v>
          </cell>
          <cell r="I2919" t="str">
            <v>NC</v>
          </cell>
          <cell r="K2919" t="str">
            <v>V</v>
          </cell>
          <cell r="L2919">
            <v>38628.496851851851</v>
          </cell>
          <cell r="M2919" t="str">
            <v>gchateaug</v>
          </cell>
          <cell r="N2919">
            <v>38681.68445601852</v>
          </cell>
          <cell r="O2919" t="str">
            <v>gchateaug</v>
          </cell>
          <cell r="Q2919">
            <v>0.13</v>
          </cell>
        </row>
        <row r="2920">
          <cell r="A2920" t="str">
            <v>1998</v>
          </cell>
          <cell r="B2920" t="str">
            <v>EE0</v>
          </cell>
          <cell r="C2920" t="str">
            <v>A00</v>
          </cell>
          <cell r="D2920" t="str">
            <v>PC_EMP</v>
          </cell>
          <cell r="E2920" t="str">
            <v>T</v>
          </cell>
          <cell r="F2920" t="str">
            <v>BES</v>
          </cell>
          <cell r="G2920" t="str">
            <v>RSE</v>
          </cell>
          <cell r="I2920" t="str">
            <v>NC</v>
          </cell>
          <cell r="K2920" t="str">
            <v>V</v>
          </cell>
          <cell r="L2920">
            <v>38628.496851851851</v>
          </cell>
          <cell r="M2920" t="str">
            <v>gchateaug</v>
          </cell>
          <cell r="N2920">
            <v>38681.68445601852</v>
          </cell>
          <cell r="O2920" t="str">
            <v>gchateaug</v>
          </cell>
          <cell r="Q2920">
            <v>0.08</v>
          </cell>
        </row>
        <row r="2921">
          <cell r="A2921" t="str">
            <v>1998</v>
          </cell>
          <cell r="B2921" t="str">
            <v>CZ0</v>
          </cell>
          <cell r="C2921" t="str">
            <v>A00</v>
          </cell>
          <cell r="D2921" t="str">
            <v>PC_EMP</v>
          </cell>
          <cell r="E2921" t="str">
            <v>T</v>
          </cell>
          <cell r="F2921" t="str">
            <v>TOTAL</v>
          </cell>
          <cell r="G2921" t="str">
            <v>TOTAL</v>
          </cell>
          <cell r="I2921" t="str">
            <v>NC</v>
          </cell>
          <cell r="K2921" t="str">
            <v>V</v>
          </cell>
          <cell r="L2921">
            <v>38628.496851851851</v>
          </cell>
          <cell r="M2921" t="str">
            <v>gchateaug</v>
          </cell>
          <cell r="N2921">
            <v>38681.684444444443</v>
          </cell>
          <cell r="O2921" t="str">
            <v>gchateaug</v>
          </cell>
          <cell r="Q2921">
            <v>0.95</v>
          </cell>
        </row>
        <row r="2922">
          <cell r="A2922" t="str">
            <v>1998</v>
          </cell>
          <cell r="B2922" t="str">
            <v>CZ0</v>
          </cell>
          <cell r="C2922" t="str">
            <v>A00</v>
          </cell>
          <cell r="D2922" t="str">
            <v>PC_EMP</v>
          </cell>
          <cell r="E2922" t="str">
            <v>T</v>
          </cell>
          <cell r="F2922" t="str">
            <v>TOTAL</v>
          </cell>
          <cell r="G2922" t="str">
            <v>RSE</v>
          </cell>
          <cell r="I2922" t="str">
            <v>NC</v>
          </cell>
          <cell r="K2922" t="str">
            <v>V</v>
          </cell>
          <cell r="L2922">
            <v>38628.496851851851</v>
          </cell>
          <cell r="M2922" t="str">
            <v>gchateaug</v>
          </cell>
          <cell r="N2922">
            <v>38681.684444444443</v>
          </cell>
          <cell r="O2922" t="str">
            <v>gchateaug</v>
          </cell>
          <cell r="Q2922">
            <v>0.48</v>
          </cell>
        </row>
        <row r="2923">
          <cell r="A2923" t="str">
            <v>1998</v>
          </cell>
          <cell r="B2923" t="str">
            <v>CZ0</v>
          </cell>
          <cell r="C2923" t="str">
            <v>A00</v>
          </cell>
          <cell r="D2923" t="str">
            <v>PC_EMP</v>
          </cell>
          <cell r="E2923" t="str">
            <v>T</v>
          </cell>
          <cell r="F2923" t="str">
            <v>BES</v>
          </cell>
          <cell r="G2923" t="str">
            <v>TOTAL</v>
          </cell>
          <cell r="I2923" t="str">
            <v>NC</v>
          </cell>
          <cell r="K2923" t="str">
            <v>V</v>
          </cell>
          <cell r="L2923">
            <v>38628.496851851851</v>
          </cell>
          <cell r="M2923" t="str">
            <v>gchateaug</v>
          </cell>
          <cell r="N2923">
            <v>38681.684444444443</v>
          </cell>
          <cell r="O2923" t="str">
            <v>gchateaug</v>
          </cell>
          <cell r="Q2923">
            <v>0.41</v>
          </cell>
        </row>
        <row r="2924">
          <cell r="A2924" t="str">
            <v>1998</v>
          </cell>
          <cell r="B2924" t="str">
            <v>CZ0</v>
          </cell>
          <cell r="C2924" t="str">
            <v>A00</v>
          </cell>
          <cell r="D2924" t="str">
            <v>PC_EMP</v>
          </cell>
          <cell r="E2924" t="str">
            <v>T</v>
          </cell>
          <cell r="F2924" t="str">
            <v>BES</v>
          </cell>
          <cell r="G2924" t="str">
            <v>RSE</v>
          </cell>
          <cell r="I2924" t="str">
            <v>NC</v>
          </cell>
          <cell r="K2924" t="str">
            <v>V</v>
          </cell>
          <cell r="L2924">
            <v>38628.496851851851</v>
          </cell>
          <cell r="M2924" t="str">
            <v>gchateaug</v>
          </cell>
          <cell r="N2924">
            <v>38681.684444444443</v>
          </cell>
          <cell r="O2924" t="str">
            <v>gchateaug</v>
          </cell>
          <cell r="Q2924">
            <v>0.15</v>
          </cell>
        </row>
        <row r="2925">
          <cell r="A2925" t="str">
            <v>1996</v>
          </cell>
          <cell r="B2925" t="str">
            <v>LU0</v>
          </cell>
          <cell r="C2925" t="str">
            <v>A00</v>
          </cell>
          <cell r="D2925" t="str">
            <v>PC_EMP</v>
          </cell>
          <cell r="E2925" t="str">
            <v>T</v>
          </cell>
          <cell r="F2925" t="str">
            <v>TOTAL</v>
          </cell>
          <cell r="G2925" t="str">
            <v>TOTAL</v>
          </cell>
          <cell r="H2925" t="str">
            <v>:</v>
          </cell>
          <cell r="I2925" t="str">
            <v>NC</v>
          </cell>
          <cell r="K2925" t="str">
            <v>V</v>
          </cell>
          <cell r="L2925">
            <v>38628.496851851851</v>
          </cell>
          <cell r="M2925" t="str">
            <v>gchateaug</v>
          </cell>
          <cell r="N2925">
            <v>38680.624479166669</v>
          </cell>
          <cell r="O2925" t="str">
            <v>gchateaug</v>
          </cell>
        </row>
        <row r="2926">
          <cell r="A2926" t="str">
            <v>1996</v>
          </cell>
          <cell r="B2926" t="str">
            <v>LU0</v>
          </cell>
          <cell r="C2926" t="str">
            <v>A00</v>
          </cell>
          <cell r="D2926" t="str">
            <v>PC_EMP</v>
          </cell>
          <cell r="E2926" t="str">
            <v>T</v>
          </cell>
          <cell r="F2926" t="str">
            <v>TOTAL</v>
          </cell>
          <cell r="G2926" t="str">
            <v>RSE</v>
          </cell>
          <cell r="H2926" t="str">
            <v>:</v>
          </cell>
          <cell r="I2926" t="str">
            <v>NC</v>
          </cell>
          <cell r="K2926" t="str">
            <v>V</v>
          </cell>
          <cell r="L2926">
            <v>38628.496851851851</v>
          </cell>
          <cell r="M2926" t="str">
            <v>gchateaug</v>
          </cell>
          <cell r="N2926">
            <v>38680.624479166669</v>
          </cell>
          <cell r="O2926" t="str">
            <v>gchateaug</v>
          </cell>
        </row>
        <row r="2927">
          <cell r="A2927" t="str">
            <v>1996</v>
          </cell>
          <cell r="B2927" t="str">
            <v>LU0</v>
          </cell>
          <cell r="C2927" t="str">
            <v>A00</v>
          </cell>
          <cell r="D2927" t="str">
            <v>PC_EMP</v>
          </cell>
          <cell r="E2927" t="str">
            <v>T</v>
          </cell>
          <cell r="F2927" t="str">
            <v>BES</v>
          </cell>
          <cell r="G2927" t="str">
            <v>TOTAL</v>
          </cell>
          <cell r="H2927" t="str">
            <v>:</v>
          </cell>
          <cell r="I2927" t="str">
            <v>NC</v>
          </cell>
          <cell r="K2927" t="str">
            <v>V</v>
          </cell>
          <cell r="L2927">
            <v>38628.496851851851</v>
          </cell>
          <cell r="M2927" t="str">
            <v>gchateaug</v>
          </cell>
          <cell r="N2927">
            <v>38680.624479166669</v>
          </cell>
          <cell r="O2927" t="str">
            <v>gchateaug</v>
          </cell>
        </row>
        <row r="2928">
          <cell r="A2928" t="str">
            <v>1996</v>
          </cell>
          <cell r="B2928" t="str">
            <v>LU0</v>
          </cell>
          <cell r="C2928" t="str">
            <v>A00</v>
          </cell>
          <cell r="D2928" t="str">
            <v>PC_EMP</v>
          </cell>
          <cell r="E2928" t="str">
            <v>T</v>
          </cell>
          <cell r="F2928" t="str">
            <v>BES</v>
          </cell>
          <cell r="G2928" t="str">
            <v>RSE</v>
          </cell>
          <cell r="H2928" t="str">
            <v>:</v>
          </cell>
          <cell r="I2928" t="str">
            <v>NC</v>
          </cell>
          <cell r="K2928" t="str">
            <v>V</v>
          </cell>
          <cell r="L2928">
            <v>38628.496851851851</v>
          </cell>
          <cell r="M2928" t="str">
            <v>gchateaug</v>
          </cell>
          <cell r="N2928">
            <v>38680.624479166669</v>
          </cell>
          <cell r="O2928" t="str">
            <v>gchateaug</v>
          </cell>
        </row>
        <row r="2929">
          <cell r="A2929" t="str">
            <v>1995</v>
          </cell>
          <cell r="B2929" t="str">
            <v>LU00</v>
          </cell>
          <cell r="C2929" t="str">
            <v>A00</v>
          </cell>
          <cell r="D2929" t="str">
            <v>PC_EMP</v>
          </cell>
          <cell r="E2929" t="str">
            <v>T</v>
          </cell>
          <cell r="F2929" t="str">
            <v>TOTAL</v>
          </cell>
          <cell r="G2929" t="str">
            <v>TOTAL</v>
          </cell>
          <cell r="H2929" t="str">
            <v>:</v>
          </cell>
          <cell r="I2929" t="str">
            <v>NC</v>
          </cell>
          <cell r="K2929" t="str">
            <v>V</v>
          </cell>
          <cell r="L2929">
            <v>38628.496851851851</v>
          </cell>
          <cell r="M2929" t="str">
            <v>gchateaug</v>
          </cell>
          <cell r="N2929">
            <v>38680.624479166669</v>
          </cell>
          <cell r="O2929" t="str">
            <v>gchateaug</v>
          </cell>
        </row>
        <row r="2930">
          <cell r="A2930" t="str">
            <v>1995</v>
          </cell>
          <cell r="B2930" t="str">
            <v>LU00</v>
          </cell>
          <cell r="C2930" t="str">
            <v>A00</v>
          </cell>
          <cell r="D2930" t="str">
            <v>PC_EMP</v>
          </cell>
          <cell r="E2930" t="str">
            <v>T</v>
          </cell>
          <cell r="F2930" t="str">
            <v>TOTAL</v>
          </cell>
          <cell r="G2930" t="str">
            <v>RSE</v>
          </cell>
          <cell r="H2930" t="str">
            <v>:</v>
          </cell>
          <cell r="I2930" t="str">
            <v>NC</v>
          </cell>
          <cell r="K2930" t="str">
            <v>V</v>
          </cell>
          <cell r="L2930">
            <v>38628.496851851851</v>
          </cell>
          <cell r="M2930" t="str">
            <v>gchateaug</v>
          </cell>
          <cell r="N2930">
            <v>38680.624479166669</v>
          </cell>
          <cell r="O2930" t="str">
            <v>gchateaug</v>
          </cell>
        </row>
        <row r="2931">
          <cell r="A2931" t="str">
            <v>1995</v>
          </cell>
          <cell r="B2931" t="str">
            <v>LU00</v>
          </cell>
          <cell r="C2931" t="str">
            <v>A00</v>
          </cell>
          <cell r="D2931" t="str">
            <v>PC_EMP</v>
          </cell>
          <cell r="E2931" t="str">
            <v>T</v>
          </cell>
          <cell r="F2931" t="str">
            <v>BES</v>
          </cell>
          <cell r="G2931" t="str">
            <v>TOTAL</v>
          </cell>
          <cell r="H2931" t="str">
            <v>:</v>
          </cell>
          <cell r="I2931" t="str">
            <v>NC</v>
          </cell>
          <cell r="K2931" t="str">
            <v>V</v>
          </cell>
          <cell r="L2931">
            <v>38628.496851851851</v>
          </cell>
          <cell r="M2931" t="str">
            <v>gchateaug</v>
          </cell>
          <cell r="N2931">
            <v>38680.624479166669</v>
          </cell>
          <cell r="O2931" t="str">
            <v>gchateaug</v>
          </cell>
        </row>
        <row r="2932">
          <cell r="A2932" t="str">
            <v>1995</v>
          </cell>
          <cell r="B2932" t="str">
            <v>LU00</v>
          </cell>
          <cell r="C2932" t="str">
            <v>A00</v>
          </cell>
          <cell r="D2932" t="str">
            <v>PC_EMP</v>
          </cell>
          <cell r="E2932" t="str">
            <v>T</v>
          </cell>
          <cell r="F2932" t="str">
            <v>BES</v>
          </cell>
          <cell r="G2932" t="str">
            <v>RSE</v>
          </cell>
          <cell r="H2932" t="str">
            <v>:</v>
          </cell>
          <cell r="I2932" t="str">
            <v>NC</v>
          </cell>
          <cell r="K2932" t="str">
            <v>V</v>
          </cell>
          <cell r="L2932">
            <v>38628.496851851851</v>
          </cell>
          <cell r="M2932" t="str">
            <v>gchateaug</v>
          </cell>
          <cell r="N2932">
            <v>38680.624479166669</v>
          </cell>
          <cell r="O2932" t="str">
            <v>gchateaug</v>
          </cell>
        </row>
        <row r="2933">
          <cell r="A2933" t="str">
            <v>1995</v>
          </cell>
          <cell r="B2933" t="str">
            <v>DK0</v>
          </cell>
          <cell r="C2933" t="str">
            <v>A00</v>
          </cell>
          <cell r="D2933" t="str">
            <v>PC_EMP</v>
          </cell>
          <cell r="E2933" t="str">
            <v>T</v>
          </cell>
          <cell r="F2933" t="str">
            <v>TOTAL</v>
          </cell>
          <cell r="G2933" t="str">
            <v>TOTAL</v>
          </cell>
          <cell r="I2933" t="str">
            <v>NC</v>
          </cell>
          <cell r="K2933" t="str">
            <v>V</v>
          </cell>
          <cell r="L2933">
            <v>38628.496851851851</v>
          </cell>
          <cell r="M2933" t="str">
            <v>gchateaug</v>
          </cell>
          <cell r="N2933">
            <v>38681.684444444443</v>
          </cell>
          <cell r="O2933" t="str">
            <v>gchateaug</v>
          </cell>
          <cell r="Q2933">
            <v>1.95</v>
          </cell>
        </row>
        <row r="2934">
          <cell r="A2934" t="str">
            <v>1995</v>
          </cell>
          <cell r="B2934" t="str">
            <v>DK0</v>
          </cell>
          <cell r="C2934" t="str">
            <v>A00</v>
          </cell>
          <cell r="D2934" t="str">
            <v>PC_EMP</v>
          </cell>
          <cell r="E2934" t="str">
            <v>T</v>
          </cell>
          <cell r="F2934" t="str">
            <v>TOTAL</v>
          </cell>
          <cell r="G2934" t="str">
            <v>RSE</v>
          </cell>
          <cell r="I2934" t="str">
            <v>NC</v>
          </cell>
          <cell r="K2934" t="str">
            <v>V</v>
          </cell>
          <cell r="L2934">
            <v>38628.496851851851</v>
          </cell>
          <cell r="M2934" t="str">
            <v>gchateaug</v>
          </cell>
          <cell r="N2934">
            <v>38681.684444444443</v>
          </cell>
          <cell r="O2934" t="str">
            <v>gchateaug</v>
          </cell>
          <cell r="Q2934">
            <v>1</v>
          </cell>
        </row>
        <row r="2935">
          <cell r="A2935" t="str">
            <v>1995</v>
          </cell>
          <cell r="B2935" t="str">
            <v>DK0</v>
          </cell>
          <cell r="C2935" t="str">
            <v>A00</v>
          </cell>
          <cell r="D2935" t="str">
            <v>PC_EMP</v>
          </cell>
          <cell r="E2935" t="str">
            <v>T</v>
          </cell>
          <cell r="F2935" t="str">
            <v>BES</v>
          </cell>
          <cell r="G2935" t="str">
            <v>TOTAL</v>
          </cell>
          <cell r="I2935" t="str">
            <v>OTH</v>
          </cell>
          <cell r="J2935" t="str">
            <v>DATA OCDE</v>
          </cell>
          <cell r="K2935" t="str">
            <v>V</v>
          </cell>
          <cell r="L2935">
            <v>38628.496851851851</v>
          </cell>
          <cell r="M2935" t="str">
            <v>gchateaug</v>
          </cell>
          <cell r="N2935">
            <v>38681.684444444443</v>
          </cell>
          <cell r="O2935" t="str">
            <v>gchateaug</v>
          </cell>
          <cell r="Q2935">
            <v>0.99</v>
          </cell>
        </row>
        <row r="2936">
          <cell r="A2936" t="str">
            <v>1995</v>
          </cell>
          <cell r="B2936" t="str">
            <v>DK0</v>
          </cell>
          <cell r="C2936" t="str">
            <v>A00</v>
          </cell>
          <cell r="D2936" t="str">
            <v>PC_EMP</v>
          </cell>
          <cell r="E2936" t="str">
            <v>T</v>
          </cell>
          <cell r="F2936" t="str">
            <v>BES</v>
          </cell>
          <cell r="G2936" t="str">
            <v>RSE</v>
          </cell>
          <cell r="I2936" t="str">
            <v>OTH</v>
          </cell>
          <cell r="J2936" t="str">
            <v>DATA OCDE</v>
          </cell>
          <cell r="K2936" t="str">
            <v>V</v>
          </cell>
          <cell r="L2936">
            <v>38628.496851851851</v>
          </cell>
          <cell r="M2936" t="str">
            <v>gchateaug</v>
          </cell>
          <cell r="N2936">
            <v>38681.684444444443</v>
          </cell>
          <cell r="O2936" t="str">
            <v>gchateaug</v>
          </cell>
          <cell r="Q2936">
            <v>0.47</v>
          </cell>
        </row>
        <row r="2937">
          <cell r="A2937" t="str">
            <v>2000</v>
          </cell>
          <cell r="B2937" t="str">
            <v>HU23</v>
          </cell>
          <cell r="C2937" t="str">
            <v>A00</v>
          </cell>
          <cell r="D2937" t="str">
            <v>PC_EMP</v>
          </cell>
          <cell r="E2937" t="str">
            <v>T</v>
          </cell>
          <cell r="F2937" t="str">
            <v>TOTAL</v>
          </cell>
          <cell r="G2937" t="str">
            <v>RSE</v>
          </cell>
          <cell r="H2937" t="str">
            <v>:</v>
          </cell>
          <cell r="I2937" t="str">
            <v>NC</v>
          </cell>
          <cell r="K2937" t="str">
            <v>V</v>
          </cell>
          <cell r="L2937">
            <v>38628.496770833335</v>
          </cell>
          <cell r="M2937" t="str">
            <v>gchateaug</v>
          </cell>
          <cell r="N2937">
            <v>38680.624444444446</v>
          </cell>
          <cell r="O2937" t="str">
            <v>gchateaug</v>
          </cell>
        </row>
        <row r="2938">
          <cell r="A2938" t="str">
            <v>2000</v>
          </cell>
          <cell r="B2938" t="str">
            <v>HU23</v>
          </cell>
          <cell r="C2938" t="str">
            <v>A00</v>
          </cell>
          <cell r="D2938" t="str">
            <v>PC_EMP</v>
          </cell>
          <cell r="E2938" t="str">
            <v>T</v>
          </cell>
          <cell r="F2938" t="str">
            <v>TOTAL</v>
          </cell>
          <cell r="G2938" t="str">
            <v>TOTAL</v>
          </cell>
          <cell r="H2938" t="str">
            <v>:</v>
          </cell>
          <cell r="I2938" t="str">
            <v>NC</v>
          </cell>
          <cell r="K2938" t="str">
            <v>V</v>
          </cell>
          <cell r="L2938">
            <v>38628.496770833335</v>
          </cell>
          <cell r="M2938" t="str">
            <v>gchateaug</v>
          </cell>
          <cell r="N2938">
            <v>38680.624444444446</v>
          </cell>
          <cell r="O2938" t="str">
            <v>gchateaug</v>
          </cell>
        </row>
        <row r="2939">
          <cell r="A2939" t="str">
            <v>2000</v>
          </cell>
          <cell r="B2939" t="str">
            <v>HU21</v>
          </cell>
          <cell r="C2939" t="str">
            <v>A00</v>
          </cell>
          <cell r="D2939" t="str">
            <v>PC_EMP</v>
          </cell>
          <cell r="E2939" t="str">
            <v>T</v>
          </cell>
          <cell r="F2939" t="str">
            <v>BES</v>
          </cell>
          <cell r="G2939" t="str">
            <v>RSE</v>
          </cell>
          <cell r="H2939" t="str">
            <v>:</v>
          </cell>
          <cell r="I2939" t="str">
            <v>NC</v>
          </cell>
          <cell r="K2939" t="str">
            <v>V</v>
          </cell>
          <cell r="L2939">
            <v>38628.496770833335</v>
          </cell>
          <cell r="M2939" t="str">
            <v>gchateaug</v>
          </cell>
          <cell r="N2939">
            <v>38680.624444444446</v>
          </cell>
          <cell r="O2939" t="str">
            <v>gchateaug</v>
          </cell>
        </row>
        <row r="2940">
          <cell r="A2940" t="str">
            <v>2000</v>
          </cell>
          <cell r="B2940" t="str">
            <v>HU21</v>
          </cell>
          <cell r="C2940" t="str">
            <v>A00</v>
          </cell>
          <cell r="D2940" t="str">
            <v>PC_EMP</v>
          </cell>
          <cell r="E2940" t="str">
            <v>T</v>
          </cell>
          <cell r="F2940" t="str">
            <v>BES</v>
          </cell>
          <cell r="G2940" t="str">
            <v>TOTAL</v>
          </cell>
          <cell r="H2940" t="str">
            <v>:</v>
          </cell>
          <cell r="I2940" t="str">
            <v>NC</v>
          </cell>
          <cell r="K2940" t="str">
            <v>V</v>
          </cell>
          <cell r="L2940">
            <v>38628.496770833335</v>
          </cell>
          <cell r="M2940" t="str">
            <v>gchateaug</v>
          </cell>
          <cell r="N2940">
            <v>38680.624444444446</v>
          </cell>
          <cell r="O2940" t="str">
            <v>gchateaug</v>
          </cell>
        </row>
        <row r="2941">
          <cell r="A2941" t="str">
            <v>2000</v>
          </cell>
          <cell r="B2941" t="str">
            <v>HU21</v>
          </cell>
          <cell r="C2941" t="str">
            <v>A00</v>
          </cell>
          <cell r="D2941" t="str">
            <v>PC_EMP</v>
          </cell>
          <cell r="E2941" t="str">
            <v>T</v>
          </cell>
          <cell r="F2941" t="str">
            <v>TOTAL</v>
          </cell>
          <cell r="G2941" t="str">
            <v>RSE</v>
          </cell>
          <cell r="H2941" t="str">
            <v>:</v>
          </cell>
          <cell r="I2941" t="str">
            <v>NC</v>
          </cell>
          <cell r="K2941" t="str">
            <v>V</v>
          </cell>
          <cell r="L2941">
            <v>38628.496770833335</v>
          </cell>
          <cell r="M2941" t="str">
            <v>gchateaug</v>
          </cell>
          <cell r="N2941">
            <v>38680.624444444446</v>
          </cell>
          <cell r="O2941" t="str">
            <v>gchateaug</v>
          </cell>
        </row>
        <row r="2942">
          <cell r="A2942" t="str">
            <v>2000</v>
          </cell>
          <cell r="B2942" t="str">
            <v>HU21</v>
          </cell>
          <cell r="C2942" t="str">
            <v>A00</v>
          </cell>
          <cell r="D2942" t="str">
            <v>PC_EMP</v>
          </cell>
          <cell r="E2942" t="str">
            <v>T</v>
          </cell>
          <cell r="F2942" t="str">
            <v>TOTAL</v>
          </cell>
          <cell r="G2942" t="str">
            <v>TOTAL</v>
          </cell>
          <cell r="H2942" t="str">
            <v>:</v>
          </cell>
          <cell r="I2942" t="str">
            <v>NC</v>
          </cell>
          <cell r="K2942" t="str">
            <v>V</v>
          </cell>
          <cell r="L2942">
            <v>38628.496770833335</v>
          </cell>
          <cell r="M2942" t="str">
            <v>gchateaug</v>
          </cell>
          <cell r="N2942">
            <v>38680.624444444446</v>
          </cell>
          <cell r="O2942" t="str">
            <v>gchateaug</v>
          </cell>
        </row>
        <row r="2943">
          <cell r="A2943" t="str">
            <v>2000</v>
          </cell>
          <cell r="B2943" t="str">
            <v>HU2</v>
          </cell>
          <cell r="C2943" t="str">
            <v>A00</v>
          </cell>
          <cell r="D2943" t="str">
            <v>PC_EMP</v>
          </cell>
          <cell r="E2943" t="str">
            <v>T</v>
          </cell>
          <cell r="F2943" t="str">
            <v>BES</v>
          </cell>
          <cell r="G2943" t="str">
            <v>RSE</v>
          </cell>
          <cell r="H2943" t="str">
            <v>:</v>
          </cell>
          <cell r="I2943" t="str">
            <v>NC</v>
          </cell>
          <cell r="K2943" t="str">
            <v>V</v>
          </cell>
          <cell r="L2943">
            <v>38628.496770833335</v>
          </cell>
          <cell r="M2943" t="str">
            <v>gchateaug</v>
          </cell>
          <cell r="N2943">
            <v>38680.624444444446</v>
          </cell>
          <cell r="O2943" t="str">
            <v>gchateaug</v>
          </cell>
        </row>
        <row r="2944">
          <cell r="A2944" t="str">
            <v>1999</v>
          </cell>
          <cell r="B2944" t="str">
            <v>ES61</v>
          </cell>
          <cell r="C2944" t="str">
            <v>A00</v>
          </cell>
          <cell r="D2944" t="str">
            <v>PC_EMP</v>
          </cell>
          <cell r="E2944" t="str">
            <v>T</v>
          </cell>
          <cell r="F2944" t="str">
            <v>TOTAL</v>
          </cell>
          <cell r="G2944" t="str">
            <v>RSE</v>
          </cell>
          <cell r="H2944" t="str">
            <v>:</v>
          </cell>
          <cell r="I2944" t="str">
            <v>NC</v>
          </cell>
          <cell r="K2944" t="str">
            <v>V</v>
          </cell>
          <cell r="L2944">
            <v>38628.496770833335</v>
          </cell>
          <cell r="M2944" t="str">
            <v>gchateaug</v>
          </cell>
          <cell r="N2944">
            <v>38680.624421296299</v>
          </cell>
          <cell r="O2944" t="str">
            <v>gchateaug</v>
          </cell>
        </row>
        <row r="2945">
          <cell r="A2945" t="str">
            <v>1999</v>
          </cell>
          <cell r="B2945" t="str">
            <v>ES61</v>
          </cell>
          <cell r="C2945" t="str">
            <v>A00</v>
          </cell>
          <cell r="D2945" t="str">
            <v>PC_EMP</v>
          </cell>
          <cell r="E2945" t="str">
            <v>T</v>
          </cell>
          <cell r="F2945" t="str">
            <v>TOTAL</v>
          </cell>
          <cell r="G2945" t="str">
            <v>TOTAL</v>
          </cell>
          <cell r="I2945" t="str">
            <v>NC</v>
          </cell>
          <cell r="J2945" t="str">
            <v>; former flag equal "s"</v>
          </cell>
          <cell r="K2945" t="str">
            <v>V</v>
          </cell>
          <cell r="L2945">
            <v>38628.496770833335</v>
          </cell>
          <cell r="M2945" t="str">
            <v>gchateaug</v>
          </cell>
          <cell r="N2945">
            <v>38680.624421296299</v>
          </cell>
          <cell r="O2945" t="str">
            <v>gchateaug</v>
          </cell>
          <cell r="Q2945">
            <v>0.96</v>
          </cell>
        </row>
        <row r="2946">
          <cell r="A2946" t="str">
            <v>1999</v>
          </cell>
          <cell r="B2946" t="str">
            <v>ES53</v>
          </cell>
          <cell r="C2946" t="str">
            <v>A00</v>
          </cell>
          <cell r="D2946" t="str">
            <v>PC_EMP</v>
          </cell>
          <cell r="E2946" t="str">
            <v>T</v>
          </cell>
          <cell r="F2946" t="str">
            <v>BES</v>
          </cell>
          <cell r="G2946" t="str">
            <v>RSE</v>
          </cell>
          <cell r="H2946" t="str">
            <v>:</v>
          </cell>
          <cell r="I2946" t="str">
            <v>NC</v>
          </cell>
          <cell r="K2946" t="str">
            <v>V</v>
          </cell>
          <cell r="L2946">
            <v>38628.496770833335</v>
          </cell>
          <cell r="M2946" t="str">
            <v>gchateaug</v>
          </cell>
          <cell r="N2946">
            <v>38680.624421296299</v>
          </cell>
          <cell r="O2946" t="str">
            <v>gchateaug</v>
          </cell>
        </row>
        <row r="2947">
          <cell r="A2947" t="str">
            <v>1999</v>
          </cell>
          <cell r="B2947" t="str">
            <v>ES53</v>
          </cell>
          <cell r="C2947" t="str">
            <v>A00</v>
          </cell>
          <cell r="D2947" t="str">
            <v>PC_EMP</v>
          </cell>
          <cell r="E2947" t="str">
            <v>T</v>
          </cell>
          <cell r="F2947" t="str">
            <v>BES</v>
          </cell>
          <cell r="G2947" t="str">
            <v>TOTAL</v>
          </cell>
          <cell r="I2947" t="str">
            <v>NC</v>
          </cell>
          <cell r="J2947" t="str">
            <v>; former flag equal "s"</v>
          </cell>
          <cell r="K2947" t="str">
            <v>V</v>
          </cell>
          <cell r="L2947">
            <v>38628.496770833335</v>
          </cell>
          <cell r="M2947" t="str">
            <v>gchateaug</v>
          </cell>
          <cell r="N2947">
            <v>38680.624421296299</v>
          </cell>
          <cell r="O2947" t="str">
            <v>gchateaug</v>
          </cell>
          <cell r="Q2947">
            <v>0.02</v>
          </cell>
        </row>
        <row r="2948">
          <cell r="A2948" t="str">
            <v>1999</v>
          </cell>
          <cell r="B2948" t="str">
            <v>ES53</v>
          </cell>
          <cell r="C2948" t="str">
            <v>A00</v>
          </cell>
          <cell r="D2948" t="str">
            <v>PC_EMP</v>
          </cell>
          <cell r="E2948" t="str">
            <v>T</v>
          </cell>
          <cell r="F2948" t="str">
            <v>TOTAL</v>
          </cell>
          <cell r="G2948" t="str">
            <v>RSE</v>
          </cell>
          <cell r="H2948" t="str">
            <v>:</v>
          </cell>
          <cell r="I2948" t="str">
            <v>NC</v>
          </cell>
          <cell r="K2948" t="str">
            <v>V</v>
          </cell>
          <cell r="L2948">
            <v>38628.496770833335</v>
          </cell>
          <cell r="M2948" t="str">
            <v>gchateaug</v>
          </cell>
          <cell r="N2948">
            <v>38680.624421296299</v>
          </cell>
          <cell r="O2948" t="str">
            <v>gchateaug</v>
          </cell>
        </row>
        <row r="2949">
          <cell r="A2949" t="str">
            <v>1999</v>
          </cell>
          <cell r="B2949" t="str">
            <v>ES53</v>
          </cell>
          <cell r="C2949" t="str">
            <v>A00</v>
          </cell>
          <cell r="D2949" t="str">
            <v>PC_EMP</v>
          </cell>
          <cell r="E2949" t="str">
            <v>T</v>
          </cell>
          <cell r="F2949" t="str">
            <v>TOTAL</v>
          </cell>
          <cell r="G2949" t="str">
            <v>TOTAL</v>
          </cell>
          <cell r="I2949" t="str">
            <v>NC</v>
          </cell>
          <cell r="J2949" t="str">
            <v>; former flag equal "s"</v>
          </cell>
          <cell r="K2949" t="str">
            <v>V</v>
          </cell>
          <cell r="L2949">
            <v>38628.496770833335</v>
          </cell>
          <cell r="M2949" t="str">
            <v>gchateaug</v>
          </cell>
          <cell r="N2949">
            <v>38680.624421296299</v>
          </cell>
          <cell r="O2949" t="str">
            <v>gchateaug</v>
          </cell>
          <cell r="Q2949">
            <v>0.28000000000000003</v>
          </cell>
        </row>
        <row r="2950">
          <cell r="A2950" t="str">
            <v>1999</v>
          </cell>
          <cell r="B2950" t="str">
            <v>ES30</v>
          </cell>
          <cell r="C2950" t="str">
            <v>A00</v>
          </cell>
          <cell r="D2950" t="str">
            <v>PC_EMP</v>
          </cell>
          <cell r="E2950" t="str">
            <v>T</v>
          </cell>
          <cell r="F2950" t="str">
            <v>BES</v>
          </cell>
          <cell r="G2950" t="str">
            <v>RSE</v>
          </cell>
          <cell r="H2950" t="str">
            <v>:</v>
          </cell>
          <cell r="I2950" t="str">
            <v>NC</v>
          </cell>
          <cell r="K2950" t="str">
            <v>V</v>
          </cell>
          <cell r="L2950">
            <v>38628.496770833335</v>
          </cell>
          <cell r="M2950" t="str">
            <v>gchateaug</v>
          </cell>
          <cell r="N2950">
            <v>38680.624421296299</v>
          </cell>
          <cell r="O2950" t="str">
            <v>gchateaug</v>
          </cell>
        </row>
        <row r="2951">
          <cell r="A2951" t="str">
            <v>1999</v>
          </cell>
          <cell r="B2951" t="str">
            <v>ES30</v>
          </cell>
          <cell r="C2951" t="str">
            <v>A00</v>
          </cell>
          <cell r="D2951" t="str">
            <v>PC_EMP</v>
          </cell>
          <cell r="E2951" t="str">
            <v>T</v>
          </cell>
          <cell r="F2951" t="str">
            <v>BES</v>
          </cell>
          <cell r="G2951" t="str">
            <v>TOTAL</v>
          </cell>
          <cell r="I2951" t="str">
            <v>NC</v>
          </cell>
          <cell r="J2951" t="str">
            <v>; former flag equal "s"</v>
          </cell>
          <cell r="K2951" t="str">
            <v>V</v>
          </cell>
          <cell r="L2951">
            <v>38628.496770833335</v>
          </cell>
          <cell r="M2951" t="str">
            <v>gchateaug</v>
          </cell>
          <cell r="N2951">
            <v>38680.624421296299</v>
          </cell>
          <cell r="O2951" t="str">
            <v>gchateaug</v>
          </cell>
          <cell r="Q2951">
            <v>0.64</v>
          </cell>
        </row>
        <row r="2952">
          <cell r="A2952" t="str">
            <v>1999</v>
          </cell>
          <cell r="B2952" t="str">
            <v>ES30</v>
          </cell>
          <cell r="C2952" t="str">
            <v>A00</v>
          </cell>
          <cell r="D2952" t="str">
            <v>PC_EMP</v>
          </cell>
          <cell r="E2952" t="str">
            <v>T</v>
          </cell>
          <cell r="F2952" t="str">
            <v>TOTAL</v>
          </cell>
          <cell r="G2952" t="str">
            <v>RSE</v>
          </cell>
          <cell r="H2952" t="str">
            <v>:</v>
          </cell>
          <cell r="I2952" t="str">
            <v>NC</v>
          </cell>
          <cell r="K2952" t="str">
            <v>V</v>
          </cell>
          <cell r="L2952">
            <v>38628.496770833335</v>
          </cell>
          <cell r="M2952" t="str">
            <v>gchateaug</v>
          </cell>
          <cell r="N2952">
            <v>38680.624421296299</v>
          </cell>
          <cell r="O2952" t="str">
            <v>gchateaug</v>
          </cell>
        </row>
        <row r="2953">
          <cell r="A2953" t="str">
            <v>2001</v>
          </cell>
          <cell r="B2953" t="str">
            <v>CZ04</v>
          </cell>
          <cell r="C2953" t="str">
            <v>A00</v>
          </cell>
          <cell r="D2953" t="str">
            <v>PC_EMP</v>
          </cell>
          <cell r="E2953" t="str">
            <v>T</v>
          </cell>
          <cell r="F2953" t="str">
            <v>BES</v>
          </cell>
          <cell r="G2953" t="str">
            <v>RSE</v>
          </cell>
          <cell r="H2953" t="str">
            <v>:</v>
          </cell>
          <cell r="I2953" t="str">
            <v>NC</v>
          </cell>
          <cell r="K2953" t="str">
            <v>V</v>
          </cell>
          <cell r="L2953">
            <v>38628.496782407405</v>
          </cell>
          <cell r="M2953" t="str">
            <v>gchateaug</v>
          </cell>
          <cell r="N2953">
            <v>38680.624421296299</v>
          </cell>
          <cell r="O2953" t="str">
            <v>gchateaug</v>
          </cell>
        </row>
        <row r="2954">
          <cell r="A2954" t="str">
            <v>2001</v>
          </cell>
          <cell r="B2954" t="str">
            <v>CZ04</v>
          </cell>
          <cell r="C2954" t="str">
            <v>A00</v>
          </cell>
          <cell r="D2954" t="str">
            <v>PC_EMP</v>
          </cell>
          <cell r="E2954" t="str">
            <v>T</v>
          </cell>
          <cell r="F2954" t="str">
            <v>BES</v>
          </cell>
          <cell r="G2954" t="str">
            <v>TOTAL</v>
          </cell>
          <cell r="H2954" t="str">
            <v>:</v>
          </cell>
          <cell r="I2954" t="str">
            <v>NC</v>
          </cell>
          <cell r="K2954" t="str">
            <v>V</v>
          </cell>
          <cell r="L2954">
            <v>38628.496782407405</v>
          </cell>
          <cell r="M2954" t="str">
            <v>gchateaug</v>
          </cell>
          <cell r="N2954">
            <v>38680.624421296299</v>
          </cell>
          <cell r="O2954" t="str">
            <v>gchateaug</v>
          </cell>
        </row>
        <row r="2955">
          <cell r="A2955" t="str">
            <v>2001</v>
          </cell>
          <cell r="B2955" t="str">
            <v>CZ04</v>
          </cell>
          <cell r="C2955" t="str">
            <v>A00</v>
          </cell>
          <cell r="D2955" t="str">
            <v>PC_EMP</v>
          </cell>
          <cell r="E2955" t="str">
            <v>T</v>
          </cell>
          <cell r="F2955" t="str">
            <v>TOTAL</v>
          </cell>
          <cell r="G2955" t="str">
            <v>RSE</v>
          </cell>
          <cell r="H2955" t="str">
            <v>:</v>
          </cell>
          <cell r="I2955" t="str">
            <v>NC</v>
          </cell>
          <cell r="K2955" t="str">
            <v>V</v>
          </cell>
          <cell r="L2955">
            <v>38628.496782407405</v>
          </cell>
          <cell r="M2955" t="str">
            <v>gchateaug</v>
          </cell>
          <cell r="N2955">
            <v>38680.624421296299</v>
          </cell>
          <cell r="O2955" t="str">
            <v>gchateaug</v>
          </cell>
        </row>
        <row r="2956">
          <cell r="A2956" t="str">
            <v>2001</v>
          </cell>
          <cell r="B2956" t="str">
            <v>CZ04</v>
          </cell>
          <cell r="C2956" t="str">
            <v>A00</v>
          </cell>
          <cell r="D2956" t="str">
            <v>PC_EMP</v>
          </cell>
          <cell r="E2956" t="str">
            <v>T</v>
          </cell>
          <cell r="F2956" t="str">
            <v>TOTAL</v>
          </cell>
          <cell r="G2956" t="str">
            <v>TOTAL</v>
          </cell>
          <cell r="H2956" t="str">
            <v>:</v>
          </cell>
          <cell r="I2956" t="str">
            <v>NC</v>
          </cell>
          <cell r="K2956" t="str">
            <v>V</v>
          </cell>
          <cell r="L2956">
            <v>38628.496782407405</v>
          </cell>
          <cell r="M2956" t="str">
            <v>gchateaug</v>
          </cell>
          <cell r="N2956">
            <v>38680.624421296299</v>
          </cell>
          <cell r="O2956" t="str">
            <v>gchateaug</v>
          </cell>
        </row>
        <row r="2957">
          <cell r="A2957" t="str">
            <v>2001</v>
          </cell>
          <cell r="B2957" t="str">
            <v>CZ03</v>
          </cell>
          <cell r="C2957" t="str">
            <v>A00</v>
          </cell>
          <cell r="D2957" t="str">
            <v>PC_EMP</v>
          </cell>
          <cell r="E2957" t="str">
            <v>T</v>
          </cell>
          <cell r="F2957" t="str">
            <v>BES</v>
          </cell>
          <cell r="G2957" t="str">
            <v>RSE</v>
          </cell>
          <cell r="H2957" t="str">
            <v>:</v>
          </cell>
          <cell r="I2957" t="str">
            <v>NC</v>
          </cell>
          <cell r="K2957" t="str">
            <v>V</v>
          </cell>
          <cell r="L2957">
            <v>38628.496782407405</v>
          </cell>
          <cell r="M2957" t="str">
            <v>gchateaug</v>
          </cell>
          <cell r="N2957">
            <v>38680.624421296299</v>
          </cell>
          <cell r="O2957" t="str">
            <v>gchateaug</v>
          </cell>
        </row>
        <row r="2958">
          <cell r="A2958" t="str">
            <v>2001</v>
          </cell>
          <cell r="B2958" t="str">
            <v>CZ03</v>
          </cell>
          <cell r="C2958" t="str">
            <v>A00</v>
          </cell>
          <cell r="D2958" t="str">
            <v>PC_EMP</v>
          </cell>
          <cell r="E2958" t="str">
            <v>T</v>
          </cell>
          <cell r="F2958" t="str">
            <v>BES</v>
          </cell>
          <cell r="G2958" t="str">
            <v>TOTAL</v>
          </cell>
          <cell r="H2958" t="str">
            <v>:</v>
          </cell>
          <cell r="I2958" t="str">
            <v>NC</v>
          </cell>
          <cell r="K2958" t="str">
            <v>V</v>
          </cell>
          <cell r="L2958">
            <v>38628.496782407405</v>
          </cell>
          <cell r="M2958" t="str">
            <v>gchateaug</v>
          </cell>
          <cell r="N2958">
            <v>38680.624421296299</v>
          </cell>
          <cell r="O2958" t="str">
            <v>gchateaug</v>
          </cell>
        </row>
        <row r="2959">
          <cell r="A2959" t="str">
            <v>2001</v>
          </cell>
          <cell r="B2959" t="str">
            <v>CZ03</v>
          </cell>
          <cell r="C2959" t="str">
            <v>A00</v>
          </cell>
          <cell r="D2959" t="str">
            <v>PC_EMP</v>
          </cell>
          <cell r="E2959" t="str">
            <v>T</v>
          </cell>
          <cell r="F2959" t="str">
            <v>TOTAL</v>
          </cell>
          <cell r="G2959" t="str">
            <v>RSE</v>
          </cell>
          <cell r="H2959" t="str">
            <v>:</v>
          </cell>
          <cell r="I2959" t="str">
            <v>NC</v>
          </cell>
          <cell r="K2959" t="str">
            <v>V</v>
          </cell>
          <cell r="L2959">
            <v>38628.496782407405</v>
          </cell>
          <cell r="M2959" t="str">
            <v>gchateaug</v>
          </cell>
          <cell r="N2959">
            <v>38680.624421296299</v>
          </cell>
          <cell r="O2959" t="str">
            <v>gchateaug</v>
          </cell>
        </row>
        <row r="2960">
          <cell r="A2960" t="str">
            <v>2001</v>
          </cell>
          <cell r="B2960" t="str">
            <v>CZ03</v>
          </cell>
          <cell r="C2960" t="str">
            <v>A00</v>
          </cell>
          <cell r="D2960" t="str">
            <v>PC_EMP</v>
          </cell>
          <cell r="E2960" t="str">
            <v>T</v>
          </cell>
          <cell r="F2960" t="str">
            <v>TOTAL</v>
          </cell>
          <cell r="G2960" t="str">
            <v>TOTAL</v>
          </cell>
          <cell r="H2960" t="str">
            <v>:</v>
          </cell>
          <cell r="I2960" t="str">
            <v>NC</v>
          </cell>
          <cell r="K2960" t="str">
            <v>V</v>
          </cell>
          <cell r="L2960">
            <v>38628.496782407405</v>
          </cell>
          <cell r="M2960" t="str">
            <v>gchateaug</v>
          </cell>
          <cell r="N2960">
            <v>38680.624421296299</v>
          </cell>
          <cell r="O2960" t="str">
            <v>gchateaug</v>
          </cell>
        </row>
        <row r="2961">
          <cell r="A2961" t="str">
            <v>2001</v>
          </cell>
          <cell r="B2961" t="str">
            <v>CZ0</v>
          </cell>
          <cell r="C2961" t="str">
            <v>A00</v>
          </cell>
          <cell r="D2961" t="str">
            <v>PC_EMP</v>
          </cell>
          <cell r="E2961" t="str">
            <v>T</v>
          </cell>
          <cell r="F2961" t="str">
            <v>BES</v>
          </cell>
          <cell r="G2961" t="str">
            <v>RSE</v>
          </cell>
          <cell r="I2961" t="str">
            <v>NC</v>
          </cell>
          <cell r="K2961" t="str">
            <v>V</v>
          </cell>
          <cell r="L2961">
            <v>38628.496782407405</v>
          </cell>
          <cell r="M2961" t="str">
            <v>gchateaug</v>
          </cell>
          <cell r="N2961">
            <v>38681.684490740743</v>
          </cell>
          <cell r="O2961" t="str">
            <v>gchateaug</v>
          </cell>
          <cell r="Q2961">
            <v>0.17</v>
          </cell>
        </row>
        <row r="2962">
          <cell r="A2962" t="str">
            <v>2001</v>
          </cell>
          <cell r="B2962" t="str">
            <v>CZ0</v>
          </cell>
          <cell r="C2962" t="str">
            <v>A00</v>
          </cell>
          <cell r="D2962" t="str">
            <v>PC_EMP</v>
          </cell>
          <cell r="E2962" t="str">
            <v>T</v>
          </cell>
          <cell r="F2962" t="str">
            <v>BES</v>
          </cell>
          <cell r="G2962" t="str">
            <v>TOTAL</v>
          </cell>
          <cell r="I2962" t="str">
            <v>NC</v>
          </cell>
          <cell r="K2962" t="str">
            <v>V</v>
          </cell>
          <cell r="L2962">
            <v>38628.496782407405</v>
          </cell>
          <cell r="M2962" t="str">
            <v>gchateaug</v>
          </cell>
          <cell r="N2962">
            <v>38681.684490740743</v>
          </cell>
          <cell r="O2962" t="str">
            <v>gchateaug</v>
          </cell>
          <cell r="Q2962">
            <v>0.42</v>
          </cell>
        </row>
        <row r="2963">
          <cell r="A2963" t="str">
            <v>2000</v>
          </cell>
          <cell r="B2963" t="str">
            <v>CZ06</v>
          </cell>
          <cell r="C2963" t="str">
            <v>A00</v>
          </cell>
          <cell r="D2963" t="str">
            <v>PC_EMP</v>
          </cell>
          <cell r="E2963" t="str">
            <v>T</v>
          </cell>
          <cell r="F2963" t="str">
            <v>BES</v>
          </cell>
          <cell r="G2963" t="str">
            <v>RSE</v>
          </cell>
          <cell r="H2963" t="str">
            <v>:</v>
          </cell>
          <cell r="I2963" t="str">
            <v>NC</v>
          </cell>
          <cell r="K2963" t="str">
            <v>V</v>
          </cell>
          <cell r="L2963">
            <v>38628.496782407405</v>
          </cell>
          <cell r="M2963" t="str">
            <v>gchateaug</v>
          </cell>
          <cell r="N2963">
            <v>38680.624421296299</v>
          </cell>
          <cell r="O2963" t="str">
            <v>gchateaug</v>
          </cell>
        </row>
        <row r="2964">
          <cell r="A2964" t="str">
            <v>2000</v>
          </cell>
          <cell r="B2964" t="str">
            <v>CZ06</v>
          </cell>
          <cell r="C2964" t="str">
            <v>A00</v>
          </cell>
          <cell r="D2964" t="str">
            <v>PC_EMP</v>
          </cell>
          <cell r="E2964" t="str">
            <v>T</v>
          </cell>
          <cell r="F2964" t="str">
            <v>BES</v>
          </cell>
          <cell r="G2964" t="str">
            <v>TOTAL</v>
          </cell>
          <cell r="H2964" t="str">
            <v>:</v>
          </cell>
          <cell r="I2964" t="str">
            <v>NC</v>
          </cell>
          <cell r="K2964" t="str">
            <v>V</v>
          </cell>
          <cell r="L2964">
            <v>38628.496782407405</v>
          </cell>
          <cell r="M2964" t="str">
            <v>gchateaug</v>
          </cell>
          <cell r="N2964">
            <v>38680.624421296299</v>
          </cell>
          <cell r="O2964" t="str">
            <v>gchateaug</v>
          </cell>
        </row>
        <row r="2965">
          <cell r="A2965" t="str">
            <v>2000</v>
          </cell>
          <cell r="B2965" t="str">
            <v>CZ06</v>
          </cell>
          <cell r="C2965" t="str">
            <v>A00</v>
          </cell>
          <cell r="D2965" t="str">
            <v>PC_EMP</v>
          </cell>
          <cell r="E2965" t="str">
            <v>T</v>
          </cell>
          <cell r="F2965" t="str">
            <v>TOTAL</v>
          </cell>
          <cell r="G2965" t="str">
            <v>RSE</v>
          </cell>
          <cell r="H2965" t="str">
            <v>:</v>
          </cell>
          <cell r="I2965" t="str">
            <v>NC</v>
          </cell>
          <cell r="K2965" t="str">
            <v>V</v>
          </cell>
          <cell r="L2965">
            <v>38628.496782407405</v>
          </cell>
          <cell r="M2965" t="str">
            <v>gchateaug</v>
          </cell>
          <cell r="N2965">
            <v>38680.624421296299</v>
          </cell>
          <cell r="O2965" t="str">
            <v>gchateaug</v>
          </cell>
        </row>
        <row r="2966">
          <cell r="A2966" t="str">
            <v>2000</v>
          </cell>
          <cell r="B2966" t="str">
            <v>CZ06</v>
          </cell>
          <cell r="C2966" t="str">
            <v>A00</v>
          </cell>
          <cell r="D2966" t="str">
            <v>PC_EMP</v>
          </cell>
          <cell r="E2966" t="str">
            <v>T</v>
          </cell>
          <cell r="F2966" t="str">
            <v>TOTAL</v>
          </cell>
          <cell r="G2966" t="str">
            <v>TOTAL</v>
          </cell>
          <cell r="H2966" t="str">
            <v>:</v>
          </cell>
          <cell r="I2966" t="str">
            <v>NC</v>
          </cell>
          <cell r="K2966" t="str">
            <v>V</v>
          </cell>
          <cell r="L2966">
            <v>38628.496782407405</v>
          </cell>
          <cell r="M2966" t="str">
            <v>gchateaug</v>
          </cell>
          <cell r="N2966">
            <v>38680.624421296299</v>
          </cell>
          <cell r="O2966" t="str">
            <v>gchateaug</v>
          </cell>
        </row>
        <row r="2967">
          <cell r="A2967" t="str">
            <v>2000</v>
          </cell>
          <cell r="B2967" t="str">
            <v>CZ04</v>
          </cell>
          <cell r="C2967" t="str">
            <v>A00</v>
          </cell>
          <cell r="D2967" t="str">
            <v>PC_EMP</v>
          </cell>
          <cell r="E2967" t="str">
            <v>T</v>
          </cell>
          <cell r="F2967" t="str">
            <v>BES</v>
          </cell>
          <cell r="G2967" t="str">
            <v>RSE</v>
          </cell>
          <cell r="H2967" t="str">
            <v>:</v>
          </cell>
          <cell r="I2967" t="str">
            <v>NC</v>
          </cell>
          <cell r="K2967" t="str">
            <v>V</v>
          </cell>
          <cell r="L2967">
            <v>38628.496782407405</v>
          </cell>
          <cell r="M2967" t="str">
            <v>gchateaug</v>
          </cell>
          <cell r="N2967">
            <v>38680.624421296299</v>
          </cell>
          <cell r="O2967" t="str">
            <v>gchateaug</v>
          </cell>
        </row>
        <row r="2968">
          <cell r="A2968" t="str">
            <v>2000</v>
          </cell>
          <cell r="B2968" t="str">
            <v>CZ04</v>
          </cell>
          <cell r="C2968" t="str">
            <v>A00</v>
          </cell>
          <cell r="D2968" t="str">
            <v>PC_EMP</v>
          </cell>
          <cell r="E2968" t="str">
            <v>T</v>
          </cell>
          <cell r="F2968" t="str">
            <v>BES</v>
          </cell>
          <cell r="G2968" t="str">
            <v>TOTAL</v>
          </cell>
          <cell r="H2968" t="str">
            <v>:</v>
          </cell>
          <cell r="I2968" t="str">
            <v>NC</v>
          </cell>
          <cell r="K2968" t="str">
            <v>V</v>
          </cell>
          <cell r="L2968">
            <v>38628.496782407405</v>
          </cell>
          <cell r="M2968" t="str">
            <v>gchateaug</v>
          </cell>
          <cell r="N2968">
            <v>38680.624421296299</v>
          </cell>
          <cell r="O2968" t="str">
            <v>gchateaug</v>
          </cell>
        </row>
        <row r="2969">
          <cell r="A2969" t="str">
            <v>2000</v>
          </cell>
          <cell r="B2969" t="str">
            <v>CZ04</v>
          </cell>
          <cell r="C2969" t="str">
            <v>A00</v>
          </cell>
          <cell r="D2969" t="str">
            <v>PC_EMP</v>
          </cell>
          <cell r="E2969" t="str">
            <v>T</v>
          </cell>
          <cell r="F2969" t="str">
            <v>TOTAL</v>
          </cell>
          <cell r="G2969" t="str">
            <v>RSE</v>
          </cell>
          <cell r="H2969" t="str">
            <v>:</v>
          </cell>
          <cell r="I2969" t="str">
            <v>NC</v>
          </cell>
          <cell r="K2969" t="str">
            <v>V</v>
          </cell>
          <cell r="L2969">
            <v>38628.496782407405</v>
          </cell>
          <cell r="M2969" t="str">
            <v>gchateaug</v>
          </cell>
          <cell r="N2969">
            <v>38680.624421296299</v>
          </cell>
          <cell r="O2969" t="str">
            <v>gchateaug</v>
          </cell>
        </row>
        <row r="2970">
          <cell r="A2970" t="str">
            <v>2000</v>
          </cell>
          <cell r="B2970" t="str">
            <v>CZ04</v>
          </cell>
          <cell r="C2970" t="str">
            <v>A00</v>
          </cell>
          <cell r="D2970" t="str">
            <v>PC_EMP</v>
          </cell>
          <cell r="E2970" t="str">
            <v>T</v>
          </cell>
          <cell r="F2970" t="str">
            <v>TOTAL</v>
          </cell>
          <cell r="G2970" t="str">
            <v>TOTAL</v>
          </cell>
          <cell r="H2970" t="str">
            <v>:</v>
          </cell>
          <cell r="I2970" t="str">
            <v>NC</v>
          </cell>
          <cell r="K2970" t="str">
            <v>V</v>
          </cell>
          <cell r="L2970">
            <v>38628.496782407405</v>
          </cell>
          <cell r="M2970" t="str">
            <v>gchateaug</v>
          </cell>
          <cell r="N2970">
            <v>38680.624421296299</v>
          </cell>
          <cell r="O2970" t="str">
            <v>gchateaug</v>
          </cell>
        </row>
        <row r="2971">
          <cell r="A2971" t="str">
            <v>2000</v>
          </cell>
          <cell r="B2971" t="str">
            <v>CZ03</v>
          </cell>
          <cell r="C2971" t="str">
            <v>A00</v>
          </cell>
          <cell r="D2971" t="str">
            <v>PC_EMP</v>
          </cell>
          <cell r="E2971" t="str">
            <v>T</v>
          </cell>
          <cell r="F2971" t="str">
            <v>BES</v>
          </cell>
          <cell r="G2971" t="str">
            <v>RSE</v>
          </cell>
          <cell r="H2971" t="str">
            <v>:</v>
          </cell>
          <cell r="I2971" t="str">
            <v>NC</v>
          </cell>
          <cell r="K2971" t="str">
            <v>V</v>
          </cell>
          <cell r="L2971">
            <v>38628.496782407405</v>
          </cell>
          <cell r="M2971" t="str">
            <v>gchateaug</v>
          </cell>
          <cell r="N2971">
            <v>38680.624421296299</v>
          </cell>
          <cell r="O2971" t="str">
            <v>gchateaug</v>
          </cell>
        </row>
        <row r="2972">
          <cell r="A2972" t="str">
            <v>2000</v>
          </cell>
          <cell r="B2972" t="str">
            <v>CZ03</v>
          </cell>
          <cell r="C2972" t="str">
            <v>A00</v>
          </cell>
          <cell r="D2972" t="str">
            <v>PC_EMP</v>
          </cell>
          <cell r="E2972" t="str">
            <v>T</v>
          </cell>
          <cell r="F2972" t="str">
            <v>BES</v>
          </cell>
          <cell r="G2972" t="str">
            <v>TOTAL</v>
          </cell>
          <cell r="H2972" t="str">
            <v>:</v>
          </cell>
          <cell r="I2972" t="str">
            <v>NC</v>
          </cell>
          <cell r="K2972" t="str">
            <v>V</v>
          </cell>
          <cell r="L2972">
            <v>38628.496782407405</v>
          </cell>
          <cell r="M2972" t="str">
            <v>gchateaug</v>
          </cell>
          <cell r="N2972">
            <v>38680.624421296299</v>
          </cell>
          <cell r="O2972" t="str">
            <v>gchateaug</v>
          </cell>
        </row>
        <row r="2973">
          <cell r="A2973" t="str">
            <v>2000</v>
          </cell>
          <cell r="B2973" t="str">
            <v>CZ03</v>
          </cell>
          <cell r="C2973" t="str">
            <v>A00</v>
          </cell>
          <cell r="D2973" t="str">
            <v>PC_EMP</v>
          </cell>
          <cell r="E2973" t="str">
            <v>T</v>
          </cell>
          <cell r="F2973" t="str">
            <v>TOTAL</v>
          </cell>
          <cell r="G2973" t="str">
            <v>RSE</v>
          </cell>
          <cell r="H2973" t="str">
            <v>:</v>
          </cell>
          <cell r="I2973" t="str">
            <v>NC</v>
          </cell>
          <cell r="K2973" t="str">
            <v>V</v>
          </cell>
          <cell r="L2973">
            <v>38628.496782407405</v>
          </cell>
          <cell r="M2973" t="str">
            <v>gchateaug</v>
          </cell>
          <cell r="N2973">
            <v>38680.624444444446</v>
          </cell>
          <cell r="O2973" t="str">
            <v>gchateaug</v>
          </cell>
        </row>
        <row r="2974">
          <cell r="A2974" t="str">
            <v>2000</v>
          </cell>
          <cell r="B2974" t="str">
            <v>CZ03</v>
          </cell>
          <cell r="C2974" t="str">
            <v>A00</v>
          </cell>
          <cell r="D2974" t="str">
            <v>PC_EMP</v>
          </cell>
          <cell r="E2974" t="str">
            <v>T</v>
          </cell>
          <cell r="F2974" t="str">
            <v>TOTAL</v>
          </cell>
          <cell r="G2974" t="str">
            <v>TOTAL</v>
          </cell>
          <cell r="H2974" t="str">
            <v>:</v>
          </cell>
          <cell r="I2974" t="str">
            <v>NC</v>
          </cell>
          <cell r="K2974" t="str">
            <v>V</v>
          </cell>
          <cell r="L2974">
            <v>38628.496782407405</v>
          </cell>
          <cell r="M2974" t="str">
            <v>gchateaug</v>
          </cell>
          <cell r="N2974">
            <v>38680.624444444446</v>
          </cell>
          <cell r="O2974" t="str">
            <v>gchateaug</v>
          </cell>
        </row>
        <row r="2975">
          <cell r="A2975" t="str">
            <v>2000</v>
          </cell>
          <cell r="B2975" t="str">
            <v>CZ0</v>
          </cell>
          <cell r="C2975" t="str">
            <v>A00</v>
          </cell>
          <cell r="D2975" t="str">
            <v>PC_EMP</v>
          </cell>
          <cell r="E2975" t="str">
            <v>T</v>
          </cell>
          <cell r="F2975" t="str">
            <v>BES</v>
          </cell>
          <cell r="G2975" t="str">
            <v>RSE</v>
          </cell>
          <cell r="I2975" t="str">
            <v>NC</v>
          </cell>
          <cell r="K2975" t="str">
            <v>V</v>
          </cell>
          <cell r="L2975">
            <v>38628.496782407405</v>
          </cell>
          <cell r="M2975" t="str">
            <v>gchateaug</v>
          </cell>
          <cell r="N2975">
            <v>38681.684479166666</v>
          </cell>
          <cell r="O2975" t="str">
            <v>gchateaug</v>
          </cell>
          <cell r="Q2975">
            <v>0.18</v>
          </cell>
        </row>
        <row r="2976">
          <cell r="A2976" t="str">
            <v>2000</v>
          </cell>
          <cell r="B2976" t="str">
            <v>CZ0</v>
          </cell>
          <cell r="C2976" t="str">
            <v>A00</v>
          </cell>
          <cell r="D2976" t="str">
            <v>PC_EMP</v>
          </cell>
          <cell r="E2976" t="str">
            <v>T</v>
          </cell>
          <cell r="F2976" t="str">
            <v>BES</v>
          </cell>
          <cell r="G2976" t="str">
            <v>TOTAL</v>
          </cell>
          <cell r="I2976" t="str">
            <v>NC</v>
          </cell>
          <cell r="K2976" t="str">
            <v>V</v>
          </cell>
          <cell r="L2976">
            <v>38628.496782407405</v>
          </cell>
          <cell r="M2976" t="str">
            <v>gchateaug</v>
          </cell>
          <cell r="N2976">
            <v>38681.684479166666</v>
          </cell>
          <cell r="O2976" t="str">
            <v>gchateaug</v>
          </cell>
          <cell r="Q2976">
            <v>0.43</v>
          </cell>
        </row>
        <row r="2977">
          <cell r="A2977" t="str">
            <v>1999</v>
          </cell>
          <cell r="B2977" t="str">
            <v>PT30</v>
          </cell>
          <cell r="C2977" t="str">
            <v>A00</v>
          </cell>
          <cell r="D2977" t="str">
            <v>PC_EMP</v>
          </cell>
          <cell r="E2977" t="str">
            <v>T</v>
          </cell>
          <cell r="F2977" t="str">
            <v>BES</v>
          </cell>
          <cell r="G2977" t="str">
            <v>TOTAL</v>
          </cell>
          <cell r="I2977" t="str">
            <v>NC</v>
          </cell>
          <cell r="J2977" t="str">
            <v>; former flag equal "s"</v>
          </cell>
          <cell r="K2977" t="str">
            <v>V</v>
          </cell>
          <cell r="L2977">
            <v>38628.496782407405</v>
          </cell>
          <cell r="M2977" t="str">
            <v>gchateaug</v>
          </cell>
          <cell r="N2977">
            <v>38680.624456018515</v>
          </cell>
          <cell r="O2977" t="str">
            <v>gchateaug</v>
          </cell>
          <cell r="Q2977">
            <v>0.02</v>
          </cell>
        </row>
        <row r="2978">
          <cell r="A2978" t="str">
            <v>1999</v>
          </cell>
          <cell r="B2978" t="str">
            <v>PT30</v>
          </cell>
          <cell r="C2978" t="str">
            <v>A00</v>
          </cell>
          <cell r="D2978" t="str">
            <v>PC_EMP</v>
          </cell>
          <cell r="E2978" t="str">
            <v>T</v>
          </cell>
          <cell r="F2978" t="str">
            <v>BES</v>
          </cell>
          <cell r="G2978" t="str">
            <v>RSE</v>
          </cell>
          <cell r="H2978" t="str">
            <v>:</v>
          </cell>
          <cell r="I2978" t="str">
            <v>NC</v>
          </cell>
          <cell r="K2978" t="str">
            <v>V</v>
          </cell>
          <cell r="L2978">
            <v>38628.496782407405</v>
          </cell>
          <cell r="M2978" t="str">
            <v>gchateaug</v>
          </cell>
          <cell r="N2978">
            <v>38680.624456018515</v>
          </cell>
          <cell r="O2978" t="str">
            <v>gchateaug</v>
          </cell>
        </row>
        <row r="2979">
          <cell r="A2979" t="str">
            <v>1999</v>
          </cell>
          <cell r="B2979" t="str">
            <v>PT3</v>
          </cell>
          <cell r="C2979" t="str">
            <v>A00</v>
          </cell>
          <cell r="D2979" t="str">
            <v>PC_EMP</v>
          </cell>
          <cell r="E2979" t="str">
            <v>T</v>
          </cell>
          <cell r="F2979" t="str">
            <v>TOTAL</v>
          </cell>
          <cell r="G2979" t="str">
            <v>TOTAL</v>
          </cell>
          <cell r="I2979" t="str">
            <v>NC</v>
          </cell>
          <cell r="J2979" t="str">
            <v>; former flag equal "s"</v>
          </cell>
          <cell r="K2979" t="str">
            <v>V</v>
          </cell>
          <cell r="L2979">
            <v>38628.496782407405</v>
          </cell>
          <cell r="M2979" t="str">
            <v>gchateaug</v>
          </cell>
          <cell r="N2979">
            <v>38680.624456018515</v>
          </cell>
          <cell r="O2979" t="str">
            <v>gchateaug</v>
          </cell>
          <cell r="Q2979">
            <v>0.59</v>
          </cell>
        </row>
        <row r="2980">
          <cell r="A2980" t="str">
            <v>1999</v>
          </cell>
          <cell r="B2980" t="str">
            <v>PT3</v>
          </cell>
          <cell r="C2980" t="str">
            <v>A00</v>
          </cell>
          <cell r="D2980" t="str">
            <v>PC_EMP</v>
          </cell>
          <cell r="E2980" t="str">
            <v>T</v>
          </cell>
          <cell r="F2980" t="str">
            <v>TOTAL</v>
          </cell>
          <cell r="G2980" t="str">
            <v>RSE</v>
          </cell>
          <cell r="H2980" t="str">
            <v>:</v>
          </cell>
          <cell r="I2980" t="str">
            <v>NC</v>
          </cell>
          <cell r="K2980" t="str">
            <v>V</v>
          </cell>
          <cell r="L2980">
            <v>38628.496782407405</v>
          </cell>
          <cell r="M2980" t="str">
            <v>gchateaug</v>
          </cell>
          <cell r="N2980">
            <v>38680.624456018515</v>
          </cell>
          <cell r="O2980" t="str">
            <v>gchateaug</v>
          </cell>
        </row>
        <row r="2981">
          <cell r="A2981" t="str">
            <v>1999</v>
          </cell>
          <cell r="B2981" t="str">
            <v>PT3</v>
          </cell>
          <cell r="C2981" t="str">
            <v>A00</v>
          </cell>
          <cell r="D2981" t="str">
            <v>PC_EMP</v>
          </cell>
          <cell r="E2981" t="str">
            <v>T</v>
          </cell>
          <cell r="F2981" t="str">
            <v>BES</v>
          </cell>
          <cell r="G2981" t="str">
            <v>TOTAL</v>
          </cell>
          <cell r="I2981" t="str">
            <v>NC</v>
          </cell>
          <cell r="J2981" t="str">
            <v>; former flag equal "s"</v>
          </cell>
          <cell r="K2981" t="str">
            <v>V</v>
          </cell>
          <cell r="L2981">
            <v>38628.496782407405</v>
          </cell>
          <cell r="M2981" t="str">
            <v>gchateaug</v>
          </cell>
          <cell r="N2981">
            <v>38680.624456018515</v>
          </cell>
          <cell r="O2981" t="str">
            <v>gchateaug</v>
          </cell>
          <cell r="Q2981">
            <v>0.02</v>
          </cell>
        </row>
        <row r="2982">
          <cell r="A2982" t="str">
            <v>1999</v>
          </cell>
          <cell r="B2982" t="str">
            <v>PT3</v>
          </cell>
          <cell r="C2982" t="str">
            <v>A00</v>
          </cell>
          <cell r="D2982" t="str">
            <v>PC_EMP</v>
          </cell>
          <cell r="E2982" t="str">
            <v>T</v>
          </cell>
          <cell r="F2982" t="str">
            <v>BES</v>
          </cell>
          <cell r="G2982" t="str">
            <v>RSE</v>
          </cell>
          <cell r="H2982" t="str">
            <v>:</v>
          </cell>
          <cell r="I2982" t="str">
            <v>NC</v>
          </cell>
          <cell r="K2982" t="str">
            <v>V</v>
          </cell>
          <cell r="L2982">
            <v>38628.496782407405</v>
          </cell>
          <cell r="M2982" t="str">
            <v>gchateaug</v>
          </cell>
          <cell r="N2982">
            <v>38680.624456018515</v>
          </cell>
          <cell r="O2982" t="str">
            <v>gchateaug</v>
          </cell>
        </row>
        <row r="2983">
          <cell r="A2983" t="str">
            <v>1999</v>
          </cell>
          <cell r="B2983" t="str">
            <v>PL52</v>
          </cell>
          <cell r="C2983" t="str">
            <v>A00</v>
          </cell>
          <cell r="D2983" t="str">
            <v>PC_EMP</v>
          </cell>
          <cell r="E2983" t="str">
            <v>T</v>
          </cell>
          <cell r="F2983" t="str">
            <v>TOTAL</v>
          </cell>
          <cell r="G2983" t="str">
            <v>TOTAL</v>
          </cell>
          <cell r="H2983" t="str">
            <v>:</v>
          </cell>
          <cell r="I2983" t="str">
            <v>NC</v>
          </cell>
          <cell r="K2983" t="str">
            <v>V</v>
          </cell>
          <cell r="L2983">
            <v>38628.496782407405</v>
          </cell>
          <cell r="M2983" t="str">
            <v>gchateaug</v>
          </cell>
          <cell r="N2983">
            <v>38680.624456018515</v>
          </cell>
          <cell r="O2983" t="str">
            <v>gchateaug</v>
          </cell>
        </row>
        <row r="2984">
          <cell r="A2984" t="str">
            <v>1999</v>
          </cell>
          <cell r="B2984" t="str">
            <v>PL52</v>
          </cell>
          <cell r="C2984" t="str">
            <v>A00</v>
          </cell>
          <cell r="D2984" t="str">
            <v>PC_EMP</v>
          </cell>
          <cell r="E2984" t="str">
            <v>T</v>
          </cell>
          <cell r="F2984" t="str">
            <v>TOTAL</v>
          </cell>
          <cell r="G2984" t="str">
            <v>RSE</v>
          </cell>
          <cell r="H2984" t="str">
            <v>:</v>
          </cell>
          <cell r="I2984" t="str">
            <v>NC</v>
          </cell>
          <cell r="K2984" t="str">
            <v>V</v>
          </cell>
          <cell r="L2984">
            <v>38628.496782407405</v>
          </cell>
          <cell r="M2984" t="str">
            <v>gchateaug</v>
          </cell>
          <cell r="N2984">
            <v>38680.624456018515</v>
          </cell>
          <cell r="O2984" t="str">
            <v>gchateaug</v>
          </cell>
        </row>
        <row r="2985">
          <cell r="A2985" t="str">
            <v>2002</v>
          </cell>
          <cell r="B2985" t="str">
            <v>CY00</v>
          </cell>
          <cell r="C2985" t="str">
            <v>A00</v>
          </cell>
          <cell r="D2985" t="str">
            <v>PC_EMP</v>
          </cell>
          <cell r="E2985" t="str">
            <v>T</v>
          </cell>
          <cell r="F2985" t="str">
            <v>BES</v>
          </cell>
          <cell r="G2985" t="str">
            <v>TOTAL</v>
          </cell>
          <cell r="I2985" t="str">
            <v>MS</v>
          </cell>
          <cell r="K2985" t="str">
            <v>V</v>
          </cell>
          <cell r="L2985">
            <v>38628.496782407405</v>
          </cell>
          <cell r="M2985" t="str">
            <v>gchateaug</v>
          </cell>
          <cell r="N2985">
            <v>38681.684606481482</v>
          </cell>
          <cell r="O2985" t="str">
            <v>gchateaug</v>
          </cell>
          <cell r="Q2985">
            <v>0.16</v>
          </cell>
        </row>
        <row r="2986">
          <cell r="A2986" t="str">
            <v>2002</v>
          </cell>
          <cell r="B2986" t="str">
            <v>CY00</v>
          </cell>
          <cell r="C2986" t="str">
            <v>A00</v>
          </cell>
          <cell r="D2986" t="str">
            <v>PC_EMP</v>
          </cell>
          <cell r="E2986" t="str">
            <v>T</v>
          </cell>
          <cell r="F2986" t="str">
            <v>BES</v>
          </cell>
          <cell r="G2986" t="str">
            <v>RSE</v>
          </cell>
          <cell r="I2986" t="str">
            <v>MS</v>
          </cell>
          <cell r="K2986" t="str">
            <v>V</v>
          </cell>
          <cell r="L2986">
            <v>38628.496782407405</v>
          </cell>
          <cell r="M2986" t="str">
            <v>gchateaug</v>
          </cell>
          <cell r="N2986">
            <v>38681.684606481482</v>
          </cell>
          <cell r="O2986" t="str">
            <v>gchateaug</v>
          </cell>
          <cell r="Q2986">
            <v>0.09</v>
          </cell>
        </row>
        <row r="2987">
          <cell r="A2987" t="str">
            <v>2002</v>
          </cell>
          <cell r="B2987" t="str">
            <v>BE32</v>
          </cell>
          <cell r="C2987" t="str">
            <v>A00</v>
          </cell>
          <cell r="D2987" t="str">
            <v>PC_EMP</v>
          </cell>
          <cell r="E2987" t="str">
            <v>T</v>
          </cell>
          <cell r="F2987" t="str">
            <v>TOTAL</v>
          </cell>
          <cell r="G2987" t="str">
            <v>TOTAL</v>
          </cell>
          <cell r="H2987" t="str">
            <v>:</v>
          </cell>
          <cell r="I2987" t="str">
            <v>MS</v>
          </cell>
          <cell r="K2987" t="str">
            <v>V</v>
          </cell>
          <cell r="L2987">
            <v>38628.496782407405</v>
          </cell>
          <cell r="M2987" t="str">
            <v>gchateaug</v>
          </cell>
          <cell r="N2987">
            <v>38680.624456018515</v>
          </cell>
          <cell r="O2987" t="str">
            <v>gchateaug</v>
          </cell>
        </row>
        <row r="2988">
          <cell r="A2988" t="str">
            <v>2002</v>
          </cell>
          <cell r="B2988" t="str">
            <v>BE32</v>
          </cell>
          <cell r="C2988" t="str">
            <v>A00</v>
          </cell>
          <cell r="D2988" t="str">
            <v>PC_EMP</v>
          </cell>
          <cell r="E2988" t="str">
            <v>T</v>
          </cell>
          <cell r="F2988" t="str">
            <v>TOTAL</v>
          </cell>
          <cell r="G2988" t="str">
            <v>RSE</v>
          </cell>
          <cell r="H2988" t="str">
            <v>:</v>
          </cell>
          <cell r="I2988" t="str">
            <v>MS</v>
          </cell>
          <cell r="K2988" t="str">
            <v>V</v>
          </cell>
          <cell r="L2988">
            <v>38628.496782407405</v>
          </cell>
          <cell r="M2988" t="str">
            <v>gchateaug</v>
          </cell>
          <cell r="N2988">
            <v>38680.624456018515</v>
          </cell>
          <cell r="O2988" t="str">
            <v>gchateaug</v>
          </cell>
        </row>
        <row r="2989">
          <cell r="A2989" t="str">
            <v>2002</v>
          </cell>
          <cell r="B2989" t="str">
            <v>BE32</v>
          </cell>
          <cell r="C2989" t="str">
            <v>A00</v>
          </cell>
          <cell r="D2989" t="str">
            <v>PC_EMP</v>
          </cell>
          <cell r="E2989" t="str">
            <v>T</v>
          </cell>
          <cell r="F2989" t="str">
            <v>BES</v>
          </cell>
          <cell r="G2989" t="str">
            <v>TOTAL</v>
          </cell>
          <cell r="H2989" t="str">
            <v>:</v>
          </cell>
          <cell r="I2989" t="str">
            <v>MS</v>
          </cell>
          <cell r="K2989" t="str">
            <v>V</v>
          </cell>
          <cell r="L2989">
            <v>38628.496782407405</v>
          </cell>
          <cell r="M2989" t="str">
            <v>gchateaug</v>
          </cell>
          <cell r="N2989">
            <v>38680.624456018515</v>
          </cell>
          <cell r="O2989" t="str">
            <v>gchateaug</v>
          </cell>
        </row>
        <row r="2990">
          <cell r="A2990" t="str">
            <v>2002</v>
          </cell>
          <cell r="B2990" t="str">
            <v>BE32</v>
          </cell>
          <cell r="C2990" t="str">
            <v>A00</v>
          </cell>
          <cell r="D2990" t="str">
            <v>PC_EMP</v>
          </cell>
          <cell r="E2990" t="str">
            <v>T</v>
          </cell>
          <cell r="F2990" t="str">
            <v>BES</v>
          </cell>
          <cell r="G2990" t="str">
            <v>RSE</v>
          </cell>
          <cell r="H2990" t="str">
            <v>:</v>
          </cell>
          <cell r="I2990" t="str">
            <v>MS</v>
          </cell>
          <cell r="K2990" t="str">
            <v>V</v>
          </cell>
          <cell r="L2990">
            <v>38628.496782407405</v>
          </cell>
          <cell r="M2990" t="str">
            <v>gchateaug</v>
          </cell>
          <cell r="N2990">
            <v>38680.624456018515</v>
          </cell>
          <cell r="O2990" t="str">
            <v>gchateaug</v>
          </cell>
        </row>
        <row r="2991">
          <cell r="A2991" t="str">
            <v>2002</v>
          </cell>
          <cell r="B2991" t="str">
            <v>BE3</v>
          </cell>
          <cell r="C2991" t="str">
            <v>A00</v>
          </cell>
          <cell r="D2991" t="str">
            <v>PC_EMP</v>
          </cell>
          <cell r="E2991" t="str">
            <v>T</v>
          </cell>
          <cell r="F2991" t="str">
            <v>TOTAL</v>
          </cell>
          <cell r="G2991" t="str">
            <v>TOTAL</v>
          </cell>
          <cell r="H2991" t="str">
            <v>:</v>
          </cell>
          <cell r="I2991" t="str">
            <v>MS</v>
          </cell>
          <cell r="K2991" t="str">
            <v>V</v>
          </cell>
          <cell r="L2991">
            <v>38628.496782407405</v>
          </cell>
          <cell r="M2991" t="str">
            <v>gchateaug</v>
          </cell>
          <cell r="N2991">
            <v>38680.624456018515</v>
          </cell>
          <cell r="O2991" t="str">
            <v>gchateaug</v>
          </cell>
        </row>
        <row r="2992">
          <cell r="A2992" t="str">
            <v>2002</v>
          </cell>
          <cell r="B2992" t="str">
            <v>BE3</v>
          </cell>
          <cell r="C2992" t="str">
            <v>A00</v>
          </cell>
          <cell r="D2992" t="str">
            <v>PC_EMP</v>
          </cell>
          <cell r="E2992" t="str">
            <v>T</v>
          </cell>
          <cell r="F2992" t="str">
            <v>TOTAL</v>
          </cell>
          <cell r="G2992" t="str">
            <v>RSE</v>
          </cell>
          <cell r="H2992" t="str">
            <v>:</v>
          </cell>
          <cell r="I2992" t="str">
            <v>MS</v>
          </cell>
          <cell r="K2992" t="str">
            <v>V</v>
          </cell>
          <cell r="L2992">
            <v>38628.496782407405</v>
          </cell>
          <cell r="M2992" t="str">
            <v>gchateaug</v>
          </cell>
          <cell r="N2992">
            <v>38680.624456018515</v>
          </cell>
          <cell r="O2992" t="str">
            <v>gchateaug</v>
          </cell>
        </row>
        <row r="2993">
          <cell r="A2993" t="str">
            <v>2002</v>
          </cell>
          <cell r="B2993" t="str">
            <v>BE3</v>
          </cell>
          <cell r="C2993" t="str">
            <v>A00</v>
          </cell>
          <cell r="D2993" t="str">
            <v>PC_EMP</v>
          </cell>
          <cell r="E2993" t="str">
            <v>T</v>
          </cell>
          <cell r="F2993" t="str">
            <v>BES</v>
          </cell>
          <cell r="G2993" t="str">
            <v>TOTAL</v>
          </cell>
          <cell r="I2993" t="str">
            <v>MS</v>
          </cell>
          <cell r="K2993" t="str">
            <v>V</v>
          </cell>
          <cell r="L2993">
            <v>38628.496782407405</v>
          </cell>
          <cell r="M2993" t="str">
            <v>gchateaug</v>
          </cell>
          <cell r="N2993">
            <v>38680.630682870367</v>
          </cell>
          <cell r="O2993" t="str">
            <v>gchateaug</v>
          </cell>
          <cell r="Q2993">
            <v>0.74</v>
          </cell>
        </row>
        <row r="2994">
          <cell r="A2994" t="str">
            <v>2002</v>
          </cell>
          <cell r="B2994" t="str">
            <v>BE3</v>
          </cell>
          <cell r="C2994" t="str">
            <v>A00</v>
          </cell>
          <cell r="D2994" t="str">
            <v>PC_EMP</v>
          </cell>
          <cell r="E2994" t="str">
            <v>T</v>
          </cell>
          <cell r="F2994" t="str">
            <v>BES</v>
          </cell>
          <cell r="G2994" t="str">
            <v>RSE</v>
          </cell>
          <cell r="I2994" t="str">
            <v>MS</v>
          </cell>
          <cell r="K2994" t="str">
            <v>V</v>
          </cell>
          <cell r="L2994">
            <v>38628.496782407405</v>
          </cell>
          <cell r="M2994" t="str">
            <v>gchateaug</v>
          </cell>
          <cell r="N2994">
            <v>38680.630682870367</v>
          </cell>
          <cell r="O2994" t="str">
            <v>gchateaug</v>
          </cell>
          <cell r="Q2994">
            <v>0.39</v>
          </cell>
        </row>
        <row r="2995">
          <cell r="A2995" t="str">
            <v>2002</v>
          </cell>
          <cell r="B2995" t="str">
            <v>BE23</v>
          </cell>
          <cell r="C2995" t="str">
            <v>A00</v>
          </cell>
          <cell r="D2995" t="str">
            <v>PC_EMP</v>
          </cell>
          <cell r="E2995" t="str">
            <v>T</v>
          </cell>
          <cell r="F2995" t="str">
            <v>TOTAL</v>
          </cell>
          <cell r="G2995" t="str">
            <v>TOTAL</v>
          </cell>
          <cell r="H2995" t="str">
            <v>:</v>
          </cell>
          <cell r="I2995" t="str">
            <v>MS</v>
          </cell>
          <cell r="K2995" t="str">
            <v>V</v>
          </cell>
          <cell r="L2995">
            <v>38628.496782407405</v>
          </cell>
          <cell r="M2995" t="str">
            <v>gchateaug</v>
          </cell>
          <cell r="N2995">
            <v>38680.624456018515</v>
          </cell>
          <cell r="O2995" t="str">
            <v>gchateaug</v>
          </cell>
        </row>
        <row r="2996">
          <cell r="A2996" t="str">
            <v>2002</v>
          </cell>
          <cell r="B2996" t="str">
            <v>BE23</v>
          </cell>
          <cell r="C2996" t="str">
            <v>A00</v>
          </cell>
          <cell r="D2996" t="str">
            <v>PC_EMP</v>
          </cell>
          <cell r="E2996" t="str">
            <v>T</v>
          </cell>
          <cell r="F2996" t="str">
            <v>TOTAL</v>
          </cell>
          <cell r="G2996" t="str">
            <v>RSE</v>
          </cell>
          <cell r="H2996" t="str">
            <v>:</v>
          </cell>
          <cell r="I2996" t="str">
            <v>MS</v>
          </cell>
          <cell r="K2996" t="str">
            <v>V</v>
          </cell>
          <cell r="L2996">
            <v>38628.496782407405</v>
          </cell>
          <cell r="M2996" t="str">
            <v>gchateaug</v>
          </cell>
          <cell r="N2996">
            <v>38680.624456018515</v>
          </cell>
          <cell r="O2996" t="str">
            <v>gchateaug</v>
          </cell>
        </row>
        <row r="2997">
          <cell r="A2997" t="str">
            <v>2002</v>
          </cell>
          <cell r="B2997" t="str">
            <v>BE23</v>
          </cell>
          <cell r="C2997" t="str">
            <v>A00</v>
          </cell>
          <cell r="D2997" t="str">
            <v>PC_EMP</v>
          </cell>
          <cell r="E2997" t="str">
            <v>T</v>
          </cell>
          <cell r="F2997" t="str">
            <v>BES</v>
          </cell>
          <cell r="G2997" t="str">
            <v>TOTAL</v>
          </cell>
          <cell r="H2997" t="str">
            <v>:</v>
          </cell>
          <cell r="I2997" t="str">
            <v>MS</v>
          </cell>
          <cell r="K2997" t="str">
            <v>V</v>
          </cell>
          <cell r="L2997">
            <v>38628.496782407405</v>
          </cell>
          <cell r="M2997" t="str">
            <v>gchateaug</v>
          </cell>
          <cell r="N2997">
            <v>38680.624456018515</v>
          </cell>
          <cell r="O2997" t="str">
            <v>gchateaug</v>
          </cell>
        </row>
        <row r="2998">
          <cell r="A2998" t="str">
            <v>2002</v>
          </cell>
          <cell r="B2998" t="str">
            <v>BE23</v>
          </cell>
          <cell r="C2998" t="str">
            <v>A00</v>
          </cell>
          <cell r="D2998" t="str">
            <v>PC_EMP</v>
          </cell>
          <cell r="E2998" t="str">
            <v>T</v>
          </cell>
          <cell r="F2998" t="str">
            <v>BES</v>
          </cell>
          <cell r="G2998" t="str">
            <v>RSE</v>
          </cell>
          <cell r="H2998" t="str">
            <v>:</v>
          </cell>
          <cell r="I2998" t="str">
            <v>MS</v>
          </cell>
          <cell r="K2998" t="str">
            <v>V</v>
          </cell>
          <cell r="L2998">
            <v>38628.496782407405</v>
          </cell>
          <cell r="M2998" t="str">
            <v>gchateaug</v>
          </cell>
          <cell r="N2998">
            <v>38680.624456018515</v>
          </cell>
          <cell r="O2998" t="str">
            <v>gchateaug</v>
          </cell>
        </row>
        <row r="2999">
          <cell r="A2999" t="str">
            <v>2001</v>
          </cell>
          <cell r="B2999" t="str">
            <v>PT20</v>
          </cell>
          <cell r="C2999" t="str">
            <v>A00</v>
          </cell>
          <cell r="D2999" t="str">
            <v>PC_EMP</v>
          </cell>
          <cell r="E2999" t="str">
            <v>T</v>
          </cell>
          <cell r="F2999" t="str">
            <v>TOTAL</v>
          </cell>
          <cell r="G2999" t="str">
            <v>TOTAL</v>
          </cell>
          <cell r="I2999" t="str">
            <v>NC</v>
          </cell>
          <cell r="J2999" t="str">
            <v>; former flag equal "s"</v>
          </cell>
          <cell r="K2999" t="str">
            <v>V</v>
          </cell>
          <cell r="L2999">
            <v>38628.496782407405</v>
          </cell>
          <cell r="M2999" t="str">
            <v>gchateaug</v>
          </cell>
          <cell r="N2999">
            <v>38680.624456018515</v>
          </cell>
          <cell r="O2999" t="str">
            <v>gchateaug</v>
          </cell>
          <cell r="Q2999">
            <v>0.7</v>
          </cell>
        </row>
        <row r="3000">
          <cell r="A3000" t="str">
            <v>2001</v>
          </cell>
          <cell r="B3000" t="str">
            <v>PT20</v>
          </cell>
          <cell r="C3000" t="str">
            <v>A00</v>
          </cell>
          <cell r="D3000" t="str">
            <v>PC_EMP</v>
          </cell>
          <cell r="E3000" t="str">
            <v>T</v>
          </cell>
          <cell r="F3000" t="str">
            <v>TOTAL</v>
          </cell>
          <cell r="G3000" t="str">
            <v>RSE</v>
          </cell>
          <cell r="I3000" t="str">
            <v>NC</v>
          </cell>
          <cell r="J3000" t="str">
            <v>; former flag equal "s"</v>
          </cell>
          <cell r="K3000" t="str">
            <v>V</v>
          </cell>
          <cell r="L3000">
            <v>38628.496782407405</v>
          </cell>
          <cell r="M3000" t="str">
            <v>gchateaug</v>
          </cell>
          <cell r="N3000">
            <v>38680.624456018515</v>
          </cell>
          <cell r="O3000" t="str">
            <v>gchateaug</v>
          </cell>
          <cell r="Q3000">
            <v>0.43</v>
          </cell>
        </row>
        <row r="3001">
          <cell r="A3001" t="str">
            <v>2001</v>
          </cell>
          <cell r="B3001" t="str">
            <v>PT20</v>
          </cell>
          <cell r="C3001" t="str">
            <v>A00</v>
          </cell>
          <cell r="D3001" t="str">
            <v>PC_EMP</v>
          </cell>
          <cell r="E3001" t="str">
            <v>T</v>
          </cell>
          <cell r="F3001" t="str">
            <v>BES</v>
          </cell>
          <cell r="G3001" t="str">
            <v>TOTAL</v>
          </cell>
          <cell r="I3001" t="str">
            <v>NC</v>
          </cell>
          <cell r="J3001" t="str">
            <v>; former flag equal "s"</v>
          </cell>
          <cell r="K3001" t="str">
            <v>V</v>
          </cell>
          <cell r="L3001">
            <v>38628.496782407405</v>
          </cell>
          <cell r="M3001" t="str">
            <v>gchateaug</v>
          </cell>
          <cell r="N3001">
            <v>38680.624456018515</v>
          </cell>
          <cell r="O3001" t="str">
            <v>gchateaug</v>
          </cell>
          <cell r="Q3001">
            <v>0</v>
          </cell>
        </row>
        <row r="3002">
          <cell r="A3002" t="str">
            <v>2003</v>
          </cell>
          <cell r="B3002" t="str">
            <v>NL23</v>
          </cell>
          <cell r="C3002" t="str">
            <v>A00</v>
          </cell>
          <cell r="D3002" t="str">
            <v>PC_EMP</v>
          </cell>
          <cell r="E3002" t="str">
            <v>T</v>
          </cell>
          <cell r="F3002" t="str">
            <v>BES</v>
          </cell>
          <cell r="G3002" t="str">
            <v>TOTAL</v>
          </cell>
          <cell r="H3002" t="str">
            <v>e</v>
          </cell>
          <cell r="I3002" t="str">
            <v>MS</v>
          </cell>
          <cell r="K3002" t="str">
            <v>V</v>
          </cell>
          <cell r="L3002">
            <v>38628.496793981481</v>
          </cell>
          <cell r="M3002" t="str">
            <v>gchateaug</v>
          </cell>
          <cell r="N3002">
            <v>38680.624467592592</v>
          </cell>
          <cell r="O3002" t="str">
            <v>gchateaug</v>
          </cell>
          <cell r="Q3002">
            <v>0.34</v>
          </cell>
        </row>
        <row r="3003">
          <cell r="A3003" t="str">
            <v>2003</v>
          </cell>
          <cell r="B3003" t="str">
            <v>NL23</v>
          </cell>
          <cell r="C3003" t="str">
            <v>A00</v>
          </cell>
          <cell r="D3003" t="str">
            <v>PC_EMP</v>
          </cell>
          <cell r="E3003" t="str">
            <v>T</v>
          </cell>
          <cell r="F3003" t="str">
            <v>BES</v>
          </cell>
          <cell r="G3003" t="str">
            <v>RSE</v>
          </cell>
          <cell r="H3003" t="str">
            <v>e</v>
          </cell>
          <cell r="I3003" t="str">
            <v>MS</v>
          </cell>
          <cell r="K3003" t="str">
            <v>V</v>
          </cell>
          <cell r="L3003">
            <v>38628.496793981481</v>
          </cell>
          <cell r="M3003" t="str">
            <v>gchateaug</v>
          </cell>
          <cell r="N3003">
            <v>38680.624467592592</v>
          </cell>
          <cell r="O3003" t="str">
            <v>gchateaug</v>
          </cell>
          <cell r="Q3003">
            <v>0.15</v>
          </cell>
        </row>
        <row r="3004">
          <cell r="A3004" t="str">
            <v>2003</v>
          </cell>
          <cell r="B3004" t="str">
            <v>NL22</v>
          </cell>
          <cell r="C3004" t="str">
            <v>A00</v>
          </cell>
          <cell r="D3004" t="str">
            <v>PC_EMP</v>
          </cell>
          <cell r="E3004" t="str">
            <v>T</v>
          </cell>
          <cell r="F3004" t="str">
            <v>TOTAL</v>
          </cell>
          <cell r="G3004" t="str">
            <v>TOTAL</v>
          </cell>
          <cell r="H3004" t="str">
            <v>:</v>
          </cell>
          <cell r="I3004" t="str">
            <v>MS</v>
          </cell>
          <cell r="K3004" t="str">
            <v>V</v>
          </cell>
          <cell r="L3004">
            <v>38628.496793981481</v>
          </cell>
          <cell r="M3004" t="str">
            <v>gchateaug</v>
          </cell>
          <cell r="N3004">
            <v>38680.624467592592</v>
          </cell>
          <cell r="O3004" t="str">
            <v>gchateaug</v>
          </cell>
        </row>
        <row r="3005">
          <cell r="A3005" t="str">
            <v>2003</v>
          </cell>
          <cell r="B3005" t="str">
            <v>NL22</v>
          </cell>
          <cell r="C3005" t="str">
            <v>A00</v>
          </cell>
          <cell r="D3005" t="str">
            <v>PC_EMP</v>
          </cell>
          <cell r="E3005" t="str">
            <v>T</v>
          </cell>
          <cell r="F3005" t="str">
            <v>BES</v>
          </cell>
          <cell r="G3005" t="str">
            <v>TOTAL</v>
          </cell>
          <cell r="H3005" t="str">
            <v>e</v>
          </cell>
          <cell r="I3005" t="str">
            <v>MS</v>
          </cell>
          <cell r="K3005" t="str">
            <v>V</v>
          </cell>
          <cell r="L3005">
            <v>38628.496793981481</v>
          </cell>
          <cell r="M3005" t="str">
            <v>gchateaug</v>
          </cell>
          <cell r="N3005">
            <v>38680.624467592592</v>
          </cell>
          <cell r="O3005" t="str">
            <v>gchateaug</v>
          </cell>
          <cell r="Q3005">
            <v>0.64</v>
          </cell>
        </row>
        <row r="3006">
          <cell r="A3006" t="str">
            <v>2003</v>
          </cell>
          <cell r="B3006" t="str">
            <v>NL22</v>
          </cell>
          <cell r="C3006" t="str">
            <v>A00</v>
          </cell>
          <cell r="D3006" t="str">
            <v>PC_EMP</v>
          </cell>
          <cell r="E3006" t="str">
            <v>T</v>
          </cell>
          <cell r="F3006" t="str">
            <v>BES</v>
          </cell>
          <cell r="G3006" t="str">
            <v>RSE</v>
          </cell>
          <cell r="H3006" t="str">
            <v>e</v>
          </cell>
          <cell r="I3006" t="str">
            <v>MS</v>
          </cell>
          <cell r="K3006" t="str">
            <v>V</v>
          </cell>
          <cell r="L3006">
            <v>38628.496793981481</v>
          </cell>
          <cell r="M3006" t="str">
            <v>gchateaug</v>
          </cell>
          <cell r="N3006">
            <v>38680.624467592592</v>
          </cell>
          <cell r="O3006" t="str">
            <v>gchateaug</v>
          </cell>
          <cell r="Q3006">
            <v>0.28000000000000003</v>
          </cell>
        </row>
        <row r="3007">
          <cell r="A3007" t="str">
            <v>2003</v>
          </cell>
          <cell r="B3007" t="str">
            <v>LT00</v>
          </cell>
          <cell r="C3007" t="str">
            <v>A00</v>
          </cell>
          <cell r="D3007" t="str">
            <v>PC_EMP</v>
          </cell>
          <cell r="E3007" t="str">
            <v>T</v>
          </cell>
          <cell r="F3007" t="str">
            <v>TOTAL</v>
          </cell>
          <cell r="G3007" t="str">
            <v>TOTAL</v>
          </cell>
          <cell r="I3007" t="str">
            <v>MS</v>
          </cell>
          <cell r="K3007" t="str">
            <v>V</v>
          </cell>
          <cell r="L3007">
            <v>38628.496793981481</v>
          </cell>
          <cell r="M3007" t="str">
            <v>gchateaug</v>
          </cell>
          <cell r="N3007">
            <v>38681.684652777774</v>
          </cell>
          <cell r="O3007" t="str">
            <v>gchateaug</v>
          </cell>
          <cell r="Q3007">
            <v>0.99</v>
          </cell>
        </row>
        <row r="3008">
          <cell r="A3008" t="str">
            <v>2003</v>
          </cell>
          <cell r="B3008" t="str">
            <v>LT00</v>
          </cell>
          <cell r="C3008" t="str">
            <v>A00</v>
          </cell>
          <cell r="D3008" t="str">
            <v>PC_EMP</v>
          </cell>
          <cell r="E3008" t="str">
            <v>T</v>
          </cell>
          <cell r="F3008" t="str">
            <v>TOTAL</v>
          </cell>
          <cell r="G3008" t="str">
            <v>RSE</v>
          </cell>
          <cell r="I3008" t="str">
            <v>MS</v>
          </cell>
          <cell r="K3008" t="str">
            <v>V</v>
          </cell>
          <cell r="L3008">
            <v>38628.496793981481</v>
          </cell>
          <cell r="M3008" t="str">
            <v>gchateaug</v>
          </cell>
          <cell r="N3008">
            <v>38681.684652777774</v>
          </cell>
          <cell r="O3008" t="str">
            <v>gchateaug</v>
          </cell>
          <cell r="Q3008">
            <v>0.72</v>
          </cell>
        </row>
        <row r="3009">
          <cell r="A3009" t="str">
            <v>2000</v>
          </cell>
          <cell r="B3009" t="str">
            <v>CZ07</v>
          </cell>
          <cell r="C3009" t="str">
            <v>A00</v>
          </cell>
          <cell r="D3009" t="str">
            <v>PC_EMP</v>
          </cell>
          <cell r="E3009" t="str">
            <v>T</v>
          </cell>
          <cell r="F3009" t="str">
            <v>TOTAL</v>
          </cell>
          <cell r="G3009" t="str">
            <v>RSE</v>
          </cell>
          <cell r="H3009" t="str">
            <v>:</v>
          </cell>
          <cell r="I3009" t="str">
            <v>NC</v>
          </cell>
          <cell r="K3009" t="str">
            <v>V</v>
          </cell>
          <cell r="L3009">
            <v>38628.496793981481</v>
          </cell>
          <cell r="M3009" t="str">
            <v>gchateaug</v>
          </cell>
          <cell r="N3009">
            <v>38680.624467592592</v>
          </cell>
          <cell r="O3009" t="str">
            <v>gchateaug</v>
          </cell>
        </row>
        <row r="3010">
          <cell r="A3010" t="str">
            <v>2000</v>
          </cell>
          <cell r="B3010" t="str">
            <v>CZ07</v>
          </cell>
          <cell r="C3010" t="str">
            <v>A00</v>
          </cell>
          <cell r="D3010" t="str">
            <v>PC_EMP</v>
          </cell>
          <cell r="E3010" t="str">
            <v>T</v>
          </cell>
          <cell r="F3010" t="str">
            <v>BES</v>
          </cell>
          <cell r="G3010" t="str">
            <v>TOTAL</v>
          </cell>
          <cell r="H3010" t="str">
            <v>:</v>
          </cell>
          <cell r="I3010" t="str">
            <v>NC</v>
          </cell>
          <cell r="K3010" t="str">
            <v>V</v>
          </cell>
          <cell r="L3010">
            <v>38628.496793981481</v>
          </cell>
          <cell r="M3010" t="str">
            <v>gchateaug</v>
          </cell>
          <cell r="N3010">
            <v>38680.624467592592</v>
          </cell>
          <cell r="O3010" t="str">
            <v>gchateaug</v>
          </cell>
        </row>
        <row r="3011">
          <cell r="A3011" t="str">
            <v>2000</v>
          </cell>
          <cell r="B3011" t="str">
            <v>CZ07</v>
          </cell>
          <cell r="C3011" t="str">
            <v>A00</v>
          </cell>
          <cell r="D3011" t="str">
            <v>PC_EMP</v>
          </cell>
          <cell r="E3011" t="str">
            <v>T</v>
          </cell>
          <cell r="F3011" t="str">
            <v>BES</v>
          </cell>
          <cell r="G3011" t="str">
            <v>RSE</v>
          </cell>
          <cell r="H3011" t="str">
            <v>:</v>
          </cell>
          <cell r="I3011" t="str">
            <v>NC</v>
          </cell>
          <cell r="K3011" t="str">
            <v>V</v>
          </cell>
          <cell r="L3011">
            <v>38628.496793981481</v>
          </cell>
          <cell r="M3011" t="str">
            <v>gchateaug</v>
          </cell>
          <cell r="N3011">
            <v>38680.624467592592</v>
          </cell>
          <cell r="O3011" t="str">
            <v>gchateaug</v>
          </cell>
        </row>
        <row r="3012">
          <cell r="A3012" t="str">
            <v>2000</v>
          </cell>
          <cell r="B3012" t="str">
            <v>CZ05</v>
          </cell>
          <cell r="C3012" t="str">
            <v>A00</v>
          </cell>
          <cell r="D3012" t="str">
            <v>PC_EMP</v>
          </cell>
          <cell r="E3012" t="str">
            <v>T</v>
          </cell>
          <cell r="F3012" t="str">
            <v>TOTAL</v>
          </cell>
          <cell r="G3012" t="str">
            <v>TOTAL</v>
          </cell>
          <cell r="H3012" t="str">
            <v>:</v>
          </cell>
          <cell r="I3012" t="str">
            <v>NC</v>
          </cell>
          <cell r="K3012" t="str">
            <v>V</v>
          </cell>
          <cell r="L3012">
            <v>38628.496793981481</v>
          </cell>
          <cell r="M3012" t="str">
            <v>gchateaug</v>
          </cell>
          <cell r="N3012">
            <v>38680.624467592592</v>
          </cell>
          <cell r="O3012" t="str">
            <v>gchateaug</v>
          </cell>
        </row>
        <row r="3013">
          <cell r="A3013" t="str">
            <v>2000</v>
          </cell>
          <cell r="B3013" t="str">
            <v>CZ05</v>
          </cell>
          <cell r="C3013" t="str">
            <v>A00</v>
          </cell>
          <cell r="D3013" t="str">
            <v>PC_EMP</v>
          </cell>
          <cell r="E3013" t="str">
            <v>T</v>
          </cell>
          <cell r="F3013" t="str">
            <v>TOTAL</v>
          </cell>
          <cell r="G3013" t="str">
            <v>RSE</v>
          </cell>
          <cell r="H3013" t="str">
            <v>:</v>
          </cell>
          <cell r="I3013" t="str">
            <v>NC</v>
          </cell>
          <cell r="K3013" t="str">
            <v>V</v>
          </cell>
          <cell r="L3013">
            <v>38628.496793981481</v>
          </cell>
          <cell r="M3013" t="str">
            <v>gchateaug</v>
          </cell>
          <cell r="N3013">
            <v>38680.624467592592</v>
          </cell>
          <cell r="O3013" t="str">
            <v>gchateaug</v>
          </cell>
        </row>
        <row r="3014">
          <cell r="A3014" t="str">
            <v>2000</v>
          </cell>
          <cell r="B3014" t="str">
            <v>CZ05</v>
          </cell>
          <cell r="C3014" t="str">
            <v>A00</v>
          </cell>
          <cell r="D3014" t="str">
            <v>PC_EMP</v>
          </cell>
          <cell r="E3014" t="str">
            <v>T</v>
          </cell>
          <cell r="F3014" t="str">
            <v>BES</v>
          </cell>
          <cell r="G3014" t="str">
            <v>TOTAL</v>
          </cell>
          <cell r="H3014" t="str">
            <v>:</v>
          </cell>
          <cell r="I3014" t="str">
            <v>NC</v>
          </cell>
          <cell r="K3014" t="str">
            <v>V</v>
          </cell>
          <cell r="L3014">
            <v>38628.496793981481</v>
          </cell>
          <cell r="M3014" t="str">
            <v>gchateaug</v>
          </cell>
          <cell r="N3014">
            <v>38680.624467592592</v>
          </cell>
          <cell r="O3014" t="str">
            <v>gchateaug</v>
          </cell>
        </row>
        <row r="3015">
          <cell r="A3015" t="str">
            <v>2000</v>
          </cell>
          <cell r="B3015" t="str">
            <v>CZ05</v>
          </cell>
          <cell r="C3015" t="str">
            <v>A00</v>
          </cell>
          <cell r="D3015" t="str">
            <v>PC_EMP</v>
          </cell>
          <cell r="E3015" t="str">
            <v>T</v>
          </cell>
          <cell r="F3015" t="str">
            <v>BES</v>
          </cell>
          <cell r="G3015" t="str">
            <v>RSE</v>
          </cell>
          <cell r="H3015" t="str">
            <v>:</v>
          </cell>
          <cell r="I3015" t="str">
            <v>NC</v>
          </cell>
          <cell r="K3015" t="str">
            <v>V</v>
          </cell>
          <cell r="L3015">
            <v>38628.496793981481</v>
          </cell>
          <cell r="M3015" t="str">
            <v>gchateaug</v>
          </cell>
          <cell r="N3015">
            <v>38680.624467592592</v>
          </cell>
          <cell r="O3015" t="str">
            <v>gchateaug</v>
          </cell>
        </row>
        <row r="3016">
          <cell r="A3016" t="str">
            <v>2000</v>
          </cell>
          <cell r="B3016" t="str">
            <v>CY00</v>
          </cell>
          <cell r="C3016" t="str">
            <v>A00</v>
          </cell>
          <cell r="D3016" t="str">
            <v>PC_EMP</v>
          </cell>
          <cell r="E3016" t="str">
            <v>T</v>
          </cell>
          <cell r="F3016" t="str">
            <v>TOTAL</v>
          </cell>
          <cell r="G3016" t="str">
            <v>TOTAL</v>
          </cell>
          <cell r="I3016" t="str">
            <v>NC</v>
          </cell>
          <cell r="K3016" t="str">
            <v>V</v>
          </cell>
          <cell r="L3016">
            <v>38628.496793981481</v>
          </cell>
          <cell r="M3016" t="str">
            <v>gchateaug</v>
          </cell>
          <cell r="N3016">
            <v>38681.684652777774</v>
          </cell>
          <cell r="O3016" t="str">
            <v>gchateaug</v>
          </cell>
          <cell r="Q3016">
            <v>0.55000000000000004</v>
          </cell>
        </row>
        <row r="3017">
          <cell r="A3017" t="str">
            <v>2000</v>
          </cell>
          <cell r="B3017" t="str">
            <v>CY00</v>
          </cell>
          <cell r="C3017" t="str">
            <v>A00</v>
          </cell>
          <cell r="D3017" t="str">
            <v>PC_EMP</v>
          </cell>
          <cell r="E3017" t="str">
            <v>T</v>
          </cell>
          <cell r="F3017" t="str">
            <v>TOTAL</v>
          </cell>
          <cell r="G3017" t="str">
            <v>RSE</v>
          </cell>
          <cell r="I3017" t="str">
            <v>NC</v>
          </cell>
          <cell r="K3017" t="str">
            <v>V</v>
          </cell>
          <cell r="L3017">
            <v>38628.496793981481</v>
          </cell>
          <cell r="M3017" t="str">
            <v>gchateaug</v>
          </cell>
          <cell r="N3017">
            <v>38681.684652777774</v>
          </cell>
          <cell r="O3017" t="str">
            <v>gchateaug</v>
          </cell>
          <cell r="Q3017">
            <v>0.27</v>
          </cell>
        </row>
        <row r="3018">
          <cell r="A3018" t="str">
            <v>2000</v>
          </cell>
          <cell r="B3018" t="str">
            <v>CY00</v>
          </cell>
          <cell r="C3018" t="str">
            <v>A00</v>
          </cell>
          <cell r="D3018" t="str">
            <v>PC_EMP</v>
          </cell>
          <cell r="E3018" t="str">
            <v>T</v>
          </cell>
          <cell r="F3018" t="str">
            <v>BES</v>
          </cell>
          <cell r="G3018" t="str">
            <v>TOTAL</v>
          </cell>
          <cell r="I3018" t="str">
            <v>NC</v>
          </cell>
          <cell r="K3018" t="str">
            <v>V</v>
          </cell>
          <cell r="L3018">
            <v>38628.496793981481</v>
          </cell>
          <cell r="M3018" t="str">
            <v>gchateaug</v>
          </cell>
          <cell r="N3018">
            <v>38681.684652777774</v>
          </cell>
          <cell r="O3018" t="str">
            <v>gchateaug</v>
          </cell>
          <cell r="Q3018">
            <v>0.15</v>
          </cell>
        </row>
        <row r="3019">
          <cell r="A3019" t="str">
            <v>2000</v>
          </cell>
          <cell r="B3019" t="str">
            <v>CY00</v>
          </cell>
          <cell r="C3019" t="str">
            <v>A00</v>
          </cell>
          <cell r="D3019" t="str">
            <v>PC_EMP</v>
          </cell>
          <cell r="E3019" t="str">
            <v>T</v>
          </cell>
          <cell r="F3019" t="str">
            <v>BES</v>
          </cell>
          <cell r="G3019" t="str">
            <v>RSE</v>
          </cell>
          <cell r="I3019" t="str">
            <v>NC</v>
          </cell>
          <cell r="K3019" t="str">
            <v>V</v>
          </cell>
          <cell r="L3019">
            <v>38628.496793981481</v>
          </cell>
          <cell r="M3019" t="str">
            <v>gchateaug</v>
          </cell>
          <cell r="N3019">
            <v>38681.684652777774</v>
          </cell>
          <cell r="O3019" t="str">
            <v>gchateaug</v>
          </cell>
          <cell r="Q3019">
            <v>0.08</v>
          </cell>
        </row>
        <row r="3020">
          <cell r="A3020" t="str">
            <v>1999</v>
          </cell>
          <cell r="B3020" t="str">
            <v>CZ05</v>
          </cell>
          <cell r="C3020" t="str">
            <v>A00</v>
          </cell>
          <cell r="D3020" t="str">
            <v>PC_EMP</v>
          </cell>
          <cell r="E3020" t="str">
            <v>T</v>
          </cell>
          <cell r="F3020" t="str">
            <v>BES</v>
          </cell>
          <cell r="G3020" t="str">
            <v>TOTAL</v>
          </cell>
          <cell r="H3020" t="str">
            <v>:</v>
          </cell>
          <cell r="I3020" t="str">
            <v>NC</v>
          </cell>
          <cell r="K3020" t="str">
            <v>V</v>
          </cell>
          <cell r="L3020">
            <v>38628.496793981481</v>
          </cell>
          <cell r="M3020" t="str">
            <v>gchateaug</v>
          </cell>
          <cell r="N3020">
            <v>38680.624456018515</v>
          </cell>
          <cell r="O3020" t="str">
            <v>gchateaug</v>
          </cell>
        </row>
        <row r="3021">
          <cell r="A3021" t="str">
            <v>1999</v>
          </cell>
          <cell r="B3021" t="str">
            <v>CZ05</v>
          </cell>
          <cell r="C3021" t="str">
            <v>A00</v>
          </cell>
          <cell r="D3021" t="str">
            <v>PC_EMP</v>
          </cell>
          <cell r="E3021" t="str">
            <v>T</v>
          </cell>
          <cell r="F3021" t="str">
            <v>BES</v>
          </cell>
          <cell r="G3021" t="str">
            <v>RSE</v>
          </cell>
          <cell r="H3021" t="str">
            <v>:</v>
          </cell>
          <cell r="I3021" t="str">
            <v>NC</v>
          </cell>
          <cell r="K3021" t="str">
            <v>V</v>
          </cell>
          <cell r="L3021">
            <v>38628.496793981481</v>
          </cell>
          <cell r="M3021" t="str">
            <v>gchateaug</v>
          </cell>
          <cell r="N3021">
            <v>38680.624456018515</v>
          </cell>
          <cell r="O3021" t="str">
            <v>gchateaug</v>
          </cell>
        </row>
        <row r="3022">
          <cell r="A3022" t="str">
            <v>1999</v>
          </cell>
          <cell r="B3022" t="str">
            <v>CY00</v>
          </cell>
          <cell r="C3022" t="str">
            <v>A00</v>
          </cell>
          <cell r="D3022" t="str">
            <v>PC_EMP</v>
          </cell>
          <cell r="E3022" t="str">
            <v>T</v>
          </cell>
          <cell r="F3022" t="str">
            <v>TOTAL</v>
          </cell>
          <cell r="G3022" t="str">
            <v>TOTAL</v>
          </cell>
          <cell r="I3022" t="str">
            <v>NC</v>
          </cell>
          <cell r="K3022" t="str">
            <v>V</v>
          </cell>
          <cell r="L3022">
            <v>38628.496793981481</v>
          </cell>
          <cell r="M3022" t="str">
            <v>gchateaug</v>
          </cell>
          <cell r="N3022">
            <v>38681.684652777774</v>
          </cell>
          <cell r="O3022" t="str">
            <v>gchateaug</v>
          </cell>
          <cell r="Q3022">
            <v>0.54</v>
          </cell>
        </row>
        <row r="3023">
          <cell r="A3023" t="str">
            <v>1999</v>
          </cell>
          <cell r="B3023" t="str">
            <v>CY00</v>
          </cell>
          <cell r="C3023" t="str">
            <v>A00</v>
          </cell>
          <cell r="D3023" t="str">
            <v>PC_EMP</v>
          </cell>
          <cell r="E3023" t="str">
            <v>T</v>
          </cell>
          <cell r="F3023" t="str">
            <v>TOTAL</v>
          </cell>
          <cell r="G3023" t="str">
            <v>RSE</v>
          </cell>
          <cell r="I3023" t="str">
            <v>NC</v>
          </cell>
          <cell r="K3023" t="str">
            <v>V</v>
          </cell>
          <cell r="L3023">
            <v>38628.496793981481</v>
          </cell>
          <cell r="M3023" t="str">
            <v>gchateaug</v>
          </cell>
          <cell r="N3023">
            <v>38681.684652777774</v>
          </cell>
          <cell r="O3023" t="str">
            <v>gchateaug</v>
          </cell>
          <cell r="Q3023">
            <v>0.24</v>
          </cell>
        </row>
        <row r="3024">
          <cell r="A3024" t="str">
            <v>1999</v>
          </cell>
          <cell r="B3024" t="str">
            <v>CY00</v>
          </cell>
          <cell r="C3024" t="str">
            <v>A00</v>
          </cell>
          <cell r="D3024" t="str">
            <v>PC_EMP</v>
          </cell>
          <cell r="E3024" t="str">
            <v>T</v>
          </cell>
          <cell r="F3024" t="str">
            <v>BES</v>
          </cell>
          <cell r="G3024" t="str">
            <v>TOTAL</v>
          </cell>
          <cell r="I3024" t="str">
            <v>NC</v>
          </cell>
          <cell r="K3024" t="str">
            <v>V</v>
          </cell>
          <cell r="L3024">
            <v>38628.496793981481</v>
          </cell>
          <cell r="M3024" t="str">
            <v>gchateaug</v>
          </cell>
          <cell r="N3024">
            <v>38681.684652777774</v>
          </cell>
          <cell r="O3024" t="str">
            <v>gchateaug</v>
          </cell>
          <cell r="Q3024">
            <v>0.15</v>
          </cell>
        </row>
        <row r="3025">
          <cell r="A3025" t="str">
            <v>1999</v>
          </cell>
          <cell r="B3025" t="str">
            <v>CY00</v>
          </cell>
          <cell r="C3025" t="str">
            <v>A00</v>
          </cell>
          <cell r="D3025" t="str">
            <v>PC_EMP</v>
          </cell>
          <cell r="E3025" t="str">
            <v>T</v>
          </cell>
          <cell r="F3025" t="str">
            <v>BES</v>
          </cell>
          <cell r="G3025" t="str">
            <v>RSE</v>
          </cell>
          <cell r="I3025" t="str">
            <v>NC</v>
          </cell>
          <cell r="K3025" t="str">
            <v>V</v>
          </cell>
          <cell r="L3025">
            <v>38628.496793981481</v>
          </cell>
          <cell r="M3025" t="str">
            <v>gchateaug</v>
          </cell>
          <cell r="N3025">
            <v>38681.684652777774</v>
          </cell>
          <cell r="O3025" t="str">
            <v>gchateaug</v>
          </cell>
          <cell r="Q3025">
            <v>7.0000000000000007E-2</v>
          </cell>
        </row>
        <row r="3026">
          <cell r="A3026" t="str">
            <v>1998</v>
          </cell>
          <cell r="B3026" t="str">
            <v>SI00</v>
          </cell>
          <cell r="C3026" t="str">
            <v>A00</v>
          </cell>
          <cell r="D3026" t="str">
            <v>PC_EMP</v>
          </cell>
          <cell r="E3026" t="str">
            <v>T</v>
          </cell>
          <cell r="F3026" t="str">
            <v>TOTAL</v>
          </cell>
          <cell r="G3026" t="str">
            <v>TOTAL</v>
          </cell>
          <cell r="I3026" t="str">
            <v>NC</v>
          </cell>
          <cell r="K3026" t="str">
            <v>V</v>
          </cell>
          <cell r="L3026">
            <v>38628.496793981481</v>
          </cell>
          <cell r="M3026" t="str">
            <v>gchateaug</v>
          </cell>
          <cell r="N3026">
            <v>38681.684641203705</v>
          </cell>
          <cell r="O3026" t="str">
            <v>gchateaug</v>
          </cell>
          <cell r="Q3026">
            <v>1.32</v>
          </cell>
        </row>
        <row r="3027">
          <cell r="A3027" t="str">
            <v>1998</v>
          </cell>
          <cell r="B3027" t="str">
            <v>SI00</v>
          </cell>
          <cell r="C3027" t="str">
            <v>A00</v>
          </cell>
          <cell r="D3027" t="str">
            <v>PC_EMP</v>
          </cell>
          <cell r="E3027" t="str">
            <v>T</v>
          </cell>
          <cell r="F3027" t="str">
            <v>TOTAL</v>
          </cell>
          <cell r="G3027" t="str">
            <v>RSE</v>
          </cell>
          <cell r="I3027" t="str">
            <v>NC</v>
          </cell>
          <cell r="K3027" t="str">
            <v>V</v>
          </cell>
          <cell r="L3027">
            <v>38628.496793981481</v>
          </cell>
          <cell r="M3027" t="str">
            <v>gchateaug</v>
          </cell>
          <cell r="N3027">
            <v>38681.684641203705</v>
          </cell>
          <cell r="O3027" t="str">
            <v>gchateaug</v>
          </cell>
          <cell r="Q3027">
            <v>0.71</v>
          </cell>
        </row>
        <row r="3028">
          <cell r="A3028" t="str">
            <v>1999</v>
          </cell>
          <cell r="B3028" t="str">
            <v>DK00</v>
          </cell>
          <cell r="C3028" t="str">
            <v>A00</v>
          </cell>
          <cell r="D3028" t="str">
            <v>PC_EMP</v>
          </cell>
          <cell r="E3028" t="str">
            <v>T</v>
          </cell>
          <cell r="F3028" t="str">
            <v>BES</v>
          </cell>
          <cell r="G3028" t="str">
            <v>TOTAL</v>
          </cell>
          <cell r="I3028" t="str">
            <v>OTH</v>
          </cell>
          <cell r="J3028" t="str">
            <v>DATA OCDE</v>
          </cell>
          <cell r="K3028" t="str">
            <v>V</v>
          </cell>
          <cell r="L3028">
            <v>38628.496817129628</v>
          </cell>
          <cell r="M3028" t="str">
            <v>gchateaug</v>
          </cell>
          <cell r="N3028">
            <v>38681.684652777774</v>
          </cell>
          <cell r="O3028" t="str">
            <v>gchateaug</v>
          </cell>
          <cell r="Q3028">
            <v>1.0900000000000001</v>
          </cell>
        </row>
        <row r="3029">
          <cell r="A3029" t="str">
            <v>1999</v>
          </cell>
          <cell r="B3029" t="str">
            <v>DK00</v>
          </cell>
          <cell r="C3029" t="str">
            <v>A00</v>
          </cell>
          <cell r="D3029" t="str">
            <v>PC_EMP</v>
          </cell>
          <cell r="E3029" t="str">
            <v>T</v>
          </cell>
          <cell r="F3029" t="str">
            <v>BES</v>
          </cell>
          <cell r="G3029" t="str">
            <v>RSE</v>
          </cell>
          <cell r="I3029" t="str">
            <v>OTH</v>
          </cell>
          <cell r="J3029" t="str">
            <v>DATA OCDE</v>
          </cell>
          <cell r="K3029" t="str">
            <v>V</v>
          </cell>
          <cell r="L3029">
            <v>38628.496817129628</v>
          </cell>
          <cell r="M3029" t="str">
            <v>gchateaug</v>
          </cell>
          <cell r="N3029">
            <v>38681.684652777774</v>
          </cell>
          <cell r="O3029" t="str">
            <v>gchateaug</v>
          </cell>
          <cell r="Q3029">
            <v>0.44</v>
          </cell>
        </row>
        <row r="3030">
          <cell r="A3030" t="str">
            <v>2001</v>
          </cell>
          <cell r="B3030" t="str">
            <v>FR53</v>
          </cell>
          <cell r="C3030" t="str">
            <v>A00</v>
          </cell>
          <cell r="D3030" t="str">
            <v>PC_EMP</v>
          </cell>
          <cell r="E3030" t="str">
            <v>T</v>
          </cell>
          <cell r="F3030" t="str">
            <v>BES</v>
          </cell>
          <cell r="G3030" t="str">
            <v>TOTAL</v>
          </cell>
          <cell r="I3030" t="str">
            <v>NC</v>
          </cell>
          <cell r="J3030" t="str">
            <v>; former flag equal "s"</v>
          </cell>
          <cell r="K3030" t="str">
            <v>V</v>
          </cell>
          <cell r="L3030">
            <v>38628.496817129628</v>
          </cell>
          <cell r="M3030" t="str">
            <v>gchateaug</v>
          </cell>
          <cell r="N3030">
            <v>38680.624456018515</v>
          </cell>
          <cell r="O3030" t="str">
            <v>gchateaug</v>
          </cell>
          <cell r="Q3030">
            <v>0.3</v>
          </cell>
        </row>
        <row r="3031">
          <cell r="A3031" t="str">
            <v>2001</v>
          </cell>
          <cell r="B3031" t="str">
            <v>FR53</v>
          </cell>
          <cell r="C3031" t="str">
            <v>A00</v>
          </cell>
          <cell r="D3031" t="str">
            <v>PC_EMP</v>
          </cell>
          <cell r="E3031" t="str">
            <v>T</v>
          </cell>
          <cell r="F3031" t="str">
            <v>BES</v>
          </cell>
          <cell r="G3031" t="str">
            <v>RSE</v>
          </cell>
          <cell r="I3031" t="str">
            <v>NC</v>
          </cell>
          <cell r="J3031" t="str">
            <v>; former flag equal "s"</v>
          </cell>
          <cell r="K3031" t="str">
            <v>V</v>
          </cell>
          <cell r="L3031">
            <v>38628.496817129628</v>
          </cell>
          <cell r="M3031" t="str">
            <v>gchateaug</v>
          </cell>
          <cell r="N3031">
            <v>38680.624456018515</v>
          </cell>
          <cell r="O3031" t="str">
            <v>gchateaug</v>
          </cell>
          <cell r="Q3031">
            <v>0.12</v>
          </cell>
        </row>
        <row r="3032">
          <cell r="A3032" t="str">
            <v>2001</v>
          </cell>
          <cell r="B3032" t="str">
            <v>FR5</v>
          </cell>
          <cell r="C3032" t="str">
            <v>A00</v>
          </cell>
          <cell r="D3032" t="str">
            <v>PC_EMP</v>
          </cell>
          <cell r="E3032" t="str">
            <v>T</v>
          </cell>
          <cell r="F3032" t="str">
            <v>TOTAL</v>
          </cell>
          <cell r="G3032" t="str">
            <v>TOTAL</v>
          </cell>
          <cell r="I3032" t="str">
            <v>NC</v>
          </cell>
          <cell r="J3032" t="str">
            <v>; former flag equal "s"</v>
          </cell>
          <cell r="K3032" t="str">
            <v>V</v>
          </cell>
          <cell r="L3032">
            <v>38628.496817129628</v>
          </cell>
          <cell r="M3032" t="str">
            <v>gchateaug</v>
          </cell>
          <cell r="N3032">
            <v>38680.624456018515</v>
          </cell>
          <cell r="O3032" t="str">
            <v>gchateaug</v>
          </cell>
          <cell r="Q3032">
            <v>1.1200000000000001</v>
          </cell>
        </row>
        <row r="3033">
          <cell r="A3033" t="str">
            <v>2001</v>
          </cell>
          <cell r="B3033" t="str">
            <v>FR5</v>
          </cell>
          <cell r="C3033" t="str">
            <v>A00</v>
          </cell>
          <cell r="D3033" t="str">
            <v>PC_EMP</v>
          </cell>
          <cell r="E3033" t="str">
            <v>T</v>
          </cell>
          <cell r="F3033" t="str">
            <v>TOTAL</v>
          </cell>
          <cell r="G3033" t="str">
            <v>RSE</v>
          </cell>
          <cell r="I3033" t="str">
            <v>NC</v>
          </cell>
          <cell r="J3033" t="str">
            <v>; former flag equal "s"</v>
          </cell>
          <cell r="K3033" t="str">
            <v>V</v>
          </cell>
          <cell r="L3033">
            <v>38628.496817129628</v>
          </cell>
          <cell r="M3033" t="str">
            <v>gchateaug</v>
          </cell>
          <cell r="N3033">
            <v>38680.624456018515</v>
          </cell>
          <cell r="O3033" t="str">
            <v>gchateaug</v>
          </cell>
          <cell r="Q3033">
            <v>0.64</v>
          </cell>
        </row>
        <row r="3034">
          <cell r="A3034" t="str">
            <v>2001</v>
          </cell>
          <cell r="B3034" t="str">
            <v>FR5</v>
          </cell>
          <cell r="C3034" t="str">
            <v>A00</v>
          </cell>
          <cell r="D3034" t="str">
            <v>PC_EMP</v>
          </cell>
          <cell r="E3034" t="str">
            <v>T</v>
          </cell>
          <cell r="F3034" t="str">
            <v>BES</v>
          </cell>
          <cell r="G3034" t="str">
            <v>TOTAL</v>
          </cell>
          <cell r="I3034" t="str">
            <v>NC</v>
          </cell>
          <cell r="J3034" t="str">
            <v>; former flag equal "s"</v>
          </cell>
          <cell r="K3034" t="str">
            <v>V</v>
          </cell>
          <cell r="L3034">
            <v>38628.496817129628</v>
          </cell>
          <cell r="M3034" t="str">
            <v>gchateaug</v>
          </cell>
          <cell r="N3034">
            <v>38680.624456018515</v>
          </cell>
          <cell r="O3034" t="str">
            <v>gchateaug</v>
          </cell>
          <cell r="Q3034">
            <v>0.55000000000000004</v>
          </cell>
        </row>
        <row r="3035">
          <cell r="A3035" t="str">
            <v>2001</v>
          </cell>
          <cell r="B3035" t="str">
            <v>FR5</v>
          </cell>
          <cell r="C3035" t="str">
            <v>A00</v>
          </cell>
          <cell r="D3035" t="str">
            <v>PC_EMP</v>
          </cell>
          <cell r="E3035" t="str">
            <v>T</v>
          </cell>
          <cell r="F3035" t="str">
            <v>BES</v>
          </cell>
          <cell r="G3035" t="str">
            <v>RSE</v>
          </cell>
          <cell r="I3035" t="str">
            <v>NC</v>
          </cell>
          <cell r="J3035" t="str">
            <v>; former flag equal "s"</v>
          </cell>
          <cell r="K3035" t="str">
            <v>V</v>
          </cell>
          <cell r="L3035">
            <v>38628.496817129628</v>
          </cell>
          <cell r="M3035" t="str">
            <v>gchateaug</v>
          </cell>
          <cell r="N3035">
            <v>38680.624456018515</v>
          </cell>
          <cell r="O3035" t="str">
            <v>gchateaug</v>
          </cell>
          <cell r="Q3035">
            <v>0.26</v>
          </cell>
        </row>
        <row r="3036">
          <cell r="A3036" t="str">
            <v>2001</v>
          </cell>
          <cell r="B3036" t="str">
            <v>FI1A</v>
          </cell>
          <cell r="C3036" t="str">
            <v>A00</v>
          </cell>
          <cell r="D3036" t="str">
            <v>PC_EMP</v>
          </cell>
          <cell r="E3036" t="str">
            <v>T</v>
          </cell>
          <cell r="F3036" t="str">
            <v>TOTAL</v>
          </cell>
          <cell r="G3036" t="str">
            <v>TOTAL</v>
          </cell>
          <cell r="H3036" t="str">
            <v>:</v>
          </cell>
          <cell r="I3036" t="str">
            <v>NC</v>
          </cell>
          <cell r="K3036" t="str">
            <v>V</v>
          </cell>
          <cell r="L3036">
            <v>38628.496817129628</v>
          </cell>
          <cell r="M3036" t="str">
            <v>gchateaug</v>
          </cell>
          <cell r="N3036">
            <v>38680.624456018515</v>
          </cell>
          <cell r="O3036" t="str">
            <v>gchateaug</v>
          </cell>
        </row>
        <row r="3037">
          <cell r="A3037" t="str">
            <v>2001</v>
          </cell>
          <cell r="B3037" t="str">
            <v>FI1A</v>
          </cell>
          <cell r="C3037" t="str">
            <v>A00</v>
          </cell>
          <cell r="D3037" t="str">
            <v>PC_EMP</v>
          </cell>
          <cell r="E3037" t="str">
            <v>T</v>
          </cell>
          <cell r="F3037" t="str">
            <v>BES</v>
          </cell>
          <cell r="G3037" t="str">
            <v>TOTAL</v>
          </cell>
          <cell r="H3037" t="str">
            <v>:</v>
          </cell>
          <cell r="I3037" t="str">
            <v>NC</v>
          </cell>
          <cell r="K3037" t="str">
            <v>V</v>
          </cell>
          <cell r="L3037">
            <v>38628.496817129628</v>
          </cell>
          <cell r="M3037" t="str">
            <v>gchateaug</v>
          </cell>
          <cell r="N3037">
            <v>38680.624456018515</v>
          </cell>
          <cell r="O3037" t="str">
            <v>gchateaug</v>
          </cell>
        </row>
        <row r="3038">
          <cell r="A3038" t="str">
            <v>2001</v>
          </cell>
          <cell r="B3038" t="str">
            <v>ES30</v>
          </cell>
          <cell r="C3038" t="str">
            <v>A00</v>
          </cell>
          <cell r="D3038" t="str">
            <v>PC_EMP</v>
          </cell>
          <cell r="E3038" t="str">
            <v>T</v>
          </cell>
          <cell r="F3038" t="str">
            <v>TOTAL</v>
          </cell>
          <cell r="G3038" t="str">
            <v>TOTAL</v>
          </cell>
          <cell r="I3038" t="str">
            <v>NC</v>
          </cell>
          <cell r="K3038" t="str">
            <v>V</v>
          </cell>
          <cell r="L3038">
            <v>38628.496817129628</v>
          </cell>
          <cell r="M3038" t="str">
            <v>gchateaug</v>
          </cell>
          <cell r="N3038">
            <v>38680.624456018515</v>
          </cell>
          <cell r="O3038" t="str">
            <v>gchateaug</v>
          </cell>
          <cell r="Q3038">
            <v>2.6</v>
          </cell>
        </row>
        <row r="3039">
          <cell r="A3039" t="str">
            <v>2001</v>
          </cell>
          <cell r="B3039" t="str">
            <v>ES30</v>
          </cell>
          <cell r="C3039" t="str">
            <v>A00</v>
          </cell>
          <cell r="D3039" t="str">
            <v>PC_EMP</v>
          </cell>
          <cell r="E3039" t="str">
            <v>T</v>
          </cell>
          <cell r="F3039" t="str">
            <v>TOTAL</v>
          </cell>
          <cell r="G3039" t="str">
            <v>RSE</v>
          </cell>
          <cell r="I3039" t="str">
            <v>NC</v>
          </cell>
          <cell r="K3039" t="str">
            <v>V</v>
          </cell>
          <cell r="L3039">
            <v>38628.496817129628</v>
          </cell>
          <cell r="M3039" t="str">
            <v>gchateaug</v>
          </cell>
          <cell r="N3039">
            <v>38680.624456018515</v>
          </cell>
          <cell r="O3039" t="str">
            <v>gchateaug</v>
          </cell>
          <cell r="Q3039">
            <v>1.63</v>
          </cell>
        </row>
        <row r="3040">
          <cell r="A3040" t="str">
            <v>2001</v>
          </cell>
          <cell r="B3040" t="str">
            <v>ES30</v>
          </cell>
          <cell r="C3040" t="str">
            <v>A00</v>
          </cell>
          <cell r="D3040" t="str">
            <v>PC_EMP</v>
          </cell>
          <cell r="E3040" t="str">
            <v>T</v>
          </cell>
          <cell r="F3040" t="str">
            <v>BES</v>
          </cell>
          <cell r="G3040" t="str">
            <v>TOTAL</v>
          </cell>
          <cell r="I3040" t="str">
            <v>NC</v>
          </cell>
          <cell r="J3040" t="str">
            <v>; former flag equal "s"</v>
          </cell>
          <cell r="K3040" t="str">
            <v>V</v>
          </cell>
          <cell r="L3040">
            <v>38628.496817129628</v>
          </cell>
          <cell r="M3040" t="str">
            <v>gchateaug</v>
          </cell>
          <cell r="N3040">
            <v>38680.624456018515</v>
          </cell>
          <cell r="O3040" t="str">
            <v>gchateaug</v>
          </cell>
          <cell r="Q3040">
            <v>0.64</v>
          </cell>
        </row>
        <row r="3041">
          <cell r="A3041" t="str">
            <v>2001</v>
          </cell>
          <cell r="B3041" t="str">
            <v>ES30</v>
          </cell>
          <cell r="C3041" t="str">
            <v>A00</v>
          </cell>
          <cell r="D3041" t="str">
            <v>PC_EMP</v>
          </cell>
          <cell r="E3041" t="str">
            <v>T</v>
          </cell>
          <cell r="F3041" t="str">
            <v>BES</v>
          </cell>
          <cell r="G3041" t="str">
            <v>RSE</v>
          </cell>
          <cell r="I3041" t="str">
            <v>NC</v>
          </cell>
          <cell r="J3041" t="str">
            <v>; former flag equal "s"</v>
          </cell>
          <cell r="K3041" t="str">
            <v>V</v>
          </cell>
          <cell r="L3041">
            <v>38628.496817129628</v>
          </cell>
          <cell r="M3041" t="str">
            <v>gchateaug</v>
          </cell>
          <cell r="N3041">
            <v>38680.624456018515</v>
          </cell>
          <cell r="O3041" t="str">
            <v>gchateaug</v>
          </cell>
          <cell r="Q3041">
            <v>0.3</v>
          </cell>
        </row>
        <row r="3042">
          <cell r="A3042" t="str">
            <v>2001</v>
          </cell>
          <cell r="B3042" t="str">
            <v>ES22</v>
          </cell>
          <cell r="C3042" t="str">
            <v>A00</v>
          </cell>
          <cell r="D3042" t="str">
            <v>PC_EMP</v>
          </cell>
          <cell r="E3042" t="str">
            <v>T</v>
          </cell>
          <cell r="F3042" t="str">
            <v>TOTAL</v>
          </cell>
          <cell r="G3042" t="str">
            <v>TOTAL</v>
          </cell>
          <cell r="I3042" t="str">
            <v>NC</v>
          </cell>
          <cell r="J3042" t="str">
            <v>; former flag equal "s"</v>
          </cell>
          <cell r="K3042" t="str">
            <v>V</v>
          </cell>
          <cell r="L3042">
            <v>38628.496817129628</v>
          </cell>
          <cell r="M3042" t="str">
            <v>gchateaug</v>
          </cell>
          <cell r="N3042">
            <v>38680.624456018515</v>
          </cell>
          <cell r="O3042" t="str">
            <v>gchateaug</v>
          </cell>
          <cell r="Q3042">
            <v>1.61</v>
          </cell>
        </row>
        <row r="3043">
          <cell r="A3043" t="str">
            <v>2001</v>
          </cell>
          <cell r="B3043" t="str">
            <v>ITC3</v>
          </cell>
          <cell r="C3043" t="str">
            <v>A00</v>
          </cell>
          <cell r="D3043" t="str">
            <v>PC_EMP</v>
          </cell>
          <cell r="E3043" t="str">
            <v>T</v>
          </cell>
          <cell r="F3043" t="str">
            <v>TOTAL</v>
          </cell>
          <cell r="G3043" t="str">
            <v>TOTAL</v>
          </cell>
          <cell r="H3043" t="str">
            <v>:</v>
          </cell>
          <cell r="I3043" t="str">
            <v>NC</v>
          </cell>
          <cell r="K3043" t="str">
            <v>V</v>
          </cell>
          <cell r="L3043">
            <v>38628.496817129628</v>
          </cell>
          <cell r="M3043" t="str">
            <v>gchateaug</v>
          </cell>
          <cell r="N3043">
            <v>38680.624444444446</v>
          </cell>
          <cell r="O3043" t="str">
            <v>gchateaug</v>
          </cell>
        </row>
        <row r="3044">
          <cell r="A3044" t="str">
            <v>2001</v>
          </cell>
          <cell r="B3044" t="str">
            <v>ITC3</v>
          </cell>
          <cell r="C3044" t="str">
            <v>A00</v>
          </cell>
          <cell r="D3044" t="str">
            <v>PC_EMP</v>
          </cell>
          <cell r="E3044" t="str">
            <v>T</v>
          </cell>
          <cell r="F3044" t="str">
            <v>TOTAL</v>
          </cell>
          <cell r="G3044" t="str">
            <v>RSE</v>
          </cell>
          <cell r="H3044" t="str">
            <v>:</v>
          </cell>
          <cell r="I3044" t="str">
            <v>NC</v>
          </cell>
          <cell r="K3044" t="str">
            <v>V</v>
          </cell>
          <cell r="L3044">
            <v>38628.496817129628</v>
          </cell>
          <cell r="M3044" t="str">
            <v>gchateaug</v>
          </cell>
          <cell r="N3044">
            <v>38680.624444444446</v>
          </cell>
          <cell r="O3044" t="str">
            <v>gchateaug</v>
          </cell>
        </row>
        <row r="3045">
          <cell r="A3045" t="str">
            <v>2001</v>
          </cell>
          <cell r="B3045" t="str">
            <v>ITC3</v>
          </cell>
          <cell r="C3045" t="str">
            <v>A00</v>
          </cell>
          <cell r="D3045" t="str">
            <v>PC_EMP</v>
          </cell>
          <cell r="E3045" t="str">
            <v>T</v>
          </cell>
          <cell r="F3045" t="str">
            <v>BES</v>
          </cell>
          <cell r="G3045" t="str">
            <v>TOTAL</v>
          </cell>
          <cell r="H3045" t="str">
            <v>:</v>
          </cell>
          <cell r="I3045" t="str">
            <v>NC</v>
          </cell>
          <cell r="K3045" t="str">
            <v>V</v>
          </cell>
          <cell r="L3045">
            <v>38628.496817129628</v>
          </cell>
          <cell r="M3045" t="str">
            <v>gchateaug</v>
          </cell>
          <cell r="N3045">
            <v>38680.624444444446</v>
          </cell>
          <cell r="O3045" t="str">
            <v>gchateaug</v>
          </cell>
        </row>
        <row r="3046">
          <cell r="A3046" t="str">
            <v>2001</v>
          </cell>
          <cell r="B3046" t="str">
            <v>ITC3</v>
          </cell>
          <cell r="C3046" t="str">
            <v>A00</v>
          </cell>
          <cell r="D3046" t="str">
            <v>PC_EMP</v>
          </cell>
          <cell r="E3046" t="str">
            <v>T</v>
          </cell>
          <cell r="F3046" t="str">
            <v>BES</v>
          </cell>
          <cell r="G3046" t="str">
            <v>RSE</v>
          </cell>
          <cell r="H3046" t="str">
            <v>:</v>
          </cell>
          <cell r="I3046" t="str">
            <v>NC</v>
          </cell>
          <cell r="K3046" t="str">
            <v>V</v>
          </cell>
          <cell r="L3046">
            <v>38628.496817129628</v>
          </cell>
          <cell r="M3046" t="str">
            <v>gchateaug</v>
          </cell>
          <cell r="N3046">
            <v>38680.624444444446</v>
          </cell>
          <cell r="O3046" t="str">
            <v>gchateaug</v>
          </cell>
        </row>
        <row r="3047">
          <cell r="A3047" t="str">
            <v>2001</v>
          </cell>
          <cell r="B3047" t="str">
            <v>ITC</v>
          </cell>
          <cell r="C3047" t="str">
            <v>A00</v>
          </cell>
          <cell r="D3047" t="str">
            <v>PC_EMP</v>
          </cell>
          <cell r="E3047" t="str">
            <v>T</v>
          </cell>
          <cell r="F3047" t="str">
            <v>TOTAL</v>
          </cell>
          <cell r="G3047" t="str">
            <v>TOTAL</v>
          </cell>
          <cell r="H3047" t="str">
            <v>:</v>
          </cell>
          <cell r="I3047" t="str">
            <v>NC</v>
          </cell>
          <cell r="K3047" t="str">
            <v>V</v>
          </cell>
          <cell r="L3047">
            <v>38628.496817129628</v>
          </cell>
          <cell r="M3047" t="str">
            <v>gchateaug</v>
          </cell>
          <cell r="N3047">
            <v>38680.624444444446</v>
          </cell>
          <cell r="O3047" t="str">
            <v>gchateaug</v>
          </cell>
        </row>
        <row r="3048">
          <cell r="A3048" t="str">
            <v>2001</v>
          </cell>
          <cell r="B3048" t="str">
            <v>ITC</v>
          </cell>
          <cell r="C3048" t="str">
            <v>A00</v>
          </cell>
          <cell r="D3048" t="str">
            <v>PC_EMP</v>
          </cell>
          <cell r="E3048" t="str">
            <v>T</v>
          </cell>
          <cell r="F3048" t="str">
            <v>TOTAL</v>
          </cell>
          <cell r="G3048" t="str">
            <v>RSE</v>
          </cell>
          <cell r="H3048" t="str">
            <v>:</v>
          </cell>
          <cell r="I3048" t="str">
            <v>NC</v>
          </cell>
          <cell r="K3048" t="str">
            <v>V</v>
          </cell>
          <cell r="L3048">
            <v>38628.496817129628</v>
          </cell>
          <cell r="M3048" t="str">
            <v>gchateaug</v>
          </cell>
          <cell r="N3048">
            <v>38680.624444444446</v>
          </cell>
          <cell r="O3048" t="str">
            <v>gchateaug</v>
          </cell>
        </row>
        <row r="3049">
          <cell r="A3049" t="str">
            <v>2001</v>
          </cell>
          <cell r="B3049" t="str">
            <v>ITC</v>
          </cell>
          <cell r="C3049" t="str">
            <v>A00</v>
          </cell>
          <cell r="D3049" t="str">
            <v>PC_EMP</v>
          </cell>
          <cell r="E3049" t="str">
            <v>T</v>
          </cell>
          <cell r="F3049" t="str">
            <v>BES</v>
          </cell>
          <cell r="G3049" t="str">
            <v>TOTAL</v>
          </cell>
          <cell r="H3049" t="str">
            <v>:</v>
          </cell>
          <cell r="I3049" t="str">
            <v>NC</v>
          </cell>
          <cell r="K3049" t="str">
            <v>V</v>
          </cell>
          <cell r="L3049">
            <v>38628.496817129628</v>
          </cell>
          <cell r="M3049" t="str">
            <v>gchateaug</v>
          </cell>
          <cell r="N3049">
            <v>38680.624444444446</v>
          </cell>
          <cell r="O3049" t="str">
            <v>gchateaug</v>
          </cell>
        </row>
        <row r="3050">
          <cell r="A3050" t="str">
            <v>2001</v>
          </cell>
          <cell r="B3050" t="str">
            <v>ITC</v>
          </cell>
          <cell r="C3050" t="str">
            <v>A00</v>
          </cell>
          <cell r="D3050" t="str">
            <v>PC_EMP</v>
          </cell>
          <cell r="E3050" t="str">
            <v>T</v>
          </cell>
          <cell r="F3050" t="str">
            <v>BES</v>
          </cell>
          <cell r="G3050" t="str">
            <v>RSE</v>
          </cell>
          <cell r="H3050" t="str">
            <v>:</v>
          </cell>
          <cell r="I3050" t="str">
            <v>NC</v>
          </cell>
          <cell r="K3050" t="str">
            <v>V</v>
          </cell>
          <cell r="L3050">
            <v>38628.496817129628</v>
          </cell>
          <cell r="M3050" t="str">
            <v>gchateaug</v>
          </cell>
          <cell r="N3050">
            <v>38680.624444444446</v>
          </cell>
          <cell r="O3050" t="str">
            <v>gchateaug</v>
          </cell>
        </row>
        <row r="3051">
          <cell r="A3051" t="str">
            <v>2001</v>
          </cell>
          <cell r="B3051" t="str">
            <v>GR43</v>
          </cell>
          <cell r="C3051" t="str">
            <v>A00</v>
          </cell>
          <cell r="D3051" t="str">
            <v>PC_EMP</v>
          </cell>
          <cell r="E3051" t="str">
            <v>T</v>
          </cell>
          <cell r="F3051" t="str">
            <v>TOTAL</v>
          </cell>
          <cell r="G3051" t="str">
            <v>TOTAL</v>
          </cell>
          <cell r="H3051" t="str">
            <v>:</v>
          </cell>
          <cell r="I3051" t="str">
            <v>NC</v>
          </cell>
          <cell r="K3051" t="str">
            <v>V</v>
          </cell>
          <cell r="L3051">
            <v>38628.496817129628</v>
          </cell>
          <cell r="M3051" t="str">
            <v>gchateaug</v>
          </cell>
          <cell r="N3051">
            <v>38680.624444444446</v>
          </cell>
          <cell r="O3051" t="str">
            <v>gchateaug</v>
          </cell>
        </row>
        <row r="3052">
          <cell r="A3052" t="str">
            <v>2003</v>
          </cell>
          <cell r="B3052" t="str">
            <v>IE01</v>
          </cell>
          <cell r="C3052" t="str">
            <v>A00</v>
          </cell>
          <cell r="D3052" t="str">
            <v>PC_EMP</v>
          </cell>
          <cell r="E3052" t="str">
            <v>T</v>
          </cell>
          <cell r="F3052" t="str">
            <v>BES</v>
          </cell>
          <cell r="G3052" t="str">
            <v>TOTAL</v>
          </cell>
          <cell r="I3052" t="str">
            <v>MS</v>
          </cell>
          <cell r="K3052" t="str">
            <v>V</v>
          </cell>
          <cell r="L3052">
            <v>38628.496817129628</v>
          </cell>
          <cell r="M3052" t="str">
            <v>gchateaug</v>
          </cell>
          <cell r="N3052">
            <v>38680.624467592592</v>
          </cell>
          <cell r="O3052" t="str">
            <v>gchateaug</v>
          </cell>
          <cell r="Q3052">
            <v>0.45</v>
          </cell>
        </row>
        <row r="3053">
          <cell r="A3053" t="str">
            <v>2003</v>
          </cell>
          <cell r="B3053" t="str">
            <v>IE01</v>
          </cell>
          <cell r="C3053" t="str">
            <v>A00</v>
          </cell>
          <cell r="D3053" t="str">
            <v>PC_EMP</v>
          </cell>
          <cell r="E3053" t="str">
            <v>T</v>
          </cell>
          <cell r="F3053" t="str">
            <v>BES</v>
          </cell>
          <cell r="G3053" t="str">
            <v>RSE</v>
          </cell>
          <cell r="I3053" t="str">
            <v>MS</v>
          </cell>
          <cell r="K3053" t="str">
            <v>V</v>
          </cell>
          <cell r="L3053">
            <v>38628.496817129628</v>
          </cell>
          <cell r="M3053" t="str">
            <v>gchateaug</v>
          </cell>
          <cell r="N3053">
            <v>38680.624467592592</v>
          </cell>
          <cell r="O3053" t="str">
            <v>gchateaug</v>
          </cell>
          <cell r="Q3053">
            <v>0.19</v>
          </cell>
        </row>
        <row r="3054">
          <cell r="A3054" t="str">
            <v>2003</v>
          </cell>
          <cell r="B3054" t="str">
            <v>HU2</v>
          </cell>
          <cell r="C3054" t="str">
            <v>A00</v>
          </cell>
          <cell r="D3054" t="str">
            <v>PC_EMP</v>
          </cell>
          <cell r="E3054" t="str">
            <v>T</v>
          </cell>
          <cell r="F3054" t="str">
            <v>TOTAL</v>
          </cell>
          <cell r="G3054" t="str">
            <v>TOTAL</v>
          </cell>
          <cell r="I3054" t="str">
            <v>MS</v>
          </cell>
          <cell r="K3054" t="str">
            <v>V</v>
          </cell>
          <cell r="L3054">
            <v>38628.496817129628</v>
          </cell>
          <cell r="M3054" t="str">
            <v>gchateaug</v>
          </cell>
          <cell r="N3054">
            <v>38680.624467592592</v>
          </cell>
          <cell r="O3054" t="str">
            <v>gchateaug</v>
          </cell>
          <cell r="Q3054">
            <v>0.66</v>
          </cell>
        </row>
        <row r="3055">
          <cell r="A3055" t="str">
            <v>2003</v>
          </cell>
          <cell r="B3055" t="str">
            <v>HU2</v>
          </cell>
          <cell r="C3055" t="str">
            <v>A00</v>
          </cell>
          <cell r="D3055" t="str">
            <v>PC_EMP</v>
          </cell>
          <cell r="E3055" t="str">
            <v>T</v>
          </cell>
          <cell r="F3055" t="str">
            <v>TOTAL</v>
          </cell>
          <cell r="G3055" t="str">
            <v>RSE</v>
          </cell>
          <cell r="I3055" t="str">
            <v>MS</v>
          </cell>
          <cell r="K3055" t="str">
            <v>V</v>
          </cell>
          <cell r="L3055">
            <v>38628.496817129628</v>
          </cell>
          <cell r="M3055" t="str">
            <v>gchateaug</v>
          </cell>
          <cell r="N3055">
            <v>38680.624467592592</v>
          </cell>
          <cell r="O3055" t="str">
            <v>gchateaug</v>
          </cell>
          <cell r="Q3055">
            <v>0.4</v>
          </cell>
        </row>
        <row r="3056">
          <cell r="A3056" t="str">
            <v>2003</v>
          </cell>
          <cell r="B3056" t="str">
            <v>HU2</v>
          </cell>
          <cell r="C3056" t="str">
            <v>A00</v>
          </cell>
          <cell r="D3056" t="str">
            <v>PC_EMP</v>
          </cell>
          <cell r="E3056" t="str">
            <v>T</v>
          </cell>
          <cell r="F3056" t="str">
            <v>BES</v>
          </cell>
          <cell r="G3056" t="str">
            <v>TOTAL</v>
          </cell>
          <cell r="I3056" t="str">
            <v>MS</v>
          </cell>
          <cell r="K3056" t="str">
            <v>V</v>
          </cell>
          <cell r="L3056">
            <v>38628.496817129628</v>
          </cell>
          <cell r="M3056" t="str">
            <v>gchateaug</v>
          </cell>
          <cell r="N3056">
            <v>38680.624467592592</v>
          </cell>
          <cell r="O3056" t="str">
            <v>gchateaug</v>
          </cell>
          <cell r="Q3056">
            <v>0.11</v>
          </cell>
        </row>
        <row r="3057">
          <cell r="A3057" t="str">
            <v>2003</v>
          </cell>
          <cell r="B3057" t="str">
            <v>HU2</v>
          </cell>
          <cell r="C3057" t="str">
            <v>A00</v>
          </cell>
          <cell r="D3057" t="str">
            <v>PC_EMP</v>
          </cell>
          <cell r="E3057" t="str">
            <v>T</v>
          </cell>
          <cell r="F3057" t="str">
            <v>BES</v>
          </cell>
          <cell r="G3057" t="str">
            <v>RSE</v>
          </cell>
          <cell r="I3057" t="str">
            <v>MS</v>
          </cell>
          <cell r="K3057" t="str">
            <v>V</v>
          </cell>
          <cell r="L3057">
            <v>38628.496817129628</v>
          </cell>
          <cell r="M3057" t="str">
            <v>gchateaug</v>
          </cell>
          <cell r="N3057">
            <v>38680.624467592592</v>
          </cell>
          <cell r="O3057" t="str">
            <v>gchateaug</v>
          </cell>
          <cell r="Q3057">
            <v>0.06</v>
          </cell>
        </row>
        <row r="3058">
          <cell r="A3058" t="str">
            <v>2003</v>
          </cell>
          <cell r="B3058" t="str">
            <v>HR0</v>
          </cell>
          <cell r="C3058" t="str">
            <v>A00</v>
          </cell>
          <cell r="D3058" t="str">
            <v>PC_EMP</v>
          </cell>
          <cell r="E3058" t="str">
            <v>T</v>
          </cell>
          <cell r="F3058" t="str">
            <v>TOTAL</v>
          </cell>
          <cell r="G3058" t="str">
            <v>TOTAL</v>
          </cell>
          <cell r="I3058" t="str">
            <v>MS</v>
          </cell>
          <cell r="K3058" t="str">
            <v>V</v>
          </cell>
          <cell r="L3058">
            <v>38628.496817129628</v>
          </cell>
          <cell r="M3058" t="str">
            <v>gchateaug</v>
          </cell>
          <cell r="N3058">
            <v>38681.684479166666</v>
          </cell>
          <cell r="O3058" t="str">
            <v>gchateaug</v>
          </cell>
          <cell r="Q3058">
            <v>1.1200000000000001</v>
          </cell>
        </row>
        <row r="3059">
          <cell r="A3059" t="str">
            <v>2003</v>
          </cell>
          <cell r="B3059" t="str">
            <v>HR0</v>
          </cell>
          <cell r="C3059" t="str">
            <v>A00</v>
          </cell>
          <cell r="D3059" t="str">
            <v>PC_EMP</v>
          </cell>
          <cell r="E3059" t="str">
            <v>T</v>
          </cell>
          <cell r="F3059" t="str">
            <v>TOTAL</v>
          </cell>
          <cell r="G3059" t="str">
            <v>RSE</v>
          </cell>
          <cell r="I3059" t="str">
            <v>MS</v>
          </cell>
          <cell r="K3059" t="str">
            <v>V</v>
          </cell>
          <cell r="L3059">
            <v>38628.496817129628</v>
          </cell>
          <cell r="M3059" t="str">
            <v>gchateaug</v>
          </cell>
          <cell r="N3059">
            <v>38681.684479166666</v>
          </cell>
          <cell r="O3059" t="str">
            <v>gchateaug</v>
          </cell>
          <cell r="Q3059">
            <v>0.75</v>
          </cell>
        </row>
        <row r="3060">
          <cell r="A3060" t="str">
            <v>2003</v>
          </cell>
          <cell r="B3060" t="str">
            <v>HR0</v>
          </cell>
          <cell r="C3060" t="str">
            <v>A00</v>
          </cell>
          <cell r="D3060" t="str">
            <v>PC_EMP</v>
          </cell>
          <cell r="E3060" t="str">
            <v>T</v>
          </cell>
          <cell r="F3060" t="str">
            <v>BES</v>
          </cell>
          <cell r="G3060" t="str">
            <v>TOTAL</v>
          </cell>
          <cell r="I3060" t="str">
            <v>MS</v>
          </cell>
          <cell r="K3060" t="str">
            <v>V</v>
          </cell>
          <cell r="L3060">
            <v>38628.496817129628</v>
          </cell>
          <cell r="M3060" t="str">
            <v>gchateaug</v>
          </cell>
          <cell r="N3060">
            <v>38681.684467592589</v>
          </cell>
          <cell r="O3060" t="str">
            <v>gchateaug</v>
          </cell>
          <cell r="Q3060">
            <v>0.15</v>
          </cell>
        </row>
        <row r="3061">
          <cell r="A3061" t="str">
            <v>2003</v>
          </cell>
          <cell r="B3061" t="str">
            <v>HR0</v>
          </cell>
          <cell r="C3061" t="str">
            <v>A00</v>
          </cell>
          <cell r="D3061" t="str">
            <v>PC_EMP</v>
          </cell>
          <cell r="E3061" t="str">
            <v>T</v>
          </cell>
          <cell r="F3061" t="str">
            <v>BES</v>
          </cell>
          <cell r="G3061" t="str">
            <v>RSE</v>
          </cell>
          <cell r="I3061" t="str">
            <v>MS</v>
          </cell>
          <cell r="K3061" t="str">
            <v>V</v>
          </cell>
          <cell r="L3061">
            <v>38628.496817129628</v>
          </cell>
          <cell r="M3061" t="str">
            <v>gchateaug</v>
          </cell>
          <cell r="N3061">
            <v>38681.684467592589</v>
          </cell>
          <cell r="O3061" t="str">
            <v>gchateaug</v>
          </cell>
          <cell r="Q3061">
            <v>0.06</v>
          </cell>
        </row>
        <row r="3062">
          <cell r="A3062" t="str">
            <v>2003</v>
          </cell>
          <cell r="B3062" t="str">
            <v>GR22</v>
          </cell>
          <cell r="C3062" t="str">
            <v>A00</v>
          </cell>
          <cell r="D3062" t="str">
            <v>PC_EMP</v>
          </cell>
          <cell r="E3062" t="str">
            <v>T</v>
          </cell>
          <cell r="F3062" t="str">
            <v>TOTAL</v>
          </cell>
          <cell r="G3062" t="str">
            <v>TOTAL</v>
          </cell>
          <cell r="H3062" t="str">
            <v>:</v>
          </cell>
          <cell r="I3062" t="str">
            <v>NC</v>
          </cell>
          <cell r="K3062" t="str">
            <v>V</v>
          </cell>
          <cell r="L3062">
            <v>38628.496817129628</v>
          </cell>
          <cell r="M3062" t="str">
            <v>gchateaug</v>
          </cell>
          <cell r="N3062">
            <v>38680.624467592592</v>
          </cell>
          <cell r="O3062" t="str">
            <v>gchateaug</v>
          </cell>
        </row>
        <row r="3063">
          <cell r="A3063" t="str">
            <v>2003</v>
          </cell>
          <cell r="B3063" t="str">
            <v>GR22</v>
          </cell>
          <cell r="C3063" t="str">
            <v>A00</v>
          </cell>
          <cell r="D3063" t="str">
            <v>PC_EMP</v>
          </cell>
          <cell r="E3063" t="str">
            <v>T</v>
          </cell>
          <cell r="F3063" t="str">
            <v>BES</v>
          </cell>
          <cell r="G3063" t="str">
            <v>TOTAL</v>
          </cell>
          <cell r="H3063" t="str">
            <v>:</v>
          </cell>
          <cell r="I3063" t="str">
            <v>NC</v>
          </cell>
          <cell r="K3063" t="str">
            <v>V</v>
          </cell>
          <cell r="L3063">
            <v>38628.496817129628</v>
          </cell>
          <cell r="M3063" t="str">
            <v>gchateaug</v>
          </cell>
          <cell r="N3063">
            <v>38680.624467592592</v>
          </cell>
          <cell r="O3063" t="str">
            <v>gchateaug</v>
          </cell>
        </row>
        <row r="3064">
          <cell r="A3064" t="str">
            <v>2003</v>
          </cell>
          <cell r="B3064" t="str">
            <v>GR14</v>
          </cell>
          <cell r="C3064" t="str">
            <v>A00</v>
          </cell>
          <cell r="D3064" t="str">
            <v>PC_EMP</v>
          </cell>
          <cell r="E3064" t="str">
            <v>T</v>
          </cell>
          <cell r="F3064" t="str">
            <v>TOTAL</v>
          </cell>
          <cell r="G3064" t="str">
            <v>TOTAL</v>
          </cell>
          <cell r="H3064" t="str">
            <v>:</v>
          </cell>
          <cell r="I3064" t="str">
            <v>NC</v>
          </cell>
          <cell r="K3064" t="str">
            <v>V</v>
          </cell>
          <cell r="L3064">
            <v>38628.496817129628</v>
          </cell>
          <cell r="M3064" t="str">
            <v>gchateaug</v>
          </cell>
          <cell r="N3064">
            <v>38680.624467592592</v>
          </cell>
          <cell r="O3064" t="str">
            <v>gchateaug</v>
          </cell>
        </row>
        <row r="3065">
          <cell r="A3065" t="str">
            <v>2003</v>
          </cell>
          <cell r="B3065" t="str">
            <v>GR14</v>
          </cell>
          <cell r="C3065" t="str">
            <v>A00</v>
          </cell>
          <cell r="D3065" t="str">
            <v>PC_EMP</v>
          </cell>
          <cell r="E3065" t="str">
            <v>T</v>
          </cell>
          <cell r="F3065" t="str">
            <v>BES</v>
          </cell>
          <cell r="G3065" t="str">
            <v>TOTAL</v>
          </cell>
          <cell r="H3065" t="str">
            <v>:</v>
          </cell>
          <cell r="I3065" t="str">
            <v>NC</v>
          </cell>
          <cell r="K3065" t="str">
            <v>V</v>
          </cell>
          <cell r="L3065">
            <v>38628.496817129628</v>
          </cell>
          <cell r="M3065" t="str">
            <v>gchateaug</v>
          </cell>
          <cell r="N3065">
            <v>38680.624467592592</v>
          </cell>
          <cell r="O3065" t="str">
            <v>gchateaug</v>
          </cell>
        </row>
        <row r="3066">
          <cell r="A3066" t="str">
            <v>2003</v>
          </cell>
          <cell r="B3066" t="str">
            <v>GR12</v>
          </cell>
          <cell r="C3066" t="str">
            <v>A00</v>
          </cell>
          <cell r="D3066" t="str">
            <v>PC_EMP</v>
          </cell>
          <cell r="E3066" t="str">
            <v>T</v>
          </cell>
          <cell r="F3066" t="str">
            <v>TOTAL</v>
          </cell>
          <cell r="G3066" t="str">
            <v>TOTAL</v>
          </cell>
          <cell r="H3066" t="str">
            <v>:</v>
          </cell>
          <cell r="I3066" t="str">
            <v>NC</v>
          </cell>
          <cell r="K3066" t="str">
            <v>V</v>
          </cell>
          <cell r="L3066">
            <v>38628.496817129628</v>
          </cell>
          <cell r="M3066" t="str">
            <v>gchateaug</v>
          </cell>
          <cell r="N3066">
            <v>38680.624467592592</v>
          </cell>
          <cell r="O3066" t="str">
            <v>gchateaug</v>
          </cell>
        </row>
        <row r="3067">
          <cell r="A3067" t="str">
            <v>2003</v>
          </cell>
          <cell r="B3067" t="str">
            <v>GR12</v>
          </cell>
          <cell r="C3067" t="str">
            <v>A00</v>
          </cell>
          <cell r="D3067" t="str">
            <v>PC_EMP</v>
          </cell>
          <cell r="E3067" t="str">
            <v>T</v>
          </cell>
          <cell r="F3067" t="str">
            <v>BES</v>
          </cell>
          <cell r="G3067" t="str">
            <v>TOTAL</v>
          </cell>
          <cell r="H3067" t="str">
            <v>:</v>
          </cell>
          <cell r="I3067" t="str">
            <v>NC</v>
          </cell>
          <cell r="K3067" t="str">
            <v>V</v>
          </cell>
          <cell r="L3067">
            <v>38628.496817129628</v>
          </cell>
          <cell r="M3067" t="str">
            <v>gchateaug</v>
          </cell>
          <cell r="N3067">
            <v>38680.624467592592</v>
          </cell>
          <cell r="O3067" t="str">
            <v>gchateaug</v>
          </cell>
        </row>
        <row r="3068">
          <cell r="A3068" t="str">
            <v>2003</v>
          </cell>
          <cell r="B3068" t="str">
            <v>FR9</v>
          </cell>
          <cell r="C3068" t="str">
            <v>A00</v>
          </cell>
          <cell r="D3068" t="str">
            <v>PC_EMP</v>
          </cell>
          <cell r="E3068" t="str">
            <v>T</v>
          </cell>
          <cell r="F3068" t="str">
            <v>TOTAL</v>
          </cell>
          <cell r="G3068" t="str">
            <v>TOTAL</v>
          </cell>
          <cell r="H3068" t="str">
            <v>:</v>
          </cell>
          <cell r="I3068" t="str">
            <v>MS</v>
          </cell>
          <cell r="K3068" t="str">
            <v>V</v>
          </cell>
          <cell r="L3068">
            <v>38628.496817129628</v>
          </cell>
          <cell r="M3068" t="str">
            <v>gchateaug</v>
          </cell>
          <cell r="N3068">
            <v>38680.624467592592</v>
          </cell>
          <cell r="O3068" t="str">
            <v>gchateaug</v>
          </cell>
        </row>
        <row r="3069">
          <cell r="A3069" t="str">
            <v>2003</v>
          </cell>
          <cell r="B3069" t="str">
            <v>FR9</v>
          </cell>
          <cell r="C3069" t="str">
            <v>A00</v>
          </cell>
          <cell r="D3069" t="str">
            <v>PC_EMP</v>
          </cell>
          <cell r="E3069" t="str">
            <v>T</v>
          </cell>
          <cell r="F3069" t="str">
            <v>TOTAL</v>
          </cell>
          <cell r="G3069" t="str">
            <v>RSE</v>
          </cell>
          <cell r="H3069" t="str">
            <v>:</v>
          </cell>
          <cell r="I3069" t="str">
            <v>MS</v>
          </cell>
          <cell r="K3069" t="str">
            <v>V</v>
          </cell>
          <cell r="L3069">
            <v>38628.496817129628</v>
          </cell>
          <cell r="M3069" t="str">
            <v>gchateaug</v>
          </cell>
          <cell r="N3069">
            <v>38680.624467592592</v>
          </cell>
          <cell r="O3069" t="str">
            <v>gchateaug</v>
          </cell>
        </row>
        <row r="3070">
          <cell r="A3070" t="str">
            <v>2003</v>
          </cell>
          <cell r="B3070" t="str">
            <v>FR9</v>
          </cell>
          <cell r="C3070" t="str">
            <v>A00</v>
          </cell>
          <cell r="D3070" t="str">
            <v>PC_EMP</v>
          </cell>
          <cell r="E3070" t="str">
            <v>T</v>
          </cell>
          <cell r="F3070" t="str">
            <v>BES</v>
          </cell>
          <cell r="G3070" t="str">
            <v>TOTAL</v>
          </cell>
          <cell r="H3070" t="str">
            <v>:</v>
          </cell>
          <cell r="I3070" t="str">
            <v>MS</v>
          </cell>
          <cell r="K3070" t="str">
            <v>V</v>
          </cell>
          <cell r="L3070">
            <v>38628.496817129628</v>
          </cell>
          <cell r="M3070" t="str">
            <v>gchateaug</v>
          </cell>
          <cell r="N3070">
            <v>38680.624467592592</v>
          </cell>
          <cell r="O3070" t="str">
            <v>gchateaug</v>
          </cell>
        </row>
        <row r="3071">
          <cell r="A3071" t="str">
            <v>2003</v>
          </cell>
          <cell r="B3071" t="str">
            <v>FR82</v>
          </cell>
          <cell r="C3071" t="str">
            <v>A00</v>
          </cell>
          <cell r="D3071" t="str">
            <v>PC_EMP</v>
          </cell>
          <cell r="E3071" t="str">
            <v>T</v>
          </cell>
          <cell r="F3071" t="str">
            <v>TOTAL</v>
          </cell>
          <cell r="G3071" t="str">
            <v>TOTAL</v>
          </cell>
          <cell r="H3071" t="str">
            <v>:</v>
          </cell>
          <cell r="I3071" t="str">
            <v>MS</v>
          </cell>
          <cell r="K3071" t="str">
            <v>V</v>
          </cell>
          <cell r="L3071">
            <v>38628.496817129628</v>
          </cell>
          <cell r="M3071" t="str">
            <v>gchateaug</v>
          </cell>
          <cell r="N3071">
            <v>38680.624467592592</v>
          </cell>
          <cell r="O3071" t="str">
            <v>gchateaug</v>
          </cell>
        </row>
        <row r="3072">
          <cell r="A3072" t="str">
            <v>2003</v>
          </cell>
          <cell r="B3072" t="str">
            <v>FR82</v>
          </cell>
          <cell r="C3072" t="str">
            <v>A00</v>
          </cell>
          <cell r="D3072" t="str">
            <v>PC_EMP</v>
          </cell>
          <cell r="E3072" t="str">
            <v>T</v>
          </cell>
          <cell r="F3072" t="str">
            <v>TOTAL</v>
          </cell>
          <cell r="G3072" t="str">
            <v>RSE</v>
          </cell>
          <cell r="H3072" t="str">
            <v>:</v>
          </cell>
          <cell r="I3072" t="str">
            <v>MS</v>
          </cell>
          <cell r="K3072" t="str">
            <v>V</v>
          </cell>
          <cell r="L3072">
            <v>38628.496817129628</v>
          </cell>
          <cell r="M3072" t="str">
            <v>gchateaug</v>
          </cell>
          <cell r="N3072">
            <v>38680.624467592592</v>
          </cell>
          <cell r="O3072" t="str">
            <v>gchateaug</v>
          </cell>
        </row>
        <row r="3073">
          <cell r="A3073" t="str">
            <v>2003</v>
          </cell>
          <cell r="B3073" t="str">
            <v>FI1A</v>
          </cell>
          <cell r="C3073" t="str">
            <v>A00</v>
          </cell>
          <cell r="D3073" t="str">
            <v>PC_EMP</v>
          </cell>
          <cell r="E3073" t="str">
            <v>T</v>
          </cell>
          <cell r="F3073" t="str">
            <v>BES</v>
          </cell>
          <cell r="G3073" t="str">
            <v>TOTAL</v>
          </cell>
          <cell r="I3073" t="str">
            <v>MS</v>
          </cell>
          <cell r="K3073" t="str">
            <v>V</v>
          </cell>
          <cell r="L3073">
            <v>38628.496828703705</v>
          </cell>
          <cell r="M3073" t="str">
            <v>gchateaug</v>
          </cell>
          <cell r="N3073">
            <v>38680.624490740738</v>
          </cell>
          <cell r="O3073" t="str">
            <v>gchateaug</v>
          </cell>
          <cell r="Q3073">
            <v>2.12</v>
          </cell>
        </row>
        <row r="3074">
          <cell r="A3074" t="str">
            <v>2003</v>
          </cell>
          <cell r="B3074" t="str">
            <v>FI19</v>
          </cell>
          <cell r="C3074" t="str">
            <v>A00</v>
          </cell>
          <cell r="D3074" t="str">
            <v>PC_EMP</v>
          </cell>
          <cell r="E3074" t="str">
            <v>T</v>
          </cell>
          <cell r="F3074" t="str">
            <v>TOTAL</v>
          </cell>
          <cell r="G3074" t="str">
            <v>TOTAL</v>
          </cell>
          <cell r="I3074" t="str">
            <v>MS</v>
          </cell>
          <cell r="K3074" t="str">
            <v>V</v>
          </cell>
          <cell r="L3074">
            <v>38628.496828703705</v>
          </cell>
          <cell r="M3074" t="str">
            <v>gchateaug</v>
          </cell>
          <cell r="N3074">
            <v>38680.624490740738</v>
          </cell>
          <cell r="O3074" t="str">
            <v>gchateaug</v>
          </cell>
          <cell r="Q3074">
            <v>2.83</v>
          </cell>
        </row>
        <row r="3075">
          <cell r="A3075" t="str">
            <v>2003</v>
          </cell>
          <cell r="B3075" t="str">
            <v>FI19</v>
          </cell>
          <cell r="C3075" t="str">
            <v>A00</v>
          </cell>
          <cell r="D3075" t="str">
            <v>PC_EMP</v>
          </cell>
          <cell r="E3075" t="str">
            <v>T</v>
          </cell>
          <cell r="F3075" t="str">
            <v>BES</v>
          </cell>
          <cell r="G3075" t="str">
            <v>TOTAL</v>
          </cell>
          <cell r="I3075" t="str">
            <v>MS</v>
          </cell>
          <cell r="K3075" t="str">
            <v>V</v>
          </cell>
          <cell r="L3075">
            <v>38628.496828703705</v>
          </cell>
          <cell r="M3075" t="str">
            <v>gchateaug</v>
          </cell>
          <cell r="N3075">
            <v>38680.624490740738</v>
          </cell>
          <cell r="O3075" t="str">
            <v>gchateaug</v>
          </cell>
          <cell r="Q3075">
            <v>1.75</v>
          </cell>
        </row>
        <row r="3076">
          <cell r="A3076" t="str">
            <v>2003</v>
          </cell>
          <cell r="B3076" t="str">
            <v>ES70</v>
          </cell>
          <cell r="C3076" t="str">
            <v>A00</v>
          </cell>
          <cell r="D3076" t="str">
            <v>PC_EMP</v>
          </cell>
          <cell r="E3076" t="str">
            <v>T</v>
          </cell>
          <cell r="F3076" t="str">
            <v>TOTAL</v>
          </cell>
          <cell r="G3076" t="str">
            <v>TOTAL</v>
          </cell>
          <cell r="I3076" t="str">
            <v>MS</v>
          </cell>
          <cell r="K3076" t="str">
            <v>V</v>
          </cell>
          <cell r="L3076">
            <v>38628.496828703705</v>
          </cell>
          <cell r="M3076" t="str">
            <v>gchateaug</v>
          </cell>
          <cell r="N3076">
            <v>38680.624490740738</v>
          </cell>
          <cell r="O3076" t="str">
            <v>gchateaug</v>
          </cell>
          <cell r="Q3076">
            <v>0.78</v>
          </cell>
        </row>
        <row r="3077">
          <cell r="A3077" t="str">
            <v>2003</v>
          </cell>
          <cell r="B3077" t="str">
            <v>ES70</v>
          </cell>
          <cell r="C3077" t="str">
            <v>A00</v>
          </cell>
          <cell r="D3077" t="str">
            <v>PC_EMP</v>
          </cell>
          <cell r="E3077" t="str">
            <v>T</v>
          </cell>
          <cell r="F3077" t="str">
            <v>TOTAL</v>
          </cell>
          <cell r="G3077" t="str">
            <v>RSE</v>
          </cell>
          <cell r="I3077" t="str">
            <v>MS</v>
          </cell>
          <cell r="K3077" t="str">
            <v>V</v>
          </cell>
          <cell r="L3077">
            <v>38628.496828703705</v>
          </cell>
          <cell r="M3077" t="str">
            <v>gchateaug</v>
          </cell>
          <cell r="N3077">
            <v>38680.624490740738</v>
          </cell>
          <cell r="O3077" t="str">
            <v>gchateaug</v>
          </cell>
          <cell r="Q3077">
            <v>0.57999999999999996</v>
          </cell>
        </row>
        <row r="3078">
          <cell r="A3078" t="str">
            <v>2003</v>
          </cell>
          <cell r="B3078" t="str">
            <v>ES70</v>
          </cell>
          <cell r="C3078" t="str">
            <v>A00</v>
          </cell>
          <cell r="D3078" t="str">
            <v>PC_EMP</v>
          </cell>
          <cell r="E3078" t="str">
            <v>T</v>
          </cell>
          <cell r="F3078" t="str">
            <v>BES</v>
          </cell>
          <cell r="G3078" t="str">
            <v>TOTAL</v>
          </cell>
          <cell r="I3078" t="str">
            <v>MS</v>
          </cell>
          <cell r="K3078" t="str">
            <v>V</v>
          </cell>
          <cell r="L3078">
            <v>38628.496828703705</v>
          </cell>
          <cell r="M3078" t="str">
            <v>gchateaug</v>
          </cell>
          <cell r="N3078">
            <v>38680.624490740738</v>
          </cell>
          <cell r="O3078" t="str">
            <v>gchateaug</v>
          </cell>
          <cell r="Q3078">
            <v>0.04</v>
          </cell>
        </row>
        <row r="3079">
          <cell r="A3079" t="str">
            <v>2003</v>
          </cell>
          <cell r="B3079" t="str">
            <v>ES70</v>
          </cell>
          <cell r="C3079" t="str">
            <v>A00</v>
          </cell>
          <cell r="D3079" t="str">
            <v>PC_EMP</v>
          </cell>
          <cell r="E3079" t="str">
            <v>T</v>
          </cell>
          <cell r="F3079" t="str">
            <v>BES</v>
          </cell>
          <cell r="G3079" t="str">
            <v>RSE</v>
          </cell>
          <cell r="I3079" t="str">
            <v>MS</v>
          </cell>
          <cell r="K3079" t="str">
            <v>V</v>
          </cell>
          <cell r="L3079">
            <v>38628.496828703705</v>
          </cell>
          <cell r="M3079" t="str">
            <v>gchateaug</v>
          </cell>
          <cell r="N3079">
            <v>38680.624490740738</v>
          </cell>
          <cell r="O3079" t="str">
            <v>gchateaug</v>
          </cell>
          <cell r="Q3079">
            <v>0.02</v>
          </cell>
        </row>
        <row r="3080">
          <cell r="A3080" t="str">
            <v>2003</v>
          </cell>
          <cell r="B3080" t="str">
            <v>ES61</v>
          </cell>
          <cell r="C3080" t="str">
            <v>A00</v>
          </cell>
          <cell r="D3080" t="str">
            <v>PC_EMP</v>
          </cell>
          <cell r="E3080" t="str">
            <v>T</v>
          </cell>
          <cell r="F3080" t="str">
            <v>TOTAL</v>
          </cell>
          <cell r="G3080" t="str">
            <v>TOTAL</v>
          </cell>
          <cell r="I3080" t="str">
            <v>MS</v>
          </cell>
          <cell r="K3080" t="str">
            <v>V</v>
          </cell>
          <cell r="L3080">
            <v>38628.496828703705</v>
          </cell>
          <cell r="M3080" t="str">
            <v>gchateaug</v>
          </cell>
          <cell r="N3080">
            <v>38680.624490740738</v>
          </cell>
          <cell r="O3080" t="str">
            <v>gchateaug</v>
          </cell>
          <cell r="Q3080">
            <v>1.1000000000000001</v>
          </cell>
        </row>
        <row r="3081">
          <cell r="A3081" t="str">
            <v>2003</v>
          </cell>
          <cell r="B3081" t="str">
            <v>ES61</v>
          </cell>
          <cell r="C3081" t="str">
            <v>A00</v>
          </cell>
          <cell r="D3081" t="str">
            <v>PC_EMP</v>
          </cell>
          <cell r="E3081" t="str">
            <v>T</v>
          </cell>
          <cell r="F3081" t="str">
            <v>TOTAL</v>
          </cell>
          <cell r="G3081" t="str">
            <v>RSE</v>
          </cell>
          <cell r="I3081" t="str">
            <v>MS</v>
          </cell>
          <cell r="K3081" t="str">
            <v>V</v>
          </cell>
          <cell r="L3081">
            <v>38628.496828703705</v>
          </cell>
          <cell r="M3081" t="str">
            <v>gchateaug</v>
          </cell>
          <cell r="N3081">
            <v>38680.624490740738</v>
          </cell>
          <cell r="O3081" t="str">
            <v>gchateaug</v>
          </cell>
          <cell r="Q3081">
            <v>0.81</v>
          </cell>
        </row>
        <row r="3082">
          <cell r="A3082" t="str">
            <v>2003</v>
          </cell>
          <cell r="B3082" t="str">
            <v>ES61</v>
          </cell>
          <cell r="C3082" t="str">
            <v>A00</v>
          </cell>
          <cell r="D3082" t="str">
            <v>PC_EMP</v>
          </cell>
          <cell r="E3082" t="str">
            <v>T</v>
          </cell>
          <cell r="F3082" t="str">
            <v>BES</v>
          </cell>
          <cell r="G3082" t="str">
            <v>TOTAL</v>
          </cell>
          <cell r="I3082" t="str">
            <v>MS</v>
          </cell>
          <cell r="K3082" t="str">
            <v>V</v>
          </cell>
          <cell r="L3082">
            <v>38628.496828703705</v>
          </cell>
          <cell r="M3082" t="str">
            <v>gchateaug</v>
          </cell>
          <cell r="N3082">
            <v>38680.624490740738</v>
          </cell>
          <cell r="O3082" t="str">
            <v>gchateaug</v>
          </cell>
          <cell r="Q3082">
            <v>0.24</v>
          </cell>
        </row>
        <row r="3083">
          <cell r="A3083" t="str">
            <v>2003</v>
          </cell>
          <cell r="B3083" t="str">
            <v>ES61</v>
          </cell>
          <cell r="C3083" t="str">
            <v>A00</v>
          </cell>
          <cell r="D3083" t="str">
            <v>PC_EMP</v>
          </cell>
          <cell r="E3083" t="str">
            <v>T</v>
          </cell>
          <cell r="F3083" t="str">
            <v>BES</v>
          </cell>
          <cell r="G3083" t="str">
            <v>RSE</v>
          </cell>
          <cell r="I3083" t="str">
            <v>MS</v>
          </cell>
          <cell r="K3083" t="str">
            <v>V</v>
          </cell>
          <cell r="L3083">
            <v>38628.496828703705</v>
          </cell>
          <cell r="M3083" t="str">
            <v>gchateaug</v>
          </cell>
          <cell r="N3083">
            <v>38680.624490740738</v>
          </cell>
          <cell r="O3083" t="str">
            <v>gchateaug</v>
          </cell>
          <cell r="Q3083">
            <v>0.08</v>
          </cell>
        </row>
        <row r="3084">
          <cell r="A3084" t="str">
            <v>2003</v>
          </cell>
          <cell r="B3084" t="str">
            <v>ES42</v>
          </cell>
          <cell r="C3084" t="str">
            <v>A00</v>
          </cell>
          <cell r="D3084" t="str">
            <v>PC_EMP</v>
          </cell>
          <cell r="E3084" t="str">
            <v>T</v>
          </cell>
          <cell r="F3084" t="str">
            <v>TOTAL</v>
          </cell>
          <cell r="G3084" t="str">
            <v>TOTAL</v>
          </cell>
          <cell r="I3084" t="str">
            <v>MS</v>
          </cell>
          <cell r="K3084" t="str">
            <v>V</v>
          </cell>
          <cell r="L3084">
            <v>38628.496828703705</v>
          </cell>
          <cell r="M3084" t="str">
            <v>gchateaug</v>
          </cell>
          <cell r="N3084">
            <v>38680.624490740738</v>
          </cell>
          <cell r="O3084" t="str">
            <v>gchateaug</v>
          </cell>
          <cell r="Q3084">
            <v>0.73</v>
          </cell>
        </row>
        <row r="3085">
          <cell r="A3085" t="str">
            <v>2003</v>
          </cell>
          <cell r="B3085" t="str">
            <v>ES42</v>
          </cell>
          <cell r="C3085" t="str">
            <v>A00</v>
          </cell>
          <cell r="D3085" t="str">
            <v>PC_EMP</v>
          </cell>
          <cell r="E3085" t="str">
            <v>T</v>
          </cell>
          <cell r="F3085" t="str">
            <v>TOTAL</v>
          </cell>
          <cell r="G3085" t="str">
            <v>RSE</v>
          </cell>
          <cell r="I3085" t="str">
            <v>MS</v>
          </cell>
          <cell r="K3085" t="str">
            <v>V</v>
          </cell>
          <cell r="L3085">
            <v>38628.496828703705</v>
          </cell>
          <cell r="M3085" t="str">
            <v>gchateaug</v>
          </cell>
          <cell r="N3085">
            <v>38680.624490740738</v>
          </cell>
          <cell r="O3085" t="str">
            <v>gchateaug</v>
          </cell>
          <cell r="Q3085">
            <v>0.43</v>
          </cell>
        </row>
        <row r="3086">
          <cell r="A3086" t="str">
            <v>2003</v>
          </cell>
          <cell r="B3086" t="str">
            <v>ES42</v>
          </cell>
          <cell r="C3086" t="str">
            <v>A00</v>
          </cell>
          <cell r="D3086" t="str">
            <v>PC_EMP</v>
          </cell>
          <cell r="E3086" t="str">
            <v>T</v>
          </cell>
          <cell r="F3086" t="str">
            <v>BES</v>
          </cell>
          <cell r="G3086" t="str">
            <v>TOTAL</v>
          </cell>
          <cell r="I3086" t="str">
            <v>MS</v>
          </cell>
          <cell r="K3086" t="str">
            <v>V</v>
          </cell>
          <cell r="L3086">
            <v>38628.496828703705</v>
          </cell>
          <cell r="M3086" t="str">
            <v>gchateaug</v>
          </cell>
          <cell r="N3086">
            <v>38680.624490740738</v>
          </cell>
          <cell r="O3086" t="str">
            <v>gchateaug</v>
          </cell>
          <cell r="Q3086">
            <v>0.17</v>
          </cell>
        </row>
        <row r="3087">
          <cell r="A3087" t="str">
            <v>2003</v>
          </cell>
          <cell r="B3087" t="str">
            <v>ES42</v>
          </cell>
          <cell r="C3087" t="str">
            <v>A00</v>
          </cell>
          <cell r="D3087" t="str">
            <v>PC_EMP</v>
          </cell>
          <cell r="E3087" t="str">
            <v>T</v>
          </cell>
          <cell r="F3087" t="str">
            <v>BES</v>
          </cell>
          <cell r="G3087" t="str">
            <v>RSE</v>
          </cell>
          <cell r="I3087" t="str">
            <v>MS</v>
          </cell>
          <cell r="K3087" t="str">
            <v>V</v>
          </cell>
          <cell r="L3087">
            <v>38628.496828703705</v>
          </cell>
          <cell r="M3087" t="str">
            <v>gchateaug</v>
          </cell>
          <cell r="N3087">
            <v>38680.624490740738</v>
          </cell>
          <cell r="O3087" t="str">
            <v>gchateaug</v>
          </cell>
          <cell r="Q3087">
            <v>7.0000000000000007E-2</v>
          </cell>
        </row>
        <row r="3088">
          <cell r="A3088" t="str">
            <v>2003</v>
          </cell>
          <cell r="B3088" t="str">
            <v>ES22</v>
          </cell>
          <cell r="C3088" t="str">
            <v>A00</v>
          </cell>
          <cell r="D3088" t="str">
            <v>PC_EMP</v>
          </cell>
          <cell r="E3088" t="str">
            <v>T</v>
          </cell>
          <cell r="F3088" t="str">
            <v>TOTAL</v>
          </cell>
          <cell r="G3088" t="str">
            <v>TOTAL</v>
          </cell>
          <cell r="I3088" t="str">
            <v>MS</v>
          </cell>
          <cell r="K3088" t="str">
            <v>V</v>
          </cell>
          <cell r="L3088">
            <v>38628.496828703705</v>
          </cell>
          <cell r="M3088" t="str">
            <v>gchateaug</v>
          </cell>
          <cell r="N3088">
            <v>38680.624490740738</v>
          </cell>
          <cell r="O3088" t="str">
            <v>gchateaug</v>
          </cell>
          <cell r="Q3088">
            <v>2.3199999999999998</v>
          </cell>
        </row>
        <row r="3089">
          <cell r="A3089" t="str">
            <v>2000</v>
          </cell>
          <cell r="B3089" t="str">
            <v>AT1</v>
          </cell>
          <cell r="C3089" t="str">
            <v>A00</v>
          </cell>
          <cell r="D3089" t="str">
            <v>PC_EMP</v>
          </cell>
          <cell r="E3089" t="str">
            <v>T</v>
          </cell>
          <cell r="F3089" t="str">
            <v>TOTAL</v>
          </cell>
          <cell r="G3089" t="str">
            <v>TOTAL</v>
          </cell>
          <cell r="H3089" t="str">
            <v>:</v>
          </cell>
          <cell r="I3089" t="str">
            <v>NC</v>
          </cell>
          <cell r="K3089" t="str">
            <v>V</v>
          </cell>
          <cell r="L3089">
            <v>38628.496828703705</v>
          </cell>
          <cell r="M3089" t="str">
            <v>gchateaug</v>
          </cell>
          <cell r="N3089">
            <v>38680.624444444446</v>
          </cell>
          <cell r="O3089" t="str">
            <v>gchateaug</v>
          </cell>
        </row>
        <row r="3090">
          <cell r="A3090" t="str">
            <v>2000</v>
          </cell>
          <cell r="B3090" t="str">
            <v>AT1</v>
          </cell>
          <cell r="C3090" t="str">
            <v>A00</v>
          </cell>
          <cell r="D3090" t="str">
            <v>PC_EMP</v>
          </cell>
          <cell r="E3090" t="str">
            <v>T</v>
          </cell>
          <cell r="F3090" t="str">
            <v>BES</v>
          </cell>
          <cell r="G3090" t="str">
            <v>TOTAL</v>
          </cell>
          <cell r="H3090" t="str">
            <v>:</v>
          </cell>
          <cell r="I3090" t="str">
            <v>NC</v>
          </cell>
          <cell r="K3090" t="str">
            <v>V</v>
          </cell>
          <cell r="L3090">
            <v>38628.496828703705</v>
          </cell>
          <cell r="M3090" t="str">
            <v>gchateaug</v>
          </cell>
          <cell r="N3090">
            <v>38680.624444444446</v>
          </cell>
          <cell r="O3090" t="str">
            <v>gchateaug</v>
          </cell>
        </row>
        <row r="3091">
          <cell r="A3091" t="str">
            <v>1999</v>
          </cell>
          <cell r="B3091" t="str">
            <v>UKN</v>
          </cell>
          <cell r="C3091" t="str">
            <v>A00</v>
          </cell>
          <cell r="D3091" t="str">
            <v>PC_EMP</v>
          </cell>
          <cell r="E3091" t="str">
            <v>T</v>
          </cell>
          <cell r="F3091" t="str">
            <v>BES</v>
          </cell>
          <cell r="G3091" t="str">
            <v>RSE</v>
          </cell>
          <cell r="H3091" t="str">
            <v>:</v>
          </cell>
          <cell r="I3091" t="str">
            <v>NC</v>
          </cell>
          <cell r="K3091" t="str">
            <v>V</v>
          </cell>
          <cell r="L3091">
            <v>38628.496828703705</v>
          </cell>
          <cell r="M3091" t="str">
            <v>gchateaug</v>
          </cell>
          <cell r="N3091">
            <v>38680.624444444446</v>
          </cell>
          <cell r="O3091" t="str">
            <v>gchateaug</v>
          </cell>
        </row>
        <row r="3092">
          <cell r="A3092" t="str">
            <v>2002</v>
          </cell>
          <cell r="B3092" t="str">
            <v>PT15</v>
          </cell>
          <cell r="C3092" t="str">
            <v>A00</v>
          </cell>
          <cell r="D3092" t="str">
            <v>PC_EMP</v>
          </cell>
          <cell r="E3092" t="str">
            <v>T</v>
          </cell>
          <cell r="F3092" t="str">
            <v>BES</v>
          </cell>
          <cell r="G3092" t="str">
            <v>TOTAL</v>
          </cell>
          <cell r="H3092" t="str">
            <v>:</v>
          </cell>
          <cell r="I3092" t="str">
            <v>MS</v>
          </cell>
          <cell r="K3092" t="str">
            <v>V</v>
          </cell>
          <cell r="L3092">
            <v>38628.496828703705</v>
          </cell>
          <cell r="M3092" t="str">
            <v>gchateaug</v>
          </cell>
          <cell r="N3092">
            <v>38680.624479166669</v>
          </cell>
          <cell r="O3092" t="str">
            <v>gchateaug</v>
          </cell>
        </row>
        <row r="3093">
          <cell r="A3093" t="str">
            <v>2002</v>
          </cell>
          <cell r="B3093" t="str">
            <v>PT15</v>
          </cell>
          <cell r="C3093" t="str">
            <v>A00</v>
          </cell>
          <cell r="D3093" t="str">
            <v>PC_EMP</v>
          </cell>
          <cell r="E3093" t="str">
            <v>T</v>
          </cell>
          <cell r="F3093" t="str">
            <v>BES</v>
          </cell>
          <cell r="G3093" t="str">
            <v>RSE</v>
          </cell>
          <cell r="H3093" t="str">
            <v>:</v>
          </cell>
          <cell r="I3093" t="str">
            <v>MS</v>
          </cell>
          <cell r="K3093" t="str">
            <v>V</v>
          </cell>
          <cell r="L3093">
            <v>38628.496828703705</v>
          </cell>
          <cell r="M3093" t="str">
            <v>gchateaug</v>
          </cell>
          <cell r="N3093">
            <v>38680.624479166669</v>
          </cell>
          <cell r="O3093" t="str">
            <v>gchateaug</v>
          </cell>
        </row>
        <row r="3094">
          <cell r="A3094" t="str">
            <v>2002</v>
          </cell>
          <cell r="B3094" t="str">
            <v>PL4</v>
          </cell>
          <cell r="C3094" t="str">
            <v>A00</v>
          </cell>
          <cell r="D3094" t="str">
            <v>PC_EMP</v>
          </cell>
          <cell r="E3094" t="str">
            <v>T</v>
          </cell>
          <cell r="F3094" t="str">
            <v>TOTAL</v>
          </cell>
          <cell r="G3094" t="str">
            <v>TOTAL</v>
          </cell>
          <cell r="I3094" t="str">
            <v>MS</v>
          </cell>
          <cell r="K3094" t="str">
            <v>V</v>
          </cell>
          <cell r="L3094">
            <v>38628.496828703705</v>
          </cell>
          <cell r="M3094" t="str">
            <v>gchateaug</v>
          </cell>
          <cell r="N3094">
            <v>38680.624479166669</v>
          </cell>
          <cell r="O3094" t="str">
            <v>gchateaug</v>
          </cell>
          <cell r="Q3094">
            <v>0.76</v>
          </cell>
        </row>
        <row r="3095">
          <cell r="A3095" t="str">
            <v>2002</v>
          </cell>
          <cell r="B3095" t="str">
            <v>PL4</v>
          </cell>
          <cell r="C3095" t="str">
            <v>A00</v>
          </cell>
          <cell r="D3095" t="str">
            <v>PC_EMP</v>
          </cell>
          <cell r="E3095" t="str">
            <v>T</v>
          </cell>
          <cell r="F3095" t="str">
            <v>TOTAL</v>
          </cell>
          <cell r="G3095" t="str">
            <v>RSE</v>
          </cell>
          <cell r="I3095" t="str">
            <v>MS</v>
          </cell>
          <cell r="K3095" t="str">
            <v>V</v>
          </cell>
          <cell r="L3095">
            <v>38628.496828703705</v>
          </cell>
          <cell r="M3095" t="str">
            <v>gchateaug</v>
          </cell>
          <cell r="N3095">
            <v>38680.624479166669</v>
          </cell>
          <cell r="O3095" t="str">
            <v>gchateaug</v>
          </cell>
          <cell r="Q3095">
            <v>0.55000000000000004</v>
          </cell>
        </row>
        <row r="3096">
          <cell r="A3096" t="str">
            <v>2002</v>
          </cell>
          <cell r="B3096" t="str">
            <v>PL4</v>
          </cell>
          <cell r="C3096" t="str">
            <v>A00</v>
          </cell>
          <cell r="D3096" t="str">
            <v>PC_EMP</v>
          </cell>
          <cell r="E3096" t="str">
            <v>T</v>
          </cell>
          <cell r="F3096" t="str">
            <v>BES</v>
          </cell>
          <cell r="G3096" t="str">
            <v>TOTAL</v>
          </cell>
          <cell r="I3096" t="str">
            <v>MS</v>
          </cell>
          <cell r="K3096" t="str">
            <v>V</v>
          </cell>
          <cell r="L3096">
            <v>38628.496828703705</v>
          </cell>
          <cell r="M3096" t="str">
            <v>gchateaug</v>
          </cell>
          <cell r="N3096">
            <v>38680.624479166669</v>
          </cell>
          <cell r="O3096" t="str">
            <v>gchateaug</v>
          </cell>
          <cell r="Q3096">
            <v>0.04</v>
          </cell>
        </row>
        <row r="3097">
          <cell r="A3097" t="str">
            <v>2002</v>
          </cell>
          <cell r="B3097" t="str">
            <v>PL4</v>
          </cell>
          <cell r="C3097" t="str">
            <v>A00</v>
          </cell>
          <cell r="D3097" t="str">
            <v>PC_EMP</v>
          </cell>
          <cell r="E3097" t="str">
            <v>T</v>
          </cell>
          <cell r="F3097" t="str">
            <v>BES</v>
          </cell>
          <cell r="G3097" t="str">
            <v>RSE</v>
          </cell>
          <cell r="I3097" t="str">
            <v>MS</v>
          </cell>
          <cell r="K3097" t="str">
            <v>V</v>
          </cell>
          <cell r="L3097">
            <v>38628.496828703705</v>
          </cell>
          <cell r="M3097" t="str">
            <v>gchateaug</v>
          </cell>
          <cell r="N3097">
            <v>38680.624479166669</v>
          </cell>
          <cell r="O3097" t="str">
            <v>gchateaug</v>
          </cell>
          <cell r="Q3097">
            <v>0.02</v>
          </cell>
        </row>
        <row r="3098">
          <cell r="A3098" t="str">
            <v>2002</v>
          </cell>
          <cell r="B3098" t="str">
            <v>NL3</v>
          </cell>
          <cell r="C3098" t="str">
            <v>A00</v>
          </cell>
          <cell r="D3098" t="str">
            <v>PC_EMP</v>
          </cell>
          <cell r="E3098" t="str">
            <v>T</v>
          </cell>
          <cell r="F3098" t="str">
            <v>TOTAL</v>
          </cell>
          <cell r="G3098" t="str">
            <v>TOTAL</v>
          </cell>
          <cell r="H3098" t="str">
            <v>:</v>
          </cell>
          <cell r="I3098" t="str">
            <v>MS</v>
          </cell>
          <cell r="K3098" t="str">
            <v>V</v>
          </cell>
          <cell r="L3098">
            <v>38628.496828703705</v>
          </cell>
          <cell r="M3098" t="str">
            <v>gchateaug</v>
          </cell>
          <cell r="N3098">
            <v>38680.624479166669</v>
          </cell>
          <cell r="O3098" t="str">
            <v>gchateaug</v>
          </cell>
        </row>
        <row r="3099">
          <cell r="A3099" t="str">
            <v>2002</v>
          </cell>
          <cell r="B3099" t="str">
            <v>NL3</v>
          </cell>
          <cell r="C3099" t="str">
            <v>A00</v>
          </cell>
          <cell r="D3099" t="str">
            <v>PC_EMP</v>
          </cell>
          <cell r="E3099" t="str">
            <v>T</v>
          </cell>
          <cell r="F3099" t="str">
            <v>BES</v>
          </cell>
          <cell r="G3099" t="str">
            <v>TOTAL</v>
          </cell>
          <cell r="H3099" t="str">
            <v>:</v>
          </cell>
          <cell r="I3099" t="str">
            <v>MS</v>
          </cell>
          <cell r="K3099" t="str">
            <v>V</v>
          </cell>
          <cell r="L3099">
            <v>38628.496828703705</v>
          </cell>
          <cell r="M3099" t="str">
            <v>gchateaug</v>
          </cell>
          <cell r="N3099">
            <v>38680.624479166669</v>
          </cell>
          <cell r="O3099" t="str">
            <v>gchateaug</v>
          </cell>
        </row>
        <row r="3100">
          <cell r="A3100" t="str">
            <v>2002</v>
          </cell>
          <cell r="B3100" t="str">
            <v>NL21</v>
          </cell>
          <cell r="C3100" t="str">
            <v>A00</v>
          </cell>
          <cell r="D3100" t="str">
            <v>PC_EMP</v>
          </cell>
          <cell r="E3100" t="str">
            <v>T</v>
          </cell>
          <cell r="F3100" t="str">
            <v>TOTAL</v>
          </cell>
          <cell r="G3100" t="str">
            <v>TOTAL</v>
          </cell>
          <cell r="H3100" t="str">
            <v>:</v>
          </cell>
          <cell r="I3100" t="str">
            <v>MS</v>
          </cell>
          <cell r="K3100" t="str">
            <v>V</v>
          </cell>
          <cell r="L3100">
            <v>38628.496828703705</v>
          </cell>
          <cell r="M3100" t="str">
            <v>gchateaug</v>
          </cell>
          <cell r="N3100">
            <v>38680.624479166669</v>
          </cell>
          <cell r="O3100" t="str">
            <v>gchateaug</v>
          </cell>
        </row>
        <row r="3101">
          <cell r="A3101" t="str">
            <v>2002</v>
          </cell>
          <cell r="B3101" t="str">
            <v>NL21</v>
          </cell>
          <cell r="C3101" t="str">
            <v>A00</v>
          </cell>
          <cell r="D3101" t="str">
            <v>PC_EMP</v>
          </cell>
          <cell r="E3101" t="str">
            <v>T</v>
          </cell>
          <cell r="F3101" t="str">
            <v>BES</v>
          </cell>
          <cell r="G3101" t="str">
            <v>TOTAL</v>
          </cell>
          <cell r="H3101" t="str">
            <v>:</v>
          </cell>
          <cell r="I3101" t="str">
            <v>MS</v>
          </cell>
          <cell r="K3101" t="str">
            <v>V</v>
          </cell>
          <cell r="L3101">
            <v>38628.496828703705</v>
          </cell>
          <cell r="M3101" t="str">
            <v>gchateaug</v>
          </cell>
          <cell r="N3101">
            <v>38680.624479166669</v>
          </cell>
          <cell r="O3101" t="str">
            <v>gchateaug</v>
          </cell>
        </row>
        <row r="3102">
          <cell r="A3102" t="str">
            <v>2002</v>
          </cell>
          <cell r="B3102" t="str">
            <v>MT00</v>
          </cell>
          <cell r="C3102" t="str">
            <v>A00</v>
          </cell>
          <cell r="D3102" t="str">
            <v>PC_EMP</v>
          </cell>
          <cell r="E3102" t="str">
            <v>T</v>
          </cell>
          <cell r="F3102" t="str">
            <v>TOTAL</v>
          </cell>
          <cell r="G3102" t="str">
            <v>RSE</v>
          </cell>
          <cell r="H3102" t="str">
            <v>:</v>
          </cell>
          <cell r="I3102" t="str">
            <v>MS</v>
          </cell>
          <cell r="K3102" t="str">
            <v>V</v>
          </cell>
          <cell r="L3102">
            <v>38628.496828703705</v>
          </cell>
          <cell r="M3102" t="str">
            <v>gchateaug</v>
          </cell>
          <cell r="N3102">
            <v>38681.684652777774</v>
          </cell>
          <cell r="O3102" t="str">
            <v>gchateaug</v>
          </cell>
        </row>
        <row r="3103">
          <cell r="A3103" t="str">
            <v>2002</v>
          </cell>
          <cell r="B3103" t="str">
            <v>MT00</v>
          </cell>
          <cell r="C3103" t="str">
            <v>A00</v>
          </cell>
          <cell r="D3103" t="str">
            <v>PC_EMP</v>
          </cell>
          <cell r="E3103" t="str">
            <v>T</v>
          </cell>
          <cell r="F3103" t="str">
            <v>BES</v>
          </cell>
          <cell r="G3103" t="str">
            <v>RSE</v>
          </cell>
          <cell r="H3103" t="str">
            <v>:</v>
          </cell>
          <cell r="I3103" t="str">
            <v>NC</v>
          </cell>
          <cell r="K3103" t="str">
            <v>V</v>
          </cell>
          <cell r="L3103">
            <v>38628.496828703705</v>
          </cell>
          <cell r="M3103" t="str">
            <v>gchateaug</v>
          </cell>
          <cell r="N3103">
            <v>38681.684652777774</v>
          </cell>
          <cell r="O3103" t="str">
            <v>gchateaug</v>
          </cell>
        </row>
        <row r="3104">
          <cell r="A3104" t="str">
            <v>2002</v>
          </cell>
          <cell r="B3104" t="str">
            <v>LT00</v>
          </cell>
          <cell r="C3104" t="str">
            <v>A00</v>
          </cell>
          <cell r="D3104" t="str">
            <v>PC_EMP</v>
          </cell>
          <cell r="E3104" t="str">
            <v>T</v>
          </cell>
          <cell r="F3104" t="str">
            <v>TOTAL</v>
          </cell>
          <cell r="G3104" t="str">
            <v>TOTAL</v>
          </cell>
          <cell r="I3104" t="str">
            <v>MS</v>
          </cell>
          <cell r="K3104" t="str">
            <v>V</v>
          </cell>
          <cell r="L3104">
            <v>38628.496828703705</v>
          </cell>
          <cell r="M3104" t="str">
            <v>gchateaug</v>
          </cell>
          <cell r="N3104">
            <v>38681.684652777774</v>
          </cell>
          <cell r="O3104" t="str">
            <v>gchateaug</v>
          </cell>
          <cell r="Q3104">
            <v>0.95</v>
          </cell>
        </row>
        <row r="3105">
          <cell r="A3105" t="str">
            <v>2002</v>
          </cell>
          <cell r="B3105" t="str">
            <v>LT00</v>
          </cell>
          <cell r="C3105" t="str">
            <v>A00</v>
          </cell>
          <cell r="D3105" t="str">
            <v>PC_EMP</v>
          </cell>
          <cell r="E3105" t="str">
            <v>T</v>
          </cell>
          <cell r="F3105" t="str">
            <v>TOTAL</v>
          </cell>
          <cell r="G3105" t="str">
            <v>RSE</v>
          </cell>
          <cell r="I3105" t="str">
            <v>MS</v>
          </cell>
          <cell r="K3105" t="str">
            <v>V</v>
          </cell>
          <cell r="L3105">
            <v>38628.496828703705</v>
          </cell>
          <cell r="M3105" t="str">
            <v>gchateaug</v>
          </cell>
          <cell r="N3105">
            <v>38681.684652777774</v>
          </cell>
          <cell r="O3105" t="str">
            <v>gchateaug</v>
          </cell>
          <cell r="Q3105">
            <v>0.67</v>
          </cell>
        </row>
        <row r="3106">
          <cell r="A3106" t="str">
            <v>2002</v>
          </cell>
          <cell r="B3106" t="str">
            <v>LT00</v>
          </cell>
          <cell r="C3106" t="str">
            <v>A00</v>
          </cell>
          <cell r="D3106" t="str">
            <v>PC_EMP</v>
          </cell>
          <cell r="E3106" t="str">
            <v>T</v>
          </cell>
          <cell r="F3106" t="str">
            <v>BES</v>
          </cell>
          <cell r="G3106" t="str">
            <v>TOTAL</v>
          </cell>
          <cell r="I3106" t="str">
            <v>MS</v>
          </cell>
          <cell r="K3106" t="str">
            <v>V</v>
          </cell>
          <cell r="L3106">
            <v>38628.496828703705</v>
          </cell>
          <cell r="M3106" t="str">
            <v>gchateaug</v>
          </cell>
          <cell r="N3106">
            <v>38681.684652777774</v>
          </cell>
          <cell r="O3106" t="str">
            <v>gchateaug</v>
          </cell>
          <cell r="Q3106">
            <v>0.04</v>
          </cell>
        </row>
        <row r="3107">
          <cell r="A3107" t="str">
            <v>2002</v>
          </cell>
          <cell r="B3107" t="str">
            <v>LT00</v>
          </cell>
          <cell r="C3107" t="str">
            <v>A00</v>
          </cell>
          <cell r="D3107" t="str">
            <v>PC_EMP</v>
          </cell>
          <cell r="E3107" t="str">
            <v>T</v>
          </cell>
          <cell r="F3107" t="str">
            <v>BES</v>
          </cell>
          <cell r="G3107" t="str">
            <v>RSE</v>
          </cell>
          <cell r="I3107" t="str">
            <v>MS</v>
          </cell>
          <cell r="K3107" t="str">
            <v>V</v>
          </cell>
          <cell r="L3107">
            <v>38628.496828703705</v>
          </cell>
          <cell r="M3107" t="str">
            <v>gchateaug</v>
          </cell>
          <cell r="N3107">
            <v>38681.684641203705</v>
          </cell>
          <cell r="O3107" t="str">
            <v>gchateaug</v>
          </cell>
          <cell r="Q3107">
            <v>0.02</v>
          </cell>
        </row>
        <row r="3108">
          <cell r="A3108" t="str">
            <v>2002</v>
          </cell>
          <cell r="B3108" t="str">
            <v>ITF4</v>
          </cell>
          <cell r="C3108" t="str">
            <v>A00</v>
          </cell>
          <cell r="D3108" t="str">
            <v>PC_EMP</v>
          </cell>
          <cell r="E3108" t="str">
            <v>T</v>
          </cell>
          <cell r="F3108" t="str">
            <v>TOTAL</v>
          </cell>
          <cell r="G3108" t="str">
            <v>TOTAL</v>
          </cell>
          <cell r="H3108" t="str">
            <v>:</v>
          </cell>
          <cell r="I3108" t="str">
            <v>MS</v>
          </cell>
          <cell r="K3108" t="str">
            <v>V</v>
          </cell>
          <cell r="L3108">
            <v>38628.496828703705</v>
          </cell>
          <cell r="M3108" t="str">
            <v>gchateaug</v>
          </cell>
          <cell r="N3108">
            <v>38680.624479166669</v>
          </cell>
          <cell r="O3108" t="str">
            <v>gchateaug</v>
          </cell>
        </row>
        <row r="3109">
          <cell r="A3109" t="str">
            <v>2002</v>
          </cell>
          <cell r="B3109" t="str">
            <v>ITF4</v>
          </cell>
          <cell r="C3109" t="str">
            <v>A00</v>
          </cell>
          <cell r="D3109" t="str">
            <v>PC_EMP</v>
          </cell>
          <cell r="E3109" t="str">
            <v>T</v>
          </cell>
          <cell r="F3109" t="str">
            <v>TOTAL</v>
          </cell>
          <cell r="G3109" t="str">
            <v>RSE</v>
          </cell>
          <cell r="H3109" t="str">
            <v>:</v>
          </cell>
          <cell r="I3109" t="str">
            <v>MS</v>
          </cell>
          <cell r="K3109" t="str">
            <v>V</v>
          </cell>
          <cell r="L3109">
            <v>38628.496828703705</v>
          </cell>
          <cell r="M3109" t="str">
            <v>gchateaug</v>
          </cell>
          <cell r="N3109">
            <v>38680.624479166669</v>
          </cell>
          <cell r="O3109" t="str">
            <v>gchateaug</v>
          </cell>
        </row>
        <row r="3110">
          <cell r="A3110" t="str">
            <v>2002</v>
          </cell>
          <cell r="B3110" t="str">
            <v>ITF4</v>
          </cell>
          <cell r="C3110" t="str">
            <v>A00</v>
          </cell>
          <cell r="D3110" t="str">
            <v>PC_EMP</v>
          </cell>
          <cell r="E3110" t="str">
            <v>T</v>
          </cell>
          <cell r="F3110" t="str">
            <v>BES</v>
          </cell>
          <cell r="G3110" t="str">
            <v>TOTAL</v>
          </cell>
          <cell r="H3110" t="str">
            <v>:</v>
          </cell>
          <cell r="I3110" t="str">
            <v>MS</v>
          </cell>
          <cell r="K3110" t="str">
            <v>V</v>
          </cell>
          <cell r="L3110">
            <v>38628.496828703705</v>
          </cell>
          <cell r="M3110" t="str">
            <v>gchateaug</v>
          </cell>
          <cell r="N3110">
            <v>38680.624479166669</v>
          </cell>
          <cell r="O3110" t="str">
            <v>gchateaug</v>
          </cell>
        </row>
        <row r="3111">
          <cell r="A3111" t="str">
            <v>2002</v>
          </cell>
          <cell r="B3111" t="str">
            <v>ITF4</v>
          </cell>
          <cell r="C3111" t="str">
            <v>A00</v>
          </cell>
          <cell r="D3111" t="str">
            <v>PC_EMP</v>
          </cell>
          <cell r="E3111" t="str">
            <v>T</v>
          </cell>
          <cell r="F3111" t="str">
            <v>BES</v>
          </cell>
          <cell r="G3111" t="str">
            <v>RSE</v>
          </cell>
          <cell r="H3111" t="str">
            <v>:</v>
          </cell>
          <cell r="I3111" t="str">
            <v>MS</v>
          </cell>
          <cell r="K3111" t="str">
            <v>V</v>
          </cell>
          <cell r="L3111">
            <v>38628.496828703705</v>
          </cell>
          <cell r="M3111" t="str">
            <v>gchateaug</v>
          </cell>
          <cell r="N3111">
            <v>38680.624479166669</v>
          </cell>
          <cell r="O3111" t="str">
            <v>gchateaug</v>
          </cell>
        </row>
        <row r="3112">
          <cell r="A3112" t="str">
            <v>1998</v>
          </cell>
          <cell r="B3112" t="str">
            <v>SE0</v>
          </cell>
          <cell r="C3112" t="str">
            <v>A00</v>
          </cell>
          <cell r="D3112" t="str">
            <v>PC_EMP</v>
          </cell>
          <cell r="E3112" t="str">
            <v>T</v>
          </cell>
          <cell r="F3112" t="str">
            <v>TOTAL</v>
          </cell>
          <cell r="G3112" t="str">
            <v>RSE</v>
          </cell>
          <cell r="H3112" t="str">
            <v>:</v>
          </cell>
          <cell r="I3112" t="str">
            <v>NC</v>
          </cell>
          <cell r="K3112" t="str">
            <v>V</v>
          </cell>
          <cell r="L3112">
            <v>38628.496828703705</v>
          </cell>
          <cell r="M3112" t="str">
            <v>gchateaug</v>
          </cell>
          <cell r="N3112">
            <v>38680.624490740738</v>
          </cell>
          <cell r="O3112" t="str">
            <v>gchateaug</v>
          </cell>
        </row>
        <row r="3113">
          <cell r="A3113" t="str">
            <v>1998</v>
          </cell>
          <cell r="B3113" t="str">
            <v>RO0</v>
          </cell>
          <cell r="C3113" t="str">
            <v>A00</v>
          </cell>
          <cell r="D3113" t="str">
            <v>PC_EMP</v>
          </cell>
          <cell r="E3113" t="str">
            <v>T</v>
          </cell>
          <cell r="F3113" t="str">
            <v>TOTAL</v>
          </cell>
          <cell r="G3113" t="str">
            <v>TOTAL</v>
          </cell>
          <cell r="I3113" t="str">
            <v>OTH</v>
          </cell>
          <cell r="J3113" t="str">
            <v>DATA OCDE</v>
          </cell>
          <cell r="K3113" t="str">
            <v>V</v>
          </cell>
          <cell r="L3113">
            <v>38628.496828703705</v>
          </cell>
          <cell r="M3113" t="str">
            <v>gchateaug</v>
          </cell>
          <cell r="N3113">
            <v>38681.68445601852</v>
          </cell>
          <cell r="O3113" t="str">
            <v>gchateaug</v>
          </cell>
          <cell r="Q3113">
            <v>0.51</v>
          </cell>
        </row>
        <row r="3114">
          <cell r="A3114" t="str">
            <v>1998</v>
          </cell>
          <cell r="B3114" t="str">
            <v>RO0</v>
          </cell>
          <cell r="C3114" t="str">
            <v>A00</v>
          </cell>
          <cell r="D3114" t="str">
            <v>PC_EMP</v>
          </cell>
          <cell r="E3114" t="str">
            <v>T</v>
          </cell>
          <cell r="F3114" t="str">
            <v>TOTAL</v>
          </cell>
          <cell r="G3114" t="str">
            <v>RSE</v>
          </cell>
          <cell r="I3114" t="str">
            <v>OTH</v>
          </cell>
          <cell r="J3114" t="str">
            <v>DATA OCDE</v>
          </cell>
          <cell r="K3114" t="str">
            <v>V</v>
          </cell>
          <cell r="L3114">
            <v>38628.496828703705</v>
          </cell>
          <cell r="M3114" t="str">
            <v>gchateaug</v>
          </cell>
          <cell r="N3114">
            <v>38681.68445601852</v>
          </cell>
          <cell r="O3114" t="str">
            <v>gchateaug</v>
          </cell>
          <cell r="Q3114">
            <v>0.28000000000000003</v>
          </cell>
        </row>
        <row r="3115">
          <cell r="A3115" t="str">
            <v>1998</v>
          </cell>
          <cell r="B3115" t="str">
            <v>RO0</v>
          </cell>
          <cell r="C3115" t="str">
            <v>A00</v>
          </cell>
          <cell r="D3115" t="str">
            <v>PC_EMP</v>
          </cell>
          <cell r="E3115" t="str">
            <v>T</v>
          </cell>
          <cell r="F3115" t="str">
            <v>BES</v>
          </cell>
          <cell r="G3115" t="str">
            <v>TOTAL</v>
          </cell>
          <cell r="I3115" t="str">
            <v>OTH</v>
          </cell>
          <cell r="J3115" t="str">
            <v>DATA OCDE</v>
          </cell>
          <cell r="K3115" t="str">
            <v>V</v>
          </cell>
          <cell r="L3115">
            <v>38628.496828703705</v>
          </cell>
          <cell r="M3115" t="str">
            <v>gchateaug</v>
          </cell>
          <cell r="N3115">
            <v>38681.684432870374</v>
          </cell>
          <cell r="O3115" t="str">
            <v>gchateaug</v>
          </cell>
          <cell r="Q3115">
            <v>0.35</v>
          </cell>
        </row>
        <row r="3116">
          <cell r="A3116" t="str">
            <v>2002</v>
          </cell>
          <cell r="B3116" t="str">
            <v>HU33</v>
          </cell>
          <cell r="C3116" t="str">
            <v>A00</v>
          </cell>
          <cell r="D3116" t="str">
            <v>PC_EMP</v>
          </cell>
          <cell r="E3116" t="str">
            <v>T</v>
          </cell>
          <cell r="F3116" t="str">
            <v>TOTAL</v>
          </cell>
          <cell r="G3116" t="str">
            <v>RSE</v>
          </cell>
          <cell r="I3116" t="str">
            <v>MS</v>
          </cell>
          <cell r="K3116" t="str">
            <v>V</v>
          </cell>
          <cell r="L3116">
            <v>38628.496840277781</v>
          </cell>
          <cell r="M3116" t="str">
            <v>gchateaug</v>
          </cell>
          <cell r="N3116">
            <v>38680.624467592592</v>
          </cell>
          <cell r="O3116" t="str">
            <v>gchateaug</v>
          </cell>
          <cell r="Q3116">
            <v>0.61</v>
          </cell>
        </row>
        <row r="3117">
          <cell r="A3117" t="str">
            <v>2002</v>
          </cell>
          <cell r="B3117" t="str">
            <v>HU33</v>
          </cell>
          <cell r="C3117" t="str">
            <v>A00</v>
          </cell>
          <cell r="D3117" t="str">
            <v>PC_EMP</v>
          </cell>
          <cell r="E3117" t="str">
            <v>T</v>
          </cell>
          <cell r="F3117" t="str">
            <v>BES</v>
          </cell>
          <cell r="G3117" t="str">
            <v>TOTAL</v>
          </cell>
          <cell r="I3117" t="str">
            <v>MS</v>
          </cell>
          <cell r="K3117" t="str">
            <v>V</v>
          </cell>
          <cell r="L3117">
            <v>38628.496840277781</v>
          </cell>
          <cell r="M3117" t="str">
            <v>gchateaug</v>
          </cell>
          <cell r="N3117">
            <v>38680.624467592592</v>
          </cell>
          <cell r="O3117" t="str">
            <v>gchateaug</v>
          </cell>
          <cell r="Q3117">
            <v>0.15</v>
          </cell>
        </row>
        <row r="3118">
          <cell r="A3118" t="str">
            <v>2002</v>
          </cell>
          <cell r="B3118" t="str">
            <v>HU33</v>
          </cell>
          <cell r="C3118" t="str">
            <v>A00</v>
          </cell>
          <cell r="D3118" t="str">
            <v>PC_EMP</v>
          </cell>
          <cell r="E3118" t="str">
            <v>T</v>
          </cell>
          <cell r="F3118" t="str">
            <v>BES</v>
          </cell>
          <cell r="G3118" t="str">
            <v>RSE</v>
          </cell>
          <cell r="I3118" t="str">
            <v>MS</v>
          </cell>
          <cell r="K3118" t="str">
            <v>V</v>
          </cell>
          <cell r="L3118">
            <v>38628.496840277781</v>
          </cell>
          <cell r="M3118" t="str">
            <v>gchateaug</v>
          </cell>
          <cell r="N3118">
            <v>38680.624467592592</v>
          </cell>
          <cell r="O3118" t="str">
            <v>gchateaug</v>
          </cell>
          <cell r="Q3118">
            <v>0.06</v>
          </cell>
        </row>
        <row r="3119">
          <cell r="A3119" t="str">
            <v>2002</v>
          </cell>
          <cell r="B3119" t="str">
            <v>GR30</v>
          </cell>
          <cell r="C3119" t="str">
            <v>A00</v>
          </cell>
          <cell r="D3119" t="str">
            <v>PC_EMP</v>
          </cell>
          <cell r="E3119" t="str">
            <v>T</v>
          </cell>
          <cell r="F3119" t="str">
            <v>TOTAL</v>
          </cell>
          <cell r="G3119" t="str">
            <v>TOTAL</v>
          </cell>
          <cell r="H3119" t="str">
            <v>:</v>
          </cell>
          <cell r="I3119" t="str">
            <v>MS</v>
          </cell>
          <cell r="K3119" t="str">
            <v>V</v>
          </cell>
          <cell r="L3119">
            <v>38628.496840277781</v>
          </cell>
          <cell r="M3119" t="str">
            <v>gchateaug</v>
          </cell>
          <cell r="N3119">
            <v>38680.624467592592</v>
          </cell>
          <cell r="O3119" t="str">
            <v>gchateaug</v>
          </cell>
        </row>
        <row r="3120">
          <cell r="A3120" t="str">
            <v>2002</v>
          </cell>
          <cell r="B3120" t="str">
            <v>GR30</v>
          </cell>
          <cell r="C3120" t="str">
            <v>A00</v>
          </cell>
          <cell r="D3120" t="str">
            <v>PC_EMP</v>
          </cell>
          <cell r="E3120" t="str">
            <v>T</v>
          </cell>
          <cell r="F3120" t="str">
            <v>BES</v>
          </cell>
          <cell r="G3120" t="str">
            <v>TOTAL</v>
          </cell>
          <cell r="H3120" t="str">
            <v>:</v>
          </cell>
          <cell r="I3120" t="str">
            <v>MS</v>
          </cell>
          <cell r="K3120" t="str">
            <v>V</v>
          </cell>
          <cell r="L3120">
            <v>38628.496840277781</v>
          </cell>
          <cell r="M3120" t="str">
            <v>gchateaug</v>
          </cell>
          <cell r="N3120">
            <v>38680.624467592592</v>
          </cell>
          <cell r="O3120" t="str">
            <v>gchateaug</v>
          </cell>
        </row>
        <row r="3121">
          <cell r="A3121" t="str">
            <v>2002</v>
          </cell>
          <cell r="B3121" t="str">
            <v>ES30</v>
          </cell>
          <cell r="C3121" t="str">
            <v>A00</v>
          </cell>
          <cell r="D3121" t="str">
            <v>PC_EMP</v>
          </cell>
          <cell r="E3121" t="str">
            <v>T</v>
          </cell>
          <cell r="F3121" t="str">
            <v>BES</v>
          </cell>
          <cell r="G3121" t="str">
            <v>TOTAL</v>
          </cell>
          <cell r="I3121" t="str">
            <v>MS</v>
          </cell>
          <cell r="K3121" t="str">
            <v>V</v>
          </cell>
          <cell r="L3121">
            <v>38628.496840277781</v>
          </cell>
          <cell r="M3121" t="str">
            <v>gchateaug</v>
          </cell>
          <cell r="N3121">
            <v>38680.624467592592</v>
          </cell>
          <cell r="O3121" t="str">
            <v>gchateaug</v>
          </cell>
          <cell r="Q3121">
            <v>0.81</v>
          </cell>
        </row>
        <row r="3122">
          <cell r="A3122" t="str">
            <v>2002</v>
          </cell>
          <cell r="B3122" t="str">
            <v>ES30</v>
          </cell>
          <cell r="C3122" t="str">
            <v>A00</v>
          </cell>
          <cell r="D3122" t="str">
            <v>PC_EMP</v>
          </cell>
          <cell r="E3122" t="str">
            <v>T</v>
          </cell>
          <cell r="F3122" t="str">
            <v>BES</v>
          </cell>
          <cell r="G3122" t="str">
            <v>RSE</v>
          </cell>
          <cell r="H3122" t="str">
            <v>:</v>
          </cell>
          <cell r="I3122" t="str">
            <v>MS</v>
          </cell>
          <cell r="K3122" t="str">
            <v>V</v>
          </cell>
          <cell r="L3122">
            <v>38628.496840277781</v>
          </cell>
          <cell r="M3122" t="str">
            <v>gchateaug</v>
          </cell>
          <cell r="N3122">
            <v>38680.624467592592</v>
          </cell>
          <cell r="O3122" t="str">
            <v>gchateaug</v>
          </cell>
        </row>
        <row r="3123">
          <cell r="A3123" t="str">
            <v>2002</v>
          </cell>
          <cell r="B3123" t="str">
            <v>ES12</v>
          </cell>
          <cell r="C3123" t="str">
            <v>A00</v>
          </cell>
          <cell r="D3123" t="str">
            <v>PC_EMP</v>
          </cell>
          <cell r="E3123" t="str">
            <v>T</v>
          </cell>
          <cell r="F3123" t="str">
            <v>TOTAL</v>
          </cell>
          <cell r="G3123" t="str">
            <v>TOTAL</v>
          </cell>
          <cell r="I3123" t="str">
            <v>MS</v>
          </cell>
          <cell r="K3123" t="str">
            <v>V</v>
          </cell>
          <cell r="L3123">
            <v>38628.496840277781</v>
          </cell>
          <cell r="M3123" t="str">
            <v>gchateaug</v>
          </cell>
          <cell r="N3123">
            <v>38680.624467592592</v>
          </cell>
          <cell r="O3123" t="str">
            <v>gchateaug</v>
          </cell>
          <cell r="Q3123">
            <v>1.26</v>
          </cell>
        </row>
        <row r="3124">
          <cell r="A3124" t="str">
            <v>2002</v>
          </cell>
          <cell r="B3124" t="str">
            <v>ES12</v>
          </cell>
          <cell r="C3124" t="str">
            <v>A00</v>
          </cell>
          <cell r="D3124" t="str">
            <v>PC_EMP</v>
          </cell>
          <cell r="E3124" t="str">
            <v>T</v>
          </cell>
          <cell r="F3124" t="str">
            <v>TOTAL</v>
          </cell>
          <cell r="G3124" t="str">
            <v>RSE</v>
          </cell>
          <cell r="H3124" t="str">
            <v>:</v>
          </cell>
          <cell r="I3124" t="str">
            <v>MS</v>
          </cell>
          <cell r="K3124" t="str">
            <v>V</v>
          </cell>
          <cell r="L3124">
            <v>38628.496840277781</v>
          </cell>
          <cell r="M3124" t="str">
            <v>gchateaug</v>
          </cell>
          <cell r="N3124">
            <v>38680.624467592592</v>
          </cell>
          <cell r="O3124" t="str">
            <v>gchateaug</v>
          </cell>
        </row>
        <row r="3125">
          <cell r="A3125" t="str">
            <v>2002</v>
          </cell>
          <cell r="B3125" t="str">
            <v>ES12</v>
          </cell>
          <cell r="C3125" t="str">
            <v>A00</v>
          </cell>
          <cell r="D3125" t="str">
            <v>PC_EMP</v>
          </cell>
          <cell r="E3125" t="str">
            <v>T</v>
          </cell>
          <cell r="F3125" t="str">
            <v>BES</v>
          </cell>
          <cell r="G3125" t="str">
            <v>TOTAL</v>
          </cell>
          <cell r="I3125" t="str">
            <v>MS</v>
          </cell>
          <cell r="K3125" t="str">
            <v>V</v>
          </cell>
          <cell r="L3125">
            <v>38628.496840277781</v>
          </cell>
          <cell r="M3125" t="str">
            <v>gchateaug</v>
          </cell>
          <cell r="N3125">
            <v>38680.624467592592</v>
          </cell>
          <cell r="O3125" t="str">
            <v>gchateaug</v>
          </cell>
          <cell r="Q3125">
            <v>0.23</v>
          </cell>
        </row>
        <row r="3126">
          <cell r="A3126" t="str">
            <v>2002</v>
          </cell>
          <cell r="B3126" t="str">
            <v>ES12</v>
          </cell>
          <cell r="C3126" t="str">
            <v>A00</v>
          </cell>
          <cell r="D3126" t="str">
            <v>PC_EMP</v>
          </cell>
          <cell r="E3126" t="str">
            <v>T</v>
          </cell>
          <cell r="F3126" t="str">
            <v>BES</v>
          </cell>
          <cell r="G3126" t="str">
            <v>RSE</v>
          </cell>
          <cell r="H3126" t="str">
            <v>:</v>
          </cell>
          <cell r="I3126" t="str">
            <v>MS</v>
          </cell>
          <cell r="K3126" t="str">
            <v>V</v>
          </cell>
          <cell r="L3126">
            <v>38628.496840277781</v>
          </cell>
          <cell r="M3126" t="str">
            <v>gchateaug</v>
          </cell>
          <cell r="N3126">
            <v>38680.624467592592</v>
          </cell>
          <cell r="O3126" t="str">
            <v>gchateaug</v>
          </cell>
        </row>
        <row r="3127">
          <cell r="A3127" t="str">
            <v>2002</v>
          </cell>
          <cell r="B3127" t="str">
            <v>CZ05</v>
          </cell>
          <cell r="C3127" t="str">
            <v>A00</v>
          </cell>
          <cell r="D3127" t="str">
            <v>PC_EMP</v>
          </cell>
          <cell r="E3127" t="str">
            <v>T</v>
          </cell>
          <cell r="F3127" t="str">
            <v>TOTAL</v>
          </cell>
          <cell r="G3127" t="str">
            <v>TOTAL</v>
          </cell>
          <cell r="I3127" t="str">
            <v>MS</v>
          </cell>
          <cell r="K3127" t="str">
            <v>V</v>
          </cell>
          <cell r="L3127">
            <v>38628.496840277781</v>
          </cell>
          <cell r="M3127" t="str">
            <v>gchateaug</v>
          </cell>
          <cell r="N3127">
            <v>38680.624467592592</v>
          </cell>
          <cell r="O3127" t="str">
            <v>gchateaug</v>
          </cell>
          <cell r="Q3127">
            <v>0.77</v>
          </cell>
        </row>
        <row r="3128">
          <cell r="A3128" t="str">
            <v>2002</v>
          </cell>
          <cell r="B3128" t="str">
            <v>CZ05</v>
          </cell>
          <cell r="C3128" t="str">
            <v>A00</v>
          </cell>
          <cell r="D3128" t="str">
            <v>PC_EMP</v>
          </cell>
          <cell r="E3128" t="str">
            <v>T</v>
          </cell>
          <cell r="F3128" t="str">
            <v>TOTAL</v>
          </cell>
          <cell r="G3128" t="str">
            <v>RSE</v>
          </cell>
          <cell r="I3128" t="str">
            <v>MS</v>
          </cell>
          <cell r="K3128" t="str">
            <v>V</v>
          </cell>
          <cell r="L3128">
            <v>38628.496840277781</v>
          </cell>
          <cell r="M3128" t="str">
            <v>gchateaug</v>
          </cell>
          <cell r="N3128">
            <v>38680.624467592592</v>
          </cell>
          <cell r="O3128" t="str">
            <v>gchateaug</v>
          </cell>
          <cell r="Q3128">
            <v>0.38</v>
          </cell>
        </row>
        <row r="3129">
          <cell r="A3129" t="str">
            <v>2000</v>
          </cell>
          <cell r="B3129" t="str">
            <v>SK0</v>
          </cell>
          <cell r="C3129" t="str">
            <v>A00</v>
          </cell>
          <cell r="D3129" t="str">
            <v>PC_EMP</v>
          </cell>
          <cell r="E3129" t="str">
            <v>T</v>
          </cell>
          <cell r="F3129" t="str">
            <v>TOTAL</v>
          </cell>
          <cell r="G3129" t="str">
            <v>TOTAL</v>
          </cell>
          <cell r="I3129" t="str">
            <v>OTH</v>
          </cell>
          <cell r="J3129" t="str">
            <v>DATA OCDE</v>
          </cell>
          <cell r="K3129" t="str">
            <v>V</v>
          </cell>
          <cell r="L3129">
            <v>38628.496851851851</v>
          </cell>
          <cell r="M3129" t="str">
            <v>gchateaug</v>
          </cell>
          <cell r="N3129">
            <v>38681.684479166666</v>
          </cell>
          <cell r="O3129" t="str">
            <v>gchateaug</v>
          </cell>
          <cell r="Q3129">
            <v>1.07</v>
          </cell>
        </row>
        <row r="3130">
          <cell r="A3130" t="str">
            <v>2000</v>
          </cell>
          <cell r="B3130" t="str">
            <v>SK0</v>
          </cell>
          <cell r="C3130" t="str">
            <v>A00</v>
          </cell>
          <cell r="D3130" t="str">
            <v>PC_EMP</v>
          </cell>
          <cell r="E3130" t="str">
            <v>T</v>
          </cell>
          <cell r="F3130" t="str">
            <v>TOTAL</v>
          </cell>
          <cell r="G3130" t="str">
            <v>RSE</v>
          </cell>
          <cell r="I3130" t="str">
            <v>OTH</v>
          </cell>
          <cell r="J3130" t="str">
            <v>DATA OCDE</v>
          </cell>
          <cell r="K3130" t="str">
            <v>V</v>
          </cell>
          <cell r="L3130">
            <v>38628.496851851851</v>
          </cell>
          <cell r="M3130" t="str">
            <v>gchateaug</v>
          </cell>
          <cell r="N3130">
            <v>38681.684479166666</v>
          </cell>
          <cell r="O3130" t="str">
            <v>gchateaug</v>
          </cell>
          <cell r="Q3130">
            <v>0.76</v>
          </cell>
        </row>
        <row r="3131">
          <cell r="A3131" t="str">
            <v>2000</v>
          </cell>
          <cell r="B3131" t="str">
            <v>SK0</v>
          </cell>
          <cell r="C3131" t="str">
            <v>A00</v>
          </cell>
          <cell r="D3131" t="str">
            <v>PC_EMP</v>
          </cell>
          <cell r="E3131" t="str">
            <v>T</v>
          </cell>
          <cell r="F3131" t="str">
            <v>BES</v>
          </cell>
          <cell r="G3131" t="str">
            <v>TOTAL</v>
          </cell>
          <cell r="I3131" t="str">
            <v>OTH</v>
          </cell>
          <cell r="J3131" t="str">
            <v>DATA OCDE</v>
          </cell>
          <cell r="K3131" t="str">
            <v>V</v>
          </cell>
          <cell r="L3131">
            <v>38628.496851851851</v>
          </cell>
          <cell r="M3131" t="str">
            <v>gchateaug</v>
          </cell>
          <cell r="N3131">
            <v>38681.684479166666</v>
          </cell>
          <cell r="O3131" t="str">
            <v>gchateaug</v>
          </cell>
          <cell r="Q3131">
            <v>0.31</v>
          </cell>
        </row>
        <row r="3132">
          <cell r="A3132" t="str">
            <v>2000</v>
          </cell>
          <cell r="B3132" t="str">
            <v>SK0</v>
          </cell>
          <cell r="C3132" t="str">
            <v>A00</v>
          </cell>
          <cell r="D3132" t="str">
            <v>PC_EMP</v>
          </cell>
          <cell r="E3132" t="str">
            <v>T</v>
          </cell>
          <cell r="F3132" t="str">
            <v>BES</v>
          </cell>
          <cell r="G3132" t="str">
            <v>RSE</v>
          </cell>
          <cell r="I3132" t="str">
            <v>OTH</v>
          </cell>
          <cell r="J3132" t="str">
            <v>DATA OCDE</v>
          </cell>
          <cell r="K3132" t="str">
            <v>V</v>
          </cell>
          <cell r="L3132">
            <v>38628.496851851851</v>
          </cell>
          <cell r="M3132" t="str">
            <v>gchateaug</v>
          </cell>
          <cell r="N3132">
            <v>38681.684479166666</v>
          </cell>
          <cell r="O3132" t="str">
            <v>gchateaug</v>
          </cell>
          <cell r="Q3132">
            <v>0.14000000000000001</v>
          </cell>
        </row>
        <row r="3133">
          <cell r="A3133" t="str">
            <v>2000</v>
          </cell>
          <cell r="B3133" t="str">
            <v>SE04</v>
          </cell>
          <cell r="C3133" t="str">
            <v>A00</v>
          </cell>
          <cell r="D3133" t="str">
            <v>PC_EMP</v>
          </cell>
          <cell r="E3133" t="str">
            <v>T</v>
          </cell>
          <cell r="F3133" t="str">
            <v>TOTAL</v>
          </cell>
          <cell r="G3133" t="str">
            <v>TOTAL</v>
          </cell>
          <cell r="H3133" t="str">
            <v>:</v>
          </cell>
          <cell r="I3133" t="str">
            <v>NC</v>
          </cell>
          <cell r="K3133" t="str">
            <v>V</v>
          </cell>
          <cell r="L3133">
            <v>38628.496851851851</v>
          </cell>
          <cell r="M3133" t="str">
            <v>gchateaug</v>
          </cell>
          <cell r="N3133">
            <v>38680.624456018515</v>
          </cell>
          <cell r="O3133" t="str">
            <v>gchateaug</v>
          </cell>
        </row>
        <row r="3134">
          <cell r="A3134" t="str">
            <v>2000</v>
          </cell>
          <cell r="B3134" t="str">
            <v>SE04</v>
          </cell>
          <cell r="C3134" t="str">
            <v>A00</v>
          </cell>
          <cell r="D3134" t="str">
            <v>PC_EMP</v>
          </cell>
          <cell r="E3134" t="str">
            <v>T</v>
          </cell>
          <cell r="F3134" t="str">
            <v>BES</v>
          </cell>
          <cell r="G3134" t="str">
            <v>TOTAL</v>
          </cell>
          <cell r="H3134" t="str">
            <v>:</v>
          </cell>
          <cell r="I3134" t="str">
            <v>NC</v>
          </cell>
          <cell r="K3134" t="str">
            <v>V</v>
          </cell>
          <cell r="L3134">
            <v>38628.496851851851</v>
          </cell>
          <cell r="M3134" t="str">
            <v>gchateaug</v>
          </cell>
          <cell r="N3134">
            <v>38680.624456018515</v>
          </cell>
          <cell r="O3134" t="str">
            <v>gchateaug</v>
          </cell>
        </row>
        <row r="3135">
          <cell r="A3135" t="str">
            <v>2000</v>
          </cell>
          <cell r="B3135" t="str">
            <v>SE0</v>
          </cell>
          <cell r="C3135" t="str">
            <v>A00</v>
          </cell>
          <cell r="D3135" t="str">
            <v>PC_EMP</v>
          </cell>
          <cell r="E3135" t="str">
            <v>T</v>
          </cell>
          <cell r="F3135" t="str">
            <v>TOTAL</v>
          </cell>
          <cell r="G3135" t="str">
            <v>RSE</v>
          </cell>
          <cell r="H3135" t="str">
            <v>:</v>
          </cell>
          <cell r="I3135" t="str">
            <v>NC</v>
          </cell>
          <cell r="K3135" t="str">
            <v>V</v>
          </cell>
          <cell r="L3135">
            <v>38628.496851851851</v>
          </cell>
          <cell r="M3135" t="str">
            <v>gchateaug</v>
          </cell>
          <cell r="N3135">
            <v>38680.624456018515</v>
          </cell>
          <cell r="O3135" t="str">
            <v>gchateaug</v>
          </cell>
        </row>
        <row r="3136">
          <cell r="A3136" t="str">
            <v>1999</v>
          </cell>
          <cell r="B3136" t="str">
            <v>ES30</v>
          </cell>
          <cell r="C3136" t="str">
            <v>A00</v>
          </cell>
          <cell r="D3136" t="str">
            <v>PC_EMP</v>
          </cell>
          <cell r="E3136" t="str">
            <v>T</v>
          </cell>
          <cell r="F3136" t="str">
            <v>TOTAL</v>
          </cell>
          <cell r="G3136" t="str">
            <v>TOTAL</v>
          </cell>
          <cell r="I3136" t="str">
            <v>NC</v>
          </cell>
          <cell r="J3136" t="str">
            <v>; former flag equal "s"</v>
          </cell>
          <cell r="K3136" t="str">
            <v>V</v>
          </cell>
          <cell r="L3136">
            <v>38628.496770833335</v>
          </cell>
          <cell r="M3136" t="str">
            <v>gchateaug</v>
          </cell>
          <cell r="N3136">
            <v>38680.624421296299</v>
          </cell>
          <cell r="O3136" t="str">
            <v>gchateaug</v>
          </cell>
          <cell r="Q3136">
            <v>2.6</v>
          </cell>
        </row>
        <row r="3137">
          <cell r="A3137" t="str">
            <v>1999</v>
          </cell>
          <cell r="B3137" t="str">
            <v>ES3</v>
          </cell>
          <cell r="C3137" t="str">
            <v>A00</v>
          </cell>
          <cell r="D3137" t="str">
            <v>PC_EMP</v>
          </cell>
          <cell r="E3137" t="str">
            <v>T</v>
          </cell>
          <cell r="F3137" t="str">
            <v>BES</v>
          </cell>
          <cell r="G3137" t="str">
            <v>RSE</v>
          </cell>
          <cell r="H3137" t="str">
            <v>:</v>
          </cell>
          <cell r="I3137" t="str">
            <v>NC</v>
          </cell>
          <cell r="K3137" t="str">
            <v>V</v>
          </cell>
          <cell r="L3137">
            <v>38628.496770833335</v>
          </cell>
          <cell r="M3137" t="str">
            <v>gchateaug</v>
          </cell>
          <cell r="N3137">
            <v>38680.624421296299</v>
          </cell>
          <cell r="O3137" t="str">
            <v>gchateaug</v>
          </cell>
        </row>
        <row r="3138">
          <cell r="A3138" t="str">
            <v>1999</v>
          </cell>
          <cell r="B3138" t="str">
            <v>ES3</v>
          </cell>
          <cell r="C3138" t="str">
            <v>A00</v>
          </cell>
          <cell r="D3138" t="str">
            <v>PC_EMP</v>
          </cell>
          <cell r="E3138" t="str">
            <v>T</v>
          </cell>
          <cell r="F3138" t="str">
            <v>BES</v>
          </cell>
          <cell r="G3138" t="str">
            <v>TOTAL</v>
          </cell>
          <cell r="I3138" t="str">
            <v>NC</v>
          </cell>
          <cell r="J3138" t="str">
            <v>; former flag equal "s"</v>
          </cell>
          <cell r="K3138" t="str">
            <v>V</v>
          </cell>
          <cell r="L3138">
            <v>38628.496770833335</v>
          </cell>
          <cell r="M3138" t="str">
            <v>gchateaug</v>
          </cell>
          <cell r="N3138">
            <v>38680.624421296299</v>
          </cell>
          <cell r="O3138" t="str">
            <v>gchateaug</v>
          </cell>
          <cell r="Q3138">
            <v>0.64</v>
          </cell>
        </row>
        <row r="3139">
          <cell r="A3139" t="str">
            <v>1999</v>
          </cell>
          <cell r="B3139" t="str">
            <v>ES3</v>
          </cell>
          <cell r="C3139" t="str">
            <v>A00</v>
          </cell>
          <cell r="D3139" t="str">
            <v>PC_EMP</v>
          </cell>
          <cell r="E3139" t="str">
            <v>T</v>
          </cell>
          <cell r="F3139" t="str">
            <v>TOTAL</v>
          </cell>
          <cell r="G3139" t="str">
            <v>RSE</v>
          </cell>
          <cell r="H3139" t="str">
            <v>:</v>
          </cell>
          <cell r="I3139" t="str">
            <v>NC</v>
          </cell>
          <cell r="K3139" t="str">
            <v>V</v>
          </cell>
          <cell r="L3139">
            <v>38628.496770833335</v>
          </cell>
          <cell r="M3139" t="str">
            <v>gchateaug</v>
          </cell>
          <cell r="N3139">
            <v>38680.624421296299</v>
          </cell>
          <cell r="O3139" t="str">
            <v>gchateaug</v>
          </cell>
        </row>
        <row r="3140">
          <cell r="A3140" t="str">
            <v>1999</v>
          </cell>
          <cell r="B3140" t="str">
            <v>ES3</v>
          </cell>
          <cell r="C3140" t="str">
            <v>A00</v>
          </cell>
          <cell r="D3140" t="str">
            <v>PC_EMP</v>
          </cell>
          <cell r="E3140" t="str">
            <v>T</v>
          </cell>
          <cell r="F3140" t="str">
            <v>TOTAL</v>
          </cell>
          <cell r="G3140" t="str">
            <v>TOTAL</v>
          </cell>
          <cell r="I3140" t="str">
            <v>NC</v>
          </cell>
          <cell r="J3140" t="str">
            <v>; former flag equal "s"</v>
          </cell>
          <cell r="K3140" t="str">
            <v>V</v>
          </cell>
          <cell r="L3140">
            <v>38628.496770833335</v>
          </cell>
          <cell r="M3140" t="str">
            <v>gchateaug</v>
          </cell>
          <cell r="N3140">
            <v>38680.624421296299</v>
          </cell>
          <cell r="O3140" t="str">
            <v>gchateaug</v>
          </cell>
          <cell r="Q3140">
            <v>2.6</v>
          </cell>
        </row>
        <row r="3141">
          <cell r="A3141" t="str">
            <v>1999</v>
          </cell>
          <cell r="B3141" t="str">
            <v>ES24</v>
          </cell>
          <cell r="C3141" t="str">
            <v>A00</v>
          </cell>
          <cell r="D3141" t="str">
            <v>PC_EMP</v>
          </cell>
          <cell r="E3141" t="str">
            <v>T</v>
          </cell>
          <cell r="F3141" t="str">
            <v>BES</v>
          </cell>
          <cell r="G3141" t="str">
            <v>RSE</v>
          </cell>
          <cell r="H3141" t="str">
            <v>:</v>
          </cell>
          <cell r="I3141" t="str">
            <v>NC</v>
          </cell>
          <cell r="K3141" t="str">
            <v>V</v>
          </cell>
          <cell r="L3141">
            <v>38628.496770833335</v>
          </cell>
          <cell r="M3141" t="str">
            <v>gchateaug</v>
          </cell>
          <cell r="N3141">
            <v>38680.624421296299</v>
          </cell>
          <cell r="O3141" t="str">
            <v>gchateaug</v>
          </cell>
        </row>
        <row r="3142">
          <cell r="A3142" t="str">
            <v>1999</v>
          </cell>
          <cell r="B3142" t="str">
            <v>ES24</v>
          </cell>
          <cell r="C3142" t="str">
            <v>A00</v>
          </cell>
          <cell r="D3142" t="str">
            <v>PC_EMP</v>
          </cell>
          <cell r="E3142" t="str">
            <v>T</v>
          </cell>
          <cell r="F3142" t="str">
            <v>BES</v>
          </cell>
          <cell r="G3142" t="str">
            <v>TOTAL</v>
          </cell>
          <cell r="I3142" t="str">
            <v>NC</v>
          </cell>
          <cell r="J3142" t="str">
            <v>; former flag equal "s"</v>
          </cell>
          <cell r="K3142" t="str">
            <v>V</v>
          </cell>
          <cell r="L3142">
            <v>38628.496770833335</v>
          </cell>
          <cell r="M3142" t="str">
            <v>gchateaug</v>
          </cell>
          <cell r="N3142">
            <v>38680.624421296299</v>
          </cell>
          <cell r="O3142" t="str">
            <v>gchateaug</v>
          </cell>
          <cell r="Q3142">
            <v>0.23</v>
          </cell>
        </row>
        <row r="3143">
          <cell r="A3143" t="str">
            <v>1999</v>
          </cell>
          <cell r="B3143" t="str">
            <v>ES24</v>
          </cell>
          <cell r="C3143" t="str">
            <v>A00</v>
          </cell>
          <cell r="D3143" t="str">
            <v>PC_EMP</v>
          </cell>
          <cell r="E3143" t="str">
            <v>T</v>
          </cell>
          <cell r="F3143" t="str">
            <v>TOTAL</v>
          </cell>
          <cell r="G3143" t="str">
            <v>RSE</v>
          </cell>
          <cell r="H3143" t="str">
            <v>:</v>
          </cell>
          <cell r="I3143" t="str">
            <v>NC</v>
          </cell>
          <cell r="K3143" t="str">
            <v>V</v>
          </cell>
          <cell r="L3143">
            <v>38628.496770833335</v>
          </cell>
          <cell r="M3143" t="str">
            <v>gchateaug</v>
          </cell>
          <cell r="N3143">
            <v>38680.624421296299</v>
          </cell>
          <cell r="O3143" t="str">
            <v>gchateaug</v>
          </cell>
        </row>
        <row r="3144">
          <cell r="A3144" t="str">
            <v>1999</v>
          </cell>
          <cell r="B3144" t="str">
            <v>ES24</v>
          </cell>
          <cell r="C3144" t="str">
            <v>A00</v>
          </cell>
          <cell r="D3144" t="str">
            <v>PC_EMP</v>
          </cell>
          <cell r="E3144" t="str">
            <v>T</v>
          </cell>
          <cell r="F3144" t="str">
            <v>TOTAL</v>
          </cell>
          <cell r="G3144" t="str">
            <v>TOTAL</v>
          </cell>
          <cell r="I3144" t="str">
            <v>NC</v>
          </cell>
          <cell r="K3144" t="str">
            <v>V</v>
          </cell>
          <cell r="L3144">
            <v>38628.496770833335</v>
          </cell>
          <cell r="M3144" t="str">
            <v>gchateaug</v>
          </cell>
          <cell r="N3144">
            <v>38680.624421296299</v>
          </cell>
          <cell r="O3144" t="str">
            <v>gchateaug</v>
          </cell>
          <cell r="Q3144">
            <v>1.05</v>
          </cell>
        </row>
        <row r="3145">
          <cell r="A3145" t="str">
            <v>1999</v>
          </cell>
          <cell r="B3145" t="str">
            <v>ES23</v>
          </cell>
          <cell r="C3145" t="str">
            <v>A00</v>
          </cell>
          <cell r="D3145" t="str">
            <v>PC_EMP</v>
          </cell>
          <cell r="E3145" t="str">
            <v>T</v>
          </cell>
          <cell r="F3145" t="str">
            <v>BES</v>
          </cell>
          <cell r="G3145" t="str">
            <v>RSE</v>
          </cell>
          <cell r="H3145" t="str">
            <v>:</v>
          </cell>
          <cell r="I3145" t="str">
            <v>NC</v>
          </cell>
          <cell r="K3145" t="str">
            <v>V</v>
          </cell>
          <cell r="L3145">
            <v>38628.496770833335</v>
          </cell>
          <cell r="M3145" t="str">
            <v>gchateaug</v>
          </cell>
          <cell r="N3145">
            <v>38680.624421296299</v>
          </cell>
          <cell r="O3145" t="str">
            <v>gchateaug</v>
          </cell>
        </row>
        <row r="3146">
          <cell r="A3146" t="str">
            <v>1999</v>
          </cell>
          <cell r="B3146" t="str">
            <v>ES23</v>
          </cell>
          <cell r="C3146" t="str">
            <v>A00</v>
          </cell>
          <cell r="D3146" t="str">
            <v>PC_EMP</v>
          </cell>
          <cell r="E3146" t="str">
            <v>T</v>
          </cell>
          <cell r="F3146" t="str">
            <v>BES</v>
          </cell>
          <cell r="G3146" t="str">
            <v>TOTAL</v>
          </cell>
          <cell r="I3146" t="str">
            <v>NC</v>
          </cell>
          <cell r="J3146" t="str">
            <v>; former flag equal "s"</v>
          </cell>
          <cell r="K3146" t="str">
            <v>V</v>
          </cell>
          <cell r="L3146">
            <v>38628.496770833335</v>
          </cell>
          <cell r="M3146" t="str">
            <v>gchateaug</v>
          </cell>
          <cell r="N3146">
            <v>38680.624421296299</v>
          </cell>
          <cell r="O3146" t="str">
            <v>gchateaug</v>
          </cell>
          <cell r="Q3146">
            <v>0.22</v>
          </cell>
        </row>
        <row r="3147">
          <cell r="A3147" t="str">
            <v>2000</v>
          </cell>
          <cell r="B3147" t="str">
            <v>CZ0</v>
          </cell>
          <cell r="C3147" t="str">
            <v>A00</v>
          </cell>
          <cell r="D3147" t="str">
            <v>PC_EMP</v>
          </cell>
          <cell r="E3147" t="str">
            <v>T</v>
          </cell>
          <cell r="F3147" t="str">
            <v>TOTAL</v>
          </cell>
          <cell r="G3147" t="str">
            <v>RSE</v>
          </cell>
          <cell r="I3147" t="str">
            <v>NC</v>
          </cell>
          <cell r="K3147" t="str">
            <v>V</v>
          </cell>
          <cell r="L3147">
            <v>38628.496782407405</v>
          </cell>
          <cell r="M3147" t="str">
            <v>gchateaug</v>
          </cell>
          <cell r="N3147">
            <v>38681.684490740743</v>
          </cell>
          <cell r="O3147" t="str">
            <v>gchateaug</v>
          </cell>
          <cell r="Q3147">
            <v>0.56000000000000005</v>
          </cell>
        </row>
        <row r="3148">
          <cell r="A3148" t="str">
            <v>2000</v>
          </cell>
          <cell r="B3148" t="str">
            <v>CZ0</v>
          </cell>
          <cell r="C3148" t="str">
            <v>A00</v>
          </cell>
          <cell r="D3148" t="str">
            <v>PC_EMP</v>
          </cell>
          <cell r="E3148" t="str">
            <v>T</v>
          </cell>
          <cell r="F3148" t="str">
            <v>TOTAL</v>
          </cell>
          <cell r="G3148" t="str">
            <v>TOTAL</v>
          </cell>
          <cell r="I3148" t="str">
            <v>NC</v>
          </cell>
          <cell r="K3148" t="str">
            <v>V</v>
          </cell>
          <cell r="L3148">
            <v>38628.496782407405</v>
          </cell>
          <cell r="M3148" t="str">
            <v>gchateaug</v>
          </cell>
          <cell r="N3148">
            <v>38681.684490740743</v>
          </cell>
          <cell r="O3148" t="str">
            <v>gchateaug</v>
          </cell>
          <cell r="Q3148">
            <v>1.03</v>
          </cell>
        </row>
        <row r="3149">
          <cell r="A3149" t="str">
            <v>2000</v>
          </cell>
          <cell r="B3149" t="str">
            <v>AT33</v>
          </cell>
          <cell r="C3149" t="str">
            <v>A00</v>
          </cell>
          <cell r="D3149" t="str">
            <v>PC_EMP</v>
          </cell>
          <cell r="E3149" t="str">
            <v>T</v>
          </cell>
          <cell r="F3149" t="str">
            <v>BES</v>
          </cell>
          <cell r="G3149" t="str">
            <v>TOTAL</v>
          </cell>
          <cell r="H3149" t="str">
            <v>:</v>
          </cell>
          <cell r="I3149" t="str">
            <v>NC</v>
          </cell>
          <cell r="K3149" t="str">
            <v>V</v>
          </cell>
          <cell r="L3149">
            <v>38628.496782407405</v>
          </cell>
          <cell r="M3149" t="str">
            <v>gchateaug</v>
          </cell>
          <cell r="N3149">
            <v>38680.624444444446</v>
          </cell>
          <cell r="O3149" t="str">
            <v>gchateaug</v>
          </cell>
        </row>
        <row r="3150">
          <cell r="A3150" t="str">
            <v>2000</v>
          </cell>
          <cell r="B3150" t="str">
            <v>AT33</v>
          </cell>
          <cell r="C3150" t="str">
            <v>A00</v>
          </cell>
          <cell r="D3150" t="str">
            <v>PC_EMP</v>
          </cell>
          <cell r="E3150" t="str">
            <v>T</v>
          </cell>
          <cell r="F3150" t="str">
            <v>TOTAL</v>
          </cell>
          <cell r="G3150" t="str">
            <v>TOTAL</v>
          </cell>
          <cell r="H3150" t="str">
            <v>:</v>
          </cell>
          <cell r="I3150" t="str">
            <v>NC</v>
          </cell>
          <cell r="K3150" t="str">
            <v>V</v>
          </cell>
          <cell r="L3150">
            <v>38628.496782407405</v>
          </cell>
          <cell r="M3150" t="str">
            <v>gchateaug</v>
          </cell>
          <cell r="N3150">
            <v>38680.624444444446</v>
          </cell>
          <cell r="O3150" t="str">
            <v>gchateaug</v>
          </cell>
        </row>
        <row r="3151">
          <cell r="A3151" t="str">
            <v>2000</v>
          </cell>
          <cell r="B3151" t="str">
            <v>AT32</v>
          </cell>
          <cell r="C3151" t="str">
            <v>A00</v>
          </cell>
          <cell r="D3151" t="str">
            <v>PC_EMP</v>
          </cell>
          <cell r="E3151" t="str">
            <v>T</v>
          </cell>
          <cell r="F3151" t="str">
            <v>BES</v>
          </cell>
          <cell r="G3151" t="str">
            <v>TOTAL</v>
          </cell>
          <cell r="H3151" t="str">
            <v>:</v>
          </cell>
          <cell r="I3151" t="str">
            <v>NC</v>
          </cell>
          <cell r="K3151" t="str">
            <v>V</v>
          </cell>
          <cell r="L3151">
            <v>38628.496782407405</v>
          </cell>
          <cell r="M3151" t="str">
            <v>gchateaug</v>
          </cell>
          <cell r="N3151">
            <v>38680.624444444446</v>
          </cell>
          <cell r="O3151" t="str">
            <v>gchateaug</v>
          </cell>
        </row>
        <row r="3152">
          <cell r="A3152" t="str">
            <v>2000</v>
          </cell>
          <cell r="B3152" t="str">
            <v>AT32</v>
          </cell>
          <cell r="C3152" t="str">
            <v>A00</v>
          </cell>
          <cell r="D3152" t="str">
            <v>PC_EMP</v>
          </cell>
          <cell r="E3152" t="str">
            <v>T</v>
          </cell>
          <cell r="F3152" t="str">
            <v>TOTAL</v>
          </cell>
          <cell r="G3152" t="str">
            <v>TOTAL</v>
          </cell>
          <cell r="H3152" t="str">
            <v>:</v>
          </cell>
          <cell r="I3152" t="str">
            <v>NC</v>
          </cell>
          <cell r="K3152" t="str">
            <v>V</v>
          </cell>
          <cell r="L3152">
            <v>38628.496782407405</v>
          </cell>
          <cell r="M3152" t="str">
            <v>gchateaug</v>
          </cell>
          <cell r="N3152">
            <v>38680.624444444446</v>
          </cell>
          <cell r="O3152" t="str">
            <v>gchateaug</v>
          </cell>
        </row>
        <row r="3153">
          <cell r="A3153" t="str">
            <v>2000</v>
          </cell>
          <cell r="B3153" t="str">
            <v>AT31</v>
          </cell>
          <cell r="C3153" t="str">
            <v>A00</v>
          </cell>
          <cell r="D3153" t="str">
            <v>PC_EMP</v>
          </cell>
          <cell r="E3153" t="str">
            <v>T</v>
          </cell>
          <cell r="F3153" t="str">
            <v>BES</v>
          </cell>
          <cell r="G3153" t="str">
            <v>TOTAL</v>
          </cell>
          <cell r="H3153" t="str">
            <v>:</v>
          </cell>
          <cell r="I3153" t="str">
            <v>NC</v>
          </cell>
          <cell r="K3153" t="str">
            <v>V</v>
          </cell>
          <cell r="L3153">
            <v>38628.496782407405</v>
          </cell>
          <cell r="M3153" t="str">
            <v>gchateaug</v>
          </cell>
          <cell r="N3153">
            <v>38680.624444444446</v>
          </cell>
          <cell r="O3153" t="str">
            <v>gchateaug</v>
          </cell>
        </row>
        <row r="3154">
          <cell r="A3154" t="str">
            <v>2000</v>
          </cell>
          <cell r="B3154" t="str">
            <v>AT31</v>
          </cell>
          <cell r="C3154" t="str">
            <v>A00</v>
          </cell>
          <cell r="D3154" t="str">
            <v>PC_EMP</v>
          </cell>
          <cell r="E3154" t="str">
            <v>T</v>
          </cell>
          <cell r="F3154" t="str">
            <v>TOTAL</v>
          </cell>
          <cell r="G3154" t="str">
            <v>TOTAL</v>
          </cell>
          <cell r="H3154" t="str">
            <v>:</v>
          </cell>
          <cell r="I3154" t="str">
            <v>NC</v>
          </cell>
          <cell r="K3154" t="str">
            <v>V</v>
          </cell>
          <cell r="L3154">
            <v>38628.496782407405</v>
          </cell>
          <cell r="M3154" t="str">
            <v>gchateaug</v>
          </cell>
          <cell r="N3154">
            <v>38680.624444444446</v>
          </cell>
          <cell r="O3154" t="str">
            <v>gchateaug</v>
          </cell>
        </row>
        <row r="3155">
          <cell r="A3155" t="str">
            <v>2000</v>
          </cell>
          <cell r="B3155" t="str">
            <v>AT3</v>
          </cell>
          <cell r="C3155" t="str">
            <v>A00</v>
          </cell>
          <cell r="D3155" t="str">
            <v>PC_EMP</v>
          </cell>
          <cell r="E3155" t="str">
            <v>T</v>
          </cell>
          <cell r="F3155" t="str">
            <v>BES</v>
          </cell>
          <cell r="G3155" t="str">
            <v>TOTAL</v>
          </cell>
          <cell r="H3155" t="str">
            <v>:</v>
          </cell>
          <cell r="I3155" t="str">
            <v>NC</v>
          </cell>
          <cell r="K3155" t="str">
            <v>V</v>
          </cell>
          <cell r="L3155">
            <v>38628.496782407405</v>
          </cell>
          <cell r="M3155" t="str">
            <v>gchateaug</v>
          </cell>
          <cell r="N3155">
            <v>38680.624444444446</v>
          </cell>
          <cell r="O3155" t="str">
            <v>gchateaug</v>
          </cell>
        </row>
        <row r="3156">
          <cell r="A3156" t="str">
            <v>2000</v>
          </cell>
          <cell r="B3156" t="str">
            <v>AT3</v>
          </cell>
          <cell r="C3156" t="str">
            <v>A00</v>
          </cell>
          <cell r="D3156" t="str">
            <v>PC_EMP</v>
          </cell>
          <cell r="E3156" t="str">
            <v>T</v>
          </cell>
          <cell r="F3156" t="str">
            <v>TOTAL</v>
          </cell>
          <cell r="G3156" t="str">
            <v>TOTAL</v>
          </cell>
          <cell r="H3156" t="str">
            <v>:</v>
          </cell>
          <cell r="I3156" t="str">
            <v>NC</v>
          </cell>
          <cell r="K3156" t="str">
            <v>V</v>
          </cell>
          <cell r="L3156">
            <v>38628.496782407405</v>
          </cell>
          <cell r="M3156" t="str">
            <v>gchateaug</v>
          </cell>
          <cell r="N3156">
            <v>38680.624444444446</v>
          </cell>
          <cell r="O3156" t="str">
            <v>gchateaug</v>
          </cell>
        </row>
        <row r="3157">
          <cell r="A3157" t="str">
            <v>2000</v>
          </cell>
          <cell r="B3157" t="str">
            <v>AT21</v>
          </cell>
          <cell r="C3157" t="str">
            <v>A00</v>
          </cell>
          <cell r="D3157" t="str">
            <v>PC_EMP</v>
          </cell>
          <cell r="E3157" t="str">
            <v>T</v>
          </cell>
          <cell r="F3157" t="str">
            <v>BES</v>
          </cell>
          <cell r="G3157" t="str">
            <v>TOTAL</v>
          </cell>
          <cell r="H3157" t="str">
            <v>:</v>
          </cell>
          <cell r="I3157" t="str">
            <v>NC</v>
          </cell>
          <cell r="K3157" t="str">
            <v>V</v>
          </cell>
          <cell r="L3157">
            <v>38628.496782407405</v>
          </cell>
          <cell r="M3157" t="str">
            <v>gchateaug</v>
          </cell>
          <cell r="N3157">
            <v>38680.624444444446</v>
          </cell>
          <cell r="O3157" t="str">
            <v>gchateaug</v>
          </cell>
        </row>
        <row r="3158">
          <cell r="A3158" t="str">
            <v>2000</v>
          </cell>
          <cell r="B3158" t="str">
            <v>AT21</v>
          </cell>
          <cell r="C3158" t="str">
            <v>A00</v>
          </cell>
          <cell r="D3158" t="str">
            <v>PC_EMP</v>
          </cell>
          <cell r="E3158" t="str">
            <v>T</v>
          </cell>
          <cell r="F3158" t="str">
            <v>TOTAL</v>
          </cell>
          <cell r="G3158" t="str">
            <v>TOTAL</v>
          </cell>
          <cell r="H3158" t="str">
            <v>:</v>
          </cell>
          <cell r="I3158" t="str">
            <v>NC</v>
          </cell>
          <cell r="K3158" t="str">
            <v>V</v>
          </cell>
          <cell r="L3158">
            <v>38628.496782407405</v>
          </cell>
          <cell r="M3158" t="str">
            <v>gchateaug</v>
          </cell>
          <cell r="N3158">
            <v>38680.624444444446</v>
          </cell>
          <cell r="O3158" t="str">
            <v>gchateaug</v>
          </cell>
        </row>
        <row r="3159">
          <cell r="A3159" t="str">
            <v>1992</v>
          </cell>
          <cell r="B3159" t="str">
            <v>LU0</v>
          </cell>
          <cell r="C3159" t="str">
            <v>A00</v>
          </cell>
          <cell r="D3159" t="str">
            <v>PC_EMP</v>
          </cell>
          <cell r="E3159" t="str">
            <v>T</v>
          </cell>
          <cell r="F3159" t="str">
            <v>BES</v>
          </cell>
          <cell r="G3159" t="str">
            <v>RSE</v>
          </cell>
          <cell r="H3159" t="str">
            <v>:</v>
          </cell>
          <cell r="I3159" t="str">
            <v>NC</v>
          </cell>
          <cell r="K3159" t="str">
            <v>V</v>
          </cell>
          <cell r="L3159">
            <v>38628.496782407405</v>
          </cell>
          <cell r="M3159" t="str">
            <v>gchateaug</v>
          </cell>
          <cell r="N3159">
            <v>38680.624409722222</v>
          </cell>
          <cell r="O3159" t="str">
            <v>gchateaug</v>
          </cell>
        </row>
        <row r="3160">
          <cell r="A3160" t="str">
            <v>1992</v>
          </cell>
          <cell r="B3160" t="str">
            <v>LU0</v>
          </cell>
          <cell r="C3160" t="str">
            <v>A00</v>
          </cell>
          <cell r="D3160" t="str">
            <v>PC_EMP</v>
          </cell>
          <cell r="E3160" t="str">
            <v>T</v>
          </cell>
          <cell r="F3160" t="str">
            <v>BES</v>
          </cell>
          <cell r="G3160" t="str">
            <v>TOTAL</v>
          </cell>
          <cell r="H3160" t="str">
            <v>:</v>
          </cell>
          <cell r="I3160" t="str">
            <v>NC</v>
          </cell>
          <cell r="K3160" t="str">
            <v>V</v>
          </cell>
          <cell r="L3160">
            <v>38628.496782407405</v>
          </cell>
          <cell r="M3160" t="str">
            <v>gchateaug</v>
          </cell>
          <cell r="N3160">
            <v>38680.624409722222</v>
          </cell>
          <cell r="O3160" t="str">
            <v>gchateaug</v>
          </cell>
        </row>
        <row r="3161">
          <cell r="A3161" t="str">
            <v>1992</v>
          </cell>
          <cell r="B3161" t="str">
            <v>LU0</v>
          </cell>
          <cell r="C3161" t="str">
            <v>A00</v>
          </cell>
          <cell r="D3161" t="str">
            <v>PC_EMP</v>
          </cell>
          <cell r="E3161" t="str">
            <v>T</v>
          </cell>
          <cell r="F3161" t="str">
            <v>TOTAL</v>
          </cell>
          <cell r="G3161" t="str">
            <v>RSE</v>
          </cell>
          <cell r="H3161" t="str">
            <v>:</v>
          </cell>
          <cell r="I3161" t="str">
            <v>NC</v>
          </cell>
          <cell r="K3161" t="str">
            <v>V</v>
          </cell>
          <cell r="L3161">
            <v>38628.496782407405</v>
          </cell>
          <cell r="M3161" t="str">
            <v>gchateaug</v>
          </cell>
          <cell r="N3161">
            <v>38680.624409722222</v>
          </cell>
          <cell r="O3161" t="str">
            <v>gchateaug</v>
          </cell>
        </row>
        <row r="3162">
          <cell r="A3162" t="str">
            <v>1992</v>
          </cell>
          <cell r="B3162" t="str">
            <v>LU0</v>
          </cell>
          <cell r="C3162" t="str">
            <v>A00</v>
          </cell>
          <cell r="D3162" t="str">
            <v>PC_EMP</v>
          </cell>
          <cell r="E3162" t="str">
            <v>T</v>
          </cell>
          <cell r="F3162" t="str">
            <v>TOTAL</v>
          </cell>
          <cell r="G3162" t="str">
            <v>TOTAL</v>
          </cell>
          <cell r="H3162" t="str">
            <v>:</v>
          </cell>
          <cell r="I3162" t="str">
            <v>NC</v>
          </cell>
          <cell r="K3162" t="str">
            <v>V</v>
          </cell>
          <cell r="L3162">
            <v>38628.496782407405</v>
          </cell>
          <cell r="M3162" t="str">
            <v>gchateaug</v>
          </cell>
          <cell r="N3162">
            <v>38680.624409722222</v>
          </cell>
          <cell r="O3162" t="str">
            <v>gchateaug</v>
          </cell>
        </row>
        <row r="3163">
          <cell r="A3163" t="str">
            <v>1991</v>
          </cell>
          <cell r="B3163" t="str">
            <v>LU00</v>
          </cell>
          <cell r="C3163" t="str">
            <v>A00</v>
          </cell>
          <cell r="D3163" t="str">
            <v>PC_EMP</v>
          </cell>
          <cell r="E3163" t="str">
            <v>T</v>
          </cell>
          <cell r="F3163" t="str">
            <v>BES</v>
          </cell>
          <cell r="G3163" t="str">
            <v>RSE</v>
          </cell>
          <cell r="H3163" t="str">
            <v>:</v>
          </cell>
          <cell r="I3163" t="str">
            <v>NC</v>
          </cell>
          <cell r="K3163" t="str">
            <v>V</v>
          </cell>
          <cell r="L3163">
            <v>38628.496782407405</v>
          </cell>
          <cell r="M3163" t="str">
            <v>gchateaug</v>
          </cell>
          <cell r="N3163">
            <v>38680.624409722222</v>
          </cell>
          <cell r="O3163" t="str">
            <v>gchateaug</v>
          </cell>
        </row>
        <row r="3164">
          <cell r="A3164" t="str">
            <v>1991</v>
          </cell>
          <cell r="B3164" t="str">
            <v>LU00</v>
          </cell>
          <cell r="C3164" t="str">
            <v>A00</v>
          </cell>
          <cell r="D3164" t="str">
            <v>PC_EMP</v>
          </cell>
          <cell r="E3164" t="str">
            <v>T</v>
          </cell>
          <cell r="F3164" t="str">
            <v>BES</v>
          </cell>
          <cell r="G3164" t="str">
            <v>TOTAL</v>
          </cell>
          <cell r="H3164" t="str">
            <v>:</v>
          </cell>
          <cell r="I3164" t="str">
            <v>NC</v>
          </cell>
          <cell r="K3164" t="str">
            <v>V</v>
          </cell>
          <cell r="L3164">
            <v>38628.496782407405</v>
          </cell>
          <cell r="M3164" t="str">
            <v>gchateaug</v>
          </cell>
          <cell r="N3164">
            <v>38680.624409722222</v>
          </cell>
          <cell r="O3164" t="str">
            <v>gchateaug</v>
          </cell>
        </row>
        <row r="3165">
          <cell r="A3165" t="str">
            <v>2000</v>
          </cell>
          <cell r="B3165" t="str">
            <v>BG11</v>
          </cell>
          <cell r="C3165" t="str">
            <v>A00</v>
          </cell>
          <cell r="D3165" t="str">
            <v>PC_EMP</v>
          </cell>
          <cell r="E3165" t="str">
            <v>T</v>
          </cell>
          <cell r="F3165" t="str">
            <v>TOTAL</v>
          </cell>
          <cell r="G3165" t="str">
            <v>TOTAL</v>
          </cell>
          <cell r="I3165" t="str">
            <v>MS</v>
          </cell>
          <cell r="K3165" t="str">
            <v>V</v>
          </cell>
          <cell r="L3165">
            <v>38628.496793981481</v>
          </cell>
          <cell r="M3165" t="str">
            <v>gchateaug</v>
          </cell>
          <cell r="N3165">
            <v>38680.624467592592</v>
          </cell>
          <cell r="O3165" t="str">
            <v>gchateaug</v>
          </cell>
          <cell r="Q3165">
            <v>0.13</v>
          </cell>
        </row>
        <row r="3166">
          <cell r="A3166" t="str">
            <v>2000</v>
          </cell>
          <cell r="B3166" t="str">
            <v>BG11</v>
          </cell>
          <cell r="C3166" t="str">
            <v>A00</v>
          </cell>
          <cell r="D3166" t="str">
            <v>PC_EMP</v>
          </cell>
          <cell r="E3166" t="str">
            <v>T</v>
          </cell>
          <cell r="F3166" t="str">
            <v>TOTAL</v>
          </cell>
          <cell r="G3166" t="str">
            <v>RSE</v>
          </cell>
          <cell r="I3166" t="str">
            <v>MS</v>
          </cell>
          <cell r="K3166" t="str">
            <v>V</v>
          </cell>
          <cell r="L3166">
            <v>38628.496793981481</v>
          </cell>
          <cell r="M3166" t="str">
            <v>gchateaug</v>
          </cell>
          <cell r="N3166">
            <v>38680.624467592592</v>
          </cell>
          <cell r="O3166" t="str">
            <v>gchateaug</v>
          </cell>
          <cell r="Q3166">
            <v>0.04</v>
          </cell>
        </row>
        <row r="3167">
          <cell r="A3167" t="str">
            <v>2000</v>
          </cell>
          <cell r="B3167" t="str">
            <v>BG11</v>
          </cell>
          <cell r="C3167" t="str">
            <v>A00</v>
          </cell>
          <cell r="D3167" t="str">
            <v>PC_EMP</v>
          </cell>
          <cell r="E3167" t="str">
            <v>T</v>
          </cell>
          <cell r="F3167" t="str">
            <v>BES</v>
          </cell>
          <cell r="G3167" t="str">
            <v>TOTAL</v>
          </cell>
          <cell r="I3167" t="str">
            <v>MS</v>
          </cell>
          <cell r="K3167" t="str">
            <v>V</v>
          </cell>
          <cell r="L3167">
            <v>38628.496793981481</v>
          </cell>
          <cell r="M3167" t="str">
            <v>gchateaug</v>
          </cell>
          <cell r="N3167">
            <v>38680.624467592592</v>
          </cell>
          <cell r="O3167" t="str">
            <v>gchateaug</v>
          </cell>
          <cell r="Q3167">
            <v>0.01</v>
          </cell>
        </row>
        <row r="3168">
          <cell r="A3168" t="str">
            <v>2000</v>
          </cell>
          <cell r="B3168" t="str">
            <v>BG11</v>
          </cell>
          <cell r="C3168" t="str">
            <v>A00</v>
          </cell>
          <cell r="D3168" t="str">
            <v>PC_EMP</v>
          </cell>
          <cell r="E3168" t="str">
            <v>T</v>
          </cell>
          <cell r="F3168" t="str">
            <v>BES</v>
          </cell>
          <cell r="G3168" t="str">
            <v>RSE</v>
          </cell>
          <cell r="I3168" t="str">
            <v>MS</v>
          </cell>
          <cell r="K3168" t="str">
            <v>V</v>
          </cell>
          <cell r="L3168">
            <v>38628.496793981481</v>
          </cell>
          <cell r="M3168" t="str">
            <v>gchateaug</v>
          </cell>
          <cell r="N3168">
            <v>38680.624467592592</v>
          </cell>
          <cell r="O3168" t="str">
            <v>gchateaug</v>
          </cell>
          <cell r="Q3168">
            <v>0.01</v>
          </cell>
        </row>
        <row r="3169">
          <cell r="A3169" t="str">
            <v>1999</v>
          </cell>
          <cell r="B3169" t="str">
            <v>UKN0</v>
          </cell>
          <cell r="C3169" t="str">
            <v>A00</v>
          </cell>
          <cell r="D3169" t="str">
            <v>PC_EMP</v>
          </cell>
          <cell r="E3169" t="str">
            <v>T</v>
          </cell>
          <cell r="F3169" t="str">
            <v>BES</v>
          </cell>
          <cell r="G3169" t="str">
            <v>RSE</v>
          </cell>
          <cell r="H3169" t="str">
            <v>:</v>
          </cell>
          <cell r="I3169" t="str">
            <v>NC</v>
          </cell>
          <cell r="K3169" t="str">
            <v>V</v>
          </cell>
          <cell r="L3169">
            <v>38628.496793981481</v>
          </cell>
          <cell r="M3169" t="str">
            <v>gchateaug</v>
          </cell>
          <cell r="N3169">
            <v>38680.624467592592</v>
          </cell>
          <cell r="O3169" t="str">
            <v>gchateaug</v>
          </cell>
        </row>
        <row r="3170">
          <cell r="A3170" t="str">
            <v>1999</v>
          </cell>
          <cell r="B3170" t="str">
            <v>UKJ</v>
          </cell>
          <cell r="C3170" t="str">
            <v>A00</v>
          </cell>
          <cell r="D3170" t="str">
            <v>PC_EMP</v>
          </cell>
          <cell r="E3170" t="str">
            <v>T</v>
          </cell>
          <cell r="F3170" t="str">
            <v>BES</v>
          </cell>
          <cell r="G3170" t="str">
            <v>RSE</v>
          </cell>
          <cell r="H3170" t="str">
            <v>:</v>
          </cell>
          <cell r="I3170" t="str">
            <v>NC</v>
          </cell>
          <cell r="K3170" t="str">
            <v>V</v>
          </cell>
          <cell r="L3170">
            <v>38628.496793981481</v>
          </cell>
          <cell r="M3170" t="str">
            <v>gchateaug</v>
          </cell>
          <cell r="N3170">
            <v>38680.624467592592</v>
          </cell>
          <cell r="O3170" t="str">
            <v>gchateaug</v>
          </cell>
        </row>
        <row r="3171">
          <cell r="A3171" t="str">
            <v>1999</v>
          </cell>
          <cell r="B3171" t="str">
            <v>UKG</v>
          </cell>
          <cell r="C3171" t="str">
            <v>A00</v>
          </cell>
          <cell r="D3171" t="str">
            <v>PC_EMP</v>
          </cell>
          <cell r="E3171" t="str">
            <v>T</v>
          </cell>
          <cell r="F3171" t="str">
            <v>BES</v>
          </cell>
          <cell r="G3171" t="str">
            <v>RSE</v>
          </cell>
          <cell r="H3171" t="str">
            <v>:</v>
          </cell>
          <cell r="I3171" t="str">
            <v>NC</v>
          </cell>
          <cell r="K3171" t="str">
            <v>V</v>
          </cell>
          <cell r="L3171">
            <v>38628.496793981481</v>
          </cell>
          <cell r="M3171" t="str">
            <v>gchateaug</v>
          </cell>
          <cell r="N3171">
            <v>38680.624467592592</v>
          </cell>
          <cell r="O3171" t="str">
            <v>gchateaug</v>
          </cell>
        </row>
        <row r="3172">
          <cell r="A3172" t="str">
            <v>1999</v>
          </cell>
          <cell r="B3172" t="str">
            <v>UKD</v>
          </cell>
          <cell r="C3172" t="str">
            <v>A00</v>
          </cell>
          <cell r="D3172" t="str">
            <v>PC_EMP</v>
          </cell>
          <cell r="E3172" t="str">
            <v>T</v>
          </cell>
          <cell r="F3172" t="str">
            <v>BES</v>
          </cell>
          <cell r="G3172" t="str">
            <v>RSE</v>
          </cell>
          <cell r="H3172" t="str">
            <v>:</v>
          </cell>
          <cell r="I3172" t="str">
            <v>NC</v>
          </cell>
          <cell r="K3172" t="str">
            <v>V</v>
          </cell>
          <cell r="L3172">
            <v>38628.496793981481</v>
          </cell>
          <cell r="M3172" t="str">
            <v>gchateaug</v>
          </cell>
          <cell r="N3172">
            <v>38680.624467592592</v>
          </cell>
          <cell r="O3172" t="str">
            <v>gchateaug</v>
          </cell>
        </row>
        <row r="3173">
          <cell r="A3173" t="str">
            <v>1999</v>
          </cell>
          <cell r="B3173" t="str">
            <v>SE06</v>
          </cell>
          <cell r="C3173" t="str">
            <v>A00</v>
          </cell>
          <cell r="D3173" t="str">
            <v>PC_EMP</v>
          </cell>
          <cell r="E3173" t="str">
            <v>T</v>
          </cell>
          <cell r="F3173" t="str">
            <v>TOTAL</v>
          </cell>
          <cell r="G3173" t="str">
            <v>TOTAL</v>
          </cell>
          <cell r="I3173" t="str">
            <v>NC</v>
          </cell>
          <cell r="J3173" t="str">
            <v>; former flag equal "s"</v>
          </cell>
          <cell r="K3173" t="str">
            <v>V</v>
          </cell>
          <cell r="L3173">
            <v>38628.496793981481</v>
          </cell>
          <cell r="M3173" t="str">
            <v>gchateaug</v>
          </cell>
          <cell r="N3173">
            <v>38680.624467592592</v>
          </cell>
          <cell r="O3173" t="str">
            <v>gchateaug</v>
          </cell>
          <cell r="Q3173">
            <v>1.02</v>
          </cell>
        </row>
        <row r="3174">
          <cell r="A3174" t="str">
            <v>1999</v>
          </cell>
          <cell r="B3174" t="str">
            <v>SE06</v>
          </cell>
          <cell r="C3174" t="str">
            <v>A00</v>
          </cell>
          <cell r="D3174" t="str">
            <v>PC_EMP</v>
          </cell>
          <cell r="E3174" t="str">
            <v>T</v>
          </cell>
          <cell r="F3174" t="str">
            <v>BES</v>
          </cell>
          <cell r="G3174" t="str">
            <v>TOTAL</v>
          </cell>
          <cell r="I3174" t="str">
            <v>NC</v>
          </cell>
          <cell r="J3174" t="str">
            <v>; former flag equal "s"</v>
          </cell>
          <cell r="K3174" t="str">
            <v>V</v>
          </cell>
          <cell r="L3174">
            <v>38628.496793981481</v>
          </cell>
          <cell r="M3174" t="str">
            <v>gchateaug</v>
          </cell>
          <cell r="N3174">
            <v>38680.624467592592</v>
          </cell>
          <cell r="O3174" t="str">
            <v>gchateaug</v>
          </cell>
          <cell r="Q3174">
            <v>0.44</v>
          </cell>
        </row>
        <row r="3175">
          <cell r="A3175" t="str">
            <v>1999</v>
          </cell>
          <cell r="B3175" t="str">
            <v>SE02</v>
          </cell>
          <cell r="C3175" t="str">
            <v>A00</v>
          </cell>
          <cell r="D3175" t="str">
            <v>PC_EMP</v>
          </cell>
          <cell r="E3175" t="str">
            <v>T</v>
          </cell>
          <cell r="F3175" t="str">
            <v>TOTAL</v>
          </cell>
          <cell r="G3175" t="str">
            <v>TOTAL</v>
          </cell>
          <cell r="I3175" t="str">
            <v>NC</v>
          </cell>
          <cell r="J3175" t="str">
            <v>; former flag equal "s"</v>
          </cell>
          <cell r="K3175" t="str">
            <v>V</v>
          </cell>
          <cell r="L3175">
            <v>38628.496793981481</v>
          </cell>
          <cell r="M3175" t="str">
            <v>gchateaug</v>
          </cell>
          <cell r="N3175">
            <v>38680.624467592592</v>
          </cell>
          <cell r="O3175" t="str">
            <v>gchateaug</v>
          </cell>
          <cell r="Q3175">
            <v>2.98</v>
          </cell>
        </row>
        <row r="3176">
          <cell r="A3176" t="str">
            <v>1999</v>
          </cell>
          <cell r="B3176" t="str">
            <v>SE02</v>
          </cell>
          <cell r="C3176" t="str">
            <v>A00</v>
          </cell>
          <cell r="D3176" t="str">
            <v>PC_EMP</v>
          </cell>
          <cell r="E3176" t="str">
            <v>T</v>
          </cell>
          <cell r="F3176" t="str">
            <v>BES</v>
          </cell>
          <cell r="G3176" t="str">
            <v>TOTAL</v>
          </cell>
          <cell r="I3176" t="str">
            <v>NC</v>
          </cell>
          <cell r="J3176" t="str">
            <v>; former flag equal "s"</v>
          </cell>
          <cell r="K3176" t="str">
            <v>V</v>
          </cell>
          <cell r="L3176">
            <v>38628.496793981481</v>
          </cell>
          <cell r="M3176" t="str">
            <v>gchateaug</v>
          </cell>
          <cell r="N3176">
            <v>38680.624467592592</v>
          </cell>
          <cell r="O3176" t="str">
            <v>gchateaug</v>
          </cell>
          <cell r="Q3176">
            <v>1.02</v>
          </cell>
        </row>
        <row r="3177">
          <cell r="A3177" t="str">
            <v>1999</v>
          </cell>
          <cell r="B3177" t="str">
            <v>RO07</v>
          </cell>
          <cell r="C3177" t="str">
            <v>A00</v>
          </cell>
          <cell r="D3177" t="str">
            <v>PC_EMP</v>
          </cell>
          <cell r="E3177" t="str">
            <v>T</v>
          </cell>
          <cell r="F3177" t="str">
            <v>TOTAL</v>
          </cell>
          <cell r="G3177" t="str">
            <v>TOTAL</v>
          </cell>
          <cell r="H3177" t="str">
            <v>:</v>
          </cell>
          <cell r="I3177" t="str">
            <v>NC</v>
          </cell>
          <cell r="K3177" t="str">
            <v>V</v>
          </cell>
          <cell r="L3177">
            <v>38628.496793981481</v>
          </cell>
          <cell r="M3177" t="str">
            <v>gchateaug</v>
          </cell>
          <cell r="N3177">
            <v>38680.624467592592</v>
          </cell>
          <cell r="O3177" t="str">
            <v>gchateaug</v>
          </cell>
        </row>
        <row r="3178">
          <cell r="A3178" t="str">
            <v>1999</v>
          </cell>
          <cell r="B3178" t="str">
            <v>RO07</v>
          </cell>
          <cell r="C3178" t="str">
            <v>A00</v>
          </cell>
          <cell r="D3178" t="str">
            <v>PC_EMP</v>
          </cell>
          <cell r="E3178" t="str">
            <v>T</v>
          </cell>
          <cell r="F3178" t="str">
            <v>TOTAL</v>
          </cell>
          <cell r="G3178" t="str">
            <v>RSE</v>
          </cell>
          <cell r="H3178" t="str">
            <v>:</v>
          </cell>
          <cell r="I3178" t="str">
            <v>NC</v>
          </cell>
          <cell r="K3178" t="str">
            <v>V</v>
          </cell>
          <cell r="L3178">
            <v>38628.496793981481</v>
          </cell>
          <cell r="M3178" t="str">
            <v>gchateaug</v>
          </cell>
          <cell r="N3178">
            <v>38680.624467592592</v>
          </cell>
          <cell r="O3178" t="str">
            <v>gchateaug</v>
          </cell>
        </row>
        <row r="3179">
          <cell r="A3179" t="str">
            <v>2002</v>
          </cell>
          <cell r="B3179" t="str">
            <v>PT2</v>
          </cell>
          <cell r="C3179" t="str">
            <v>A00</v>
          </cell>
          <cell r="D3179" t="str">
            <v>PC_EMP</v>
          </cell>
          <cell r="E3179" t="str">
            <v>T</v>
          </cell>
          <cell r="F3179" t="str">
            <v>BES</v>
          </cell>
          <cell r="G3179" t="str">
            <v>TOTAL</v>
          </cell>
          <cell r="H3179" t="str">
            <v>:</v>
          </cell>
          <cell r="I3179" t="str">
            <v>MS</v>
          </cell>
          <cell r="K3179" t="str">
            <v>V</v>
          </cell>
          <cell r="L3179">
            <v>38628.496793981481</v>
          </cell>
          <cell r="M3179" t="str">
            <v>gchateaug</v>
          </cell>
          <cell r="N3179">
            <v>38680.624456018515</v>
          </cell>
          <cell r="O3179" t="str">
            <v>gchateaug</v>
          </cell>
        </row>
        <row r="3180">
          <cell r="A3180" t="str">
            <v>2002</v>
          </cell>
          <cell r="B3180" t="str">
            <v>PT2</v>
          </cell>
          <cell r="C3180" t="str">
            <v>A00</v>
          </cell>
          <cell r="D3180" t="str">
            <v>PC_EMP</v>
          </cell>
          <cell r="E3180" t="str">
            <v>T</v>
          </cell>
          <cell r="F3180" t="str">
            <v>BES</v>
          </cell>
          <cell r="G3180" t="str">
            <v>RSE</v>
          </cell>
          <cell r="H3180" t="str">
            <v>:</v>
          </cell>
          <cell r="I3180" t="str">
            <v>MS</v>
          </cell>
          <cell r="K3180" t="str">
            <v>V</v>
          </cell>
          <cell r="L3180">
            <v>38628.496793981481</v>
          </cell>
          <cell r="M3180" t="str">
            <v>gchateaug</v>
          </cell>
          <cell r="N3180">
            <v>38680.624456018515</v>
          </cell>
          <cell r="O3180" t="str">
            <v>gchateaug</v>
          </cell>
        </row>
        <row r="3181">
          <cell r="A3181" t="str">
            <v>2002</v>
          </cell>
          <cell r="B3181" t="str">
            <v>PL42</v>
          </cell>
          <cell r="C3181" t="str">
            <v>A00</v>
          </cell>
          <cell r="D3181" t="str">
            <v>PC_EMP</v>
          </cell>
          <cell r="E3181" t="str">
            <v>T</v>
          </cell>
          <cell r="F3181" t="str">
            <v>TOTAL</v>
          </cell>
          <cell r="G3181" t="str">
            <v>TOTAL</v>
          </cell>
          <cell r="I3181" t="str">
            <v>MS</v>
          </cell>
          <cell r="K3181" t="str">
            <v>V</v>
          </cell>
          <cell r="L3181">
            <v>38628.496793981481</v>
          </cell>
          <cell r="M3181" t="str">
            <v>gchateaug</v>
          </cell>
          <cell r="N3181">
            <v>38680.624456018515</v>
          </cell>
          <cell r="O3181" t="str">
            <v>gchateaug</v>
          </cell>
          <cell r="Q3181">
            <v>0.62</v>
          </cell>
        </row>
        <row r="3182">
          <cell r="A3182" t="str">
            <v>2002</v>
          </cell>
          <cell r="B3182" t="str">
            <v>PL42</v>
          </cell>
          <cell r="C3182" t="str">
            <v>A00</v>
          </cell>
          <cell r="D3182" t="str">
            <v>PC_EMP</v>
          </cell>
          <cell r="E3182" t="str">
            <v>T</v>
          </cell>
          <cell r="F3182" t="str">
            <v>TOTAL</v>
          </cell>
          <cell r="G3182" t="str">
            <v>RSE</v>
          </cell>
          <cell r="I3182" t="str">
            <v>MS</v>
          </cell>
          <cell r="K3182" t="str">
            <v>V</v>
          </cell>
          <cell r="L3182">
            <v>38628.496793981481</v>
          </cell>
          <cell r="M3182" t="str">
            <v>gchateaug</v>
          </cell>
          <cell r="N3182">
            <v>38680.624456018515</v>
          </cell>
          <cell r="O3182" t="str">
            <v>gchateaug</v>
          </cell>
          <cell r="Q3182">
            <v>0.53</v>
          </cell>
        </row>
        <row r="3183">
          <cell r="A3183" t="str">
            <v>1997</v>
          </cell>
          <cell r="B3183" t="str">
            <v>LU00</v>
          </cell>
          <cell r="C3183" t="str">
            <v>A00</v>
          </cell>
          <cell r="D3183" t="str">
            <v>PC_EMP</v>
          </cell>
          <cell r="E3183" t="str">
            <v>T</v>
          </cell>
          <cell r="F3183" t="str">
            <v>BES</v>
          </cell>
          <cell r="G3183" t="str">
            <v>TOTAL</v>
          </cell>
          <cell r="H3183" t="str">
            <v>:</v>
          </cell>
          <cell r="I3183" t="str">
            <v>NC</v>
          </cell>
          <cell r="K3183" t="str">
            <v>V</v>
          </cell>
          <cell r="L3183">
            <v>38628.496793981481</v>
          </cell>
          <cell r="M3183" t="str">
            <v>gchateaug</v>
          </cell>
          <cell r="N3183">
            <v>38680.624456018515</v>
          </cell>
          <cell r="O3183" t="str">
            <v>gchateaug</v>
          </cell>
        </row>
        <row r="3184">
          <cell r="A3184" t="str">
            <v>1997</v>
          </cell>
          <cell r="B3184" t="str">
            <v>LU00</v>
          </cell>
          <cell r="C3184" t="str">
            <v>A00</v>
          </cell>
          <cell r="D3184" t="str">
            <v>PC_EMP</v>
          </cell>
          <cell r="E3184" t="str">
            <v>T</v>
          </cell>
          <cell r="F3184" t="str">
            <v>BES</v>
          </cell>
          <cell r="G3184" t="str">
            <v>RSE</v>
          </cell>
          <cell r="H3184" t="str">
            <v>:</v>
          </cell>
          <cell r="I3184" t="str">
            <v>NC</v>
          </cell>
          <cell r="K3184" t="str">
            <v>V</v>
          </cell>
          <cell r="L3184">
            <v>38628.496793981481</v>
          </cell>
          <cell r="M3184" t="str">
            <v>gchateaug</v>
          </cell>
          <cell r="N3184">
            <v>38680.624456018515</v>
          </cell>
          <cell r="O3184" t="str">
            <v>gchateaug</v>
          </cell>
        </row>
        <row r="3185">
          <cell r="A3185" t="str">
            <v>1997</v>
          </cell>
          <cell r="B3185" t="str">
            <v>LU0</v>
          </cell>
          <cell r="C3185" t="str">
            <v>A00</v>
          </cell>
          <cell r="D3185" t="str">
            <v>PC_EMP</v>
          </cell>
          <cell r="E3185" t="str">
            <v>T</v>
          </cell>
          <cell r="F3185" t="str">
            <v>TOTAL</v>
          </cell>
          <cell r="G3185" t="str">
            <v>TOTAL</v>
          </cell>
          <cell r="H3185" t="str">
            <v>:</v>
          </cell>
          <cell r="I3185" t="str">
            <v>NC</v>
          </cell>
          <cell r="K3185" t="str">
            <v>V</v>
          </cell>
          <cell r="L3185">
            <v>38628.496793981481</v>
          </cell>
          <cell r="M3185" t="str">
            <v>gchateaug</v>
          </cell>
          <cell r="N3185">
            <v>38680.624456018515</v>
          </cell>
          <cell r="O3185" t="str">
            <v>gchateaug</v>
          </cell>
        </row>
        <row r="3186">
          <cell r="A3186" t="str">
            <v>1997</v>
          </cell>
          <cell r="B3186" t="str">
            <v>LU0</v>
          </cell>
          <cell r="C3186" t="str">
            <v>A00</v>
          </cell>
          <cell r="D3186" t="str">
            <v>PC_EMP</v>
          </cell>
          <cell r="E3186" t="str">
            <v>T</v>
          </cell>
          <cell r="F3186" t="str">
            <v>TOTAL</v>
          </cell>
          <cell r="G3186" t="str">
            <v>RSE</v>
          </cell>
          <cell r="H3186" t="str">
            <v>:</v>
          </cell>
          <cell r="I3186" t="str">
            <v>NC</v>
          </cell>
          <cell r="K3186" t="str">
            <v>V</v>
          </cell>
          <cell r="L3186">
            <v>38628.496793981481</v>
          </cell>
          <cell r="M3186" t="str">
            <v>gchateaug</v>
          </cell>
          <cell r="N3186">
            <v>38680.624456018515</v>
          </cell>
          <cell r="O3186" t="str">
            <v>gchateaug</v>
          </cell>
        </row>
        <row r="3187">
          <cell r="A3187" t="str">
            <v>1997</v>
          </cell>
          <cell r="B3187" t="str">
            <v>LU0</v>
          </cell>
          <cell r="C3187" t="str">
            <v>A00</v>
          </cell>
          <cell r="D3187" t="str">
            <v>PC_EMP</v>
          </cell>
          <cell r="E3187" t="str">
            <v>T</v>
          </cell>
          <cell r="F3187" t="str">
            <v>BES</v>
          </cell>
          <cell r="G3187" t="str">
            <v>TOTAL</v>
          </cell>
          <cell r="H3187" t="str">
            <v>:</v>
          </cell>
          <cell r="I3187" t="str">
            <v>NC</v>
          </cell>
          <cell r="K3187" t="str">
            <v>V</v>
          </cell>
          <cell r="L3187">
            <v>38628.496793981481</v>
          </cell>
          <cell r="M3187" t="str">
            <v>gchateaug</v>
          </cell>
          <cell r="N3187">
            <v>38680.624456018515</v>
          </cell>
          <cell r="O3187" t="str">
            <v>gchateaug</v>
          </cell>
        </row>
        <row r="3188">
          <cell r="A3188" t="str">
            <v>1997</v>
          </cell>
          <cell r="B3188" t="str">
            <v>LU0</v>
          </cell>
          <cell r="C3188" t="str">
            <v>A00</v>
          </cell>
          <cell r="D3188" t="str">
            <v>PC_EMP</v>
          </cell>
          <cell r="E3188" t="str">
            <v>T</v>
          </cell>
          <cell r="F3188" t="str">
            <v>BES</v>
          </cell>
          <cell r="G3188" t="str">
            <v>RSE</v>
          </cell>
          <cell r="H3188" t="str">
            <v>:</v>
          </cell>
          <cell r="I3188" t="str">
            <v>NC</v>
          </cell>
          <cell r="K3188" t="str">
            <v>V</v>
          </cell>
          <cell r="L3188">
            <v>38628.496793981481</v>
          </cell>
          <cell r="M3188" t="str">
            <v>gchateaug</v>
          </cell>
          <cell r="N3188">
            <v>38680.624456018515</v>
          </cell>
          <cell r="O3188" t="str">
            <v>gchateaug</v>
          </cell>
        </row>
        <row r="3189">
          <cell r="A3189" t="str">
            <v>1997</v>
          </cell>
          <cell r="B3189" t="str">
            <v>DK00</v>
          </cell>
          <cell r="C3189" t="str">
            <v>A00</v>
          </cell>
          <cell r="D3189" t="str">
            <v>PC_EMP</v>
          </cell>
          <cell r="E3189" t="str">
            <v>T</v>
          </cell>
          <cell r="F3189" t="str">
            <v>TOTAL</v>
          </cell>
          <cell r="G3189" t="str">
            <v>TOTAL</v>
          </cell>
          <cell r="I3189" t="str">
            <v>OTH</v>
          </cell>
          <cell r="J3189" t="str">
            <v>DATA OCDE</v>
          </cell>
          <cell r="K3189" t="str">
            <v>V</v>
          </cell>
          <cell r="L3189">
            <v>38628.496793981481</v>
          </cell>
          <cell r="M3189" t="str">
            <v>gchateaug</v>
          </cell>
          <cell r="N3189">
            <v>38681.684606481482</v>
          </cell>
          <cell r="O3189" t="str">
            <v>gchateaug</v>
          </cell>
          <cell r="Q3189">
            <v>1.96</v>
          </cell>
        </row>
        <row r="3190">
          <cell r="A3190" t="str">
            <v>1997</v>
          </cell>
          <cell r="B3190" t="str">
            <v>DK00</v>
          </cell>
          <cell r="C3190" t="str">
            <v>A00</v>
          </cell>
          <cell r="D3190" t="str">
            <v>PC_EMP</v>
          </cell>
          <cell r="E3190" t="str">
            <v>T</v>
          </cell>
          <cell r="F3190" t="str">
            <v>TOTAL</v>
          </cell>
          <cell r="G3190" t="str">
            <v>RSE</v>
          </cell>
          <cell r="I3190" t="str">
            <v>OTH</v>
          </cell>
          <cell r="J3190" t="str">
            <v>DATA OCDE</v>
          </cell>
          <cell r="K3190" t="str">
            <v>V</v>
          </cell>
          <cell r="L3190">
            <v>38628.496793981481</v>
          </cell>
          <cell r="M3190" t="str">
            <v>gchateaug</v>
          </cell>
          <cell r="N3190">
            <v>38681.684606481482</v>
          </cell>
          <cell r="O3190" t="str">
            <v>gchateaug</v>
          </cell>
          <cell r="Q3190">
            <v>1.03</v>
          </cell>
        </row>
        <row r="3191">
          <cell r="A3191" t="str">
            <v>1997</v>
          </cell>
          <cell r="B3191" t="str">
            <v>DK00</v>
          </cell>
          <cell r="C3191" t="str">
            <v>A00</v>
          </cell>
          <cell r="D3191" t="str">
            <v>PC_EMP</v>
          </cell>
          <cell r="E3191" t="str">
            <v>T</v>
          </cell>
          <cell r="F3191" t="str">
            <v>BES</v>
          </cell>
          <cell r="G3191" t="str">
            <v>TOTAL</v>
          </cell>
          <cell r="I3191" t="str">
            <v>OTH</v>
          </cell>
          <cell r="J3191" t="str">
            <v>DATA OCDE</v>
          </cell>
          <cell r="K3191" t="str">
            <v>V</v>
          </cell>
          <cell r="L3191">
            <v>38628.496793981481</v>
          </cell>
          <cell r="M3191" t="str">
            <v>gchateaug</v>
          </cell>
          <cell r="N3191">
            <v>38681.684606481482</v>
          </cell>
          <cell r="O3191" t="str">
            <v>gchateaug</v>
          </cell>
          <cell r="Q3191">
            <v>0.99</v>
          </cell>
        </row>
        <row r="3192">
          <cell r="A3192" t="str">
            <v>1997</v>
          </cell>
          <cell r="B3192" t="str">
            <v>DK00</v>
          </cell>
          <cell r="C3192" t="str">
            <v>A00</v>
          </cell>
          <cell r="D3192" t="str">
            <v>PC_EMP</v>
          </cell>
          <cell r="E3192" t="str">
            <v>T</v>
          </cell>
          <cell r="F3192" t="str">
            <v>BES</v>
          </cell>
          <cell r="G3192" t="str">
            <v>RSE</v>
          </cell>
          <cell r="H3192" t="str">
            <v>u</v>
          </cell>
          <cell r="I3192" t="str">
            <v>OTH</v>
          </cell>
          <cell r="J3192" t="str">
            <v>DATA OCDE</v>
          </cell>
          <cell r="K3192" t="str">
            <v>V</v>
          </cell>
          <cell r="L3192">
            <v>38628.496793981481</v>
          </cell>
          <cell r="M3192" t="str">
            <v>gchateaug</v>
          </cell>
          <cell r="N3192">
            <v>38681.684652777774</v>
          </cell>
          <cell r="O3192" t="str">
            <v>gchateaug</v>
          </cell>
          <cell r="Q3192">
            <v>0.37</v>
          </cell>
        </row>
        <row r="3193">
          <cell r="A3193" t="str">
            <v>1995</v>
          </cell>
          <cell r="B3193" t="str">
            <v>LU0</v>
          </cell>
          <cell r="C3193" t="str">
            <v>A00</v>
          </cell>
          <cell r="D3193" t="str">
            <v>PC_EMP</v>
          </cell>
          <cell r="E3193" t="str">
            <v>T</v>
          </cell>
          <cell r="F3193" t="str">
            <v>TOTAL</v>
          </cell>
          <cell r="G3193" t="str">
            <v>TOTAL</v>
          </cell>
          <cell r="H3193" t="str">
            <v>:</v>
          </cell>
          <cell r="I3193" t="str">
            <v>NC</v>
          </cell>
          <cell r="K3193" t="str">
            <v>V</v>
          </cell>
          <cell r="L3193">
            <v>38628.496793981481</v>
          </cell>
          <cell r="M3193" t="str">
            <v>gchateaug</v>
          </cell>
          <cell r="N3193">
            <v>38680.624456018515</v>
          </cell>
          <cell r="O3193" t="str">
            <v>gchateaug</v>
          </cell>
        </row>
        <row r="3194">
          <cell r="A3194" t="str">
            <v>1995</v>
          </cell>
          <cell r="B3194" t="str">
            <v>LU0</v>
          </cell>
          <cell r="C3194" t="str">
            <v>A00</v>
          </cell>
          <cell r="D3194" t="str">
            <v>PC_EMP</v>
          </cell>
          <cell r="E3194" t="str">
            <v>T</v>
          </cell>
          <cell r="F3194" t="str">
            <v>TOTAL</v>
          </cell>
          <cell r="G3194" t="str">
            <v>RSE</v>
          </cell>
          <cell r="H3194" t="str">
            <v>:</v>
          </cell>
          <cell r="I3194" t="str">
            <v>NC</v>
          </cell>
          <cell r="K3194" t="str">
            <v>V</v>
          </cell>
          <cell r="L3194">
            <v>38628.496793981481</v>
          </cell>
          <cell r="M3194" t="str">
            <v>gchateaug</v>
          </cell>
          <cell r="N3194">
            <v>38680.624456018515</v>
          </cell>
          <cell r="O3194" t="str">
            <v>gchateaug</v>
          </cell>
        </row>
        <row r="3195">
          <cell r="A3195" t="str">
            <v>2002</v>
          </cell>
          <cell r="B3195" t="str">
            <v>ITD</v>
          </cell>
          <cell r="C3195" t="str">
            <v>A00</v>
          </cell>
          <cell r="D3195" t="str">
            <v>PC_EMP</v>
          </cell>
          <cell r="E3195" t="str">
            <v>T</v>
          </cell>
          <cell r="F3195" t="str">
            <v>BES</v>
          </cell>
          <cell r="G3195" t="str">
            <v>RSE</v>
          </cell>
          <cell r="H3195" t="str">
            <v>:</v>
          </cell>
          <cell r="I3195" t="str">
            <v>MS</v>
          </cell>
          <cell r="K3195" t="str">
            <v>V</v>
          </cell>
          <cell r="L3195">
            <v>38628.496793981481</v>
          </cell>
          <cell r="M3195" t="str">
            <v>gchateaug</v>
          </cell>
          <cell r="N3195">
            <v>38680.624456018515</v>
          </cell>
          <cell r="O3195" t="str">
            <v>gchateaug</v>
          </cell>
        </row>
        <row r="3196">
          <cell r="A3196" t="str">
            <v>2002</v>
          </cell>
          <cell r="B3196" t="str">
            <v>ITC2</v>
          </cell>
          <cell r="C3196" t="str">
            <v>A00</v>
          </cell>
          <cell r="D3196" t="str">
            <v>PC_EMP</v>
          </cell>
          <cell r="E3196" t="str">
            <v>T</v>
          </cell>
          <cell r="F3196" t="str">
            <v>TOTAL</v>
          </cell>
          <cell r="G3196" t="str">
            <v>TOTAL</v>
          </cell>
          <cell r="H3196" t="str">
            <v>:</v>
          </cell>
          <cell r="I3196" t="str">
            <v>MS</v>
          </cell>
          <cell r="K3196" t="str">
            <v>V</v>
          </cell>
          <cell r="L3196">
            <v>38628.496793981481</v>
          </cell>
          <cell r="M3196" t="str">
            <v>gchateaug</v>
          </cell>
          <cell r="N3196">
            <v>38680.624456018515</v>
          </cell>
          <cell r="O3196" t="str">
            <v>gchateaug</v>
          </cell>
        </row>
        <row r="3197">
          <cell r="A3197" t="str">
            <v>2002</v>
          </cell>
          <cell r="B3197" t="str">
            <v>ITC2</v>
          </cell>
          <cell r="C3197" t="str">
            <v>A00</v>
          </cell>
          <cell r="D3197" t="str">
            <v>PC_EMP</v>
          </cell>
          <cell r="E3197" t="str">
            <v>T</v>
          </cell>
          <cell r="F3197" t="str">
            <v>TOTAL</v>
          </cell>
          <cell r="G3197" t="str">
            <v>RSE</v>
          </cell>
          <cell r="H3197" t="str">
            <v>:</v>
          </cell>
          <cell r="I3197" t="str">
            <v>MS</v>
          </cell>
          <cell r="K3197" t="str">
            <v>V</v>
          </cell>
          <cell r="L3197">
            <v>38628.496793981481</v>
          </cell>
          <cell r="M3197" t="str">
            <v>gchateaug</v>
          </cell>
          <cell r="N3197">
            <v>38680.624456018515</v>
          </cell>
          <cell r="O3197" t="str">
            <v>gchateaug</v>
          </cell>
        </row>
        <row r="3198">
          <cell r="A3198" t="str">
            <v>2002</v>
          </cell>
          <cell r="B3198" t="str">
            <v>ITC2</v>
          </cell>
          <cell r="C3198" t="str">
            <v>A00</v>
          </cell>
          <cell r="D3198" t="str">
            <v>PC_EMP</v>
          </cell>
          <cell r="E3198" t="str">
            <v>T</v>
          </cell>
          <cell r="F3198" t="str">
            <v>BES</v>
          </cell>
          <cell r="G3198" t="str">
            <v>TOTAL</v>
          </cell>
          <cell r="H3198" t="str">
            <v>:</v>
          </cell>
          <cell r="I3198" t="str">
            <v>MS</v>
          </cell>
          <cell r="K3198" t="str">
            <v>V</v>
          </cell>
          <cell r="L3198">
            <v>38628.496793981481</v>
          </cell>
          <cell r="M3198" t="str">
            <v>gchateaug</v>
          </cell>
          <cell r="N3198">
            <v>38680.624456018515</v>
          </cell>
          <cell r="O3198" t="str">
            <v>gchateaug</v>
          </cell>
        </row>
        <row r="3199">
          <cell r="A3199" t="str">
            <v>2002</v>
          </cell>
          <cell r="B3199" t="str">
            <v>ITC2</v>
          </cell>
          <cell r="C3199" t="str">
            <v>A00</v>
          </cell>
          <cell r="D3199" t="str">
            <v>PC_EMP</v>
          </cell>
          <cell r="E3199" t="str">
            <v>T</v>
          </cell>
          <cell r="F3199" t="str">
            <v>BES</v>
          </cell>
          <cell r="G3199" t="str">
            <v>RSE</v>
          </cell>
          <cell r="H3199" t="str">
            <v>:</v>
          </cell>
          <cell r="I3199" t="str">
            <v>MS</v>
          </cell>
          <cell r="K3199" t="str">
            <v>V</v>
          </cell>
          <cell r="L3199">
            <v>38628.496793981481</v>
          </cell>
          <cell r="M3199" t="str">
            <v>gchateaug</v>
          </cell>
          <cell r="N3199">
            <v>38680.624456018515</v>
          </cell>
          <cell r="O3199" t="str">
            <v>gchateaug</v>
          </cell>
        </row>
        <row r="3200">
          <cell r="A3200" t="str">
            <v>2002</v>
          </cell>
          <cell r="B3200" t="str">
            <v>ITC</v>
          </cell>
          <cell r="C3200" t="str">
            <v>A00</v>
          </cell>
          <cell r="D3200" t="str">
            <v>PC_EMP</v>
          </cell>
          <cell r="E3200" t="str">
            <v>T</v>
          </cell>
          <cell r="F3200" t="str">
            <v>TOTAL</v>
          </cell>
          <cell r="G3200" t="str">
            <v>TOTAL</v>
          </cell>
          <cell r="H3200" t="str">
            <v>:</v>
          </cell>
          <cell r="I3200" t="str">
            <v>MS</v>
          </cell>
          <cell r="K3200" t="str">
            <v>V</v>
          </cell>
          <cell r="L3200">
            <v>38628.496793981481</v>
          </cell>
          <cell r="M3200" t="str">
            <v>gchateaug</v>
          </cell>
          <cell r="N3200">
            <v>38680.624456018515</v>
          </cell>
          <cell r="O3200" t="str">
            <v>gchateaug</v>
          </cell>
        </row>
        <row r="3201">
          <cell r="A3201" t="str">
            <v>2002</v>
          </cell>
          <cell r="B3201" t="str">
            <v>ITC</v>
          </cell>
          <cell r="C3201" t="str">
            <v>A00</v>
          </cell>
          <cell r="D3201" t="str">
            <v>PC_EMP</v>
          </cell>
          <cell r="E3201" t="str">
            <v>T</v>
          </cell>
          <cell r="F3201" t="str">
            <v>TOTAL</v>
          </cell>
          <cell r="G3201" t="str">
            <v>RSE</v>
          </cell>
          <cell r="H3201" t="str">
            <v>:</v>
          </cell>
          <cell r="I3201" t="str">
            <v>MS</v>
          </cell>
          <cell r="K3201" t="str">
            <v>V</v>
          </cell>
          <cell r="L3201">
            <v>38628.496793981481</v>
          </cell>
          <cell r="M3201" t="str">
            <v>gchateaug</v>
          </cell>
          <cell r="N3201">
            <v>38680.624456018515</v>
          </cell>
          <cell r="O3201" t="str">
            <v>gchateaug</v>
          </cell>
        </row>
        <row r="3202">
          <cell r="A3202" t="str">
            <v>2002</v>
          </cell>
          <cell r="B3202" t="str">
            <v>ITC</v>
          </cell>
          <cell r="C3202" t="str">
            <v>A00</v>
          </cell>
          <cell r="D3202" t="str">
            <v>PC_EMP</v>
          </cell>
          <cell r="E3202" t="str">
            <v>T</v>
          </cell>
          <cell r="F3202" t="str">
            <v>BES</v>
          </cell>
          <cell r="G3202" t="str">
            <v>TOTAL</v>
          </cell>
          <cell r="H3202" t="str">
            <v>:</v>
          </cell>
          <cell r="I3202" t="str">
            <v>MS</v>
          </cell>
          <cell r="K3202" t="str">
            <v>V</v>
          </cell>
          <cell r="L3202">
            <v>38628.496793981481</v>
          </cell>
          <cell r="M3202" t="str">
            <v>gchateaug</v>
          </cell>
          <cell r="N3202">
            <v>38680.624456018515</v>
          </cell>
          <cell r="O3202" t="str">
            <v>gchateaug</v>
          </cell>
        </row>
        <row r="3203">
          <cell r="A3203" t="str">
            <v>2002</v>
          </cell>
          <cell r="B3203" t="str">
            <v>ITC</v>
          </cell>
          <cell r="C3203" t="str">
            <v>A00</v>
          </cell>
          <cell r="D3203" t="str">
            <v>PC_EMP</v>
          </cell>
          <cell r="E3203" t="str">
            <v>T</v>
          </cell>
          <cell r="F3203" t="str">
            <v>BES</v>
          </cell>
          <cell r="G3203" t="str">
            <v>RSE</v>
          </cell>
          <cell r="H3203" t="str">
            <v>:</v>
          </cell>
          <cell r="I3203" t="str">
            <v>MS</v>
          </cell>
          <cell r="K3203" t="str">
            <v>V</v>
          </cell>
          <cell r="L3203">
            <v>38628.496793981481</v>
          </cell>
          <cell r="M3203" t="str">
            <v>gchateaug</v>
          </cell>
          <cell r="N3203">
            <v>38680.624456018515</v>
          </cell>
          <cell r="O3203" t="str">
            <v>gchateaug</v>
          </cell>
        </row>
        <row r="3204">
          <cell r="A3204" t="str">
            <v>2002</v>
          </cell>
          <cell r="B3204" t="str">
            <v>IE0</v>
          </cell>
          <cell r="C3204" t="str">
            <v>A00</v>
          </cell>
          <cell r="D3204" t="str">
            <v>PC_EMP</v>
          </cell>
          <cell r="E3204" t="str">
            <v>T</v>
          </cell>
          <cell r="F3204" t="str">
            <v>TOTAL</v>
          </cell>
          <cell r="G3204" t="str">
            <v>TOTAL</v>
          </cell>
          <cell r="I3204" t="str">
            <v>MS</v>
          </cell>
          <cell r="K3204" t="str">
            <v>V</v>
          </cell>
          <cell r="L3204">
            <v>38628.496793981481</v>
          </cell>
          <cell r="M3204" t="str">
            <v>gchateaug</v>
          </cell>
          <cell r="N3204">
            <v>38681.68445601852</v>
          </cell>
          <cell r="O3204" t="str">
            <v>gchateaug</v>
          </cell>
          <cell r="Q3204">
            <v>1.39</v>
          </cell>
        </row>
        <row r="3205">
          <cell r="A3205" t="str">
            <v>2002</v>
          </cell>
          <cell r="B3205" t="str">
            <v>IE0</v>
          </cell>
          <cell r="C3205" t="str">
            <v>A00</v>
          </cell>
          <cell r="D3205" t="str">
            <v>PC_EMP</v>
          </cell>
          <cell r="E3205" t="str">
            <v>T</v>
          </cell>
          <cell r="F3205" t="str">
            <v>TOTAL</v>
          </cell>
          <cell r="G3205" t="str">
            <v>RSE</v>
          </cell>
          <cell r="I3205" t="str">
            <v>MS</v>
          </cell>
          <cell r="K3205" t="str">
            <v>V</v>
          </cell>
          <cell r="L3205">
            <v>38628.496793981481</v>
          </cell>
          <cell r="M3205" t="str">
            <v>gchateaug</v>
          </cell>
          <cell r="N3205">
            <v>38681.68445601852</v>
          </cell>
          <cell r="O3205" t="str">
            <v>gchateaug</v>
          </cell>
          <cell r="Q3205">
            <v>0.88</v>
          </cell>
        </row>
        <row r="3206">
          <cell r="A3206" t="str">
            <v>1993</v>
          </cell>
          <cell r="B3206" t="str">
            <v>LU0</v>
          </cell>
          <cell r="C3206" t="str">
            <v>A00</v>
          </cell>
          <cell r="D3206" t="str">
            <v>PC_EMP</v>
          </cell>
          <cell r="E3206" t="str">
            <v>T</v>
          </cell>
          <cell r="F3206" t="str">
            <v>BES</v>
          </cell>
          <cell r="G3206" t="str">
            <v>TOTAL</v>
          </cell>
          <cell r="H3206" t="str">
            <v>:</v>
          </cell>
          <cell r="I3206" t="str">
            <v>NC</v>
          </cell>
          <cell r="K3206" t="str">
            <v>V</v>
          </cell>
          <cell r="L3206">
            <v>38628.496793981481</v>
          </cell>
          <cell r="M3206" t="str">
            <v>gchateaug</v>
          </cell>
          <cell r="N3206">
            <v>38680.624456018515</v>
          </cell>
          <cell r="O3206" t="str">
            <v>gchateaug</v>
          </cell>
        </row>
        <row r="3207">
          <cell r="A3207" t="str">
            <v>1993</v>
          </cell>
          <cell r="B3207" t="str">
            <v>LU0</v>
          </cell>
          <cell r="C3207" t="str">
            <v>A00</v>
          </cell>
          <cell r="D3207" t="str">
            <v>PC_EMP</v>
          </cell>
          <cell r="E3207" t="str">
            <v>T</v>
          </cell>
          <cell r="F3207" t="str">
            <v>BES</v>
          </cell>
          <cell r="G3207" t="str">
            <v>RSE</v>
          </cell>
          <cell r="H3207" t="str">
            <v>:</v>
          </cell>
          <cell r="I3207" t="str">
            <v>NC</v>
          </cell>
          <cell r="K3207" t="str">
            <v>V</v>
          </cell>
          <cell r="L3207">
            <v>38628.496793981481</v>
          </cell>
          <cell r="M3207" t="str">
            <v>gchateaug</v>
          </cell>
          <cell r="N3207">
            <v>38680.624456018515</v>
          </cell>
          <cell r="O3207" t="str">
            <v>gchateaug</v>
          </cell>
        </row>
        <row r="3208">
          <cell r="A3208" t="str">
            <v>2002</v>
          </cell>
          <cell r="B3208" t="str">
            <v>UKH2</v>
          </cell>
          <cell r="C3208" t="str">
            <v>A00</v>
          </cell>
          <cell r="D3208" t="str">
            <v>PC_EMP</v>
          </cell>
          <cell r="E3208" t="str">
            <v>T</v>
          </cell>
          <cell r="F3208" t="str">
            <v>TOTAL</v>
          </cell>
          <cell r="G3208" t="str">
            <v>TOTAL</v>
          </cell>
          <cell r="H3208" t="str">
            <v>:</v>
          </cell>
          <cell r="I3208" t="str">
            <v>MS</v>
          </cell>
          <cell r="K3208" t="str">
            <v>V</v>
          </cell>
          <cell r="L3208">
            <v>38628.496805555558</v>
          </cell>
          <cell r="M3208" t="str">
            <v>gchateaug</v>
          </cell>
          <cell r="N3208">
            <v>38680.624467592592</v>
          </cell>
          <cell r="O3208" t="str">
            <v>gchateaug</v>
          </cell>
        </row>
        <row r="3209">
          <cell r="A3209" t="str">
            <v>2002</v>
          </cell>
          <cell r="B3209" t="str">
            <v>UKH2</v>
          </cell>
          <cell r="C3209" t="str">
            <v>A00</v>
          </cell>
          <cell r="D3209" t="str">
            <v>PC_EMP</v>
          </cell>
          <cell r="E3209" t="str">
            <v>T</v>
          </cell>
          <cell r="F3209" t="str">
            <v>TOTAL</v>
          </cell>
          <cell r="G3209" t="str">
            <v>RSE</v>
          </cell>
          <cell r="H3209" t="str">
            <v>:</v>
          </cell>
          <cell r="I3209" t="str">
            <v>MS</v>
          </cell>
          <cell r="K3209" t="str">
            <v>V</v>
          </cell>
          <cell r="L3209">
            <v>38628.496805555558</v>
          </cell>
          <cell r="M3209" t="str">
            <v>gchateaug</v>
          </cell>
          <cell r="N3209">
            <v>38680.624467592592</v>
          </cell>
          <cell r="O3209" t="str">
            <v>gchateaug</v>
          </cell>
        </row>
        <row r="3210">
          <cell r="A3210" t="str">
            <v>2002</v>
          </cell>
          <cell r="B3210" t="str">
            <v>UKH2</v>
          </cell>
          <cell r="C3210" t="str">
            <v>A00</v>
          </cell>
          <cell r="D3210" t="str">
            <v>PC_EMP</v>
          </cell>
          <cell r="E3210" t="str">
            <v>T</v>
          </cell>
          <cell r="F3210" t="str">
            <v>BES</v>
          </cell>
          <cell r="G3210" t="str">
            <v>TOTAL</v>
          </cell>
          <cell r="H3210" t="str">
            <v>:</v>
          </cell>
          <cell r="I3210" t="str">
            <v>MS</v>
          </cell>
          <cell r="K3210" t="str">
            <v>V</v>
          </cell>
          <cell r="L3210">
            <v>38628.496805555558</v>
          </cell>
          <cell r="M3210" t="str">
            <v>gchateaug</v>
          </cell>
          <cell r="N3210">
            <v>38680.624467592592</v>
          </cell>
          <cell r="O3210" t="str">
            <v>gchateaug</v>
          </cell>
        </row>
        <row r="3211">
          <cell r="A3211" t="str">
            <v>2002</v>
          </cell>
          <cell r="B3211" t="str">
            <v>UKH2</v>
          </cell>
          <cell r="C3211" t="str">
            <v>A00</v>
          </cell>
          <cell r="D3211" t="str">
            <v>PC_EMP</v>
          </cell>
          <cell r="E3211" t="str">
            <v>T</v>
          </cell>
          <cell r="F3211" t="str">
            <v>BES</v>
          </cell>
          <cell r="G3211" t="str">
            <v>RSE</v>
          </cell>
          <cell r="H3211" t="str">
            <v>:</v>
          </cell>
          <cell r="I3211" t="str">
            <v>MS</v>
          </cell>
          <cell r="K3211" t="str">
            <v>V</v>
          </cell>
          <cell r="L3211">
            <v>38628.496805555558</v>
          </cell>
          <cell r="M3211" t="str">
            <v>gchateaug</v>
          </cell>
          <cell r="N3211">
            <v>38680.624467592592</v>
          </cell>
          <cell r="O3211" t="str">
            <v>gchateaug</v>
          </cell>
        </row>
        <row r="3212">
          <cell r="A3212" t="str">
            <v>2002</v>
          </cell>
          <cell r="B3212" t="str">
            <v>UKE4</v>
          </cell>
          <cell r="C3212" t="str">
            <v>A00</v>
          </cell>
          <cell r="D3212" t="str">
            <v>PC_EMP</v>
          </cell>
          <cell r="E3212" t="str">
            <v>T</v>
          </cell>
          <cell r="F3212" t="str">
            <v>TOTAL</v>
          </cell>
          <cell r="G3212" t="str">
            <v>TOTAL</v>
          </cell>
          <cell r="H3212" t="str">
            <v>:</v>
          </cell>
          <cell r="I3212" t="str">
            <v>MS</v>
          </cell>
          <cell r="K3212" t="str">
            <v>V</v>
          </cell>
          <cell r="L3212">
            <v>38628.496805555558</v>
          </cell>
          <cell r="M3212" t="str">
            <v>gchateaug</v>
          </cell>
          <cell r="N3212">
            <v>38680.624467592592</v>
          </cell>
          <cell r="O3212" t="str">
            <v>gchateaug</v>
          </cell>
        </row>
        <row r="3213">
          <cell r="A3213" t="str">
            <v>2002</v>
          </cell>
          <cell r="B3213" t="str">
            <v>UKE4</v>
          </cell>
          <cell r="C3213" t="str">
            <v>A00</v>
          </cell>
          <cell r="D3213" t="str">
            <v>PC_EMP</v>
          </cell>
          <cell r="E3213" t="str">
            <v>T</v>
          </cell>
          <cell r="F3213" t="str">
            <v>TOTAL</v>
          </cell>
          <cell r="G3213" t="str">
            <v>RSE</v>
          </cell>
          <cell r="H3213" t="str">
            <v>:</v>
          </cell>
          <cell r="I3213" t="str">
            <v>MS</v>
          </cell>
          <cell r="K3213" t="str">
            <v>V</v>
          </cell>
          <cell r="L3213">
            <v>38628.496805555558</v>
          </cell>
          <cell r="M3213" t="str">
            <v>gchateaug</v>
          </cell>
          <cell r="N3213">
            <v>38680.624467592592</v>
          </cell>
          <cell r="O3213" t="str">
            <v>gchateaug</v>
          </cell>
        </row>
        <row r="3214">
          <cell r="A3214" t="str">
            <v>2002</v>
          </cell>
          <cell r="B3214" t="str">
            <v>UKE4</v>
          </cell>
          <cell r="C3214" t="str">
            <v>A00</v>
          </cell>
          <cell r="D3214" t="str">
            <v>PC_EMP</v>
          </cell>
          <cell r="E3214" t="str">
            <v>T</v>
          </cell>
          <cell r="F3214" t="str">
            <v>BES</v>
          </cell>
          <cell r="G3214" t="str">
            <v>TOTAL</v>
          </cell>
          <cell r="H3214" t="str">
            <v>:</v>
          </cell>
          <cell r="I3214" t="str">
            <v>MS</v>
          </cell>
          <cell r="K3214" t="str">
            <v>V</v>
          </cell>
          <cell r="L3214">
            <v>38628.496805555558</v>
          </cell>
          <cell r="M3214" t="str">
            <v>gchateaug</v>
          </cell>
          <cell r="N3214">
            <v>38680.624467592592</v>
          </cell>
          <cell r="O3214" t="str">
            <v>gchateaug</v>
          </cell>
        </row>
        <row r="3215">
          <cell r="A3215" t="str">
            <v>2002</v>
          </cell>
          <cell r="B3215" t="str">
            <v>UKE4</v>
          </cell>
          <cell r="C3215" t="str">
            <v>A00</v>
          </cell>
          <cell r="D3215" t="str">
            <v>PC_EMP</v>
          </cell>
          <cell r="E3215" t="str">
            <v>T</v>
          </cell>
          <cell r="F3215" t="str">
            <v>BES</v>
          </cell>
          <cell r="G3215" t="str">
            <v>RSE</v>
          </cell>
          <cell r="H3215" t="str">
            <v>:</v>
          </cell>
          <cell r="I3215" t="str">
            <v>MS</v>
          </cell>
          <cell r="K3215" t="str">
            <v>V</v>
          </cell>
          <cell r="L3215">
            <v>38628.496805555558</v>
          </cell>
          <cell r="M3215" t="str">
            <v>gchateaug</v>
          </cell>
          <cell r="N3215">
            <v>38680.624467592592</v>
          </cell>
          <cell r="O3215" t="str">
            <v>gchateaug</v>
          </cell>
        </row>
        <row r="3216">
          <cell r="A3216" t="str">
            <v>2002</v>
          </cell>
          <cell r="B3216" t="str">
            <v>UKE1</v>
          </cell>
          <cell r="C3216" t="str">
            <v>A00</v>
          </cell>
          <cell r="D3216" t="str">
            <v>PC_EMP</v>
          </cell>
          <cell r="E3216" t="str">
            <v>T</v>
          </cell>
          <cell r="F3216" t="str">
            <v>TOTAL</v>
          </cell>
          <cell r="G3216" t="str">
            <v>TOTAL</v>
          </cell>
          <cell r="H3216" t="str">
            <v>:</v>
          </cell>
          <cell r="I3216" t="str">
            <v>MS</v>
          </cell>
          <cell r="K3216" t="str">
            <v>V</v>
          </cell>
          <cell r="L3216">
            <v>38628.496805555558</v>
          </cell>
          <cell r="M3216" t="str">
            <v>gchateaug</v>
          </cell>
          <cell r="N3216">
            <v>38680.624467592592</v>
          </cell>
          <cell r="O3216" t="str">
            <v>gchateaug</v>
          </cell>
        </row>
        <row r="3217">
          <cell r="A3217" t="str">
            <v>2002</v>
          </cell>
          <cell r="B3217" t="str">
            <v>UKE1</v>
          </cell>
          <cell r="C3217" t="str">
            <v>A00</v>
          </cell>
          <cell r="D3217" t="str">
            <v>PC_EMP</v>
          </cell>
          <cell r="E3217" t="str">
            <v>T</v>
          </cell>
          <cell r="F3217" t="str">
            <v>TOTAL</v>
          </cell>
          <cell r="G3217" t="str">
            <v>RSE</v>
          </cell>
          <cell r="H3217" t="str">
            <v>:</v>
          </cell>
          <cell r="I3217" t="str">
            <v>MS</v>
          </cell>
          <cell r="K3217" t="str">
            <v>V</v>
          </cell>
          <cell r="L3217">
            <v>38628.496805555558</v>
          </cell>
          <cell r="M3217" t="str">
            <v>gchateaug</v>
          </cell>
          <cell r="N3217">
            <v>38680.624467592592</v>
          </cell>
          <cell r="O3217" t="str">
            <v>gchateaug</v>
          </cell>
        </row>
        <row r="3218">
          <cell r="A3218" t="str">
            <v>1999</v>
          </cell>
          <cell r="B3218" t="str">
            <v>CZ08</v>
          </cell>
          <cell r="C3218" t="str">
            <v>A00</v>
          </cell>
          <cell r="D3218" t="str">
            <v>PC_EMP</v>
          </cell>
          <cell r="E3218" t="str">
            <v>T</v>
          </cell>
          <cell r="F3218" t="str">
            <v>TOTAL</v>
          </cell>
          <cell r="G3218" t="str">
            <v>RSE</v>
          </cell>
          <cell r="H3218" t="str">
            <v>:</v>
          </cell>
          <cell r="I3218" t="str">
            <v>NC</v>
          </cell>
          <cell r="K3218" t="str">
            <v>V</v>
          </cell>
          <cell r="L3218">
            <v>38628.496805555558</v>
          </cell>
          <cell r="M3218" t="str">
            <v>gchateaug</v>
          </cell>
          <cell r="N3218">
            <v>38680.624479166669</v>
          </cell>
          <cell r="O3218" t="str">
            <v>gchateaug</v>
          </cell>
        </row>
        <row r="3219">
          <cell r="A3219" t="str">
            <v>1999</v>
          </cell>
          <cell r="B3219" t="str">
            <v>CZ08</v>
          </cell>
          <cell r="C3219" t="str">
            <v>A00</v>
          </cell>
          <cell r="D3219" t="str">
            <v>PC_EMP</v>
          </cell>
          <cell r="E3219" t="str">
            <v>T</v>
          </cell>
          <cell r="F3219" t="str">
            <v>BES</v>
          </cell>
          <cell r="G3219" t="str">
            <v>TOTAL</v>
          </cell>
          <cell r="H3219" t="str">
            <v>:</v>
          </cell>
          <cell r="I3219" t="str">
            <v>NC</v>
          </cell>
          <cell r="K3219" t="str">
            <v>V</v>
          </cell>
          <cell r="L3219">
            <v>38628.496805555558</v>
          </cell>
          <cell r="M3219" t="str">
            <v>gchateaug</v>
          </cell>
          <cell r="N3219">
            <v>38680.624479166669</v>
          </cell>
          <cell r="O3219" t="str">
            <v>gchateaug</v>
          </cell>
        </row>
        <row r="3220">
          <cell r="A3220" t="str">
            <v>1999</v>
          </cell>
          <cell r="B3220" t="str">
            <v>CZ08</v>
          </cell>
          <cell r="C3220" t="str">
            <v>A00</v>
          </cell>
          <cell r="D3220" t="str">
            <v>PC_EMP</v>
          </cell>
          <cell r="E3220" t="str">
            <v>T</v>
          </cell>
          <cell r="F3220" t="str">
            <v>BES</v>
          </cell>
          <cell r="G3220" t="str">
            <v>RSE</v>
          </cell>
          <cell r="H3220" t="str">
            <v>:</v>
          </cell>
          <cell r="I3220" t="str">
            <v>NC</v>
          </cell>
          <cell r="K3220" t="str">
            <v>V</v>
          </cell>
          <cell r="L3220">
            <v>38628.496805555558</v>
          </cell>
          <cell r="M3220" t="str">
            <v>gchateaug</v>
          </cell>
          <cell r="N3220">
            <v>38680.624479166669</v>
          </cell>
          <cell r="O3220" t="str">
            <v>gchateaug</v>
          </cell>
        </row>
        <row r="3221">
          <cell r="A3221" t="str">
            <v>1999</v>
          </cell>
          <cell r="B3221" t="str">
            <v>CZ04</v>
          </cell>
          <cell r="C3221" t="str">
            <v>A00</v>
          </cell>
          <cell r="D3221" t="str">
            <v>PC_EMP</v>
          </cell>
          <cell r="E3221" t="str">
            <v>T</v>
          </cell>
          <cell r="F3221" t="str">
            <v>TOTAL</v>
          </cell>
          <cell r="G3221" t="str">
            <v>TOTAL</v>
          </cell>
          <cell r="H3221" t="str">
            <v>:</v>
          </cell>
          <cell r="I3221" t="str">
            <v>NC</v>
          </cell>
          <cell r="K3221" t="str">
            <v>V</v>
          </cell>
          <cell r="L3221">
            <v>38628.496805555558</v>
          </cell>
          <cell r="M3221" t="str">
            <v>gchateaug</v>
          </cell>
          <cell r="N3221">
            <v>38680.624479166669</v>
          </cell>
          <cell r="O3221" t="str">
            <v>gchateaug</v>
          </cell>
        </row>
        <row r="3222">
          <cell r="A3222" t="str">
            <v>1999</v>
          </cell>
          <cell r="B3222" t="str">
            <v>CZ04</v>
          </cell>
          <cell r="C3222" t="str">
            <v>A00</v>
          </cell>
          <cell r="D3222" t="str">
            <v>PC_EMP</v>
          </cell>
          <cell r="E3222" t="str">
            <v>T</v>
          </cell>
          <cell r="F3222" t="str">
            <v>TOTAL</v>
          </cell>
          <cell r="G3222" t="str">
            <v>RSE</v>
          </cell>
          <cell r="H3222" t="str">
            <v>:</v>
          </cell>
          <cell r="I3222" t="str">
            <v>NC</v>
          </cell>
          <cell r="K3222" t="str">
            <v>V</v>
          </cell>
          <cell r="L3222">
            <v>38628.496805555558</v>
          </cell>
          <cell r="M3222" t="str">
            <v>gchateaug</v>
          </cell>
          <cell r="N3222">
            <v>38680.624479166669</v>
          </cell>
          <cell r="O3222" t="str">
            <v>gchateaug</v>
          </cell>
        </row>
        <row r="3223">
          <cell r="A3223" t="str">
            <v>1999</v>
          </cell>
          <cell r="B3223" t="str">
            <v>CZ04</v>
          </cell>
          <cell r="C3223" t="str">
            <v>A00</v>
          </cell>
          <cell r="D3223" t="str">
            <v>PC_EMP</v>
          </cell>
          <cell r="E3223" t="str">
            <v>T</v>
          </cell>
          <cell r="F3223" t="str">
            <v>BES</v>
          </cell>
          <cell r="G3223" t="str">
            <v>TOTAL</v>
          </cell>
          <cell r="H3223" t="str">
            <v>:</v>
          </cell>
          <cell r="I3223" t="str">
            <v>NC</v>
          </cell>
          <cell r="K3223" t="str">
            <v>V</v>
          </cell>
          <cell r="L3223">
            <v>38628.496805555558</v>
          </cell>
          <cell r="M3223" t="str">
            <v>gchateaug</v>
          </cell>
          <cell r="N3223">
            <v>38680.624479166669</v>
          </cell>
          <cell r="O3223" t="str">
            <v>gchateaug</v>
          </cell>
        </row>
        <row r="3224">
          <cell r="A3224" t="str">
            <v>1999</v>
          </cell>
          <cell r="B3224" t="str">
            <v>CZ04</v>
          </cell>
          <cell r="C3224" t="str">
            <v>A00</v>
          </cell>
          <cell r="D3224" t="str">
            <v>PC_EMP</v>
          </cell>
          <cell r="E3224" t="str">
            <v>T</v>
          </cell>
          <cell r="F3224" t="str">
            <v>BES</v>
          </cell>
          <cell r="G3224" t="str">
            <v>RSE</v>
          </cell>
          <cell r="H3224" t="str">
            <v>:</v>
          </cell>
          <cell r="I3224" t="str">
            <v>NC</v>
          </cell>
          <cell r="K3224" t="str">
            <v>V</v>
          </cell>
          <cell r="L3224">
            <v>38628.496805555558</v>
          </cell>
          <cell r="M3224" t="str">
            <v>gchateaug</v>
          </cell>
          <cell r="N3224">
            <v>38680.624479166669</v>
          </cell>
          <cell r="O3224" t="str">
            <v>gchateaug</v>
          </cell>
        </row>
        <row r="3225">
          <cell r="A3225" t="str">
            <v>1999</v>
          </cell>
          <cell r="B3225" t="str">
            <v>AT32</v>
          </cell>
          <cell r="C3225" t="str">
            <v>A00</v>
          </cell>
          <cell r="D3225" t="str">
            <v>PC_EMP</v>
          </cell>
          <cell r="E3225" t="str">
            <v>T</v>
          </cell>
          <cell r="F3225" t="str">
            <v>TOTAL</v>
          </cell>
          <cell r="G3225" t="str">
            <v>TOTAL</v>
          </cell>
          <cell r="H3225" t="str">
            <v>:</v>
          </cell>
          <cell r="I3225" t="str">
            <v>NC</v>
          </cell>
          <cell r="K3225" t="str">
            <v>V</v>
          </cell>
          <cell r="L3225">
            <v>38628.496805555558</v>
          </cell>
          <cell r="M3225" t="str">
            <v>gchateaug</v>
          </cell>
          <cell r="N3225">
            <v>38680.624479166669</v>
          </cell>
          <cell r="O3225" t="str">
            <v>gchateaug</v>
          </cell>
        </row>
        <row r="3226">
          <cell r="A3226" t="str">
            <v>1999</v>
          </cell>
          <cell r="B3226" t="str">
            <v>AT32</v>
          </cell>
          <cell r="C3226" t="str">
            <v>A00</v>
          </cell>
          <cell r="D3226" t="str">
            <v>PC_EMP</v>
          </cell>
          <cell r="E3226" t="str">
            <v>T</v>
          </cell>
          <cell r="F3226" t="str">
            <v>BES</v>
          </cell>
          <cell r="G3226" t="str">
            <v>TOTAL</v>
          </cell>
          <cell r="H3226" t="str">
            <v>:</v>
          </cell>
          <cell r="I3226" t="str">
            <v>NC</v>
          </cell>
          <cell r="K3226" t="str">
            <v>V</v>
          </cell>
          <cell r="L3226">
            <v>38628.496805555558</v>
          </cell>
          <cell r="M3226" t="str">
            <v>gchateaug</v>
          </cell>
          <cell r="N3226">
            <v>38680.624479166669</v>
          </cell>
          <cell r="O3226" t="str">
            <v>gchateaug</v>
          </cell>
        </row>
        <row r="3227">
          <cell r="A3227" t="str">
            <v>1999</v>
          </cell>
          <cell r="B3227" t="str">
            <v>AT3</v>
          </cell>
          <cell r="C3227" t="str">
            <v>A00</v>
          </cell>
          <cell r="D3227" t="str">
            <v>PC_EMP</v>
          </cell>
          <cell r="E3227" t="str">
            <v>T</v>
          </cell>
          <cell r="F3227" t="str">
            <v>TOTAL</v>
          </cell>
          <cell r="G3227" t="str">
            <v>TOTAL</v>
          </cell>
          <cell r="H3227" t="str">
            <v>:</v>
          </cell>
          <cell r="I3227" t="str">
            <v>NC</v>
          </cell>
          <cell r="K3227" t="str">
            <v>V</v>
          </cell>
          <cell r="L3227">
            <v>38628.496805555558</v>
          </cell>
          <cell r="M3227" t="str">
            <v>gchateaug</v>
          </cell>
          <cell r="N3227">
            <v>38680.624479166669</v>
          </cell>
          <cell r="O3227" t="str">
            <v>gchateaug</v>
          </cell>
        </row>
        <row r="3228">
          <cell r="A3228" t="str">
            <v>2001</v>
          </cell>
          <cell r="B3228" t="str">
            <v>PL12</v>
          </cell>
          <cell r="C3228" t="str">
            <v>A00</v>
          </cell>
          <cell r="D3228" t="str">
            <v>PC_EMP</v>
          </cell>
          <cell r="E3228" t="str">
            <v>T</v>
          </cell>
          <cell r="F3228" t="str">
            <v>BES</v>
          </cell>
          <cell r="G3228" t="str">
            <v>TOTAL</v>
          </cell>
          <cell r="H3228" t="str">
            <v>:</v>
          </cell>
          <cell r="I3228" t="str">
            <v>NC</v>
          </cell>
          <cell r="K3228" t="str">
            <v>V</v>
          </cell>
          <cell r="L3228">
            <v>38628.496805555558</v>
          </cell>
          <cell r="M3228" t="str">
            <v>gchateaug</v>
          </cell>
          <cell r="N3228">
            <v>38680.624479166669</v>
          </cell>
          <cell r="O3228" t="str">
            <v>gchateaug</v>
          </cell>
        </row>
        <row r="3229">
          <cell r="A3229" t="str">
            <v>2001</v>
          </cell>
          <cell r="B3229" t="str">
            <v>PL12</v>
          </cell>
          <cell r="C3229" t="str">
            <v>A00</v>
          </cell>
          <cell r="D3229" t="str">
            <v>PC_EMP</v>
          </cell>
          <cell r="E3229" t="str">
            <v>T</v>
          </cell>
          <cell r="F3229" t="str">
            <v>BES</v>
          </cell>
          <cell r="G3229" t="str">
            <v>RSE</v>
          </cell>
          <cell r="H3229" t="str">
            <v>:</v>
          </cell>
          <cell r="I3229" t="str">
            <v>NC</v>
          </cell>
          <cell r="K3229" t="str">
            <v>V</v>
          </cell>
          <cell r="L3229">
            <v>38628.496805555558</v>
          </cell>
          <cell r="M3229" t="str">
            <v>gchateaug</v>
          </cell>
          <cell r="N3229">
            <v>38680.624479166669</v>
          </cell>
          <cell r="O3229" t="str">
            <v>gchateaug</v>
          </cell>
        </row>
        <row r="3230">
          <cell r="A3230" t="str">
            <v>2001</v>
          </cell>
          <cell r="B3230" t="str">
            <v>LU00</v>
          </cell>
          <cell r="C3230" t="str">
            <v>A00</v>
          </cell>
          <cell r="D3230" t="str">
            <v>PC_EMP</v>
          </cell>
          <cell r="E3230" t="str">
            <v>T</v>
          </cell>
          <cell r="F3230" t="str">
            <v>TOTAL</v>
          </cell>
          <cell r="G3230" t="str">
            <v>TOTAL</v>
          </cell>
          <cell r="H3230" t="str">
            <v>:</v>
          </cell>
          <cell r="I3230" t="str">
            <v>NC</v>
          </cell>
          <cell r="K3230" t="str">
            <v>V</v>
          </cell>
          <cell r="L3230">
            <v>38628.496805555558</v>
          </cell>
          <cell r="M3230" t="str">
            <v>gchateaug</v>
          </cell>
          <cell r="N3230">
            <v>38680.624479166669</v>
          </cell>
          <cell r="O3230" t="str">
            <v>gchateaug</v>
          </cell>
        </row>
        <row r="3231">
          <cell r="A3231" t="str">
            <v>2001</v>
          </cell>
          <cell r="B3231" t="str">
            <v>LU00</v>
          </cell>
          <cell r="C3231" t="str">
            <v>A00</v>
          </cell>
          <cell r="D3231" t="str">
            <v>PC_EMP</v>
          </cell>
          <cell r="E3231" t="str">
            <v>T</v>
          </cell>
          <cell r="F3231" t="str">
            <v>TOTAL</v>
          </cell>
          <cell r="G3231" t="str">
            <v>RSE</v>
          </cell>
          <cell r="H3231" t="str">
            <v>:</v>
          </cell>
          <cell r="I3231" t="str">
            <v>NC</v>
          </cell>
          <cell r="K3231" t="str">
            <v>V</v>
          </cell>
          <cell r="L3231">
            <v>38628.496805555558</v>
          </cell>
          <cell r="M3231" t="str">
            <v>gchateaug</v>
          </cell>
          <cell r="N3231">
            <v>38680.624479166669</v>
          </cell>
          <cell r="O3231" t="str">
            <v>gchateaug</v>
          </cell>
        </row>
        <row r="3232">
          <cell r="A3232" t="str">
            <v>2001</v>
          </cell>
          <cell r="B3232" t="str">
            <v>LU00</v>
          </cell>
          <cell r="C3232" t="str">
            <v>A00</v>
          </cell>
          <cell r="D3232" t="str">
            <v>PC_EMP</v>
          </cell>
          <cell r="E3232" t="str">
            <v>T</v>
          </cell>
          <cell r="F3232" t="str">
            <v>BES</v>
          </cell>
          <cell r="G3232" t="str">
            <v>TOTAL</v>
          </cell>
          <cell r="H3232" t="str">
            <v>:</v>
          </cell>
          <cell r="I3232" t="str">
            <v>OTH</v>
          </cell>
          <cell r="J3232" t="str">
            <v>DATA OCDE</v>
          </cell>
          <cell r="K3232" t="str">
            <v>V</v>
          </cell>
          <cell r="L3232">
            <v>38628.496805555558</v>
          </cell>
          <cell r="M3232" t="str">
            <v>gchateaug</v>
          </cell>
          <cell r="N3232">
            <v>38681.684641203705</v>
          </cell>
          <cell r="O3232" t="str">
            <v>gchateaug</v>
          </cell>
        </row>
        <row r="3233">
          <cell r="A3233" t="str">
            <v>2001</v>
          </cell>
          <cell r="B3233" t="str">
            <v>LU00</v>
          </cell>
          <cell r="C3233" t="str">
            <v>A00</v>
          </cell>
          <cell r="D3233" t="str">
            <v>PC_EMP</v>
          </cell>
          <cell r="E3233" t="str">
            <v>T</v>
          </cell>
          <cell r="F3233" t="str">
            <v>BES</v>
          </cell>
          <cell r="G3233" t="str">
            <v>RSE</v>
          </cell>
          <cell r="H3233" t="str">
            <v>:</v>
          </cell>
          <cell r="I3233" t="str">
            <v>OTH</v>
          </cell>
          <cell r="J3233" t="str">
            <v>DATA OCDE</v>
          </cell>
          <cell r="K3233" t="str">
            <v>V</v>
          </cell>
          <cell r="L3233">
            <v>38628.496805555558</v>
          </cell>
          <cell r="M3233" t="str">
            <v>gchateaug</v>
          </cell>
          <cell r="N3233">
            <v>38681.684641203705</v>
          </cell>
          <cell r="O3233" t="str">
            <v>gchateaug</v>
          </cell>
        </row>
        <row r="3234">
          <cell r="A3234" t="str">
            <v>2001</v>
          </cell>
          <cell r="B3234" t="str">
            <v>ITG</v>
          </cell>
          <cell r="C3234" t="str">
            <v>A00</v>
          </cell>
          <cell r="D3234" t="str">
            <v>PC_EMP</v>
          </cell>
          <cell r="E3234" t="str">
            <v>T</v>
          </cell>
          <cell r="F3234" t="str">
            <v>TOTAL</v>
          </cell>
          <cell r="G3234" t="str">
            <v>TOTAL</v>
          </cell>
          <cell r="H3234" t="str">
            <v>:</v>
          </cell>
          <cell r="I3234" t="str">
            <v>NC</v>
          </cell>
          <cell r="K3234" t="str">
            <v>V</v>
          </cell>
          <cell r="L3234">
            <v>38628.496805555558</v>
          </cell>
          <cell r="M3234" t="str">
            <v>gchateaug</v>
          </cell>
          <cell r="N3234">
            <v>38680.624479166669</v>
          </cell>
          <cell r="O3234" t="str">
            <v>gchateaug</v>
          </cell>
        </row>
        <row r="3235">
          <cell r="A3235" t="str">
            <v>2001</v>
          </cell>
          <cell r="B3235" t="str">
            <v>ITG</v>
          </cell>
          <cell r="C3235" t="str">
            <v>A00</v>
          </cell>
          <cell r="D3235" t="str">
            <v>PC_EMP</v>
          </cell>
          <cell r="E3235" t="str">
            <v>T</v>
          </cell>
          <cell r="F3235" t="str">
            <v>TOTAL</v>
          </cell>
          <cell r="G3235" t="str">
            <v>RSE</v>
          </cell>
          <cell r="H3235" t="str">
            <v>:</v>
          </cell>
          <cell r="I3235" t="str">
            <v>NC</v>
          </cell>
          <cell r="K3235" t="str">
            <v>V</v>
          </cell>
          <cell r="L3235">
            <v>38628.496805555558</v>
          </cell>
          <cell r="M3235" t="str">
            <v>gchateaug</v>
          </cell>
          <cell r="N3235">
            <v>38680.624479166669</v>
          </cell>
          <cell r="O3235" t="str">
            <v>gchateaug</v>
          </cell>
        </row>
        <row r="3236">
          <cell r="A3236" t="str">
            <v>2001</v>
          </cell>
          <cell r="B3236" t="str">
            <v>ES22</v>
          </cell>
          <cell r="C3236" t="str">
            <v>A00</v>
          </cell>
          <cell r="D3236" t="str">
            <v>PC_EMP</v>
          </cell>
          <cell r="E3236" t="str">
            <v>T</v>
          </cell>
          <cell r="F3236" t="str">
            <v>TOTAL</v>
          </cell>
          <cell r="G3236" t="str">
            <v>RSE</v>
          </cell>
          <cell r="I3236" t="str">
            <v>NC</v>
          </cell>
          <cell r="J3236" t="str">
            <v>; former flag equal "s"</v>
          </cell>
          <cell r="K3236" t="str">
            <v>V</v>
          </cell>
          <cell r="L3236">
            <v>38628.496817129628</v>
          </cell>
          <cell r="M3236" t="str">
            <v>gchateaug</v>
          </cell>
          <cell r="N3236">
            <v>38680.624456018515</v>
          </cell>
          <cell r="O3236" t="str">
            <v>gchateaug</v>
          </cell>
          <cell r="Q3236">
            <v>1.1299999999999999</v>
          </cell>
        </row>
        <row r="3237">
          <cell r="A3237" t="str">
            <v>2001</v>
          </cell>
          <cell r="B3237" t="str">
            <v>ES22</v>
          </cell>
          <cell r="C3237" t="str">
            <v>A00</v>
          </cell>
          <cell r="D3237" t="str">
            <v>PC_EMP</v>
          </cell>
          <cell r="E3237" t="str">
            <v>T</v>
          </cell>
          <cell r="F3237" t="str">
            <v>BES</v>
          </cell>
          <cell r="G3237" t="str">
            <v>TOTAL</v>
          </cell>
          <cell r="I3237" t="str">
            <v>NC</v>
          </cell>
          <cell r="J3237" t="str">
            <v>; former flag equal "s"</v>
          </cell>
          <cell r="K3237" t="str">
            <v>V</v>
          </cell>
          <cell r="L3237">
            <v>38628.496817129628</v>
          </cell>
          <cell r="M3237" t="str">
            <v>gchateaug</v>
          </cell>
          <cell r="N3237">
            <v>38680.624456018515</v>
          </cell>
          <cell r="O3237" t="str">
            <v>gchateaug</v>
          </cell>
          <cell r="Q3237">
            <v>0.63</v>
          </cell>
        </row>
        <row r="3238">
          <cell r="A3238" t="str">
            <v>2001</v>
          </cell>
          <cell r="B3238" t="str">
            <v>ES22</v>
          </cell>
          <cell r="C3238" t="str">
            <v>A00</v>
          </cell>
          <cell r="D3238" t="str">
            <v>PC_EMP</v>
          </cell>
          <cell r="E3238" t="str">
            <v>T</v>
          </cell>
          <cell r="F3238" t="str">
            <v>BES</v>
          </cell>
          <cell r="G3238" t="str">
            <v>RSE</v>
          </cell>
          <cell r="I3238" t="str">
            <v>NC</v>
          </cell>
          <cell r="J3238" t="str">
            <v>; former flag equal "s"</v>
          </cell>
          <cell r="K3238" t="str">
            <v>V</v>
          </cell>
          <cell r="L3238">
            <v>38628.496817129628</v>
          </cell>
          <cell r="M3238" t="str">
            <v>gchateaug</v>
          </cell>
          <cell r="N3238">
            <v>38680.624456018515</v>
          </cell>
          <cell r="O3238" t="str">
            <v>gchateaug</v>
          </cell>
          <cell r="Q3238">
            <v>0.22</v>
          </cell>
        </row>
        <row r="3239">
          <cell r="A3239" t="str">
            <v>2001</v>
          </cell>
          <cell r="B3239" t="str">
            <v>ES2</v>
          </cell>
          <cell r="C3239" t="str">
            <v>A00</v>
          </cell>
          <cell r="D3239" t="str">
            <v>PC_EMP</v>
          </cell>
          <cell r="E3239" t="str">
            <v>T</v>
          </cell>
          <cell r="F3239" t="str">
            <v>TOTAL</v>
          </cell>
          <cell r="G3239" t="str">
            <v>TOTAL</v>
          </cell>
          <cell r="I3239" t="str">
            <v>NC</v>
          </cell>
          <cell r="K3239" t="str">
            <v>V</v>
          </cell>
          <cell r="L3239">
            <v>38628.496817129628</v>
          </cell>
          <cell r="M3239" t="str">
            <v>gchateaug</v>
          </cell>
          <cell r="N3239">
            <v>38680.624456018515</v>
          </cell>
          <cell r="O3239" t="str">
            <v>gchateaug</v>
          </cell>
          <cell r="Q3239">
            <v>1.45</v>
          </cell>
        </row>
        <row r="3240">
          <cell r="A3240" t="str">
            <v>2001</v>
          </cell>
          <cell r="B3240" t="str">
            <v>ES2</v>
          </cell>
          <cell r="C3240" t="str">
            <v>A00</v>
          </cell>
          <cell r="D3240" t="str">
            <v>PC_EMP</v>
          </cell>
          <cell r="E3240" t="str">
            <v>T</v>
          </cell>
          <cell r="F3240" t="str">
            <v>TOTAL</v>
          </cell>
          <cell r="G3240" t="str">
            <v>RSE</v>
          </cell>
          <cell r="I3240" t="str">
            <v>NC</v>
          </cell>
          <cell r="K3240" t="str">
            <v>V</v>
          </cell>
          <cell r="L3240">
            <v>38628.496817129628</v>
          </cell>
          <cell r="M3240" t="str">
            <v>gchateaug</v>
          </cell>
          <cell r="N3240">
            <v>38680.624456018515</v>
          </cell>
          <cell r="O3240" t="str">
            <v>gchateaug</v>
          </cell>
          <cell r="Q3240">
            <v>0.96</v>
          </cell>
        </row>
        <row r="3241">
          <cell r="A3241" t="str">
            <v>2001</v>
          </cell>
          <cell r="B3241" t="str">
            <v>ES2</v>
          </cell>
          <cell r="C3241" t="str">
            <v>A00</v>
          </cell>
          <cell r="D3241" t="str">
            <v>PC_EMP</v>
          </cell>
          <cell r="E3241" t="str">
            <v>T</v>
          </cell>
          <cell r="F3241" t="str">
            <v>BES</v>
          </cell>
          <cell r="G3241" t="str">
            <v>TOTAL</v>
          </cell>
          <cell r="I3241" t="str">
            <v>NC</v>
          </cell>
          <cell r="J3241" t="str">
            <v>; former flag equal "s"</v>
          </cell>
          <cell r="K3241" t="str">
            <v>V</v>
          </cell>
          <cell r="L3241">
            <v>38628.496817129628</v>
          </cell>
          <cell r="M3241" t="str">
            <v>gchateaug</v>
          </cell>
          <cell r="N3241">
            <v>38680.624456018515</v>
          </cell>
          <cell r="O3241" t="str">
            <v>gchateaug</v>
          </cell>
          <cell r="Q3241">
            <v>0.69</v>
          </cell>
        </row>
        <row r="3242">
          <cell r="A3242" t="str">
            <v>2001</v>
          </cell>
          <cell r="B3242" t="str">
            <v>ES2</v>
          </cell>
          <cell r="C3242" t="str">
            <v>A00</v>
          </cell>
          <cell r="D3242" t="str">
            <v>PC_EMP</v>
          </cell>
          <cell r="E3242" t="str">
            <v>T</v>
          </cell>
          <cell r="F3242" t="str">
            <v>BES</v>
          </cell>
          <cell r="G3242" t="str">
            <v>RSE</v>
          </cell>
          <cell r="I3242" t="str">
            <v>NC</v>
          </cell>
          <cell r="J3242" t="str">
            <v>; former flag equal "s"</v>
          </cell>
          <cell r="K3242" t="str">
            <v>V</v>
          </cell>
          <cell r="L3242">
            <v>38628.496817129628</v>
          </cell>
          <cell r="M3242" t="str">
            <v>gchateaug</v>
          </cell>
          <cell r="N3242">
            <v>38680.624456018515</v>
          </cell>
          <cell r="O3242" t="str">
            <v>gchateaug</v>
          </cell>
          <cell r="Q3242">
            <v>0.28000000000000003</v>
          </cell>
        </row>
        <row r="3243">
          <cell r="A3243" t="str">
            <v>2001</v>
          </cell>
          <cell r="B3243" t="str">
            <v>ES1</v>
          </cell>
          <cell r="C3243" t="str">
            <v>A00</v>
          </cell>
          <cell r="D3243" t="str">
            <v>PC_EMP</v>
          </cell>
          <cell r="E3243" t="str">
            <v>T</v>
          </cell>
          <cell r="F3243" t="str">
            <v>TOTAL</v>
          </cell>
          <cell r="G3243" t="str">
            <v>TOTAL</v>
          </cell>
          <cell r="I3243" t="str">
            <v>NC</v>
          </cell>
          <cell r="K3243" t="str">
            <v>V</v>
          </cell>
          <cell r="L3243">
            <v>38628.496817129628</v>
          </cell>
          <cell r="M3243" t="str">
            <v>gchateaug</v>
          </cell>
          <cell r="N3243">
            <v>38680.624456018515</v>
          </cell>
          <cell r="O3243" t="str">
            <v>gchateaug</v>
          </cell>
          <cell r="Q3243">
            <v>1.1000000000000001</v>
          </cell>
        </row>
        <row r="3244">
          <cell r="A3244" t="str">
            <v>2001</v>
          </cell>
          <cell r="B3244" t="str">
            <v>ES1</v>
          </cell>
          <cell r="C3244" t="str">
            <v>A00</v>
          </cell>
          <cell r="D3244" t="str">
            <v>PC_EMP</v>
          </cell>
          <cell r="E3244" t="str">
            <v>T</v>
          </cell>
          <cell r="F3244" t="str">
            <v>TOTAL</v>
          </cell>
          <cell r="G3244" t="str">
            <v>RSE</v>
          </cell>
          <cell r="I3244" t="str">
            <v>NC</v>
          </cell>
          <cell r="K3244" t="str">
            <v>V</v>
          </cell>
          <cell r="L3244">
            <v>38628.496817129628</v>
          </cell>
          <cell r="M3244" t="str">
            <v>gchateaug</v>
          </cell>
          <cell r="N3244">
            <v>38680.624456018515</v>
          </cell>
          <cell r="O3244" t="str">
            <v>gchateaug</v>
          </cell>
          <cell r="Q3244">
            <v>0.79</v>
          </cell>
        </row>
        <row r="3245">
          <cell r="A3245" t="str">
            <v>2001</v>
          </cell>
          <cell r="B3245" t="str">
            <v>ES1</v>
          </cell>
          <cell r="C3245" t="str">
            <v>A00</v>
          </cell>
          <cell r="D3245" t="str">
            <v>PC_EMP</v>
          </cell>
          <cell r="E3245" t="str">
            <v>T</v>
          </cell>
          <cell r="F3245" t="str">
            <v>BES</v>
          </cell>
          <cell r="G3245" t="str">
            <v>TOTAL</v>
          </cell>
          <cell r="I3245" t="str">
            <v>NC</v>
          </cell>
          <cell r="J3245" t="str">
            <v>; former flag equal "s"</v>
          </cell>
          <cell r="K3245" t="str">
            <v>V</v>
          </cell>
          <cell r="L3245">
            <v>38628.496817129628</v>
          </cell>
          <cell r="M3245" t="str">
            <v>gchateaug</v>
          </cell>
          <cell r="N3245">
            <v>38680.624456018515</v>
          </cell>
          <cell r="O3245" t="str">
            <v>gchateaug</v>
          </cell>
          <cell r="Q3245">
            <v>0.14000000000000001</v>
          </cell>
        </row>
        <row r="3246">
          <cell r="A3246" t="str">
            <v>2001</v>
          </cell>
          <cell r="B3246" t="str">
            <v>ES1</v>
          </cell>
          <cell r="C3246" t="str">
            <v>A00</v>
          </cell>
          <cell r="D3246" t="str">
            <v>PC_EMP</v>
          </cell>
          <cell r="E3246" t="str">
            <v>T</v>
          </cell>
          <cell r="F3246" t="str">
            <v>BES</v>
          </cell>
          <cell r="G3246" t="str">
            <v>RSE</v>
          </cell>
          <cell r="I3246" t="str">
            <v>NC</v>
          </cell>
          <cell r="J3246" t="str">
            <v>; former flag equal "s"</v>
          </cell>
          <cell r="K3246" t="str">
            <v>V</v>
          </cell>
          <cell r="L3246">
            <v>38628.496817129628</v>
          </cell>
          <cell r="M3246" t="str">
            <v>gchateaug</v>
          </cell>
          <cell r="N3246">
            <v>38680.624456018515</v>
          </cell>
          <cell r="O3246" t="str">
            <v>gchateaug</v>
          </cell>
          <cell r="Q3246">
            <v>0.04</v>
          </cell>
        </row>
        <row r="3247">
          <cell r="A3247" t="str">
            <v>2000</v>
          </cell>
          <cell r="B3247" t="str">
            <v>PL31</v>
          </cell>
          <cell r="C3247" t="str">
            <v>A00</v>
          </cell>
          <cell r="D3247" t="str">
            <v>PC_EMP</v>
          </cell>
          <cell r="E3247" t="str">
            <v>T</v>
          </cell>
          <cell r="F3247" t="str">
            <v>BES</v>
          </cell>
          <cell r="G3247" t="str">
            <v>TOTAL</v>
          </cell>
          <cell r="H3247" t="str">
            <v>:</v>
          </cell>
          <cell r="I3247" t="str">
            <v>NC</v>
          </cell>
          <cell r="K3247" t="str">
            <v>V</v>
          </cell>
          <cell r="L3247">
            <v>38628.496817129628</v>
          </cell>
          <cell r="M3247" t="str">
            <v>gchateaug</v>
          </cell>
          <cell r="N3247">
            <v>38680.624490740738</v>
          </cell>
          <cell r="O3247" t="str">
            <v>gchateaug</v>
          </cell>
        </row>
        <row r="3248">
          <cell r="A3248" t="str">
            <v>2000</v>
          </cell>
          <cell r="B3248" t="str">
            <v>PL31</v>
          </cell>
          <cell r="C3248" t="str">
            <v>A00</v>
          </cell>
          <cell r="D3248" t="str">
            <v>PC_EMP</v>
          </cell>
          <cell r="E3248" t="str">
            <v>T</v>
          </cell>
          <cell r="F3248" t="str">
            <v>BES</v>
          </cell>
          <cell r="G3248" t="str">
            <v>RSE</v>
          </cell>
          <cell r="H3248" t="str">
            <v>:</v>
          </cell>
          <cell r="I3248" t="str">
            <v>NC</v>
          </cell>
          <cell r="K3248" t="str">
            <v>V</v>
          </cell>
          <cell r="L3248">
            <v>38628.496817129628</v>
          </cell>
          <cell r="M3248" t="str">
            <v>gchateaug</v>
          </cell>
          <cell r="N3248">
            <v>38680.624490740738</v>
          </cell>
          <cell r="O3248" t="str">
            <v>gchateaug</v>
          </cell>
        </row>
        <row r="3249">
          <cell r="A3249" t="str">
            <v>2000</v>
          </cell>
          <cell r="B3249" t="str">
            <v>NL31</v>
          </cell>
          <cell r="C3249" t="str">
            <v>A00</v>
          </cell>
          <cell r="D3249" t="str">
            <v>PC_EMP</v>
          </cell>
          <cell r="E3249" t="str">
            <v>T</v>
          </cell>
          <cell r="F3249" t="str">
            <v>TOTAL</v>
          </cell>
          <cell r="G3249" t="str">
            <v>TOTAL</v>
          </cell>
          <cell r="H3249" t="str">
            <v>:</v>
          </cell>
          <cell r="I3249" t="str">
            <v>NC</v>
          </cell>
          <cell r="K3249" t="str">
            <v>V</v>
          </cell>
          <cell r="L3249">
            <v>38628.496817129628</v>
          </cell>
          <cell r="M3249" t="str">
            <v>gchateaug</v>
          </cell>
          <cell r="N3249">
            <v>38680.624490740738</v>
          </cell>
          <cell r="O3249" t="str">
            <v>gchateaug</v>
          </cell>
        </row>
        <row r="3250">
          <cell r="A3250" t="str">
            <v>2000</v>
          </cell>
          <cell r="B3250" t="str">
            <v>LV0</v>
          </cell>
          <cell r="C3250" t="str">
            <v>A00</v>
          </cell>
          <cell r="D3250" t="str">
            <v>PC_EMP</v>
          </cell>
          <cell r="E3250" t="str">
            <v>T</v>
          </cell>
          <cell r="F3250" t="str">
            <v>TOTAL</v>
          </cell>
          <cell r="G3250" t="str">
            <v>TOTAL</v>
          </cell>
          <cell r="I3250" t="str">
            <v>NC</v>
          </cell>
          <cell r="K3250" t="str">
            <v>V</v>
          </cell>
          <cell r="L3250">
            <v>38628.496817129628</v>
          </cell>
          <cell r="M3250" t="str">
            <v>gchateaug</v>
          </cell>
          <cell r="N3250">
            <v>38681.68445601852</v>
          </cell>
          <cell r="O3250" t="str">
            <v>gchateaug</v>
          </cell>
          <cell r="Q3250">
            <v>0.87</v>
          </cell>
        </row>
        <row r="3251">
          <cell r="A3251" t="str">
            <v>2000</v>
          </cell>
          <cell r="B3251" t="str">
            <v>LV0</v>
          </cell>
          <cell r="C3251" t="str">
            <v>A00</v>
          </cell>
          <cell r="D3251" t="str">
            <v>PC_EMP</v>
          </cell>
          <cell r="E3251" t="str">
            <v>T</v>
          </cell>
          <cell r="F3251" t="str">
            <v>TOTAL</v>
          </cell>
          <cell r="G3251" t="str">
            <v>RSE</v>
          </cell>
          <cell r="I3251" t="str">
            <v>NC</v>
          </cell>
          <cell r="K3251" t="str">
            <v>V</v>
          </cell>
          <cell r="L3251">
            <v>38628.496817129628</v>
          </cell>
          <cell r="M3251" t="str">
            <v>gchateaug</v>
          </cell>
          <cell r="N3251">
            <v>38681.68445601852</v>
          </cell>
          <cell r="O3251" t="str">
            <v>gchateaug</v>
          </cell>
          <cell r="Q3251">
            <v>0.65</v>
          </cell>
        </row>
        <row r="3252">
          <cell r="A3252" t="str">
            <v>2000</v>
          </cell>
          <cell r="B3252" t="str">
            <v>LV0</v>
          </cell>
          <cell r="C3252" t="str">
            <v>A00</v>
          </cell>
          <cell r="D3252" t="str">
            <v>PC_EMP</v>
          </cell>
          <cell r="E3252" t="str">
            <v>T</v>
          </cell>
          <cell r="F3252" t="str">
            <v>BES</v>
          </cell>
          <cell r="G3252" t="str">
            <v>TOTAL</v>
          </cell>
          <cell r="I3252" t="str">
            <v>NC</v>
          </cell>
          <cell r="K3252" t="str">
            <v>V</v>
          </cell>
          <cell r="L3252">
            <v>38628.496817129628</v>
          </cell>
          <cell r="M3252" t="str">
            <v>gchateaug</v>
          </cell>
          <cell r="N3252">
            <v>38681.68445601852</v>
          </cell>
          <cell r="O3252" t="str">
            <v>gchateaug</v>
          </cell>
          <cell r="Q3252">
            <v>0.19</v>
          </cell>
        </row>
        <row r="3253">
          <cell r="A3253" t="str">
            <v>2000</v>
          </cell>
          <cell r="B3253" t="str">
            <v>LV0</v>
          </cell>
          <cell r="C3253" t="str">
            <v>A00</v>
          </cell>
          <cell r="D3253" t="str">
            <v>PC_EMP</v>
          </cell>
          <cell r="E3253" t="str">
            <v>T</v>
          </cell>
          <cell r="F3253" t="str">
            <v>BES</v>
          </cell>
          <cell r="G3253" t="str">
            <v>RSE</v>
          </cell>
          <cell r="I3253" t="str">
            <v>NC</v>
          </cell>
          <cell r="K3253" t="str">
            <v>V</v>
          </cell>
          <cell r="L3253">
            <v>38628.496817129628</v>
          </cell>
          <cell r="M3253" t="str">
            <v>gchateaug</v>
          </cell>
          <cell r="N3253">
            <v>38681.68445601852</v>
          </cell>
          <cell r="O3253" t="str">
            <v>gchateaug</v>
          </cell>
          <cell r="Q3253">
            <v>0.14000000000000001</v>
          </cell>
        </row>
        <row r="3254">
          <cell r="A3254" t="str">
            <v>2000</v>
          </cell>
          <cell r="B3254" t="str">
            <v>LU0</v>
          </cell>
          <cell r="C3254" t="str">
            <v>A00</v>
          </cell>
          <cell r="D3254" t="str">
            <v>PC_EMP</v>
          </cell>
          <cell r="E3254" t="str">
            <v>T</v>
          </cell>
          <cell r="F3254" t="str">
            <v>TOTAL</v>
          </cell>
          <cell r="G3254" t="str">
            <v>TOTAL</v>
          </cell>
          <cell r="I3254" t="str">
            <v>NC</v>
          </cell>
          <cell r="J3254" t="str">
            <v>; former flag equal "s"</v>
          </cell>
          <cell r="K3254" t="str">
            <v>V</v>
          </cell>
          <cell r="L3254">
            <v>38628.496817129628</v>
          </cell>
          <cell r="M3254" t="str">
            <v>gchateaug</v>
          </cell>
          <cell r="N3254">
            <v>38680.624490740738</v>
          </cell>
          <cell r="O3254" t="str">
            <v>gchateaug</v>
          </cell>
          <cell r="Q3254">
            <v>2.35</v>
          </cell>
        </row>
        <row r="3255">
          <cell r="A3255" t="str">
            <v>2000</v>
          </cell>
          <cell r="B3255" t="str">
            <v>LU0</v>
          </cell>
          <cell r="C3255" t="str">
            <v>A00</v>
          </cell>
          <cell r="D3255" t="str">
            <v>PC_EMP</v>
          </cell>
          <cell r="E3255" t="str">
            <v>T</v>
          </cell>
          <cell r="F3255" t="str">
            <v>TOTAL</v>
          </cell>
          <cell r="G3255" t="str">
            <v>RSE</v>
          </cell>
          <cell r="I3255" t="str">
            <v>NC</v>
          </cell>
          <cell r="J3255" t="str">
            <v>; former flag equal "s"</v>
          </cell>
          <cell r="K3255" t="str">
            <v>V</v>
          </cell>
          <cell r="L3255">
            <v>38628.496817129628</v>
          </cell>
          <cell r="M3255" t="str">
            <v>gchateaug</v>
          </cell>
          <cell r="N3255">
            <v>38680.624490740738</v>
          </cell>
          <cell r="O3255" t="str">
            <v>gchateaug</v>
          </cell>
          <cell r="Q3255">
            <v>1.05</v>
          </cell>
        </row>
        <row r="3256">
          <cell r="A3256" t="str">
            <v>2000</v>
          </cell>
          <cell r="B3256" t="str">
            <v>LU0</v>
          </cell>
          <cell r="C3256" t="str">
            <v>A00</v>
          </cell>
          <cell r="D3256" t="str">
            <v>PC_EMP</v>
          </cell>
          <cell r="E3256" t="str">
            <v>T</v>
          </cell>
          <cell r="F3256" t="str">
            <v>BES</v>
          </cell>
          <cell r="G3256" t="str">
            <v>TOTAL</v>
          </cell>
          <cell r="H3256" t="str">
            <v>:</v>
          </cell>
          <cell r="I3256" t="str">
            <v>NC</v>
          </cell>
          <cell r="K3256" t="str">
            <v>V</v>
          </cell>
          <cell r="L3256">
            <v>38628.496817129628</v>
          </cell>
          <cell r="M3256" t="str">
            <v>gchateaug</v>
          </cell>
          <cell r="N3256">
            <v>38681.684479166666</v>
          </cell>
          <cell r="O3256" t="str">
            <v>gchateaug</v>
          </cell>
        </row>
        <row r="3257">
          <cell r="A3257" t="str">
            <v>2000</v>
          </cell>
          <cell r="B3257" t="str">
            <v>LU0</v>
          </cell>
          <cell r="C3257" t="str">
            <v>A00</v>
          </cell>
          <cell r="D3257" t="str">
            <v>PC_EMP</v>
          </cell>
          <cell r="E3257" t="str">
            <v>T</v>
          </cell>
          <cell r="F3257" t="str">
            <v>BES</v>
          </cell>
          <cell r="G3257" t="str">
            <v>RSE</v>
          </cell>
          <cell r="H3257" t="str">
            <v>:</v>
          </cell>
          <cell r="I3257" t="str">
            <v>NC</v>
          </cell>
          <cell r="K3257" t="str">
            <v>V</v>
          </cell>
          <cell r="L3257">
            <v>38628.496817129628</v>
          </cell>
          <cell r="M3257" t="str">
            <v>gchateaug</v>
          </cell>
          <cell r="N3257">
            <v>38681.684479166666</v>
          </cell>
          <cell r="O3257" t="str">
            <v>gchateaug</v>
          </cell>
        </row>
        <row r="3258">
          <cell r="A3258" t="str">
            <v>2000</v>
          </cell>
          <cell r="B3258" t="str">
            <v>ITF3</v>
          </cell>
          <cell r="C3258" t="str">
            <v>A00</v>
          </cell>
          <cell r="D3258" t="str">
            <v>PC_EMP</v>
          </cell>
          <cell r="E3258" t="str">
            <v>T</v>
          </cell>
          <cell r="F3258" t="str">
            <v>TOTAL</v>
          </cell>
          <cell r="G3258" t="str">
            <v>TOTAL</v>
          </cell>
          <cell r="I3258" t="str">
            <v>NC</v>
          </cell>
          <cell r="J3258" t="str">
            <v>; former flag equal "s"</v>
          </cell>
          <cell r="K3258" t="str">
            <v>V</v>
          </cell>
          <cell r="L3258">
            <v>38628.496817129628</v>
          </cell>
          <cell r="M3258" t="str">
            <v>gchateaug</v>
          </cell>
          <cell r="N3258">
            <v>38680.624490740738</v>
          </cell>
          <cell r="O3258" t="str">
            <v>gchateaug</v>
          </cell>
          <cell r="Q3258">
            <v>0.98</v>
          </cell>
        </row>
        <row r="3259">
          <cell r="A3259" t="str">
            <v>2000</v>
          </cell>
          <cell r="B3259" t="str">
            <v>ITF3</v>
          </cell>
          <cell r="C3259" t="str">
            <v>A00</v>
          </cell>
          <cell r="D3259" t="str">
            <v>PC_EMP</v>
          </cell>
          <cell r="E3259" t="str">
            <v>T</v>
          </cell>
          <cell r="F3259" t="str">
            <v>TOTAL</v>
          </cell>
          <cell r="G3259" t="str">
            <v>RSE</v>
          </cell>
          <cell r="I3259" t="str">
            <v>NC</v>
          </cell>
          <cell r="J3259" t="str">
            <v>; former flag equal "s"</v>
          </cell>
          <cell r="K3259" t="str">
            <v>V</v>
          </cell>
          <cell r="L3259">
            <v>38628.496817129628</v>
          </cell>
          <cell r="M3259" t="str">
            <v>gchateaug</v>
          </cell>
          <cell r="N3259">
            <v>38680.624490740738</v>
          </cell>
          <cell r="O3259" t="str">
            <v>gchateaug</v>
          </cell>
          <cell r="Q3259">
            <v>0.43</v>
          </cell>
        </row>
        <row r="3260">
          <cell r="A3260" t="str">
            <v>2003</v>
          </cell>
          <cell r="B3260" t="str">
            <v>FR82</v>
          </cell>
          <cell r="C3260" t="str">
            <v>A00</v>
          </cell>
          <cell r="D3260" t="str">
            <v>PC_EMP</v>
          </cell>
          <cell r="E3260" t="str">
            <v>T</v>
          </cell>
          <cell r="F3260" t="str">
            <v>BES</v>
          </cell>
          <cell r="G3260" t="str">
            <v>TOTAL</v>
          </cell>
          <cell r="H3260" t="str">
            <v>:</v>
          </cell>
          <cell r="I3260" t="str">
            <v>MS</v>
          </cell>
          <cell r="K3260" t="str">
            <v>V</v>
          </cell>
          <cell r="L3260">
            <v>38628.496817129628</v>
          </cell>
          <cell r="M3260" t="str">
            <v>gchateaug</v>
          </cell>
          <cell r="N3260">
            <v>38680.624467592592</v>
          </cell>
          <cell r="O3260" t="str">
            <v>gchateaug</v>
          </cell>
        </row>
        <row r="3261">
          <cell r="A3261" t="str">
            <v>2003</v>
          </cell>
          <cell r="B3261" t="str">
            <v>FR82</v>
          </cell>
          <cell r="C3261" t="str">
            <v>A00</v>
          </cell>
          <cell r="D3261" t="str">
            <v>PC_EMP</v>
          </cell>
          <cell r="E3261" t="str">
            <v>T</v>
          </cell>
          <cell r="F3261" t="str">
            <v>BES</v>
          </cell>
          <cell r="G3261" t="str">
            <v>RSE</v>
          </cell>
          <cell r="H3261" t="str">
            <v>:</v>
          </cell>
          <cell r="I3261" t="str">
            <v>MS</v>
          </cell>
          <cell r="K3261" t="str">
            <v>V</v>
          </cell>
          <cell r="L3261">
            <v>38628.496817129628</v>
          </cell>
          <cell r="M3261" t="str">
            <v>gchateaug</v>
          </cell>
          <cell r="N3261">
            <v>38680.624467592592</v>
          </cell>
          <cell r="O3261" t="str">
            <v>gchateaug</v>
          </cell>
        </row>
        <row r="3262">
          <cell r="A3262" t="str">
            <v>2003</v>
          </cell>
          <cell r="B3262" t="str">
            <v>FR8</v>
          </cell>
          <cell r="C3262" t="str">
            <v>A00</v>
          </cell>
          <cell r="D3262" t="str">
            <v>PC_EMP</v>
          </cell>
          <cell r="E3262" t="str">
            <v>T</v>
          </cell>
          <cell r="F3262" t="str">
            <v>TOTAL</v>
          </cell>
          <cell r="G3262" t="str">
            <v>TOTAL</v>
          </cell>
          <cell r="H3262" t="str">
            <v>:</v>
          </cell>
          <cell r="I3262" t="str">
            <v>MS</v>
          </cell>
          <cell r="K3262" t="str">
            <v>V</v>
          </cell>
          <cell r="L3262">
            <v>38628.496817129628</v>
          </cell>
          <cell r="M3262" t="str">
            <v>gchateaug</v>
          </cell>
          <cell r="N3262">
            <v>38680.624467592592</v>
          </cell>
          <cell r="O3262" t="str">
            <v>gchateaug</v>
          </cell>
        </row>
        <row r="3263">
          <cell r="A3263" t="str">
            <v>2003</v>
          </cell>
          <cell r="B3263" t="str">
            <v>FR8</v>
          </cell>
          <cell r="C3263" t="str">
            <v>A00</v>
          </cell>
          <cell r="D3263" t="str">
            <v>PC_EMP</v>
          </cell>
          <cell r="E3263" t="str">
            <v>T</v>
          </cell>
          <cell r="F3263" t="str">
            <v>TOTAL</v>
          </cell>
          <cell r="G3263" t="str">
            <v>RSE</v>
          </cell>
          <cell r="H3263" t="str">
            <v>:</v>
          </cell>
          <cell r="I3263" t="str">
            <v>MS</v>
          </cell>
          <cell r="K3263" t="str">
            <v>V</v>
          </cell>
          <cell r="L3263">
            <v>38628.496817129628</v>
          </cell>
          <cell r="M3263" t="str">
            <v>gchateaug</v>
          </cell>
          <cell r="N3263">
            <v>38680.624467592592</v>
          </cell>
          <cell r="O3263" t="str">
            <v>gchateaug</v>
          </cell>
        </row>
        <row r="3264">
          <cell r="A3264" t="str">
            <v>2003</v>
          </cell>
          <cell r="B3264" t="str">
            <v>FR8</v>
          </cell>
          <cell r="C3264" t="str">
            <v>A00</v>
          </cell>
          <cell r="D3264" t="str">
            <v>PC_EMP</v>
          </cell>
          <cell r="E3264" t="str">
            <v>T</v>
          </cell>
          <cell r="F3264" t="str">
            <v>BES</v>
          </cell>
          <cell r="G3264" t="str">
            <v>TOTAL</v>
          </cell>
          <cell r="H3264" t="str">
            <v>:</v>
          </cell>
          <cell r="I3264" t="str">
            <v>MS</v>
          </cell>
          <cell r="K3264" t="str">
            <v>V</v>
          </cell>
          <cell r="L3264">
            <v>38628.496817129628</v>
          </cell>
          <cell r="M3264" t="str">
            <v>gchateaug</v>
          </cell>
          <cell r="N3264">
            <v>38680.624467592592</v>
          </cell>
          <cell r="O3264" t="str">
            <v>gchateaug</v>
          </cell>
        </row>
        <row r="3265">
          <cell r="A3265" t="str">
            <v>2003</v>
          </cell>
          <cell r="B3265" t="str">
            <v>FR8</v>
          </cell>
          <cell r="C3265" t="str">
            <v>A00</v>
          </cell>
          <cell r="D3265" t="str">
            <v>PC_EMP</v>
          </cell>
          <cell r="E3265" t="str">
            <v>T</v>
          </cell>
          <cell r="F3265" t="str">
            <v>BES</v>
          </cell>
          <cell r="G3265" t="str">
            <v>RSE</v>
          </cell>
          <cell r="H3265" t="str">
            <v>:</v>
          </cell>
          <cell r="I3265" t="str">
            <v>MS</v>
          </cell>
          <cell r="K3265" t="str">
            <v>V</v>
          </cell>
          <cell r="L3265">
            <v>38628.496817129628</v>
          </cell>
          <cell r="M3265" t="str">
            <v>gchateaug</v>
          </cell>
          <cell r="N3265">
            <v>38680.624467592592</v>
          </cell>
          <cell r="O3265" t="str">
            <v>gchateaug</v>
          </cell>
        </row>
        <row r="3266">
          <cell r="A3266" t="str">
            <v>2000</v>
          </cell>
          <cell r="B3266" t="str">
            <v>CZ08</v>
          </cell>
          <cell r="C3266" t="str">
            <v>A00</v>
          </cell>
          <cell r="D3266" t="str">
            <v>PC_EMP</v>
          </cell>
          <cell r="E3266" t="str">
            <v>T</v>
          </cell>
          <cell r="F3266" t="str">
            <v>BES</v>
          </cell>
          <cell r="G3266" t="str">
            <v>TOTAL</v>
          </cell>
          <cell r="H3266" t="str">
            <v>:</v>
          </cell>
          <cell r="I3266" t="str">
            <v>NC</v>
          </cell>
          <cell r="K3266" t="str">
            <v>V</v>
          </cell>
          <cell r="L3266">
            <v>38628.496817129628</v>
          </cell>
          <cell r="M3266" t="str">
            <v>gchateaug</v>
          </cell>
          <cell r="N3266">
            <v>38680.624444444446</v>
          </cell>
          <cell r="O3266" t="str">
            <v>gchateaug</v>
          </cell>
        </row>
        <row r="3267">
          <cell r="A3267" t="str">
            <v>2000</v>
          </cell>
          <cell r="B3267" t="str">
            <v>CZ08</v>
          </cell>
          <cell r="C3267" t="str">
            <v>A00</v>
          </cell>
          <cell r="D3267" t="str">
            <v>PC_EMP</v>
          </cell>
          <cell r="E3267" t="str">
            <v>T</v>
          </cell>
          <cell r="F3267" t="str">
            <v>BES</v>
          </cell>
          <cell r="G3267" t="str">
            <v>RSE</v>
          </cell>
          <cell r="H3267" t="str">
            <v>:</v>
          </cell>
          <cell r="I3267" t="str">
            <v>NC</v>
          </cell>
          <cell r="K3267" t="str">
            <v>V</v>
          </cell>
          <cell r="L3267">
            <v>38628.496817129628</v>
          </cell>
          <cell r="M3267" t="str">
            <v>gchateaug</v>
          </cell>
          <cell r="N3267">
            <v>38680.624444444446</v>
          </cell>
          <cell r="O3267" t="str">
            <v>gchateaug</v>
          </cell>
        </row>
        <row r="3268">
          <cell r="A3268" t="str">
            <v>2000</v>
          </cell>
          <cell r="B3268" t="str">
            <v>CZ02</v>
          </cell>
          <cell r="C3268" t="str">
            <v>A00</v>
          </cell>
          <cell r="D3268" t="str">
            <v>PC_EMP</v>
          </cell>
          <cell r="E3268" t="str">
            <v>T</v>
          </cell>
          <cell r="F3268" t="str">
            <v>TOTAL</v>
          </cell>
          <cell r="G3268" t="str">
            <v>TOTAL</v>
          </cell>
          <cell r="H3268" t="str">
            <v>:</v>
          </cell>
          <cell r="I3268" t="str">
            <v>NC</v>
          </cell>
          <cell r="K3268" t="str">
            <v>V</v>
          </cell>
          <cell r="L3268">
            <v>38628.496817129628</v>
          </cell>
          <cell r="M3268" t="str">
            <v>gchateaug</v>
          </cell>
          <cell r="N3268">
            <v>38680.624444444446</v>
          </cell>
          <cell r="O3268" t="str">
            <v>gchateaug</v>
          </cell>
        </row>
        <row r="3269">
          <cell r="A3269" t="str">
            <v>2000</v>
          </cell>
          <cell r="B3269" t="str">
            <v>CZ02</v>
          </cell>
          <cell r="C3269" t="str">
            <v>A00</v>
          </cell>
          <cell r="D3269" t="str">
            <v>PC_EMP</v>
          </cell>
          <cell r="E3269" t="str">
            <v>T</v>
          </cell>
          <cell r="F3269" t="str">
            <v>TOTAL</v>
          </cell>
          <cell r="G3269" t="str">
            <v>RSE</v>
          </cell>
          <cell r="H3269" t="str">
            <v>:</v>
          </cell>
          <cell r="I3269" t="str">
            <v>NC</v>
          </cell>
          <cell r="K3269" t="str">
            <v>V</v>
          </cell>
          <cell r="L3269">
            <v>38628.496817129628</v>
          </cell>
          <cell r="M3269" t="str">
            <v>gchateaug</v>
          </cell>
          <cell r="N3269">
            <v>38680.624444444446</v>
          </cell>
          <cell r="O3269" t="str">
            <v>gchateaug</v>
          </cell>
        </row>
        <row r="3270">
          <cell r="A3270" t="str">
            <v>2000</v>
          </cell>
          <cell r="B3270" t="str">
            <v>CZ02</v>
          </cell>
          <cell r="C3270" t="str">
            <v>A00</v>
          </cell>
          <cell r="D3270" t="str">
            <v>PC_EMP</v>
          </cell>
          <cell r="E3270" t="str">
            <v>T</v>
          </cell>
          <cell r="F3270" t="str">
            <v>BES</v>
          </cell>
          <cell r="G3270" t="str">
            <v>TOTAL</v>
          </cell>
          <cell r="H3270" t="str">
            <v>:</v>
          </cell>
          <cell r="I3270" t="str">
            <v>NC</v>
          </cell>
          <cell r="K3270" t="str">
            <v>V</v>
          </cell>
          <cell r="L3270">
            <v>38628.496817129628</v>
          </cell>
          <cell r="M3270" t="str">
            <v>gchateaug</v>
          </cell>
          <cell r="N3270">
            <v>38680.624444444446</v>
          </cell>
          <cell r="O3270" t="str">
            <v>gchateaug</v>
          </cell>
        </row>
        <row r="3271">
          <cell r="A3271" t="str">
            <v>2000</v>
          </cell>
          <cell r="B3271" t="str">
            <v>CZ02</v>
          </cell>
          <cell r="C3271" t="str">
            <v>A00</v>
          </cell>
          <cell r="D3271" t="str">
            <v>PC_EMP</v>
          </cell>
          <cell r="E3271" t="str">
            <v>T</v>
          </cell>
          <cell r="F3271" t="str">
            <v>BES</v>
          </cell>
          <cell r="G3271" t="str">
            <v>RSE</v>
          </cell>
          <cell r="H3271" t="str">
            <v>:</v>
          </cell>
          <cell r="I3271" t="str">
            <v>NC</v>
          </cell>
          <cell r="K3271" t="str">
            <v>V</v>
          </cell>
          <cell r="L3271">
            <v>38628.496817129628</v>
          </cell>
          <cell r="M3271" t="str">
            <v>gchateaug</v>
          </cell>
          <cell r="N3271">
            <v>38680.624444444446</v>
          </cell>
          <cell r="O3271" t="str">
            <v>gchateaug</v>
          </cell>
        </row>
        <row r="3272">
          <cell r="A3272" t="str">
            <v>2000</v>
          </cell>
          <cell r="B3272" t="str">
            <v>CZ01</v>
          </cell>
          <cell r="C3272" t="str">
            <v>A00</v>
          </cell>
          <cell r="D3272" t="str">
            <v>PC_EMP</v>
          </cell>
          <cell r="E3272" t="str">
            <v>T</v>
          </cell>
          <cell r="F3272" t="str">
            <v>TOTAL</v>
          </cell>
          <cell r="G3272" t="str">
            <v>TOTAL</v>
          </cell>
          <cell r="H3272" t="str">
            <v>:</v>
          </cell>
          <cell r="I3272" t="str">
            <v>NC</v>
          </cell>
          <cell r="K3272" t="str">
            <v>V</v>
          </cell>
          <cell r="L3272">
            <v>38628.496817129628</v>
          </cell>
          <cell r="M3272" t="str">
            <v>gchateaug</v>
          </cell>
          <cell r="N3272">
            <v>38680.624444444446</v>
          </cell>
          <cell r="O3272" t="str">
            <v>gchateaug</v>
          </cell>
        </row>
        <row r="3273">
          <cell r="A3273" t="str">
            <v>2000</v>
          </cell>
          <cell r="B3273" t="str">
            <v>CZ01</v>
          </cell>
          <cell r="C3273" t="str">
            <v>A00</v>
          </cell>
          <cell r="D3273" t="str">
            <v>PC_EMP</v>
          </cell>
          <cell r="E3273" t="str">
            <v>T</v>
          </cell>
          <cell r="F3273" t="str">
            <v>TOTAL</v>
          </cell>
          <cell r="G3273" t="str">
            <v>RSE</v>
          </cell>
          <cell r="H3273" t="str">
            <v>:</v>
          </cell>
          <cell r="I3273" t="str">
            <v>NC</v>
          </cell>
          <cell r="K3273" t="str">
            <v>V</v>
          </cell>
          <cell r="L3273">
            <v>38628.496817129628</v>
          </cell>
          <cell r="M3273" t="str">
            <v>gchateaug</v>
          </cell>
          <cell r="N3273">
            <v>38680.624444444446</v>
          </cell>
          <cell r="O3273" t="str">
            <v>gchateaug</v>
          </cell>
        </row>
        <row r="3274">
          <cell r="A3274" t="str">
            <v>2000</v>
          </cell>
          <cell r="B3274" t="str">
            <v>CZ01</v>
          </cell>
          <cell r="C3274" t="str">
            <v>A00</v>
          </cell>
          <cell r="D3274" t="str">
            <v>PC_EMP</v>
          </cell>
          <cell r="E3274" t="str">
            <v>T</v>
          </cell>
          <cell r="F3274" t="str">
            <v>BES</v>
          </cell>
          <cell r="G3274" t="str">
            <v>TOTAL</v>
          </cell>
          <cell r="H3274" t="str">
            <v>:</v>
          </cell>
          <cell r="I3274" t="str">
            <v>NC</v>
          </cell>
          <cell r="K3274" t="str">
            <v>V</v>
          </cell>
          <cell r="L3274">
            <v>38628.496817129628</v>
          </cell>
          <cell r="M3274" t="str">
            <v>gchateaug</v>
          </cell>
          <cell r="N3274">
            <v>38680.624444444446</v>
          </cell>
          <cell r="O3274" t="str">
            <v>gchateaug</v>
          </cell>
        </row>
        <row r="3275">
          <cell r="A3275" t="str">
            <v>2000</v>
          </cell>
          <cell r="B3275" t="str">
            <v>CZ01</v>
          </cell>
          <cell r="C3275" t="str">
            <v>A00</v>
          </cell>
          <cell r="D3275" t="str">
            <v>PC_EMP</v>
          </cell>
          <cell r="E3275" t="str">
            <v>T</v>
          </cell>
          <cell r="F3275" t="str">
            <v>BES</v>
          </cell>
          <cell r="G3275" t="str">
            <v>RSE</v>
          </cell>
          <cell r="H3275" t="str">
            <v>:</v>
          </cell>
          <cell r="I3275" t="str">
            <v>NC</v>
          </cell>
          <cell r="K3275" t="str">
            <v>V</v>
          </cell>
          <cell r="L3275">
            <v>38628.496817129628</v>
          </cell>
          <cell r="M3275" t="str">
            <v>gchateaug</v>
          </cell>
          <cell r="N3275">
            <v>38680.624444444446</v>
          </cell>
          <cell r="O3275" t="str">
            <v>gchateaug</v>
          </cell>
        </row>
        <row r="3276">
          <cell r="A3276" t="str">
            <v>2000</v>
          </cell>
          <cell r="B3276" t="str">
            <v>AT34</v>
          </cell>
          <cell r="C3276" t="str">
            <v>A00</v>
          </cell>
          <cell r="D3276" t="str">
            <v>PC_EMP</v>
          </cell>
          <cell r="E3276" t="str">
            <v>T</v>
          </cell>
          <cell r="F3276" t="str">
            <v>TOTAL</v>
          </cell>
          <cell r="G3276" t="str">
            <v>TOTAL</v>
          </cell>
          <cell r="H3276" t="str">
            <v>:</v>
          </cell>
          <cell r="I3276" t="str">
            <v>NC</v>
          </cell>
          <cell r="K3276" t="str">
            <v>V</v>
          </cell>
          <cell r="L3276">
            <v>38628.496817129628</v>
          </cell>
          <cell r="M3276" t="str">
            <v>gchateaug</v>
          </cell>
          <cell r="N3276">
            <v>38680.624444444446</v>
          </cell>
          <cell r="O3276" t="str">
            <v>gchateaug</v>
          </cell>
        </row>
        <row r="3277">
          <cell r="A3277" t="str">
            <v>2000</v>
          </cell>
          <cell r="B3277" t="str">
            <v>AT34</v>
          </cell>
          <cell r="C3277" t="str">
            <v>A00</v>
          </cell>
          <cell r="D3277" t="str">
            <v>PC_EMP</v>
          </cell>
          <cell r="E3277" t="str">
            <v>T</v>
          </cell>
          <cell r="F3277" t="str">
            <v>BES</v>
          </cell>
          <cell r="G3277" t="str">
            <v>TOTAL</v>
          </cell>
          <cell r="H3277" t="str">
            <v>:</v>
          </cell>
          <cell r="I3277" t="str">
            <v>NC</v>
          </cell>
          <cell r="K3277" t="str">
            <v>V</v>
          </cell>
          <cell r="L3277">
            <v>38628.496817129628</v>
          </cell>
          <cell r="M3277" t="str">
            <v>gchateaug</v>
          </cell>
          <cell r="N3277">
            <v>38680.624444444446</v>
          </cell>
          <cell r="O3277" t="str">
            <v>gchateaug</v>
          </cell>
        </row>
        <row r="3278">
          <cell r="A3278" t="str">
            <v>2000</v>
          </cell>
          <cell r="B3278" t="str">
            <v>AT22</v>
          </cell>
          <cell r="C3278" t="str">
            <v>A00</v>
          </cell>
          <cell r="D3278" t="str">
            <v>PC_EMP</v>
          </cell>
          <cell r="E3278" t="str">
            <v>T</v>
          </cell>
          <cell r="F3278" t="str">
            <v>TOTAL</v>
          </cell>
          <cell r="G3278" t="str">
            <v>TOTAL</v>
          </cell>
          <cell r="H3278" t="str">
            <v>:</v>
          </cell>
          <cell r="I3278" t="str">
            <v>NC</v>
          </cell>
          <cell r="K3278" t="str">
            <v>V</v>
          </cell>
          <cell r="L3278">
            <v>38628.496817129628</v>
          </cell>
          <cell r="M3278" t="str">
            <v>gchateaug</v>
          </cell>
          <cell r="N3278">
            <v>38680.624444444446</v>
          </cell>
          <cell r="O3278" t="str">
            <v>gchateaug</v>
          </cell>
        </row>
        <row r="3279">
          <cell r="A3279" t="str">
            <v>2000</v>
          </cell>
          <cell r="B3279" t="str">
            <v>AT22</v>
          </cell>
          <cell r="C3279" t="str">
            <v>A00</v>
          </cell>
          <cell r="D3279" t="str">
            <v>PC_EMP</v>
          </cell>
          <cell r="E3279" t="str">
            <v>T</v>
          </cell>
          <cell r="F3279" t="str">
            <v>BES</v>
          </cell>
          <cell r="G3279" t="str">
            <v>TOTAL</v>
          </cell>
          <cell r="H3279" t="str">
            <v>:</v>
          </cell>
          <cell r="I3279" t="str">
            <v>NC</v>
          </cell>
          <cell r="K3279" t="str">
            <v>V</v>
          </cell>
          <cell r="L3279">
            <v>38628.496817129628</v>
          </cell>
          <cell r="M3279" t="str">
            <v>gchateaug</v>
          </cell>
          <cell r="N3279">
            <v>38680.624444444446</v>
          </cell>
          <cell r="O3279" t="str">
            <v>gchateaug</v>
          </cell>
        </row>
        <row r="3280">
          <cell r="A3280" t="str">
            <v>2000</v>
          </cell>
          <cell r="B3280" t="str">
            <v>AT2</v>
          </cell>
          <cell r="C3280" t="str">
            <v>A00</v>
          </cell>
          <cell r="D3280" t="str">
            <v>PC_EMP</v>
          </cell>
          <cell r="E3280" t="str">
            <v>T</v>
          </cell>
          <cell r="F3280" t="str">
            <v>TOTAL</v>
          </cell>
          <cell r="G3280" t="str">
            <v>TOTAL</v>
          </cell>
          <cell r="H3280" t="str">
            <v>:</v>
          </cell>
          <cell r="I3280" t="str">
            <v>NC</v>
          </cell>
          <cell r="K3280" t="str">
            <v>V</v>
          </cell>
          <cell r="L3280">
            <v>38628.496817129628</v>
          </cell>
          <cell r="M3280" t="str">
            <v>gchateaug</v>
          </cell>
          <cell r="N3280">
            <v>38680.624444444446</v>
          </cell>
          <cell r="O3280" t="str">
            <v>gchateaug</v>
          </cell>
        </row>
        <row r="3281">
          <cell r="A3281" t="str">
            <v>1999</v>
          </cell>
          <cell r="B3281" t="str">
            <v>UKI</v>
          </cell>
          <cell r="C3281" t="str">
            <v>A00</v>
          </cell>
          <cell r="D3281" t="str">
            <v>PC_EMP</v>
          </cell>
          <cell r="E3281" t="str">
            <v>T</v>
          </cell>
          <cell r="F3281" t="str">
            <v>BES</v>
          </cell>
          <cell r="G3281" t="str">
            <v>RSE</v>
          </cell>
          <cell r="H3281" t="str">
            <v>:</v>
          </cell>
          <cell r="I3281" t="str">
            <v>NC</v>
          </cell>
          <cell r="K3281" t="str">
            <v>V</v>
          </cell>
          <cell r="L3281">
            <v>38628.496828703705</v>
          </cell>
          <cell r="M3281" t="str">
            <v>gchateaug</v>
          </cell>
          <cell r="N3281">
            <v>38680.624444444446</v>
          </cell>
          <cell r="O3281" t="str">
            <v>gchateaug</v>
          </cell>
        </row>
        <row r="3282">
          <cell r="A3282" t="str">
            <v>1999</v>
          </cell>
          <cell r="B3282" t="str">
            <v>SK0</v>
          </cell>
          <cell r="C3282" t="str">
            <v>A00</v>
          </cell>
          <cell r="D3282" t="str">
            <v>PC_EMP</v>
          </cell>
          <cell r="E3282" t="str">
            <v>T</v>
          </cell>
          <cell r="F3282" t="str">
            <v>TOTAL</v>
          </cell>
          <cell r="G3282" t="str">
            <v>TOTAL</v>
          </cell>
          <cell r="I3282" t="str">
            <v>OTH</v>
          </cell>
          <cell r="J3282" t="str">
            <v>DATA OCDE</v>
          </cell>
          <cell r="K3282" t="str">
            <v>V</v>
          </cell>
          <cell r="L3282">
            <v>38628.496828703705</v>
          </cell>
          <cell r="M3282" t="str">
            <v>gchateaug</v>
          </cell>
          <cell r="N3282">
            <v>38681.684479166666</v>
          </cell>
          <cell r="O3282" t="str">
            <v>gchateaug</v>
          </cell>
          <cell r="Q3282">
            <v>1.06</v>
          </cell>
        </row>
        <row r="3283">
          <cell r="A3283" t="str">
            <v>1999</v>
          </cell>
          <cell r="B3283" t="str">
            <v>SK0</v>
          </cell>
          <cell r="C3283" t="str">
            <v>A00</v>
          </cell>
          <cell r="D3283" t="str">
            <v>PC_EMP</v>
          </cell>
          <cell r="E3283" t="str">
            <v>T</v>
          </cell>
          <cell r="F3283" t="str">
            <v>TOTAL</v>
          </cell>
          <cell r="G3283" t="str">
            <v>RSE</v>
          </cell>
          <cell r="I3283" t="str">
            <v>OTH</v>
          </cell>
          <cell r="J3283" t="str">
            <v>DATA OCDE</v>
          </cell>
          <cell r="K3283" t="str">
            <v>V</v>
          </cell>
          <cell r="L3283">
            <v>38628.496828703705</v>
          </cell>
          <cell r="M3283" t="str">
            <v>gchateaug</v>
          </cell>
          <cell r="N3283">
            <v>38681.68445601852</v>
          </cell>
          <cell r="O3283" t="str">
            <v>gchateaug</v>
          </cell>
          <cell r="Q3283">
            <v>0.72</v>
          </cell>
        </row>
        <row r="3284">
          <cell r="A3284" t="str">
            <v>1999</v>
          </cell>
          <cell r="B3284" t="str">
            <v>SK0</v>
          </cell>
          <cell r="C3284" t="str">
            <v>A00</v>
          </cell>
          <cell r="D3284" t="str">
            <v>PC_EMP</v>
          </cell>
          <cell r="E3284" t="str">
            <v>T</v>
          </cell>
          <cell r="F3284" t="str">
            <v>BES</v>
          </cell>
          <cell r="G3284" t="str">
            <v>TOTAL</v>
          </cell>
          <cell r="I3284" t="str">
            <v>OTH</v>
          </cell>
          <cell r="J3284" t="str">
            <v>DATA OCDE</v>
          </cell>
          <cell r="K3284" t="str">
            <v>V</v>
          </cell>
          <cell r="L3284">
            <v>38628.496828703705</v>
          </cell>
          <cell r="M3284" t="str">
            <v>gchateaug</v>
          </cell>
          <cell r="N3284">
            <v>38681.684479166666</v>
          </cell>
          <cell r="O3284" t="str">
            <v>gchateaug</v>
          </cell>
          <cell r="Q3284">
            <v>0.33</v>
          </cell>
        </row>
        <row r="3285">
          <cell r="A3285" t="str">
            <v>1999</v>
          </cell>
          <cell r="B3285" t="str">
            <v>SK0</v>
          </cell>
          <cell r="C3285" t="str">
            <v>A00</v>
          </cell>
          <cell r="D3285" t="str">
            <v>PC_EMP</v>
          </cell>
          <cell r="E3285" t="str">
            <v>T</v>
          </cell>
          <cell r="F3285" t="str">
            <v>BES</v>
          </cell>
          <cell r="G3285" t="str">
            <v>RSE</v>
          </cell>
          <cell r="I3285" t="str">
            <v>OTH</v>
          </cell>
          <cell r="J3285" t="str">
            <v>DATA OCDE</v>
          </cell>
          <cell r="K3285" t="str">
            <v>V</v>
          </cell>
          <cell r="L3285">
            <v>38628.496828703705</v>
          </cell>
          <cell r="M3285" t="str">
            <v>gchateaug</v>
          </cell>
          <cell r="N3285">
            <v>38681.684479166666</v>
          </cell>
          <cell r="O3285" t="str">
            <v>gchateaug</v>
          </cell>
          <cell r="Q3285">
            <v>0.14000000000000001</v>
          </cell>
        </row>
        <row r="3286">
          <cell r="A3286" t="str">
            <v>1999</v>
          </cell>
          <cell r="B3286" t="str">
            <v>SE04</v>
          </cell>
          <cell r="C3286" t="str">
            <v>A00</v>
          </cell>
          <cell r="D3286" t="str">
            <v>PC_EMP</v>
          </cell>
          <cell r="E3286" t="str">
            <v>T</v>
          </cell>
          <cell r="F3286" t="str">
            <v>TOTAL</v>
          </cell>
          <cell r="G3286" t="str">
            <v>TOTAL</v>
          </cell>
          <cell r="I3286" t="str">
            <v>NC</v>
          </cell>
          <cell r="J3286" t="str">
            <v>; former flag equal "s"</v>
          </cell>
          <cell r="K3286" t="str">
            <v>V</v>
          </cell>
          <cell r="L3286">
            <v>38628.496828703705</v>
          </cell>
          <cell r="M3286" t="str">
            <v>gchateaug</v>
          </cell>
          <cell r="N3286">
            <v>38680.624444444446</v>
          </cell>
          <cell r="O3286" t="str">
            <v>gchateaug</v>
          </cell>
          <cell r="Q3286">
            <v>2.57</v>
          </cell>
        </row>
        <row r="3287">
          <cell r="A3287" t="str">
            <v>1999</v>
          </cell>
          <cell r="B3287" t="str">
            <v>SE04</v>
          </cell>
          <cell r="C3287" t="str">
            <v>A00</v>
          </cell>
          <cell r="D3287" t="str">
            <v>PC_EMP</v>
          </cell>
          <cell r="E3287" t="str">
            <v>T</v>
          </cell>
          <cell r="F3287" t="str">
            <v>BES</v>
          </cell>
          <cell r="G3287" t="str">
            <v>TOTAL</v>
          </cell>
          <cell r="I3287" t="str">
            <v>NC</v>
          </cell>
          <cell r="J3287" t="str">
            <v>; former flag equal "s"</v>
          </cell>
          <cell r="K3287" t="str">
            <v>V</v>
          </cell>
          <cell r="L3287">
            <v>38628.496828703705</v>
          </cell>
          <cell r="M3287" t="str">
            <v>gchateaug</v>
          </cell>
          <cell r="N3287">
            <v>38680.624444444446</v>
          </cell>
          <cell r="O3287" t="str">
            <v>gchateaug</v>
          </cell>
          <cell r="Q3287">
            <v>1.04</v>
          </cell>
        </row>
        <row r="3288">
          <cell r="A3288" t="str">
            <v>1999</v>
          </cell>
          <cell r="B3288" t="str">
            <v>RO08</v>
          </cell>
          <cell r="C3288" t="str">
            <v>A00</v>
          </cell>
          <cell r="D3288" t="str">
            <v>PC_EMP</v>
          </cell>
          <cell r="E3288" t="str">
            <v>T</v>
          </cell>
          <cell r="F3288" t="str">
            <v>TOTAL</v>
          </cell>
          <cell r="G3288" t="str">
            <v>TOTAL</v>
          </cell>
          <cell r="H3288" t="str">
            <v>:</v>
          </cell>
          <cell r="I3288" t="str">
            <v>NC</v>
          </cell>
          <cell r="K3288" t="str">
            <v>V</v>
          </cell>
          <cell r="L3288">
            <v>38628.496828703705</v>
          </cell>
          <cell r="M3288" t="str">
            <v>gchateaug</v>
          </cell>
          <cell r="N3288">
            <v>38680.624444444446</v>
          </cell>
          <cell r="O3288" t="str">
            <v>gchateaug</v>
          </cell>
        </row>
        <row r="3289">
          <cell r="A3289" t="str">
            <v>1999</v>
          </cell>
          <cell r="B3289" t="str">
            <v>RO08</v>
          </cell>
          <cell r="C3289" t="str">
            <v>A00</v>
          </cell>
          <cell r="D3289" t="str">
            <v>PC_EMP</v>
          </cell>
          <cell r="E3289" t="str">
            <v>T</v>
          </cell>
          <cell r="F3289" t="str">
            <v>TOTAL</v>
          </cell>
          <cell r="G3289" t="str">
            <v>RSE</v>
          </cell>
          <cell r="H3289" t="str">
            <v>:</v>
          </cell>
          <cell r="I3289" t="str">
            <v>NC</v>
          </cell>
          <cell r="K3289" t="str">
            <v>V</v>
          </cell>
          <cell r="L3289">
            <v>38628.496828703705</v>
          </cell>
          <cell r="M3289" t="str">
            <v>gchateaug</v>
          </cell>
          <cell r="N3289">
            <v>38680.624444444446</v>
          </cell>
          <cell r="O3289" t="str">
            <v>gchateaug</v>
          </cell>
        </row>
        <row r="3290">
          <cell r="A3290" t="str">
            <v>1999</v>
          </cell>
          <cell r="B3290" t="str">
            <v>RO08</v>
          </cell>
          <cell r="C3290" t="str">
            <v>A00</v>
          </cell>
          <cell r="D3290" t="str">
            <v>PC_EMP</v>
          </cell>
          <cell r="E3290" t="str">
            <v>T</v>
          </cell>
          <cell r="F3290" t="str">
            <v>BES</v>
          </cell>
          <cell r="G3290" t="str">
            <v>TOTAL</v>
          </cell>
          <cell r="H3290" t="str">
            <v>:</v>
          </cell>
          <cell r="I3290" t="str">
            <v>NC</v>
          </cell>
          <cell r="K3290" t="str">
            <v>V</v>
          </cell>
          <cell r="L3290">
            <v>38628.496828703705</v>
          </cell>
          <cell r="M3290" t="str">
            <v>gchateaug</v>
          </cell>
          <cell r="N3290">
            <v>38680.624444444446</v>
          </cell>
          <cell r="O3290" t="str">
            <v>gchateaug</v>
          </cell>
        </row>
        <row r="3291">
          <cell r="A3291" t="str">
            <v>1999</v>
          </cell>
          <cell r="B3291" t="str">
            <v>RO08</v>
          </cell>
          <cell r="C3291" t="str">
            <v>A00</v>
          </cell>
          <cell r="D3291" t="str">
            <v>PC_EMP</v>
          </cell>
          <cell r="E3291" t="str">
            <v>T</v>
          </cell>
          <cell r="F3291" t="str">
            <v>BES</v>
          </cell>
          <cell r="G3291" t="str">
            <v>RSE</v>
          </cell>
          <cell r="H3291" t="str">
            <v>:</v>
          </cell>
          <cell r="I3291" t="str">
            <v>NC</v>
          </cell>
          <cell r="K3291" t="str">
            <v>V</v>
          </cell>
          <cell r="L3291">
            <v>38628.496828703705</v>
          </cell>
          <cell r="M3291" t="str">
            <v>gchateaug</v>
          </cell>
          <cell r="N3291">
            <v>38680.624444444446</v>
          </cell>
          <cell r="O3291" t="str">
            <v>gchateaug</v>
          </cell>
        </row>
        <row r="3292">
          <cell r="A3292" t="str">
            <v>1999</v>
          </cell>
          <cell r="B3292" t="str">
            <v>PT18</v>
          </cell>
          <cell r="C3292" t="str">
            <v>A00</v>
          </cell>
          <cell r="D3292" t="str">
            <v>PC_EMP</v>
          </cell>
          <cell r="E3292" t="str">
            <v>T</v>
          </cell>
          <cell r="F3292" t="str">
            <v>TOTAL</v>
          </cell>
          <cell r="G3292" t="str">
            <v>TOTAL</v>
          </cell>
          <cell r="H3292" t="str">
            <v>:</v>
          </cell>
          <cell r="I3292" t="str">
            <v>NC</v>
          </cell>
          <cell r="K3292" t="str">
            <v>V</v>
          </cell>
          <cell r="L3292">
            <v>38628.496828703705</v>
          </cell>
          <cell r="M3292" t="str">
            <v>gchateaug</v>
          </cell>
          <cell r="N3292">
            <v>38680.624444444446</v>
          </cell>
          <cell r="O3292" t="str">
            <v>gchateaug</v>
          </cell>
        </row>
        <row r="3293">
          <cell r="A3293" t="str">
            <v>1999</v>
          </cell>
          <cell r="B3293" t="str">
            <v>PT18</v>
          </cell>
          <cell r="C3293" t="str">
            <v>A00</v>
          </cell>
          <cell r="D3293" t="str">
            <v>PC_EMP</v>
          </cell>
          <cell r="E3293" t="str">
            <v>T</v>
          </cell>
          <cell r="F3293" t="str">
            <v>TOTAL</v>
          </cell>
          <cell r="G3293" t="str">
            <v>RSE</v>
          </cell>
          <cell r="H3293" t="str">
            <v>:</v>
          </cell>
          <cell r="I3293" t="str">
            <v>NC</v>
          </cell>
          <cell r="K3293" t="str">
            <v>V</v>
          </cell>
          <cell r="L3293">
            <v>38628.496828703705</v>
          </cell>
          <cell r="M3293" t="str">
            <v>gchateaug</v>
          </cell>
          <cell r="N3293">
            <v>38680.624444444446</v>
          </cell>
          <cell r="O3293" t="str">
            <v>gchateaug</v>
          </cell>
        </row>
        <row r="3294">
          <cell r="A3294" t="str">
            <v>2003</v>
          </cell>
          <cell r="B3294" t="str">
            <v>ES22</v>
          </cell>
          <cell r="C3294" t="str">
            <v>A00</v>
          </cell>
          <cell r="D3294" t="str">
            <v>PC_EMP</v>
          </cell>
          <cell r="E3294" t="str">
            <v>T</v>
          </cell>
          <cell r="F3294" t="str">
            <v>TOTAL</v>
          </cell>
          <cell r="G3294" t="str">
            <v>RSE</v>
          </cell>
          <cell r="I3294" t="str">
            <v>MS</v>
          </cell>
          <cell r="K3294" t="str">
            <v>V</v>
          </cell>
          <cell r="L3294">
            <v>38628.496828703705</v>
          </cell>
          <cell r="M3294" t="str">
            <v>gchateaug</v>
          </cell>
          <cell r="N3294">
            <v>38680.624490740738</v>
          </cell>
          <cell r="O3294" t="str">
            <v>gchateaug</v>
          </cell>
          <cell r="Q3294">
            <v>1.5</v>
          </cell>
        </row>
        <row r="3295">
          <cell r="A3295" t="str">
            <v>2003</v>
          </cell>
          <cell r="B3295" t="str">
            <v>ES22</v>
          </cell>
          <cell r="C3295" t="str">
            <v>A00</v>
          </cell>
          <cell r="D3295" t="str">
            <v>PC_EMP</v>
          </cell>
          <cell r="E3295" t="str">
            <v>T</v>
          </cell>
          <cell r="F3295" t="str">
            <v>BES</v>
          </cell>
          <cell r="G3295" t="str">
            <v>TOTAL</v>
          </cell>
          <cell r="I3295" t="str">
            <v>MS</v>
          </cell>
          <cell r="K3295" t="str">
            <v>V</v>
          </cell>
          <cell r="L3295">
            <v>38628.496828703705</v>
          </cell>
          <cell r="M3295" t="str">
            <v>gchateaug</v>
          </cell>
          <cell r="N3295">
            <v>38680.624490740738</v>
          </cell>
          <cell r="O3295" t="str">
            <v>gchateaug</v>
          </cell>
          <cell r="Q3295">
            <v>1.08</v>
          </cell>
        </row>
        <row r="3296">
          <cell r="A3296" t="str">
            <v>2003</v>
          </cell>
          <cell r="B3296" t="str">
            <v>ES22</v>
          </cell>
          <cell r="C3296" t="str">
            <v>A00</v>
          </cell>
          <cell r="D3296" t="str">
            <v>PC_EMP</v>
          </cell>
          <cell r="E3296" t="str">
            <v>T</v>
          </cell>
          <cell r="F3296" t="str">
            <v>BES</v>
          </cell>
          <cell r="G3296" t="str">
            <v>RSE</v>
          </cell>
          <cell r="I3296" t="str">
            <v>MS</v>
          </cell>
          <cell r="K3296" t="str">
            <v>V</v>
          </cell>
          <cell r="L3296">
            <v>38628.496828703705</v>
          </cell>
          <cell r="M3296" t="str">
            <v>gchateaug</v>
          </cell>
          <cell r="N3296">
            <v>38680.624490740738</v>
          </cell>
          <cell r="O3296" t="str">
            <v>gchateaug</v>
          </cell>
          <cell r="Q3296">
            <v>0.39</v>
          </cell>
        </row>
        <row r="3297">
          <cell r="A3297" t="str">
            <v>2003</v>
          </cell>
          <cell r="B3297" t="str">
            <v>ES21</v>
          </cell>
          <cell r="C3297" t="str">
            <v>A00</v>
          </cell>
          <cell r="D3297" t="str">
            <v>PC_EMP</v>
          </cell>
          <cell r="E3297" t="str">
            <v>T</v>
          </cell>
          <cell r="F3297" t="str">
            <v>TOTAL</v>
          </cell>
          <cell r="G3297" t="str">
            <v>TOTAL</v>
          </cell>
          <cell r="I3297" t="str">
            <v>MS</v>
          </cell>
          <cell r="K3297" t="str">
            <v>V</v>
          </cell>
          <cell r="L3297">
            <v>38628.496828703705</v>
          </cell>
          <cell r="M3297" t="str">
            <v>gchateaug</v>
          </cell>
          <cell r="N3297">
            <v>38680.624490740738</v>
          </cell>
          <cell r="O3297" t="str">
            <v>gchateaug</v>
          </cell>
          <cell r="Q3297">
            <v>1.87</v>
          </cell>
        </row>
        <row r="3298">
          <cell r="A3298" t="str">
            <v>2003</v>
          </cell>
          <cell r="B3298" t="str">
            <v>ES21</v>
          </cell>
          <cell r="C3298" t="str">
            <v>A00</v>
          </cell>
          <cell r="D3298" t="str">
            <v>PC_EMP</v>
          </cell>
          <cell r="E3298" t="str">
            <v>T</v>
          </cell>
          <cell r="F3298" t="str">
            <v>TOTAL</v>
          </cell>
          <cell r="G3298" t="str">
            <v>RSE</v>
          </cell>
          <cell r="I3298" t="str">
            <v>MS</v>
          </cell>
          <cell r="K3298" t="str">
            <v>V</v>
          </cell>
          <cell r="L3298">
            <v>38628.496828703705</v>
          </cell>
          <cell r="M3298" t="str">
            <v>gchateaug</v>
          </cell>
          <cell r="N3298">
            <v>38680.624490740738</v>
          </cell>
          <cell r="O3298" t="str">
            <v>gchateaug</v>
          </cell>
          <cell r="Q3298">
            <v>1.2</v>
          </cell>
        </row>
        <row r="3299">
          <cell r="A3299" t="str">
            <v>2003</v>
          </cell>
          <cell r="B3299" t="str">
            <v>ES21</v>
          </cell>
          <cell r="C3299" t="str">
            <v>A00</v>
          </cell>
          <cell r="D3299" t="str">
            <v>PC_EMP</v>
          </cell>
          <cell r="E3299" t="str">
            <v>T</v>
          </cell>
          <cell r="F3299" t="str">
            <v>BES</v>
          </cell>
          <cell r="G3299" t="str">
            <v>TOTAL</v>
          </cell>
          <cell r="I3299" t="str">
            <v>MS</v>
          </cell>
          <cell r="K3299" t="str">
            <v>V</v>
          </cell>
          <cell r="L3299">
            <v>38628.496828703705</v>
          </cell>
          <cell r="M3299" t="str">
            <v>gchateaug</v>
          </cell>
          <cell r="N3299">
            <v>38680.624490740738</v>
          </cell>
          <cell r="O3299" t="str">
            <v>gchateaug</v>
          </cell>
          <cell r="Q3299">
            <v>1.1299999999999999</v>
          </cell>
        </row>
        <row r="3300">
          <cell r="A3300" t="str">
            <v>2003</v>
          </cell>
          <cell r="B3300" t="str">
            <v>ES21</v>
          </cell>
          <cell r="C3300" t="str">
            <v>A00</v>
          </cell>
          <cell r="D3300" t="str">
            <v>PC_EMP</v>
          </cell>
          <cell r="E3300" t="str">
            <v>T</v>
          </cell>
          <cell r="F3300" t="str">
            <v>BES</v>
          </cell>
          <cell r="G3300" t="str">
            <v>RSE</v>
          </cell>
          <cell r="I3300" t="str">
            <v>MS</v>
          </cell>
          <cell r="K3300" t="str">
            <v>V</v>
          </cell>
          <cell r="L3300">
            <v>38628.496828703705</v>
          </cell>
          <cell r="M3300" t="str">
            <v>gchateaug</v>
          </cell>
          <cell r="N3300">
            <v>38680.624490740738</v>
          </cell>
          <cell r="O3300" t="str">
            <v>gchateaug</v>
          </cell>
          <cell r="Q3300">
            <v>0.54</v>
          </cell>
        </row>
        <row r="3301">
          <cell r="A3301" t="str">
            <v>2003</v>
          </cell>
          <cell r="B3301" t="str">
            <v>ES2</v>
          </cell>
          <cell r="C3301" t="str">
            <v>A00</v>
          </cell>
          <cell r="D3301" t="str">
            <v>PC_EMP</v>
          </cell>
          <cell r="E3301" t="str">
            <v>T</v>
          </cell>
          <cell r="F3301" t="str">
            <v>TOTAL</v>
          </cell>
          <cell r="G3301" t="str">
            <v>TOTAL</v>
          </cell>
          <cell r="I3301" t="str">
            <v>MS</v>
          </cell>
          <cell r="K3301" t="str">
            <v>V</v>
          </cell>
          <cell r="L3301">
            <v>38628.496828703705</v>
          </cell>
          <cell r="M3301" t="str">
            <v>gchateaug</v>
          </cell>
          <cell r="N3301">
            <v>38680.624490740738</v>
          </cell>
          <cell r="O3301" t="str">
            <v>gchateaug</v>
          </cell>
          <cell r="Q3301">
            <v>1.78</v>
          </cell>
        </row>
        <row r="3302">
          <cell r="A3302" t="str">
            <v>2003</v>
          </cell>
          <cell r="B3302" t="str">
            <v>ES2</v>
          </cell>
          <cell r="C3302" t="str">
            <v>A00</v>
          </cell>
          <cell r="D3302" t="str">
            <v>PC_EMP</v>
          </cell>
          <cell r="E3302" t="str">
            <v>T</v>
          </cell>
          <cell r="F3302" t="str">
            <v>TOTAL</v>
          </cell>
          <cell r="G3302" t="str">
            <v>RSE</v>
          </cell>
          <cell r="I3302" t="str">
            <v>MS</v>
          </cell>
          <cell r="K3302" t="str">
            <v>V</v>
          </cell>
          <cell r="L3302">
            <v>38628.496828703705</v>
          </cell>
          <cell r="M3302" t="str">
            <v>gchateaug</v>
          </cell>
          <cell r="N3302">
            <v>38680.624490740738</v>
          </cell>
          <cell r="O3302" t="str">
            <v>gchateaug</v>
          </cell>
          <cell r="Q3302">
            <v>1.1499999999999999</v>
          </cell>
        </row>
        <row r="3303">
          <cell r="A3303" t="str">
            <v>2003</v>
          </cell>
          <cell r="B3303" t="str">
            <v>ES2</v>
          </cell>
          <cell r="C3303" t="str">
            <v>A00</v>
          </cell>
          <cell r="D3303" t="str">
            <v>PC_EMP</v>
          </cell>
          <cell r="E3303" t="str">
            <v>T</v>
          </cell>
          <cell r="F3303" t="str">
            <v>BES</v>
          </cell>
          <cell r="G3303" t="str">
            <v>TOTAL</v>
          </cell>
          <cell r="I3303" t="str">
            <v>MS</v>
          </cell>
          <cell r="K3303" t="str">
            <v>V</v>
          </cell>
          <cell r="L3303">
            <v>38628.496828703705</v>
          </cell>
          <cell r="M3303" t="str">
            <v>gchateaug</v>
          </cell>
          <cell r="N3303">
            <v>38680.624490740738</v>
          </cell>
          <cell r="O3303" t="str">
            <v>gchateaug</v>
          </cell>
          <cell r="Q3303">
            <v>0.92</v>
          </cell>
        </row>
        <row r="3304">
          <cell r="A3304" t="str">
            <v>2003</v>
          </cell>
          <cell r="B3304" t="str">
            <v>ES2</v>
          </cell>
          <cell r="C3304" t="str">
            <v>A00</v>
          </cell>
          <cell r="D3304" t="str">
            <v>PC_EMP</v>
          </cell>
          <cell r="E3304" t="str">
            <v>T</v>
          </cell>
          <cell r="F3304" t="str">
            <v>BES</v>
          </cell>
          <cell r="G3304" t="str">
            <v>RSE</v>
          </cell>
          <cell r="I3304" t="str">
            <v>MS</v>
          </cell>
          <cell r="K3304" t="str">
            <v>V</v>
          </cell>
          <cell r="L3304">
            <v>38628.496828703705</v>
          </cell>
          <cell r="M3304" t="str">
            <v>gchateaug</v>
          </cell>
          <cell r="N3304">
            <v>38680.624490740738</v>
          </cell>
          <cell r="O3304" t="str">
            <v>gchateaug</v>
          </cell>
          <cell r="Q3304">
            <v>0.39</v>
          </cell>
        </row>
        <row r="3305">
          <cell r="A3305" t="str">
            <v>2003</v>
          </cell>
          <cell r="B3305" t="str">
            <v>DEA1</v>
          </cell>
          <cell r="C3305" t="str">
            <v>A00</v>
          </cell>
          <cell r="D3305" t="str">
            <v>PC_EMP</v>
          </cell>
          <cell r="E3305" t="str">
            <v>T</v>
          </cell>
          <cell r="F3305" t="str">
            <v>TOTAL</v>
          </cell>
          <cell r="G3305" t="str">
            <v>TOTAL</v>
          </cell>
          <cell r="I3305" t="str">
            <v>MS</v>
          </cell>
          <cell r="K3305" t="str">
            <v>V</v>
          </cell>
          <cell r="L3305">
            <v>38628.496828703705</v>
          </cell>
          <cell r="M3305" t="str">
            <v>gchateaug</v>
          </cell>
          <cell r="N3305">
            <v>38680.630694444444</v>
          </cell>
          <cell r="O3305" t="str">
            <v>gchateaug</v>
          </cell>
          <cell r="Q3305">
            <v>1.21</v>
          </cell>
        </row>
        <row r="3306">
          <cell r="A3306" t="str">
            <v>2003</v>
          </cell>
          <cell r="B3306" t="str">
            <v>DEA1</v>
          </cell>
          <cell r="C3306" t="str">
            <v>A00</v>
          </cell>
          <cell r="D3306" t="str">
            <v>PC_EMP</v>
          </cell>
          <cell r="E3306" t="str">
            <v>T</v>
          </cell>
          <cell r="F3306" t="str">
            <v>TOTAL</v>
          </cell>
          <cell r="G3306" t="str">
            <v>RSE</v>
          </cell>
          <cell r="I3306" t="str">
            <v>MS</v>
          </cell>
          <cell r="K3306" t="str">
            <v>V</v>
          </cell>
          <cell r="L3306">
            <v>38628.496828703705</v>
          </cell>
          <cell r="M3306" t="str">
            <v>gchateaug</v>
          </cell>
          <cell r="N3306">
            <v>38680.630694444444</v>
          </cell>
          <cell r="O3306" t="str">
            <v>gchateaug</v>
          </cell>
          <cell r="Q3306">
            <v>0.64</v>
          </cell>
        </row>
        <row r="3307">
          <cell r="A3307" t="str">
            <v>1998</v>
          </cell>
          <cell r="B3307" t="str">
            <v>RO0</v>
          </cell>
          <cell r="C3307" t="str">
            <v>A00</v>
          </cell>
          <cell r="D3307" t="str">
            <v>PC_EMP</v>
          </cell>
          <cell r="E3307" t="str">
            <v>T</v>
          </cell>
          <cell r="F3307" t="str">
            <v>BES</v>
          </cell>
          <cell r="G3307" t="str">
            <v>RSE</v>
          </cell>
          <cell r="I3307" t="str">
            <v>OTH</v>
          </cell>
          <cell r="J3307" t="str">
            <v>DATA OCDE</v>
          </cell>
          <cell r="K3307" t="str">
            <v>V</v>
          </cell>
          <cell r="L3307">
            <v>38628.496828703705</v>
          </cell>
          <cell r="M3307" t="str">
            <v>gchateaug</v>
          </cell>
          <cell r="N3307">
            <v>38681.684432870374</v>
          </cell>
          <cell r="O3307" t="str">
            <v>gchateaug</v>
          </cell>
          <cell r="Q3307">
            <v>0.18</v>
          </cell>
        </row>
        <row r="3308">
          <cell r="A3308" t="str">
            <v>1998</v>
          </cell>
          <cell r="B3308" t="str">
            <v>EE00</v>
          </cell>
          <cell r="C3308" t="str">
            <v>A00</v>
          </cell>
          <cell r="D3308" t="str">
            <v>PC_EMP</v>
          </cell>
          <cell r="E3308" t="str">
            <v>T</v>
          </cell>
          <cell r="F3308" t="str">
            <v>TOTAL</v>
          </cell>
          <cell r="G3308" t="str">
            <v>TOTAL</v>
          </cell>
          <cell r="I3308" t="str">
            <v>NC</v>
          </cell>
          <cell r="K3308" t="str">
            <v>V</v>
          </cell>
          <cell r="L3308">
            <v>38628.496828703705</v>
          </cell>
          <cell r="M3308" t="str">
            <v>gchateaug</v>
          </cell>
          <cell r="N3308">
            <v>38681.684606481482</v>
          </cell>
          <cell r="O3308" t="str">
            <v>gchateaug</v>
          </cell>
          <cell r="Q3308">
            <v>1.08</v>
          </cell>
        </row>
        <row r="3309">
          <cell r="A3309" t="str">
            <v>1998</v>
          </cell>
          <cell r="B3309" t="str">
            <v>EE00</v>
          </cell>
          <cell r="C3309" t="str">
            <v>A00</v>
          </cell>
          <cell r="D3309" t="str">
            <v>PC_EMP</v>
          </cell>
          <cell r="E3309" t="str">
            <v>T</v>
          </cell>
          <cell r="F3309" t="str">
            <v>TOTAL</v>
          </cell>
          <cell r="G3309" t="str">
            <v>RSE</v>
          </cell>
          <cell r="I3309" t="str">
            <v>NC</v>
          </cell>
          <cell r="K3309" t="str">
            <v>V</v>
          </cell>
          <cell r="L3309">
            <v>38628.496828703705</v>
          </cell>
          <cell r="M3309" t="str">
            <v>gchateaug</v>
          </cell>
          <cell r="N3309">
            <v>38681.684652777774</v>
          </cell>
          <cell r="O3309" t="str">
            <v>gchateaug</v>
          </cell>
          <cell r="Q3309">
            <v>0.73</v>
          </cell>
        </row>
        <row r="3310">
          <cell r="A3310" t="str">
            <v>1998</v>
          </cell>
          <cell r="B3310" t="str">
            <v>EE00</v>
          </cell>
          <cell r="C3310" t="str">
            <v>A00</v>
          </cell>
          <cell r="D3310" t="str">
            <v>PC_EMP</v>
          </cell>
          <cell r="E3310" t="str">
            <v>T</v>
          </cell>
          <cell r="F3310" t="str">
            <v>BES</v>
          </cell>
          <cell r="G3310" t="str">
            <v>TOTAL</v>
          </cell>
          <cell r="I3310" t="str">
            <v>NC</v>
          </cell>
          <cell r="K3310" t="str">
            <v>V</v>
          </cell>
          <cell r="L3310">
            <v>38628.496828703705</v>
          </cell>
          <cell r="M3310" t="str">
            <v>gchateaug</v>
          </cell>
          <cell r="N3310">
            <v>38681.684652777774</v>
          </cell>
          <cell r="O3310" t="str">
            <v>gchateaug</v>
          </cell>
          <cell r="Q3310">
            <v>0.13</v>
          </cell>
        </row>
        <row r="3311">
          <cell r="A3311" t="str">
            <v>1998</v>
          </cell>
          <cell r="B3311" t="str">
            <v>EE00</v>
          </cell>
          <cell r="C3311" t="str">
            <v>A00</v>
          </cell>
          <cell r="D3311" t="str">
            <v>PC_EMP</v>
          </cell>
          <cell r="E3311" t="str">
            <v>T</v>
          </cell>
          <cell r="F3311" t="str">
            <v>BES</v>
          </cell>
          <cell r="G3311" t="str">
            <v>RSE</v>
          </cell>
          <cell r="I3311" t="str">
            <v>NC</v>
          </cell>
          <cell r="K3311" t="str">
            <v>V</v>
          </cell>
          <cell r="L3311">
            <v>38628.496828703705</v>
          </cell>
          <cell r="M3311" t="str">
            <v>gchateaug</v>
          </cell>
          <cell r="N3311">
            <v>38681.684652777774</v>
          </cell>
          <cell r="O3311" t="str">
            <v>gchateaug</v>
          </cell>
          <cell r="Q3311">
            <v>0.08</v>
          </cell>
        </row>
        <row r="3312">
          <cell r="A3312" t="str">
            <v>1997</v>
          </cell>
          <cell r="B3312" t="str">
            <v>CZ0</v>
          </cell>
          <cell r="C3312" t="str">
            <v>A00</v>
          </cell>
          <cell r="D3312" t="str">
            <v>PC_EMP</v>
          </cell>
          <cell r="E3312" t="str">
            <v>T</v>
          </cell>
          <cell r="F3312" t="str">
            <v>TOTAL</v>
          </cell>
          <cell r="G3312" t="str">
            <v>TOTAL</v>
          </cell>
          <cell r="I3312" t="str">
            <v>NC</v>
          </cell>
          <cell r="K3312" t="str">
            <v>V</v>
          </cell>
          <cell r="L3312">
            <v>38628.496828703705</v>
          </cell>
          <cell r="M3312" t="str">
            <v>gchateaug</v>
          </cell>
          <cell r="N3312">
            <v>38681.68445601852</v>
          </cell>
          <cell r="O3312" t="str">
            <v>gchateaug</v>
          </cell>
          <cell r="Q3312">
            <v>0.96</v>
          </cell>
        </row>
        <row r="3313">
          <cell r="A3313" t="str">
            <v>1997</v>
          </cell>
          <cell r="B3313" t="str">
            <v>CZ0</v>
          </cell>
          <cell r="C3313" t="str">
            <v>A00</v>
          </cell>
          <cell r="D3313" t="str">
            <v>PC_EMP</v>
          </cell>
          <cell r="E3313" t="str">
            <v>T</v>
          </cell>
          <cell r="F3313" t="str">
            <v>TOTAL</v>
          </cell>
          <cell r="G3313" t="str">
            <v>RSE</v>
          </cell>
          <cell r="I3313" t="str">
            <v>NC</v>
          </cell>
          <cell r="K3313" t="str">
            <v>V</v>
          </cell>
          <cell r="L3313">
            <v>38628.496828703705</v>
          </cell>
          <cell r="M3313" t="str">
            <v>gchateaug</v>
          </cell>
          <cell r="N3313">
            <v>38681.68445601852</v>
          </cell>
          <cell r="O3313" t="str">
            <v>gchateaug</v>
          </cell>
          <cell r="Q3313">
            <v>0.49</v>
          </cell>
        </row>
        <row r="3314">
          <cell r="A3314" t="str">
            <v>1997</v>
          </cell>
          <cell r="B3314" t="str">
            <v>CZ0</v>
          </cell>
          <cell r="C3314" t="str">
            <v>A00</v>
          </cell>
          <cell r="D3314" t="str">
            <v>PC_EMP</v>
          </cell>
          <cell r="E3314" t="str">
            <v>T</v>
          </cell>
          <cell r="F3314" t="str">
            <v>BES</v>
          </cell>
          <cell r="G3314" t="str">
            <v>TOTAL</v>
          </cell>
          <cell r="I3314" t="str">
            <v>NC</v>
          </cell>
          <cell r="K3314" t="str">
            <v>V</v>
          </cell>
          <cell r="L3314">
            <v>38628.496828703705</v>
          </cell>
          <cell r="M3314" t="str">
            <v>gchateaug</v>
          </cell>
          <cell r="N3314">
            <v>38681.68445601852</v>
          </cell>
          <cell r="O3314" t="str">
            <v>gchateaug</v>
          </cell>
          <cell r="Q3314">
            <v>0.41</v>
          </cell>
        </row>
        <row r="3315">
          <cell r="A3315" t="str">
            <v>1997</v>
          </cell>
          <cell r="B3315" t="str">
            <v>CZ0</v>
          </cell>
          <cell r="C3315" t="str">
            <v>A00</v>
          </cell>
          <cell r="D3315" t="str">
            <v>PC_EMP</v>
          </cell>
          <cell r="E3315" t="str">
            <v>T</v>
          </cell>
          <cell r="F3315" t="str">
            <v>BES</v>
          </cell>
          <cell r="G3315" t="str">
            <v>RSE</v>
          </cell>
          <cell r="I3315" t="str">
            <v>NC</v>
          </cell>
          <cell r="K3315" t="str">
            <v>V</v>
          </cell>
          <cell r="L3315">
            <v>38628.496828703705</v>
          </cell>
          <cell r="M3315" t="str">
            <v>gchateaug</v>
          </cell>
          <cell r="N3315">
            <v>38681.68445601852</v>
          </cell>
          <cell r="O3315" t="str">
            <v>gchateaug</v>
          </cell>
          <cell r="Q3315">
            <v>0.14000000000000001</v>
          </cell>
        </row>
        <row r="3316">
          <cell r="A3316" t="str">
            <v>1996</v>
          </cell>
          <cell r="B3316" t="str">
            <v>SE0</v>
          </cell>
          <cell r="C3316" t="str">
            <v>A00</v>
          </cell>
          <cell r="D3316" t="str">
            <v>PC_EMP</v>
          </cell>
          <cell r="E3316" t="str">
            <v>T</v>
          </cell>
          <cell r="F3316" t="str">
            <v>TOTAL</v>
          </cell>
          <cell r="G3316" t="str">
            <v>RSE</v>
          </cell>
          <cell r="H3316" t="str">
            <v>:</v>
          </cell>
          <cell r="I3316" t="str">
            <v>NC</v>
          </cell>
          <cell r="K3316" t="str">
            <v>V</v>
          </cell>
          <cell r="L3316">
            <v>38628.496828703705</v>
          </cell>
          <cell r="M3316" t="str">
            <v>gchateaug</v>
          </cell>
          <cell r="N3316">
            <v>38680.624490740738</v>
          </cell>
          <cell r="O3316" t="str">
            <v>gchateaug</v>
          </cell>
        </row>
        <row r="3317">
          <cell r="A3317" t="str">
            <v>1995</v>
          </cell>
          <cell r="B3317" t="str">
            <v>NO0</v>
          </cell>
          <cell r="C3317" t="str">
            <v>A00</v>
          </cell>
          <cell r="D3317" t="str">
            <v>PC_EMP</v>
          </cell>
          <cell r="E3317" t="str">
            <v>T</v>
          </cell>
          <cell r="F3317" t="str">
            <v>TOTAL</v>
          </cell>
          <cell r="G3317" t="str">
            <v>TOTAL</v>
          </cell>
          <cell r="I3317" t="str">
            <v>OTH</v>
          </cell>
          <cell r="J3317" t="str">
            <v>DATA OCDE</v>
          </cell>
          <cell r="K3317" t="str">
            <v>V</v>
          </cell>
          <cell r="L3317">
            <v>38628.496828703705</v>
          </cell>
          <cell r="M3317" t="str">
            <v>gchateaug</v>
          </cell>
          <cell r="N3317">
            <v>38681.684444444443</v>
          </cell>
          <cell r="O3317" t="str">
            <v>gchateaug</v>
          </cell>
          <cell r="Q3317">
            <v>2</v>
          </cell>
        </row>
        <row r="3318">
          <cell r="A3318" t="str">
            <v>1995</v>
          </cell>
          <cell r="B3318" t="str">
            <v>NO0</v>
          </cell>
          <cell r="C3318" t="str">
            <v>A00</v>
          </cell>
          <cell r="D3318" t="str">
            <v>PC_EMP</v>
          </cell>
          <cell r="E3318" t="str">
            <v>T</v>
          </cell>
          <cell r="F3318" t="str">
            <v>TOTAL</v>
          </cell>
          <cell r="G3318" t="str">
            <v>RSE</v>
          </cell>
          <cell r="H3318" t="str">
            <v>u</v>
          </cell>
          <cell r="I3318" t="str">
            <v>OTH</v>
          </cell>
          <cell r="J3318" t="str">
            <v>DATA OCDE</v>
          </cell>
          <cell r="K3318" t="str">
            <v>V</v>
          </cell>
          <cell r="L3318">
            <v>38628.496828703705</v>
          </cell>
          <cell r="M3318" t="str">
            <v>gchateaug</v>
          </cell>
          <cell r="N3318">
            <v>38681.684444444443</v>
          </cell>
          <cell r="O3318" t="str">
            <v>gchateaug</v>
          </cell>
          <cell r="Q3318">
            <v>1.31</v>
          </cell>
        </row>
        <row r="3319">
          <cell r="A3319" t="str">
            <v>1995</v>
          </cell>
          <cell r="B3319" t="str">
            <v>NO0</v>
          </cell>
          <cell r="C3319" t="str">
            <v>A00</v>
          </cell>
          <cell r="D3319" t="str">
            <v>PC_EMP</v>
          </cell>
          <cell r="E3319" t="str">
            <v>T</v>
          </cell>
          <cell r="F3319" t="str">
            <v>BES</v>
          </cell>
          <cell r="G3319" t="str">
            <v>TOTAL</v>
          </cell>
          <cell r="I3319" t="str">
            <v>OTH</v>
          </cell>
          <cell r="J3319" t="str">
            <v>DATA OCDE</v>
          </cell>
          <cell r="K3319" t="str">
            <v>V</v>
          </cell>
          <cell r="L3319">
            <v>38628.496828703705</v>
          </cell>
          <cell r="M3319" t="str">
            <v>gchateaug</v>
          </cell>
          <cell r="N3319">
            <v>38681.684444444443</v>
          </cell>
          <cell r="O3319" t="str">
            <v>gchateaug</v>
          </cell>
          <cell r="Q3319">
            <v>0.78</v>
          </cell>
        </row>
        <row r="3320">
          <cell r="A3320" t="str">
            <v>1995</v>
          </cell>
          <cell r="B3320" t="str">
            <v>NO0</v>
          </cell>
          <cell r="C3320" t="str">
            <v>A00</v>
          </cell>
          <cell r="D3320" t="str">
            <v>PC_EMP</v>
          </cell>
          <cell r="E3320" t="str">
            <v>T</v>
          </cell>
          <cell r="F3320" t="str">
            <v>BES</v>
          </cell>
          <cell r="G3320" t="str">
            <v>RSE</v>
          </cell>
          <cell r="H3320" t="str">
            <v>u</v>
          </cell>
          <cell r="I3320" t="str">
            <v>OTH</v>
          </cell>
          <cell r="J3320" t="str">
            <v>DATA OCDE</v>
          </cell>
          <cell r="K3320" t="str">
            <v>V</v>
          </cell>
          <cell r="L3320">
            <v>38628.496828703705</v>
          </cell>
          <cell r="M3320" t="str">
            <v>gchateaug</v>
          </cell>
          <cell r="N3320">
            <v>38681.684444444443</v>
          </cell>
          <cell r="O3320" t="str">
            <v>gchateaug</v>
          </cell>
          <cell r="Q3320">
            <v>0.49</v>
          </cell>
        </row>
        <row r="3321">
          <cell r="A3321" t="str">
            <v>1995</v>
          </cell>
          <cell r="B3321" t="str">
            <v>IS00</v>
          </cell>
          <cell r="C3321" t="str">
            <v>A00</v>
          </cell>
          <cell r="D3321" t="str">
            <v>PC_EMP</v>
          </cell>
          <cell r="E3321" t="str">
            <v>T</v>
          </cell>
          <cell r="F3321" t="str">
            <v>TOTAL</v>
          </cell>
          <cell r="G3321" t="str">
            <v>TOTAL</v>
          </cell>
          <cell r="I3321" t="str">
            <v>NC</v>
          </cell>
          <cell r="K3321" t="str">
            <v>V</v>
          </cell>
          <cell r="L3321">
            <v>38628.496828703705</v>
          </cell>
          <cell r="M3321" t="str">
            <v>gchateaug</v>
          </cell>
          <cell r="N3321">
            <v>38681.684652777774</v>
          </cell>
          <cell r="O3321" t="str">
            <v>gchateaug</v>
          </cell>
          <cell r="Q3321">
            <v>2.06</v>
          </cell>
        </row>
        <row r="3322">
          <cell r="A3322" t="str">
            <v>2002</v>
          </cell>
          <cell r="B3322" t="str">
            <v>ITF</v>
          </cell>
          <cell r="C3322" t="str">
            <v>A00</v>
          </cell>
          <cell r="D3322" t="str">
            <v>PC_EMP</v>
          </cell>
          <cell r="E3322" t="str">
            <v>T</v>
          </cell>
          <cell r="F3322" t="str">
            <v>TOTAL</v>
          </cell>
          <cell r="G3322" t="str">
            <v>TOTAL</v>
          </cell>
          <cell r="H3322" t="str">
            <v>:</v>
          </cell>
          <cell r="I3322" t="str">
            <v>MS</v>
          </cell>
          <cell r="K3322" t="str">
            <v>V</v>
          </cell>
          <cell r="L3322">
            <v>38628.496828703705</v>
          </cell>
          <cell r="M3322" t="str">
            <v>gchateaug</v>
          </cell>
          <cell r="N3322">
            <v>38680.624479166669</v>
          </cell>
          <cell r="O3322" t="str">
            <v>gchateaug</v>
          </cell>
        </row>
        <row r="3323">
          <cell r="A3323" t="str">
            <v>2002</v>
          </cell>
          <cell r="B3323" t="str">
            <v>ITF</v>
          </cell>
          <cell r="C3323" t="str">
            <v>A00</v>
          </cell>
          <cell r="D3323" t="str">
            <v>PC_EMP</v>
          </cell>
          <cell r="E3323" t="str">
            <v>T</v>
          </cell>
          <cell r="F3323" t="str">
            <v>TOTAL</v>
          </cell>
          <cell r="G3323" t="str">
            <v>RSE</v>
          </cell>
          <cell r="H3323" t="str">
            <v>:</v>
          </cell>
          <cell r="I3323" t="str">
            <v>MS</v>
          </cell>
          <cell r="K3323" t="str">
            <v>V</v>
          </cell>
          <cell r="L3323">
            <v>38628.496828703705</v>
          </cell>
          <cell r="M3323" t="str">
            <v>gchateaug</v>
          </cell>
          <cell r="N3323">
            <v>38680.624479166669</v>
          </cell>
          <cell r="O3323" t="str">
            <v>gchateaug</v>
          </cell>
        </row>
        <row r="3324">
          <cell r="A3324" t="str">
            <v>2002</v>
          </cell>
          <cell r="B3324" t="str">
            <v>ITF</v>
          </cell>
          <cell r="C3324" t="str">
            <v>A00</v>
          </cell>
          <cell r="D3324" t="str">
            <v>PC_EMP</v>
          </cell>
          <cell r="E3324" t="str">
            <v>T</v>
          </cell>
          <cell r="F3324" t="str">
            <v>BES</v>
          </cell>
          <cell r="G3324" t="str">
            <v>TOTAL</v>
          </cell>
          <cell r="H3324" t="str">
            <v>:</v>
          </cell>
          <cell r="I3324" t="str">
            <v>MS</v>
          </cell>
          <cell r="K3324" t="str">
            <v>V</v>
          </cell>
          <cell r="L3324">
            <v>38628.496828703705</v>
          </cell>
          <cell r="M3324" t="str">
            <v>gchateaug</v>
          </cell>
          <cell r="N3324">
            <v>38680.624479166669</v>
          </cell>
          <cell r="O3324" t="str">
            <v>gchateaug</v>
          </cell>
        </row>
        <row r="3325">
          <cell r="A3325" t="str">
            <v>2002</v>
          </cell>
          <cell r="B3325" t="str">
            <v>ITF</v>
          </cell>
          <cell r="C3325" t="str">
            <v>A00</v>
          </cell>
          <cell r="D3325" t="str">
            <v>PC_EMP</v>
          </cell>
          <cell r="E3325" t="str">
            <v>T</v>
          </cell>
          <cell r="F3325" t="str">
            <v>BES</v>
          </cell>
          <cell r="G3325" t="str">
            <v>RSE</v>
          </cell>
          <cell r="H3325" t="str">
            <v>:</v>
          </cell>
          <cell r="I3325" t="str">
            <v>MS</v>
          </cell>
          <cell r="K3325" t="str">
            <v>V</v>
          </cell>
          <cell r="L3325">
            <v>38628.496828703705</v>
          </cell>
          <cell r="M3325" t="str">
            <v>gchateaug</v>
          </cell>
          <cell r="N3325">
            <v>38680.624479166669</v>
          </cell>
          <cell r="O3325" t="str">
            <v>gchateaug</v>
          </cell>
        </row>
        <row r="3326">
          <cell r="A3326" t="str">
            <v>2002</v>
          </cell>
          <cell r="B3326" t="str">
            <v>ITE3</v>
          </cell>
          <cell r="C3326" t="str">
            <v>A00</v>
          </cell>
          <cell r="D3326" t="str">
            <v>PC_EMP</v>
          </cell>
          <cell r="E3326" t="str">
            <v>T</v>
          </cell>
          <cell r="F3326" t="str">
            <v>TOTAL</v>
          </cell>
          <cell r="G3326" t="str">
            <v>TOTAL</v>
          </cell>
          <cell r="H3326" t="str">
            <v>:</v>
          </cell>
          <cell r="I3326" t="str">
            <v>MS</v>
          </cell>
          <cell r="K3326" t="str">
            <v>V</v>
          </cell>
          <cell r="L3326">
            <v>38628.496828703705</v>
          </cell>
          <cell r="M3326" t="str">
            <v>gchateaug</v>
          </cell>
          <cell r="N3326">
            <v>38680.624479166669</v>
          </cell>
          <cell r="O3326" t="str">
            <v>gchateaug</v>
          </cell>
        </row>
        <row r="3327">
          <cell r="A3327" t="str">
            <v>2002</v>
          </cell>
          <cell r="B3327" t="str">
            <v>ITE3</v>
          </cell>
          <cell r="C3327" t="str">
            <v>A00</v>
          </cell>
          <cell r="D3327" t="str">
            <v>PC_EMP</v>
          </cell>
          <cell r="E3327" t="str">
            <v>T</v>
          </cell>
          <cell r="F3327" t="str">
            <v>TOTAL</v>
          </cell>
          <cell r="G3327" t="str">
            <v>RSE</v>
          </cell>
          <cell r="H3327" t="str">
            <v>:</v>
          </cell>
          <cell r="I3327" t="str">
            <v>MS</v>
          </cell>
          <cell r="K3327" t="str">
            <v>V</v>
          </cell>
          <cell r="L3327">
            <v>38628.496828703705</v>
          </cell>
          <cell r="M3327" t="str">
            <v>gchateaug</v>
          </cell>
          <cell r="N3327">
            <v>38680.624479166669</v>
          </cell>
          <cell r="O3327" t="str">
            <v>gchateaug</v>
          </cell>
        </row>
        <row r="3328">
          <cell r="A3328" t="str">
            <v>2002</v>
          </cell>
          <cell r="B3328" t="str">
            <v>ITE3</v>
          </cell>
          <cell r="C3328" t="str">
            <v>A00</v>
          </cell>
          <cell r="D3328" t="str">
            <v>PC_EMP</v>
          </cell>
          <cell r="E3328" t="str">
            <v>T</v>
          </cell>
          <cell r="F3328" t="str">
            <v>BES</v>
          </cell>
          <cell r="G3328" t="str">
            <v>TOTAL</v>
          </cell>
          <cell r="H3328" t="str">
            <v>:</v>
          </cell>
          <cell r="I3328" t="str">
            <v>MS</v>
          </cell>
          <cell r="K3328" t="str">
            <v>V</v>
          </cell>
          <cell r="L3328">
            <v>38628.496828703705</v>
          </cell>
          <cell r="M3328" t="str">
            <v>gchateaug</v>
          </cell>
          <cell r="N3328">
            <v>38680.624479166669</v>
          </cell>
          <cell r="O3328" t="str">
            <v>gchateaug</v>
          </cell>
        </row>
        <row r="3329">
          <cell r="A3329" t="str">
            <v>2002</v>
          </cell>
          <cell r="B3329" t="str">
            <v>ITE3</v>
          </cell>
          <cell r="C3329" t="str">
            <v>A00</v>
          </cell>
          <cell r="D3329" t="str">
            <v>PC_EMP</v>
          </cell>
          <cell r="E3329" t="str">
            <v>T</v>
          </cell>
          <cell r="F3329" t="str">
            <v>BES</v>
          </cell>
          <cell r="G3329" t="str">
            <v>RSE</v>
          </cell>
          <cell r="H3329" t="str">
            <v>:</v>
          </cell>
          <cell r="I3329" t="str">
            <v>MS</v>
          </cell>
          <cell r="K3329" t="str">
            <v>V</v>
          </cell>
          <cell r="L3329">
            <v>38628.496828703705</v>
          </cell>
          <cell r="M3329" t="str">
            <v>gchateaug</v>
          </cell>
          <cell r="N3329">
            <v>38680.624479166669</v>
          </cell>
          <cell r="O3329" t="str">
            <v>gchateaug</v>
          </cell>
        </row>
        <row r="3330">
          <cell r="A3330" t="str">
            <v>2002</v>
          </cell>
          <cell r="B3330" t="str">
            <v>ITE2</v>
          </cell>
          <cell r="C3330" t="str">
            <v>A00</v>
          </cell>
          <cell r="D3330" t="str">
            <v>PC_EMP</v>
          </cell>
          <cell r="E3330" t="str">
            <v>T</v>
          </cell>
          <cell r="F3330" t="str">
            <v>TOTAL</v>
          </cell>
          <cell r="G3330" t="str">
            <v>TOTAL</v>
          </cell>
          <cell r="H3330" t="str">
            <v>:</v>
          </cell>
          <cell r="I3330" t="str">
            <v>MS</v>
          </cell>
          <cell r="K3330" t="str">
            <v>V</v>
          </cell>
          <cell r="L3330">
            <v>38628.496828703705</v>
          </cell>
          <cell r="M3330" t="str">
            <v>gchateaug</v>
          </cell>
          <cell r="N3330">
            <v>38680.624479166669</v>
          </cell>
          <cell r="O3330" t="str">
            <v>gchateaug</v>
          </cell>
        </row>
        <row r="3331">
          <cell r="A3331" t="str">
            <v>2002</v>
          </cell>
          <cell r="B3331" t="str">
            <v>ITE2</v>
          </cell>
          <cell r="C3331" t="str">
            <v>A00</v>
          </cell>
          <cell r="D3331" t="str">
            <v>PC_EMP</v>
          </cell>
          <cell r="E3331" t="str">
            <v>T</v>
          </cell>
          <cell r="F3331" t="str">
            <v>TOTAL</v>
          </cell>
          <cell r="G3331" t="str">
            <v>RSE</v>
          </cell>
          <cell r="H3331" t="str">
            <v>:</v>
          </cell>
          <cell r="I3331" t="str">
            <v>MS</v>
          </cell>
          <cell r="K3331" t="str">
            <v>V</v>
          </cell>
          <cell r="L3331">
            <v>38628.496828703705</v>
          </cell>
          <cell r="M3331" t="str">
            <v>gchateaug</v>
          </cell>
          <cell r="N3331">
            <v>38680.624479166669</v>
          </cell>
          <cell r="O3331" t="str">
            <v>gchateaug</v>
          </cell>
        </row>
        <row r="3332">
          <cell r="A3332" t="str">
            <v>2002</v>
          </cell>
          <cell r="B3332" t="str">
            <v>ITE2</v>
          </cell>
          <cell r="C3332" t="str">
            <v>A00</v>
          </cell>
          <cell r="D3332" t="str">
            <v>PC_EMP</v>
          </cell>
          <cell r="E3332" t="str">
            <v>T</v>
          </cell>
          <cell r="F3332" t="str">
            <v>BES</v>
          </cell>
          <cell r="G3332" t="str">
            <v>TOTAL</v>
          </cell>
          <cell r="H3332" t="str">
            <v>:</v>
          </cell>
          <cell r="I3332" t="str">
            <v>MS</v>
          </cell>
          <cell r="K3332" t="str">
            <v>V</v>
          </cell>
          <cell r="L3332">
            <v>38628.496828703705</v>
          </cell>
          <cell r="M3332" t="str">
            <v>gchateaug</v>
          </cell>
          <cell r="N3332">
            <v>38680.624479166669</v>
          </cell>
          <cell r="O3332" t="str">
            <v>gchateaug</v>
          </cell>
        </row>
        <row r="3333">
          <cell r="A3333" t="str">
            <v>2002</v>
          </cell>
          <cell r="B3333" t="str">
            <v>ITE2</v>
          </cell>
          <cell r="C3333" t="str">
            <v>A00</v>
          </cell>
          <cell r="D3333" t="str">
            <v>PC_EMP</v>
          </cell>
          <cell r="E3333" t="str">
            <v>T</v>
          </cell>
          <cell r="F3333" t="str">
            <v>BES</v>
          </cell>
          <cell r="G3333" t="str">
            <v>RSE</v>
          </cell>
          <cell r="H3333" t="str">
            <v>:</v>
          </cell>
          <cell r="I3333" t="str">
            <v>MS</v>
          </cell>
          <cell r="K3333" t="str">
            <v>V</v>
          </cell>
          <cell r="L3333">
            <v>38628.496828703705</v>
          </cell>
          <cell r="M3333" t="str">
            <v>gchateaug</v>
          </cell>
          <cell r="N3333">
            <v>38680.624479166669</v>
          </cell>
          <cell r="O3333" t="str">
            <v>gchateaug</v>
          </cell>
        </row>
        <row r="3334">
          <cell r="A3334" t="str">
            <v>2002</v>
          </cell>
          <cell r="B3334" t="str">
            <v>CZ05</v>
          </cell>
          <cell r="C3334" t="str">
            <v>A00</v>
          </cell>
          <cell r="D3334" t="str">
            <v>PC_EMP</v>
          </cell>
          <cell r="E3334" t="str">
            <v>T</v>
          </cell>
          <cell r="F3334" t="str">
            <v>BES</v>
          </cell>
          <cell r="G3334" t="str">
            <v>TOTAL</v>
          </cell>
          <cell r="I3334" t="str">
            <v>MS</v>
          </cell>
          <cell r="K3334" t="str">
            <v>V</v>
          </cell>
          <cell r="L3334">
            <v>38628.496840277781</v>
          </cell>
          <cell r="M3334" t="str">
            <v>gchateaug</v>
          </cell>
          <cell r="N3334">
            <v>38680.624467592592</v>
          </cell>
          <cell r="O3334" t="str">
            <v>gchateaug</v>
          </cell>
          <cell r="Q3334">
            <v>0.52</v>
          </cell>
        </row>
        <row r="3335">
          <cell r="A3335" t="str">
            <v>2002</v>
          </cell>
          <cell r="B3335" t="str">
            <v>CZ05</v>
          </cell>
          <cell r="C3335" t="str">
            <v>A00</v>
          </cell>
          <cell r="D3335" t="str">
            <v>PC_EMP</v>
          </cell>
          <cell r="E3335" t="str">
            <v>T</v>
          </cell>
          <cell r="F3335" t="str">
            <v>BES</v>
          </cell>
          <cell r="G3335" t="str">
            <v>RSE</v>
          </cell>
          <cell r="I3335" t="str">
            <v>MS</v>
          </cell>
          <cell r="K3335" t="str">
            <v>V</v>
          </cell>
          <cell r="L3335">
            <v>38628.496840277781</v>
          </cell>
          <cell r="M3335" t="str">
            <v>gchateaug</v>
          </cell>
          <cell r="N3335">
            <v>38680.624467592592</v>
          </cell>
          <cell r="O3335" t="str">
            <v>gchateaug</v>
          </cell>
          <cell r="Q3335">
            <v>0.18</v>
          </cell>
        </row>
        <row r="3336">
          <cell r="A3336" t="str">
            <v>2002</v>
          </cell>
          <cell r="B3336" t="str">
            <v>BE34</v>
          </cell>
          <cell r="C3336" t="str">
            <v>A00</v>
          </cell>
          <cell r="D3336" t="str">
            <v>PC_EMP</v>
          </cell>
          <cell r="E3336" t="str">
            <v>T</v>
          </cell>
          <cell r="F3336" t="str">
            <v>TOTAL</v>
          </cell>
          <cell r="G3336" t="str">
            <v>TOTAL</v>
          </cell>
          <cell r="H3336" t="str">
            <v>:</v>
          </cell>
          <cell r="I3336" t="str">
            <v>MS</v>
          </cell>
          <cell r="K3336" t="str">
            <v>V</v>
          </cell>
          <cell r="L3336">
            <v>38628.496840277781</v>
          </cell>
          <cell r="M3336" t="str">
            <v>gchateaug</v>
          </cell>
          <cell r="N3336">
            <v>38680.624467592592</v>
          </cell>
          <cell r="O3336" t="str">
            <v>gchateaug</v>
          </cell>
        </row>
        <row r="3337">
          <cell r="A3337" t="str">
            <v>2002</v>
          </cell>
          <cell r="B3337" t="str">
            <v>BE34</v>
          </cell>
          <cell r="C3337" t="str">
            <v>A00</v>
          </cell>
          <cell r="D3337" t="str">
            <v>PC_EMP</v>
          </cell>
          <cell r="E3337" t="str">
            <v>T</v>
          </cell>
          <cell r="F3337" t="str">
            <v>TOTAL</v>
          </cell>
          <cell r="G3337" t="str">
            <v>RSE</v>
          </cell>
          <cell r="H3337" t="str">
            <v>:</v>
          </cell>
          <cell r="I3337" t="str">
            <v>MS</v>
          </cell>
          <cell r="K3337" t="str">
            <v>V</v>
          </cell>
          <cell r="L3337">
            <v>38628.496840277781</v>
          </cell>
          <cell r="M3337" t="str">
            <v>gchateaug</v>
          </cell>
          <cell r="N3337">
            <v>38680.624467592592</v>
          </cell>
          <cell r="O3337" t="str">
            <v>gchateaug</v>
          </cell>
        </row>
        <row r="3338">
          <cell r="A3338" t="str">
            <v>2002</v>
          </cell>
          <cell r="B3338" t="str">
            <v>BE34</v>
          </cell>
          <cell r="C3338" t="str">
            <v>A00</v>
          </cell>
          <cell r="D3338" t="str">
            <v>PC_EMP</v>
          </cell>
          <cell r="E3338" t="str">
            <v>T</v>
          </cell>
          <cell r="F3338" t="str">
            <v>BES</v>
          </cell>
          <cell r="G3338" t="str">
            <v>TOTAL</v>
          </cell>
          <cell r="H3338" t="str">
            <v>:</v>
          </cell>
          <cell r="I3338" t="str">
            <v>MS</v>
          </cell>
          <cell r="K3338" t="str">
            <v>V</v>
          </cell>
          <cell r="L3338">
            <v>38628.496840277781</v>
          </cell>
          <cell r="M3338" t="str">
            <v>gchateaug</v>
          </cell>
          <cell r="N3338">
            <v>38680.624467592592</v>
          </cell>
          <cell r="O3338" t="str">
            <v>gchateaug</v>
          </cell>
        </row>
        <row r="3339">
          <cell r="A3339" t="str">
            <v>2002</v>
          </cell>
          <cell r="B3339" t="str">
            <v>BE34</v>
          </cell>
          <cell r="C3339" t="str">
            <v>A00</v>
          </cell>
          <cell r="D3339" t="str">
            <v>PC_EMP</v>
          </cell>
          <cell r="E3339" t="str">
            <v>T</v>
          </cell>
          <cell r="F3339" t="str">
            <v>BES</v>
          </cell>
          <cell r="G3339" t="str">
            <v>RSE</v>
          </cell>
          <cell r="H3339" t="str">
            <v>:</v>
          </cell>
          <cell r="I3339" t="str">
            <v>MS</v>
          </cell>
          <cell r="K3339" t="str">
            <v>V</v>
          </cell>
          <cell r="L3339">
            <v>38628.496840277781</v>
          </cell>
          <cell r="M3339" t="str">
            <v>gchateaug</v>
          </cell>
          <cell r="N3339">
            <v>38680.624467592592</v>
          </cell>
          <cell r="O3339" t="str">
            <v>gchateaug</v>
          </cell>
        </row>
        <row r="3340">
          <cell r="A3340" t="str">
            <v>2003</v>
          </cell>
          <cell r="B3340" t="str">
            <v>SE06</v>
          </cell>
          <cell r="C3340" t="str">
            <v>A00</v>
          </cell>
          <cell r="D3340" t="str">
            <v>PC_EMP</v>
          </cell>
          <cell r="E3340" t="str">
            <v>T</v>
          </cell>
          <cell r="F3340" t="str">
            <v>BES</v>
          </cell>
          <cell r="G3340" t="str">
            <v>RSE</v>
          </cell>
          <cell r="I3340" t="str">
            <v>MS</v>
          </cell>
          <cell r="K3340" t="str">
            <v>V</v>
          </cell>
          <cell r="L3340">
            <v>38628.496840277781</v>
          </cell>
          <cell r="M3340" t="str">
            <v>gchateaug</v>
          </cell>
          <cell r="N3340">
            <v>38680.624467592592</v>
          </cell>
          <cell r="O3340" t="str">
            <v>gchateaug</v>
          </cell>
          <cell r="Q3340">
            <v>0.32</v>
          </cell>
        </row>
        <row r="3341">
          <cell r="A3341" t="str">
            <v>2003</v>
          </cell>
          <cell r="B3341" t="str">
            <v>RO03</v>
          </cell>
          <cell r="C3341" t="str">
            <v>A00</v>
          </cell>
          <cell r="D3341" t="str">
            <v>PC_EMP</v>
          </cell>
          <cell r="E3341" t="str">
            <v>T</v>
          </cell>
          <cell r="F3341" t="str">
            <v>TOTAL</v>
          </cell>
          <cell r="G3341" t="str">
            <v>TOTAL</v>
          </cell>
          <cell r="I3341" t="str">
            <v>MS</v>
          </cell>
          <cell r="K3341" t="str">
            <v>V</v>
          </cell>
          <cell r="L3341">
            <v>38628.496840277781</v>
          </cell>
          <cell r="M3341" t="str">
            <v>gchateaug</v>
          </cell>
          <cell r="N3341">
            <v>38680.624467592592</v>
          </cell>
          <cell r="O3341" t="str">
            <v>gchateaug</v>
          </cell>
          <cell r="Q3341">
            <v>0.28999999999999998</v>
          </cell>
        </row>
        <row r="3342">
          <cell r="A3342" t="str">
            <v>2003</v>
          </cell>
          <cell r="B3342" t="str">
            <v>RO03</v>
          </cell>
          <cell r="C3342" t="str">
            <v>A00</v>
          </cell>
          <cell r="D3342" t="str">
            <v>PC_EMP</v>
          </cell>
          <cell r="E3342" t="str">
            <v>T</v>
          </cell>
          <cell r="F3342" t="str">
            <v>TOTAL</v>
          </cell>
          <cell r="G3342" t="str">
            <v>RSE</v>
          </cell>
          <cell r="I3342" t="str">
            <v>MS</v>
          </cell>
          <cell r="K3342" t="str">
            <v>V</v>
          </cell>
          <cell r="L3342">
            <v>38628.496840277781</v>
          </cell>
          <cell r="M3342" t="str">
            <v>gchateaug</v>
          </cell>
          <cell r="N3342">
            <v>38680.624467592592</v>
          </cell>
          <cell r="O3342" t="str">
            <v>gchateaug</v>
          </cell>
          <cell r="Q3342">
            <v>0.14000000000000001</v>
          </cell>
        </row>
        <row r="3343">
          <cell r="A3343" t="str">
            <v>2003</v>
          </cell>
          <cell r="B3343" t="str">
            <v>RO03</v>
          </cell>
          <cell r="C3343" t="str">
            <v>A00</v>
          </cell>
          <cell r="D3343" t="str">
            <v>PC_EMP</v>
          </cell>
          <cell r="E3343" t="str">
            <v>T</v>
          </cell>
          <cell r="F3343" t="str">
            <v>BES</v>
          </cell>
          <cell r="G3343" t="str">
            <v>TOTAL</v>
          </cell>
          <cell r="I3343" t="str">
            <v>MS</v>
          </cell>
          <cell r="K3343" t="str">
            <v>V</v>
          </cell>
          <cell r="L3343">
            <v>38628.496840277781</v>
          </cell>
          <cell r="M3343" t="str">
            <v>gchateaug</v>
          </cell>
          <cell r="N3343">
            <v>38680.624467592592</v>
          </cell>
          <cell r="O3343" t="str">
            <v>gchateaug</v>
          </cell>
          <cell r="Q3343">
            <v>0.25</v>
          </cell>
        </row>
        <row r="3344">
          <cell r="A3344" t="str">
            <v>2003</v>
          </cell>
          <cell r="B3344" t="str">
            <v>RO03</v>
          </cell>
          <cell r="C3344" t="str">
            <v>A00</v>
          </cell>
          <cell r="D3344" t="str">
            <v>PC_EMP</v>
          </cell>
          <cell r="E3344" t="str">
            <v>T</v>
          </cell>
          <cell r="F3344" t="str">
            <v>BES</v>
          </cell>
          <cell r="G3344" t="str">
            <v>RSE</v>
          </cell>
          <cell r="I3344" t="str">
            <v>MS</v>
          </cell>
          <cell r="K3344" t="str">
            <v>V</v>
          </cell>
          <cell r="L3344">
            <v>38628.496840277781</v>
          </cell>
          <cell r="M3344" t="str">
            <v>gchateaug</v>
          </cell>
          <cell r="N3344">
            <v>38680.624467592592</v>
          </cell>
          <cell r="O3344" t="str">
            <v>gchateaug</v>
          </cell>
          <cell r="Q3344">
            <v>0.13</v>
          </cell>
        </row>
        <row r="3345">
          <cell r="A3345" t="str">
            <v>2003</v>
          </cell>
          <cell r="B3345" t="str">
            <v>RO02</v>
          </cell>
          <cell r="C3345" t="str">
            <v>A00</v>
          </cell>
          <cell r="D3345" t="str">
            <v>PC_EMP</v>
          </cell>
          <cell r="E3345" t="str">
            <v>T</v>
          </cell>
          <cell r="F3345" t="str">
            <v>TOTAL</v>
          </cell>
          <cell r="G3345" t="str">
            <v>TOTAL</v>
          </cell>
          <cell r="I3345" t="str">
            <v>MS</v>
          </cell>
          <cell r="K3345" t="str">
            <v>V</v>
          </cell>
          <cell r="L3345">
            <v>38628.496840277781</v>
          </cell>
          <cell r="M3345" t="str">
            <v>gchateaug</v>
          </cell>
          <cell r="N3345">
            <v>38680.624467592592</v>
          </cell>
          <cell r="O3345" t="str">
            <v>gchateaug</v>
          </cell>
          <cell r="Q3345">
            <v>0.17</v>
          </cell>
        </row>
        <row r="3346">
          <cell r="A3346" t="str">
            <v>2003</v>
          </cell>
          <cell r="B3346" t="str">
            <v>RO02</v>
          </cell>
          <cell r="C3346" t="str">
            <v>A00</v>
          </cell>
          <cell r="D3346" t="str">
            <v>PC_EMP</v>
          </cell>
          <cell r="E3346" t="str">
            <v>T</v>
          </cell>
          <cell r="F3346" t="str">
            <v>TOTAL</v>
          </cell>
          <cell r="G3346" t="str">
            <v>RSE</v>
          </cell>
          <cell r="I3346" t="str">
            <v>MS</v>
          </cell>
          <cell r="K3346" t="str">
            <v>V</v>
          </cell>
          <cell r="L3346">
            <v>38628.496840277781</v>
          </cell>
          <cell r="M3346" t="str">
            <v>gchateaug</v>
          </cell>
          <cell r="N3346">
            <v>38680.624467592592</v>
          </cell>
          <cell r="O3346" t="str">
            <v>gchateaug</v>
          </cell>
          <cell r="Q3346">
            <v>0.13</v>
          </cell>
        </row>
        <row r="3347">
          <cell r="A3347" t="str">
            <v>2003</v>
          </cell>
          <cell r="B3347" t="str">
            <v>RO02</v>
          </cell>
          <cell r="C3347" t="str">
            <v>A00</v>
          </cell>
          <cell r="D3347" t="str">
            <v>PC_EMP</v>
          </cell>
          <cell r="E3347" t="str">
            <v>T</v>
          </cell>
          <cell r="F3347" t="str">
            <v>BES</v>
          </cell>
          <cell r="G3347" t="str">
            <v>TOTAL</v>
          </cell>
          <cell r="I3347" t="str">
            <v>MS</v>
          </cell>
          <cell r="K3347" t="str">
            <v>V</v>
          </cell>
          <cell r="L3347">
            <v>38628.496840277781</v>
          </cell>
          <cell r="M3347" t="str">
            <v>gchateaug</v>
          </cell>
          <cell r="N3347">
            <v>38680.624467592592</v>
          </cell>
          <cell r="O3347" t="str">
            <v>gchateaug</v>
          </cell>
          <cell r="Q3347">
            <v>7.0000000000000007E-2</v>
          </cell>
        </row>
        <row r="3348">
          <cell r="A3348" t="str">
            <v>2003</v>
          </cell>
          <cell r="B3348" t="str">
            <v>RO02</v>
          </cell>
          <cell r="C3348" t="str">
            <v>A00</v>
          </cell>
          <cell r="D3348" t="str">
            <v>PC_EMP</v>
          </cell>
          <cell r="E3348" t="str">
            <v>T</v>
          </cell>
          <cell r="F3348" t="str">
            <v>BES</v>
          </cell>
          <cell r="G3348" t="str">
            <v>RSE</v>
          </cell>
          <cell r="I3348" t="str">
            <v>MS</v>
          </cell>
          <cell r="K3348" t="str">
            <v>V</v>
          </cell>
          <cell r="L3348">
            <v>38628.496840277781</v>
          </cell>
          <cell r="M3348" t="str">
            <v>gchateaug</v>
          </cell>
          <cell r="N3348">
            <v>38680.624467592592</v>
          </cell>
          <cell r="O3348" t="str">
            <v>gchateaug</v>
          </cell>
          <cell r="Q3348">
            <v>0.04</v>
          </cell>
        </row>
        <row r="3349">
          <cell r="A3349" t="str">
            <v>2003</v>
          </cell>
          <cell r="B3349" t="str">
            <v>PT30</v>
          </cell>
          <cell r="C3349" t="str">
            <v>A00</v>
          </cell>
          <cell r="D3349" t="str">
            <v>PC_EMP</v>
          </cell>
          <cell r="E3349" t="str">
            <v>T</v>
          </cell>
          <cell r="F3349" t="str">
            <v>TOTAL</v>
          </cell>
          <cell r="G3349" t="str">
            <v>TOTAL</v>
          </cell>
          <cell r="H3349" t="str">
            <v>be</v>
          </cell>
          <cell r="I3349" t="str">
            <v>MS</v>
          </cell>
          <cell r="K3349" t="str">
            <v>V</v>
          </cell>
          <cell r="L3349">
            <v>38628.496840277781</v>
          </cell>
          <cell r="M3349" t="str">
            <v>gchateaug</v>
          </cell>
          <cell r="N3349">
            <v>38680.624467592592</v>
          </cell>
          <cell r="O3349" t="str">
            <v>gchateaug</v>
          </cell>
          <cell r="Q3349">
            <v>0.38</v>
          </cell>
        </row>
        <row r="3350">
          <cell r="A3350" t="str">
            <v>2003</v>
          </cell>
          <cell r="B3350" t="str">
            <v>PT30</v>
          </cell>
          <cell r="C3350" t="str">
            <v>A00</v>
          </cell>
          <cell r="D3350" t="str">
            <v>PC_EMP</v>
          </cell>
          <cell r="E3350" t="str">
            <v>T</v>
          </cell>
          <cell r="F3350" t="str">
            <v>TOTAL</v>
          </cell>
          <cell r="G3350" t="str">
            <v>RSE</v>
          </cell>
          <cell r="H3350" t="str">
            <v>be</v>
          </cell>
          <cell r="I3350" t="str">
            <v>MS</v>
          </cell>
          <cell r="K3350" t="str">
            <v>V</v>
          </cell>
          <cell r="L3350">
            <v>38628.496840277781</v>
          </cell>
          <cell r="M3350" t="str">
            <v>gchateaug</v>
          </cell>
          <cell r="N3350">
            <v>38680.624467592592</v>
          </cell>
          <cell r="O3350" t="str">
            <v>gchateaug</v>
          </cell>
          <cell r="Q3350">
            <v>0.23</v>
          </cell>
        </row>
        <row r="3351">
          <cell r="A3351" t="str">
            <v>2003</v>
          </cell>
          <cell r="B3351" t="str">
            <v>PT30</v>
          </cell>
          <cell r="C3351" t="str">
            <v>A00</v>
          </cell>
          <cell r="D3351" t="str">
            <v>PC_EMP</v>
          </cell>
          <cell r="E3351" t="str">
            <v>T</v>
          </cell>
          <cell r="F3351" t="str">
            <v>BES</v>
          </cell>
          <cell r="G3351" t="str">
            <v>TOTAL</v>
          </cell>
          <cell r="H3351" t="str">
            <v>be</v>
          </cell>
          <cell r="I3351" t="str">
            <v>MS</v>
          </cell>
          <cell r="K3351" t="str">
            <v>V</v>
          </cell>
          <cell r="L3351">
            <v>38628.496840277781</v>
          </cell>
          <cell r="M3351" t="str">
            <v>gchateaug</v>
          </cell>
          <cell r="N3351">
            <v>38680.624467592592</v>
          </cell>
          <cell r="O3351" t="str">
            <v>gchateaug</v>
          </cell>
          <cell r="Q3351">
            <v>0.04</v>
          </cell>
        </row>
        <row r="3352">
          <cell r="A3352" t="str">
            <v>2000</v>
          </cell>
          <cell r="B3352" t="str">
            <v>PT11</v>
          </cell>
          <cell r="C3352" t="str">
            <v>A00</v>
          </cell>
          <cell r="D3352" t="str">
            <v>PC_EMP</v>
          </cell>
          <cell r="E3352" t="str">
            <v>T</v>
          </cell>
          <cell r="F3352" t="str">
            <v>TOTAL</v>
          </cell>
          <cell r="G3352" t="str">
            <v>TOTAL</v>
          </cell>
          <cell r="H3352" t="str">
            <v>:</v>
          </cell>
          <cell r="I3352" t="str">
            <v>NC</v>
          </cell>
          <cell r="K3352" t="str">
            <v>V</v>
          </cell>
          <cell r="L3352">
            <v>38628.496851851851</v>
          </cell>
          <cell r="M3352" t="str">
            <v>gchateaug</v>
          </cell>
          <cell r="N3352">
            <v>38680.624456018515</v>
          </cell>
          <cell r="O3352" t="str">
            <v>gchateaug</v>
          </cell>
        </row>
        <row r="3353">
          <cell r="A3353" t="str">
            <v>2000</v>
          </cell>
          <cell r="B3353" t="str">
            <v>PT11</v>
          </cell>
          <cell r="C3353" t="str">
            <v>A00</v>
          </cell>
          <cell r="D3353" t="str">
            <v>PC_EMP</v>
          </cell>
          <cell r="E3353" t="str">
            <v>T</v>
          </cell>
          <cell r="F3353" t="str">
            <v>TOTAL</v>
          </cell>
          <cell r="G3353" t="str">
            <v>RSE</v>
          </cell>
          <cell r="H3353" t="str">
            <v>:</v>
          </cell>
          <cell r="I3353" t="str">
            <v>NC</v>
          </cell>
          <cell r="K3353" t="str">
            <v>V</v>
          </cell>
          <cell r="L3353">
            <v>38628.496851851851</v>
          </cell>
          <cell r="M3353" t="str">
            <v>gchateaug</v>
          </cell>
          <cell r="N3353">
            <v>38680.624456018515</v>
          </cell>
          <cell r="O3353" t="str">
            <v>gchateaug</v>
          </cell>
        </row>
        <row r="3354">
          <cell r="A3354" t="str">
            <v>2000</v>
          </cell>
          <cell r="B3354" t="str">
            <v>PT11</v>
          </cell>
          <cell r="C3354" t="str">
            <v>A00</v>
          </cell>
          <cell r="D3354" t="str">
            <v>PC_EMP</v>
          </cell>
          <cell r="E3354" t="str">
            <v>T</v>
          </cell>
          <cell r="F3354" t="str">
            <v>BES</v>
          </cell>
          <cell r="G3354" t="str">
            <v>TOTAL</v>
          </cell>
          <cell r="H3354" t="str">
            <v>:</v>
          </cell>
          <cell r="I3354" t="str">
            <v>NC</v>
          </cell>
          <cell r="K3354" t="str">
            <v>V</v>
          </cell>
          <cell r="L3354">
            <v>38628.496851851851</v>
          </cell>
          <cell r="M3354" t="str">
            <v>gchateaug</v>
          </cell>
          <cell r="N3354">
            <v>38680.624456018515</v>
          </cell>
          <cell r="O3354" t="str">
            <v>gchateaug</v>
          </cell>
        </row>
        <row r="3355">
          <cell r="A3355" t="str">
            <v>2000</v>
          </cell>
          <cell r="B3355" t="str">
            <v>PT11</v>
          </cell>
          <cell r="C3355" t="str">
            <v>A00</v>
          </cell>
          <cell r="D3355" t="str">
            <v>PC_EMP</v>
          </cell>
          <cell r="E3355" t="str">
            <v>T</v>
          </cell>
          <cell r="F3355" t="str">
            <v>BES</v>
          </cell>
          <cell r="G3355" t="str">
            <v>RSE</v>
          </cell>
          <cell r="H3355" t="str">
            <v>:</v>
          </cell>
          <cell r="I3355" t="str">
            <v>NC</v>
          </cell>
          <cell r="K3355" t="str">
            <v>V</v>
          </cell>
          <cell r="L3355">
            <v>38628.496851851851</v>
          </cell>
          <cell r="M3355" t="str">
            <v>gchateaug</v>
          </cell>
          <cell r="N3355">
            <v>38680.624456018515</v>
          </cell>
          <cell r="O3355" t="str">
            <v>gchateaug</v>
          </cell>
        </row>
        <row r="3356">
          <cell r="A3356" t="str">
            <v>2000</v>
          </cell>
          <cell r="B3356" t="str">
            <v>PL5</v>
          </cell>
          <cell r="C3356" t="str">
            <v>A00</v>
          </cell>
          <cell r="D3356" t="str">
            <v>PC_EMP</v>
          </cell>
          <cell r="E3356" t="str">
            <v>T</v>
          </cell>
          <cell r="F3356" t="str">
            <v>TOTAL</v>
          </cell>
          <cell r="G3356" t="str">
            <v>TOTAL</v>
          </cell>
          <cell r="H3356" t="str">
            <v>:</v>
          </cell>
          <cell r="I3356" t="str">
            <v>NC</v>
          </cell>
          <cell r="K3356" t="str">
            <v>V</v>
          </cell>
          <cell r="L3356">
            <v>38628.496851851851</v>
          </cell>
          <cell r="M3356" t="str">
            <v>gchateaug</v>
          </cell>
          <cell r="N3356">
            <v>38680.624456018515</v>
          </cell>
          <cell r="O3356" t="str">
            <v>gchateaug</v>
          </cell>
        </row>
        <row r="3357">
          <cell r="A3357" t="str">
            <v>2000</v>
          </cell>
          <cell r="B3357" t="str">
            <v>PL5</v>
          </cell>
          <cell r="C3357" t="str">
            <v>A00</v>
          </cell>
          <cell r="D3357" t="str">
            <v>PC_EMP</v>
          </cell>
          <cell r="E3357" t="str">
            <v>T</v>
          </cell>
          <cell r="F3357" t="str">
            <v>TOTAL</v>
          </cell>
          <cell r="G3357" t="str">
            <v>RSE</v>
          </cell>
          <cell r="H3357" t="str">
            <v>:</v>
          </cell>
          <cell r="I3357" t="str">
            <v>NC</v>
          </cell>
          <cell r="K3357" t="str">
            <v>V</v>
          </cell>
          <cell r="L3357">
            <v>38628.496851851851</v>
          </cell>
          <cell r="M3357" t="str">
            <v>gchateaug</v>
          </cell>
          <cell r="N3357">
            <v>38680.624456018515</v>
          </cell>
          <cell r="O3357" t="str">
            <v>gchateaug</v>
          </cell>
        </row>
        <row r="3358">
          <cell r="A3358" t="str">
            <v>1993</v>
          </cell>
          <cell r="B3358" t="str">
            <v>DK0</v>
          </cell>
          <cell r="C3358" t="str">
            <v>A00</v>
          </cell>
          <cell r="D3358" t="str">
            <v>PC_EMP</v>
          </cell>
          <cell r="E3358" t="str">
            <v>T</v>
          </cell>
          <cell r="F3358" t="str">
            <v>BES</v>
          </cell>
          <cell r="G3358" t="str">
            <v>RSE</v>
          </cell>
          <cell r="I3358" t="str">
            <v>OTH</v>
          </cell>
          <cell r="J3358" t="str">
            <v>DATA OCDE</v>
          </cell>
          <cell r="K3358" t="str">
            <v>V</v>
          </cell>
          <cell r="L3358">
            <v>38628.496851851851</v>
          </cell>
          <cell r="M3358" t="str">
            <v>gchateaug</v>
          </cell>
          <cell r="N3358">
            <v>38681.68445601852</v>
          </cell>
          <cell r="O3358" t="str">
            <v>gchateaug</v>
          </cell>
          <cell r="Q3358">
            <v>0.42</v>
          </cell>
        </row>
        <row r="3359">
          <cell r="A3359" t="str">
            <v>1991</v>
          </cell>
          <cell r="B3359" t="str">
            <v>DK0</v>
          </cell>
          <cell r="C3359" t="str">
            <v>A00</v>
          </cell>
          <cell r="D3359" t="str">
            <v>PC_EMP</v>
          </cell>
          <cell r="E3359" t="str">
            <v>T</v>
          </cell>
          <cell r="F3359" t="str">
            <v>TOTAL</v>
          </cell>
          <cell r="G3359" t="str">
            <v>TOTAL</v>
          </cell>
          <cell r="I3359" t="str">
            <v>NC</v>
          </cell>
          <cell r="K3359" t="str">
            <v>V</v>
          </cell>
          <cell r="L3359">
            <v>38628.496851851851</v>
          </cell>
          <cell r="M3359" t="str">
            <v>gchateaug</v>
          </cell>
          <cell r="N3359">
            <v>38681.684444444443</v>
          </cell>
          <cell r="O3359" t="str">
            <v>gchateaug</v>
          </cell>
          <cell r="Q3359">
            <v>1.57</v>
          </cell>
        </row>
        <row r="3360">
          <cell r="A3360" t="str">
            <v>1991</v>
          </cell>
          <cell r="B3360" t="str">
            <v>DK0</v>
          </cell>
          <cell r="C3360" t="str">
            <v>A00</v>
          </cell>
          <cell r="D3360" t="str">
            <v>PC_EMP</v>
          </cell>
          <cell r="E3360" t="str">
            <v>T</v>
          </cell>
          <cell r="F3360" t="str">
            <v>TOTAL</v>
          </cell>
          <cell r="G3360" t="str">
            <v>RSE</v>
          </cell>
          <cell r="I3360" t="str">
            <v>NC</v>
          </cell>
          <cell r="K3360" t="str">
            <v>V</v>
          </cell>
          <cell r="L3360">
            <v>38628.496851851851</v>
          </cell>
          <cell r="M3360" t="str">
            <v>gchateaug</v>
          </cell>
          <cell r="N3360">
            <v>38681.684444444443</v>
          </cell>
          <cell r="O3360" t="str">
            <v>gchateaug</v>
          </cell>
          <cell r="Q3360">
            <v>0.78</v>
          </cell>
        </row>
        <row r="3361">
          <cell r="A3361" t="str">
            <v>1991</v>
          </cell>
          <cell r="B3361" t="str">
            <v>DK0</v>
          </cell>
          <cell r="C3361" t="str">
            <v>A00</v>
          </cell>
          <cell r="D3361" t="str">
            <v>PC_EMP</v>
          </cell>
          <cell r="E3361" t="str">
            <v>T</v>
          </cell>
          <cell r="F3361" t="str">
            <v>BES</v>
          </cell>
          <cell r="G3361" t="str">
            <v>TOTAL</v>
          </cell>
          <cell r="I3361" t="str">
            <v>NC</v>
          </cell>
          <cell r="K3361" t="str">
            <v>V</v>
          </cell>
          <cell r="L3361">
            <v>38628.496851851851</v>
          </cell>
          <cell r="M3361" t="str">
            <v>gchateaug</v>
          </cell>
          <cell r="N3361">
            <v>38681.684444444443</v>
          </cell>
          <cell r="O3361" t="str">
            <v>gchateaug</v>
          </cell>
          <cell r="Q3361">
            <v>0.84</v>
          </cell>
        </row>
        <row r="3362">
          <cell r="A3362" t="str">
            <v>1991</v>
          </cell>
          <cell r="B3362" t="str">
            <v>DK0</v>
          </cell>
          <cell r="C3362" t="str">
            <v>A00</v>
          </cell>
          <cell r="D3362" t="str">
            <v>PC_EMP</v>
          </cell>
          <cell r="E3362" t="str">
            <v>T</v>
          </cell>
          <cell r="F3362" t="str">
            <v>BES</v>
          </cell>
          <cell r="G3362" t="str">
            <v>RSE</v>
          </cell>
          <cell r="I3362" t="str">
            <v>NC</v>
          </cell>
          <cell r="K3362" t="str">
            <v>V</v>
          </cell>
          <cell r="L3362">
            <v>38628.496851851851</v>
          </cell>
          <cell r="M3362" t="str">
            <v>gchateaug</v>
          </cell>
          <cell r="N3362">
            <v>38681.684444444443</v>
          </cell>
          <cell r="O3362" t="str">
            <v>gchateaug</v>
          </cell>
          <cell r="Q3362">
            <v>0.26</v>
          </cell>
        </row>
        <row r="3363">
          <cell r="A3363" t="str">
            <v>1989</v>
          </cell>
          <cell r="B3363" t="str">
            <v>LU00</v>
          </cell>
          <cell r="C3363" t="str">
            <v>A00</v>
          </cell>
          <cell r="D3363" t="str">
            <v>PC_EMP</v>
          </cell>
          <cell r="E3363" t="str">
            <v>T</v>
          </cell>
          <cell r="F3363" t="str">
            <v>TOTAL</v>
          </cell>
          <cell r="G3363" t="str">
            <v>TOTAL</v>
          </cell>
          <cell r="H3363" t="str">
            <v>:</v>
          </cell>
          <cell r="I3363" t="str">
            <v>NC</v>
          </cell>
          <cell r="K3363" t="str">
            <v>V</v>
          </cell>
          <cell r="L3363">
            <v>38628.496851851851</v>
          </cell>
          <cell r="M3363" t="str">
            <v>gchateaug</v>
          </cell>
          <cell r="N3363">
            <v>38680.624467592592</v>
          </cell>
          <cell r="O3363" t="str">
            <v>gchateaug</v>
          </cell>
        </row>
        <row r="3364">
          <cell r="A3364" t="str">
            <v>1989</v>
          </cell>
          <cell r="B3364" t="str">
            <v>LU00</v>
          </cell>
          <cell r="C3364" t="str">
            <v>A00</v>
          </cell>
          <cell r="D3364" t="str">
            <v>PC_EMP</v>
          </cell>
          <cell r="E3364" t="str">
            <v>T</v>
          </cell>
          <cell r="F3364" t="str">
            <v>TOTAL</v>
          </cell>
          <cell r="G3364" t="str">
            <v>RSE</v>
          </cell>
          <cell r="H3364" t="str">
            <v>:</v>
          </cell>
          <cell r="I3364" t="str">
            <v>NC</v>
          </cell>
          <cell r="K3364" t="str">
            <v>V</v>
          </cell>
          <cell r="L3364">
            <v>38628.496851851851</v>
          </cell>
          <cell r="M3364" t="str">
            <v>gchateaug</v>
          </cell>
          <cell r="N3364">
            <v>38680.624467592592</v>
          </cell>
          <cell r="O3364" t="str">
            <v>gchateaug</v>
          </cell>
        </row>
        <row r="3365">
          <cell r="A3365" t="str">
            <v>1999</v>
          </cell>
          <cell r="B3365" t="str">
            <v>ES23</v>
          </cell>
          <cell r="C3365" t="str">
            <v>A00</v>
          </cell>
          <cell r="D3365" t="str">
            <v>PC_EMP</v>
          </cell>
          <cell r="E3365" t="str">
            <v>T</v>
          </cell>
          <cell r="F3365" t="str">
            <v>TOTAL</v>
          </cell>
          <cell r="G3365" t="str">
            <v>RSE</v>
          </cell>
          <cell r="H3365" t="str">
            <v>:</v>
          </cell>
          <cell r="I3365" t="str">
            <v>NC</v>
          </cell>
          <cell r="K3365" t="str">
            <v>V</v>
          </cell>
          <cell r="L3365">
            <v>38628.496770833335</v>
          </cell>
          <cell r="M3365" t="str">
            <v>gchateaug</v>
          </cell>
          <cell r="N3365">
            <v>38680.624421296299</v>
          </cell>
          <cell r="O3365" t="str">
            <v>gchateaug</v>
          </cell>
        </row>
        <row r="3366">
          <cell r="A3366" t="str">
            <v>1999</v>
          </cell>
          <cell r="B3366" t="str">
            <v>ES23</v>
          </cell>
          <cell r="C3366" t="str">
            <v>A00</v>
          </cell>
          <cell r="D3366" t="str">
            <v>PC_EMP</v>
          </cell>
          <cell r="E3366" t="str">
            <v>T</v>
          </cell>
          <cell r="F3366" t="str">
            <v>TOTAL</v>
          </cell>
          <cell r="G3366" t="str">
            <v>TOTAL</v>
          </cell>
          <cell r="I3366" t="str">
            <v>NC</v>
          </cell>
          <cell r="J3366" t="str">
            <v>; former flag equal "s"</v>
          </cell>
          <cell r="K3366" t="str">
            <v>V</v>
          </cell>
          <cell r="L3366">
            <v>38628.496770833335</v>
          </cell>
          <cell r="M3366" t="str">
            <v>gchateaug</v>
          </cell>
          <cell r="N3366">
            <v>38680.624421296299</v>
          </cell>
          <cell r="O3366" t="str">
            <v>gchateaug</v>
          </cell>
          <cell r="Q3366">
            <v>0.64</v>
          </cell>
        </row>
        <row r="3367">
          <cell r="A3367" t="str">
            <v>1999</v>
          </cell>
          <cell r="B3367" t="str">
            <v>ES2</v>
          </cell>
          <cell r="C3367" t="str">
            <v>A00</v>
          </cell>
          <cell r="D3367" t="str">
            <v>PC_EMP</v>
          </cell>
          <cell r="E3367" t="str">
            <v>T</v>
          </cell>
          <cell r="F3367" t="str">
            <v>BES</v>
          </cell>
          <cell r="G3367" t="str">
            <v>RSE</v>
          </cell>
          <cell r="H3367" t="str">
            <v>:</v>
          </cell>
          <cell r="I3367" t="str">
            <v>NC</v>
          </cell>
          <cell r="K3367" t="str">
            <v>V</v>
          </cell>
          <cell r="L3367">
            <v>38628.496770833335</v>
          </cell>
          <cell r="M3367" t="str">
            <v>gchateaug</v>
          </cell>
          <cell r="N3367">
            <v>38680.624421296299</v>
          </cell>
          <cell r="O3367" t="str">
            <v>gchateaug</v>
          </cell>
        </row>
        <row r="3368">
          <cell r="A3368" t="str">
            <v>1999</v>
          </cell>
          <cell r="B3368" t="str">
            <v>ES2</v>
          </cell>
          <cell r="C3368" t="str">
            <v>A00</v>
          </cell>
          <cell r="D3368" t="str">
            <v>PC_EMP</v>
          </cell>
          <cell r="E3368" t="str">
            <v>T</v>
          </cell>
          <cell r="F3368" t="str">
            <v>BES</v>
          </cell>
          <cell r="G3368" t="str">
            <v>TOTAL</v>
          </cell>
          <cell r="I3368" t="str">
            <v>NC</v>
          </cell>
          <cell r="J3368" t="str">
            <v>; former flag equal "s"</v>
          </cell>
          <cell r="K3368" t="str">
            <v>V</v>
          </cell>
          <cell r="L3368">
            <v>38628.496770833335</v>
          </cell>
          <cell r="M3368" t="str">
            <v>gchateaug</v>
          </cell>
          <cell r="N3368">
            <v>38680.624421296299</v>
          </cell>
          <cell r="O3368" t="str">
            <v>gchateaug</v>
          </cell>
          <cell r="Q3368">
            <v>0.55000000000000004</v>
          </cell>
        </row>
        <row r="3369">
          <cell r="A3369" t="str">
            <v>2001</v>
          </cell>
          <cell r="B3369" t="str">
            <v>GR21</v>
          </cell>
          <cell r="C3369" t="str">
            <v>A00</v>
          </cell>
          <cell r="D3369" t="str">
            <v>PC_EMP</v>
          </cell>
          <cell r="E3369" t="str">
            <v>T</v>
          </cell>
          <cell r="F3369" t="str">
            <v>TOTAL</v>
          </cell>
          <cell r="G3369" t="str">
            <v>TOTAL</v>
          </cell>
          <cell r="H3369" t="str">
            <v>:</v>
          </cell>
          <cell r="I3369" t="str">
            <v>NC</v>
          </cell>
          <cell r="K3369" t="str">
            <v>V</v>
          </cell>
          <cell r="L3369">
            <v>38628.496770833335</v>
          </cell>
          <cell r="M3369" t="str">
            <v>gchateaug</v>
          </cell>
          <cell r="N3369">
            <v>38680.624444444446</v>
          </cell>
          <cell r="O3369" t="str">
            <v>gchateaug</v>
          </cell>
        </row>
        <row r="3370">
          <cell r="A3370" t="str">
            <v>2001</v>
          </cell>
          <cell r="B3370" t="str">
            <v>GR13</v>
          </cell>
          <cell r="C3370" t="str">
            <v>A00</v>
          </cell>
          <cell r="D3370" t="str">
            <v>PC_EMP</v>
          </cell>
          <cell r="E3370" t="str">
            <v>T</v>
          </cell>
          <cell r="F3370" t="str">
            <v>BES</v>
          </cell>
          <cell r="G3370" t="str">
            <v>TOTAL</v>
          </cell>
          <cell r="H3370" t="str">
            <v>:</v>
          </cell>
          <cell r="I3370" t="str">
            <v>NC</v>
          </cell>
          <cell r="K3370" t="str">
            <v>V</v>
          </cell>
          <cell r="L3370">
            <v>38628.496770833335</v>
          </cell>
          <cell r="M3370" t="str">
            <v>gchateaug</v>
          </cell>
          <cell r="N3370">
            <v>38680.624444444446</v>
          </cell>
          <cell r="O3370" t="str">
            <v>gchateaug</v>
          </cell>
        </row>
        <row r="3371">
          <cell r="A3371" t="str">
            <v>2001</v>
          </cell>
          <cell r="B3371" t="str">
            <v>GR13</v>
          </cell>
          <cell r="C3371" t="str">
            <v>A00</v>
          </cell>
          <cell r="D3371" t="str">
            <v>PC_EMP</v>
          </cell>
          <cell r="E3371" t="str">
            <v>T</v>
          </cell>
          <cell r="F3371" t="str">
            <v>TOTAL</v>
          </cell>
          <cell r="G3371" t="str">
            <v>TOTAL</v>
          </cell>
          <cell r="H3371" t="str">
            <v>:</v>
          </cell>
          <cell r="I3371" t="str">
            <v>NC</v>
          </cell>
          <cell r="K3371" t="str">
            <v>V</v>
          </cell>
          <cell r="L3371">
            <v>38628.496770833335</v>
          </cell>
          <cell r="M3371" t="str">
            <v>gchateaug</v>
          </cell>
          <cell r="N3371">
            <v>38680.624444444446</v>
          </cell>
          <cell r="O3371" t="str">
            <v>gchateaug</v>
          </cell>
        </row>
        <row r="3372">
          <cell r="A3372" t="str">
            <v>2001</v>
          </cell>
          <cell r="B3372" t="str">
            <v>GR11</v>
          </cell>
          <cell r="C3372" t="str">
            <v>A00</v>
          </cell>
          <cell r="D3372" t="str">
            <v>PC_EMP</v>
          </cell>
          <cell r="E3372" t="str">
            <v>T</v>
          </cell>
          <cell r="F3372" t="str">
            <v>BES</v>
          </cell>
          <cell r="G3372" t="str">
            <v>TOTAL</v>
          </cell>
          <cell r="H3372" t="str">
            <v>:</v>
          </cell>
          <cell r="I3372" t="str">
            <v>NC</v>
          </cell>
          <cell r="K3372" t="str">
            <v>V</v>
          </cell>
          <cell r="L3372">
            <v>38628.496770833335</v>
          </cell>
          <cell r="M3372" t="str">
            <v>gchateaug</v>
          </cell>
          <cell r="N3372">
            <v>38680.624444444446</v>
          </cell>
          <cell r="O3372" t="str">
            <v>gchateaug</v>
          </cell>
        </row>
        <row r="3373">
          <cell r="A3373" t="str">
            <v>2001</v>
          </cell>
          <cell r="B3373" t="str">
            <v>GR11</v>
          </cell>
          <cell r="C3373" t="str">
            <v>A00</v>
          </cell>
          <cell r="D3373" t="str">
            <v>PC_EMP</v>
          </cell>
          <cell r="E3373" t="str">
            <v>T</v>
          </cell>
          <cell r="F3373" t="str">
            <v>TOTAL</v>
          </cell>
          <cell r="G3373" t="str">
            <v>TOTAL</v>
          </cell>
          <cell r="H3373" t="str">
            <v>:</v>
          </cell>
          <cell r="I3373" t="str">
            <v>NC</v>
          </cell>
          <cell r="K3373" t="str">
            <v>V</v>
          </cell>
          <cell r="L3373">
            <v>38628.496770833335</v>
          </cell>
          <cell r="M3373" t="str">
            <v>gchateaug</v>
          </cell>
          <cell r="N3373">
            <v>38680.624444444446</v>
          </cell>
          <cell r="O3373" t="str">
            <v>gchateaug</v>
          </cell>
        </row>
        <row r="3374">
          <cell r="A3374" t="str">
            <v>2001</v>
          </cell>
          <cell r="B3374" t="str">
            <v>FR83</v>
          </cell>
          <cell r="C3374" t="str">
            <v>A00</v>
          </cell>
          <cell r="D3374" t="str">
            <v>PC_EMP</v>
          </cell>
          <cell r="E3374" t="str">
            <v>T</v>
          </cell>
          <cell r="F3374" t="str">
            <v>BES</v>
          </cell>
          <cell r="G3374" t="str">
            <v>RSE</v>
          </cell>
          <cell r="I3374" t="str">
            <v>NC</v>
          </cell>
          <cell r="J3374" t="str">
            <v>; former flag equal "s"</v>
          </cell>
          <cell r="K3374" t="str">
            <v>V</v>
          </cell>
          <cell r="L3374">
            <v>38628.496770833335</v>
          </cell>
          <cell r="M3374" t="str">
            <v>gchateaug</v>
          </cell>
          <cell r="N3374">
            <v>38680.624444444446</v>
          </cell>
          <cell r="O3374" t="str">
            <v>gchateaug</v>
          </cell>
          <cell r="Q3374">
            <v>0.12</v>
          </cell>
        </row>
        <row r="3375">
          <cell r="A3375" t="str">
            <v>2001</v>
          </cell>
          <cell r="B3375" t="str">
            <v>FR83</v>
          </cell>
          <cell r="C3375" t="str">
            <v>A00</v>
          </cell>
          <cell r="D3375" t="str">
            <v>PC_EMP</v>
          </cell>
          <cell r="E3375" t="str">
            <v>T</v>
          </cell>
          <cell r="F3375" t="str">
            <v>BES</v>
          </cell>
          <cell r="G3375" t="str">
            <v>TOTAL</v>
          </cell>
          <cell r="I3375" t="str">
            <v>NC</v>
          </cell>
          <cell r="J3375" t="str">
            <v>; former flag equal "s"</v>
          </cell>
          <cell r="K3375" t="str">
            <v>V</v>
          </cell>
          <cell r="L3375">
            <v>38628.496770833335</v>
          </cell>
          <cell r="M3375" t="str">
            <v>gchateaug</v>
          </cell>
          <cell r="N3375">
            <v>38680.624444444446</v>
          </cell>
          <cell r="O3375" t="str">
            <v>gchateaug</v>
          </cell>
          <cell r="Q3375">
            <v>0.3</v>
          </cell>
        </row>
        <row r="3376">
          <cell r="A3376" t="str">
            <v>2001</v>
          </cell>
          <cell r="B3376" t="str">
            <v>FR83</v>
          </cell>
          <cell r="C3376" t="str">
            <v>A00</v>
          </cell>
          <cell r="D3376" t="str">
            <v>PC_EMP</v>
          </cell>
          <cell r="E3376" t="str">
            <v>T</v>
          </cell>
          <cell r="F3376" t="str">
            <v>TOTAL</v>
          </cell>
          <cell r="G3376" t="str">
            <v>RSE</v>
          </cell>
          <cell r="I3376" t="str">
            <v>NC</v>
          </cell>
          <cell r="J3376" t="str">
            <v>; former flag equal "s"</v>
          </cell>
          <cell r="K3376" t="str">
            <v>V</v>
          </cell>
          <cell r="L3376">
            <v>38628.496770833335</v>
          </cell>
          <cell r="M3376" t="str">
            <v>gchateaug</v>
          </cell>
          <cell r="N3376">
            <v>38680.624444444446</v>
          </cell>
          <cell r="O3376" t="str">
            <v>gchateaug</v>
          </cell>
          <cell r="Q3376">
            <v>0.54</v>
          </cell>
        </row>
        <row r="3377">
          <cell r="A3377" t="str">
            <v>2001</v>
          </cell>
          <cell r="B3377" t="str">
            <v>FR83</v>
          </cell>
          <cell r="C3377" t="str">
            <v>A00</v>
          </cell>
          <cell r="D3377" t="str">
            <v>PC_EMP</v>
          </cell>
          <cell r="E3377" t="str">
            <v>T</v>
          </cell>
          <cell r="F3377" t="str">
            <v>TOTAL</v>
          </cell>
          <cell r="G3377" t="str">
            <v>TOTAL</v>
          </cell>
          <cell r="I3377" t="str">
            <v>NC</v>
          </cell>
          <cell r="J3377" t="str">
            <v>; former flag equal "s"</v>
          </cell>
          <cell r="K3377" t="str">
            <v>V</v>
          </cell>
          <cell r="L3377">
            <v>38628.496770833335</v>
          </cell>
          <cell r="M3377" t="str">
            <v>gchateaug</v>
          </cell>
          <cell r="N3377">
            <v>38680.624444444446</v>
          </cell>
          <cell r="O3377" t="str">
            <v>gchateaug</v>
          </cell>
          <cell r="Q3377">
            <v>1.02</v>
          </cell>
        </row>
        <row r="3378">
          <cell r="A3378" t="str">
            <v>2001</v>
          </cell>
          <cell r="B3378" t="str">
            <v>FR82</v>
          </cell>
          <cell r="C3378" t="str">
            <v>A00</v>
          </cell>
          <cell r="D3378" t="str">
            <v>PC_EMP</v>
          </cell>
          <cell r="E3378" t="str">
            <v>T</v>
          </cell>
          <cell r="F3378" t="str">
            <v>BES</v>
          </cell>
          <cell r="G3378" t="str">
            <v>RSE</v>
          </cell>
          <cell r="I3378" t="str">
            <v>NC</v>
          </cell>
          <cell r="J3378" t="str">
            <v>; former flag equal "s"</v>
          </cell>
          <cell r="K3378" t="str">
            <v>V</v>
          </cell>
          <cell r="L3378">
            <v>38628.496770833335</v>
          </cell>
          <cell r="M3378" t="str">
            <v>gchateaug</v>
          </cell>
          <cell r="N3378">
            <v>38680.624444444446</v>
          </cell>
          <cell r="O3378" t="str">
            <v>gchateaug</v>
          </cell>
          <cell r="Q3378">
            <v>0.44</v>
          </cell>
        </row>
        <row r="3379">
          <cell r="A3379" t="str">
            <v>2001</v>
          </cell>
          <cell r="B3379" t="str">
            <v>FR82</v>
          </cell>
          <cell r="C3379" t="str">
            <v>A00</v>
          </cell>
          <cell r="D3379" t="str">
            <v>PC_EMP</v>
          </cell>
          <cell r="E3379" t="str">
            <v>T</v>
          </cell>
          <cell r="F3379" t="str">
            <v>BES</v>
          </cell>
          <cell r="G3379" t="str">
            <v>TOTAL</v>
          </cell>
          <cell r="I3379" t="str">
            <v>NC</v>
          </cell>
          <cell r="J3379" t="str">
            <v>; former flag equal "s"</v>
          </cell>
          <cell r="K3379" t="str">
            <v>V</v>
          </cell>
          <cell r="L3379">
            <v>38628.496770833335</v>
          </cell>
          <cell r="M3379" t="str">
            <v>gchateaug</v>
          </cell>
          <cell r="N3379">
            <v>38680.624444444446</v>
          </cell>
          <cell r="O3379" t="str">
            <v>gchateaug</v>
          </cell>
          <cell r="Q3379">
            <v>0.72</v>
          </cell>
        </row>
        <row r="3380">
          <cell r="A3380" t="str">
            <v>2001</v>
          </cell>
          <cell r="B3380" t="str">
            <v>FR82</v>
          </cell>
          <cell r="C3380" t="str">
            <v>A00</v>
          </cell>
          <cell r="D3380" t="str">
            <v>PC_EMP</v>
          </cell>
          <cell r="E3380" t="str">
            <v>T</v>
          </cell>
          <cell r="F3380" t="str">
            <v>TOTAL</v>
          </cell>
          <cell r="G3380" t="str">
            <v>RSE</v>
          </cell>
          <cell r="I3380" t="str">
            <v>NC</v>
          </cell>
          <cell r="J3380" t="str">
            <v>; former flag equal "s"</v>
          </cell>
          <cell r="K3380" t="str">
            <v>V</v>
          </cell>
          <cell r="L3380">
            <v>38628.496770833335</v>
          </cell>
          <cell r="M3380" t="str">
            <v>gchateaug</v>
          </cell>
          <cell r="N3380">
            <v>38680.624444444446</v>
          </cell>
          <cell r="O3380" t="str">
            <v>gchateaug</v>
          </cell>
          <cell r="Q3380">
            <v>1.21</v>
          </cell>
        </row>
        <row r="3381">
          <cell r="A3381" t="str">
            <v>2001</v>
          </cell>
          <cell r="B3381" t="str">
            <v>FR82</v>
          </cell>
          <cell r="C3381" t="str">
            <v>A00</v>
          </cell>
          <cell r="D3381" t="str">
            <v>PC_EMP</v>
          </cell>
          <cell r="E3381" t="str">
            <v>T</v>
          </cell>
          <cell r="F3381" t="str">
            <v>TOTAL</v>
          </cell>
          <cell r="G3381" t="str">
            <v>TOTAL</v>
          </cell>
          <cell r="I3381" t="str">
            <v>NC</v>
          </cell>
          <cell r="J3381" t="str">
            <v>; former flag equal "s"</v>
          </cell>
          <cell r="K3381" t="str">
            <v>V</v>
          </cell>
          <cell r="L3381">
            <v>38628.496770833335</v>
          </cell>
          <cell r="M3381" t="str">
            <v>gchateaug</v>
          </cell>
          <cell r="N3381">
            <v>38680.624444444446</v>
          </cell>
          <cell r="O3381" t="str">
            <v>gchateaug</v>
          </cell>
          <cell r="Q3381">
            <v>1.89</v>
          </cell>
        </row>
        <row r="3382">
          <cell r="A3382" t="str">
            <v>2001</v>
          </cell>
          <cell r="B3382" t="str">
            <v>FR8</v>
          </cell>
          <cell r="C3382" t="str">
            <v>A00</v>
          </cell>
          <cell r="D3382" t="str">
            <v>PC_EMP</v>
          </cell>
          <cell r="E3382" t="str">
            <v>T</v>
          </cell>
          <cell r="F3382" t="str">
            <v>BES</v>
          </cell>
          <cell r="G3382" t="str">
            <v>RSE</v>
          </cell>
          <cell r="I3382" t="str">
            <v>NC</v>
          </cell>
          <cell r="J3382" t="str">
            <v>; former flag equal "s"</v>
          </cell>
          <cell r="K3382" t="str">
            <v>V</v>
          </cell>
          <cell r="L3382">
            <v>38628.496770833335</v>
          </cell>
          <cell r="M3382" t="str">
            <v>gchateaug</v>
          </cell>
          <cell r="N3382">
            <v>38680.624444444446</v>
          </cell>
          <cell r="O3382" t="str">
            <v>gchateaug</v>
          </cell>
          <cell r="Q3382">
            <v>0.35</v>
          </cell>
        </row>
        <row r="3383">
          <cell r="A3383" t="str">
            <v>2001</v>
          </cell>
          <cell r="B3383" t="str">
            <v>FR8</v>
          </cell>
          <cell r="C3383" t="str">
            <v>A00</v>
          </cell>
          <cell r="D3383" t="str">
            <v>PC_EMP</v>
          </cell>
          <cell r="E3383" t="str">
            <v>T</v>
          </cell>
          <cell r="F3383" t="str">
            <v>BES</v>
          </cell>
          <cell r="G3383" t="str">
            <v>TOTAL</v>
          </cell>
          <cell r="I3383" t="str">
            <v>NC</v>
          </cell>
          <cell r="J3383" t="str">
            <v>; former flag equal "s"</v>
          </cell>
          <cell r="K3383" t="str">
            <v>V</v>
          </cell>
          <cell r="L3383">
            <v>38628.496770833335</v>
          </cell>
          <cell r="M3383" t="str">
            <v>gchateaug</v>
          </cell>
          <cell r="N3383">
            <v>38680.624444444446</v>
          </cell>
          <cell r="O3383" t="str">
            <v>gchateaug</v>
          </cell>
          <cell r="Q3383">
            <v>0.62</v>
          </cell>
        </row>
        <row r="3384">
          <cell r="A3384" t="str">
            <v>2001</v>
          </cell>
          <cell r="B3384" t="str">
            <v>FR8</v>
          </cell>
          <cell r="C3384" t="str">
            <v>A00</v>
          </cell>
          <cell r="D3384" t="str">
            <v>PC_EMP</v>
          </cell>
          <cell r="E3384" t="str">
            <v>T</v>
          </cell>
          <cell r="F3384" t="str">
            <v>TOTAL</v>
          </cell>
          <cell r="G3384" t="str">
            <v>RSE</v>
          </cell>
          <cell r="I3384" t="str">
            <v>NC</v>
          </cell>
          <cell r="J3384" t="str">
            <v>; former flag equal "s"</v>
          </cell>
          <cell r="K3384" t="str">
            <v>V</v>
          </cell>
          <cell r="L3384">
            <v>38628.496770833335</v>
          </cell>
          <cell r="M3384" t="str">
            <v>gchateaug</v>
          </cell>
          <cell r="N3384">
            <v>38680.624444444446</v>
          </cell>
          <cell r="O3384" t="str">
            <v>gchateaug</v>
          </cell>
          <cell r="Q3384">
            <v>1.18</v>
          </cell>
        </row>
        <row r="3385">
          <cell r="A3385" t="str">
            <v>1991</v>
          </cell>
          <cell r="B3385" t="str">
            <v>LU00</v>
          </cell>
          <cell r="C3385" t="str">
            <v>A00</v>
          </cell>
          <cell r="D3385" t="str">
            <v>PC_EMP</v>
          </cell>
          <cell r="E3385" t="str">
            <v>T</v>
          </cell>
          <cell r="F3385" t="str">
            <v>TOTAL</v>
          </cell>
          <cell r="G3385" t="str">
            <v>RSE</v>
          </cell>
          <cell r="H3385" t="str">
            <v>:</v>
          </cell>
          <cell r="I3385" t="str">
            <v>NC</v>
          </cell>
          <cell r="K3385" t="str">
            <v>V</v>
          </cell>
          <cell r="L3385">
            <v>38628.496782407405</v>
          </cell>
          <cell r="M3385" t="str">
            <v>gchateaug</v>
          </cell>
          <cell r="N3385">
            <v>38680.624409722222</v>
          </cell>
          <cell r="O3385" t="str">
            <v>gchateaug</v>
          </cell>
        </row>
        <row r="3386">
          <cell r="A3386" t="str">
            <v>1991</v>
          </cell>
          <cell r="B3386" t="str">
            <v>LU00</v>
          </cell>
          <cell r="C3386" t="str">
            <v>A00</v>
          </cell>
          <cell r="D3386" t="str">
            <v>PC_EMP</v>
          </cell>
          <cell r="E3386" t="str">
            <v>T</v>
          </cell>
          <cell r="F3386" t="str">
            <v>TOTAL</v>
          </cell>
          <cell r="G3386" t="str">
            <v>TOTAL</v>
          </cell>
          <cell r="H3386" t="str">
            <v>:</v>
          </cell>
          <cell r="I3386" t="str">
            <v>NC</v>
          </cell>
          <cell r="K3386" t="str">
            <v>V</v>
          </cell>
          <cell r="L3386">
            <v>38628.496782407405</v>
          </cell>
          <cell r="M3386" t="str">
            <v>gchateaug</v>
          </cell>
          <cell r="N3386">
            <v>38680.624409722222</v>
          </cell>
          <cell r="O3386" t="str">
            <v>gchateaug</v>
          </cell>
        </row>
        <row r="3387">
          <cell r="A3387" t="str">
            <v>1990</v>
          </cell>
          <cell r="B3387" t="str">
            <v>LU00</v>
          </cell>
          <cell r="C3387" t="str">
            <v>A00</v>
          </cell>
          <cell r="D3387" t="str">
            <v>PC_EMP</v>
          </cell>
          <cell r="E3387" t="str">
            <v>T</v>
          </cell>
          <cell r="F3387" t="str">
            <v>BES</v>
          </cell>
          <cell r="G3387" t="str">
            <v>RSE</v>
          </cell>
          <cell r="H3387" t="str">
            <v>:</v>
          </cell>
          <cell r="I3387" t="str">
            <v>NC</v>
          </cell>
          <cell r="K3387" t="str">
            <v>V</v>
          </cell>
          <cell r="L3387">
            <v>38628.496782407405</v>
          </cell>
          <cell r="M3387" t="str">
            <v>gchateaug</v>
          </cell>
          <cell r="N3387">
            <v>38680.624409722222</v>
          </cell>
          <cell r="O3387" t="str">
            <v>gchateaug</v>
          </cell>
        </row>
        <row r="3388">
          <cell r="A3388" t="str">
            <v>1990</v>
          </cell>
          <cell r="B3388" t="str">
            <v>LU00</v>
          </cell>
          <cell r="C3388" t="str">
            <v>A00</v>
          </cell>
          <cell r="D3388" t="str">
            <v>PC_EMP</v>
          </cell>
          <cell r="E3388" t="str">
            <v>T</v>
          </cell>
          <cell r="F3388" t="str">
            <v>BES</v>
          </cell>
          <cell r="G3388" t="str">
            <v>TOTAL</v>
          </cell>
          <cell r="H3388" t="str">
            <v>:</v>
          </cell>
          <cell r="I3388" t="str">
            <v>NC</v>
          </cell>
          <cell r="K3388" t="str">
            <v>V</v>
          </cell>
          <cell r="L3388">
            <v>38628.496782407405</v>
          </cell>
          <cell r="M3388" t="str">
            <v>gchateaug</v>
          </cell>
          <cell r="N3388">
            <v>38680.624409722222</v>
          </cell>
          <cell r="O3388" t="str">
            <v>gchateaug</v>
          </cell>
        </row>
        <row r="3389">
          <cell r="A3389" t="str">
            <v>1990</v>
          </cell>
          <cell r="B3389" t="str">
            <v>LU00</v>
          </cell>
          <cell r="C3389" t="str">
            <v>A00</v>
          </cell>
          <cell r="D3389" t="str">
            <v>PC_EMP</v>
          </cell>
          <cell r="E3389" t="str">
            <v>T</v>
          </cell>
          <cell r="F3389" t="str">
            <v>TOTAL</v>
          </cell>
          <cell r="G3389" t="str">
            <v>RSE</v>
          </cell>
          <cell r="H3389" t="str">
            <v>:</v>
          </cell>
          <cell r="I3389" t="str">
            <v>NC</v>
          </cell>
          <cell r="K3389" t="str">
            <v>V</v>
          </cell>
          <cell r="L3389">
            <v>38628.496782407405</v>
          </cell>
          <cell r="M3389" t="str">
            <v>gchateaug</v>
          </cell>
          <cell r="N3389">
            <v>38680.624409722222</v>
          </cell>
          <cell r="O3389" t="str">
            <v>gchateaug</v>
          </cell>
        </row>
        <row r="3390">
          <cell r="A3390" t="str">
            <v>1990</v>
          </cell>
          <cell r="B3390" t="str">
            <v>LU00</v>
          </cell>
          <cell r="C3390" t="str">
            <v>A00</v>
          </cell>
          <cell r="D3390" t="str">
            <v>PC_EMP</v>
          </cell>
          <cell r="E3390" t="str">
            <v>T</v>
          </cell>
          <cell r="F3390" t="str">
            <v>TOTAL</v>
          </cell>
          <cell r="G3390" t="str">
            <v>TOTAL</v>
          </cell>
          <cell r="H3390" t="str">
            <v>:</v>
          </cell>
          <cell r="I3390" t="str">
            <v>NC</v>
          </cell>
          <cell r="K3390" t="str">
            <v>V</v>
          </cell>
          <cell r="L3390">
            <v>38628.496782407405</v>
          </cell>
          <cell r="M3390" t="str">
            <v>gchateaug</v>
          </cell>
          <cell r="N3390">
            <v>38680.624409722222</v>
          </cell>
          <cell r="O3390" t="str">
            <v>gchateaug</v>
          </cell>
        </row>
        <row r="3391">
          <cell r="A3391" t="str">
            <v>1989</v>
          </cell>
          <cell r="B3391" t="str">
            <v>LU0</v>
          </cell>
          <cell r="C3391" t="str">
            <v>A00</v>
          </cell>
          <cell r="D3391" t="str">
            <v>PC_EMP</v>
          </cell>
          <cell r="E3391" t="str">
            <v>T</v>
          </cell>
          <cell r="F3391" t="str">
            <v>BES</v>
          </cell>
          <cell r="G3391" t="str">
            <v>RSE</v>
          </cell>
          <cell r="H3391" t="str">
            <v>:</v>
          </cell>
          <cell r="I3391" t="str">
            <v>NC</v>
          </cell>
          <cell r="K3391" t="str">
            <v>V</v>
          </cell>
          <cell r="L3391">
            <v>38628.496782407405</v>
          </cell>
          <cell r="M3391" t="str">
            <v>gchateaug</v>
          </cell>
          <cell r="N3391">
            <v>38680.624409722222</v>
          </cell>
          <cell r="O3391" t="str">
            <v>gchateaug</v>
          </cell>
        </row>
        <row r="3392">
          <cell r="A3392" t="str">
            <v>1989</v>
          </cell>
          <cell r="B3392" t="str">
            <v>LU0</v>
          </cell>
          <cell r="C3392" t="str">
            <v>A00</v>
          </cell>
          <cell r="D3392" t="str">
            <v>PC_EMP</v>
          </cell>
          <cell r="E3392" t="str">
            <v>T</v>
          </cell>
          <cell r="F3392" t="str">
            <v>BES</v>
          </cell>
          <cell r="G3392" t="str">
            <v>TOTAL</v>
          </cell>
          <cell r="H3392" t="str">
            <v>:</v>
          </cell>
          <cell r="I3392" t="str">
            <v>NC</v>
          </cell>
          <cell r="K3392" t="str">
            <v>V</v>
          </cell>
          <cell r="L3392">
            <v>38628.496782407405</v>
          </cell>
          <cell r="M3392" t="str">
            <v>gchateaug</v>
          </cell>
          <cell r="N3392">
            <v>38680.624409722222</v>
          </cell>
          <cell r="O3392" t="str">
            <v>gchateaug</v>
          </cell>
        </row>
        <row r="3393">
          <cell r="A3393" t="str">
            <v>2000</v>
          </cell>
          <cell r="B3393" t="str">
            <v>PL51</v>
          </cell>
          <cell r="C3393" t="str">
            <v>A00</v>
          </cell>
          <cell r="D3393" t="str">
            <v>PC_EMP</v>
          </cell>
          <cell r="E3393" t="str">
            <v>T</v>
          </cell>
          <cell r="F3393" t="str">
            <v>TOTAL</v>
          </cell>
          <cell r="G3393" t="str">
            <v>RSE</v>
          </cell>
          <cell r="H3393" t="str">
            <v>:</v>
          </cell>
          <cell r="I3393" t="str">
            <v>NC</v>
          </cell>
          <cell r="K3393" t="str">
            <v>V</v>
          </cell>
          <cell r="L3393">
            <v>38628.496782407405</v>
          </cell>
          <cell r="M3393" t="str">
            <v>gchateaug</v>
          </cell>
          <cell r="N3393">
            <v>38680.624432870369</v>
          </cell>
          <cell r="O3393" t="str">
            <v>gchateaug</v>
          </cell>
        </row>
        <row r="3394">
          <cell r="A3394" t="str">
            <v>2000</v>
          </cell>
          <cell r="B3394" t="str">
            <v>PL51</v>
          </cell>
          <cell r="C3394" t="str">
            <v>A00</v>
          </cell>
          <cell r="D3394" t="str">
            <v>PC_EMP</v>
          </cell>
          <cell r="E3394" t="str">
            <v>T</v>
          </cell>
          <cell r="F3394" t="str">
            <v>TOTAL</v>
          </cell>
          <cell r="G3394" t="str">
            <v>TOTAL</v>
          </cell>
          <cell r="H3394" t="str">
            <v>:</v>
          </cell>
          <cell r="I3394" t="str">
            <v>NC</v>
          </cell>
          <cell r="K3394" t="str">
            <v>V</v>
          </cell>
          <cell r="L3394">
            <v>38628.496782407405</v>
          </cell>
          <cell r="M3394" t="str">
            <v>gchateaug</v>
          </cell>
          <cell r="N3394">
            <v>38680.624432870369</v>
          </cell>
          <cell r="O3394" t="str">
            <v>gchateaug</v>
          </cell>
        </row>
        <row r="3395">
          <cell r="A3395" t="str">
            <v>2000</v>
          </cell>
          <cell r="B3395" t="str">
            <v>PL21</v>
          </cell>
          <cell r="C3395" t="str">
            <v>A00</v>
          </cell>
          <cell r="D3395" t="str">
            <v>PC_EMP</v>
          </cell>
          <cell r="E3395" t="str">
            <v>T</v>
          </cell>
          <cell r="F3395" t="str">
            <v>BES</v>
          </cell>
          <cell r="G3395" t="str">
            <v>RSE</v>
          </cell>
          <cell r="H3395" t="str">
            <v>:</v>
          </cell>
          <cell r="I3395" t="str">
            <v>NC</v>
          </cell>
          <cell r="K3395" t="str">
            <v>V</v>
          </cell>
          <cell r="L3395">
            <v>38628.496782407405</v>
          </cell>
          <cell r="M3395" t="str">
            <v>gchateaug</v>
          </cell>
          <cell r="N3395">
            <v>38680.624432870369</v>
          </cell>
          <cell r="O3395" t="str">
            <v>gchateaug</v>
          </cell>
        </row>
        <row r="3396">
          <cell r="A3396" t="str">
            <v>2000</v>
          </cell>
          <cell r="B3396" t="str">
            <v>PL21</v>
          </cell>
          <cell r="C3396" t="str">
            <v>A00</v>
          </cell>
          <cell r="D3396" t="str">
            <v>PC_EMP</v>
          </cell>
          <cell r="E3396" t="str">
            <v>T</v>
          </cell>
          <cell r="F3396" t="str">
            <v>BES</v>
          </cell>
          <cell r="G3396" t="str">
            <v>TOTAL</v>
          </cell>
          <cell r="H3396" t="str">
            <v>:</v>
          </cell>
          <cell r="I3396" t="str">
            <v>NC</v>
          </cell>
          <cell r="K3396" t="str">
            <v>V</v>
          </cell>
          <cell r="L3396">
            <v>38628.496782407405</v>
          </cell>
          <cell r="M3396" t="str">
            <v>gchateaug</v>
          </cell>
          <cell r="N3396">
            <v>38680.624432870369</v>
          </cell>
          <cell r="O3396" t="str">
            <v>gchateaug</v>
          </cell>
        </row>
        <row r="3397">
          <cell r="A3397" t="str">
            <v>2000</v>
          </cell>
          <cell r="B3397" t="str">
            <v>PL21</v>
          </cell>
          <cell r="C3397" t="str">
            <v>A00</v>
          </cell>
          <cell r="D3397" t="str">
            <v>PC_EMP</v>
          </cell>
          <cell r="E3397" t="str">
            <v>T</v>
          </cell>
          <cell r="F3397" t="str">
            <v>TOTAL</v>
          </cell>
          <cell r="G3397" t="str">
            <v>RSE</v>
          </cell>
          <cell r="H3397" t="str">
            <v>:</v>
          </cell>
          <cell r="I3397" t="str">
            <v>NC</v>
          </cell>
          <cell r="K3397" t="str">
            <v>V</v>
          </cell>
          <cell r="L3397">
            <v>38628.496782407405</v>
          </cell>
          <cell r="M3397" t="str">
            <v>gchateaug</v>
          </cell>
          <cell r="N3397">
            <v>38680.624432870369</v>
          </cell>
          <cell r="O3397" t="str">
            <v>gchateaug</v>
          </cell>
        </row>
        <row r="3398">
          <cell r="A3398" t="str">
            <v>2000</v>
          </cell>
          <cell r="B3398" t="str">
            <v>PL21</v>
          </cell>
          <cell r="C3398" t="str">
            <v>A00</v>
          </cell>
          <cell r="D3398" t="str">
            <v>PC_EMP</v>
          </cell>
          <cell r="E3398" t="str">
            <v>T</v>
          </cell>
          <cell r="F3398" t="str">
            <v>TOTAL</v>
          </cell>
          <cell r="G3398" t="str">
            <v>TOTAL</v>
          </cell>
          <cell r="H3398" t="str">
            <v>:</v>
          </cell>
          <cell r="I3398" t="str">
            <v>NC</v>
          </cell>
          <cell r="K3398" t="str">
            <v>V</v>
          </cell>
          <cell r="L3398">
            <v>38628.496782407405</v>
          </cell>
          <cell r="M3398" t="str">
            <v>gchateaug</v>
          </cell>
          <cell r="N3398">
            <v>38680.624432870369</v>
          </cell>
          <cell r="O3398" t="str">
            <v>gchateaug</v>
          </cell>
        </row>
        <row r="3399">
          <cell r="A3399" t="str">
            <v>2000</v>
          </cell>
          <cell r="B3399" t="str">
            <v>PL2</v>
          </cell>
          <cell r="C3399" t="str">
            <v>A00</v>
          </cell>
          <cell r="D3399" t="str">
            <v>PC_EMP</v>
          </cell>
          <cell r="E3399" t="str">
            <v>T</v>
          </cell>
          <cell r="F3399" t="str">
            <v>BES</v>
          </cell>
          <cell r="G3399" t="str">
            <v>RSE</v>
          </cell>
          <cell r="H3399" t="str">
            <v>:</v>
          </cell>
          <cell r="I3399" t="str">
            <v>NC</v>
          </cell>
          <cell r="K3399" t="str">
            <v>V</v>
          </cell>
          <cell r="L3399">
            <v>38628.496782407405</v>
          </cell>
          <cell r="M3399" t="str">
            <v>gchateaug</v>
          </cell>
          <cell r="N3399">
            <v>38680.624432870369</v>
          </cell>
          <cell r="O3399" t="str">
            <v>gchateaug</v>
          </cell>
        </row>
        <row r="3400">
          <cell r="A3400" t="str">
            <v>2000</v>
          </cell>
          <cell r="B3400" t="str">
            <v>PL2</v>
          </cell>
          <cell r="C3400" t="str">
            <v>A00</v>
          </cell>
          <cell r="D3400" t="str">
            <v>PC_EMP</v>
          </cell>
          <cell r="E3400" t="str">
            <v>T</v>
          </cell>
          <cell r="F3400" t="str">
            <v>BES</v>
          </cell>
          <cell r="G3400" t="str">
            <v>TOTAL</v>
          </cell>
          <cell r="H3400" t="str">
            <v>:</v>
          </cell>
          <cell r="I3400" t="str">
            <v>NC</v>
          </cell>
          <cell r="K3400" t="str">
            <v>V</v>
          </cell>
          <cell r="L3400">
            <v>38628.496782407405</v>
          </cell>
          <cell r="M3400" t="str">
            <v>gchateaug</v>
          </cell>
          <cell r="N3400">
            <v>38680.624432870369</v>
          </cell>
          <cell r="O3400" t="str">
            <v>gchateaug</v>
          </cell>
        </row>
        <row r="3401">
          <cell r="A3401" t="str">
            <v>2000</v>
          </cell>
          <cell r="B3401" t="str">
            <v>PL2</v>
          </cell>
          <cell r="C3401" t="str">
            <v>A00</v>
          </cell>
          <cell r="D3401" t="str">
            <v>PC_EMP</v>
          </cell>
          <cell r="E3401" t="str">
            <v>T</v>
          </cell>
          <cell r="F3401" t="str">
            <v>TOTAL</v>
          </cell>
          <cell r="G3401" t="str">
            <v>RSE</v>
          </cell>
          <cell r="H3401" t="str">
            <v>:</v>
          </cell>
          <cell r="I3401" t="str">
            <v>NC</v>
          </cell>
          <cell r="K3401" t="str">
            <v>V</v>
          </cell>
          <cell r="L3401">
            <v>38628.496782407405</v>
          </cell>
          <cell r="M3401" t="str">
            <v>gchateaug</v>
          </cell>
          <cell r="N3401">
            <v>38680.624432870369</v>
          </cell>
          <cell r="O3401" t="str">
            <v>gchateaug</v>
          </cell>
        </row>
        <row r="3402">
          <cell r="A3402" t="str">
            <v>2000</v>
          </cell>
          <cell r="B3402" t="str">
            <v>PL2</v>
          </cell>
          <cell r="C3402" t="str">
            <v>A00</v>
          </cell>
          <cell r="D3402" t="str">
            <v>PC_EMP</v>
          </cell>
          <cell r="E3402" t="str">
            <v>T</v>
          </cell>
          <cell r="F3402" t="str">
            <v>TOTAL</v>
          </cell>
          <cell r="G3402" t="str">
            <v>TOTAL</v>
          </cell>
          <cell r="H3402" t="str">
            <v>:</v>
          </cell>
          <cell r="I3402" t="str">
            <v>NC</v>
          </cell>
          <cell r="K3402" t="str">
            <v>V</v>
          </cell>
          <cell r="L3402">
            <v>38628.496782407405</v>
          </cell>
          <cell r="M3402" t="str">
            <v>gchateaug</v>
          </cell>
          <cell r="N3402">
            <v>38680.624432870369</v>
          </cell>
          <cell r="O3402" t="str">
            <v>gchateaug</v>
          </cell>
        </row>
        <row r="3403">
          <cell r="A3403" t="str">
            <v>1999</v>
          </cell>
          <cell r="B3403" t="str">
            <v>NL3</v>
          </cell>
          <cell r="C3403" t="str">
            <v>A00</v>
          </cell>
          <cell r="D3403" t="str">
            <v>PC_EMP</v>
          </cell>
          <cell r="E3403" t="str">
            <v>T</v>
          </cell>
          <cell r="F3403" t="str">
            <v>BES</v>
          </cell>
          <cell r="G3403" t="str">
            <v>TOTAL</v>
          </cell>
          <cell r="H3403" t="str">
            <v>:</v>
          </cell>
          <cell r="I3403" t="str">
            <v>NC</v>
          </cell>
          <cell r="K3403" t="str">
            <v>V</v>
          </cell>
          <cell r="L3403">
            <v>38628.496782407405</v>
          </cell>
          <cell r="M3403" t="str">
            <v>gchateaug</v>
          </cell>
          <cell r="N3403">
            <v>38680.624444444446</v>
          </cell>
          <cell r="O3403" t="str">
            <v>gchateaug</v>
          </cell>
        </row>
        <row r="3404">
          <cell r="A3404" t="str">
            <v>1999</v>
          </cell>
          <cell r="B3404" t="str">
            <v>NL3</v>
          </cell>
          <cell r="C3404" t="str">
            <v>A00</v>
          </cell>
          <cell r="D3404" t="str">
            <v>PC_EMP</v>
          </cell>
          <cell r="E3404" t="str">
            <v>T</v>
          </cell>
          <cell r="F3404" t="str">
            <v>TOTAL</v>
          </cell>
          <cell r="G3404" t="str">
            <v>TOTAL</v>
          </cell>
          <cell r="H3404" t="str">
            <v>:</v>
          </cell>
          <cell r="I3404" t="str">
            <v>NC</v>
          </cell>
          <cell r="K3404" t="str">
            <v>V</v>
          </cell>
          <cell r="L3404">
            <v>38628.496782407405</v>
          </cell>
          <cell r="M3404" t="str">
            <v>gchateaug</v>
          </cell>
          <cell r="N3404">
            <v>38680.624444444446</v>
          </cell>
          <cell r="O3404" t="str">
            <v>gchateaug</v>
          </cell>
        </row>
        <row r="3405">
          <cell r="A3405" t="str">
            <v>1999</v>
          </cell>
          <cell r="B3405" t="str">
            <v>NL23</v>
          </cell>
          <cell r="C3405" t="str">
            <v>A00</v>
          </cell>
          <cell r="D3405" t="str">
            <v>PC_EMP</v>
          </cell>
          <cell r="E3405" t="str">
            <v>T</v>
          </cell>
          <cell r="F3405" t="str">
            <v>BES</v>
          </cell>
          <cell r="G3405" t="str">
            <v>TOTAL</v>
          </cell>
          <cell r="H3405" t="str">
            <v>:</v>
          </cell>
          <cell r="I3405" t="str">
            <v>NC</v>
          </cell>
          <cell r="K3405" t="str">
            <v>V</v>
          </cell>
          <cell r="L3405">
            <v>38628.496782407405</v>
          </cell>
          <cell r="M3405" t="str">
            <v>gchateaug</v>
          </cell>
          <cell r="N3405">
            <v>38680.624444444446</v>
          </cell>
          <cell r="O3405" t="str">
            <v>gchateaug</v>
          </cell>
        </row>
        <row r="3406">
          <cell r="A3406" t="str">
            <v>1999</v>
          </cell>
          <cell r="B3406" t="str">
            <v>NL23</v>
          </cell>
          <cell r="C3406" t="str">
            <v>A00</v>
          </cell>
          <cell r="D3406" t="str">
            <v>PC_EMP</v>
          </cell>
          <cell r="E3406" t="str">
            <v>T</v>
          </cell>
          <cell r="F3406" t="str">
            <v>TOTAL</v>
          </cell>
          <cell r="G3406" t="str">
            <v>TOTAL</v>
          </cell>
          <cell r="H3406" t="str">
            <v>:</v>
          </cell>
          <cell r="I3406" t="str">
            <v>NC</v>
          </cell>
          <cell r="K3406" t="str">
            <v>V</v>
          </cell>
          <cell r="L3406">
            <v>38628.496782407405</v>
          </cell>
          <cell r="M3406" t="str">
            <v>gchateaug</v>
          </cell>
          <cell r="N3406">
            <v>38680.624444444446</v>
          </cell>
          <cell r="O3406" t="str">
            <v>gchateaug</v>
          </cell>
        </row>
        <row r="3407">
          <cell r="A3407" t="str">
            <v>1999</v>
          </cell>
          <cell r="B3407" t="str">
            <v>NL11</v>
          </cell>
          <cell r="C3407" t="str">
            <v>A00</v>
          </cell>
          <cell r="D3407" t="str">
            <v>PC_EMP</v>
          </cell>
          <cell r="E3407" t="str">
            <v>T</v>
          </cell>
          <cell r="F3407" t="str">
            <v>BES</v>
          </cell>
          <cell r="G3407" t="str">
            <v>TOTAL</v>
          </cell>
          <cell r="H3407" t="str">
            <v>:</v>
          </cell>
          <cell r="I3407" t="str">
            <v>NC</v>
          </cell>
          <cell r="K3407" t="str">
            <v>V</v>
          </cell>
          <cell r="L3407">
            <v>38628.496782407405</v>
          </cell>
          <cell r="M3407" t="str">
            <v>gchateaug</v>
          </cell>
          <cell r="N3407">
            <v>38680.624444444446</v>
          </cell>
          <cell r="O3407" t="str">
            <v>gchateaug</v>
          </cell>
        </row>
        <row r="3408">
          <cell r="A3408" t="str">
            <v>1999</v>
          </cell>
          <cell r="B3408" t="str">
            <v>NL11</v>
          </cell>
          <cell r="C3408" t="str">
            <v>A00</v>
          </cell>
          <cell r="D3408" t="str">
            <v>PC_EMP</v>
          </cell>
          <cell r="E3408" t="str">
            <v>T</v>
          </cell>
          <cell r="F3408" t="str">
            <v>TOTAL</v>
          </cell>
          <cell r="G3408" t="str">
            <v>TOTAL</v>
          </cell>
          <cell r="H3408" t="str">
            <v>:</v>
          </cell>
          <cell r="I3408" t="str">
            <v>NC</v>
          </cell>
          <cell r="K3408" t="str">
            <v>V</v>
          </cell>
          <cell r="L3408">
            <v>38628.496782407405</v>
          </cell>
          <cell r="M3408" t="str">
            <v>gchateaug</v>
          </cell>
          <cell r="N3408">
            <v>38680.624444444446</v>
          </cell>
          <cell r="O3408" t="str">
            <v>gchateaug</v>
          </cell>
        </row>
        <row r="3409">
          <cell r="A3409" t="str">
            <v>2001</v>
          </cell>
          <cell r="B3409" t="str">
            <v>PT20</v>
          </cell>
          <cell r="C3409" t="str">
            <v>A00</v>
          </cell>
          <cell r="D3409" t="str">
            <v>PC_EMP</v>
          </cell>
          <cell r="E3409" t="str">
            <v>T</v>
          </cell>
          <cell r="F3409" t="str">
            <v>BES</v>
          </cell>
          <cell r="G3409" t="str">
            <v>RSE</v>
          </cell>
          <cell r="I3409" t="str">
            <v>NC</v>
          </cell>
          <cell r="J3409" t="str">
            <v>; former flag equal "s"</v>
          </cell>
          <cell r="K3409" t="str">
            <v>V</v>
          </cell>
          <cell r="L3409">
            <v>38628.496782407405</v>
          </cell>
          <cell r="M3409" t="str">
            <v>gchateaug</v>
          </cell>
          <cell r="N3409">
            <v>38680.624456018515</v>
          </cell>
          <cell r="O3409" t="str">
            <v>gchateaug</v>
          </cell>
          <cell r="Q3409">
            <v>0</v>
          </cell>
        </row>
        <row r="3410">
          <cell r="A3410" t="str">
            <v>2001</v>
          </cell>
          <cell r="B3410" t="str">
            <v>PL41</v>
          </cell>
          <cell r="C3410" t="str">
            <v>A00</v>
          </cell>
          <cell r="D3410" t="str">
            <v>PC_EMP</v>
          </cell>
          <cell r="E3410" t="str">
            <v>T</v>
          </cell>
          <cell r="F3410" t="str">
            <v>TOTAL</v>
          </cell>
          <cell r="G3410" t="str">
            <v>TOTAL</v>
          </cell>
          <cell r="H3410" t="str">
            <v>:</v>
          </cell>
          <cell r="I3410" t="str">
            <v>NC</v>
          </cell>
          <cell r="K3410" t="str">
            <v>V</v>
          </cell>
          <cell r="L3410">
            <v>38628.496782407405</v>
          </cell>
          <cell r="M3410" t="str">
            <v>gchateaug</v>
          </cell>
          <cell r="N3410">
            <v>38680.624456018515</v>
          </cell>
          <cell r="O3410" t="str">
            <v>gchateaug</v>
          </cell>
        </row>
        <row r="3411">
          <cell r="A3411" t="str">
            <v>2001</v>
          </cell>
          <cell r="B3411" t="str">
            <v>PL41</v>
          </cell>
          <cell r="C3411" t="str">
            <v>A00</v>
          </cell>
          <cell r="D3411" t="str">
            <v>PC_EMP</v>
          </cell>
          <cell r="E3411" t="str">
            <v>T</v>
          </cell>
          <cell r="F3411" t="str">
            <v>TOTAL</v>
          </cell>
          <cell r="G3411" t="str">
            <v>RSE</v>
          </cell>
          <cell r="H3411" t="str">
            <v>:</v>
          </cell>
          <cell r="I3411" t="str">
            <v>NC</v>
          </cell>
          <cell r="K3411" t="str">
            <v>V</v>
          </cell>
          <cell r="L3411">
            <v>38628.496782407405</v>
          </cell>
          <cell r="M3411" t="str">
            <v>gchateaug</v>
          </cell>
          <cell r="N3411">
            <v>38680.624456018515</v>
          </cell>
          <cell r="O3411" t="str">
            <v>gchateaug</v>
          </cell>
        </row>
        <row r="3412">
          <cell r="A3412" t="str">
            <v>2001</v>
          </cell>
          <cell r="B3412" t="str">
            <v>PL41</v>
          </cell>
          <cell r="C3412" t="str">
            <v>A00</v>
          </cell>
          <cell r="D3412" t="str">
            <v>PC_EMP</v>
          </cell>
          <cell r="E3412" t="str">
            <v>T</v>
          </cell>
          <cell r="F3412" t="str">
            <v>BES</v>
          </cell>
          <cell r="G3412" t="str">
            <v>TOTAL</v>
          </cell>
          <cell r="H3412" t="str">
            <v>:</v>
          </cell>
          <cell r="I3412" t="str">
            <v>NC</v>
          </cell>
          <cell r="K3412" t="str">
            <v>V</v>
          </cell>
          <cell r="L3412">
            <v>38628.496782407405</v>
          </cell>
          <cell r="M3412" t="str">
            <v>gchateaug</v>
          </cell>
          <cell r="N3412">
            <v>38680.624456018515</v>
          </cell>
          <cell r="O3412" t="str">
            <v>gchateaug</v>
          </cell>
        </row>
        <row r="3413">
          <cell r="A3413" t="str">
            <v>2001</v>
          </cell>
          <cell r="B3413" t="str">
            <v>PL41</v>
          </cell>
          <cell r="C3413" t="str">
            <v>A00</v>
          </cell>
          <cell r="D3413" t="str">
            <v>PC_EMP</v>
          </cell>
          <cell r="E3413" t="str">
            <v>T</v>
          </cell>
          <cell r="F3413" t="str">
            <v>BES</v>
          </cell>
          <cell r="G3413" t="str">
            <v>RSE</v>
          </cell>
          <cell r="H3413" t="str">
            <v>:</v>
          </cell>
          <cell r="I3413" t="str">
            <v>NC</v>
          </cell>
          <cell r="K3413" t="str">
            <v>V</v>
          </cell>
          <cell r="L3413">
            <v>38628.496782407405</v>
          </cell>
          <cell r="M3413" t="str">
            <v>gchateaug</v>
          </cell>
          <cell r="N3413">
            <v>38680.624456018515</v>
          </cell>
          <cell r="O3413" t="str">
            <v>gchateaug</v>
          </cell>
        </row>
        <row r="3414">
          <cell r="A3414" t="str">
            <v>2001</v>
          </cell>
          <cell r="B3414" t="str">
            <v>PL3</v>
          </cell>
          <cell r="C3414" t="str">
            <v>A00</v>
          </cell>
          <cell r="D3414" t="str">
            <v>PC_EMP</v>
          </cell>
          <cell r="E3414" t="str">
            <v>T</v>
          </cell>
          <cell r="F3414" t="str">
            <v>TOTAL</v>
          </cell>
          <cell r="G3414" t="str">
            <v>TOTAL</v>
          </cell>
          <cell r="H3414" t="str">
            <v>:</v>
          </cell>
          <cell r="I3414" t="str">
            <v>NC</v>
          </cell>
          <cell r="K3414" t="str">
            <v>V</v>
          </cell>
          <cell r="L3414">
            <v>38628.496782407405</v>
          </cell>
          <cell r="M3414" t="str">
            <v>gchateaug</v>
          </cell>
          <cell r="N3414">
            <v>38680.624456018515</v>
          </cell>
          <cell r="O3414" t="str">
            <v>gchateaug</v>
          </cell>
        </row>
        <row r="3415">
          <cell r="A3415" t="str">
            <v>2001</v>
          </cell>
          <cell r="B3415" t="str">
            <v>PL3</v>
          </cell>
          <cell r="C3415" t="str">
            <v>A00</v>
          </cell>
          <cell r="D3415" t="str">
            <v>PC_EMP</v>
          </cell>
          <cell r="E3415" t="str">
            <v>T</v>
          </cell>
          <cell r="F3415" t="str">
            <v>TOTAL</v>
          </cell>
          <cell r="G3415" t="str">
            <v>RSE</v>
          </cell>
          <cell r="H3415" t="str">
            <v>:</v>
          </cell>
          <cell r="I3415" t="str">
            <v>NC</v>
          </cell>
          <cell r="K3415" t="str">
            <v>V</v>
          </cell>
          <cell r="L3415">
            <v>38628.496782407405</v>
          </cell>
          <cell r="M3415" t="str">
            <v>gchateaug</v>
          </cell>
          <cell r="N3415">
            <v>38680.624456018515</v>
          </cell>
          <cell r="O3415" t="str">
            <v>gchateaug</v>
          </cell>
        </row>
        <row r="3416">
          <cell r="A3416" t="str">
            <v>2001</v>
          </cell>
          <cell r="B3416" t="str">
            <v>PL3</v>
          </cell>
          <cell r="C3416" t="str">
            <v>A00</v>
          </cell>
          <cell r="D3416" t="str">
            <v>PC_EMP</v>
          </cell>
          <cell r="E3416" t="str">
            <v>T</v>
          </cell>
          <cell r="F3416" t="str">
            <v>BES</v>
          </cell>
          <cell r="G3416" t="str">
            <v>TOTAL</v>
          </cell>
          <cell r="H3416" t="str">
            <v>:</v>
          </cell>
          <cell r="I3416" t="str">
            <v>NC</v>
          </cell>
          <cell r="K3416" t="str">
            <v>V</v>
          </cell>
          <cell r="L3416">
            <v>38628.496782407405</v>
          </cell>
          <cell r="M3416" t="str">
            <v>gchateaug</v>
          </cell>
          <cell r="N3416">
            <v>38680.624456018515</v>
          </cell>
          <cell r="O3416" t="str">
            <v>gchateaug</v>
          </cell>
        </row>
        <row r="3417">
          <cell r="A3417" t="str">
            <v>2001</v>
          </cell>
          <cell r="B3417" t="str">
            <v>PL3</v>
          </cell>
          <cell r="C3417" t="str">
            <v>A00</v>
          </cell>
          <cell r="D3417" t="str">
            <v>PC_EMP</v>
          </cell>
          <cell r="E3417" t="str">
            <v>T</v>
          </cell>
          <cell r="F3417" t="str">
            <v>BES</v>
          </cell>
          <cell r="G3417" t="str">
            <v>RSE</v>
          </cell>
          <cell r="H3417" t="str">
            <v>:</v>
          </cell>
          <cell r="I3417" t="str">
            <v>NC</v>
          </cell>
          <cell r="K3417" t="str">
            <v>V</v>
          </cell>
          <cell r="L3417">
            <v>38628.496782407405</v>
          </cell>
          <cell r="M3417" t="str">
            <v>gchateaug</v>
          </cell>
          <cell r="N3417">
            <v>38680.624456018515</v>
          </cell>
          <cell r="O3417" t="str">
            <v>gchateaug</v>
          </cell>
        </row>
        <row r="3418">
          <cell r="A3418" t="str">
            <v>2001</v>
          </cell>
          <cell r="B3418" t="str">
            <v>PL11</v>
          </cell>
          <cell r="C3418" t="str">
            <v>A00</v>
          </cell>
          <cell r="D3418" t="str">
            <v>PC_EMP</v>
          </cell>
          <cell r="E3418" t="str">
            <v>T</v>
          </cell>
          <cell r="F3418" t="str">
            <v>TOTAL</v>
          </cell>
          <cell r="G3418" t="str">
            <v>TOTAL</v>
          </cell>
          <cell r="H3418" t="str">
            <v>:</v>
          </cell>
          <cell r="I3418" t="str">
            <v>NC</v>
          </cell>
          <cell r="K3418" t="str">
            <v>V</v>
          </cell>
          <cell r="L3418">
            <v>38628.496782407405</v>
          </cell>
          <cell r="M3418" t="str">
            <v>gchateaug</v>
          </cell>
          <cell r="N3418">
            <v>38680.624456018515</v>
          </cell>
          <cell r="O3418" t="str">
            <v>gchateaug</v>
          </cell>
        </row>
        <row r="3419">
          <cell r="A3419" t="str">
            <v>2001</v>
          </cell>
          <cell r="B3419" t="str">
            <v>PL11</v>
          </cell>
          <cell r="C3419" t="str">
            <v>A00</v>
          </cell>
          <cell r="D3419" t="str">
            <v>PC_EMP</v>
          </cell>
          <cell r="E3419" t="str">
            <v>T</v>
          </cell>
          <cell r="F3419" t="str">
            <v>TOTAL</v>
          </cell>
          <cell r="G3419" t="str">
            <v>RSE</v>
          </cell>
          <cell r="H3419" t="str">
            <v>:</v>
          </cell>
          <cell r="I3419" t="str">
            <v>NC</v>
          </cell>
          <cell r="K3419" t="str">
            <v>V</v>
          </cell>
          <cell r="L3419">
            <v>38628.496782407405</v>
          </cell>
          <cell r="M3419" t="str">
            <v>gchateaug</v>
          </cell>
          <cell r="N3419">
            <v>38680.624456018515</v>
          </cell>
          <cell r="O3419" t="str">
            <v>gchateaug</v>
          </cell>
        </row>
        <row r="3420">
          <cell r="A3420" t="str">
            <v>2002</v>
          </cell>
          <cell r="B3420" t="str">
            <v>ES70</v>
          </cell>
          <cell r="C3420" t="str">
            <v>A00</v>
          </cell>
          <cell r="D3420" t="str">
            <v>PC_EMP</v>
          </cell>
          <cell r="E3420" t="str">
            <v>T</v>
          </cell>
          <cell r="F3420" t="str">
            <v>BES</v>
          </cell>
          <cell r="G3420" t="str">
            <v>TOTAL</v>
          </cell>
          <cell r="I3420" t="str">
            <v>MS</v>
          </cell>
          <cell r="K3420" t="str">
            <v>V</v>
          </cell>
          <cell r="L3420">
            <v>38628.496782407405</v>
          </cell>
          <cell r="M3420" t="str">
            <v>gchateaug</v>
          </cell>
          <cell r="N3420">
            <v>38680.624456018515</v>
          </cell>
          <cell r="O3420" t="str">
            <v>gchateaug</v>
          </cell>
          <cell r="Q3420">
            <v>0.06</v>
          </cell>
        </row>
        <row r="3421">
          <cell r="A3421" t="str">
            <v>2002</v>
          </cell>
          <cell r="B3421" t="str">
            <v>ES70</v>
          </cell>
          <cell r="C3421" t="str">
            <v>A00</v>
          </cell>
          <cell r="D3421" t="str">
            <v>PC_EMP</v>
          </cell>
          <cell r="E3421" t="str">
            <v>T</v>
          </cell>
          <cell r="F3421" t="str">
            <v>BES</v>
          </cell>
          <cell r="G3421" t="str">
            <v>RSE</v>
          </cell>
          <cell r="H3421" t="str">
            <v>:</v>
          </cell>
          <cell r="I3421" t="str">
            <v>MS</v>
          </cell>
          <cell r="K3421" t="str">
            <v>V</v>
          </cell>
          <cell r="L3421">
            <v>38628.496782407405</v>
          </cell>
          <cell r="M3421" t="str">
            <v>gchateaug</v>
          </cell>
          <cell r="N3421">
            <v>38680.624456018515</v>
          </cell>
          <cell r="O3421" t="str">
            <v>gchateaug</v>
          </cell>
        </row>
        <row r="3422">
          <cell r="A3422" t="str">
            <v>2002</v>
          </cell>
          <cell r="B3422" t="str">
            <v>ES7</v>
          </cell>
          <cell r="C3422" t="str">
            <v>A00</v>
          </cell>
          <cell r="D3422" t="str">
            <v>PC_EMP</v>
          </cell>
          <cell r="E3422" t="str">
            <v>T</v>
          </cell>
          <cell r="F3422" t="str">
            <v>TOTAL</v>
          </cell>
          <cell r="G3422" t="str">
            <v>TOTAL</v>
          </cell>
          <cell r="I3422" t="str">
            <v>MS</v>
          </cell>
          <cell r="K3422" t="str">
            <v>V</v>
          </cell>
          <cell r="L3422">
            <v>38628.496782407405</v>
          </cell>
          <cell r="M3422" t="str">
            <v>gchateaug</v>
          </cell>
          <cell r="N3422">
            <v>38680.624456018515</v>
          </cell>
          <cell r="O3422" t="str">
            <v>gchateaug</v>
          </cell>
          <cell r="Q3422">
            <v>0.86</v>
          </cell>
        </row>
        <row r="3423">
          <cell r="A3423" t="str">
            <v>2002</v>
          </cell>
          <cell r="B3423" t="str">
            <v>ES7</v>
          </cell>
          <cell r="C3423" t="str">
            <v>A00</v>
          </cell>
          <cell r="D3423" t="str">
            <v>PC_EMP</v>
          </cell>
          <cell r="E3423" t="str">
            <v>T</v>
          </cell>
          <cell r="F3423" t="str">
            <v>TOTAL</v>
          </cell>
          <cell r="G3423" t="str">
            <v>RSE</v>
          </cell>
          <cell r="H3423" t="str">
            <v>:</v>
          </cell>
          <cell r="I3423" t="str">
            <v>MS</v>
          </cell>
          <cell r="K3423" t="str">
            <v>V</v>
          </cell>
          <cell r="L3423">
            <v>38628.496782407405</v>
          </cell>
          <cell r="M3423" t="str">
            <v>gchateaug</v>
          </cell>
          <cell r="N3423">
            <v>38680.624456018515</v>
          </cell>
          <cell r="O3423" t="str">
            <v>gchateaug</v>
          </cell>
        </row>
        <row r="3424">
          <cell r="A3424" t="str">
            <v>2002</v>
          </cell>
          <cell r="B3424" t="str">
            <v>ES7</v>
          </cell>
          <cell r="C3424" t="str">
            <v>A00</v>
          </cell>
          <cell r="D3424" t="str">
            <v>PC_EMP</v>
          </cell>
          <cell r="E3424" t="str">
            <v>T</v>
          </cell>
          <cell r="F3424" t="str">
            <v>BES</v>
          </cell>
          <cell r="G3424" t="str">
            <v>TOTAL</v>
          </cell>
          <cell r="I3424" t="str">
            <v>MS</v>
          </cell>
          <cell r="K3424" t="str">
            <v>V</v>
          </cell>
          <cell r="L3424">
            <v>38628.496782407405</v>
          </cell>
          <cell r="M3424" t="str">
            <v>gchateaug</v>
          </cell>
          <cell r="N3424">
            <v>38680.624456018515</v>
          </cell>
          <cell r="O3424" t="str">
            <v>gchateaug</v>
          </cell>
          <cell r="Q3424">
            <v>0.06</v>
          </cell>
        </row>
        <row r="3425">
          <cell r="A3425" t="str">
            <v>2002</v>
          </cell>
          <cell r="B3425" t="str">
            <v>ES7</v>
          </cell>
          <cell r="C3425" t="str">
            <v>A00</v>
          </cell>
          <cell r="D3425" t="str">
            <v>PC_EMP</v>
          </cell>
          <cell r="E3425" t="str">
            <v>T</v>
          </cell>
          <cell r="F3425" t="str">
            <v>BES</v>
          </cell>
          <cell r="G3425" t="str">
            <v>RSE</v>
          </cell>
          <cell r="H3425" t="str">
            <v>:</v>
          </cell>
          <cell r="I3425" t="str">
            <v>MS</v>
          </cell>
          <cell r="K3425" t="str">
            <v>V</v>
          </cell>
          <cell r="L3425">
            <v>38628.496782407405</v>
          </cell>
          <cell r="M3425" t="str">
            <v>gchateaug</v>
          </cell>
          <cell r="N3425">
            <v>38680.624456018515</v>
          </cell>
          <cell r="O3425" t="str">
            <v>gchateaug</v>
          </cell>
        </row>
        <row r="3426">
          <cell r="A3426" t="str">
            <v>2002</v>
          </cell>
          <cell r="B3426" t="str">
            <v>ES62</v>
          </cell>
          <cell r="C3426" t="str">
            <v>A00</v>
          </cell>
          <cell r="D3426" t="str">
            <v>PC_EMP</v>
          </cell>
          <cell r="E3426" t="str">
            <v>T</v>
          </cell>
          <cell r="F3426" t="str">
            <v>TOTAL</v>
          </cell>
          <cell r="G3426" t="str">
            <v>TOTAL</v>
          </cell>
          <cell r="I3426" t="str">
            <v>MS</v>
          </cell>
          <cell r="K3426" t="str">
            <v>V</v>
          </cell>
          <cell r="L3426">
            <v>38628.496782407405</v>
          </cell>
          <cell r="M3426" t="str">
            <v>gchateaug</v>
          </cell>
          <cell r="N3426">
            <v>38680.624456018515</v>
          </cell>
          <cell r="O3426" t="str">
            <v>gchateaug</v>
          </cell>
          <cell r="Q3426">
            <v>0.95</v>
          </cell>
        </row>
        <row r="3427">
          <cell r="A3427" t="str">
            <v>2002</v>
          </cell>
          <cell r="B3427" t="str">
            <v>ES62</v>
          </cell>
          <cell r="C3427" t="str">
            <v>A00</v>
          </cell>
          <cell r="D3427" t="str">
            <v>PC_EMP</v>
          </cell>
          <cell r="E3427" t="str">
            <v>T</v>
          </cell>
          <cell r="F3427" t="str">
            <v>TOTAL</v>
          </cell>
          <cell r="G3427" t="str">
            <v>RSE</v>
          </cell>
          <cell r="H3427" t="str">
            <v>:</v>
          </cell>
          <cell r="I3427" t="str">
            <v>MS</v>
          </cell>
          <cell r="K3427" t="str">
            <v>V</v>
          </cell>
          <cell r="L3427">
            <v>38628.496782407405</v>
          </cell>
          <cell r="M3427" t="str">
            <v>gchateaug</v>
          </cell>
          <cell r="N3427">
            <v>38680.624456018515</v>
          </cell>
          <cell r="O3427" t="str">
            <v>gchateaug</v>
          </cell>
        </row>
        <row r="3428">
          <cell r="A3428" t="str">
            <v>2002</v>
          </cell>
          <cell r="B3428" t="str">
            <v>ES62</v>
          </cell>
          <cell r="C3428" t="str">
            <v>A00</v>
          </cell>
          <cell r="D3428" t="str">
            <v>PC_EMP</v>
          </cell>
          <cell r="E3428" t="str">
            <v>T</v>
          </cell>
          <cell r="F3428" t="str">
            <v>BES</v>
          </cell>
          <cell r="G3428" t="str">
            <v>TOTAL</v>
          </cell>
          <cell r="I3428" t="str">
            <v>MS</v>
          </cell>
          <cell r="K3428" t="str">
            <v>V</v>
          </cell>
          <cell r="L3428">
            <v>38628.496782407405</v>
          </cell>
          <cell r="M3428" t="str">
            <v>gchateaug</v>
          </cell>
          <cell r="N3428">
            <v>38680.624456018515</v>
          </cell>
          <cell r="O3428" t="str">
            <v>gchateaug</v>
          </cell>
          <cell r="Q3428">
            <v>0.23</v>
          </cell>
        </row>
        <row r="3429">
          <cell r="A3429" t="str">
            <v>2002</v>
          </cell>
          <cell r="B3429" t="str">
            <v>ES62</v>
          </cell>
          <cell r="C3429" t="str">
            <v>A00</v>
          </cell>
          <cell r="D3429" t="str">
            <v>PC_EMP</v>
          </cell>
          <cell r="E3429" t="str">
            <v>T</v>
          </cell>
          <cell r="F3429" t="str">
            <v>BES</v>
          </cell>
          <cell r="G3429" t="str">
            <v>RSE</v>
          </cell>
          <cell r="H3429" t="str">
            <v>:</v>
          </cell>
          <cell r="I3429" t="str">
            <v>MS</v>
          </cell>
          <cell r="K3429" t="str">
            <v>V</v>
          </cell>
          <cell r="L3429">
            <v>38628.496782407405</v>
          </cell>
          <cell r="M3429" t="str">
            <v>gchateaug</v>
          </cell>
          <cell r="N3429">
            <v>38680.624456018515</v>
          </cell>
          <cell r="O3429" t="str">
            <v>gchateaug</v>
          </cell>
        </row>
        <row r="3430">
          <cell r="A3430" t="str">
            <v>2002</v>
          </cell>
          <cell r="B3430" t="str">
            <v>ES6</v>
          </cell>
          <cell r="C3430" t="str">
            <v>A00</v>
          </cell>
          <cell r="D3430" t="str">
            <v>PC_EMP</v>
          </cell>
          <cell r="E3430" t="str">
            <v>T</v>
          </cell>
          <cell r="F3430" t="str">
            <v>TOTAL</v>
          </cell>
          <cell r="G3430" t="str">
            <v>TOTAL</v>
          </cell>
          <cell r="I3430" t="str">
            <v>MS</v>
          </cell>
          <cell r="K3430" t="str">
            <v>V</v>
          </cell>
          <cell r="L3430">
            <v>38628.496782407405</v>
          </cell>
          <cell r="M3430" t="str">
            <v>gchateaug</v>
          </cell>
          <cell r="N3430">
            <v>38680.624456018515</v>
          </cell>
          <cell r="O3430" t="str">
            <v>gchateaug</v>
          </cell>
          <cell r="Q3430">
            <v>0.99</v>
          </cell>
        </row>
        <row r="3431">
          <cell r="A3431" t="str">
            <v>2002</v>
          </cell>
          <cell r="B3431" t="str">
            <v>ES6</v>
          </cell>
          <cell r="C3431" t="str">
            <v>A00</v>
          </cell>
          <cell r="D3431" t="str">
            <v>PC_EMP</v>
          </cell>
          <cell r="E3431" t="str">
            <v>T</v>
          </cell>
          <cell r="F3431" t="str">
            <v>TOTAL</v>
          </cell>
          <cell r="G3431" t="str">
            <v>RSE</v>
          </cell>
          <cell r="H3431" t="str">
            <v>:</v>
          </cell>
          <cell r="I3431" t="str">
            <v>MS</v>
          </cell>
          <cell r="K3431" t="str">
            <v>V</v>
          </cell>
          <cell r="L3431">
            <v>38628.496782407405</v>
          </cell>
          <cell r="M3431" t="str">
            <v>gchateaug</v>
          </cell>
          <cell r="N3431">
            <v>38680.624456018515</v>
          </cell>
          <cell r="O3431" t="str">
            <v>gchateaug</v>
          </cell>
        </row>
        <row r="3432">
          <cell r="A3432" t="str">
            <v>2002</v>
          </cell>
          <cell r="B3432" t="str">
            <v>ES6</v>
          </cell>
          <cell r="C3432" t="str">
            <v>A00</v>
          </cell>
          <cell r="D3432" t="str">
            <v>PC_EMP</v>
          </cell>
          <cell r="E3432" t="str">
            <v>T</v>
          </cell>
          <cell r="F3432" t="str">
            <v>BES</v>
          </cell>
          <cell r="G3432" t="str">
            <v>TOTAL</v>
          </cell>
          <cell r="I3432" t="str">
            <v>MS</v>
          </cell>
          <cell r="K3432" t="str">
            <v>V</v>
          </cell>
          <cell r="L3432">
            <v>38628.496782407405</v>
          </cell>
          <cell r="M3432" t="str">
            <v>gchateaug</v>
          </cell>
          <cell r="N3432">
            <v>38680.624456018515</v>
          </cell>
          <cell r="O3432" t="str">
            <v>gchateaug</v>
          </cell>
          <cell r="Q3432">
            <v>0.18</v>
          </cell>
        </row>
        <row r="3433">
          <cell r="A3433" t="str">
            <v>2002</v>
          </cell>
          <cell r="B3433" t="str">
            <v>ES6</v>
          </cell>
          <cell r="C3433" t="str">
            <v>A00</v>
          </cell>
          <cell r="D3433" t="str">
            <v>PC_EMP</v>
          </cell>
          <cell r="E3433" t="str">
            <v>T</v>
          </cell>
          <cell r="F3433" t="str">
            <v>BES</v>
          </cell>
          <cell r="G3433" t="str">
            <v>RSE</v>
          </cell>
          <cell r="H3433" t="str">
            <v>:</v>
          </cell>
          <cell r="I3433" t="str">
            <v>MS</v>
          </cell>
          <cell r="K3433" t="str">
            <v>V</v>
          </cell>
          <cell r="L3433">
            <v>38628.496782407405</v>
          </cell>
          <cell r="M3433" t="str">
            <v>gchateaug</v>
          </cell>
          <cell r="N3433">
            <v>38680.624456018515</v>
          </cell>
          <cell r="O3433" t="str">
            <v>gchateaug</v>
          </cell>
        </row>
        <row r="3434">
          <cell r="A3434" t="str">
            <v>2002</v>
          </cell>
          <cell r="B3434" t="str">
            <v>ES23</v>
          </cell>
          <cell r="C3434" t="str">
            <v>A00</v>
          </cell>
          <cell r="D3434" t="str">
            <v>PC_EMP</v>
          </cell>
          <cell r="E3434" t="str">
            <v>T</v>
          </cell>
          <cell r="F3434" t="str">
            <v>TOTAL</v>
          </cell>
          <cell r="G3434" t="str">
            <v>TOTAL</v>
          </cell>
          <cell r="I3434" t="str">
            <v>MS</v>
          </cell>
          <cell r="K3434" t="str">
            <v>V</v>
          </cell>
          <cell r="L3434">
            <v>38628.496782407405</v>
          </cell>
          <cell r="M3434" t="str">
            <v>gchateaug</v>
          </cell>
          <cell r="N3434">
            <v>38680.624456018515</v>
          </cell>
          <cell r="O3434" t="str">
            <v>gchateaug</v>
          </cell>
          <cell r="Q3434">
            <v>1.08</v>
          </cell>
        </row>
        <row r="3435">
          <cell r="A3435" t="str">
            <v>2002</v>
          </cell>
          <cell r="B3435" t="str">
            <v>ES23</v>
          </cell>
          <cell r="C3435" t="str">
            <v>A00</v>
          </cell>
          <cell r="D3435" t="str">
            <v>PC_EMP</v>
          </cell>
          <cell r="E3435" t="str">
            <v>T</v>
          </cell>
          <cell r="F3435" t="str">
            <v>TOTAL</v>
          </cell>
          <cell r="G3435" t="str">
            <v>RSE</v>
          </cell>
          <cell r="H3435" t="str">
            <v>:</v>
          </cell>
          <cell r="I3435" t="str">
            <v>MS</v>
          </cell>
          <cell r="K3435" t="str">
            <v>V</v>
          </cell>
          <cell r="L3435">
            <v>38628.496782407405</v>
          </cell>
          <cell r="M3435" t="str">
            <v>gchateaug</v>
          </cell>
          <cell r="N3435">
            <v>38680.624456018515</v>
          </cell>
          <cell r="O3435" t="str">
            <v>gchateaug</v>
          </cell>
        </row>
        <row r="3436">
          <cell r="A3436" t="str">
            <v>2003</v>
          </cell>
          <cell r="B3436" t="str">
            <v>LT00</v>
          </cell>
          <cell r="C3436" t="str">
            <v>A00</v>
          </cell>
          <cell r="D3436" t="str">
            <v>PC_EMP</v>
          </cell>
          <cell r="E3436" t="str">
            <v>T</v>
          </cell>
          <cell r="F3436" t="str">
            <v>BES</v>
          </cell>
          <cell r="G3436" t="str">
            <v>TOTAL</v>
          </cell>
          <cell r="I3436" t="str">
            <v>MS</v>
          </cell>
          <cell r="K3436" t="str">
            <v>V</v>
          </cell>
          <cell r="L3436">
            <v>38628.496793981481</v>
          </cell>
          <cell r="M3436" t="str">
            <v>gchateaug</v>
          </cell>
          <cell r="N3436">
            <v>38681.684652777774</v>
          </cell>
          <cell r="O3436" t="str">
            <v>gchateaug</v>
          </cell>
          <cell r="Q3436">
            <v>0.05</v>
          </cell>
        </row>
        <row r="3437">
          <cell r="A3437" t="str">
            <v>2003</v>
          </cell>
          <cell r="B3437" t="str">
            <v>LT00</v>
          </cell>
          <cell r="C3437" t="str">
            <v>A00</v>
          </cell>
          <cell r="D3437" t="str">
            <v>PC_EMP</v>
          </cell>
          <cell r="E3437" t="str">
            <v>T</v>
          </cell>
          <cell r="F3437" t="str">
            <v>BES</v>
          </cell>
          <cell r="G3437" t="str">
            <v>RSE</v>
          </cell>
          <cell r="I3437" t="str">
            <v>MS</v>
          </cell>
          <cell r="K3437" t="str">
            <v>V</v>
          </cell>
          <cell r="L3437">
            <v>38628.496793981481</v>
          </cell>
          <cell r="M3437" t="str">
            <v>gchateaug</v>
          </cell>
          <cell r="N3437">
            <v>38681.684652777774</v>
          </cell>
          <cell r="O3437" t="str">
            <v>gchateaug</v>
          </cell>
          <cell r="Q3437">
            <v>0.03</v>
          </cell>
        </row>
        <row r="3438">
          <cell r="A3438" t="str">
            <v>2003</v>
          </cell>
          <cell r="B3438" t="str">
            <v>ITE3</v>
          </cell>
          <cell r="C3438" t="str">
            <v>A00</v>
          </cell>
          <cell r="D3438" t="str">
            <v>PC_EMP</v>
          </cell>
          <cell r="E3438" t="str">
            <v>T</v>
          </cell>
          <cell r="F3438" t="str">
            <v>TOTAL</v>
          </cell>
          <cell r="G3438" t="str">
            <v>TOTAL</v>
          </cell>
          <cell r="I3438" t="str">
            <v>MS</v>
          </cell>
          <cell r="K3438" t="str">
            <v>V</v>
          </cell>
          <cell r="L3438">
            <v>38628.496793981481</v>
          </cell>
          <cell r="M3438" t="str">
            <v>gchateaug</v>
          </cell>
          <cell r="N3438">
            <v>38680.624467592592</v>
          </cell>
          <cell r="O3438" t="str">
            <v>gchateaug</v>
          </cell>
          <cell r="Q3438">
            <v>0.74</v>
          </cell>
        </row>
        <row r="3439">
          <cell r="A3439" t="str">
            <v>2003</v>
          </cell>
          <cell r="B3439" t="str">
            <v>ITE3</v>
          </cell>
          <cell r="C3439" t="str">
            <v>A00</v>
          </cell>
          <cell r="D3439" t="str">
            <v>PC_EMP</v>
          </cell>
          <cell r="E3439" t="str">
            <v>T</v>
          </cell>
          <cell r="F3439" t="str">
            <v>TOTAL</v>
          </cell>
          <cell r="G3439" t="str">
            <v>RSE</v>
          </cell>
          <cell r="I3439" t="str">
            <v>MS</v>
          </cell>
          <cell r="K3439" t="str">
            <v>V</v>
          </cell>
          <cell r="L3439">
            <v>38628.496793981481</v>
          </cell>
          <cell r="M3439" t="str">
            <v>gchateaug</v>
          </cell>
          <cell r="N3439">
            <v>38680.624467592592</v>
          </cell>
          <cell r="O3439" t="str">
            <v>gchateaug</v>
          </cell>
          <cell r="Q3439">
            <v>0.33</v>
          </cell>
        </row>
        <row r="3440">
          <cell r="A3440" t="str">
            <v>2003</v>
          </cell>
          <cell r="B3440" t="str">
            <v>ITE3</v>
          </cell>
          <cell r="C3440" t="str">
            <v>A00</v>
          </cell>
          <cell r="D3440" t="str">
            <v>PC_EMP</v>
          </cell>
          <cell r="E3440" t="str">
            <v>T</v>
          </cell>
          <cell r="F3440" t="str">
            <v>BES</v>
          </cell>
          <cell r="G3440" t="str">
            <v>TOTAL</v>
          </cell>
          <cell r="I3440" t="str">
            <v>MS</v>
          </cell>
          <cell r="K3440" t="str">
            <v>V</v>
          </cell>
          <cell r="L3440">
            <v>38628.496793981481</v>
          </cell>
          <cell r="M3440" t="str">
            <v>gchateaug</v>
          </cell>
          <cell r="N3440">
            <v>38680.624467592592</v>
          </cell>
          <cell r="O3440" t="str">
            <v>gchateaug</v>
          </cell>
          <cell r="Q3440">
            <v>0.25</v>
          </cell>
        </row>
        <row r="3441">
          <cell r="A3441" t="str">
            <v>2003</v>
          </cell>
          <cell r="B3441" t="str">
            <v>ITE3</v>
          </cell>
          <cell r="C3441" t="str">
            <v>A00</v>
          </cell>
          <cell r="D3441" t="str">
            <v>PC_EMP</v>
          </cell>
          <cell r="E3441" t="str">
            <v>T</v>
          </cell>
          <cell r="F3441" t="str">
            <v>BES</v>
          </cell>
          <cell r="G3441" t="str">
            <v>RSE</v>
          </cell>
          <cell r="I3441" t="str">
            <v>MS</v>
          </cell>
          <cell r="K3441" t="str">
            <v>V</v>
          </cell>
          <cell r="L3441">
            <v>38628.496793981481</v>
          </cell>
          <cell r="M3441" t="str">
            <v>gchateaug</v>
          </cell>
          <cell r="N3441">
            <v>38680.624467592592</v>
          </cell>
          <cell r="O3441" t="str">
            <v>gchateaug</v>
          </cell>
          <cell r="Q3441">
            <v>0.08</v>
          </cell>
        </row>
        <row r="3442">
          <cell r="A3442" t="str">
            <v>2003</v>
          </cell>
          <cell r="B3442" t="str">
            <v>IE02</v>
          </cell>
          <cell r="C3442" t="str">
            <v>A00</v>
          </cell>
          <cell r="D3442" t="str">
            <v>PC_EMP</v>
          </cell>
          <cell r="E3442" t="str">
            <v>T</v>
          </cell>
          <cell r="F3442" t="str">
            <v>TOTAL</v>
          </cell>
          <cell r="G3442" t="str">
            <v>TOTAL</v>
          </cell>
          <cell r="H3442" t="str">
            <v>e</v>
          </cell>
          <cell r="I3442" t="str">
            <v>MS</v>
          </cell>
          <cell r="K3442" t="str">
            <v>V</v>
          </cell>
          <cell r="L3442">
            <v>38628.496793981481</v>
          </cell>
          <cell r="M3442" t="str">
            <v>gchateaug</v>
          </cell>
          <cell r="N3442">
            <v>38680.624467592592</v>
          </cell>
          <cell r="O3442" t="str">
            <v>gchateaug</v>
          </cell>
          <cell r="Q3442">
            <v>1.59</v>
          </cell>
        </row>
        <row r="3443">
          <cell r="A3443" t="str">
            <v>2003</v>
          </cell>
          <cell r="B3443" t="str">
            <v>IE02</v>
          </cell>
          <cell r="C3443" t="str">
            <v>A00</v>
          </cell>
          <cell r="D3443" t="str">
            <v>PC_EMP</v>
          </cell>
          <cell r="E3443" t="str">
            <v>T</v>
          </cell>
          <cell r="F3443" t="str">
            <v>TOTAL</v>
          </cell>
          <cell r="G3443" t="str">
            <v>RSE</v>
          </cell>
          <cell r="I3443" t="str">
            <v>MS</v>
          </cell>
          <cell r="K3443" t="str">
            <v>V</v>
          </cell>
          <cell r="L3443">
            <v>38628.496793981481</v>
          </cell>
          <cell r="M3443" t="str">
            <v>gchateaug</v>
          </cell>
          <cell r="N3443">
            <v>38680.624467592592</v>
          </cell>
          <cell r="O3443" t="str">
            <v>gchateaug</v>
          </cell>
          <cell r="Q3443">
            <v>1.02</v>
          </cell>
        </row>
        <row r="3444">
          <cell r="A3444" t="str">
            <v>2003</v>
          </cell>
          <cell r="B3444" t="str">
            <v>IE02</v>
          </cell>
          <cell r="C3444" t="str">
            <v>A00</v>
          </cell>
          <cell r="D3444" t="str">
            <v>PC_EMP</v>
          </cell>
          <cell r="E3444" t="str">
            <v>T</v>
          </cell>
          <cell r="F3444" t="str">
            <v>BES</v>
          </cell>
          <cell r="G3444" t="str">
            <v>TOTAL</v>
          </cell>
          <cell r="I3444" t="str">
            <v>MS</v>
          </cell>
          <cell r="K3444" t="str">
            <v>V</v>
          </cell>
          <cell r="L3444">
            <v>38628.496793981481</v>
          </cell>
          <cell r="M3444" t="str">
            <v>gchateaug</v>
          </cell>
          <cell r="N3444">
            <v>38680.624467592592</v>
          </cell>
          <cell r="O3444" t="str">
            <v>gchateaug</v>
          </cell>
          <cell r="Q3444">
            <v>0.74</v>
          </cell>
        </row>
        <row r="3445">
          <cell r="A3445" t="str">
            <v>2003</v>
          </cell>
          <cell r="B3445" t="str">
            <v>IE02</v>
          </cell>
          <cell r="C3445" t="str">
            <v>A00</v>
          </cell>
          <cell r="D3445" t="str">
            <v>PC_EMP</v>
          </cell>
          <cell r="E3445" t="str">
            <v>T</v>
          </cell>
          <cell r="F3445" t="str">
            <v>BES</v>
          </cell>
          <cell r="G3445" t="str">
            <v>RSE</v>
          </cell>
          <cell r="I3445" t="str">
            <v>MS</v>
          </cell>
          <cell r="K3445" t="str">
            <v>V</v>
          </cell>
          <cell r="L3445">
            <v>38628.496793981481</v>
          </cell>
          <cell r="M3445" t="str">
            <v>gchateaug</v>
          </cell>
          <cell r="N3445">
            <v>38680.624467592592</v>
          </cell>
          <cell r="O3445" t="str">
            <v>gchateaug</v>
          </cell>
          <cell r="Q3445">
            <v>0.43</v>
          </cell>
        </row>
        <row r="3446">
          <cell r="A3446" t="str">
            <v>1992</v>
          </cell>
          <cell r="B3446" t="str">
            <v>LU00</v>
          </cell>
          <cell r="C3446" t="str">
            <v>A00</v>
          </cell>
          <cell r="D3446" t="str">
            <v>PC_EMP</v>
          </cell>
          <cell r="E3446" t="str">
            <v>T</v>
          </cell>
          <cell r="F3446" t="str">
            <v>TOTAL</v>
          </cell>
          <cell r="G3446" t="str">
            <v>TOTAL</v>
          </cell>
          <cell r="H3446" t="str">
            <v>:</v>
          </cell>
          <cell r="I3446" t="str">
            <v>NC</v>
          </cell>
          <cell r="K3446" t="str">
            <v>V</v>
          </cell>
          <cell r="L3446">
            <v>38628.496793981481</v>
          </cell>
          <cell r="M3446" t="str">
            <v>gchateaug</v>
          </cell>
          <cell r="N3446">
            <v>38680.624456018515</v>
          </cell>
          <cell r="O3446" t="str">
            <v>gchateaug</v>
          </cell>
        </row>
        <row r="3447">
          <cell r="A3447" t="str">
            <v>1992</v>
          </cell>
          <cell r="B3447" t="str">
            <v>LU00</v>
          </cell>
          <cell r="C3447" t="str">
            <v>A00</v>
          </cell>
          <cell r="D3447" t="str">
            <v>PC_EMP</v>
          </cell>
          <cell r="E3447" t="str">
            <v>T</v>
          </cell>
          <cell r="F3447" t="str">
            <v>TOTAL</v>
          </cell>
          <cell r="G3447" t="str">
            <v>RSE</v>
          </cell>
          <cell r="H3447" t="str">
            <v>:</v>
          </cell>
          <cell r="I3447" t="str">
            <v>NC</v>
          </cell>
          <cell r="K3447" t="str">
            <v>V</v>
          </cell>
          <cell r="L3447">
            <v>38628.496793981481</v>
          </cell>
          <cell r="M3447" t="str">
            <v>gchateaug</v>
          </cell>
          <cell r="N3447">
            <v>38680.624456018515</v>
          </cell>
          <cell r="O3447" t="str">
            <v>gchateaug</v>
          </cell>
        </row>
        <row r="3448">
          <cell r="A3448" t="str">
            <v>1992</v>
          </cell>
          <cell r="B3448" t="str">
            <v>LU00</v>
          </cell>
          <cell r="C3448" t="str">
            <v>A00</v>
          </cell>
          <cell r="D3448" t="str">
            <v>PC_EMP</v>
          </cell>
          <cell r="E3448" t="str">
            <v>T</v>
          </cell>
          <cell r="F3448" t="str">
            <v>BES</v>
          </cell>
          <cell r="G3448" t="str">
            <v>TOTAL</v>
          </cell>
          <cell r="H3448" t="str">
            <v>:</v>
          </cell>
          <cell r="I3448" t="str">
            <v>NC</v>
          </cell>
          <cell r="K3448" t="str">
            <v>V</v>
          </cell>
          <cell r="L3448">
            <v>38628.496793981481</v>
          </cell>
          <cell r="M3448" t="str">
            <v>gchateaug</v>
          </cell>
          <cell r="N3448">
            <v>38680.624456018515</v>
          </cell>
          <cell r="O3448" t="str">
            <v>gchateaug</v>
          </cell>
        </row>
        <row r="3449">
          <cell r="A3449" t="str">
            <v>1992</v>
          </cell>
          <cell r="B3449" t="str">
            <v>LU00</v>
          </cell>
          <cell r="C3449" t="str">
            <v>A00</v>
          </cell>
          <cell r="D3449" t="str">
            <v>PC_EMP</v>
          </cell>
          <cell r="E3449" t="str">
            <v>T</v>
          </cell>
          <cell r="F3449" t="str">
            <v>BES</v>
          </cell>
          <cell r="G3449" t="str">
            <v>RSE</v>
          </cell>
          <cell r="H3449" t="str">
            <v>:</v>
          </cell>
          <cell r="I3449" t="str">
            <v>NC</v>
          </cell>
          <cell r="K3449" t="str">
            <v>V</v>
          </cell>
          <cell r="L3449">
            <v>38628.496793981481</v>
          </cell>
          <cell r="M3449" t="str">
            <v>gchateaug</v>
          </cell>
          <cell r="N3449">
            <v>38680.624456018515</v>
          </cell>
          <cell r="O3449" t="str">
            <v>gchateaug</v>
          </cell>
        </row>
        <row r="3450">
          <cell r="A3450" t="str">
            <v>1991</v>
          </cell>
          <cell r="B3450" t="str">
            <v>DK00</v>
          </cell>
          <cell r="C3450" t="str">
            <v>A00</v>
          </cell>
          <cell r="D3450" t="str">
            <v>PC_EMP</v>
          </cell>
          <cell r="E3450" t="str">
            <v>T</v>
          </cell>
          <cell r="F3450" t="str">
            <v>TOTAL</v>
          </cell>
          <cell r="G3450" t="str">
            <v>TOTAL</v>
          </cell>
          <cell r="I3450" t="str">
            <v>NC</v>
          </cell>
          <cell r="K3450" t="str">
            <v>V</v>
          </cell>
          <cell r="L3450">
            <v>38628.496793981481</v>
          </cell>
          <cell r="M3450" t="str">
            <v>gchateaug</v>
          </cell>
          <cell r="N3450">
            <v>38681.684606481482</v>
          </cell>
          <cell r="O3450" t="str">
            <v>gchateaug</v>
          </cell>
          <cell r="Q3450">
            <v>1.57</v>
          </cell>
        </row>
        <row r="3451">
          <cell r="A3451" t="str">
            <v>1991</v>
          </cell>
          <cell r="B3451" t="str">
            <v>DK00</v>
          </cell>
          <cell r="C3451" t="str">
            <v>A00</v>
          </cell>
          <cell r="D3451" t="str">
            <v>PC_EMP</v>
          </cell>
          <cell r="E3451" t="str">
            <v>T</v>
          </cell>
          <cell r="F3451" t="str">
            <v>TOTAL</v>
          </cell>
          <cell r="G3451" t="str">
            <v>RSE</v>
          </cell>
          <cell r="I3451" t="str">
            <v>NC</v>
          </cell>
          <cell r="K3451" t="str">
            <v>V</v>
          </cell>
          <cell r="L3451">
            <v>38628.496793981481</v>
          </cell>
          <cell r="M3451" t="str">
            <v>gchateaug</v>
          </cell>
          <cell r="N3451">
            <v>38681.684606481482</v>
          </cell>
          <cell r="O3451" t="str">
            <v>gchateaug</v>
          </cell>
          <cell r="Q3451">
            <v>0.78</v>
          </cell>
        </row>
        <row r="3452">
          <cell r="A3452" t="str">
            <v>1991</v>
          </cell>
          <cell r="B3452" t="str">
            <v>DK00</v>
          </cell>
          <cell r="C3452" t="str">
            <v>A00</v>
          </cell>
          <cell r="D3452" t="str">
            <v>PC_EMP</v>
          </cell>
          <cell r="E3452" t="str">
            <v>T</v>
          </cell>
          <cell r="F3452" t="str">
            <v>BES</v>
          </cell>
          <cell r="G3452" t="str">
            <v>TOTAL</v>
          </cell>
          <cell r="I3452" t="str">
            <v>NC</v>
          </cell>
          <cell r="K3452" t="str">
            <v>V</v>
          </cell>
          <cell r="L3452">
            <v>38628.496793981481</v>
          </cell>
          <cell r="M3452" t="str">
            <v>gchateaug</v>
          </cell>
          <cell r="N3452">
            <v>38681.684652777774</v>
          </cell>
          <cell r="O3452" t="str">
            <v>gchateaug</v>
          </cell>
          <cell r="Q3452">
            <v>0.84</v>
          </cell>
        </row>
        <row r="3453">
          <cell r="A3453" t="str">
            <v>1991</v>
          </cell>
          <cell r="B3453" t="str">
            <v>DK00</v>
          </cell>
          <cell r="C3453" t="str">
            <v>A00</v>
          </cell>
          <cell r="D3453" t="str">
            <v>PC_EMP</v>
          </cell>
          <cell r="E3453" t="str">
            <v>T</v>
          </cell>
          <cell r="F3453" t="str">
            <v>BES</v>
          </cell>
          <cell r="G3453" t="str">
            <v>RSE</v>
          </cell>
          <cell r="I3453" t="str">
            <v>NC</v>
          </cell>
          <cell r="K3453" t="str">
            <v>V</v>
          </cell>
          <cell r="L3453">
            <v>38628.496793981481</v>
          </cell>
          <cell r="M3453" t="str">
            <v>gchateaug</v>
          </cell>
          <cell r="N3453">
            <v>38681.684652777774</v>
          </cell>
          <cell r="O3453" t="str">
            <v>gchateaug</v>
          </cell>
          <cell r="Q3453">
            <v>0.26</v>
          </cell>
        </row>
        <row r="3454">
          <cell r="A3454" t="str">
            <v>2002</v>
          </cell>
          <cell r="B3454" t="str">
            <v>FI18</v>
          </cell>
          <cell r="C3454" t="str">
            <v>A00</v>
          </cell>
          <cell r="D3454" t="str">
            <v>PC_EMP</v>
          </cell>
          <cell r="E3454" t="str">
            <v>T</v>
          </cell>
          <cell r="F3454" t="str">
            <v>TOTAL</v>
          </cell>
          <cell r="G3454" t="str">
            <v>TOTAL</v>
          </cell>
          <cell r="I3454" t="str">
            <v>MS</v>
          </cell>
          <cell r="K3454" t="str">
            <v>V</v>
          </cell>
          <cell r="L3454">
            <v>38628.496793981481</v>
          </cell>
          <cell r="M3454" t="str">
            <v>gchateaug</v>
          </cell>
          <cell r="N3454">
            <v>38680.624456018515</v>
          </cell>
          <cell r="O3454" t="str">
            <v>gchateaug</v>
          </cell>
          <cell r="Q3454">
            <v>3.44</v>
          </cell>
        </row>
        <row r="3455">
          <cell r="A3455" t="str">
            <v>2002</v>
          </cell>
          <cell r="B3455" t="str">
            <v>FI18</v>
          </cell>
          <cell r="C3455" t="str">
            <v>A00</v>
          </cell>
          <cell r="D3455" t="str">
            <v>PC_EMP</v>
          </cell>
          <cell r="E3455" t="str">
            <v>T</v>
          </cell>
          <cell r="F3455" t="str">
            <v>BES</v>
          </cell>
          <cell r="G3455" t="str">
            <v>TOTAL</v>
          </cell>
          <cell r="I3455" t="str">
            <v>MS</v>
          </cell>
          <cell r="K3455" t="str">
            <v>V</v>
          </cell>
          <cell r="L3455">
            <v>38628.496793981481</v>
          </cell>
          <cell r="M3455" t="str">
            <v>gchateaug</v>
          </cell>
          <cell r="N3455">
            <v>38680.624456018515</v>
          </cell>
          <cell r="O3455" t="str">
            <v>gchateaug</v>
          </cell>
          <cell r="Q3455">
            <v>1.82</v>
          </cell>
        </row>
        <row r="3456">
          <cell r="A3456" t="str">
            <v>2002</v>
          </cell>
          <cell r="B3456" t="str">
            <v>ES70</v>
          </cell>
          <cell r="C3456" t="str">
            <v>A00</v>
          </cell>
          <cell r="D3456" t="str">
            <v>PC_EMP</v>
          </cell>
          <cell r="E3456" t="str">
            <v>T</v>
          </cell>
          <cell r="F3456" t="str">
            <v>TOTAL</v>
          </cell>
          <cell r="G3456" t="str">
            <v>TOTAL</v>
          </cell>
          <cell r="I3456" t="str">
            <v>MS</v>
          </cell>
          <cell r="K3456" t="str">
            <v>V</v>
          </cell>
          <cell r="L3456">
            <v>38628.496793981481</v>
          </cell>
          <cell r="M3456" t="str">
            <v>gchateaug</v>
          </cell>
          <cell r="N3456">
            <v>38680.624456018515</v>
          </cell>
          <cell r="O3456" t="str">
            <v>gchateaug</v>
          </cell>
          <cell r="Q3456">
            <v>0.86</v>
          </cell>
        </row>
        <row r="3457">
          <cell r="A3457" t="str">
            <v>2002</v>
          </cell>
          <cell r="B3457" t="str">
            <v>ES70</v>
          </cell>
          <cell r="C3457" t="str">
            <v>A00</v>
          </cell>
          <cell r="D3457" t="str">
            <v>PC_EMP</v>
          </cell>
          <cell r="E3457" t="str">
            <v>T</v>
          </cell>
          <cell r="F3457" t="str">
            <v>TOTAL</v>
          </cell>
          <cell r="G3457" t="str">
            <v>RSE</v>
          </cell>
          <cell r="H3457" t="str">
            <v>:</v>
          </cell>
          <cell r="I3457" t="str">
            <v>MS</v>
          </cell>
          <cell r="K3457" t="str">
            <v>V</v>
          </cell>
          <cell r="L3457">
            <v>38628.496793981481</v>
          </cell>
          <cell r="M3457" t="str">
            <v>gchateaug</v>
          </cell>
          <cell r="N3457">
            <v>38680.624456018515</v>
          </cell>
          <cell r="O3457" t="str">
            <v>gchateaug</v>
          </cell>
        </row>
        <row r="3458">
          <cell r="A3458" t="str">
            <v>1985</v>
          </cell>
          <cell r="B3458" t="str">
            <v>LU00</v>
          </cell>
          <cell r="C3458" t="str">
            <v>A00</v>
          </cell>
          <cell r="D3458" t="str">
            <v>PC_EMP</v>
          </cell>
          <cell r="E3458" t="str">
            <v>T</v>
          </cell>
          <cell r="F3458" t="str">
            <v>BES</v>
          </cell>
          <cell r="G3458" t="str">
            <v>TOTAL</v>
          </cell>
          <cell r="H3458" t="str">
            <v>:</v>
          </cell>
          <cell r="I3458" t="str">
            <v>NC</v>
          </cell>
          <cell r="K3458" t="str">
            <v>V</v>
          </cell>
          <cell r="L3458">
            <v>38628.496793981481</v>
          </cell>
          <cell r="M3458" t="str">
            <v>gchateaug</v>
          </cell>
          <cell r="N3458">
            <v>38680.624456018515</v>
          </cell>
          <cell r="O3458" t="str">
            <v>gchateaug</v>
          </cell>
        </row>
        <row r="3459">
          <cell r="A3459" t="str">
            <v>1985</v>
          </cell>
          <cell r="B3459" t="str">
            <v>LU00</v>
          </cell>
          <cell r="C3459" t="str">
            <v>A00</v>
          </cell>
          <cell r="D3459" t="str">
            <v>PC_EMP</v>
          </cell>
          <cell r="E3459" t="str">
            <v>T</v>
          </cell>
          <cell r="F3459" t="str">
            <v>BES</v>
          </cell>
          <cell r="G3459" t="str">
            <v>RSE</v>
          </cell>
          <cell r="H3459" t="str">
            <v>:</v>
          </cell>
          <cell r="I3459" t="str">
            <v>NC</v>
          </cell>
          <cell r="K3459" t="str">
            <v>V</v>
          </cell>
          <cell r="L3459">
            <v>38628.496793981481</v>
          </cell>
          <cell r="M3459" t="str">
            <v>gchateaug</v>
          </cell>
          <cell r="N3459">
            <v>38680.624456018515</v>
          </cell>
          <cell r="O3459" t="str">
            <v>gchateaug</v>
          </cell>
        </row>
        <row r="3460">
          <cell r="A3460" t="str">
            <v>1985</v>
          </cell>
          <cell r="B3460" t="str">
            <v>LU0</v>
          </cell>
          <cell r="C3460" t="str">
            <v>A00</v>
          </cell>
          <cell r="D3460" t="str">
            <v>PC_EMP</v>
          </cell>
          <cell r="E3460" t="str">
            <v>T</v>
          </cell>
          <cell r="F3460" t="str">
            <v>TOTAL</v>
          </cell>
          <cell r="G3460" t="str">
            <v>TOTAL</v>
          </cell>
          <cell r="H3460" t="str">
            <v>:</v>
          </cell>
          <cell r="I3460" t="str">
            <v>NC</v>
          </cell>
          <cell r="K3460" t="str">
            <v>V</v>
          </cell>
          <cell r="L3460">
            <v>38628.496793981481</v>
          </cell>
          <cell r="M3460" t="str">
            <v>gchateaug</v>
          </cell>
          <cell r="N3460">
            <v>38680.624456018515</v>
          </cell>
          <cell r="O3460" t="str">
            <v>gchateaug</v>
          </cell>
        </row>
        <row r="3461">
          <cell r="A3461" t="str">
            <v>1985</v>
          </cell>
          <cell r="B3461" t="str">
            <v>LU0</v>
          </cell>
          <cell r="C3461" t="str">
            <v>A00</v>
          </cell>
          <cell r="D3461" t="str">
            <v>PC_EMP</v>
          </cell>
          <cell r="E3461" t="str">
            <v>T</v>
          </cell>
          <cell r="F3461" t="str">
            <v>TOTAL</v>
          </cell>
          <cell r="G3461" t="str">
            <v>RSE</v>
          </cell>
          <cell r="H3461" t="str">
            <v>:</v>
          </cell>
          <cell r="I3461" t="str">
            <v>NC</v>
          </cell>
          <cell r="K3461" t="str">
            <v>V</v>
          </cell>
          <cell r="L3461">
            <v>38628.496793981481</v>
          </cell>
          <cell r="M3461" t="str">
            <v>gchateaug</v>
          </cell>
          <cell r="N3461">
            <v>38680.624456018515</v>
          </cell>
          <cell r="O3461" t="str">
            <v>gchateaug</v>
          </cell>
        </row>
        <row r="3462">
          <cell r="A3462" t="str">
            <v>1985</v>
          </cell>
          <cell r="B3462" t="str">
            <v>LU0</v>
          </cell>
          <cell r="C3462" t="str">
            <v>A00</v>
          </cell>
          <cell r="D3462" t="str">
            <v>PC_EMP</v>
          </cell>
          <cell r="E3462" t="str">
            <v>T</v>
          </cell>
          <cell r="F3462" t="str">
            <v>BES</v>
          </cell>
          <cell r="G3462" t="str">
            <v>TOTAL</v>
          </cell>
          <cell r="H3462" t="str">
            <v>:</v>
          </cell>
          <cell r="I3462" t="str">
            <v>NC</v>
          </cell>
          <cell r="K3462" t="str">
            <v>V</v>
          </cell>
          <cell r="L3462">
            <v>38628.496793981481</v>
          </cell>
          <cell r="M3462" t="str">
            <v>gchateaug</v>
          </cell>
          <cell r="N3462">
            <v>38680.624456018515</v>
          </cell>
          <cell r="O3462" t="str">
            <v>gchateaug</v>
          </cell>
        </row>
        <row r="3463">
          <cell r="A3463" t="str">
            <v>2001</v>
          </cell>
          <cell r="B3463" t="str">
            <v>ITG</v>
          </cell>
          <cell r="C3463" t="str">
            <v>A00</v>
          </cell>
          <cell r="D3463" t="str">
            <v>PC_EMP</v>
          </cell>
          <cell r="E3463" t="str">
            <v>T</v>
          </cell>
          <cell r="F3463" t="str">
            <v>BES</v>
          </cell>
          <cell r="G3463" t="str">
            <v>TOTAL</v>
          </cell>
          <cell r="H3463" t="str">
            <v>:</v>
          </cell>
          <cell r="I3463" t="str">
            <v>NC</v>
          </cell>
          <cell r="K3463" t="str">
            <v>V</v>
          </cell>
          <cell r="L3463">
            <v>38628.496805555558</v>
          </cell>
          <cell r="M3463" t="str">
            <v>gchateaug</v>
          </cell>
          <cell r="N3463">
            <v>38680.624479166669</v>
          </cell>
          <cell r="O3463" t="str">
            <v>gchateaug</v>
          </cell>
        </row>
        <row r="3464">
          <cell r="A3464" t="str">
            <v>2001</v>
          </cell>
          <cell r="B3464" t="str">
            <v>ITG</v>
          </cell>
          <cell r="C3464" t="str">
            <v>A00</v>
          </cell>
          <cell r="D3464" t="str">
            <v>PC_EMP</v>
          </cell>
          <cell r="E3464" t="str">
            <v>T</v>
          </cell>
          <cell r="F3464" t="str">
            <v>BES</v>
          </cell>
          <cell r="G3464" t="str">
            <v>RSE</v>
          </cell>
          <cell r="H3464" t="str">
            <v>:</v>
          </cell>
          <cell r="I3464" t="str">
            <v>NC</v>
          </cell>
          <cell r="K3464" t="str">
            <v>V</v>
          </cell>
          <cell r="L3464">
            <v>38628.496805555558</v>
          </cell>
          <cell r="M3464" t="str">
            <v>gchateaug</v>
          </cell>
          <cell r="N3464">
            <v>38680.624479166669</v>
          </cell>
          <cell r="O3464" t="str">
            <v>gchateaug</v>
          </cell>
        </row>
        <row r="3465">
          <cell r="A3465" t="str">
            <v>2001</v>
          </cell>
          <cell r="B3465" t="str">
            <v>ITF</v>
          </cell>
          <cell r="C3465" t="str">
            <v>A00</v>
          </cell>
          <cell r="D3465" t="str">
            <v>PC_EMP</v>
          </cell>
          <cell r="E3465" t="str">
            <v>T</v>
          </cell>
          <cell r="F3465" t="str">
            <v>TOTAL</v>
          </cell>
          <cell r="G3465" t="str">
            <v>TOTAL</v>
          </cell>
          <cell r="H3465" t="str">
            <v>:</v>
          </cell>
          <cell r="I3465" t="str">
            <v>NC</v>
          </cell>
          <cell r="K3465" t="str">
            <v>V</v>
          </cell>
          <cell r="L3465">
            <v>38628.496805555558</v>
          </cell>
          <cell r="M3465" t="str">
            <v>gchateaug</v>
          </cell>
          <cell r="N3465">
            <v>38680.624479166669</v>
          </cell>
          <cell r="O3465" t="str">
            <v>gchateaug</v>
          </cell>
        </row>
        <row r="3466">
          <cell r="A3466" t="str">
            <v>2001</v>
          </cell>
          <cell r="B3466" t="str">
            <v>ITF</v>
          </cell>
          <cell r="C3466" t="str">
            <v>A00</v>
          </cell>
          <cell r="D3466" t="str">
            <v>PC_EMP</v>
          </cell>
          <cell r="E3466" t="str">
            <v>T</v>
          </cell>
          <cell r="F3466" t="str">
            <v>TOTAL</v>
          </cell>
          <cell r="G3466" t="str">
            <v>RSE</v>
          </cell>
          <cell r="H3466" t="str">
            <v>:</v>
          </cell>
          <cell r="I3466" t="str">
            <v>NC</v>
          </cell>
          <cell r="K3466" t="str">
            <v>V</v>
          </cell>
          <cell r="L3466">
            <v>38628.496805555558</v>
          </cell>
          <cell r="M3466" t="str">
            <v>gchateaug</v>
          </cell>
          <cell r="N3466">
            <v>38680.624479166669</v>
          </cell>
          <cell r="O3466" t="str">
            <v>gchateaug</v>
          </cell>
        </row>
        <row r="3467">
          <cell r="A3467" t="str">
            <v>2001</v>
          </cell>
          <cell r="B3467" t="str">
            <v>ITF</v>
          </cell>
          <cell r="C3467" t="str">
            <v>A00</v>
          </cell>
          <cell r="D3467" t="str">
            <v>PC_EMP</v>
          </cell>
          <cell r="E3467" t="str">
            <v>T</v>
          </cell>
          <cell r="F3467" t="str">
            <v>BES</v>
          </cell>
          <cell r="G3467" t="str">
            <v>TOTAL</v>
          </cell>
          <cell r="H3467" t="str">
            <v>:</v>
          </cell>
          <cell r="I3467" t="str">
            <v>NC</v>
          </cell>
          <cell r="K3467" t="str">
            <v>V</v>
          </cell>
          <cell r="L3467">
            <v>38628.496805555558</v>
          </cell>
          <cell r="M3467" t="str">
            <v>gchateaug</v>
          </cell>
          <cell r="N3467">
            <v>38680.624479166669</v>
          </cell>
          <cell r="O3467" t="str">
            <v>gchateaug</v>
          </cell>
        </row>
        <row r="3468">
          <cell r="A3468" t="str">
            <v>2001</v>
          </cell>
          <cell r="B3468" t="str">
            <v>ITF</v>
          </cell>
          <cell r="C3468" t="str">
            <v>A00</v>
          </cell>
          <cell r="D3468" t="str">
            <v>PC_EMP</v>
          </cell>
          <cell r="E3468" t="str">
            <v>T</v>
          </cell>
          <cell r="F3468" t="str">
            <v>BES</v>
          </cell>
          <cell r="G3468" t="str">
            <v>RSE</v>
          </cell>
          <cell r="H3468" t="str">
            <v>:</v>
          </cell>
          <cell r="I3468" t="str">
            <v>NC</v>
          </cell>
          <cell r="K3468" t="str">
            <v>V</v>
          </cell>
          <cell r="L3468">
            <v>38628.496805555558</v>
          </cell>
          <cell r="M3468" t="str">
            <v>gchateaug</v>
          </cell>
          <cell r="N3468">
            <v>38680.624479166669</v>
          </cell>
          <cell r="O3468" t="str">
            <v>gchateaug</v>
          </cell>
        </row>
        <row r="3469">
          <cell r="A3469" t="str">
            <v>2001</v>
          </cell>
          <cell r="B3469" t="str">
            <v>ITE3</v>
          </cell>
          <cell r="C3469" t="str">
            <v>A00</v>
          </cell>
          <cell r="D3469" t="str">
            <v>PC_EMP</v>
          </cell>
          <cell r="E3469" t="str">
            <v>T</v>
          </cell>
          <cell r="F3469" t="str">
            <v>TOTAL</v>
          </cell>
          <cell r="G3469" t="str">
            <v>TOTAL</v>
          </cell>
          <cell r="H3469" t="str">
            <v>:</v>
          </cell>
          <cell r="I3469" t="str">
            <v>NC</v>
          </cell>
          <cell r="K3469" t="str">
            <v>V</v>
          </cell>
          <cell r="L3469">
            <v>38628.496805555558</v>
          </cell>
          <cell r="M3469" t="str">
            <v>gchateaug</v>
          </cell>
          <cell r="N3469">
            <v>38680.624479166669</v>
          </cell>
          <cell r="O3469" t="str">
            <v>gchateaug</v>
          </cell>
        </row>
        <row r="3470">
          <cell r="A3470" t="str">
            <v>2001</v>
          </cell>
          <cell r="B3470" t="str">
            <v>ITE3</v>
          </cell>
          <cell r="C3470" t="str">
            <v>A00</v>
          </cell>
          <cell r="D3470" t="str">
            <v>PC_EMP</v>
          </cell>
          <cell r="E3470" t="str">
            <v>T</v>
          </cell>
          <cell r="F3470" t="str">
            <v>TOTAL</v>
          </cell>
          <cell r="G3470" t="str">
            <v>RSE</v>
          </cell>
          <cell r="H3470" t="str">
            <v>:</v>
          </cell>
          <cell r="I3470" t="str">
            <v>NC</v>
          </cell>
          <cell r="K3470" t="str">
            <v>V</v>
          </cell>
          <cell r="L3470">
            <v>38628.496805555558</v>
          </cell>
          <cell r="M3470" t="str">
            <v>gchateaug</v>
          </cell>
          <cell r="N3470">
            <v>38680.624479166669</v>
          </cell>
          <cell r="O3470" t="str">
            <v>gchateaug</v>
          </cell>
        </row>
        <row r="3471">
          <cell r="A3471" t="str">
            <v>2003</v>
          </cell>
          <cell r="B3471" t="str">
            <v>FI13</v>
          </cell>
          <cell r="C3471" t="str">
            <v>A00</v>
          </cell>
          <cell r="D3471" t="str">
            <v>PC_EMP</v>
          </cell>
          <cell r="E3471" t="str">
            <v>T</v>
          </cell>
          <cell r="F3471" t="str">
            <v>TOTAL</v>
          </cell>
          <cell r="G3471" t="str">
            <v>TOTAL</v>
          </cell>
          <cell r="I3471" t="str">
            <v>MS</v>
          </cell>
          <cell r="K3471" t="str">
            <v>V</v>
          </cell>
          <cell r="L3471">
            <v>38628.496805555558</v>
          </cell>
          <cell r="M3471" t="str">
            <v>gchateaug</v>
          </cell>
          <cell r="N3471">
            <v>38680.624479166669</v>
          </cell>
          <cell r="O3471" t="str">
            <v>gchateaug</v>
          </cell>
          <cell r="Q3471">
            <v>1.81</v>
          </cell>
        </row>
        <row r="3472">
          <cell r="A3472" t="str">
            <v>2003</v>
          </cell>
          <cell r="B3472" t="str">
            <v>FI13</v>
          </cell>
          <cell r="C3472" t="str">
            <v>A00</v>
          </cell>
          <cell r="D3472" t="str">
            <v>PC_EMP</v>
          </cell>
          <cell r="E3472" t="str">
            <v>T</v>
          </cell>
          <cell r="F3472" t="str">
            <v>BES</v>
          </cell>
          <cell r="G3472" t="str">
            <v>TOTAL</v>
          </cell>
          <cell r="I3472" t="str">
            <v>MS</v>
          </cell>
          <cell r="K3472" t="str">
            <v>V</v>
          </cell>
          <cell r="L3472">
            <v>38628.496805555558</v>
          </cell>
          <cell r="M3472" t="str">
            <v>gchateaug</v>
          </cell>
          <cell r="N3472">
            <v>38680.624479166669</v>
          </cell>
          <cell r="O3472" t="str">
            <v>gchateaug</v>
          </cell>
          <cell r="Q3472">
            <v>0.54</v>
          </cell>
        </row>
        <row r="3473">
          <cell r="A3473" t="str">
            <v>2003</v>
          </cell>
          <cell r="B3473" t="str">
            <v>ES53</v>
          </cell>
          <cell r="C3473" t="str">
            <v>A00</v>
          </cell>
          <cell r="D3473" t="str">
            <v>PC_EMP</v>
          </cell>
          <cell r="E3473" t="str">
            <v>T</v>
          </cell>
          <cell r="F3473" t="str">
            <v>TOTAL</v>
          </cell>
          <cell r="G3473" t="str">
            <v>TOTAL</v>
          </cell>
          <cell r="I3473" t="str">
            <v>MS</v>
          </cell>
          <cell r="K3473" t="str">
            <v>V</v>
          </cell>
          <cell r="L3473">
            <v>38628.496805555558</v>
          </cell>
          <cell r="M3473" t="str">
            <v>gchateaug</v>
          </cell>
          <cell r="N3473">
            <v>38680.624479166669</v>
          </cell>
          <cell r="O3473" t="str">
            <v>gchateaug</v>
          </cell>
          <cell r="Q3473">
            <v>0.37</v>
          </cell>
        </row>
        <row r="3474">
          <cell r="A3474" t="str">
            <v>2003</v>
          </cell>
          <cell r="B3474" t="str">
            <v>ES53</v>
          </cell>
          <cell r="C3474" t="str">
            <v>A00</v>
          </cell>
          <cell r="D3474" t="str">
            <v>PC_EMP</v>
          </cell>
          <cell r="E3474" t="str">
            <v>T</v>
          </cell>
          <cell r="F3474" t="str">
            <v>TOTAL</v>
          </cell>
          <cell r="G3474" t="str">
            <v>RSE</v>
          </cell>
          <cell r="I3474" t="str">
            <v>MS</v>
          </cell>
          <cell r="K3474" t="str">
            <v>V</v>
          </cell>
          <cell r="L3474">
            <v>38628.496805555558</v>
          </cell>
          <cell r="M3474" t="str">
            <v>gchateaug</v>
          </cell>
          <cell r="N3474">
            <v>38680.624479166669</v>
          </cell>
          <cell r="O3474" t="str">
            <v>gchateaug</v>
          </cell>
          <cell r="Q3474">
            <v>0.28000000000000003</v>
          </cell>
        </row>
        <row r="3475">
          <cell r="A3475" t="str">
            <v>2003</v>
          </cell>
          <cell r="B3475" t="str">
            <v>ES53</v>
          </cell>
          <cell r="C3475" t="str">
            <v>A00</v>
          </cell>
          <cell r="D3475" t="str">
            <v>PC_EMP</v>
          </cell>
          <cell r="E3475" t="str">
            <v>T</v>
          </cell>
          <cell r="F3475" t="str">
            <v>BES</v>
          </cell>
          <cell r="G3475" t="str">
            <v>TOTAL</v>
          </cell>
          <cell r="I3475" t="str">
            <v>MS</v>
          </cell>
          <cell r="K3475" t="str">
            <v>V</v>
          </cell>
          <cell r="L3475">
            <v>38628.496805555558</v>
          </cell>
          <cell r="M3475" t="str">
            <v>gchateaug</v>
          </cell>
          <cell r="N3475">
            <v>38680.624479166669</v>
          </cell>
          <cell r="O3475" t="str">
            <v>gchateaug</v>
          </cell>
          <cell r="Q3475">
            <v>0.05</v>
          </cell>
        </row>
        <row r="3476">
          <cell r="A3476" t="str">
            <v>2003</v>
          </cell>
          <cell r="B3476" t="str">
            <v>ES53</v>
          </cell>
          <cell r="C3476" t="str">
            <v>A00</v>
          </cell>
          <cell r="D3476" t="str">
            <v>PC_EMP</v>
          </cell>
          <cell r="E3476" t="str">
            <v>T</v>
          </cell>
          <cell r="F3476" t="str">
            <v>BES</v>
          </cell>
          <cell r="G3476" t="str">
            <v>RSE</v>
          </cell>
          <cell r="I3476" t="str">
            <v>MS</v>
          </cell>
          <cell r="K3476" t="str">
            <v>V</v>
          </cell>
          <cell r="L3476">
            <v>38628.496805555558</v>
          </cell>
          <cell r="M3476" t="str">
            <v>gchateaug</v>
          </cell>
          <cell r="N3476">
            <v>38680.624479166669</v>
          </cell>
          <cell r="O3476" t="str">
            <v>gchateaug</v>
          </cell>
          <cell r="Q3476">
            <v>0.02</v>
          </cell>
        </row>
        <row r="3477">
          <cell r="A3477" t="str">
            <v>2003</v>
          </cell>
          <cell r="B3477" t="str">
            <v>ES52</v>
          </cell>
          <cell r="C3477" t="str">
            <v>A00</v>
          </cell>
          <cell r="D3477" t="str">
            <v>PC_EMP</v>
          </cell>
          <cell r="E3477" t="str">
            <v>T</v>
          </cell>
          <cell r="F3477" t="str">
            <v>TOTAL</v>
          </cell>
          <cell r="G3477" t="str">
            <v>TOTAL</v>
          </cell>
          <cell r="I3477" t="str">
            <v>MS</v>
          </cell>
          <cell r="K3477" t="str">
            <v>V</v>
          </cell>
          <cell r="L3477">
            <v>38628.496805555558</v>
          </cell>
          <cell r="M3477" t="str">
            <v>gchateaug</v>
          </cell>
          <cell r="N3477">
            <v>38680.624479166669</v>
          </cell>
          <cell r="O3477" t="str">
            <v>gchateaug</v>
          </cell>
          <cell r="Q3477">
            <v>1.27</v>
          </cell>
        </row>
        <row r="3478">
          <cell r="A3478" t="str">
            <v>2003</v>
          </cell>
          <cell r="B3478" t="str">
            <v>ES52</v>
          </cell>
          <cell r="C3478" t="str">
            <v>A00</v>
          </cell>
          <cell r="D3478" t="str">
            <v>PC_EMP</v>
          </cell>
          <cell r="E3478" t="str">
            <v>T</v>
          </cell>
          <cell r="F3478" t="str">
            <v>TOTAL</v>
          </cell>
          <cell r="G3478" t="str">
            <v>RSE</v>
          </cell>
          <cell r="I3478" t="str">
            <v>MS</v>
          </cell>
          <cell r="K3478" t="str">
            <v>V</v>
          </cell>
          <cell r="L3478">
            <v>38628.496805555558</v>
          </cell>
          <cell r="M3478" t="str">
            <v>gchateaug</v>
          </cell>
          <cell r="N3478">
            <v>38680.624479166669</v>
          </cell>
          <cell r="O3478" t="str">
            <v>gchateaug</v>
          </cell>
          <cell r="Q3478">
            <v>0.77</v>
          </cell>
        </row>
        <row r="3479">
          <cell r="A3479" t="str">
            <v>2003</v>
          </cell>
          <cell r="B3479" t="str">
            <v>ES52</v>
          </cell>
          <cell r="C3479" t="str">
            <v>A00</v>
          </cell>
          <cell r="D3479" t="str">
            <v>PC_EMP</v>
          </cell>
          <cell r="E3479" t="str">
            <v>T</v>
          </cell>
          <cell r="F3479" t="str">
            <v>BES</v>
          </cell>
          <cell r="G3479" t="str">
            <v>TOTAL</v>
          </cell>
          <cell r="I3479" t="str">
            <v>MS</v>
          </cell>
          <cell r="K3479" t="str">
            <v>V</v>
          </cell>
          <cell r="L3479">
            <v>38628.496805555558</v>
          </cell>
          <cell r="M3479" t="str">
            <v>gchateaug</v>
          </cell>
          <cell r="N3479">
            <v>38680.624467592592</v>
          </cell>
          <cell r="O3479" t="str">
            <v>gchateaug</v>
          </cell>
          <cell r="Q3479">
            <v>0.35</v>
          </cell>
        </row>
        <row r="3480">
          <cell r="A3480" t="str">
            <v>2003</v>
          </cell>
          <cell r="B3480" t="str">
            <v>ES52</v>
          </cell>
          <cell r="C3480" t="str">
            <v>A00</v>
          </cell>
          <cell r="D3480" t="str">
            <v>PC_EMP</v>
          </cell>
          <cell r="E3480" t="str">
            <v>T</v>
          </cell>
          <cell r="F3480" t="str">
            <v>BES</v>
          </cell>
          <cell r="G3480" t="str">
            <v>RSE</v>
          </cell>
          <cell r="I3480" t="str">
            <v>MS</v>
          </cell>
          <cell r="K3480" t="str">
            <v>V</v>
          </cell>
          <cell r="L3480">
            <v>38628.496805555558</v>
          </cell>
          <cell r="M3480" t="str">
            <v>gchateaug</v>
          </cell>
          <cell r="N3480">
            <v>38680.624467592592</v>
          </cell>
          <cell r="O3480" t="str">
            <v>gchateaug</v>
          </cell>
          <cell r="Q3480">
            <v>0.14000000000000001</v>
          </cell>
        </row>
        <row r="3481">
          <cell r="A3481" t="str">
            <v>2003</v>
          </cell>
          <cell r="B3481" t="str">
            <v>ES5</v>
          </cell>
          <cell r="C3481" t="str">
            <v>A00</v>
          </cell>
          <cell r="D3481" t="str">
            <v>PC_EMP</v>
          </cell>
          <cell r="E3481" t="str">
            <v>T</v>
          </cell>
          <cell r="F3481" t="str">
            <v>TOTAL</v>
          </cell>
          <cell r="G3481" t="str">
            <v>TOTAL</v>
          </cell>
          <cell r="I3481" t="str">
            <v>MS</v>
          </cell>
          <cell r="K3481" t="str">
            <v>V</v>
          </cell>
          <cell r="L3481">
            <v>38628.496805555558</v>
          </cell>
          <cell r="M3481" t="str">
            <v>gchateaug</v>
          </cell>
          <cell r="N3481">
            <v>38680.624467592592</v>
          </cell>
          <cell r="O3481" t="str">
            <v>gchateaug</v>
          </cell>
          <cell r="Q3481">
            <v>1.47</v>
          </cell>
        </row>
        <row r="3482">
          <cell r="A3482" t="str">
            <v>2003</v>
          </cell>
          <cell r="B3482" t="str">
            <v>ES5</v>
          </cell>
          <cell r="C3482" t="str">
            <v>A00</v>
          </cell>
          <cell r="D3482" t="str">
            <v>PC_EMP</v>
          </cell>
          <cell r="E3482" t="str">
            <v>T</v>
          </cell>
          <cell r="F3482" t="str">
            <v>TOTAL</v>
          </cell>
          <cell r="G3482" t="str">
            <v>RSE</v>
          </cell>
          <cell r="I3482" t="str">
            <v>MS</v>
          </cell>
          <cell r="K3482" t="str">
            <v>V</v>
          </cell>
          <cell r="L3482">
            <v>38628.496805555558</v>
          </cell>
          <cell r="M3482" t="str">
            <v>gchateaug</v>
          </cell>
          <cell r="N3482">
            <v>38680.624467592592</v>
          </cell>
          <cell r="O3482" t="str">
            <v>gchateaug</v>
          </cell>
          <cell r="Q3482">
            <v>0.86</v>
          </cell>
        </row>
        <row r="3483">
          <cell r="A3483" t="str">
            <v>2000</v>
          </cell>
          <cell r="B3483" t="str">
            <v>GR13</v>
          </cell>
          <cell r="C3483" t="str">
            <v>A00</v>
          </cell>
          <cell r="D3483" t="str">
            <v>PC_EMP</v>
          </cell>
          <cell r="E3483" t="str">
            <v>T</v>
          </cell>
          <cell r="F3483" t="str">
            <v>BES</v>
          </cell>
          <cell r="G3483" t="str">
            <v>TOTAL</v>
          </cell>
          <cell r="H3483" t="str">
            <v>:</v>
          </cell>
          <cell r="I3483" t="str">
            <v>NC</v>
          </cell>
          <cell r="K3483" t="str">
            <v>V</v>
          </cell>
          <cell r="L3483">
            <v>38628.496805555558</v>
          </cell>
          <cell r="M3483" t="str">
            <v>gchateaug</v>
          </cell>
          <cell r="N3483">
            <v>38680.624456018515</v>
          </cell>
          <cell r="O3483" t="str">
            <v>gchateaug</v>
          </cell>
        </row>
        <row r="3484">
          <cell r="A3484" t="str">
            <v>2000</v>
          </cell>
          <cell r="B3484" t="str">
            <v>GR1</v>
          </cell>
          <cell r="C3484" t="str">
            <v>A00</v>
          </cell>
          <cell r="D3484" t="str">
            <v>PC_EMP</v>
          </cell>
          <cell r="E3484" t="str">
            <v>T</v>
          </cell>
          <cell r="F3484" t="str">
            <v>TOTAL</v>
          </cell>
          <cell r="G3484" t="str">
            <v>TOTAL</v>
          </cell>
          <cell r="H3484" t="str">
            <v>:</v>
          </cell>
          <cell r="I3484" t="str">
            <v>NC</v>
          </cell>
          <cell r="K3484" t="str">
            <v>V</v>
          </cell>
          <cell r="L3484">
            <v>38628.496805555558</v>
          </cell>
          <cell r="M3484" t="str">
            <v>gchateaug</v>
          </cell>
          <cell r="N3484">
            <v>38680.624456018515</v>
          </cell>
          <cell r="O3484" t="str">
            <v>gchateaug</v>
          </cell>
        </row>
        <row r="3485">
          <cell r="A3485" t="str">
            <v>2000</v>
          </cell>
          <cell r="B3485" t="str">
            <v>GR1</v>
          </cell>
          <cell r="C3485" t="str">
            <v>A00</v>
          </cell>
          <cell r="D3485" t="str">
            <v>PC_EMP</v>
          </cell>
          <cell r="E3485" t="str">
            <v>T</v>
          </cell>
          <cell r="F3485" t="str">
            <v>BES</v>
          </cell>
          <cell r="G3485" t="str">
            <v>TOTAL</v>
          </cell>
          <cell r="H3485" t="str">
            <v>:</v>
          </cell>
          <cell r="I3485" t="str">
            <v>NC</v>
          </cell>
          <cell r="K3485" t="str">
            <v>V</v>
          </cell>
          <cell r="L3485">
            <v>38628.496805555558</v>
          </cell>
          <cell r="M3485" t="str">
            <v>gchateaug</v>
          </cell>
          <cell r="N3485">
            <v>38680.624456018515</v>
          </cell>
          <cell r="O3485" t="str">
            <v>gchateaug</v>
          </cell>
        </row>
        <row r="3486">
          <cell r="A3486" t="str">
            <v>2000</v>
          </cell>
          <cell r="B3486" t="str">
            <v>FR82</v>
          </cell>
          <cell r="C3486" t="str">
            <v>A00</v>
          </cell>
          <cell r="D3486" t="str">
            <v>PC_EMP</v>
          </cell>
          <cell r="E3486" t="str">
            <v>T</v>
          </cell>
          <cell r="F3486" t="str">
            <v>TOTAL</v>
          </cell>
          <cell r="G3486" t="str">
            <v>TOTAL</v>
          </cell>
          <cell r="I3486" t="str">
            <v>NC</v>
          </cell>
          <cell r="J3486" t="str">
            <v>; former flag equal "s"</v>
          </cell>
          <cell r="K3486" t="str">
            <v>V</v>
          </cell>
          <cell r="L3486">
            <v>38628.496805555558</v>
          </cell>
          <cell r="M3486" t="str">
            <v>gchateaug</v>
          </cell>
          <cell r="N3486">
            <v>38680.624456018515</v>
          </cell>
          <cell r="O3486" t="str">
            <v>gchateaug</v>
          </cell>
          <cell r="Q3486">
            <v>1.6</v>
          </cell>
        </row>
        <row r="3487">
          <cell r="A3487" t="str">
            <v>2000</v>
          </cell>
          <cell r="B3487" t="str">
            <v>FR82</v>
          </cell>
          <cell r="C3487" t="str">
            <v>A00</v>
          </cell>
          <cell r="D3487" t="str">
            <v>PC_EMP</v>
          </cell>
          <cell r="E3487" t="str">
            <v>T</v>
          </cell>
          <cell r="F3487" t="str">
            <v>TOTAL</v>
          </cell>
          <cell r="G3487" t="str">
            <v>RSE</v>
          </cell>
          <cell r="H3487" t="str">
            <v>:</v>
          </cell>
          <cell r="I3487" t="str">
            <v>NC</v>
          </cell>
          <cell r="K3487" t="str">
            <v>V</v>
          </cell>
          <cell r="L3487">
            <v>38628.496805555558</v>
          </cell>
          <cell r="M3487" t="str">
            <v>gchateaug</v>
          </cell>
          <cell r="N3487">
            <v>38680.624456018515</v>
          </cell>
          <cell r="O3487" t="str">
            <v>gchateaug</v>
          </cell>
        </row>
        <row r="3488">
          <cell r="A3488" t="str">
            <v>2000</v>
          </cell>
          <cell r="B3488" t="str">
            <v>FR82</v>
          </cell>
          <cell r="C3488" t="str">
            <v>A00</v>
          </cell>
          <cell r="D3488" t="str">
            <v>PC_EMP</v>
          </cell>
          <cell r="E3488" t="str">
            <v>T</v>
          </cell>
          <cell r="F3488" t="str">
            <v>BES</v>
          </cell>
          <cell r="G3488" t="str">
            <v>TOTAL</v>
          </cell>
          <cell r="I3488" t="str">
            <v>NC</v>
          </cell>
          <cell r="J3488" t="str">
            <v>; former flag equal "s"</v>
          </cell>
          <cell r="K3488" t="str">
            <v>V</v>
          </cell>
          <cell r="L3488">
            <v>38628.496805555558</v>
          </cell>
          <cell r="M3488" t="str">
            <v>gchateaug</v>
          </cell>
          <cell r="N3488">
            <v>38680.624456018515</v>
          </cell>
          <cell r="O3488" t="str">
            <v>gchateaug</v>
          </cell>
          <cell r="Q3488">
            <v>0.66</v>
          </cell>
        </row>
        <row r="3489">
          <cell r="A3489" t="str">
            <v>2000</v>
          </cell>
          <cell r="B3489" t="str">
            <v>FR82</v>
          </cell>
          <cell r="C3489" t="str">
            <v>A00</v>
          </cell>
          <cell r="D3489" t="str">
            <v>PC_EMP</v>
          </cell>
          <cell r="E3489" t="str">
            <v>T</v>
          </cell>
          <cell r="F3489" t="str">
            <v>BES</v>
          </cell>
          <cell r="G3489" t="str">
            <v>RSE</v>
          </cell>
          <cell r="I3489" t="str">
            <v>NC</v>
          </cell>
          <cell r="J3489" t="str">
            <v>; former flag equal "s"</v>
          </cell>
          <cell r="K3489" t="str">
            <v>V</v>
          </cell>
          <cell r="L3489">
            <v>38628.496805555558</v>
          </cell>
          <cell r="M3489" t="str">
            <v>gchateaug</v>
          </cell>
          <cell r="N3489">
            <v>38680.624456018515</v>
          </cell>
          <cell r="O3489" t="str">
            <v>gchateaug</v>
          </cell>
          <cell r="Q3489">
            <v>0.36</v>
          </cell>
        </row>
        <row r="3490">
          <cell r="A3490" t="str">
            <v>2000</v>
          </cell>
          <cell r="B3490" t="str">
            <v>FR62</v>
          </cell>
          <cell r="C3490" t="str">
            <v>A00</v>
          </cell>
          <cell r="D3490" t="str">
            <v>PC_EMP</v>
          </cell>
          <cell r="E3490" t="str">
            <v>T</v>
          </cell>
          <cell r="F3490" t="str">
            <v>TOTAL</v>
          </cell>
          <cell r="G3490" t="str">
            <v>TOTAL</v>
          </cell>
          <cell r="I3490" t="str">
            <v>NC</v>
          </cell>
          <cell r="J3490" t="str">
            <v>; former flag equal "s"</v>
          </cell>
          <cell r="K3490" t="str">
            <v>V</v>
          </cell>
          <cell r="L3490">
            <v>38628.496805555558</v>
          </cell>
          <cell r="M3490" t="str">
            <v>gchateaug</v>
          </cell>
          <cell r="N3490">
            <v>38680.624456018515</v>
          </cell>
          <cell r="O3490" t="str">
            <v>gchateaug</v>
          </cell>
          <cell r="Q3490">
            <v>1.97</v>
          </cell>
        </row>
        <row r="3491">
          <cell r="A3491" t="str">
            <v>2000</v>
          </cell>
          <cell r="B3491" t="str">
            <v>FR62</v>
          </cell>
          <cell r="C3491" t="str">
            <v>A00</v>
          </cell>
          <cell r="D3491" t="str">
            <v>PC_EMP</v>
          </cell>
          <cell r="E3491" t="str">
            <v>T</v>
          </cell>
          <cell r="F3491" t="str">
            <v>TOTAL</v>
          </cell>
          <cell r="G3491" t="str">
            <v>RSE</v>
          </cell>
          <cell r="H3491" t="str">
            <v>:</v>
          </cell>
          <cell r="I3491" t="str">
            <v>NC</v>
          </cell>
          <cell r="K3491" t="str">
            <v>V</v>
          </cell>
          <cell r="L3491">
            <v>38628.496805555558</v>
          </cell>
          <cell r="M3491" t="str">
            <v>gchateaug</v>
          </cell>
          <cell r="N3491">
            <v>38680.624456018515</v>
          </cell>
          <cell r="O3491" t="str">
            <v>gchateaug</v>
          </cell>
        </row>
        <row r="3492">
          <cell r="A3492" t="str">
            <v>2000</v>
          </cell>
          <cell r="B3492" t="str">
            <v>ITF3</v>
          </cell>
          <cell r="C3492" t="str">
            <v>A00</v>
          </cell>
          <cell r="D3492" t="str">
            <v>PC_EMP</v>
          </cell>
          <cell r="E3492" t="str">
            <v>T</v>
          </cell>
          <cell r="F3492" t="str">
            <v>BES</v>
          </cell>
          <cell r="G3492" t="str">
            <v>TOTAL</v>
          </cell>
          <cell r="I3492" t="str">
            <v>NC</v>
          </cell>
          <cell r="J3492" t="str">
            <v>; former flag equal "s"</v>
          </cell>
          <cell r="K3492" t="str">
            <v>V</v>
          </cell>
          <cell r="L3492">
            <v>38628.496817129628</v>
          </cell>
          <cell r="M3492" t="str">
            <v>gchateaug</v>
          </cell>
          <cell r="N3492">
            <v>38680.624490740738</v>
          </cell>
          <cell r="O3492" t="str">
            <v>gchateaug</v>
          </cell>
          <cell r="Q3492">
            <v>0.18</v>
          </cell>
        </row>
        <row r="3493">
          <cell r="A3493" t="str">
            <v>2000</v>
          </cell>
          <cell r="B3493" t="str">
            <v>ITF3</v>
          </cell>
          <cell r="C3493" t="str">
            <v>A00</v>
          </cell>
          <cell r="D3493" t="str">
            <v>PC_EMP</v>
          </cell>
          <cell r="E3493" t="str">
            <v>T</v>
          </cell>
          <cell r="F3493" t="str">
            <v>BES</v>
          </cell>
          <cell r="G3493" t="str">
            <v>RSE</v>
          </cell>
          <cell r="I3493" t="str">
            <v>NC</v>
          </cell>
          <cell r="J3493" t="str">
            <v>; former flag equal "s"</v>
          </cell>
          <cell r="K3493" t="str">
            <v>V</v>
          </cell>
          <cell r="L3493">
            <v>38628.496817129628</v>
          </cell>
          <cell r="M3493" t="str">
            <v>gchateaug</v>
          </cell>
          <cell r="N3493">
            <v>38680.624490740738</v>
          </cell>
          <cell r="O3493" t="str">
            <v>gchateaug</v>
          </cell>
          <cell r="Q3493">
            <v>0.08</v>
          </cell>
        </row>
        <row r="3494">
          <cell r="A3494" t="str">
            <v>2000</v>
          </cell>
          <cell r="B3494" t="str">
            <v>ITC2</v>
          </cell>
          <cell r="C3494" t="str">
            <v>A00</v>
          </cell>
          <cell r="D3494" t="str">
            <v>PC_EMP</v>
          </cell>
          <cell r="E3494" t="str">
            <v>T</v>
          </cell>
          <cell r="F3494" t="str">
            <v>TOTAL</v>
          </cell>
          <cell r="G3494" t="str">
            <v>TOTAL</v>
          </cell>
          <cell r="I3494" t="str">
            <v>NC</v>
          </cell>
          <cell r="J3494" t="str">
            <v>; former flag equal "s"</v>
          </cell>
          <cell r="K3494" t="str">
            <v>V</v>
          </cell>
          <cell r="L3494">
            <v>38628.496817129628</v>
          </cell>
          <cell r="M3494" t="str">
            <v>gchateaug</v>
          </cell>
          <cell r="N3494">
            <v>38680.624490740738</v>
          </cell>
          <cell r="O3494" t="str">
            <v>gchateaug</v>
          </cell>
          <cell r="Q3494">
            <v>0.61</v>
          </cell>
        </row>
        <row r="3495">
          <cell r="A3495" t="str">
            <v>2000</v>
          </cell>
          <cell r="B3495" t="str">
            <v>ITC2</v>
          </cell>
          <cell r="C3495" t="str">
            <v>A00</v>
          </cell>
          <cell r="D3495" t="str">
            <v>PC_EMP</v>
          </cell>
          <cell r="E3495" t="str">
            <v>T</v>
          </cell>
          <cell r="F3495" t="str">
            <v>TOTAL</v>
          </cell>
          <cell r="G3495" t="str">
            <v>RSE</v>
          </cell>
          <cell r="I3495" t="str">
            <v>NC</v>
          </cell>
          <cell r="J3495" t="str">
            <v>; former flag equal "s"</v>
          </cell>
          <cell r="K3495" t="str">
            <v>V</v>
          </cell>
          <cell r="L3495">
            <v>38628.496817129628</v>
          </cell>
          <cell r="M3495" t="str">
            <v>gchateaug</v>
          </cell>
          <cell r="N3495">
            <v>38680.624490740738</v>
          </cell>
          <cell r="O3495" t="str">
            <v>gchateaug</v>
          </cell>
          <cell r="Q3495">
            <v>0.4</v>
          </cell>
        </row>
        <row r="3496">
          <cell r="A3496" t="str">
            <v>2000</v>
          </cell>
          <cell r="B3496" t="str">
            <v>ITC2</v>
          </cell>
          <cell r="C3496" t="str">
            <v>A00</v>
          </cell>
          <cell r="D3496" t="str">
            <v>PC_EMP</v>
          </cell>
          <cell r="E3496" t="str">
            <v>T</v>
          </cell>
          <cell r="F3496" t="str">
            <v>BES</v>
          </cell>
          <cell r="G3496" t="str">
            <v>TOTAL</v>
          </cell>
          <cell r="I3496" t="str">
            <v>NC</v>
          </cell>
          <cell r="J3496" t="str">
            <v>; former flag equal "s"</v>
          </cell>
          <cell r="K3496" t="str">
            <v>V</v>
          </cell>
          <cell r="L3496">
            <v>38628.496817129628</v>
          </cell>
          <cell r="M3496" t="str">
            <v>gchateaug</v>
          </cell>
          <cell r="N3496">
            <v>38680.624490740738</v>
          </cell>
          <cell r="O3496" t="str">
            <v>gchateaug</v>
          </cell>
          <cell r="Q3496">
            <v>0.56999999999999995</v>
          </cell>
        </row>
        <row r="3497">
          <cell r="A3497" t="str">
            <v>2000</v>
          </cell>
          <cell r="B3497" t="str">
            <v>ITC2</v>
          </cell>
          <cell r="C3497" t="str">
            <v>A00</v>
          </cell>
          <cell r="D3497" t="str">
            <v>PC_EMP</v>
          </cell>
          <cell r="E3497" t="str">
            <v>T</v>
          </cell>
          <cell r="F3497" t="str">
            <v>BES</v>
          </cell>
          <cell r="G3497" t="str">
            <v>RSE</v>
          </cell>
          <cell r="I3497" t="str">
            <v>NC</v>
          </cell>
          <cell r="J3497" t="str">
            <v>; former flag equal "s"</v>
          </cell>
          <cell r="K3497" t="str">
            <v>V</v>
          </cell>
          <cell r="L3497">
            <v>38628.496817129628</v>
          </cell>
          <cell r="M3497" t="str">
            <v>gchateaug</v>
          </cell>
          <cell r="N3497">
            <v>38680.624490740738</v>
          </cell>
          <cell r="O3497" t="str">
            <v>gchateaug</v>
          </cell>
          <cell r="Q3497">
            <v>0.38</v>
          </cell>
        </row>
        <row r="3498">
          <cell r="A3498" t="str">
            <v>2000</v>
          </cell>
          <cell r="B3498" t="str">
            <v>ITC1</v>
          </cell>
          <cell r="C3498" t="str">
            <v>A00</v>
          </cell>
          <cell r="D3498" t="str">
            <v>PC_EMP</v>
          </cell>
          <cell r="E3498" t="str">
            <v>T</v>
          </cell>
          <cell r="F3498" t="str">
            <v>TOTAL</v>
          </cell>
          <cell r="G3498" t="str">
            <v>TOTAL</v>
          </cell>
          <cell r="I3498" t="str">
            <v>NC</v>
          </cell>
          <cell r="J3498" t="str">
            <v>; former flag equal "s"</v>
          </cell>
          <cell r="K3498" t="str">
            <v>V</v>
          </cell>
          <cell r="L3498">
            <v>38628.496817129628</v>
          </cell>
          <cell r="M3498" t="str">
            <v>gchateaug</v>
          </cell>
          <cell r="N3498">
            <v>38680.624490740738</v>
          </cell>
          <cell r="O3498" t="str">
            <v>gchateaug</v>
          </cell>
          <cell r="Q3498">
            <v>1.17</v>
          </cell>
        </row>
        <row r="3499">
          <cell r="A3499" t="str">
            <v>2000</v>
          </cell>
          <cell r="B3499" t="str">
            <v>ITC1</v>
          </cell>
          <cell r="C3499" t="str">
            <v>A00</v>
          </cell>
          <cell r="D3499" t="str">
            <v>PC_EMP</v>
          </cell>
          <cell r="E3499" t="str">
            <v>T</v>
          </cell>
          <cell r="F3499" t="str">
            <v>TOTAL</v>
          </cell>
          <cell r="G3499" t="str">
            <v>RSE</v>
          </cell>
          <cell r="I3499" t="str">
            <v>NC</v>
          </cell>
          <cell r="J3499" t="str">
            <v>; former flag equal "s"</v>
          </cell>
          <cell r="K3499" t="str">
            <v>V</v>
          </cell>
          <cell r="L3499">
            <v>38628.496817129628</v>
          </cell>
          <cell r="M3499" t="str">
            <v>gchateaug</v>
          </cell>
          <cell r="N3499">
            <v>38680.624490740738</v>
          </cell>
          <cell r="O3499" t="str">
            <v>gchateaug</v>
          </cell>
          <cell r="Q3499">
            <v>0.5</v>
          </cell>
        </row>
        <row r="3500">
          <cell r="A3500" t="str">
            <v>2000</v>
          </cell>
          <cell r="B3500" t="str">
            <v>ITC1</v>
          </cell>
          <cell r="C3500" t="str">
            <v>A00</v>
          </cell>
          <cell r="D3500" t="str">
            <v>PC_EMP</v>
          </cell>
          <cell r="E3500" t="str">
            <v>T</v>
          </cell>
          <cell r="F3500" t="str">
            <v>BES</v>
          </cell>
          <cell r="G3500" t="str">
            <v>TOTAL</v>
          </cell>
          <cell r="I3500" t="str">
            <v>NC</v>
          </cell>
          <cell r="J3500" t="str">
            <v>; former flag equal "s"</v>
          </cell>
          <cell r="K3500" t="str">
            <v>V</v>
          </cell>
          <cell r="L3500">
            <v>38628.496817129628</v>
          </cell>
          <cell r="M3500" t="str">
            <v>gchateaug</v>
          </cell>
          <cell r="N3500">
            <v>38680.624490740738</v>
          </cell>
          <cell r="O3500" t="str">
            <v>gchateaug</v>
          </cell>
          <cell r="Q3500">
            <v>0.84</v>
          </cell>
        </row>
        <row r="3501">
          <cell r="A3501" t="str">
            <v>2000</v>
          </cell>
          <cell r="B3501" t="str">
            <v>ITC1</v>
          </cell>
          <cell r="C3501" t="str">
            <v>A00</v>
          </cell>
          <cell r="D3501" t="str">
            <v>PC_EMP</v>
          </cell>
          <cell r="E3501" t="str">
            <v>T</v>
          </cell>
          <cell r="F3501" t="str">
            <v>BES</v>
          </cell>
          <cell r="G3501" t="str">
            <v>RSE</v>
          </cell>
          <cell r="I3501" t="str">
            <v>NC</v>
          </cell>
          <cell r="J3501" t="str">
            <v>; former flag equal "s"</v>
          </cell>
          <cell r="K3501" t="str">
            <v>V</v>
          </cell>
          <cell r="L3501">
            <v>38628.496817129628</v>
          </cell>
          <cell r="M3501" t="str">
            <v>gchateaug</v>
          </cell>
          <cell r="N3501">
            <v>38680.624490740738</v>
          </cell>
          <cell r="O3501" t="str">
            <v>gchateaug</v>
          </cell>
          <cell r="Q3501">
            <v>0.28999999999999998</v>
          </cell>
        </row>
        <row r="3502">
          <cell r="A3502" t="str">
            <v>2000</v>
          </cell>
          <cell r="B3502" t="str">
            <v>IE01</v>
          </cell>
          <cell r="C3502" t="str">
            <v>A00</v>
          </cell>
          <cell r="D3502" t="str">
            <v>PC_EMP</v>
          </cell>
          <cell r="E3502" t="str">
            <v>T</v>
          </cell>
          <cell r="F3502" t="str">
            <v>BES</v>
          </cell>
          <cell r="G3502" t="str">
            <v>TOTAL</v>
          </cell>
          <cell r="H3502" t="str">
            <v>:</v>
          </cell>
          <cell r="I3502" t="str">
            <v>NC</v>
          </cell>
          <cell r="K3502" t="str">
            <v>V</v>
          </cell>
          <cell r="L3502">
            <v>38628.496817129628</v>
          </cell>
          <cell r="M3502" t="str">
            <v>gchateaug</v>
          </cell>
          <cell r="N3502">
            <v>38680.624490740738</v>
          </cell>
          <cell r="O3502" t="str">
            <v>gchateaug</v>
          </cell>
        </row>
        <row r="3503">
          <cell r="A3503" t="str">
            <v>2000</v>
          </cell>
          <cell r="B3503" t="str">
            <v>IE01</v>
          </cell>
          <cell r="C3503" t="str">
            <v>A00</v>
          </cell>
          <cell r="D3503" t="str">
            <v>PC_EMP</v>
          </cell>
          <cell r="E3503" t="str">
            <v>T</v>
          </cell>
          <cell r="F3503" t="str">
            <v>BES</v>
          </cell>
          <cell r="G3503" t="str">
            <v>RSE</v>
          </cell>
          <cell r="H3503" t="str">
            <v>:</v>
          </cell>
          <cell r="I3503" t="str">
            <v>NC</v>
          </cell>
          <cell r="K3503" t="str">
            <v>V</v>
          </cell>
          <cell r="L3503">
            <v>38628.496817129628</v>
          </cell>
          <cell r="M3503" t="str">
            <v>gchateaug</v>
          </cell>
          <cell r="N3503">
            <v>38680.624490740738</v>
          </cell>
          <cell r="O3503" t="str">
            <v>gchateaug</v>
          </cell>
        </row>
        <row r="3504">
          <cell r="A3504" t="str">
            <v>2002</v>
          </cell>
          <cell r="B3504" t="str">
            <v>UKD5</v>
          </cell>
          <cell r="C3504" t="str">
            <v>A00</v>
          </cell>
          <cell r="D3504" t="str">
            <v>PC_EMP</v>
          </cell>
          <cell r="E3504" t="str">
            <v>T</v>
          </cell>
          <cell r="F3504" t="str">
            <v>BES</v>
          </cell>
          <cell r="G3504" t="str">
            <v>TOTAL</v>
          </cell>
          <cell r="H3504" t="str">
            <v>:</v>
          </cell>
          <cell r="I3504" t="str">
            <v>MS</v>
          </cell>
          <cell r="K3504" t="str">
            <v>V</v>
          </cell>
          <cell r="L3504">
            <v>38628.496817129628</v>
          </cell>
          <cell r="M3504" t="str">
            <v>gchateaug</v>
          </cell>
          <cell r="N3504">
            <v>38680.624490740738</v>
          </cell>
          <cell r="O3504" t="str">
            <v>gchateaug</v>
          </cell>
        </row>
        <row r="3505">
          <cell r="A3505" t="str">
            <v>2002</v>
          </cell>
          <cell r="B3505" t="str">
            <v>UKD5</v>
          </cell>
          <cell r="C3505" t="str">
            <v>A00</v>
          </cell>
          <cell r="D3505" t="str">
            <v>PC_EMP</v>
          </cell>
          <cell r="E3505" t="str">
            <v>T</v>
          </cell>
          <cell r="F3505" t="str">
            <v>BES</v>
          </cell>
          <cell r="G3505" t="str">
            <v>RSE</v>
          </cell>
          <cell r="H3505" t="str">
            <v>:</v>
          </cell>
          <cell r="I3505" t="str">
            <v>MS</v>
          </cell>
          <cell r="K3505" t="str">
            <v>V</v>
          </cell>
          <cell r="L3505">
            <v>38628.496817129628</v>
          </cell>
          <cell r="M3505" t="str">
            <v>gchateaug</v>
          </cell>
          <cell r="N3505">
            <v>38680.624490740738</v>
          </cell>
          <cell r="O3505" t="str">
            <v>gchateaug</v>
          </cell>
        </row>
        <row r="3506">
          <cell r="A3506" t="str">
            <v>2002</v>
          </cell>
          <cell r="B3506" t="str">
            <v>SK04</v>
          </cell>
          <cell r="C3506" t="str">
            <v>A00</v>
          </cell>
          <cell r="D3506" t="str">
            <v>PC_EMP</v>
          </cell>
          <cell r="E3506" t="str">
            <v>T</v>
          </cell>
          <cell r="F3506" t="str">
            <v>TOTAL</v>
          </cell>
          <cell r="G3506" t="str">
            <v>TOTAL</v>
          </cell>
          <cell r="I3506" t="str">
            <v>MS</v>
          </cell>
          <cell r="K3506" t="str">
            <v>V</v>
          </cell>
          <cell r="L3506">
            <v>38628.496817129628</v>
          </cell>
          <cell r="M3506" t="str">
            <v>gchateaug</v>
          </cell>
          <cell r="N3506">
            <v>38680.624490740738</v>
          </cell>
          <cell r="O3506" t="str">
            <v>gchateaug</v>
          </cell>
          <cell r="Q3506">
            <v>0.64</v>
          </cell>
        </row>
        <row r="3507">
          <cell r="A3507" t="str">
            <v>2002</v>
          </cell>
          <cell r="B3507" t="str">
            <v>SK04</v>
          </cell>
          <cell r="C3507" t="str">
            <v>A00</v>
          </cell>
          <cell r="D3507" t="str">
            <v>PC_EMP</v>
          </cell>
          <cell r="E3507" t="str">
            <v>T</v>
          </cell>
          <cell r="F3507" t="str">
            <v>TOTAL</v>
          </cell>
          <cell r="G3507" t="str">
            <v>RSE</v>
          </cell>
          <cell r="I3507" t="str">
            <v>MS</v>
          </cell>
          <cell r="K3507" t="str">
            <v>V</v>
          </cell>
          <cell r="L3507">
            <v>38628.496817129628</v>
          </cell>
          <cell r="M3507" t="str">
            <v>gchateaug</v>
          </cell>
          <cell r="N3507">
            <v>38680.624490740738</v>
          </cell>
          <cell r="O3507" t="str">
            <v>gchateaug</v>
          </cell>
          <cell r="Q3507">
            <v>0.52</v>
          </cell>
        </row>
        <row r="3508">
          <cell r="A3508" t="str">
            <v>2002</v>
          </cell>
          <cell r="B3508" t="str">
            <v>SK04</v>
          </cell>
          <cell r="C3508" t="str">
            <v>A00</v>
          </cell>
          <cell r="D3508" t="str">
            <v>PC_EMP</v>
          </cell>
          <cell r="E3508" t="str">
            <v>T</v>
          </cell>
          <cell r="F3508" t="str">
            <v>BES</v>
          </cell>
          <cell r="G3508" t="str">
            <v>TOTAL</v>
          </cell>
          <cell r="I3508" t="str">
            <v>MS</v>
          </cell>
          <cell r="K3508" t="str">
            <v>V</v>
          </cell>
          <cell r="L3508">
            <v>38628.496817129628</v>
          </cell>
          <cell r="M3508" t="str">
            <v>gchateaug</v>
          </cell>
          <cell r="N3508">
            <v>38680.624490740738</v>
          </cell>
          <cell r="O3508" t="str">
            <v>gchateaug</v>
          </cell>
          <cell r="Q3508">
            <v>0.12</v>
          </cell>
        </row>
        <row r="3509">
          <cell r="A3509" t="str">
            <v>2002</v>
          </cell>
          <cell r="B3509" t="str">
            <v>SK04</v>
          </cell>
          <cell r="C3509" t="str">
            <v>A00</v>
          </cell>
          <cell r="D3509" t="str">
            <v>PC_EMP</v>
          </cell>
          <cell r="E3509" t="str">
            <v>T</v>
          </cell>
          <cell r="F3509" t="str">
            <v>BES</v>
          </cell>
          <cell r="G3509" t="str">
            <v>RSE</v>
          </cell>
          <cell r="I3509" t="str">
            <v>MS</v>
          </cell>
          <cell r="K3509" t="str">
            <v>V</v>
          </cell>
          <cell r="L3509">
            <v>38628.496817129628</v>
          </cell>
          <cell r="M3509" t="str">
            <v>gchateaug</v>
          </cell>
          <cell r="N3509">
            <v>38680.624490740738</v>
          </cell>
          <cell r="O3509" t="str">
            <v>gchateaug</v>
          </cell>
          <cell r="Q3509">
            <v>0.06</v>
          </cell>
        </row>
        <row r="3510">
          <cell r="A3510" t="str">
            <v>2002</v>
          </cell>
          <cell r="B3510" t="str">
            <v>SE0A</v>
          </cell>
          <cell r="C3510" t="str">
            <v>A00</v>
          </cell>
          <cell r="D3510" t="str">
            <v>PC_EMP</v>
          </cell>
          <cell r="E3510" t="str">
            <v>T</v>
          </cell>
          <cell r="F3510" t="str">
            <v>TOTAL</v>
          </cell>
          <cell r="G3510" t="str">
            <v>TOTAL</v>
          </cell>
          <cell r="H3510" t="str">
            <v>:</v>
          </cell>
          <cell r="I3510" t="str">
            <v>MS</v>
          </cell>
          <cell r="K3510" t="str">
            <v>V</v>
          </cell>
          <cell r="L3510">
            <v>38628.496817129628</v>
          </cell>
          <cell r="M3510" t="str">
            <v>gchateaug</v>
          </cell>
          <cell r="N3510">
            <v>38680.624490740738</v>
          </cell>
          <cell r="O3510" t="str">
            <v>gchateaug</v>
          </cell>
        </row>
        <row r="3511">
          <cell r="A3511" t="str">
            <v>2002</v>
          </cell>
          <cell r="B3511" t="str">
            <v>SE0A</v>
          </cell>
          <cell r="C3511" t="str">
            <v>A00</v>
          </cell>
          <cell r="D3511" t="str">
            <v>PC_EMP</v>
          </cell>
          <cell r="E3511" t="str">
            <v>T</v>
          </cell>
          <cell r="F3511" t="str">
            <v>TOTAL</v>
          </cell>
          <cell r="G3511" t="str">
            <v>RSE</v>
          </cell>
          <cell r="H3511" t="str">
            <v>:</v>
          </cell>
          <cell r="I3511" t="str">
            <v>MS</v>
          </cell>
          <cell r="K3511" t="str">
            <v>V</v>
          </cell>
          <cell r="L3511">
            <v>38628.496817129628</v>
          </cell>
          <cell r="M3511" t="str">
            <v>gchateaug</v>
          </cell>
          <cell r="N3511">
            <v>38680.624490740738</v>
          </cell>
          <cell r="O3511" t="str">
            <v>gchateaug</v>
          </cell>
        </row>
        <row r="3512">
          <cell r="A3512" t="str">
            <v>2002</v>
          </cell>
          <cell r="B3512" t="str">
            <v>SE0A</v>
          </cell>
          <cell r="C3512" t="str">
            <v>A00</v>
          </cell>
          <cell r="D3512" t="str">
            <v>PC_EMP</v>
          </cell>
          <cell r="E3512" t="str">
            <v>T</v>
          </cell>
          <cell r="F3512" t="str">
            <v>BES</v>
          </cell>
          <cell r="G3512" t="str">
            <v>TOTAL</v>
          </cell>
          <cell r="H3512" t="str">
            <v>:</v>
          </cell>
          <cell r="I3512" t="str">
            <v>MS</v>
          </cell>
          <cell r="K3512" t="str">
            <v>V</v>
          </cell>
          <cell r="L3512">
            <v>38628.496817129628</v>
          </cell>
          <cell r="M3512" t="str">
            <v>gchateaug</v>
          </cell>
          <cell r="N3512">
            <v>38680.624490740738</v>
          </cell>
          <cell r="O3512" t="str">
            <v>gchateaug</v>
          </cell>
        </row>
        <row r="3513">
          <cell r="A3513" t="str">
            <v>2002</v>
          </cell>
          <cell r="B3513" t="str">
            <v>SE0A</v>
          </cell>
          <cell r="C3513" t="str">
            <v>A00</v>
          </cell>
          <cell r="D3513" t="str">
            <v>PC_EMP</v>
          </cell>
          <cell r="E3513" t="str">
            <v>T</v>
          </cell>
          <cell r="F3513" t="str">
            <v>BES</v>
          </cell>
          <cell r="G3513" t="str">
            <v>RSE</v>
          </cell>
          <cell r="H3513" t="str">
            <v>:</v>
          </cell>
          <cell r="I3513" t="str">
            <v>MS</v>
          </cell>
          <cell r="K3513" t="str">
            <v>V</v>
          </cell>
          <cell r="L3513">
            <v>38628.496817129628</v>
          </cell>
          <cell r="M3513" t="str">
            <v>gchateaug</v>
          </cell>
          <cell r="N3513">
            <v>38680.624490740738</v>
          </cell>
          <cell r="O3513" t="str">
            <v>gchateaug</v>
          </cell>
        </row>
        <row r="3514">
          <cell r="A3514" t="str">
            <v>2002</v>
          </cell>
          <cell r="B3514" t="str">
            <v>SE08</v>
          </cell>
          <cell r="C3514" t="str">
            <v>A00</v>
          </cell>
          <cell r="D3514" t="str">
            <v>PC_EMP</v>
          </cell>
          <cell r="E3514" t="str">
            <v>T</v>
          </cell>
          <cell r="F3514" t="str">
            <v>TOTAL</v>
          </cell>
          <cell r="G3514" t="str">
            <v>TOTAL</v>
          </cell>
          <cell r="H3514" t="str">
            <v>:</v>
          </cell>
          <cell r="I3514" t="str">
            <v>MS</v>
          </cell>
          <cell r="K3514" t="str">
            <v>V</v>
          </cell>
          <cell r="L3514">
            <v>38628.496817129628</v>
          </cell>
          <cell r="M3514" t="str">
            <v>gchateaug</v>
          </cell>
          <cell r="N3514">
            <v>38680.624490740738</v>
          </cell>
          <cell r="O3514" t="str">
            <v>gchateaug</v>
          </cell>
        </row>
        <row r="3515">
          <cell r="A3515" t="str">
            <v>2002</v>
          </cell>
          <cell r="B3515" t="str">
            <v>SE08</v>
          </cell>
          <cell r="C3515" t="str">
            <v>A00</v>
          </cell>
          <cell r="D3515" t="str">
            <v>PC_EMP</v>
          </cell>
          <cell r="E3515" t="str">
            <v>T</v>
          </cell>
          <cell r="F3515" t="str">
            <v>TOTAL</v>
          </cell>
          <cell r="G3515" t="str">
            <v>RSE</v>
          </cell>
          <cell r="H3515" t="str">
            <v>:</v>
          </cell>
          <cell r="I3515" t="str">
            <v>MS</v>
          </cell>
          <cell r="K3515" t="str">
            <v>V</v>
          </cell>
          <cell r="L3515">
            <v>38628.496817129628</v>
          </cell>
          <cell r="M3515" t="str">
            <v>gchateaug</v>
          </cell>
          <cell r="N3515">
            <v>38680.624490740738</v>
          </cell>
          <cell r="O3515" t="str">
            <v>gchateaug</v>
          </cell>
        </row>
        <row r="3516">
          <cell r="A3516" t="str">
            <v>2002</v>
          </cell>
          <cell r="B3516" t="str">
            <v>SE08</v>
          </cell>
          <cell r="C3516" t="str">
            <v>A00</v>
          </cell>
          <cell r="D3516" t="str">
            <v>PC_EMP</v>
          </cell>
          <cell r="E3516" t="str">
            <v>T</v>
          </cell>
          <cell r="F3516" t="str">
            <v>BES</v>
          </cell>
          <cell r="G3516" t="str">
            <v>TOTAL</v>
          </cell>
          <cell r="H3516" t="str">
            <v>:</v>
          </cell>
          <cell r="I3516" t="str">
            <v>MS</v>
          </cell>
          <cell r="K3516" t="str">
            <v>V</v>
          </cell>
          <cell r="L3516">
            <v>38628.496817129628</v>
          </cell>
          <cell r="M3516" t="str">
            <v>gchateaug</v>
          </cell>
          <cell r="N3516">
            <v>38680.624490740738</v>
          </cell>
          <cell r="O3516" t="str">
            <v>gchateaug</v>
          </cell>
        </row>
        <row r="3517">
          <cell r="A3517" t="str">
            <v>2002</v>
          </cell>
          <cell r="B3517" t="str">
            <v>SE08</v>
          </cell>
          <cell r="C3517" t="str">
            <v>A00</v>
          </cell>
          <cell r="D3517" t="str">
            <v>PC_EMP</v>
          </cell>
          <cell r="E3517" t="str">
            <v>T</v>
          </cell>
          <cell r="F3517" t="str">
            <v>BES</v>
          </cell>
          <cell r="G3517" t="str">
            <v>RSE</v>
          </cell>
          <cell r="H3517" t="str">
            <v>:</v>
          </cell>
          <cell r="I3517" t="str">
            <v>MS</v>
          </cell>
          <cell r="K3517" t="str">
            <v>V</v>
          </cell>
          <cell r="L3517">
            <v>38628.496817129628</v>
          </cell>
          <cell r="M3517" t="str">
            <v>gchateaug</v>
          </cell>
          <cell r="N3517">
            <v>38680.624490740738</v>
          </cell>
          <cell r="O3517" t="str">
            <v>gchateaug</v>
          </cell>
        </row>
        <row r="3518">
          <cell r="A3518" t="str">
            <v>2002</v>
          </cell>
          <cell r="B3518" t="str">
            <v>SE01</v>
          </cell>
          <cell r="C3518" t="str">
            <v>A00</v>
          </cell>
          <cell r="D3518" t="str">
            <v>PC_EMP</v>
          </cell>
          <cell r="E3518" t="str">
            <v>T</v>
          </cell>
          <cell r="F3518" t="str">
            <v>TOTAL</v>
          </cell>
          <cell r="G3518" t="str">
            <v>TOTAL</v>
          </cell>
          <cell r="H3518" t="str">
            <v>:</v>
          </cell>
          <cell r="I3518" t="str">
            <v>MS</v>
          </cell>
          <cell r="K3518" t="str">
            <v>V</v>
          </cell>
          <cell r="L3518">
            <v>38628.496817129628</v>
          </cell>
          <cell r="M3518" t="str">
            <v>gchateaug</v>
          </cell>
          <cell r="N3518">
            <v>38680.624490740738</v>
          </cell>
          <cell r="O3518" t="str">
            <v>gchateaug</v>
          </cell>
        </row>
        <row r="3519">
          <cell r="A3519" t="str">
            <v>2002</v>
          </cell>
          <cell r="B3519" t="str">
            <v>SE01</v>
          </cell>
          <cell r="C3519" t="str">
            <v>A00</v>
          </cell>
          <cell r="D3519" t="str">
            <v>PC_EMP</v>
          </cell>
          <cell r="E3519" t="str">
            <v>T</v>
          </cell>
          <cell r="F3519" t="str">
            <v>TOTAL</v>
          </cell>
          <cell r="G3519" t="str">
            <v>RSE</v>
          </cell>
          <cell r="H3519" t="str">
            <v>:</v>
          </cell>
          <cell r="I3519" t="str">
            <v>MS</v>
          </cell>
          <cell r="K3519" t="str">
            <v>V</v>
          </cell>
          <cell r="L3519">
            <v>38628.496817129628</v>
          </cell>
          <cell r="M3519" t="str">
            <v>gchateaug</v>
          </cell>
          <cell r="N3519">
            <v>38680.624490740738</v>
          </cell>
          <cell r="O3519" t="str">
            <v>gchateaug</v>
          </cell>
        </row>
        <row r="3520">
          <cell r="A3520" t="str">
            <v>2000</v>
          </cell>
          <cell r="B3520" t="str">
            <v>AT2</v>
          </cell>
          <cell r="C3520" t="str">
            <v>A00</v>
          </cell>
          <cell r="D3520" t="str">
            <v>PC_EMP</v>
          </cell>
          <cell r="E3520" t="str">
            <v>T</v>
          </cell>
          <cell r="F3520" t="str">
            <v>BES</v>
          </cell>
          <cell r="G3520" t="str">
            <v>TOTAL</v>
          </cell>
          <cell r="H3520" t="str">
            <v>:</v>
          </cell>
          <cell r="I3520" t="str">
            <v>NC</v>
          </cell>
          <cell r="K3520" t="str">
            <v>V</v>
          </cell>
          <cell r="L3520">
            <v>38628.496817129628</v>
          </cell>
          <cell r="M3520" t="str">
            <v>gchateaug</v>
          </cell>
          <cell r="N3520">
            <v>38680.624444444446</v>
          </cell>
          <cell r="O3520" t="str">
            <v>gchateaug</v>
          </cell>
        </row>
        <row r="3521">
          <cell r="A3521" t="str">
            <v>1999</v>
          </cell>
          <cell r="B3521" t="str">
            <v>UKH</v>
          </cell>
          <cell r="C3521" t="str">
            <v>A00</v>
          </cell>
          <cell r="D3521" t="str">
            <v>PC_EMP</v>
          </cell>
          <cell r="E3521" t="str">
            <v>T</v>
          </cell>
          <cell r="F3521" t="str">
            <v>BES</v>
          </cell>
          <cell r="G3521" t="str">
            <v>RSE</v>
          </cell>
          <cell r="H3521" t="str">
            <v>:</v>
          </cell>
          <cell r="I3521" t="str">
            <v>NC</v>
          </cell>
          <cell r="K3521" t="str">
            <v>V</v>
          </cell>
          <cell r="L3521">
            <v>38628.496817129628</v>
          </cell>
          <cell r="M3521" t="str">
            <v>gchateaug</v>
          </cell>
          <cell r="N3521">
            <v>38680.624444444446</v>
          </cell>
          <cell r="O3521" t="str">
            <v>gchateaug</v>
          </cell>
        </row>
        <row r="3522">
          <cell r="A3522" t="str">
            <v>1999</v>
          </cell>
          <cell r="B3522" t="str">
            <v>SI00</v>
          </cell>
          <cell r="C3522" t="str">
            <v>A00</v>
          </cell>
          <cell r="D3522" t="str">
            <v>PC_EMP</v>
          </cell>
          <cell r="E3522" t="str">
            <v>T</v>
          </cell>
          <cell r="F3522" t="str">
            <v>TOTAL</v>
          </cell>
          <cell r="G3522" t="str">
            <v>TOTAL</v>
          </cell>
          <cell r="I3522" t="str">
            <v>NC</v>
          </cell>
          <cell r="K3522" t="str">
            <v>V</v>
          </cell>
          <cell r="L3522">
            <v>38628.496817129628</v>
          </cell>
          <cell r="M3522" t="str">
            <v>gchateaug</v>
          </cell>
          <cell r="N3522">
            <v>38681.684641203705</v>
          </cell>
          <cell r="O3522" t="str">
            <v>gchateaug</v>
          </cell>
          <cell r="Q3522">
            <v>1.38</v>
          </cell>
        </row>
        <row r="3523">
          <cell r="A3523" t="str">
            <v>1999</v>
          </cell>
          <cell r="B3523" t="str">
            <v>SI00</v>
          </cell>
          <cell r="C3523" t="str">
            <v>A00</v>
          </cell>
          <cell r="D3523" t="str">
            <v>PC_EMP</v>
          </cell>
          <cell r="E3523" t="str">
            <v>T</v>
          </cell>
          <cell r="F3523" t="str">
            <v>TOTAL</v>
          </cell>
          <cell r="G3523" t="str">
            <v>RSE</v>
          </cell>
          <cell r="I3523" t="str">
            <v>NC</v>
          </cell>
          <cell r="K3523" t="str">
            <v>V</v>
          </cell>
          <cell r="L3523">
            <v>38628.496817129628</v>
          </cell>
          <cell r="M3523" t="str">
            <v>gchateaug</v>
          </cell>
          <cell r="N3523">
            <v>38681.684641203705</v>
          </cell>
          <cell r="O3523" t="str">
            <v>gchateaug</v>
          </cell>
          <cell r="Q3523">
            <v>0.76</v>
          </cell>
        </row>
        <row r="3524">
          <cell r="A3524" t="str">
            <v>2002</v>
          </cell>
          <cell r="B3524" t="str">
            <v>ITD3</v>
          </cell>
          <cell r="C3524" t="str">
            <v>A00</v>
          </cell>
          <cell r="D3524" t="str">
            <v>PC_EMP</v>
          </cell>
          <cell r="E3524" t="str">
            <v>T</v>
          </cell>
          <cell r="F3524" t="str">
            <v>TOTAL</v>
          </cell>
          <cell r="G3524" t="str">
            <v>TOTAL</v>
          </cell>
          <cell r="H3524" t="str">
            <v>:</v>
          </cell>
          <cell r="I3524" t="str">
            <v>MS</v>
          </cell>
          <cell r="K3524" t="str">
            <v>V</v>
          </cell>
          <cell r="L3524">
            <v>38628.496828703705</v>
          </cell>
          <cell r="M3524" t="str">
            <v>gchateaug</v>
          </cell>
          <cell r="N3524">
            <v>38680.624479166669</v>
          </cell>
          <cell r="O3524" t="str">
            <v>gchateaug</v>
          </cell>
        </row>
        <row r="3525">
          <cell r="A3525" t="str">
            <v>2002</v>
          </cell>
          <cell r="B3525" t="str">
            <v>ITD3</v>
          </cell>
          <cell r="C3525" t="str">
            <v>A00</v>
          </cell>
          <cell r="D3525" t="str">
            <v>PC_EMP</v>
          </cell>
          <cell r="E3525" t="str">
            <v>T</v>
          </cell>
          <cell r="F3525" t="str">
            <v>TOTAL</v>
          </cell>
          <cell r="G3525" t="str">
            <v>RSE</v>
          </cell>
          <cell r="H3525" t="str">
            <v>:</v>
          </cell>
          <cell r="I3525" t="str">
            <v>MS</v>
          </cell>
          <cell r="K3525" t="str">
            <v>V</v>
          </cell>
          <cell r="L3525">
            <v>38628.496828703705</v>
          </cell>
          <cell r="M3525" t="str">
            <v>gchateaug</v>
          </cell>
          <cell r="N3525">
            <v>38680.624479166669</v>
          </cell>
          <cell r="O3525" t="str">
            <v>gchateaug</v>
          </cell>
        </row>
        <row r="3526">
          <cell r="A3526" t="str">
            <v>2002</v>
          </cell>
          <cell r="B3526" t="str">
            <v>ITD3</v>
          </cell>
          <cell r="C3526" t="str">
            <v>A00</v>
          </cell>
          <cell r="D3526" t="str">
            <v>PC_EMP</v>
          </cell>
          <cell r="E3526" t="str">
            <v>T</v>
          </cell>
          <cell r="F3526" t="str">
            <v>BES</v>
          </cell>
          <cell r="G3526" t="str">
            <v>TOTAL</v>
          </cell>
          <cell r="H3526" t="str">
            <v>:</v>
          </cell>
          <cell r="I3526" t="str">
            <v>MS</v>
          </cell>
          <cell r="K3526" t="str">
            <v>V</v>
          </cell>
          <cell r="L3526">
            <v>38628.496828703705</v>
          </cell>
          <cell r="M3526" t="str">
            <v>gchateaug</v>
          </cell>
          <cell r="N3526">
            <v>38680.624479166669</v>
          </cell>
          <cell r="O3526" t="str">
            <v>gchateaug</v>
          </cell>
        </row>
        <row r="3527">
          <cell r="A3527" t="str">
            <v>2002</v>
          </cell>
          <cell r="B3527" t="str">
            <v>ITD3</v>
          </cell>
          <cell r="C3527" t="str">
            <v>A00</v>
          </cell>
          <cell r="D3527" t="str">
            <v>PC_EMP</v>
          </cell>
          <cell r="E3527" t="str">
            <v>T</v>
          </cell>
          <cell r="F3527" t="str">
            <v>BES</v>
          </cell>
          <cell r="G3527" t="str">
            <v>RSE</v>
          </cell>
          <cell r="H3527" t="str">
            <v>:</v>
          </cell>
          <cell r="I3527" t="str">
            <v>MS</v>
          </cell>
          <cell r="K3527" t="str">
            <v>V</v>
          </cell>
          <cell r="L3527">
            <v>38628.496828703705</v>
          </cell>
          <cell r="M3527" t="str">
            <v>gchateaug</v>
          </cell>
          <cell r="N3527">
            <v>38680.624479166669</v>
          </cell>
          <cell r="O3527" t="str">
            <v>gchateaug</v>
          </cell>
        </row>
        <row r="3528">
          <cell r="A3528" t="str">
            <v>2002</v>
          </cell>
          <cell r="B3528" t="str">
            <v>ITC4</v>
          </cell>
          <cell r="C3528" t="str">
            <v>A00</v>
          </cell>
          <cell r="D3528" t="str">
            <v>PC_EMP</v>
          </cell>
          <cell r="E3528" t="str">
            <v>T</v>
          </cell>
          <cell r="F3528" t="str">
            <v>TOTAL</v>
          </cell>
          <cell r="G3528" t="str">
            <v>TOTAL</v>
          </cell>
          <cell r="H3528" t="str">
            <v>:</v>
          </cell>
          <cell r="I3528" t="str">
            <v>MS</v>
          </cell>
          <cell r="K3528" t="str">
            <v>V</v>
          </cell>
          <cell r="L3528">
            <v>38628.496828703705</v>
          </cell>
          <cell r="M3528" t="str">
            <v>gchateaug</v>
          </cell>
          <cell r="N3528">
            <v>38680.624479166669</v>
          </cell>
          <cell r="O3528" t="str">
            <v>gchateaug</v>
          </cell>
        </row>
        <row r="3529">
          <cell r="A3529" t="str">
            <v>2002</v>
          </cell>
          <cell r="B3529" t="str">
            <v>ITC4</v>
          </cell>
          <cell r="C3529" t="str">
            <v>A00</v>
          </cell>
          <cell r="D3529" t="str">
            <v>PC_EMP</v>
          </cell>
          <cell r="E3529" t="str">
            <v>T</v>
          </cell>
          <cell r="F3529" t="str">
            <v>TOTAL</v>
          </cell>
          <cell r="G3529" t="str">
            <v>RSE</v>
          </cell>
          <cell r="H3529" t="str">
            <v>:</v>
          </cell>
          <cell r="I3529" t="str">
            <v>MS</v>
          </cell>
          <cell r="K3529" t="str">
            <v>V</v>
          </cell>
          <cell r="L3529">
            <v>38628.496828703705</v>
          </cell>
          <cell r="M3529" t="str">
            <v>gchateaug</v>
          </cell>
          <cell r="N3529">
            <v>38680.624479166669</v>
          </cell>
          <cell r="O3529" t="str">
            <v>gchateaug</v>
          </cell>
        </row>
        <row r="3530">
          <cell r="A3530" t="str">
            <v>2002</v>
          </cell>
          <cell r="B3530" t="str">
            <v>ITC4</v>
          </cell>
          <cell r="C3530" t="str">
            <v>A00</v>
          </cell>
          <cell r="D3530" t="str">
            <v>PC_EMP</v>
          </cell>
          <cell r="E3530" t="str">
            <v>T</v>
          </cell>
          <cell r="F3530" t="str">
            <v>BES</v>
          </cell>
          <cell r="G3530" t="str">
            <v>TOTAL</v>
          </cell>
          <cell r="H3530" t="str">
            <v>:</v>
          </cell>
          <cell r="I3530" t="str">
            <v>MS</v>
          </cell>
          <cell r="K3530" t="str">
            <v>V</v>
          </cell>
          <cell r="L3530">
            <v>38628.496828703705</v>
          </cell>
          <cell r="M3530" t="str">
            <v>gchateaug</v>
          </cell>
          <cell r="N3530">
            <v>38680.624479166669</v>
          </cell>
          <cell r="O3530" t="str">
            <v>gchateaug</v>
          </cell>
        </row>
        <row r="3531">
          <cell r="A3531" t="str">
            <v>2002</v>
          </cell>
          <cell r="B3531" t="str">
            <v>ITC4</v>
          </cell>
          <cell r="C3531" t="str">
            <v>A00</v>
          </cell>
          <cell r="D3531" t="str">
            <v>PC_EMP</v>
          </cell>
          <cell r="E3531" t="str">
            <v>T</v>
          </cell>
          <cell r="F3531" t="str">
            <v>BES</v>
          </cell>
          <cell r="G3531" t="str">
            <v>RSE</v>
          </cell>
          <cell r="H3531" t="str">
            <v>:</v>
          </cell>
          <cell r="I3531" t="str">
            <v>MS</v>
          </cell>
          <cell r="K3531" t="str">
            <v>V</v>
          </cell>
          <cell r="L3531">
            <v>38628.496828703705</v>
          </cell>
          <cell r="M3531" t="str">
            <v>gchateaug</v>
          </cell>
          <cell r="N3531">
            <v>38680.624479166669</v>
          </cell>
          <cell r="O3531" t="str">
            <v>gchateaug</v>
          </cell>
        </row>
        <row r="3532">
          <cell r="A3532" t="str">
            <v>2002</v>
          </cell>
          <cell r="B3532" t="str">
            <v>HU3</v>
          </cell>
          <cell r="C3532" t="str">
            <v>A00</v>
          </cell>
          <cell r="D3532" t="str">
            <v>PC_EMP</v>
          </cell>
          <cell r="E3532" t="str">
            <v>T</v>
          </cell>
          <cell r="F3532" t="str">
            <v>TOTAL</v>
          </cell>
          <cell r="G3532" t="str">
            <v>TOTAL</v>
          </cell>
          <cell r="I3532" t="str">
            <v>MS</v>
          </cell>
          <cell r="K3532" t="str">
            <v>V</v>
          </cell>
          <cell r="L3532">
            <v>38628.496828703705</v>
          </cell>
          <cell r="M3532" t="str">
            <v>gchateaug</v>
          </cell>
          <cell r="N3532">
            <v>38680.624479166669</v>
          </cell>
          <cell r="O3532" t="str">
            <v>gchateaug</v>
          </cell>
          <cell r="Q3532">
            <v>0.89</v>
          </cell>
        </row>
        <row r="3533">
          <cell r="A3533" t="str">
            <v>2002</v>
          </cell>
          <cell r="B3533" t="str">
            <v>HU3</v>
          </cell>
          <cell r="C3533" t="str">
            <v>A00</v>
          </cell>
          <cell r="D3533" t="str">
            <v>PC_EMP</v>
          </cell>
          <cell r="E3533" t="str">
            <v>T</v>
          </cell>
          <cell r="F3533" t="str">
            <v>TOTAL</v>
          </cell>
          <cell r="G3533" t="str">
            <v>RSE</v>
          </cell>
          <cell r="I3533" t="str">
            <v>MS</v>
          </cell>
          <cell r="K3533" t="str">
            <v>V</v>
          </cell>
          <cell r="L3533">
            <v>38628.496828703705</v>
          </cell>
          <cell r="M3533" t="str">
            <v>gchateaug</v>
          </cell>
          <cell r="N3533">
            <v>38680.624479166669</v>
          </cell>
          <cell r="O3533" t="str">
            <v>gchateaug</v>
          </cell>
          <cell r="Q3533">
            <v>0.5</v>
          </cell>
        </row>
        <row r="3534">
          <cell r="A3534" t="str">
            <v>2002</v>
          </cell>
          <cell r="B3534" t="str">
            <v>HU3</v>
          </cell>
          <cell r="C3534" t="str">
            <v>A00</v>
          </cell>
          <cell r="D3534" t="str">
            <v>PC_EMP</v>
          </cell>
          <cell r="E3534" t="str">
            <v>T</v>
          </cell>
          <cell r="F3534" t="str">
            <v>BES</v>
          </cell>
          <cell r="G3534" t="str">
            <v>TOTAL</v>
          </cell>
          <cell r="I3534" t="str">
            <v>MS</v>
          </cell>
          <cell r="K3534" t="str">
            <v>V</v>
          </cell>
          <cell r="L3534">
            <v>38628.496828703705</v>
          </cell>
          <cell r="M3534" t="str">
            <v>gchateaug</v>
          </cell>
          <cell r="N3534">
            <v>38680.624479166669</v>
          </cell>
          <cell r="O3534" t="str">
            <v>gchateaug</v>
          </cell>
          <cell r="Q3534">
            <v>0.13</v>
          </cell>
        </row>
        <row r="3535">
          <cell r="A3535" t="str">
            <v>2002</v>
          </cell>
          <cell r="B3535" t="str">
            <v>HU3</v>
          </cell>
          <cell r="C3535" t="str">
            <v>A00</v>
          </cell>
          <cell r="D3535" t="str">
            <v>PC_EMP</v>
          </cell>
          <cell r="E3535" t="str">
            <v>T</v>
          </cell>
          <cell r="F3535" t="str">
            <v>BES</v>
          </cell>
          <cell r="G3535" t="str">
            <v>RSE</v>
          </cell>
          <cell r="I3535" t="str">
            <v>MS</v>
          </cell>
          <cell r="K3535" t="str">
            <v>V</v>
          </cell>
          <cell r="L3535">
            <v>38628.496828703705</v>
          </cell>
          <cell r="M3535" t="str">
            <v>gchateaug</v>
          </cell>
          <cell r="N3535">
            <v>38680.624479166669</v>
          </cell>
          <cell r="O3535" t="str">
            <v>gchateaug</v>
          </cell>
          <cell r="Q3535">
            <v>0.05</v>
          </cell>
        </row>
        <row r="3536">
          <cell r="A3536" t="str">
            <v>2002</v>
          </cell>
          <cell r="B3536" t="str">
            <v>HU22</v>
          </cell>
          <cell r="C3536" t="str">
            <v>A00</v>
          </cell>
          <cell r="D3536" t="str">
            <v>PC_EMP</v>
          </cell>
          <cell r="E3536" t="str">
            <v>T</v>
          </cell>
          <cell r="F3536" t="str">
            <v>TOTAL</v>
          </cell>
          <cell r="G3536" t="str">
            <v>TOTAL</v>
          </cell>
          <cell r="I3536" t="str">
            <v>MS</v>
          </cell>
          <cell r="K3536" t="str">
            <v>V</v>
          </cell>
          <cell r="L3536">
            <v>38628.496828703705</v>
          </cell>
          <cell r="M3536" t="str">
            <v>gchateaug</v>
          </cell>
          <cell r="N3536">
            <v>38680.624479166669</v>
          </cell>
          <cell r="O3536" t="str">
            <v>gchateaug</v>
          </cell>
          <cell r="Q3536">
            <v>0.53</v>
          </cell>
        </row>
        <row r="3537">
          <cell r="A3537" t="str">
            <v>2002</v>
          </cell>
          <cell r="B3537" t="str">
            <v>HU22</v>
          </cell>
          <cell r="C3537" t="str">
            <v>A00</v>
          </cell>
          <cell r="D3537" t="str">
            <v>PC_EMP</v>
          </cell>
          <cell r="E3537" t="str">
            <v>T</v>
          </cell>
          <cell r="F3537" t="str">
            <v>TOTAL</v>
          </cell>
          <cell r="G3537" t="str">
            <v>RSE</v>
          </cell>
          <cell r="I3537" t="str">
            <v>MS</v>
          </cell>
          <cell r="K3537" t="str">
            <v>V</v>
          </cell>
          <cell r="L3537">
            <v>38628.496828703705</v>
          </cell>
          <cell r="M3537" t="str">
            <v>gchateaug</v>
          </cell>
          <cell r="N3537">
            <v>38680.624479166669</v>
          </cell>
          <cell r="O3537" t="str">
            <v>gchateaug</v>
          </cell>
          <cell r="Q3537">
            <v>0.33</v>
          </cell>
        </row>
        <row r="3538">
          <cell r="A3538" t="str">
            <v>2002</v>
          </cell>
          <cell r="B3538" t="str">
            <v>HU22</v>
          </cell>
          <cell r="C3538" t="str">
            <v>A00</v>
          </cell>
          <cell r="D3538" t="str">
            <v>PC_EMP</v>
          </cell>
          <cell r="E3538" t="str">
            <v>T</v>
          </cell>
          <cell r="F3538" t="str">
            <v>BES</v>
          </cell>
          <cell r="G3538" t="str">
            <v>TOTAL</v>
          </cell>
          <cell r="I3538" t="str">
            <v>MS</v>
          </cell>
          <cell r="K3538" t="str">
            <v>V</v>
          </cell>
          <cell r="L3538">
            <v>38628.496828703705</v>
          </cell>
          <cell r="M3538" t="str">
            <v>gchateaug</v>
          </cell>
          <cell r="N3538">
            <v>38680.624479166669</v>
          </cell>
          <cell r="O3538" t="str">
            <v>gchateaug</v>
          </cell>
          <cell r="Q3538">
            <v>0.15</v>
          </cell>
        </row>
        <row r="3539">
          <cell r="A3539" t="str">
            <v>2002</v>
          </cell>
          <cell r="B3539" t="str">
            <v>HU22</v>
          </cell>
          <cell r="C3539" t="str">
            <v>A00</v>
          </cell>
          <cell r="D3539" t="str">
            <v>PC_EMP</v>
          </cell>
          <cell r="E3539" t="str">
            <v>T</v>
          </cell>
          <cell r="F3539" t="str">
            <v>BES</v>
          </cell>
          <cell r="G3539" t="str">
            <v>RSE</v>
          </cell>
          <cell r="I3539" t="str">
            <v>MS</v>
          </cell>
          <cell r="K3539" t="str">
            <v>V</v>
          </cell>
          <cell r="L3539">
            <v>38628.496828703705</v>
          </cell>
          <cell r="M3539" t="str">
            <v>gchateaug</v>
          </cell>
          <cell r="N3539">
            <v>38680.624479166669</v>
          </cell>
          <cell r="O3539" t="str">
            <v>gchateaug</v>
          </cell>
          <cell r="Q3539">
            <v>0.06</v>
          </cell>
        </row>
        <row r="3540">
          <cell r="A3540" t="str">
            <v>2002</v>
          </cell>
          <cell r="B3540" t="str">
            <v>GR23</v>
          </cell>
          <cell r="C3540" t="str">
            <v>A00</v>
          </cell>
          <cell r="D3540" t="str">
            <v>PC_EMP</v>
          </cell>
          <cell r="E3540" t="str">
            <v>T</v>
          </cell>
          <cell r="F3540" t="str">
            <v>TOTAL</v>
          </cell>
          <cell r="G3540" t="str">
            <v>TOTAL</v>
          </cell>
          <cell r="H3540" t="str">
            <v>:</v>
          </cell>
          <cell r="I3540" t="str">
            <v>MS</v>
          </cell>
          <cell r="K3540" t="str">
            <v>V</v>
          </cell>
          <cell r="L3540">
            <v>38628.496828703705</v>
          </cell>
          <cell r="M3540" t="str">
            <v>gchateaug</v>
          </cell>
          <cell r="N3540">
            <v>38680.624479166669</v>
          </cell>
          <cell r="O3540" t="str">
            <v>gchateaug</v>
          </cell>
        </row>
        <row r="3541">
          <cell r="A3541" t="str">
            <v>2003</v>
          </cell>
          <cell r="B3541" t="str">
            <v>PT30</v>
          </cell>
          <cell r="C3541" t="str">
            <v>A00</v>
          </cell>
          <cell r="D3541" t="str">
            <v>PC_EMP</v>
          </cell>
          <cell r="E3541" t="str">
            <v>T</v>
          </cell>
          <cell r="F3541" t="str">
            <v>BES</v>
          </cell>
          <cell r="G3541" t="str">
            <v>RSE</v>
          </cell>
          <cell r="H3541" t="str">
            <v>be</v>
          </cell>
          <cell r="I3541" t="str">
            <v>MS</v>
          </cell>
          <cell r="K3541" t="str">
            <v>V</v>
          </cell>
          <cell r="L3541">
            <v>38628.496840277781</v>
          </cell>
          <cell r="M3541" t="str">
            <v>gchateaug</v>
          </cell>
          <cell r="N3541">
            <v>38680.624467592592</v>
          </cell>
          <cell r="O3541" t="str">
            <v>gchateaug</v>
          </cell>
          <cell r="Q3541">
            <v>0.01</v>
          </cell>
        </row>
        <row r="3542">
          <cell r="A3542" t="str">
            <v>2003</v>
          </cell>
          <cell r="B3542" t="str">
            <v>PT18</v>
          </cell>
          <cell r="C3542" t="str">
            <v>A00</v>
          </cell>
          <cell r="D3542" t="str">
            <v>PC_EMP</v>
          </cell>
          <cell r="E3542" t="str">
            <v>T</v>
          </cell>
          <cell r="F3542" t="str">
            <v>TOTAL</v>
          </cell>
          <cell r="G3542" t="str">
            <v>TOTAL</v>
          </cell>
          <cell r="H3542" t="str">
            <v>be</v>
          </cell>
          <cell r="I3542" t="str">
            <v>MS</v>
          </cell>
          <cell r="K3542" t="str">
            <v>V</v>
          </cell>
          <cell r="L3542">
            <v>38628.496840277781</v>
          </cell>
          <cell r="M3542" t="str">
            <v>gchateaug</v>
          </cell>
          <cell r="N3542">
            <v>38680.624467592592</v>
          </cell>
          <cell r="O3542" t="str">
            <v>gchateaug</v>
          </cell>
          <cell r="Q3542">
            <v>0.59</v>
          </cell>
        </row>
        <row r="3543">
          <cell r="A3543" t="str">
            <v>2003</v>
          </cell>
          <cell r="B3543" t="str">
            <v>PT18</v>
          </cell>
          <cell r="C3543" t="str">
            <v>A00</v>
          </cell>
          <cell r="D3543" t="str">
            <v>PC_EMP</v>
          </cell>
          <cell r="E3543" t="str">
            <v>T</v>
          </cell>
          <cell r="F3543" t="str">
            <v>TOTAL</v>
          </cell>
          <cell r="G3543" t="str">
            <v>RSE</v>
          </cell>
          <cell r="H3543" t="str">
            <v>be</v>
          </cell>
          <cell r="I3543" t="str">
            <v>MS</v>
          </cell>
          <cell r="K3543" t="str">
            <v>V</v>
          </cell>
          <cell r="L3543">
            <v>38628.496840277781</v>
          </cell>
          <cell r="M3543" t="str">
            <v>gchateaug</v>
          </cell>
          <cell r="N3543">
            <v>38680.624467592592</v>
          </cell>
          <cell r="O3543" t="str">
            <v>gchateaug</v>
          </cell>
          <cell r="Q3543">
            <v>0.46</v>
          </cell>
        </row>
        <row r="3544">
          <cell r="A3544" t="str">
            <v>2003</v>
          </cell>
          <cell r="B3544" t="str">
            <v>PT18</v>
          </cell>
          <cell r="C3544" t="str">
            <v>A00</v>
          </cell>
          <cell r="D3544" t="str">
            <v>PC_EMP</v>
          </cell>
          <cell r="E3544" t="str">
            <v>T</v>
          </cell>
          <cell r="F3544" t="str">
            <v>BES</v>
          </cell>
          <cell r="G3544" t="str">
            <v>TOTAL</v>
          </cell>
          <cell r="H3544" t="str">
            <v>be</v>
          </cell>
          <cell r="I3544" t="str">
            <v>MS</v>
          </cell>
          <cell r="K3544" t="str">
            <v>V</v>
          </cell>
          <cell r="L3544">
            <v>38628.496840277781</v>
          </cell>
          <cell r="M3544" t="str">
            <v>gchateaug</v>
          </cell>
          <cell r="N3544">
            <v>38680.624467592592</v>
          </cell>
          <cell r="O3544" t="str">
            <v>gchateaug</v>
          </cell>
          <cell r="Q3544">
            <v>0.12</v>
          </cell>
        </row>
        <row r="3545">
          <cell r="A3545" t="str">
            <v>2003</v>
          </cell>
          <cell r="B3545" t="str">
            <v>PT18</v>
          </cell>
          <cell r="C3545" t="str">
            <v>A00</v>
          </cell>
          <cell r="D3545" t="str">
            <v>PC_EMP</v>
          </cell>
          <cell r="E3545" t="str">
            <v>T</v>
          </cell>
          <cell r="F3545" t="str">
            <v>BES</v>
          </cell>
          <cell r="G3545" t="str">
            <v>RSE</v>
          </cell>
          <cell r="H3545" t="str">
            <v>be</v>
          </cell>
          <cell r="I3545" t="str">
            <v>MS</v>
          </cell>
          <cell r="K3545" t="str">
            <v>V</v>
          </cell>
          <cell r="L3545">
            <v>38628.496840277781</v>
          </cell>
          <cell r="M3545" t="str">
            <v>gchateaug</v>
          </cell>
          <cell r="N3545">
            <v>38680.624467592592</v>
          </cell>
          <cell r="O3545" t="str">
            <v>gchateaug</v>
          </cell>
          <cell r="Q3545">
            <v>0.06</v>
          </cell>
        </row>
        <row r="3546">
          <cell r="A3546" t="str">
            <v>2003</v>
          </cell>
          <cell r="B3546" t="str">
            <v>PL33</v>
          </cell>
          <cell r="C3546" t="str">
            <v>A00</v>
          </cell>
          <cell r="D3546" t="str">
            <v>PC_EMP</v>
          </cell>
          <cell r="E3546" t="str">
            <v>T</v>
          </cell>
          <cell r="F3546" t="str">
            <v>TOTAL</v>
          </cell>
          <cell r="G3546" t="str">
            <v>TOTAL</v>
          </cell>
          <cell r="I3546" t="str">
            <v>MS</v>
          </cell>
          <cell r="K3546" t="str">
            <v>V</v>
          </cell>
          <cell r="L3546">
            <v>38628.496840277781</v>
          </cell>
          <cell r="M3546" t="str">
            <v>gchateaug</v>
          </cell>
          <cell r="N3546">
            <v>38680.624467592592</v>
          </cell>
          <cell r="O3546" t="str">
            <v>gchateaug</v>
          </cell>
          <cell r="Q3546">
            <v>0.27</v>
          </cell>
        </row>
        <row r="3547">
          <cell r="A3547" t="str">
            <v>2003</v>
          </cell>
          <cell r="B3547" t="str">
            <v>PL33</v>
          </cell>
          <cell r="C3547" t="str">
            <v>A00</v>
          </cell>
          <cell r="D3547" t="str">
            <v>PC_EMP</v>
          </cell>
          <cell r="E3547" t="str">
            <v>T</v>
          </cell>
          <cell r="F3547" t="str">
            <v>TOTAL</v>
          </cell>
          <cell r="G3547" t="str">
            <v>RSE</v>
          </cell>
          <cell r="I3547" t="str">
            <v>MS</v>
          </cell>
          <cell r="K3547" t="str">
            <v>V</v>
          </cell>
          <cell r="L3547">
            <v>38628.496840277781</v>
          </cell>
          <cell r="M3547" t="str">
            <v>gchateaug</v>
          </cell>
          <cell r="N3547">
            <v>38680.624467592592</v>
          </cell>
          <cell r="O3547" t="str">
            <v>gchateaug</v>
          </cell>
          <cell r="Q3547">
            <v>0.24</v>
          </cell>
        </row>
        <row r="3548">
          <cell r="A3548" t="str">
            <v>2003</v>
          </cell>
          <cell r="B3548" t="str">
            <v>PL33</v>
          </cell>
          <cell r="C3548" t="str">
            <v>A00</v>
          </cell>
          <cell r="D3548" t="str">
            <v>PC_EMP</v>
          </cell>
          <cell r="E3548" t="str">
            <v>T</v>
          </cell>
          <cell r="F3548" t="str">
            <v>BES</v>
          </cell>
          <cell r="G3548" t="str">
            <v>TOTAL</v>
          </cell>
          <cell r="H3548" t="str">
            <v>:c</v>
          </cell>
          <cell r="I3548" t="str">
            <v>MS</v>
          </cell>
          <cell r="K3548" t="str">
            <v>V</v>
          </cell>
          <cell r="L3548">
            <v>38628.496840277781</v>
          </cell>
          <cell r="M3548" t="str">
            <v>gchateaug</v>
          </cell>
          <cell r="N3548">
            <v>38680.624467592592</v>
          </cell>
          <cell r="O3548" t="str">
            <v>gchateaug</v>
          </cell>
        </row>
        <row r="3549">
          <cell r="A3549" t="str">
            <v>2003</v>
          </cell>
          <cell r="B3549" t="str">
            <v>PL33</v>
          </cell>
          <cell r="C3549" t="str">
            <v>A00</v>
          </cell>
          <cell r="D3549" t="str">
            <v>PC_EMP</v>
          </cell>
          <cell r="E3549" t="str">
            <v>T</v>
          </cell>
          <cell r="F3549" t="str">
            <v>BES</v>
          </cell>
          <cell r="G3549" t="str">
            <v>RSE</v>
          </cell>
          <cell r="H3549" t="str">
            <v>:c</v>
          </cell>
          <cell r="I3549" t="str">
            <v>MS</v>
          </cell>
          <cell r="K3549" t="str">
            <v>V</v>
          </cell>
          <cell r="L3549">
            <v>38628.496840277781</v>
          </cell>
          <cell r="M3549" t="str">
            <v>gchateaug</v>
          </cell>
          <cell r="N3549">
            <v>38680.624467592592</v>
          </cell>
          <cell r="O3549" t="str">
            <v>gchateaug</v>
          </cell>
        </row>
        <row r="3550">
          <cell r="A3550" t="str">
            <v>2003</v>
          </cell>
          <cell r="B3550" t="str">
            <v>PL32</v>
          </cell>
          <cell r="C3550" t="str">
            <v>A00</v>
          </cell>
          <cell r="D3550" t="str">
            <v>PC_EMP</v>
          </cell>
          <cell r="E3550" t="str">
            <v>T</v>
          </cell>
          <cell r="F3550" t="str">
            <v>TOTAL</v>
          </cell>
          <cell r="G3550" t="str">
            <v>TOTAL</v>
          </cell>
          <cell r="I3550" t="str">
            <v>MS</v>
          </cell>
          <cell r="K3550" t="str">
            <v>V</v>
          </cell>
          <cell r="L3550">
            <v>38628.496840277781</v>
          </cell>
          <cell r="M3550" t="str">
            <v>gchateaug</v>
          </cell>
          <cell r="N3550">
            <v>38680.624467592592</v>
          </cell>
          <cell r="O3550" t="str">
            <v>gchateaug</v>
          </cell>
          <cell r="Q3550">
            <v>0.43</v>
          </cell>
        </row>
        <row r="3551">
          <cell r="A3551" t="str">
            <v>2003</v>
          </cell>
          <cell r="B3551" t="str">
            <v>PL32</v>
          </cell>
          <cell r="C3551" t="str">
            <v>A00</v>
          </cell>
          <cell r="D3551" t="str">
            <v>PC_EMP</v>
          </cell>
          <cell r="E3551" t="str">
            <v>T</v>
          </cell>
          <cell r="F3551" t="str">
            <v>TOTAL</v>
          </cell>
          <cell r="G3551" t="str">
            <v>RSE</v>
          </cell>
          <cell r="I3551" t="str">
            <v>MS</v>
          </cell>
          <cell r="K3551" t="str">
            <v>V</v>
          </cell>
          <cell r="L3551">
            <v>38628.496840277781</v>
          </cell>
          <cell r="M3551" t="str">
            <v>gchateaug</v>
          </cell>
          <cell r="N3551">
            <v>38680.624467592592</v>
          </cell>
          <cell r="O3551" t="str">
            <v>gchateaug</v>
          </cell>
          <cell r="Q3551">
            <v>0.31</v>
          </cell>
        </row>
        <row r="3552">
          <cell r="A3552" t="str">
            <v>2003</v>
          </cell>
          <cell r="B3552" t="str">
            <v>PL32</v>
          </cell>
          <cell r="C3552" t="str">
            <v>A00</v>
          </cell>
          <cell r="D3552" t="str">
            <v>PC_EMP</v>
          </cell>
          <cell r="E3552" t="str">
            <v>T</v>
          </cell>
          <cell r="F3552" t="str">
            <v>BES</v>
          </cell>
          <cell r="G3552" t="str">
            <v>TOTAL</v>
          </cell>
          <cell r="I3552" t="str">
            <v>MS</v>
          </cell>
          <cell r="K3552" t="str">
            <v>V</v>
          </cell>
          <cell r="L3552">
            <v>38628.496840277781</v>
          </cell>
          <cell r="M3552" t="str">
            <v>gchateaug</v>
          </cell>
          <cell r="N3552">
            <v>38680.624467592592</v>
          </cell>
          <cell r="O3552" t="str">
            <v>gchateaug</v>
          </cell>
          <cell r="Q3552">
            <v>0.2</v>
          </cell>
        </row>
        <row r="3553">
          <cell r="A3553" t="str">
            <v>2003</v>
          </cell>
          <cell r="B3553" t="str">
            <v>PL32</v>
          </cell>
          <cell r="C3553" t="str">
            <v>A00</v>
          </cell>
          <cell r="D3553" t="str">
            <v>PC_EMP</v>
          </cell>
          <cell r="E3553" t="str">
            <v>T</v>
          </cell>
          <cell r="F3553" t="str">
            <v>BES</v>
          </cell>
          <cell r="G3553" t="str">
            <v>RSE</v>
          </cell>
          <cell r="I3553" t="str">
            <v>MS</v>
          </cell>
          <cell r="K3553" t="str">
            <v>V</v>
          </cell>
          <cell r="L3553">
            <v>38628.496840277781</v>
          </cell>
          <cell r="M3553" t="str">
            <v>gchateaug</v>
          </cell>
          <cell r="N3553">
            <v>38680.624467592592</v>
          </cell>
          <cell r="O3553" t="str">
            <v>gchateaug</v>
          </cell>
          <cell r="Q3553">
            <v>0.1</v>
          </cell>
        </row>
        <row r="3554">
          <cell r="A3554" t="str">
            <v>2003</v>
          </cell>
          <cell r="B3554" t="str">
            <v>PL31</v>
          </cell>
          <cell r="C3554" t="str">
            <v>A00</v>
          </cell>
          <cell r="D3554" t="str">
            <v>PC_EMP</v>
          </cell>
          <cell r="E3554" t="str">
            <v>T</v>
          </cell>
          <cell r="F3554" t="str">
            <v>TOTAL</v>
          </cell>
          <cell r="G3554" t="str">
            <v>TOTAL</v>
          </cell>
          <cell r="I3554" t="str">
            <v>MS</v>
          </cell>
          <cell r="K3554" t="str">
            <v>V</v>
          </cell>
          <cell r="L3554">
            <v>38628.496840277781</v>
          </cell>
          <cell r="M3554" t="str">
            <v>gchateaug</v>
          </cell>
          <cell r="N3554">
            <v>38680.624467592592</v>
          </cell>
          <cell r="O3554" t="str">
            <v>gchateaug</v>
          </cell>
          <cell r="Q3554">
            <v>0.74</v>
          </cell>
        </row>
        <row r="3555">
          <cell r="A3555" t="str">
            <v>2003</v>
          </cell>
          <cell r="B3555" t="str">
            <v>PL31</v>
          </cell>
          <cell r="C3555" t="str">
            <v>A00</v>
          </cell>
          <cell r="D3555" t="str">
            <v>PC_EMP</v>
          </cell>
          <cell r="E3555" t="str">
            <v>T</v>
          </cell>
          <cell r="F3555" t="str">
            <v>TOTAL</v>
          </cell>
          <cell r="G3555" t="str">
            <v>RSE</v>
          </cell>
          <cell r="I3555" t="str">
            <v>MS</v>
          </cell>
          <cell r="K3555" t="str">
            <v>V</v>
          </cell>
          <cell r="L3555">
            <v>38628.496840277781</v>
          </cell>
          <cell r="M3555" t="str">
            <v>gchateaug</v>
          </cell>
          <cell r="N3555">
            <v>38680.624467592592</v>
          </cell>
          <cell r="O3555" t="str">
            <v>gchateaug</v>
          </cell>
          <cell r="Q3555">
            <v>0.63</v>
          </cell>
        </row>
        <row r="3556">
          <cell r="A3556" t="str">
            <v>2000</v>
          </cell>
          <cell r="B3556" t="str">
            <v>ITC4</v>
          </cell>
          <cell r="C3556" t="str">
            <v>A00</v>
          </cell>
          <cell r="D3556" t="str">
            <v>PC_EMP</v>
          </cell>
          <cell r="E3556" t="str">
            <v>T</v>
          </cell>
          <cell r="F3556" t="str">
            <v>BES</v>
          </cell>
          <cell r="G3556" t="str">
            <v>TOTAL</v>
          </cell>
          <cell r="I3556" t="str">
            <v>NC</v>
          </cell>
          <cell r="J3556" t="str">
            <v>; former flag equal "s"</v>
          </cell>
          <cell r="K3556" t="str">
            <v>V</v>
          </cell>
          <cell r="L3556">
            <v>38628.496840277781</v>
          </cell>
          <cell r="M3556" t="str">
            <v>gchateaug</v>
          </cell>
          <cell r="N3556">
            <v>38680.624467592592</v>
          </cell>
          <cell r="O3556" t="str">
            <v>gchateaug</v>
          </cell>
          <cell r="Q3556">
            <v>0.57999999999999996</v>
          </cell>
        </row>
        <row r="3557">
          <cell r="A3557" t="str">
            <v>1999</v>
          </cell>
          <cell r="B3557" t="str">
            <v>SI00</v>
          </cell>
          <cell r="C3557" t="str">
            <v>A00</v>
          </cell>
          <cell r="D3557" t="str">
            <v>PC_EMP</v>
          </cell>
          <cell r="E3557" t="str">
            <v>T</v>
          </cell>
          <cell r="F3557" t="str">
            <v>BES</v>
          </cell>
          <cell r="G3557" t="str">
            <v>TOTAL</v>
          </cell>
          <cell r="I3557" t="str">
            <v>NC</v>
          </cell>
          <cell r="K3557" t="str">
            <v>V</v>
          </cell>
          <cell r="L3557">
            <v>38628.496840277781</v>
          </cell>
          <cell r="M3557" t="str">
            <v>gchateaug</v>
          </cell>
          <cell r="N3557">
            <v>38681.684641203705</v>
          </cell>
          <cell r="O3557" t="str">
            <v>gchateaug</v>
          </cell>
          <cell r="Q3557">
            <v>0.56000000000000005</v>
          </cell>
        </row>
        <row r="3558">
          <cell r="A3558" t="str">
            <v>1999</v>
          </cell>
          <cell r="B3558" t="str">
            <v>SI00</v>
          </cell>
          <cell r="C3558" t="str">
            <v>A00</v>
          </cell>
          <cell r="D3558" t="str">
            <v>PC_EMP</v>
          </cell>
          <cell r="E3558" t="str">
            <v>T</v>
          </cell>
          <cell r="F3558" t="str">
            <v>BES</v>
          </cell>
          <cell r="G3558" t="str">
            <v>RSE</v>
          </cell>
          <cell r="I3558" t="str">
            <v>NC</v>
          </cell>
          <cell r="K3558" t="str">
            <v>V</v>
          </cell>
          <cell r="L3558">
            <v>38628.496840277781</v>
          </cell>
          <cell r="M3558" t="str">
            <v>gchateaug</v>
          </cell>
          <cell r="N3558">
            <v>38681.684641203705</v>
          </cell>
          <cell r="O3558" t="str">
            <v>gchateaug</v>
          </cell>
          <cell r="Q3558">
            <v>0.2</v>
          </cell>
        </row>
        <row r="3559">
          <cell r="A3559" t="str">
            <v>1999</v>
          </cell>
          <cell r="B3559" t="str">
            <v>RO0</v>
          </cell>
          <cell r="C3559" t="str">
            <v>A00</v>
          </cell>
          <cell r="D3559" t="str">
            <v>PC_EMP</v>
          </cell>
          <cell r="E3559" t="str">
            <v>T</v>
          </cell>
          <cell r="F3559" t="str">
            <v>TOTAL</v>
          </cell>
          <cell r="G3559" t="str">
            <v>TOTAL</v>
          </cell>
          <cell r="I3559" t="str">
            <v>OTH</v>
          </cell>
          <cell r="J3559" t="str">
            <v>DATA OCDE</v>
          </cell>
          <cell r="K3559" t="str">
            <v>V</v>
          </cell>
          <cell r="L3559">
            <v>38628.496840277781</v>
          </cell>
          <cell r="M3559" t="str">
            <v>gchateaug</v>
          </cell>
          <cell r="N3559">
            <v>38681.684479166666</v>
          </cell>
          <cell r="O3559" t="str">
            <v>gchateaug</v>
          </cell>
          <cell r="Q3559">
            <v>0.44</v>
          </cell>
        </row>
        <row r="3560">
          <cell r="A3560" t="str">
            <v>1999</v>
          </cell>
          <cell r="B3560" t="str">
            <v>RO0</v>
          </cell>
          <cell r="C3560" t="str">
            <v>A00</v>
          </cell>
          <cell r="D3560" t="str">
            <v>PC_EMP</v>
          </cell>
          <cell r="E3560" t="str">
            <v>T</v>
          </cell>
          <cell r="F3560" t="str">
            <v>TOTAL</v>
          </cell>
          <cell r="G3560" t="str">
            <v>RSE</v>
          </cell>
          <cell r="I3560" t="str">
            <v>OTH</v>
          </cell>
          <cell r="J3560" t="str">
            <v>DATA OCDE</v>
          </cell>
          <cell r="K3560" t="str">
            <v>V</v>
          </cell>
          <cell r="L3560">
            <v>38628.496840277781</v>
          </cell>
          <cell r="M3560" t="str">
            <v>gchateaug</v>
          </cell>
          <cell r="N3560">
            <v>38681.684479166666</v>
          </cell>
          <cell r="O3560" t="str">
            <v>gchateaug</v>
          </cell>
          <cell r="Q3560">
            <v>0.24</v>
          </cell>
        </row>
        <row r="3561">
          <cell r="A3561" t="str">
            <v>2002</v>
          </cell>
          <cell r="B3561" t="str">
            <v>CZ04</v>
          </cell>
          <cell r="C3561" t="str">
            <v>A00</v>
          </cell>
          <cell r="D3561" t="str">
            <v>PC_EMP</v>
          </cell>
          <cell r="E3561" t="str">
            <v>T</v>
          </cell>
          <cell r="F3561" t="str">
            <v>BES</v>
          </cell>
          <cell r="G3561" t="str">
            <v>TOTAL</v>
          </cell>
          <cell r="I3561" t="str">
            <v>MS</v>
          </cell>
          <cell r="K3561" t="str">
            <v>V</v>
          </cell>
          <cell r="L3561">
            <v>38628.496840277781</v>
          </cell>
          <cell r="M3561" t="str">
            <v>gchateaug</v>
          </cell>
          <cell r="N3561">
            <v>38680.624467592592</v>
          </cell>
          <cell r="O3561" t="str">
            <v>gchateaug</v>
          </cell>
          <cell r="Q3561">
            <v>0.15</v>
          </cell>
        </row>
        <row r="3562">
          <cell r="A3562" t="str">
            <v>2002</v>
          </cell>
          <cell r="B3562" t="str">
            <v>CZ04</v>
          </cell>
          <cell r="C3562" t="str">
            <v>A00</v>
          </cell>
          <cell r="D3562" t="str">
            <v>PC_EMP</v>
          </cell>
          <cell r="E3562" t="str">
            <v>T</v>
          </cell>
          <cell r="F3562" t="str">
            <v>BES</v>
          </cell>
          <cell r="G3562" t="str">
            <v>RSE</v>
          </cell>
          <cell r="I3562" t="str">
            <v>MS</v>
          </cell>
          <cell r="K3562" t="str">
            <v>V</v>
          </cell>
          <cell r="L3562">
            <v>38628.496840277781</v>
          </cell>
          <cell r="M3562" t="str">
            <v>gchateaug</v>
          </cell>
          <cell r="N3562">
            <v>38680.624467592592</v>
          </cell>
          <cell r="O3562" t="str">
            <v>gchateaug</v>
          </cell>
          <cell r="Q3562">
            <v>0.04</v>
          </cell>
        </row>
        <row r="3563">
          <cell r="A3563" t="str">
            <v>2002</v>
          </cell>
          <cell r="B3563" t="str">
            <v>CZ03</v>
          </cell>
          <cell r="C3563" t="str">
            <v>A00</v>
          </cell>
          <cell r="D3563" t="str">
            <v>PC_EMP</v>
          </cell>
          <cell r="E3563" t="str">
            <v>T</v>
          </cell>
          <cell r="F3563" t="str">
            <v>TOTAL</v>
          </cell>
          <cell r="G3563" t="str">
            <v>TOTAL</v>
          </cell>
          <cell r="I3563" t="str">
            <v>MS</v>
          </cell>
          <cell r="K3563" t="str">
            <v>V</v>
          </cell>
          <cell r="L3563">
            <v>38628.496840277781</v>
          </cell>
          <cell r="M3563" t="str">
            <v>gchateaug</v>
          </cell>
          <cell r="N3563">
            <v>38680.624467592592</v>
          </cell>
          <cell r="O3563" t="str">
            <v>gchateaug</v>
          </cell>
          <cell r="Q3563">
            <v>0.72</v>
          </cell>
        </row>
        <row r="3564">
          <cell r="A3564" t="str">
            <v>2002</v>
          </cell>
          <cell r="B3564" t="str">
            <v>CZ03</v>
          </cell>
          <cell r="C3564" t="str">
            <v>A00</v>
          </cell>
          <cell r="D3564" t="str">
            <v>PC_EMP</v>
          </cell>
          <cell r="E3564" t="str">
            <v>T</v>
          </cell>
          <cell r="F3564" t="str">
            <v>TOTAL</v>
          </cell>
          <cell r="G3564" t="str">
            <v>RSE</v>
          </cell>
          <cell r="I3564" t="str">
            <v>MS</v>
          </cell>
          <cell r="K3564" t="str">
            <v>V</v>
          </cell>
          <cell r="L3564">
            <v>38628.496840277781</v>
          </cell>
          <cell r="M3564" t="str">
            <v>gchateaug</v>
          </cell>
          <cell r="N3564">
            <v>38680.624467592592</v>
          </cell>
          <cell r="O3564" t="str">
            <v>gchateaug</v>
          </cell>
          <cell r="Q3564">
            <v>0.41</v>
          </cell>
        </row>
        <row r="3565">
          <cell r="A3565" t="str">
            <v>2002</v>
          </cell>
          <cell r="B3565" t="str">
            <v>CZ03</v>
          </cell>
          <cell r="C3565" t="str">
            <v>A00</v>
          </cell>
          <cell r="D3565" t="str">
            <v>PC_EMP</v>
          </cell>
          <cell r="E3565" t="str">
            <v>T</v>
          </cell>
          <cell r="F3565" t="str">
            <v>BES</v>
          </cell>
          <cell r="G3565" t="str">
            <v>TOTAL</v>
          </cell>
          <cell r="I3565" t="str">
            <v>MS</v>
          </cell>
          <cell r="K3565" t="str">
            <v>V</v>
          </cell>
          <cell r="L3565">
            <v>38628.496840277781</v>
          </cell>
          <cell r="M3565" t="str">
            <v>gchateaug</v>
          </cell>
          <cell r="N3565">
            <v>38680.624467592592</v>
          </cell>
          <cell r="O3565" t="str">
            <v>gchateaug</v>
          </cell>
          <cell r="Q3565">
            <v>0.25</v>
          </cell>
        </row>
        <row r="3566">
          <cell r="A3566" t="str">
            <v>2002</v>
          </cell>
          <cell r="B3566" t="str">
            <v>CZ03</v>
          </cell>
          <cell r="C3566" t="str">
            <v>A00</v>
          </cell>
          <cell r="D3566" t="str">
            <v>PC_EMP</v>
          </cell>
          <cell r="E3566" t="str">
            <v>T</v>
          </cell>
          <cell r="F3566" t="str">
            <v>BES</v>
          </cell>
          <cell r="G3566" t="str">
            <v>RSE</v>
          </cell>
          <cell r="I3566" t="str">
            <v>MS</v>
          </cell>
          <cell r="K3566" t="str">
            <v>V</v>
          </cell>
          <cell r="L3566">
            <v>38628.496840277781</v>
          </cell>
          <cell r="M3566" t="str">
            <v>gchateaug</v>
          </cell>
          <cell r="N3566">
            <v>38680.624467592592</v>
          </cell>
          <cell r="O3566" t="str">
            <v>gchateaug</v>
          </cell>
          <cell r="Q3566">
            <v>0.1</v>
          </cell>
        </row>
        <row r="3567">
          <cell r="A3567" t="str">
            <v>2002</v>
          </cell>
          <cell r="B3567" t="str">
            <v>BE35</v>
          </cell>
          <cell r="C3567" t="str">
            <v>A00</v>
          </cell>
          <cell r="D3567" t="str">
            <v>PC_EMP</v>
          </cell>
          <cell r="E3567" t="str">
            <v>T</v>
          </cell>
          <cell r="F3567" t="str">
            <v>TOTAL</v>
          </cell>
          <cell r="G3567" t="str">
            <v>TOTAL</v>
          </cell>
          <cell r="H3567" t="str">
            <v>:</v>
          </cell>
          <cell r="I3567" t="str">
            <v>MS</v>
          </cell>
          <cell r="K3567" t="str">
            <v>V</v>
          </cell>
          <cell r="L3567">
            <v>38628.496840277781</v>
          </cell>
          <cell r="M3567" t="str">
            <v>gchateaug</v>
          </cell>
          <cell r="N3567">
            <v>38680.624467592592</v>
          </cell>
          <cell r="O3567" t="str">
            <v>gchateaug</v>
          </cell>
        </row>
        <row r="3568">
          <cell r="A3568" t="str">
            <v>2002</v>
          </cell>
          <cell r="B3568" t="str">
            <v>BE35</v>
          </cell>
          <cell r="C3568" t="str">
            <v>A00</v>
          </cell>
          <cell r="D3568" t="str">
            <v>PC_EMP</v>
          </cell>
          <cell r="E3568" t="str">
            <v>T</v>
          </cell>
          <cell r="F3568" t="str">
            <v>TOTAL</v>
          </cell>
          <cell r="G3568" t="str">
            <v>RSE</v>
          </cell>
          <cell r="H3568" t="str">
            <v>:</v>
          </cell>
          <cell r="I3568" t="str">
            <v>MS</v>
          </cell>
          <cell r="K3568" t="str">
            <v>V</v>
          </cell>
          <cell r="L3568">
            <v>38628.496840277781</v>
          </cell>
          <cell r="M3568" t="str">
            <v>gchateaug</v>
          </cell>
          <cell r="N3568">
            <v>38680.624467592592</v>
          </cell>
          <cell r="O3568" t="str">
            <v>gchateaug</v>
          </cell>
        </row>
        <row r="3569">
          <cell r="A3569" t="str">
            <v>2002</v>
          </cell>
          <cell r="B3569" t="str">
            <v>BE35</v>
          </cell>
          <cell r="C3569" t="str">
            <v>A00</v>
          </cell>
          <cell r="D3569" t="str">
            <v>PC_EMP</v>
          </cell>
          <cell r="E3569" t="str">
            <v>T</v>
          </cell>
          <cell r="F3569" t="str">
            <v>BES</v>
          </cell>
          <cell r="G3569" t="str">
            <v>TOTAL</v>
          </cell>
          <cell r="H3569" t="str">
            <v>:</v>
          </cell>
          <cell r="I3569" t="str">
            <v>MS</v>
          </cell>
          <cell r="K3569" t="str">
            <v>V</v>
          </cell>
          <cell r="L3569">
            <v>38628.496840277781</v>
          </cell>
          <cell r="M3569" t="str">
            <v>gchateaug</v>
          </cell>
          <cell r="N3569">
            <v>38680.624467592592</v>
          </cell>
          <cell r="O3569" t="str">
            <v>gchateaug</v>
          </cell>
        </row>
        <row r="3570">
          <cell r="A3570" t="str">
            <v>2002</v>
          </cell>
          <cell r="B3570" t="str">
            <v>BE35</v>
          </cell>
          <cell r="C3570" t="str">
            <v>A00</v>
          </cell>
          <cell r="D3570" t="str">
            <v>PC_EMP</v>
          </cell>
          <cell r="E3570" t="str">
            <v>T</v>
          </cell>
          <cell r="F3570" t="str">
            <v>BES</v>
          </cell>
          <cell r="G3570" t="str">
            <v>RSE</v>
          </cell>
          <cell r="H3570" t="str">
            <v>:</v>
          </cell>
          <cell r="I3570" t="str">
            <v>MS</v>
          </cell>
          <cell r="K3570" t="str">
            <v>V</v>
          </cell>
          <cell r="L3570">
            <v>38628.496840277781</v>
          </cell>
          <cell r="M3570" t="str">
            <v>gchateaug</v>
          </cell>
          <cell r="N3570">
            <v>38680.624467592592</v>
          </cell>
          <cell r="O3570" t="str">
            <v>gchateaug</v>
          </cell>
        </row>
        <row r="3571">
          <cell r="A3571" t="str">
            <v>2002</v>
          </cell>
          <cell r="B3571" t="str">
            <v>BE25</v>
          </cell>
          <cell r="C3571" t="str">
            <v>A00</v>
          </cell>
          <cell r="D3571" t="str">
            <v>PC_EMP</v>
          </cell>
          <cell r="E3571" t="str">
            <v>T</v>
          </cell>
          <cell r="F3571" t="str">
            <v>TOTAL</v>
          </cell>
          <cell r="G3571" t="str">
            <v>TOTAL</v>
          </cell>
          <cell r="H3571" t="str">
            <v>:</v>
          </cell>
          <cell r="I3571" t="str">
            <v>MS</v>
          </cell>
          <cell r="K3571" t="str">
            <v>V</v>
          </cell>
          <cell r="L3571">
            <v>38628.496840277781</v>
          </cell>
          <cell r="M3571" t="str">
            <v>gchateaug</v>
          </cell>
          <cell r="N3571">
            <v>38680.624467592592</v>
          </cell>
          <cell r="O3571" t="str">
            <v>gchateaug</v>
          </cell>
        </row>
        <row r="3572">
          <cell r="A3572" t="str">
            <v>2002</v>
          </cell>
          <cell r="B3572" t="str">
            <v>BE25</v>
          </cell>
          <cell r="C3572" t="str">
            <v>A00</v>
          </cell>
          <cell r="D3572" t="str">
            <v>PC_EMP</v>
          </cell>
          <cell r="E3572" t="str">
            <v>T</v>
          </cell>
          <cell r="F3572" t="str">
            <v>TOTAL</v>
          </cell>
          <cell r="G3572" t="str">
            <v>RSE</v>
          </cell>
          <cell r="H3572" t="str">
            <v>:</v>
          </cell>
          <cell r="I3572" t="str">
            <v>MS</v>
          </cell>
          <cell r="K3572" t="str">
            <v>V</v>
          </cell>
          <cell r="L3572">
            <v>38628.496840277781</v>
          </cell>
          <cell r="M3572" t="str">
            <v>gchateaug</v>
          </cell>
          <cell r="N3572">
            <v>38680.624467592592</v>
          </cell>
          <cell r="O3572" t="str">
            <v>gchateaug</v>
          </cell>
        </row>
        <row r="3573">
          <cell r="A3573" t="str">
            <v>2000</v>
          </cell>
          <cell r="B3573" t="str">
            <v>PL5</v>
          </cell>
          <cell r="C3573" t="str">
            <v>A00</v>
          </cell>
          <cell r="D3573" t="str">
            <v>PC_EMP</v>
          </cell>
          <cell r="E3573" t="str">
            <v>T</v>
          </cell>
          <cell r="F3573" t="str">
            <v>BES</v>
          </cell>
          <cell r="G3573" t="str">
            <v>TOTAL</v>
          </cell>
          <cell r="H3573" t="str">
            <v>:</v>
          </cell>
          <cell r="I3573" t="str">
            <v>NC</v>
          </cell>
          <cell r="K3573" t="str">
            <v>V</v>
          </cell>
          <cell r="L3573">
            <v>38628.496851851851</v>
          </cell>
          <cell r="M3573" t="str">
            <v>gchateaug</v>
          </cell>
          <cell r="N3573">
            <v>38680.624456018515</v>
          </cell>
          <cell r="O3573" t="str">
            <v>gchateaug</v>
          </cell>
        </row>
        <row r="3574">
          <cell r="A3574" t="str">
            <v>2000</v>
          </cell>
          <cell r="B3574" t="str">
            <v>PL5</v>
          </cell>
          <cell r="C3574" t="str">
            <v>A00</v>
          </cell>
          <cell r="D3574" t="str">
            <v>PC_EMP</v>
          </cell>
          <cell r="E3574" t="str">
            <v>T</v>
          </cell>
          <cell r="F3574" t="str">
            <v>BES</v>
          </cell>
          <cell r="G3574" t="str">
            <v>RSE</v>
          </cell>
          <cell r="H3574" t="str">
            <v>:</v>
          </cell>
          <cell r="I3574" t="str">
            <v>NC</v>
          </cell>
          <cell r="K3574" t="str">
            <v>V</v>
          </cell>
          <cell r="L3574">
            <v>38628.496851851851</v>
          </cell>
          <cell r="M3574" t="str">
            <v>gchateaug</v>
          </cell>
          <cell r="N3574">
            <v>38680.624456018515</v>
          </cell>
          <cell r="O3574" t="str">
            <v>gchateaug</v>
          </cell>
        </row>
        <row r="3575">
          <cell r="A3575" t="str">
            <v>2000</v>
          </cell>
          <cell r="B3575" t="str">
            <v>PL43</v>
          </cell>
          <cell r="C3575" t="str">
            <v>A00</v>
          </cell>
          <cell r="D3575" t="str">
            <v>PC_EMP</v>
          </cell>
          <cell r="E3575" t="str">
            <v>T</v>
          </cell>
          <cell r="F3575" t="str">
            <v>TOTAL</v>
          </cell>
          <cell r="G3575" t="str">
            <v>TOTAL</v>
          </cell>
          <cell r="H3575" t="str">
            <v>:</v>
          </cell>
          <cell r="I3575" t="str">
            <v>NC</v>
          </cell>
          <cell r="K3575" t="str">
            <v>V</v>
          </cell>
          <cell r="L3575">
            <v>38628.496851851851</v>
          </cell>
          <cell r="M3575" t="str">
            <v>gchateaug</v>
          </cell>
          <cell r="N3575">
            <v>38680.624456018515</v>
          </cell>
          <cell r="O3575" t="str">
            <v>gchateaug</v>
          </cell>
        </row>
        <row r="3576">
          <cell r="A3576" t="str">
            <v>2000</v>
          </cell>
          <cell r="B3576" t="str">
            <v>PL43</v>
          </cell>
          <cell r="C3576" t="str">
            <v>A00</v>
          </cell>
          <cell r="D3576" t="str">
            <v>PC_EMP</v>
          </cell>
          <cell r="E3576" t="str">
            <v>T</v>
          </cell>
          <cell r="F3576" t="str">
            <v>TOTAL</v>
          </cell>
          <cell r="G3576" t="str">
            <v>RSE</v>
          </cell>
          <cell r="H3576" t="str">
            <v>:</v>
          </cell>
          <cell r="I3576" t="str">
            <v>NC</v>
          </cell>
          <cell r="K3576" t="str">
            <v>V</v>
          </cell>
          <cell r="L3576">
            <v>38628.496851851851</v>
          </cell>
          <cell r="M3576" t="str">
            <v>gchateaug</v>
          </cell>
          <cell r="N3576">
            <v>38680.624456018515</v>
          </cell>
          <cell r="O3576" t="str">
            <v>gchateaug</v>
          </cell>
        </row>
        <row r="3577">
          <cell r="A3577" t="str">
            <v>2000</v>
          </cell>
          <cell r="B3577" t="str">
            <v>PL43</v>
          </cell>
          <cell r="C3577" t="str">
            <v>A00</v>
          </cell>
          <cell r="D3577" t="str">
            <v>PC_EMP</v>
          </cell>
          <cell r="E3577" t="str">
            <v>T</v>
          </cell>
          <cell r="F3577" t="str">
            <v>BES</v>
          </cell>
          <cell r="G3577" t="str">
            <v>TOTAL</v>
          </cell>
          <cell r="H3577" t="str">
            <v>:</v>
          </cell>
          <cell r="I3577" t="str">
            <v>NC</v>
          </cell>
          <cell r="K3577" t="str">
            <v>V</v>
          </cell>
          <cell r="L3577">
            <v>38628.496851851851</v>
          </cell>
          <cell r="M3577" t="str">
            <v>gchateaug</v>
          </cell>
          <cell r="N3577">
            <v>38680.624456018515</v>
          </cell>
          <cell r="O3577" t="str">
            <v>gchateaug</v>
          </cell>
        </row>
        <row r="3578">
          <cell r="A3578" t="str">
            <v>2000</v>
          </cell>
          <cell r="B3578" t="str">
            <v>PL43</v>
          </cell>
          <cell r="C3578" t="str">
            <v>A00</v>
          </cell>
          <cell r="D3578" t="str">
            <v>PC_EMP</v>
          </cell>
          <cell r="E3578" t="str">
            <v>T</v>
          </cell>
          <cell r="F3578" t="str">
            <v>BES</v>
          </cell>
          <cell r="G3578" t="str">
            <v>RSE</v>
          </cell>
          <cell r="H3578" t="str">
            <v>:</v>
          </cell>
          <cell r="I3578" t="str">
            <v>NC</v>
          </cell>
          <cell r="K3578" t="str">
            <v>V</v>
          </cell>
          <cell r="L3578">
            <v>38628.496851851851</v>
          </cell>
          <cell r="M3578" t="str">
            <v>gchateaug</v>
          </cell>
          <cell r="N3578">
            <v>38680.624456018515</v>
          </cell>
          <cell r="O3578" t="str">
            <v>gchateaug</v>
          </cell>
        </row>
        <row r="3579">
          <cell r="A3579" t="str">
            <v>2000</v>
          </cell>
          <cell r="B3579" t="str">
            <v>PL3</v>
          </cell>
          <cell r="C3579" t="str">
            <v>A00</v>
          </cell>
          <cell r="D3579" t="str">
            <v>PC_EMP</v>
          </cell>
          <cell r="E3579" t="str">
            <v>T</v>
          </cell>
          <cell r="F3579" t="str">
            <v>TOTAL</v>
          </cell>
          <cell r="G3579" t="str">
            <v>TOTAL</v>
          </cell>
          <cell r="H3579" t="str">
            <v>:</v>
          </cell>
          <cell r="I3579" t="str">
            <v>NC</v>
          </cell>
          <cell r="K3579" t="str">
            <v>V</v>
          </cell>
          <cell r="L3579">
            <v>38628.496851851851</v>
          </cell>
          <cell r="M3579" t="str">
            <v>gchateaug</v>
          </cell>
          <cell r="N3579">
            <v>38680.624456018515</v>
          </cell>
          <cell r="O3579" t="str">
            <v>gchateaug</v>
          </cell>
        </row>
        <row r="3580">
          <cell r="A3580" t="str">
            <v>2000</v>
          </cell>
          <cell r="B3580" t="str">
            <v>PL3</v>
          </cell>
          <cell r="C3580" t="str">
            <v>A00</v>
          </cell>
          <cell r="D3580" t="str">
            <v>PC_EMP</v>
          </cell>
          <cell r="E3580" t="str">
            <v>T</v>
          </cell>
          <cell r="F3580" t="str">
            <v>TOTAL</v>
          </cell>
          <cell r="G3580" t="str">
            <v>RSE</v>
          </cell>
          <cell r="H3580" t="str">
            <v>:</v>
          </cell>
          <cell r="I3580" t="str">
            <v>NC</v>
          </cell>
          <cell r="K3580" t="str">
            <v>V</v>
          </cell>
          <cell r="L3580">
            <v>38628.496851851851</v>
          </cell>
          <cell r="M3580" t="str">
            <v>gchateaug</v>
          </cell>
          <cell r="N3580">
            <v>38680.624456018515</v>
          </cell>
          <cell r="O3580" t="str">
            <v>gchateaug</v>
          </cell>
        </row>
        <row r="3581">
          <cell r="A3581" t="str">
            <v>2000</v>
          </cell>
          <cell r="B3581" t="str">
            <v>ES23</v>
          </cell>
          <cell r="C3581" t="str">
            <v>A00</v>
          </cell>
          <cell r="D3581" t="str">
            <v>PC_EMP</v>
          </cell>
          <cell r="E3581" t="str">
            <v>T</v>
          </cell>
          <cell r="F3581" t="str">
            <v>BES</v>
          </cell>
          <cell r="G3581" t="str">
            <v>TOTAL</v>
          </cell>
          <cell r="H3581" t="str">
            <v>:</v>
          </cell>
          <cell r="I3581" t="str">
            <v>NC</v>
          </cell>
          <cell r="K3581" t="str">
            <v>V</v>
          </cell>
          <cell r="L3581">
            <v>38628.496851851851</v>
          </cell>
          <cell r="M3581" t="str">
            <v>gchateaug</v>
          </cell>
          <cell r="N3581">
            <v>38680.624479166669</v>
          </cell>
          <cell r="O3581" t="str">
            <v>gchateaug</v>
          </cell>
        </row>
        <row r="3582">
          <cell r="A3582" t="str">
            <v>2000</v>
          </cell>
          <cell r="B3582" t="str">
            <v>ES23</v>
          </cell>
          <cell r="C3582" t="str">
            <v>A00</v>
          </cell>
          <cell r="D3582" t="str">
            <v>PC_EMP</v>
          </cell>
          <cell r="E3582" t="str">
            <v>T</v>
          </cell>
          <cell r="F3582" t="str">
            <v>BES</v>
          </cell>
          <cell r="G3582" t="str">
            <v>RSE</v>
          </cell>
          <cell r="H3582" t="str">
            <v>:</v>
          </cell>
          <cell r="I3582" t="str">
            <v>NC</v>
          </cell>
          <cell r="K3582" t="str">
            <v>V</v>
          </cell>
          <cell r="L3582">
            <v>38628.496851851851</v>
          </cell>
          <cell r="M3582" t="str">
            <v>gchateaug</v>
          </cell>
          <cell r="N3582">
            <v>38680.624479166669</v>
          </cell>
          <cell r="O3582" t="str">
            <v>gchateaug</v>
          </cell>
        </row>
        <row r="3583">
          <cell r="A3583" t="str">
            <v>2000</v>
          </cell>
          <cell r="B3583" t="str">
            <v>AT13</v>
          </cell>
          <cell r="C3583" t="str">
            <v>A00</v>
          </cell>
          <cell r="D3583" t="str">
            <v>PC_EMP</v>
          </cell>
          <cell r="E3583" t="str">
            <v>T</v>
          </cell>
          <cell r="F3583" t="str">
            <v>TOTAL</v>
          </cell>
          <cell r="G3583" t="str">
            <v>TOTAL</v>
          </cell>
          <cell r="H3583" t="str">
            <v>:</v>
          </cell>
          <cell r="I3583" t="str">
            <v>NC</v>
          </cell>
          <cell r="K3583" t="str">
            <v>V</v>
          </cell>
          <cell r="L3583">
            <v>38628.496851851851</v>
          </cell>
          <cell r="M3583" t="str">
            <v>gchateaug</v>
          </cell>
          <cell r="N3583">
            <v>38680.624479166669</v>
          </cell>
          <cell r="O3583" t="str">
            <v>gchateaug</v>
          </cell>
        </row>
        <row r="3584">
          <cell r="A3584" t="str">
            <v>2000</v>
          </cell>
          <cell r="B3584" t="str">
            <v>AT13</v>
          </cell>
          <cell r="C3584" t="str">
            <v>A00</v>
          </cell>
          <cell r="D3584" t="str">
            <v>PC_EMP</v>
          </cell>
          <cell r="E3584" t="str">
            <v>T</v>
          </cell>
          <cell r="F3584" t="str">
            <v>BES</v>
          </cell>
          <cell r="G3584" t="str">
            <v>TOTAL</v>
          </cell>
          <cell r="H3584" t="str">
            <v>:</v>
          </cell>
          <cell r="I3584" t="str">
            <v>NC</v>
          </cell>
          <cell r="K3584" t="str">
            <v>V</v>
          </cell>
          <cell r="L3584">
            <v>38628.496851851851</v>
          </cell>
          <cell r="M3584" t="str">
            <v>gchateaug</v>
          </cell>
          <cell r="N3584">
            <v>38680.624479166669</v>
          </cell>
          <cell r="O3584" t="str">
            <v>gchateaug</v>
          </cell>
        </row>
        <row r="3585">
          <cell r="A3585" t="str">
            <v>1999</v>
          </cell>
          <cell r="B3585" t="str">
            <v>SE01</v>
          </cell>
          <cell r="C3585" t="str">
            <v>A00</v>
          </cell>
          <cell r="D3585" t="str">
            <v>PC_EMP</v>
          </cell>
          <cell r="E3585" t="str">
            <v>T</v>
          </cell>
          <cell r="F3585" t="str">
            <v>TOTAL</v>
          </cell>
          <cell r="G3585" t="str">
            <v>TOTAL</v>
          </cell>
          <cell r="I3585" t="str">
            <v>NC</v>
          </cell>
          <cell r="J3585" t="str">
            <v>; former flag equal "s"</v>
          </cell>
          <cell r="K3585" t="str">
            <v>V</v>
          </cell>
          <cell r="L3585">
            <v>38628.496851851851</v>
          </cell>
          <cell r="M3585" t="str">
            <v>gchateaug</v>
          </cell>
          <cell r="N3585">
            <v>38680.624479166669</v>
          </cell>
          <cell r="O3585" t="str">
            <v>gchateaug</v>
          </cell>
          <cell r="Q3585">
            <v>3.87</v>
          </cell>
        </row>
        <row r="3586">
          <cell r="A3586" t="str">
            <v>2001</v>
          </cell>
          <cell r="B3586" t="str">
            <v>FR30</v>
          </cell>
          <cell r="C3586" t="str">
            <v>A00</v>
          </cell>
          <cell r="D3586" t="str">
            <v>PC_EMP</v>
          </cell>
          <cell r="E3586" t="str">
            <v>T</v>
          </cell>
          <cell r="F3586" t="str">
            <v>BES</v>
          </cell>
          <cell r="G3586" t="str">
            <v>TOTAL</v>
          </cell>
          <cell r="I3586" t="str">
            <v>NC</v>
          </cell>
          <cell r="J3586" t="str">
            <v>; former flag equal "s"</v>
          </cell>
          <cell r="K3586" t="str">
            <v>V</v>
          </cell>
          <cell r="L3586">
            <v>38628.496851851851</v>
          </cell>
          <cell r="M3586" t="str">
            <v>gchateaug</v>
          </cell>
          <cell r="N3586">
            <v>38680.624479166669</v>
          </cell>
          <cell r="O3586" t="str">
            <v>gchateaug</v>
          </cell>
          <cell r="Q3586">
            <v>0.24</v>
          </cell>
        </row>
        <row r="3587">
          <cell r="A3587" t="str">
            <v>2001</v>
          </cell>
          <cell r="B3587" t="str">
            <v>FR30</v>
          </cell>
          <cell r="C3587" t="str">
            <v>A00</v>
          </cell>
          <cell r="D3587" t="str">
            <v>PC_EMP</v>
          </cell>
          <cell r="E3587" t="str">
            <v>T</v>
          </cell>
          <cell r="F3587" t="str">
            <v>BES</v>
          </cell>
          <cell r="G3587" t="str">
            <v>RSE</v>
          </cell>
          <cell r="I3587" t="str">
            <v>NC</v>
          </cell>
          <cell r="J3587" t="str">
            <v>; former flag equal "s"</v>
          </cell>
          <cell r="K3587" t="str">
            <v>V</v>
          </cell>
          <cell r="L3587">
            <v>38628.496851851851</v>
          </cell>
          <cell r="M3587" t="str">
            <v>gchateaug</v>
          </cell>
          <cell r="N3587">
            <v>38680.624479166669</v>
          </cell>
          <cell r="O3587" t="str">
            <v>gchateaug</v>
          </cell>
          <cell r="Q3587">
            <v>0.1</v>
          </cell>
        </row>
        <row r="3588">
          <cell r="A3588" t="str">
            <v>2001</v>
          </cell>
          <cell r="B3588" t="str">
            <v>FR23</v>
          </cell>
          <cell r="C3588" t="str">
            <v>A00</v>
          </cell>
          <cell r="D3588" t="str">
            <v>PC_EMP</v>
          </cell>
          <cell r="E3588" t="str">
            <v>T</v>
          </cell>
          <cell r="F3588" t="str">
            <v>TOTAL</v>
          </cell>
          <cell r="G3588" t="str">
            <v>TOTAL</v>
          </cell>
          <cell r="I3588" t="str">
            <v>NC</v>
          </cell>
          <cell r="J3588" t="str">
            <v>; former flag equal "s"</v>
          </cell>
          <cell r="K3588" t="str">
            <v>V</v>
          </cell>
          <cell r="L3588">
            <v>38628.496851851851</v>
          </cell>
          <cell r="M3588" t="str">
            <v>gchateaug</v>
          </cell>
          <cell r="N3588">
            <v>38680.624479166669</v>
          </cell>
          <cell r="O3588" t="str">
            <v>gchateaug</v>
          </cell>
          <cell r="Q3588">
            <v>1.04</v>
          </cell>
        </row>
        <row r="3589">
          <cell r="A3589" t="str">
            <v>2001</v>
          </cell>
          <cell r="B3589" t="str">
            <v>FR23</v>
          </cell>
          <cell r="C3589" t="str">
            <v>A00</v>
          </cell>
          <cell r="D3589" t="str">
            <v>PC_EMP</v>
          </cell>
          <cell r="E3589" t="str">
            <v>T</v>
          </cell>
          <cell r="F3589" t="str">
            <v>TOTAL</v>
          </cell>
          <cell r="G3589" t="str">
            <v>RSE</v>
          </cell>
          <cell r="I3589" t="str">
            <v>NC</v>
          </cell>
          <cell r="J3589" t="str">
            <v>; former flag equal "s"</v>
          </cell>
          <cell r="K3589" t="str">
            <v>V</v>
          </cell>
          <cell r="L3589">
            <v>38628.496851851851</v>
          </cell>
          <cell r="M3589" t="str">
            <v>gchateaug</v>
          </cell>
          <cell r="N3589">
            <v>38680.624479166669</v>
          </cell>
          <cell r="O3589" t="str">
            <v>gchateaug</v>
          </cell>
          <cell r="Q3589">
            <v>0.48</v>
          </cell>
        </row>
        <row r="3590">
          <cell r="A3590" t="str">
            <v>2001</v>
          </cell>
          <cell r="B3590" t="str">
            <v>FR23</v>
          </cell>
          <cell r="C3590" t="str">
            <v>A00</v>
          </cell>
          <cell r="D3590" t="str">
            <v>PC_EMP</v>
          </cell>
          <cell r="E3590" t="str">
            <v>T</v>
          </cell>
          <cell r="F3590" t="str">
            <v>BES</v>
          </cell>
          <cell r="G3590" t="str">
            <v>TOTAL</v>
          </cell>
          <cell r="I3590" t="str">
            <v>NC</v>
          </cell>
          <cell r="J3590" t="str">
            <v>; former flag equal "s"</v>
          </cell>
          <cell r="K3590" t="str">
            <v>V</v>
          </cell>
          <cell r="L3590">
            <v>38628.496851851851</v>
          </cell>
          <cell r="M3590" t="str">
            <v>gchateaug</v>
          </cell>
          <cell r="N3590">
            <v>38680.624467592592</v>
          </cell>
          <cell r="O3590" t="str">
            <v>gchateaug</v>
          </cell>
          <cell r="Q3590">
            <v>0.69</v>
          </cell>
        </row>
        <row r="3591">
          <cell r="A3591" t="str">
            <v>2001</v>
          </cell>
          <cell r="B3591" t="str">
            <v>FR23</v>
          </cell>
          <cell r="C3591" t="str">
            <v>A00</v>
          </cell>
          <cell r="D3591" t="str">
            <v>PC_EMP</v>
          </cell>
          <cell r="E3591" t="str">
            <v>T</v>
          </cell>
          <cell r="F3591" t="str">
            <v>BES</v>
          </cell>
          <cell r="G3591" t="str">
            <v>RSE</v>
          </cell>
          <cell r="I3591" t="str">
            <v>NC</v>
          </cell>
          <cell r="J3591" t="str">
            <v>; former flag equal "s"</v>
          </cell>
          <cell r="K3591" t="str">
            <v>V</v>
          </cell>
          <cell r="L3591">
            <v>38628.496851851851</v>
          </cell>
          <cell r="M3591" t="str">
            <v>gchateaug</v>
          </cell>
          <cell r="N3591">
            <v>38680.624467592592</v>
          </cell>
          <cell r="O3591" t="str">
            <v>gchateaug</v>
          </cell>
          <cell r="Q3591">
            <v>0.22</v>
          </cell>
        </row>
        <row r="3592">
          <cell r="A3592" t="str">
            <v>2001</v>
          </cell>
          <cell r="B3592" t="str">
            <v>FI20</v>
          </cell>
          <cell r="C3592" t="str">
            <v>A00</v>
          </cell>
          <cell r="D3592" t="str">
            <v>PC_EMP</v>
          </cell>
          <cell r="E3592" t="str">
            <v>T</v>
          </cell>
          <cell r="F3592" t="str">
            <v>TOTAL</v>
          </cell>
          <cell r="G3592" t="str">
            <v>TOTAL</v>
          </cell>
          <cell r="I3592" t="str">
            <v>NC</v>
          </cell>
          <cell r="J3592" t="str">
            <v>; former flag equal "s"</v>
          </cell>
          <cell r="K3592" t="str">
            <v>V</v>
          </cell>
          <cell r="L3592">
            <v>38628.496851851851</v>
          </cell>
          <cell r="M3592" t="str">
            <v>gchateaug</v>
          </cell>
          <cell r="N3592">
            <v>38680.624467592592</v>
          </cell>
          <cell r="O3592" t="str">
            <v>gchateaug</v>
          </cell>
          <cell r="Q3592">
            <v>0.27</v>
          </cell>
        </row>
        <row r="3593">
          <cell r="A3593" t="str">
            <v>2001</v>
          </cell>
          <cell r="B3593" t="str">
            <v>FI20</v>
          </cell>
          <cell r="C3593" t="str">
            <v>A00</v>
          </cell>
          <cell r="D3593" t="str">
            <v>PC_EMP</v>
          </cell>
          <cell r="E3593" t="str">
            <v>T</v>
          </cell>
          <cell r="F3593" t="str">
            <v>BES</v>
          </cell>
          <cell r="G3593" t="str">
            <v>TOTAL</v>
          </cell>
          <cell r="I3593" t="str">
            <v>NC</v>
          </cell>
          <cell r="J3593" t="str">
            <v>; former flag equal "s"</v>
          </cell>
          <cell r="K3593" t="str">
            <v>V</v>
          </cell>
          <cell r="L3593">
            <v>38628.496851851851</v>
          </cell>
          <cell r="M3593" t="str">
            <v>gchateaug</v>
          </cell>
          <cell r="N3593">
            <v>38680.624467592592</v>
          </cell>
          <cell r="O3593" t="str">
            <v>gchateaug</v>
          </cell>
          <cell r="Q3593">
            <v>0.13</v>
          </cell>
        </row>
        <row r="3594">
          <cell r="A3594" t="str">
            <v>2001</v>
          </cell>
          <cell r="B3594" t="str">
            <v>ES23</v>
          </cell>
          <cell r="C3594" t="str">
            <v>A00</v>
          </cell>
          <cell r="D3594" t="str">
            <v>PC_EMP</v>
          </cell>
          <cell r="E3594" t="str">
            <v>T</v>
          </cell>
          <cell r="F3594" t="str">
            <v>TOTAL</v>
          </cell>
          <cell r="G3594" t="str">
            <v>TOTAL</v>
          </cell>
          <cell r="I3594" t="str">
            <v>NC</v>
          </cell>
          <cell r="J3594" t="str">
            <v>; former flag equal "s"</v>
          </cell>
          <cell r="K3594" t="str">
            <v>V</v>
          </cell>
          <cell r="L3594">
            <v>38628.496851851851</v>
          </cell>
          <cell r="M3594" t="str">
            <v>gchateaug</v>
          </cell>
          <cell r="N3594">
            <v>38680.624467592592</v>
          </cell>
          <cell r="O3594" t="str">
            <v>gchateaug</v>
          </cell>
          <cell r="Q3594">
            <v>0.94</v>
          </cell>
        </row>
        <row r="3595">
          <cell r="A3595" t="str">
            <v>2001</v>
          </cell>
          <cell r="B3595" t="str">
            <v>ES23</v>
          </cell>
          <cell r="C3595" t="str">
            <v>A00</v>
          </cell>
          <cell r="D3595" t="str">
            <v>PC_EMP</v>
          </cell>
          <cell r="E3595" t="str">
            <v>T</v>
          </cell>
          <cell r="F3595" t="str">
            <v>TOTAL</v>
          </cell>
          <cell r="G3595" t="str">
            <v>RSE</v>
          </cell>
          <cell r="I3595" t="str">
            <v>NC</v>
          </cell>
          <cell r="J3595" t="str">
            <v>; former flag equal "s"</v>
          </cell>
          <cell r="K3595" t="str">
            <v>V</v>
          </cell>
          <cell r="L3595">
            <v>38628.496851851851</v>
          </cell>
          <cell r="M3595" t="str">
            <v>gchateaug</v>
          </cell>
          <cell r="N3595">
            <v>38680.624467592592</v>
          </cell>
          <cell r="O3595" t="str">
            <v>gchateaug</v>
          </cell>
          <cell r="Q3595">
            <v>0.46</v>
          </cell>
        </row>
        <row r="3596">
          <cell r="A3596" t="str">
            <v>2001</v>
          </cell>
          <cell r="B3596" t="str">
            <v>ES23</v>
          </cell>
          <cell r="C3596" t="str">
            <v>A00</v>
          </cell>
          <cell r="D3596" t="str">
            <v>PC_EMP</v>
          </cell>
          <cell r="E3596" t="str">
            <v>T</v>
          </cell>
          <cell r="F3596" t="str">
            <v>BES</v>
          </cell>
          <cell r="G3596" t="str">
            <v>TOTAL</v>
          </cell>
          <cell r="I3596" t="str">
            <v>NC</v>
          </cell>
          <cell r="J3596" t="str">
            <v>; former flag equal "s"</v>
          </cell>
          <cell r="K3596" t="str">
            <v>V</v>
          </cell>
          <cell r="L3596">
            <v>38628.496851851851</v>
          </cell>
          <cell r="M3596" t="str">
            <v>gchateaug</v>
          </cell>
          <cell r="N3596">
            <v>38680.624467592592</v>
          </cell>
          <cell r="O3596" t="str">
            <v>gchateaug</v>
          </cell>
          <cell r="Q3596">
            <v>0.48</v>
          </cell>
        </row>
        <row r="3597">
          <cell r="A3597" t="str">
            <v>2001</v>
          </cell>
          <cell r="B3597" t="str">
            <v>ES23</v>
          </cell>
          <cell r="C3597" t="str">
            <v>A00</v>
          </cell>
          <cell r="D3597" t="str">
            <v>PC_EMP</v>
          </cell>
          <cell r="E3597" t="str">
            <v>T</v>
          </cell>
          <cell r="F3597" t="str">
            <v>BES</v>
          </cell>
          <cell r="G3597" t="str">
            <v>RSE</v>
          </cell>
          <cell r="I3597" t="str">
            <v>NC</v>
          </cell>
          <cell r="J3597" t="str">
            <v>; former flag equal "s"</v>
          </cell>
          <cell r="K3597" t="str">
            <v>V</v>
          </cell>
          <cell r="L3597">
            <v>38628.496851851851</v>
          </cell>
          <cell r="M3597" t="str">
            <v>gchateaug</v>
          </cell>
          <cell r="N3597">
            <v>38680.624467592592</v>
          </cell>
          <cell r="O3597" t="str">
            <v>gchateaug</v>
          </cell>
          <cell r="Q3597">
            <v>0.06</v>
          </cell>
        </row>
        <row r="3598">
          <cell r="A3598" t="str">
            <v>2001</v>
          </cell>
          <cell r="B3598" t="str">
            <v>ES21</v>
          </cell>
          <cell r="C3598" t="str">
            <v>A00</v>
          </cell>
          <cell r="D3598" t="str">
            <v>PC_EMP</v>
          </cell>
          <cell r="E3598" t="str">
            <v>T</v>
          </cell>
          <cell r="F3598" t="str">
            <v>TOTAL</v>
          </cell>
          <cell r="G3598" t="str">
            <v>TOTAL</v>
          </cell>
          <cell r="I3598" t="str">
            <v>NC</v>
          </cell>
          <cell r="K3598" t="str">
            <v>V</v>
          </cell>
          <cell r="L3598">
            <v>38628.496851851851</v>
          </cell>
          <cell r="M3598" t="str">
            <v>gchateaug</v>
          </cell>
          <cell r="N3598">
            <v>38680.624467592592</v>
          </cell>
          <cell r="O3598" t="str">
            <v>gchateaug</v>
          </cell>
          <cell r="Q3598">
            <v>1.61</v>
          </cell>
        </row>
        <row r="3599">
          <cell r="A3599" t="str">
            <v>2001</v>
          </cell>
          <cell r="B3599" t="str">
            <v>ES21</v>
          </cell>
          <cell r="C3599" t="str">
            <v>A00</v>
          </cell>
          <cell r="D3599" t="str">
            <v>PC_EMP</v>
          </cell>
          <cell r="E3599" t="str">
            <v>T</v>
          </cell>
          <cell r="F3599" t="str">
            <v>TOTAL</v>
          </cell>
          <cell r="G3599" t="str">
            <v>RSE</v>
          </cell>
          <cell r="I3599" t="str">
            <v>NC</v>
          </cell>
          <cell r="K3599" t="str">
            <v>V</v>
          </cell>
          <cell r="L3599">
            <v>38628.496851851851</v>
          </cell>
          <cell r="M3599" t="str">
            <v>gchateaug</v>
          </cell>
          <cell r="N3599">
            <v>38680.624467592592</v>
          </cell>
          <cell r="O3599" t="str">
            <v>gchateaug</v>
          </cell>
          <cell r="Q3599">
            <v>1.03</v>
          </cell>
        </row>
        <row r="3600">
          <cell r="A3600" t="str">
            <v>2002</v>
          </cell>
          <cell r="B3600" t="str">
            <v>SE09</v>
          </cell>
          <cell r="C3600" t="str">
            <v>A00</v>
          </cell>
          <cell r="D3600" t="str">
            <v>PC_EMP</v>
          </cell>
          <cell r="E3600" t="str">
            <v>T</v>
          </cell>
          <cell r="F3600" t="str">
            <v>BES</v>
          </cell>
          <cell r="G3600" t="str">
            <v>TOTAL</v>
          </cell>
          <cell r="H3600" t="str">
            <v>:</v>
          </cell>
          <cell r="I3600" t="str">
            <v>MS</v>
          </cell>
          <cell r="K3600" t="str">
            <v>V</v>
          </cell>
          <cell r="L3600">
            <v>38628.496851851851</v>
          </cell>
          <cell r="M3600" t="str">
            <v>gchateaug</v>
          </cell>
          <cell r="N3600">
            <v>38680.624467592592</v>
          </cell>
          <cell r="O3600" t="str">
            <v>gchateaug</v>
          </cell>
        </row>
        <row r="3601">
          <cell r="A3601" t="str">
            <v>2002</v>
          </cell>
          <cell r="B3601" t="str">
            <v>SE09</v>
          </cell>
          <cell r="C3601" t="str">
            <v>A00</v>
          </cell>
          <cell r="D3601" t="str">
            <v>PC_EMP</v>
          </cell>
          <cell r="E3601" t="str">
            <v>T</v>
          </cell>
          <cell r="F3601" t="str">
            <v>BES</v>
          </cell>
          <cell r="G3601" t="str">
            <v>RSE</v>
          </cell>
          <cell r="H3601" t="str">
            <v>:</v>
          </cell>
          <cell r="I3601" t="str">
            <v>MS</v>
          </cell>
          <cell r="K3601" t="str">
            <v>V</v>
          </cell>
          <cell r="L3601">
            <v>38628.496851851851</v>
          </cell>
          <cell r="M3601" t="str">
            <v>gchateaug</v>
          </cell>
          <cell r="N3601">
            <v>38680.624467592592</v>
          </cell>
          <cell r="O3601" t="str">
            <v>gchateaug</v>
          </cell>
        </row>
        <row r="3602">
          <cell r="A3602" t="str">
            <v>2002</v>
          </cell>
          <cell r="B3602" t="str">
            <v>SE07</v>
          </cell>
          <cell r="C3602" t="str">
            <v>A00</v>
          </cell>
          <cell r="D3602" t="str">
            <v>PC_EMP</v>
          </cell>
          <cell r="E3602" t="str">
            <v>T</v>
          </cell>
          <cell r="F3602" t="str">
            <v>TOTAL</v>
          </cell>
          <cell r="G3602" t="str">
            <v>TOTAL</v>
          </cell>
          <cell r="H3602" t="str">
            <v>:</v>
          </cell>
          <cell r="I3602" t="str">
            <v>MS</v>
          </cell>
          <cell r="K3602" t="str">
            <v>V</v>
          </cell>
          <cell r="L3602">
            <v>38628.496851851851</v>
          </cell>
          <cell r="M3602" t="str">
            <v>gchateaug</v>
          </cell>
          <cell r="N3602">
            <v>38680.624467592592</v>
          </cell>
          <cell r="O3602" t="str">
            <v>gchateaug</v>
          </cell>
        </row>
        <row r="3603">
          <cell r="A3603" t="str">
            <v>2002</v>
          </cell>
          <cell r="B3603" t="str">
            <v>SE07</v>
          </cell>
          <cell r="C3603" t="str">
            <v>A00</v>
          </cell>
          <cell r="D3603" t="str">
            <v>PC_EMP</v>
          </cell>
          <cell r="E3603" t="str">
            <v>T</v>
          </cell>
          <cell r="F3603" t="str">
            <v>TOTAL</v>
          </cell>
          <cell r="G3603" t="str">
            <v>RSE</v>
          </cell>
          <cell r="H3603" t="str">
            <v>:</v>
          </cell>
          <cell r="I3603" t="str">
            <v>MS</v>
          </cell>
          <cell r="K3603" t="str">
            <v>V</v>
          </cell>
          <cell r="L3603">
            <v>38628.496851851851</v>
          </cell>
          <cell r="M3603" t="str">
            <v>gchateaug</v>
          </cell>
          <cell r="N3603">
            <v>38680.624467592592</v>
          </cell>
          <cell r="O3603" t="str">
            <v>gchateaug</v>
          </cell>
        </row>
        <row r="3604">
          <cell r="A3604" t="str">
            <v>2002</v>
          </cell>
          <cell r="B3604" t="str">
            <v>SE07</v>
          </cell>
          <cell r="C3604" t="str">
            <v>A00</v>
          </cell>
          <cell r="D3604" t="str">
            <v>PC_EMP</v>
          </cell>
          <cell r="E3604" t="str">
            <v>T</v>
          </cell>
          <cell r="F3604" t="str">
            <v>BES</v>
          </cell>
          <cell r="G3604" t="str">
            <v>TOTAL</v>
          </cell>
          <cell r="H3604" t="str">
            <v>:</v>
          </cell>
          <cell r="I3604" t="str">
            <v>MS</v>
          </cell>
          <cell r="K3604" t="str">
            <v>V</v>
          </cell>
          <cell r="L3604">
            <v>38628.496851851851</v>
          </cell>
          <cell r="M3604" t="str">
            <v>gchateaug</v>
          </cell>
          <cell r="N3604">
            <v>38680.624467592592</v>
          </cell>
          <cell r="O3604" t="str">
            <v>gchateaug</v>
          </cell>
        </row>
        <row r="3605">
          <cell r="A3605" t="str">
            <v>2002</v>
          </cell>
          <cell r="B3605" t="str">
            <v>SE07</v>
          </cell>
          <cell r="C3605" t="str">
            <v>A00</v>
          </cell>
          <cell r="D3605" t="str">
            <v>PC_EMP</v>
          </cell>
          <cell r="E3605" t="str">
            <v>T</v>
          </cell>
          <cell r="F3605" t="str">
            <v>BES</v>
          </cell>
          <cell r="G3605" t="str">
            <v>RSE</v>
          </cell>
          <cell r="H3605" t="str">
            <v>:</v>
          </cell>
          <cell r="I3605" t="str">
            <v>MS</v>
          </cell>
          <cell r="K3605" t="str">
            <v>V</v>
          </cell>
          <cell r="L3605">
            <v>38628.496851851851</v>
          </cell>
          <cell r="M3605" t="str">
            <v>gchateaug</v>
          </cell>
          <cell r="N3605">
            <v>38680.624467592592</v>
          </cell>
          <cell r="O3605" t="str">
            <v>gchateaug</v>
          </cell>
        </row>
        <row r="3606">
          <cell r="A3606" t="str">
            <v>2002</v>
          </cell>
          <cell r="B3606" t="str">
            <v>SE06</v>
          </cell>
          <cell r="C3606" t="str">
            <v>A00</v>
          </cell>
          <cell r="D3606" t="str">
            <v>PC_EMP</v>
          </cell>
          <cell r="E3606" t="str">
            <v>T</v>
          </cell>
          <cell r="F3606" t="str">
            <v>TOTAL</v>
          </cell>
          <cell r="G3606" t="str">
            <v>TOTAL</v>
          </cell>
          <cell r="H3606" t="str">
            <v>:</v>
          </cell>
          <cell r="I3606" t="str">
            <v>MS</v>
          </cell>
          <cell r="K3606" t="str">
            <v>V</v>
          </cell>
          <cell r="L3606">
            <v>38628.496851851851</v>
          </cell>
          <cell r="M3606" t="str">
            <v>gchateaug</v>
          </cell>
          <cell r="N3606">
            <v>38680.624467592592</v>
          </cell>
          <cell r="O3606" t="str">
            <v>gchateaug</v>
          </cell>
        </row>
        <row r="3607">
          <cell r="A3607" t="str">
            <v>2002</v>
          </cell>
          <cell r="B3607" t="str">
            <v>PL31</v>
          </cell>
          <cell r="C3607" t="str">
            <v>A00</v>
          </cell>
          <cell r="D3607" t="str">
            <v>PC_EMP</v>
          </cell>
          <cell r="E3607" t="str">
            <v>T</v>
          </cell>
          <cell r="F3607" t="str">
            <v>BES</v>
          </cell>
          <cell r="G3607" t="str">
            <v>TOTAL</v>
          </cell>
          <cell r="I3607" t="str">
            <v>MS</v>
          </cell>
          <cell r="K3607" t="str">
            <v>V</v>
          </cell>
          <cell r="L3607">
            <v>38628.496851851851</v>
          </cell>
          <cell r="M3607" t="str">
            <v>gchateaug</v>
          </cell>
          <cell r="N3607">
            <v>38680.624467592592</v>
          </cell>
          <cell r="O3607" t="str">
            <v>gchateaug</v>
          </cell>
          <cell r="Q3607">
            <v>0.05</v>
          </cell>
        </row>
        <row r="3608">
          <cell r="A3608" t="str">
            <v>2002</v>
          </cell>
          <cell r="B3608" t="str">
            <v>PL31</v>
          </cell>
          <cell r="C3608" t="str">
            <v>A00</v>
          </cell>
          <cell r="D3608" t="str">
            <v>PC_EMP</v>
          </cell>
          <cell r="E3608" t="str">
            <v>T</v>
          </cell>
          <cell r="F3608" t="str">
            <v>BES</v>
          </cell>
          <cell r="G3608" t="str">
            <v>RSE</v>
          </cell>
          <cell r="I3608" t="str">
            <v>MS</v>
          </cell>
          <cell r="K3608" t="str">
            <v>V</v>
          </cell>
          <cell r="L3608">
            <v>38628.496851851851</v>
          </cell>
          <cell r="M3608" t="str">
            <v>gchateaug</v>
          </cell>
          <cell r="N3608">
            <v>38680.624467592592</v>
          </cell>
          <cell r="O3608" t="str">
            <v>gchateaug</v>
          </cell>
          <cell r="Q3608">
            <v>0.03</v>
          </cell>
        </row>
        <row r="3609">
          <cell r="A3609" t="str">
            <v>2002</v>
          </cell>
          <cell r="B3609" t="str">
            <v>PL1</v>
          </cell>
          <cell r="C3609" t="str">
            <v>A00</v>
          </cell>
          <cell r="D3609" t="str">
            <v>PC_EMP</v>
          </cell>
          <cell r="E3609" t="str">
            <v>T</v>
          </cell>
          <cell r="F3609" t="str">
            <v>TOTAL</v>
          </cell>
          <cell r="G3609" t="str">
            <v>TOTAL</v>
          </cell>
          <cell r="I3609" t="str">
            <v>MS</v>
          </cell>
          <cell r="K3609" t="str">
            <v>V</v>
          </cell>
          <cell r="L3609">
            <v>38628.496851851851</v>
          </cell>
          <cell r="M3609" t="str">
            <v>gchateaug</v>
          </cell>
          <cell r="N3609">
            <v>38680.624467592592</v>
          </cell>
          <cell r="O3609" t="str">
            <v>gchateaug</v>
          </cell>
          <cell r="Q3609">
            <v>1.37</v>
          </cell>
        </row>
        <row r="3610">
          <cell r="A3610" t="str">
            <v>2002</v>
          </cell>
          <cell r="B3610" t="str">
            <v>PL1</v>
          </cell>
          <cell r="C3610" t="str">
            <v>A00</v>
          </cell>
          <cell r="D3610" t="str">
            <v>PC_EMP</v>
          </cell>
          <cell r="E3610" t="str">
            <v>T</v>
          </cell>
          <cell r="F3610" t="str">
            <v>TOTAL</v>
          </cell>
          <cell r="G3610" t="str">
            <v>RSE</v>
          </cell>
          <cell r="I3610" t="str">
            <v>MS</v>
          </cell>
          <cell r="K3610" t="str">
            <v>V</v>
          </cell>
          <cell r="L3610">
            <v>38628.496851851851</v>
          </cell>
          <cell r="M3610" t="str">
            <v>gchateaug</v>
          </cell>
          <cell r="N3610">
            <v>38680.624467592592</v>
          </cell>
          <cell r="O3610" t="str">
            <v>gchateaug</v>
          </cell>
          <cell r="Q3610">
            <v>0.93</v>
          </cell>
        </row>
        <row r="3611">
          <cell r="A3611" t="str">
            <v>2001</v>
          </cell>
          <cell r="B3611" t="str">
            <v>FR8</v>
          </cell>
          <cell r="C3611" t="str">
            <v>A00</v>
          </cell>
          <cell r="D3611" t="str">
            <v>PC_EMP</v>
          </cell>
          <cell r="E3611" t="str">
            <v>T</v>
          </cell>
          <cell r="F3611" t="str">
            <v>TOTAL</v>
          </cell>
          <cell r="G3611" t="str">
            <v>TOTAL</v>
          </cell>
          <cell r="I3611" t="str">
            <v>NC</v>
          </cell>
          <cell r="J3611" t="str">
            <v>; former flag equal "s"</v>
          </cell>
          <cell r="K3611" t="str">
            <v>V</v>
          </cell>
          <cell r="L3611">
            <v>38628.496770833335</v>
          </cell>
          <cell r="M3611" t="str">
            <v>gchateaug</v>
          </cell>
          <cell r="N3611">
            <v>38680.624444444446</v>
          </cell>
          <cell r="O3611" t="str">
            <v>gchateaug</v>
          </cell>
          <cell r="Q3611">
            <v>1.9</v>
          </cell>
        </row>
        <row r="3612">
          <cell r="A3612" t="str">
            <v>2001</v>
          </cell>
          <cell r="B3612" t="str">
            <v>FR71</v>
          </cell>
          <cell r="C3612" t="str">
            <v>A00</v>
          </cell>
          <cell r="D3612" t="str">
            <v>PC_EMP</v>
          </cell>
          <cell r="E3612" t="str">
            <v>T</v>
          </cell>
          <cell r="F3612" t="str">
            <v>BES</v>
          </cell>
          <cell r="G3612" t="str">
            <v>RSE</v>
          </cell>
          <cell r="I3612" t="str">
            <v>NC</v>
          </cell>
          <cell r="J3612" t="str">
            <v>; former flag equal "s"</v>
          </cell>
          <cell r="K3612" t="str">
            <v>V</v>
          </cell>
          <cell r="L3612">
            <v>38628.496770833335</v>
          </cell>
          <cell r="M3612" t="str">
            <v>gchateaug</v>
          </cell>
          <cell r="N3612">
            <v>38680.624444444446</v>
          </cell>
          <cell r="O3612" t="str">
            <v>gchateaug</v>
          </cell>
          <cell r="Q3612">
            <v>0.51</v>
          </cell>
        </row>
        <row r="3613">
          <cell r="A3613" t="str">
            <v>2001</v>
          </cell>
          <cell r="B3613" t="str">
            <v>FR71</v>
          </cell>
          <cell r="C3613" t="str">
            <v>A00</v>
          </cell>
          <cell r="D3613" t="str">
            <v>PC_EMP</v>
          </cell>
          <cell r="E3613" t="str">
            <v>T</v>
          </cell>
          <cell r="F3613" t="str">
            <v>BES</v>
          </cell>
          <cell r="G3613" t="str">
            <v>TOTAL</v>
          </cell>
          <cell r="I3613" t="str">
            <v>NC</v>
          </cell>
          <cell r="J3613" t="str">
            <v>; former flag equal "s"</v>
          </cell>
          <cell r="K3613" t="str">
            <v>V</v>
          </cell>
          <cell r="L3613">
            <v>38628.496770833335</v>
          </cell>
          <cell r="M3613" t="str">
            <v>gchateaug</v>
          </cell>
          <cell r="N3613">
            <v>38680.624444444446</v>
          </cell>
          <cell r="O3613" t="str">
            <v>gchateaug</v>
          </cell>
          <cell r="Q3613">
            <v>1.06</v>
          </cell>
        </row>
        <row r="3614">
          <cell r="A3614" t="str">
            <v>2000</v>
          </cell>
          <cell r="B3614" t="str">
            <v>HU2</v>
          </cell>
          <cell r="C3614" t="str">
            <v>A00</v>
          </cell>
          <cell r="D3614" t="str">
            <v>PC_EMP</v>
          </cell>
          <cell r="E3614" t="str">
            <v>T</v>
          </cell>
          <cell r="F3614" t="str">
            <v>BES</v>
          </cell>
          <cell r="G3614" t="str">
            <v>TOTAL</v>
          </cell>
          <cell r="H3614" t="str">
            <v>:</v>
          </cell>
          <cell r="I3614" t="str">
            <v>NC</v>
          </cell>
          <cell r="K3614" t="str">
            <v>V</v>
          </cell>
          <cell r="L3614">
            <v>38628.496770833335</v>
          </cell>
          <cell r="M3614" t="str">
            <v>gchateaug</v>
          </cell>
          <cell r="N3614">
            <v>38680.624444444446</v>
          </cell>
          <cell r="O3614" t="str">
            <v>gchateaug</v>
          </cell>
        </row>
        <row r="3615">
          <cell r="A3615" t="str">
            <v>2000</v>
          </cell>
          <cell r="B3615" t="str">
            <v>HU2</v>
          </cell>
          <cell r="C3615" t="str">
            <v>A00</v>
          </cell>
          <cell r="D3615" t="str">
            <v>PC_EMP</v>
          </cell>
          <cell r="E3615" t="str">
            <v>T</v>
          </cell>
          <cell r="F3615" t="str">
            <v>TOTAL</v>
          </cell>
          <cell r="G3615" t="str">
            <v>RSE</v>
          </cell>
          <cell r="H3615" t="str">
            <v>:</v>
          </cell>
          <cell r="I3615" t="str">
            <v>NC</v>
          </cell>
          <cell r="K3615" t="str">
            <v>V</v>
          </cell>
          <cell r="L3615">
            <v>38628.496770833335</v>
          </cell>
          <cell r="M3615" t="str">
            <v>gchateaug</v>
          </cell>
          <cell r="N3615">
            <v>38680.624444444446</v>
          </cell>
          <cell r="O3615" t="str">
            <v>gchateaug</v>
          </cell>
        </row>
        <row r="3616">
          <cell r="A3616" t="str">
            <v>2000</v>
          </cell>
          <cell r="B3616" t="str">
            <v>HU2</v>
          </cell>
          <cell r="C3616" t="str">
            <v>A00</v>
          </cell>
          <cell r="D3616" t="str">
            <v>PC_EMP</v>
          </cell>
          <cell r="E3616" t="str">
            <v>T</v>
          </cell>
          <cell r="F3616" t="str">
            <v>TOTAL</v>
          </cell>
          <cell r="G3616" t="str">
            <v>TOTAL</v>
          </cell>
          <cell r="H3616" t="str">
            <v>:</v>
          </cell>
          <cell r="I3616" t="str">
            <v>NC</v>
          </cell>
          <cell r="K3616" t="str">
            <v>V</v>
          </cell>
          <cell r="L3616">
            <v>38628.496770833335</v>
          </cell>
          <cell r="M3616" t="str">
            <v>gchateaug</v>
          </cell>
          <cell r="N3616">
            <v>38680.624444444446</v>
          </cell>
          <cell r="O3616" t="str">
            <v>gchateaug</v>
          </cell>
        </row>
        <row r="3617">
          <cell r="A3617" t="str">
            <v>2000</v>
          </cell>
          <cell r="B3617" t="str">
            <v>HU10</v>
          </cell>
          <cell r="C3617" t="str">
            <v>A00</v>
          </cell>
          <cell r="D3617" t="str">
            <v>PC_EMP</v>
          </cell>
          <cell r="E3617" t="str">
            <v>T</v>
          </cell>
          <cell r="F3617" t="str">
            <v>BES</v>
          </cell>
          <cell r="G3617" t="str">
            <v>RSE</v>
          </cell>
          <cell r="H3617" t="str">
            <v>:</v>
          </cell>
          <cell r="I3617" t="str">
            <v>NC</v>
          </cell>
          <cell r="K3617" t="str">
            <v>V</v>
          </cell>
          <cell r="L3617">
            <v>38628.496770833335</v>
          </cell>
          <cell r="M3617" t="str">
            <v>gchateaug</v>
          </cell>
          <cell r="N3617">
            <v>38680.624444444446</v>
          </cell>
          <cell r="O3617" t="str">
            <v>gchateaug</v>
          </cell>
        </row>
        <row r="3618">
          <cell r="A3618" t="str">
            <v>2000</v>
          </cell>
          <cell r="B3618" t="str">
            <v>HU10</v>
          </cell>
          <cell r="C3618" t="str">
            <v>A00</v>
          </cell>
          <cell r="D3618" t="str">
            <v>PC_EMP</v>
          </cell>
          <cell r="E3618" t="str">
            <v>T</v>
          </cell>
          <cell r="F3618" t="str">
            <v>BES</v>
          </cell>
          <cell r="G3618" t="str">
            <v>TOTAL</v>
          </cell>
          <cell r="H3618" t="str">
            <v>:</v>
          </cell>
          <cell r="I3618" t="str">
            <v>NC</v>
          </cell>
          <cell r="K3618" t="str">
            <v>V</v>
          </cell>
          <cell r="L3618">
            <v>38628.496770833335</v>
          </cell>
          <cell r="M3618" t="str">
            <v>gchateaug</v>
          </cell>
          <cell r="N3618">
            <v>38680.624444444446</v>
          </cell>
          <cell r="O3618" t="str">
            <v>gchateaug</v>
          </cell>
        </row>
        <row r="3619">
          <cell r="A3619" t="str">
            <v>2000</v>
          </cell>
          <cell r="B3619" t="str">
            <v>HU10</v>
          </cell>
          <cell r="C3619" t="str">
            <v>A00</v>
          </cell>
          <cell r="D3619" t="str">
            <v>PC_EMP</v>
          </cell>
          <cell r="E3619" t="str">
            <v>T</v>
          </cell>
          <cell r="F3619" t="str">
            <v>TOTAL</v>
          </cell>
          <cell r="G3619" t="str">
            <v>RSE</v>
          </cell>
          <cell r="H3619" t="str">
            <v>:</v>
          </cell>
          <cell r="I3619" t="str">
            <v>NC</v>
          </cell>
          <cell r="K3619" t="str">
            <v>V</v>
          </cell>
          <cell r="L3619">
            <v>38628.496770833335</v>
          </cell>
          <cell r="M3619" t="str">
            <v>gchateaug</v>
          </cell>
          <cell r="N3619">
            <v>38680.624444444446</v>
          </cell>
          <cell r="O3619" t="str">
            <v>gchateaug</v>
          </cell>
        </row>
        <row r="3620">
          <cell r="A3620" t="str">
            <v>2000</v>
          </cell>
          <cell r="B3620" t="str">
            <v>HU10</v>
          </cell>
          <cell r="C3620" t="str">
            <v>A00</v>
          </cell>
          <cell r="D3620" t="str">
            <v>PC_EMP</v>
          </cell>
          <cell r="E3620" t="str">
            <v>T</v>
          </cell>
          <cell r="F3620" t="str">
            <v>TOTAL</v>
          </cell>
          <cell r="G3620" t="str">
            <v>TOTAL</v>
          </cell>
          <cell r="H3620" t="str">
            <v>:</v>
          </cell>
          <cell r="I3620" t="str">
            <v>NC</v>
          </cell>
          <cell r="K3620" t="str">
            <v>V</v>
          </cell>
          <cell r="L3620">
            <v>38628.496770833335</v>
          </cell>
          <cell r="M3620" t="str">
            <v>gchateaug</v>
          </cell>
          <cell r="N3620">
            <v>38680.624444444446</v>
          </cell>
          <cell r="O3620" t="str">
            <v>gchateaug</v>
          </cell>
        </row>
        <row r="3621">
          <cell r="A3621" t="str">
            <v>2000</v>
          </cell>
          <cell r="B3621" t="str">
            <v>HU1</v>
          </cell>
          <cell r="C3621" t="str">
            <v>A00</v>
          </cell>
          <cell r="D3621" t="str">
            <v>PC_EMP</v>
          </cell>
          <cell r="E3621" t="str">
            <v>T</v>
          </cell>
          <cell r="F3621" t="str">
            <v>BES</v>
          </cell>
          <cell r="G3621" t="str">
            <v>RSE</v>
          </cell>
          <cell r="H3621" t="str">
            <v>:</v>
          </cell>
          <cell r="I3621" t="str">
            <v>NC</v>
          </cell>
          <cell r="K3621" t="str">
            <v>V</v>
          </cell>
          <cell r="L3621">
            <v>38628.496770833335</v>
          </cell>
          <cell r="M3621" t="str">
            <v>gchateaug</v>
          </cell>
          <cell r="N3621">
            <v>38680.624444444446</v>
          </cell>
          <cell r="O3621" t="str">
            <v>gchateaug</v>
          </cell>
        </row>
        <row r="3622">
          <cell r="A3622" t="str">
            <v>2000</v>
          </cell>
          <cell r="B3622" t="str">
            <v>HU1</v>
          </cell>
          <cell r="C3622" t="str">
            <v>A00</v>
          </cell>
          <cell r="D3622" t="str">
            <v>PC_EMP</v>
          </cell>
          <cell r="E3622" t="str">
            <v>T</v>
          </cell>
          <cell r="F3622" t="str">
            <v>BES</v>
          </cell>
          <cell r="G3622" t="str">
            <v>TOTAL</v>
          </cell>
          <cell r="H3622" t="str">
            <v>:</v>
          </cell>
          <cell r="I3622" t="str">
            <v>NC</v>
          </cell>
          <cell r="K3622" t="str">
            <v>V</v>
          </cell>
          <cell r="L3622">
            <v>38628.496770833335</v>
          </cell>
          <cell r="M3622" t="str">
            <v>gchateaug</v>
          </cell>
          <cell r="N3622">
            <v>38680.624444444446</v>
          </cell>
          <cell r="O3622" t="str">
            <v>gchateaug</v>
          </cell>
        </row>
        <row r="3623">
          <cell r="A3623" t="str">
            <v>2000</v>
          </cell>
          <cell r="B3623" t="str">
            <v>HU1</v>
          </cell>
          <cell r="C3623" t="str">
            <v>A00</v>
          </cell>
          <cell r="D3623" t="str">
            <v>PC_EMP</v>
          </cell>
          <cell r="E3623" t="str">
            <v>T</v>
          </cell>
          <cell r="F3623" t="str">
            <v>TOTAL</v>
          </cell>
          <cell r="G3623" t="str">
            <v>RSE</v>
          </cell>
          <cell r="H3623" t="str">
            <v>:</v>
          </cell>
          <cell r="I3623" t="str">
            <v>NC</v>
          </cell>
          <cell r="K3623" t="str">
            <v>V</v>
          </cell>
          <cell r="L3623">
            <v>38628.496770833335</v>
          </cell>
          <cell r="M3623" t="str">
            <v>gchateaug</v>
          </cell>
          <cell r="N3623">
            <v>38680.624444444446</v>
          </cell>
          <cell r="O3623" t="str">
            <v>gchateaug</v>
          </cell>
        </row>
        <row r="3624">
          <cell r="A3624" t="str">
            <v>2000</v>
          </cell>
          <cell r="B3624" t="str">
            <v>HU1</v>
          </cell>
          <cell r="C3624" t="str">
            <v>A00</v>
          </cell>
          <cell r="D3624" t="str">
            <v>PC_EMP</v>
          </cell>
          <cell r="E3624" t="str">
            <v>T</v>
          </cell>
          <cell r="F3624" t="str">
            <v>TOTAL</v>
          </cell>
          <cell r="G3624" t="str">
            <v>TOTAL</v>
          </cell>
          <cell r="H3624" t="str">
            <v>:</v>
          </cell>
          <cell r="I3624" t="str">
            <v>NC</v>
          </cell>
          <cell r="K3624" t="str">
            <v>V</v>
          </cell>
          <cell r="L3624">
            <v>38628.496770833335</v>
          </cell>
          <cell r="M3624" t="str">
            <v>gchateaug</v>
          </cell>
          <cell r="N3624">
            <v>38680.624444444446</v>
          </cell>
          <cell r="O3624" t="str">
            <v>gchateaug</v>
          </cell>
        </row>
        <row r="3625">
          <cell r="A3625" t="str">
            <v>2000</v>
          </cell>
          <cell r="B3625" t="str">
            <v>GR42</v>
          </cell>
          <cell r="C3625" t="str">
            <v>A00</v>
          </cell>
          <cell r="D3625" t="str">
            <v>PC_EMP</v>
          </cell>
          <cell r="E3625" t="str">
            <v>T</v>
          </cell>
          <cell r="F3625" t="str">
            <v>BES</v>
          </cell>
          <cell r="G3625" t="str">
            <v>TOTAL</v>
          </cell>
          <cell r="H3625" t="str">
            <v>:</v>
          </cell>
          <cell r="I3625" t="str">
            <v>NC</v>
          </cell>
          <cell r="K3625" t="str">
            <v>V</v>
          </cell>
          <cell r="L3625">
            <v>38628.496770833335</v>
          </cell>
          <cell r="M3625" t="str">
            <v>gchateaug</v>
          </cell>
          <cell r="N3625">
            <v>38680.624444444446</v>
          </cell>
          <cell r="O3625" t="str">
            <v>gchateaug</v>
          </cell>
        </row>
        <row r="3626">
          <cell r="A3626" t="str">
            <v>2000</v>
          </cell>
          <cell r="B3626" t="str">
            <v>GR42</v>
          </cell>
          <cell r="C3626" t="str">
            <v>A00</v>
          </cell>
          <cell r="D3626" t="str">
            <v>PC_EMP</v>
          </cell>
          <cell r="E3626" t="str">
            <v>T</v>
          </cell>
          <cell r="F3626" t="str">
            <v>TOTAL</v>
          </cell>
          <cell r="G3626" t="str">
            <v>TOTAL</v>
          </cell>
          <cell r="H3626" t="str">
            <v>:</v>
          </cell>
          <cell r="I3626" t="str">
            <v>NC</v>
          </cell>
          <cell r="K3626" t="str">
            <v>V</v>
          </cell>
          <cell r="L3626">
            <v>38628.496770833335</v>
          </cell>
          <cell r="M3626" t="str">
            <v>gchateaug</v>
          </cell>
          <cell r="N3626">
            <v>38680.624444444446</v>
          </cell>
          <cell r="O3626" t="str">
            <v>gchateaug</v>
          </cell>
        </row>
        <row r="3627">
          <cell r="A3627" t="str">
            <v>2000</v>
          </cell>
          <cell r="B3627" t="str">
            <v>GR41</v>
          </cell>
          <cell r="C3627" t="str">
            <v>A00</v>
          </cell>
          <cell r="D3627" t="str">
            <v>PC_EMP</v>
          </cell>
          <cell r="E3627" t="str">
            <v>T</v>
          </cell>
          <cell r="F3627" t="str">
            <v>BES</v>
          </cell>
          <cell r="G3627" t="str">
            <v>TOTAL</v>
          </cell>
          <cell r="H3627" t="str">
            <v>:</v>
          </cell>
          <cell r="I3627" t="str">
            <v>NC</v>
          </cell>
          <cell r="K3627" t="str">
            <v>V</v>
          </cell>
          <cell r="L3627">
            <v>38628.496770833335</v>
          </cell>
          <cell r="M3627" t="str">
            <v>gchateaug</v>
          </cell>
          <cell r="N3627">
            <v>38680.624444444446</v>
          </cell>
          <cell r="O3627" t="str">
            <v>gchateaug</v>
          </cell>
        </row>
        <row r="3628">
          <cell r="A3628" t="str">
            <v>2000</v>
          </cell>
          <cell r="B3628" t="str">
            <v>GR41</v>
          </cell>
          <cell r="C3628" t="str">
            <v>A00</v>
          </cell>
          <cell r="D3628" t="str">
            <v>PC_EMP</v>
          </cell>
          <cell r="E3628" t="str">
            <v>T</v>
          </cell>
          <cell r="F3628" t="str">
            <v>TOTAL</v>
          </cell>
          <cell r="G3628" t="str">
            <v>TOTAL</v>
          </cell>
          <cell r="H3628" t="str">
            <v>:</v>
          </cell>
          <cell r="I3628" t="str">
            <v>NC</v>
          </cell>
          <cell r="K3628" t="str">
            <v>V</v>
          </cell>
          <cell r="L3628">
            <v>38628.496770833335</v>
          </cell>
          <cell r="M3628" t="str">
            <v>gchateaug</v>
          </cell>
          <cell r="N3628">
            <v>38680.624444444446</v>
          </cell>
          <cell r="O3628" t="str">
            <v>gchateaug</v>
          </cell>
        </row>
        <row r="3629">
          <cell r="A3629" t="str">
            <v>2000</v>
          </cell>
          <cell r="B3629" t="str">
            <v>GR4</v>
          </cell>
          <cell r="C3629" t="str">
            <v>A00</v>
          </cell>
          <cell r="D3629" t="str">
            <v>PC_EMP</v>
          </cell>
          <cell r="E3629" t="str">
            <v>T</v>
          </cell>
          <cell r="F3629" t="str">
            <v>BES</v>
          </cell>
          <cell r="G3629" t="str">
            <v>TOTAL</v>
          </cell>
          <cell r="H3629" t="str">
            <v>:</v>
          </cell>
          <cell r="I3629" t="str">
            <v>NC</v>
          </cell>
          <cell r="K3629" t="str">
            <v>V</v>
          </cell>
          <cell r="L3629">
            <v>38628.496770833335</v>
          </cell>
          <cell r="M3629" t="str">
            <v>gchateaug</v>
          </cell>
          <cell r="N3629">
            <v>38680.624444444446</v>
          </cell>
          <cell r="O3629" t="str">
            <v>gchateaug</v>
          </cell>
        </row>
        <row r="3630">
          <cell r="A3630" t="str">
            <v>2000</v>
          </cell>
          <cell r="B3630" t="str">
            <v>GR4</v>
          </cell>
          <cell r="C3630" t="str">
            <v>A00</v>
          </cell>
          <cell r="D3630" t="str">
            <v>PC_EMP</v>
          </cell>
          <cell r="E3630" t="str">
            <v>T</v>
          </cell>
          <cell r="F3630" t="str">
            <v>TOTAL</v>
          </cell>
          <cell r="G3630" t="str">
            <v>TOTAL</v>
          </cell>
          <cell r="H3630" t="str">
            <v>:</v>
          </cell>
          <cell r="I3630" t="str">
            <v>NC</v>
          </cell>
          <cell r="K3630" t="str">
            <v>V</v>
          </cell>
          <cell r="L3630">
            <v>38628.496770833335</v>
          </cell>
          <cell r="M3630" t="str">
            <v>gchateaug</v>
          </cell>
          <cell r="N3630">
            <v>38680.624444444446</v>
          </cell>
          <cell r="O3630" t="str">
            <v>gchateaug</v>
          </cell>
        </row>
        <row r="3631">
          <cell r="A3631" t="str">
            <v>2000</v>
          </cell>
          <cell r="B3631" t="str">
            <v>GR30</v>
          </cell>
          <cell r="C3631" t="str">
            <v>A00</v>
          </cell>
          <cell r="D3631" t="str">
            <v>PC_EMP</v>
          </cell>
          <cell r="E3631" t="str">
            <v>T</v>
          </cell>
          <cell r="F3631" t="str">
            <v>BES</v>
          </cell>
          <cell r="G3631" t="str">
            <v>TOTAL</v>
          </cell>
          <cell r="H3631" t="str">
            <v>:</v>
          </cell>
          <cell r="I3631" t="str">
            <v>NC</v>
          </cell>
          <cell r="K3631" t="str">
            <v>V</v>
          </cell>
          <cell r="L3631">
            <v>38628.496770833335</v>
          </cell>
          <cell r="M3631" t="str">
            <v>gchateaug</v>
          </cell>
          <cell r="N3631">
            <v>38680.624444444446</v>
          </cell>
          <cell r="O3631" t="str">
            <v>gchateaug</v>
          </cell>
        </row>
        <row r="3632">
          <cell r="A3632" t="str">
            <v>2000</v>
          </cell>
          <cell r="B3632" t="str">
            <v>GR30</v>
          </cell>
          <cell r="C3632" t="str">
            <v>A00</v>
          </cell>
          <cell r="D3632" t="str">
            <v>PC_EMP</v>
          </cell>
          <cell r="E3632" t="str">
            <v>T</v>
          </cell>
          <cell r="F3632" t="str">
            <v>TOTAL</v>
          </cell>
          <cell r="G3632" t="str">
            <v>TOTAL</v>
          </cell>
          <cell r="H3632" t="str">
            <v>:</v>
          </cell>
          <cell r="I3632" t="str">
            <v>NC</v>
          </cell>
          <cell r="K3632" t="str">
            <v>V</v>
          </cell>
          <cell r="L3632">
            <v>38628.496770833335</v>
          </cell>
          <cell r="M3632" t="str">
            <v>gchateaug</v>
          </cell>
          <cell r="N3632">
            <v>38680.624444444446</v>
          </cell>
          <cell r="O3632" t="str">
            <v>gchateaug</v>
          </cell>
        </row>
        <row r="3633">
          <cell r="A3633" t="str">
            <v>2000</v>
          </cell>
          <cell r="B3633" t="str">
            <v>GR3</v>
          </cell>
          <cell r="C3633" t="str">
            <v>A00</v>
          </cell>
          <cell r="D3633" t="str">
            <v>PC_EMP</v>
          </cell>
          <cell r="E3633" t="str">
            <v>T</v>
          </cell>
          <cell r="F3633" t="str">
            <v>BES</v>
          </cell>
          <cell r="G3633" t="str">
            <v>TOTAL</v>
          </cell>
          <cell r="H3633" t="str">
            <v>:</v>
          </cell>
          <cell r="I3633" t="str">
            <v>NC</v>
          </cell>
          <cell r="K3633" t="str">
            <v>V</v>
          </cell>
          <cell r="L3633">
            <v>38628.496770833335</v>
          </cell>
          <cell r="M3633" t="str">
            <v>gchateaug</v>
          </cell>
          <cell r="N3633">
            <v>38680.624444444446</v>
          </cell>
          <cell r="O3633" t="str">
            <v>gchateaug</v>
          </cell>
        </row>
        <row r="3634">
          <cell r="A3634" t="str">
            <v>2000</v>
          </cell>
          <cell r="B3634" t="str">
            <v>GR3</v>
          </cell>
          <cell r="C3634" t="str">
            <v>A00</v>
          </cell>
          <cell r="D3634" t="str">
            <v>PC_EMP</v>
          </cell>
          <cell r="E3634" t="str">
            <v>T</v>
          </cell>
          <cell r="F3634" t="str">
            <v>TOTAL</v>
          </cell>
          <cell r="G3634" t="str">
            <v>TOTAL</v>
          </cell>
          <cell r="H3634" t="str">
            <v>:</v>
          </cell>
          <cell r="I3634" t="str">
            <v>NC</v>
          </cell>
          <cell r="K3634" t="str">
            <v>V</v>
          </cell>
          <cell r="L3634">
            <v>38628.496770833335</v>
          </cell>
          <cell r="M3634" t="str">
            <v>gchateaug</v>
          </cell>
          <cell r="N3634">
            <v>38680.624444444446</v>
          </cell>
          <cell r="O3634" t="str">
            <v>gchateaug</v>
          </cell>
        </row>
        <row r="3635">
          <cell r="A3635" t="str">
            <v>2000</v>
          </cell>
          <cell r="B3635" t="str">
            <v>GR24</v>
          </cell>
          <cell r="C3635" t="str">
            <v>A00</v>
          </cell>
          <cell r="D3635" t="str">
            <v>PC_EMP</v>
          </cell>
          <cell r="E3635" t="str">
            <v>T</v>
          </cell>
          <cell r="F3635" t="str">
            <v>BES</v>
          </cell>
          <cell r="G3635" t="str">
            <v>TOTAL</v>
          </cell>
          <cell r="H3635" t="str">
            <v>:</v>
          </cell>
          <cell r="I3635" t="str">
            <v>NC</v>
          </cell>
          <cell r="K3635" t="str">
            <v>V</v>
          </cell>
          <cell r="L3635">
            <v>38628.496770833335</v>
          </cell>
          <cell r="M3635" t="str">
            <v>gchateaug</v>
          </cell>
          <cell r="N3635">
            <v>38680.624444444446</v>
          </cell>
          <cell r="O3635" t="str">
            <v>gchateaug</v>
          </cell>
        </row>
        <row r="3636">
          <cell r="A3636" t="str">
            <v>2000</v>
          </cell>
          <cell r="B3636" t="str">
            <v>GR24</v>
          </cell>
          <cell r="C3636" t="str">
            <v>A00</v>
          </cell>
          <cell r="D3636" t="str">
            <v>PC_EMP</v>
          </cell>
          <cell r="E3636" t="str">
            <v>T</v>
          </cell>
          <cell r="F3636" t="str">
            <v>TOTAL</v>
          </cell>
          <cell r="G3636" t="str">
            <v>TOTAL</v>
          </cell>
          <cell r="H3636" t="str">
            <v>:</v>
          </cell>
          <cell r="I3636" t="str">
            <v>NC</v>
          </cell>
          <cell r="K3636" t="str">
            <v>V</v>
          </cell>
          <cell r="L3636">
            <v>38628.496770833335</v>
          </cell>
          <cell r="M3636" t="str">
            <v>gchateaug</v>
          </cell>
          <cell r="N3636">
            <v>38680.624444444446</v>
          </cell>
          <cell r="O3636" t="str">
            <v>gchateaug</v>
          </cell>
        </row>
        <row r="3637">
          <cell r="A3637" t="str">
            <v>2000</v>
          </cell>
          <cell r="B3637" t="str">
            <v>GR14</v>
          </cell>
          <cell r="C3637" t="str">
            <v>A00</v>
          </cell>
          <cell r="D3637" t="str">
            <v>PC_EMP</v>
          </cell>
          <cell r="E3637" t="str">
            <v>T</v>
          </cell>
          <cell r="F3637" t="str">
            <v>BES</v>
          </cell>
          <cell r="G3637" t="str">
            <v>TOTAL</v>
          </cell>
          <cell r="H3637" t="str">
            <v>:</v>
          </cell>
          <cell r="I3637" t="str">
            <v>NC</v>
          </cell>
          <cell r="K3637" t="str">
            <v>V</v>
          </cell>
          <cell r="L3637">
            <v>38628.496770833335</v>
          </cell>
          <cell r="M3637" t="str">
            <v>gchateaug</v>
          </cell>
          <cell r="N3637">
            <v>38680.624444444446</v>
          </cell>
          <cell r="O3637" t="str">
            <v>gchateaug</v>
          </cell>
        </row>
        <row r="3638">
          <cell r="A3638" t="str">
            <v>1999</v>
          </cell>
          <cell r="B3638" t="str">
            <v>LV00</v>
          </cell>
          <cell r="C3638" t="str">
            <v>A00</v>
          </cell>
          <cell r="D3638" t="str">
            <v>PC_EMP</v>
          </cell>
          <cell r="E3638" t="str">
            <v>T</v>
          </cell>
          <cell r="F3638" t="str">
            <v>BES</v>
          </cell>
          <cell r="G3638" t="str">
            <v>RSE</v>
          </cell>
          <cell r="I3638" t="str">
            <v>NC</v>
          </cell>
          <cell r="K3638" t="str">
            <v>V</v>
          </cell>
          <cell r="L3638">
            <v>38628.496782407405</v>
          </cell>
          <cell r="M3638" t="str">
            <v>gchateaug</v>
          </cell>
          <cell r="N3638">
            <v>38681.684652777774</v>
          </cell>
          <cell r="O3638" t="str">
            <v>gchateaug</v>
          </cell>
          <cell r="Q3638">
            <v>0.02</v>
          </cell>
        </row>
        <row r="3639">
          <cell r="A3639" t="str">
            <v>1999</v>
          </cell>
          <cell r="B3639" t="str">
            <v>LV00</v>
          </cell>
          <cell r="C3639" t="str">
            <v>A00</v>
          </cell>
          <cell r="D3639" t="str">
            <v>PC_EMP</v>
          </cell>
          <cell r="E3639" t="str">
            <v>T</v>
          </cell>
          <cell r="F3639" t="str">
            <v>BES</v>
          </cell>
          <cell r="G3639" t="str">
            <v>TOTAL</v>
          </cell>
          <cell r="I3639" t="str">
            <v>NC</v>
          </cell>
          <cell r="K3639" t="str">
            <v>V</v>
          </cell>
          <cell r="L3639">
            <v>38628.496782407405</v>
          </cell>
          <cell r="M3639" t="str">
            <v>gchateaug</v>
          </cell>
          <cell r="N3639">
            <v>38681.684652777774</v>
          </cell>
          <cell r="O3639" t="str">
            <v>gchateaug</v>
          </cell>
          <cell r="Q3639">
            <v>0.05</v>
          </cell>
        </row>
        <row r="3640">
          <cell r="A3640" t="str">
            <v>2001</v>
          </cell>
          <cell r="B3640" t="str">
            <v>LV00</v>
          </cell>
          <cell r="C3640" t="str">
            <v>A00</v>
          </cell>
          <cell r="D3640" t="str">
            <v>PC_EMP</v>
          </cell>
          <cell r="E3640" t="str">
            <v>T</v>
          </cell>
          <cell r="F3640" t="str">
            <v>BES</v>
          </cell>
          <cell r="G3640" t="str">
            <v>RSE</v>
          </cell>
          <cell r="I3640" t="str">
            <v>NC</v>
          </cell>
          <cell r="K3640" t="str">
            <v>V</v>
          </cell>
          <cell r="L3640">
            <v>38628.496782407405</v>
          </cell>
          <cell r="M3640" t="str">
            <v>gchateaug</v>
          </cell>
          <cell r="N3640">
            <v>38681.684641203705</v>
          </cell>
          <cell r="O3640" t="str">
            <v>gchateaug</v>
          </cell>
          <cell r="Q3640">
            <v>0.1</v>
          </cell>
        </row>
        <row r="3641">
          <cell r="A3641" t="str">
            <v>2001</v>
          </cell>
          <cell r="B3641" t="str">
            <v>LV00</v>
          </cell>
          <cell r="C3641" t="str">
            <v>A00</v>
          </cell>
          <cell r="D3641" t="str">
            <v>PC_EMP</v>
          </cell>
          <cell r="E3641" t="str">
            <v>T</v>
          </cell>
          <cell r="F3641" t="str">
            <v>BES</v>
          </cell>
          <cell r="G3641" t="str">
            <v>TOTAL</v>
          </cell>
          <cell r="I3641" t="str">
            <v>NC</v>
          </cell>
          <cell r="K3641" t="str">
            <v>V</v>
          </cell>
          <cell r="L3641">
            <v>38628.496782407405</v>
          </cell>
          <cell r="M3641" t="str">
            <v>gchateaug</v>
          </cell>
          <cell r="N3641">
            <v>38681.684641203705</v>
          </cell>
          <cell r="O3641" t="str">
            <v>gchateaug</v>
          </cell>
          <cell r="Q3641">
            <v>0.18</v>
          </cell>
        </row>
        <row r="3642">
          <cell r="A3642" t="str">
            <v>2001</v>
          </cell>
          <cell r="B3642" t="str">
            <v>LV00</v>
          </cell>
          <cell r="C3642" t="str">
            <v>A00</v>
          </cell>
          <cell r="D3642" t="str">
            <v>PC_EMP</v>
          </cell>
          <cell r="E3642" t="str">
            <v>T</v>
          </cell>
          <cell r="F3642" t="str">
            <v>TOTAL</v>
          </cell>
          <cell r="G3642" t="str">
            <v>RSE</v>
          </cell>
          <cell r="I3642" t="str">
            <v>NC</v>
          </cell>
          <cell r="K3642" t="str">
            <v>V</v>
          </cell>
          <cell r="L3642">
            <v>38628.496782407405</v>
          </cell>
          <cell r="M3642" t="str">
            <v>gchateaug</v>
          </cell>
          <cell r="N3642">
            <v>38681.684641203705</v>
          </cell>
          <cell r="O3642" t="str">
            <v>gchateaug</v>
          </cell>
          <cell r="Q3642">
            <v>0.6</v>
          </cell>
        </row>
        <row r="3643">
          <cell r="A3643" t="str">
            <v>2001</v>
          </cell>
          <cell r="B3643" t="str">
            <v>LV00</v>
          </cell>
          <cell r="C3643" t="str">
            <v>A00</v>
          </cell>
          <cell r="D3643" t="str">
            <v>PC_EMP</v>
          </cell>
          <cell r="E3643" t="str">
            <v>T</v>
          </cell>
          <cell r="F3643" t="str">
            <v>TOTAL</v>
          </cell>
          <cell r="G3643" t="str">
            <v>TOTAL</v>
          </cell>
          <cell r="I3643" t="str">
            <v>NC</v>
          </cell>
          <cell r="K3643" t="str">
            <v>V</v>
          </cell>
          <cell r="L3643">
            <v>38628.496782407405</v>
          </cell>
          <cell r="M3643" t="str">
            <v>gchateaug</v>
          </cell>
          <cell r="N3643">
            <v>38681.684641203705</v>
          </cell>
          <cell r="O3643" t="str">
            <v>gchateaug</v>
          </cell>
          <cell r="Q3643">
            <v>0.87</v>
          </cell>
        </row>
        <row r="3644">
          <cell r="A3644" t="str">
            <v>2001</v>
          </cell>
          <cell r="B3644" t="str">
            <v>LV0</v>
          </cell>
          <cell r="C3644" t="str">
            <v>A00</v>
          </cell>
          <cell r="D3644" t="str">
            <v>PC_EMP</v>
          </cell>
          <cell r="E3644" t="str">
            <v>T</v>
          </cell>
          <cell r="F3644" t="str">
            <v>BES</v>
          </cell>
          <cell r="G3644" t="str">
            <v>RSE</v>
          </cell>
          <cell r="I3644" t="str">
            <v>NC</v>
          </cell>
          <cell r="K3644" t="str">
            <v>V</v>
          </cell>
          <cell r="L3644">
            <v>38628.496782407405</v>
          </cell>
          <cell r="M3644" t="str">
            <v>gchateaug</v>
          </cell>
          <cell r="N3644">
            <v>38681.68445601852</v>
          </cell>
          <cell r="O3644" t="str">
            <v>gchateaug</v>
          </cell>
          <cell r="Q3644">
            <v>0.1</v>
          </cell>
        </row>
        <row r="3645">
          <cell r="A3645" t="str">
            <v>2001</v>
          </cell>
          <cell r="B3645" t="str">
            <v>LV0</v>
          </cell>
          <cell r="C3645" t="str">
            <v>A00</v>
          </cell>
          <cell r="D3645" t="str">
            <v>PC_EMP</v>
          </cell>
          <cell r="E3645" t="str">
            <v>T</v>
          </cell>
          <cell r="F3645" t="str">
            <v>BES</v>
          </cell>
          <cell r="G3645" t="str">
            <v>TOTAL</v>
          </cell>
          <cell r="I3645" t="str">
            <v>NC</v>
          </cell>
          <cell r="K3645" t="str">
            <v>V</v>
          </cell>
          <cell r="L3645">
            <v>38628.496782407405</v>
          </cell>
          <cell r="M3645" t="str">
            <v>gchateaug</v>
          </cell>
          <cell r="N3645">
            <v>38681.68445601852</v>
          </cell>
          <cell r="O3645" t="str">
            <v>gchateaug</v>
          </cell>
          <cell r="Q3645">
            <v>0.18</v>
          </cell>
        </row>
        <row r="3646">
          <cell r="A3646" t="str">
            <v>2001</v>
          </cell>
          <cell r="B3646" t="str">
            <v>LV0</v>
          </cell>
          <cell r="C3646" t="str">
            <v>A00</v>
          </cell>
          <cell r="D3646" t="str">
            <v>PC_EMP</v>
          </cell>
          <cell r="E3646" t="str">
            <v>T</v>
          </cell>
          <cell r="F3646" t="str">
            <v>TOTAL</v>
          </cell>
          <cell r="G3646" t="str">
            <v>RSE</v>
          </cell>
          <cell r="I3646" t="str">
            <v>NC</v>
          </cell>
          <cell r="K3646" t="str">
            <v>V</v>
          </cell>
          <cell r="L3646">
            <v>38628.496782407405</v>
          </cell>
          <cell r="M3646" t="str">
            <v>gchateaug</v>
          </cell>
          <cell r="N3646">
            <v>38681.68445601852</v>
          </cell>
          <cell r="O3646" t="str">
            <v>gchateaug</v>
          </cell>
          <cell r="Q3646">
            <v>0.6</v>
          </cell>
        </row>
        <row r="3647">
          <cell r="A3647" t="str">
            <v>2001</v>
          </cell>
          <cell r="B3647" t="str">
            <v>LV0</v>
          </cell>
          <cell r="C3647" t="str">
            <v>A00</v>
          </cell>
          <cell r="D3647" t="str">
            <v>PC_EMP</v>
          </cell>
          <cell r="E3647" t="str">
            <v>T</v>
          </cell>
          <cell r="F3647" t="str">
            <v>TOTAL</v>
          </cell>
          <cell r="G3647" t="str">
            <v>TOTAL</v>
          </cell>
          <cell r="I3647" t="str">
            <v>NC</v>
          </cell>
          <cell r="K3647" t="str">
            <v>V</v>
          </cell>
          <cell r="L3647">
            <v>38628.496782407405</v>
          </cell>
          <cell r="M3647" t="str">
            <v>gchateaug</v>
          </cell>
          <cell r="N3647">
            <v>38681.68445601852</v>
          </cell>
          <cell r="O3647" t="str">
            <v>gchateaug</v>
          </cell>
          <cell r="Q3647">
            <v>0.87</v>
          </cell>
        </row>
        <row r="3648">
          <cell r="A3648" t="str">
            <v>2001</v>
          </cell>
          <cell r="B3648" t="str">
            <v>ITG2</v>
          </cell>
          <cell r="C3648" t="str">
            <v>A00</v>
          </cell>
          <cell r="D3648" t="str">
            <v>PC_EMP</v>
          </cell>
          <cell r="E3648" t="str">
            <v>T</v>
          </cell>
          <cell r="F3648" t="str">
            <v>BES</v>
          </cell>
          <cell r="G3648" t="str">
            <v>RSE</v>
          </cell>
          <cell r="H3648" t="str">
            <v>:</v>
          </cell>
          <cell r="I3648" t="str">
            <v>NC</v>
          </cell>
          <cell r="K3648" t="str">
            <v>V</v>
          </cell>
          <cell r="L3648">
            <v>38628.496782407405</v>
          </cell>
          <cell r="M3648" t="str">
            <v>gchateaug</v>
          </cell>
          <cell r="N3648">
            <v>38680.624444444446</v>
          </cell>
          <cell r="O3648" t="str">
            <v>gchateaug</v>
          </cell>
        </row>
        <row r="3649">
          <cell r="A3649" t="str">
            <v>2001</v>
          </cell>
          <cell r="B3649" t="str">
            <v>ITG2</v>
          </cell>
          <cell r="C3649" t="str">
            <v>A00</v>
          </cell>
          <cell r="D3649" t="str">
            <v>PC_EMP</v>
          </cell>
          <cell r="E3649" t="str">
            <v>T</v>
          </cell>
          <cell r="F3649" t="str">
            <v>BES</v>
          </cell>
          <cell r="G3649" t="str">
            <v>TOTAL</v>
          </cell>
          <cell r="H3649" t="str">
            <v>:</v>
          </cell>
          <cell r="I3649" t="str">
            <v>NC</v>
          </cell>
          <cell r="K3649" t="str">
            <v>V</v>
          </cell>
          <cell r="L3649">
            <v>38628.496782407405</v>
          </cell>
          <cell r="M3649" t="str">
            <v>gchateaug</v>
          </cell>
          <cell r="N3649">
            <v>38680.624444444446</v>
          </cell>
          <cell r="O3649" t="str">
            <v>gchateaug</v>
          </cell>
        </row>
        <row r="3650">
          <cell r="A3650" t="str">
            <v>2001</v>
          </cell>
          <cell r="B3650" t="str">
            <v>ITG2</v>
          </cell>
          <cell r="C3650" t="str">
            <v>A00</v>
          </cell>
          <cell r="D3650" t="str">
            <v>PC_EMP</v>
          </cell>
          <cell r="E3650" t="str">
            <v>T</v>
          </cell>
          <cell r="F3650" t="str">
            <v>TOTAL</v>
          </cell>
          <cell r="G3650" t="str">
            <v>RSE</v>
          </cell>
          <cell r="H3650" t="str">
            <v>:</v>
          </cell>
          <cell r="I3650" t="str">
            <v>NC</v>
          </cell>
          <cell r="K3650" t="str">
            <v>V</v>
          </cell>
          <cell r="L3650">
            <v>38628.496782407405</v>
          </cell>
          <cell r="M3650" t="str">
            <v>gchateaug</v>
          </cell>
          <cell r="N3650">
            <v>38680.624444444446</v>
          </cell>
          <cell r="O3650" t="str">
            <v>gchateaug</v>
          </cell>
        </row>
        <row r="3651">
          <cell r="A3651" t="str">
            <v>2001</v>
          </cell>
          <cell r="B3651" t="str">
            <v>ITG2</v>
          </cell>
          <cell r="C3651" t="str">
            <v>A00</v>
          </cell>
          <cell r="D3651" t="str">
            <v>PC_EMP</v>
          </cell>
          <cell r="E3651" t="str">
            <v>T</v>
          </cell>
          <cell r="F3651" t="str">
            <v>TOTAL</v>
          </cell>
          <cell r="G3651" t="str">
            <v>TOTAL</v>
          </cell>
          <cell r="H3651" t="str">
            <v>:</v>
          </cell>
          <cell r="I3651" t="str">
            <v>NC</v>
          </cell>
          <cell r="K3651" t="str">
            <v>V</v>
          </cell>
          <cell r="L3651">
            <v>38628.496782407405</v>
          </cell>
          <cell r="M3651" t="str">
            <v>gchateaug</v>
          </cell>
          <cell r="N3651">
            <v>38680.624444444446</v>
          </cell>
          <cell r="O3651" t="str">
            <v>gchateaug</v>
          </cell>
        </row>
        <row r="3652">
          <cell r="A3652" t="str">
            <v>2001</v>
          </cell>
          <cell r="B3652" t="str">
            <v>ITG1</v>
          </cell>
          <cell r="C3652" t="str">
            <v>A00</v>
          </cell>
          <cell r="D3652" t="str">
            <v>PC_EMP</v>
          </cell>
          <cell r="E3652" t="str">
            <v>T</v>
          </cell>
          <cell r="F3652" t="str">
            <v>BES</v>
          </cell>
          <cell r="G3652" t="str">
            <v>RSE</v>
          </cell>
          <cell r="H3652" t="str">
            <v>:</v>
          </cell>
          <cell r="I3652" t="str">
            <v>NC</v>
          </cell>
          <cell r="K3652" t="str">
            <v>V</v>
          </cell>
          <cell r="L3652">
            <v>38628.496782407405</v>
          </cell>
          <cell r="M3652" t="str">
            <v>gchateaug</v>
          </cell>
          <cell r="N3652">
            <v>38680.624444444446</v>
          </cell>
          <cell r="O3652" t="str">
            <v>gchateaug</v>
          </cell>
        </row>
        <row r="3653">
          <cell r="A3653" t="str">
            <v>2001</v>
          </cell>
          <cell r="B3653" t="str">
            <v>ITG1</v>
          </cell>
          <cell r="C3653" t="str">
            <v>A00</v>
          </cell>
          <cell r="D3653" t="str">
            <v>PC_EMP</v>
          </cell>
          <cell r="E3653" t="str">
            <v>T</v>
          </cell>
          <cell r="F3653" t="str">
            <v>BES</v>
          </cell>
          <cell r="G3653" t="str">
            <v>TOTAL</v>
          </cell>
          <cell r="H3653" t="str">
            <v>:</v>
          </cell>
          <cell r="I3653" t="str">
            <v>NC</v>
          </cell>
          <cell r="K3653" t="str">
            <v>V</v>
          </cell>
          <cell r="L3653">
            <v>38628.496782407405</v>
          </cell>
          <cell r="M3653" t="str">
            <v>gchateaug</v>
          </cell>
          <cell r="N3653">
            <v>38680.624444444446</v>
          </cell>
          <cell r="O3653" t="str">
            <v>gchateaug</v>
          </cell>
        </row>
        <row r="3654">
          <cell r="A3654" t="str">
            <v>2000</v>
          </cell>
          <cell r="B3654" t="str">
            <v>ITF4</v>
          </cell>
          <cell r="C3654" t="str">
            <v>A00</v>
          </cell>
          <cell r="D3654" t="str">
            <v>PC_EMP</v>
          </cell>
          <cell r="E3654" t="str">
            <v>T</v>
          </cell>
          <cell r="F3654" t="str">
            <v>TOTAL</v>
          </cell>
          <cell r="G3654" t="str">
            <v>RSE</v>
          </cell>
          <cell r="I3654" t="str">
            <v>NC</v>
          </cell>
          <cell r="J3654" t="str">
            <v>; former flag equal "s"</v>
          </cell>
          <cell r="K3654" t="str">
            <v>V</v>
          </cell>
          <cell r="L3654">
            <v>38628.496782407405</v>
          </cell>
          <cell r="M3654" t="str">
            <v>gchateaug</v>
          </cell>
          <cell r="N3654">
            <v>38680.624432870369</v>
          </cell>
          <cell r="O3654" t="str">
            <v>gchateaug</v>
          </cell>
          <cell r="Q3654">
            <v>0.28999999999999998</v>
          </cell>
        </row>
        <row r="3655">
          <cell r="A3655" t="str">
            <v>2000</v>
          </cell>
          <cell r="B3655" t="str">
            <v>ITF4</v>
          </cell>
          <cell r="C3655" t="str">
            <v>A00</v>
          </cell>
          <cell r="D3655" t="str">
            <v>PC_EMP</v>
          </cell>
          <cell r="E3655" t="str">
            <v>T</v>
          </cell>
          <cell r="F3655" t="str">
            <v>TOTAL</v>
          </cell>
          <cell r="G3655" t="str">
            <v>TOTAL</v>
          </cell>
          <cell r="I3655" t="str">
            <v>NC</v>
          </cell>
          <cell r="J3655" t="str">
            <v>; former flag equal "s"</v>
          </cell>
          <cell r="K3655" t="str">
            <v>V</v>
          </cell>
          <cell r="L3655">
            <v>38628.496782407405</v>
          </cell>
          <cell r="M3655" t="str">
            <v>gchateaug</v>
          </cell>
          <cell r="N3655">
            <v>38680.624432870369</v>
          </cell>
          <cell r="O3655" t="str">
            <v>gchateaug</v>
          </cell>
          <cell r="Q3655">
            <v>0.54</v>
          </cell>
        </row>
        <row r="3656">
          <cell r="A3656" t="str">
            <v>2000</v>
          </cell>
          <cell r="B3656" t="str">
            <v>ITF2</v>
          </cell>
          <cell r="C3656" t="str">
            <v>A00</v>
          </cell>
          <cell r="D3656" t="str">
            <v>PC_EMP</v>
          </cell>
          <cell r="E3656" t="str">
            <v>T</v>
          </cell>
          <cell r="F3656" t="str">
            <v>BES</v>
          </cell>
          <cell r="G3656" t="str">
            <v>RSE</v>
          </cell>
          <cell r="I3656" t="str">
            <v>NC</v>
          </cell>
          <cell r="J3656" t="str">
            <v>; former flag equal "s"</v>
          </cell>
          <cell r="K3656" t="str">
            <v>V</v>
          </cell>
          <cell r="L3656">
            <v>38628.496782407405</v>
          </cell>
          <cell r="M3656" t="str">
            <v>gchateaug</v>
          </cell>
          <cell r="N3656">
            <v>38680.624432870369</v>
          </cell>
          <cell r="O3656" t="str">
            <v>gchateaug</v>
          </cell>
          <cell r="Q3656">
            <v>0.01</v>
          </cell>
        </row>
        <row r="3657">
          <cell r="A3657" t="str">
            <v>2000</v>
          </cell>
          <cell r="B3657" t="str">
            <v>ITF2</v>
          </cell>
          <cell r="C3657" t="str">
            <v>A00</v>
          </cell>
          <cell r="D3657" t="str">
            <v>PC_EMP</v>
          </cell>
          <cell r="E3657" t="str">
            <v>T</v>
          </cell>
          <cell r="F3657" t="str">
            <v>BES</v>
          </cell>
          <cell r="G3657" t="str">
            <v>TOTAL</v>
          </cell>
          <cell r="I3657" t="str">
            <v>NC</v>
          </cell>
          <cell r="J3657" t="str">
            <v>; former flag equal "s"</v>
          </cell>
          <cell r="K3657" t="str">
            <v>V</v>
          </cell>
          <cell r="L3657">
            <v>38628.496782407405</v>
          </cell>
          <cell r="M3657" t="str">
            <v>gchateaug</v>
          </cell>
          <cell r="N3657">
            <v>38680.624432870369</v>
          </cell>
          <cell r="O3657" t="str">
            <v>gchateaug</v>
          </cell>
          <cell r="Q3657">
            <v>0.03</v>
          </cell>
        </row>
        <row r="3658">
          <cell r="A3658" t="str">
            <v>2000</v>
          </cell>
          <cell r="B3658" t="str">
            <v>ITF2</v>
          </cell>
          <cell r="C3658" t="str">
            <v>A00</v>
          </cell>
          <cell r="D3658" t="str">
            <v>PC_EMP</v>
          </cell>
          <cell r="E3658" t="str">
            <v>T</v>
          </cell>
          <cell r="F3658" t="str">
            <v>TOTAL</v>
          </cell>
          <cell r="G3658" t="str">
            <v>RSE</v>
          </cell>
          <cell r="I3658" t="str">
            <v>NC</v>
          </cell>
          <cell r="J3658" t="str">
            <v>; former flag equal "s"</v>
          </cell>
          <cell r="K3658" t="str">
            <v>V</v>
          </cell>
          <cell r="L3658">
            <v>38628.496782407405</v>
          </cell>
          <cell r="M3658" t="str">
            <v>gchateaug</v>
          </cell>
          <cell r="N3658">
            <v>38680.624432870369</v>
          </cell>
          <cell r="O3658" t="str">
            <v>gchateaug</v>
          </cell>
          <cell r="Q3658">
            <v>0.16</v>
          </cell>
        </row>
        <row r="3659">
          <cell r="A3659" t="str">
            <v>2000</v>
          </cell>
          <cell r="B3659" t="str">
            <v>ITF2</v>
          </cell>
          <cell r="C3659" t="str">
            <v>A00</v>
          </cell>
          <cell r="D3659" t="str">
            <v>PC_EMP</v>
          </cell>
          <cell r="E3659" t="str">
            <v>T</v>
          </cell>
          <cell r="F3659" t="str">
            <v>TOTAL</v>
          </cell>
          <cell r="G3659" t="str">
            <v>TOTAL</v>
          </cell>
          <cell r="I3659" t="str">
            <v>NC</v>
          </cell>
          <cell r="J3659" t="str">
            <v>; former flag equal "s"</v>
          </cell>
          <cell r="K3659" t="str">
            <v>V</v>
          </cell>
          <cell r="L3659">
            <v>38628.496782407405</v>
          </cell>
          <cell r="M3659" t="str">
            <v>gchateaug</v>
          </cell>
          <cell r="N3659">
            <v>38680.624432870369</v>
          </cell>
          <cell r="O3659" t="str">
            <v>gchateaug</v>
          </cell>
          <cell r="Q3659">
            <v>0.35</v>
          </cell>
        </row>
        <row r="3660">
          <cell r="A3660" t="str">
            <v>2000</v>
          </cell>
          <cell r="B3660" t="str">
            <v>ITF1</v>
          </cell>
          <cell r="C3660" t="str">
            <v>A00</v>
          </cell>
          <cell r="D3660" t="str">
            <v>PC_EMP</v>
          </cell>
          <cell r="E3660" t="str">
            <v>T</v>
          </cell>
          <cell r="F3660" t="str">
            <v>BES</v>
          </cell>
          <cell r="G3660" t="str">
            <v>RSE</v>
          </cell>
          <cell r="I3660" t="str">
            <v>NC</v>
          </cell>
          <cell r="J3660" t="str">
            <v>; former flag equal "s"</v>
          </cell>
          <cell r="K3660" t="str">
            <v>V</v>
          </cell>
          <cell r="L3660">
            <v>38628.496782407405</v>
          </cell>
          <cell r="M3660" t="str">
            <v>gchateaug</v>
          </cell>
          <cell r="N3660">
            <v>38680.624432870369</v>
          </cell>
          <cell r="O3660" t="str">
            <v>gchateaug</v>
          </cell>
          <cell r="Q3660">
            <v>0.15</v>
          </cell>
        </row>
        <row r="3661">
          <cell r="A3661" t="str">
            <v>2000</v>
          </cell>
          <cell r="B3661" t="str">
            <v>ITF1</v>
          </cell>
          <cell r="C3661" t="str">
            <v>A00</v>
          </cell>
          <cell r="D3661" t="str">
            <v>PC_EMP</v>
          </cell>
          <cell r="E3661" t="str">
            <v>T</v>
          </cell>
          <cell r="F3661" t="str">
            <v>BES</v>
          </cell>
          <cell r="G3661" t="str">
            <v>TOTAL</v>
          </cell>
          <cell r="I3661" t="str">
            <v>NC</v>
          </cell>
          <cell r="J3661" t="str">
            <v>; former flag equal "s"</v>
          </cell>
          <cell r="K3661" t="str">
            <v>V</v>
          </cell>
          <cell r="L3661">
            <v>38628.496782407405</v>
          </cell>
          <cell r="M3661" t="str">
            <v>gchateaug</v>
          </cell>
          <cell r="N3661">
            <v>38680.624432870369</v>
          </cell>
          <cell r="O3661" t="str">
            <v>gchateaug</v>
          </cell>
          <cell r="Q3661">
            <v>0.3</v>
          </cell>
        </row>
        <row r="3662">
          <cell r="A3662" t="str">
            <v>2000</v>
          </cell>
          <cell r="B3662" t="str">
            <v>ITF1</v>
          </cell>
          <cell r="C3662" t="str">
            <v>A00</v>
          </cell>
          <cell r="D3662" t="str">
            <v>PC_EMP</v>
          </cell>
          <cell r="E3662" t="str">
            <v>T</v>
          </cell>
          <cell r="F3662" t="str">
            <v>TOTAL</v>
          </cell>
          <cell r="G3662" t="str">
            <v>RSE</v>
          </cell>
          <cell r="I3662" t="str">
            <v>NC</v>
          </cell>
          <cell r="J3662" t="str">
            <v>; former flag equal "s"</v>
          </cell>
          <cell r="K3662" t="str">
            <v>V</v>
          </cell>
          <cell r="L3662">
            <v>38628.496782407405</v>
          </cell>
          <cell r="M3662" t="str">
            <v>gchateaug</v>
          </cell>
          <cell r="N3662">
            <v>38680.624432870369</v>
          </cell>
          <cell r="O3662" t="str">
            <v>gchateaug</v>
          </cell>
          <cell r="Q3662">
            <v>0.46</v>
          </cell>
        </row>
        <row r="3663">
          <cell r="A3663" t="str">
            <v>2000</v>
          </cell>
          <cell r="B3663" t="str">
            <v>ITF1</v>
          </cell>
          <cell r="C3663" t="str">
            <v>A00</v>
          </cell>
          <cell r="D3663" t="str">
            <v>PC_EMP</v>
          </cell>
          <cell r="E3663" t="str">
            <v>T</v>
          </cell>
          <cell r="F3663" t="str">
            <v>TOTAL</v>
          </cell>
          <cell r="G3663" t="str">
            <v>TOTAL</v>
          </cell>
          <cell r="I3663" t="str">
            <v>NC</v>
          </cell>
          <cell r="J3663" t="str">
            <v>; former flag equal "s"</v>
          </cell>
          <cell r="K3663" t="str">
            <v>V</v>
          </cell>
          <cell r="L3663">
            <v>38628.496782407405</v>
          </cell>
          <cell r="M3663" t="str">
            <v>gchateaug</v>
          </cell>
          <cell r="N3663">
            <v>38680.624432870369</v>
          </cell>
          <cell r="O3663" t="str">
            <v>gchateaug</v>
          </cell>
          <cell r="Q3663">
            <v>0.87</v>
          </cell>
        </row>
        <row r="3664">
          <cell r="A3664" t="str">
            <v>2000</v>
          </cell>
          <cell r="B3664" t="str">
            <v>ITE3</v>
          </cell>
          <cell r="C3664" t="str">
            <v>A00</v>
          </cell>
          <cell r="D3664" t="str">
            <v>PC_EMP</v>
          </cell>
          <cell r="E3664" t="str">
            <v>T</v>
          </cell>
          <cell r="F3664" t="str">
            <v>BES</v>
          </cell>
          <cell r="G3664" t="str">
            <v>RSE</v>
          </cell>
          <cell r="I3664" t="str">
            <v>NC</v>
          </cell>
          <cell r="J3664" t="str">
            <v>; former flag equal "s"</v>
          </cell>
          <cell r="K3664" t="str">
            <v>V</v>
          </cell>
          <cell r="L3664">
            <v>38628.496782407405</v>
          </cell>
          <cell r="M3664" t="str">
            <v>gchateaug</v>
          </cell>
          <cell r="N3664">
            <v>38680.624444444446</v>
          </cell>
          <cell r="O3664" t="str">
            <v>gchateaug</v>
          </cell>
          <cell r="Q3664">
            <v>0.04</v>
          </cell>
        </row>
        <row r="3665">
          <cell r="A3665" t="str">
            <v>2000</v>
          </cell>
          <cell r="B3665" t="str">
            <v>ITE3</v>
          </cell>
          <cell r="C3665" t="str">
            <v>A00</v>
          </cell>
          <cell r="D3665" t="str">
            <v>PC_EMP</v>
          </cell>
          <cell r="E3665" t="str">
            <v>T</v>
          </cell>
          <cell r="F3665" t="str">
            <v>BES</v>
          </cell>
          <cell r="G3665" t="str">
            <v>TOTAL</v>
          </cell>
          <cell r="I3665" t="str">
            <v>NC</v>
          </cell>
          <cell r="J3665" t="str">
            <v>; former flag equal "s"</v>
          </cell>
          <cell r="K3665" t="str">
            <v>V</v>
          </cell>
          <cell r="L3665">
            <v>38628.496782407405</v>
          </cell>
          <cell r="M3665" t="str">
            <v>gchateaug</v>
          </cell>
          <cell r="N3665">
            <v>38680.624444444446</v>
          </cell>
          <cell r="O3665" t="str">
            <v>gchateaug</v>
          </cell>
          <cell r="Q3665">
            <v>0.17</v>
          </cell>
        </row>
        <row r="3666">
          <cell r="A3666" t="str">
            <v>2002</v>
          </cell>
          <cell r="B3666" t="str">
            <v>ES23</v>
          </cell>
          <cell r="C3666" t="str">
            <v>A00</v>
          </cell>
          <cell r="D3666" t="str">
            <v>PC_EMP</v>
          </cell>
          <cell r="E3666" t="str">
            <v>T</v>
          </cell>
          <cell r="F3666" t="str">
            <v>BES</v>
          </cell>
          <cell r="G3666" t="str">
            <v>TOTAL</v>
          </cell>
          <cell r="I3666" t="str">
            <v>MS</v>
          </cell>
          <cell r="K3666" t="str">
            <v>V</v>
          </cell>
          <cell r="L3666">
            <v>38628.496782407405</v>
          </cell>
          <cell r="M3666" t="str">
            <v>gchateaug</v>
          </cell>
          <cell r="N3666">
            <v>38680.624456018515</v>
          </cell>
          <cell r="O3666" t="str">
            <v>gchateaug</v>
          </cell>
          <cell r="Q3666">
            <v>0.65</v>
          </cell>
        </row>
        <row r="3667">
          <cell r="A3667" t="str">
            <v>1989</v>
          </cell>
          <cell r="B3667" t="str">
            <v>DK0</v>
          </cell>
          <cell r="C3667" t="str">
            <v>A00</v>
          </cell>
          <cell r="D3667" t="str">
            <v>PC_EMP</v>
          </cell>
          <cell r="E3667" t="str">
            <v>T</v>
          </cell>
          <cell r="F3667" t="str">
            <v>TOTAL</v>
          </cell>
          <cell r="G3667" t="str">
            <v>TOTAL</v>
          </cell>
          <cell r="I3667" t="str">
            <v>NC</v>
          </cell>
          <cell r="K3667" t="str">
            <v>V</v>
          </cell>
          <cell r="L3667">
            <v>38628.496782407405</v>
          </cell>
          <cell r="M3667" t="str">
            <v>gchateaug</v>
          </cell>
          <cell r="N3667">
            <v>38681.684444444443</v>
          </cell>
          <cell r="O3667" t="str">
            <v>gchateaug</v>
          </cell>
          <cell r="Q3667">
            <v>1.62</v>
          </cell>
        </row>
        <row r="3668">
          <cell r="A3668" t="str">
            <v>1989</v>
          </cell>
          <cell r="B3668" t="str">
            <v>DK0</v>
          </cell>
          <cell r="C3668" t="str">
            <v>A00</v>
          </cell>
          <cell r="D3668" t="str">
            <v>PC_EMP</v>
          </cell>
          <cell r="E3668" t="str">
            <v>T</v>
          </cell>
          <cell r="F3668" t="str">
            <v>TOTAL</v>
          </cell>
          <cell r="G3668" t="str">
            <v>RSE</v>
          </cell>
          <cell r="I3668" t="str">
            <v>NC</v>
          </cell>
          <cell r="K3668" t="str">
            <v>V</v>
          </cell>
          <cell r="L3668">
            <v>38628.496782407405</v>
          </cell>
          <cell r="M3668" t="str">
            <v>gchateaug</v>
          </cell>
          <cell r="N3668">
            <v>38681.684444444443</v>
          </cell>
          <cell r="O3668" t="str">
            <v>gchateaug</v>
          </cell>
          <cell r="Q3668">
            <v>0.75</v>
          </cell>
        </row>
        <row r="3669">
          <cell r="A3669" t="str">
            <v>1989</v>
          </cell>
          <cell r="B3669" t="str">
            <v>DK0</v>
          </cell>
          <cell r="C3669" t="str">
            <v>A00</v>
          </cell>
          <cell r="D3669" t="str">
            <v>PC_EMP</v>
          </cell>
          <cell r="E3669" t="str">
            <v>T</v>
          </cell>
          <cell r="F3669" t="str">
            <v>BES</v>
          </cell>
          <cell r="G3669" t="str">
            <v>TOTAL</v>
          </cell>
          <cell r="I3669" t="str">
            <v>NC</v>
          </cell>
          <cell r="K3669" t="str">
            <v>V</v>
          </cell>
          <cell r="L3669">
            <v>38628.496782407405</v>
          </cell>
          <cell r="M3669" t="str">
            <v>gchateaug</v>
          </cell>
          <cell r="N3669">
            <v>38681.684444444443</v>
          </cell>
          <cell r="O3669" t="str">
            <v>gchateaug</v>
          </cell>
          <cell r="Q3669">
            <v>0.79</v>
          </cell>
        </row>
        <row r="3670">
          <cell r="A3670" t="str">
            <v>1989</v>
          </cell>
          <cell r="B3670" t="str">
            <v>DK0</v>
          </cell>
          <cell r="C3670" t="str">
            <v>A00</v>
          </cell>
          <cell r="D3670" t="str">
            <v>PC_EMP</v>
          </cell>
          <cell r="E3670" t="str">
            <v>T</v>
          </cell>
          <cell r="F3670" t="str">
            <v>BES</v>
          </cell>
          <cell r="G3670" t="str">
            <v>RSE</v>
          </cell>
          <cell r="I3670" t="str">
            <v>NC</v>
          </cell>
          <cell r="K3670" t="str">
            <v>V</v>
          </cell>
          <cell r="L3670">
            <v>38628.496782407405</v>
          </cell>
          <cell r="M3670" t="str">
            <v>gchateaug</v>
          </cell>
          <cell r="N3670">
            <v>38681.684444444443</v>
          </cell>
          <cell r="O3670" t="str">
            <v>gchateaug</v>
          </cell>
          <cell r="Q3670">
            <v>0.24</v>
          </cell>
        </row>
        <row r="3671">
          <cell r="A3671" t="str">
            <v>1988</v>
          </cell>
          <cell r="B3671" t="str">
            <v>LU00</v>
          </cell>
          <cell r="C3671" t="str">
            <v>A00</v>
          </cell>
          <cell r="D3671" t="str">
            <v>PC_EMP</v>
          </cell>
          <cell r="E3671" t="str">
            <v>T</v>
          </cell>
          <cell r="F3671" t="str">
            <v>TOTAL</v>
          </cell>
          <cell r="G3671" t="str">
            <v>TOTAL</v>
          </cell>
          <cell r="H3671" t="str">
            <v>:</v>
          </cell>
          <cell r="I3671" t="str">
            <v>NC</v>
          </cell>
          <cell r="K3671" t="str">
            <v>V</v>
          </cell>
          <cell r="L3671">
            <v>38628.496782407405</v>
          </cell>
          <cell r="M3671" t="str">
            <v>gchateaug</v>
          </cell>
          <cell r="N3671">
            <v>38680.624456018515</v>
          </cell>
          <cell r="O3671" t="str">
            <v>gchateaug</v>
          </cell>
        </row>
        <row r="3672">
          <cell r="A3672" t="str">
            <v>1988</v>
          </cell>
          <cell r="B3672" t="str">
            <v>LU00</v>
          </cell>
          <cell r="C3672" t="str">
            <v>A00</v>
          </cell>
          <cell r="D3672" t="str">
            <v>PC_EMP</v>
          </cell>
          <cell r="E3672" t="str">
            <v>T</v>
          </cell>
          <cell r="F3672" t="str">
            <v>TOTAL</v>
          </cell>
          <cell r="G3672" t="str">
            <v>RSE</v>
          </cell>
          <cell r="H3672" t="str">
            <v>:</v>
          </cell>
          <cell r="I3672" t="str">
            <v>NC</v>
          </cell>
          <cell r="K3672" t="str">
            <v>V</v>
          </cell>
          <cell r="L3672">
            <v>38628.496782407405</v>
          </cell>
          <cell r="M3672" t="str">
            <v>gchateaug</v>
          </cell>
          <cell r="N3672">
            <v>38680.624456018515</v>
          </cell>
          <cell r="O3672" t="str">
            <v>gchateaug</v>
          </cell>
        </row>
        <row r="3673">
          <cell r="A3673" t="str">
            <v>1988</v>
          </cell>
          <cell r="B3673" t="str">
            <v>LU00</v>
          </cell>
          <cell r="C3673" t="str">
            <v>A00</v>
          </cell>
          <cell r="D3673" t="str">
            <v>PC_EMP</v>
          </cell>
          <cell r="E3673" t="str">
            <v>T</v>
          </cell>
          <cell r="F3673" t="str">
            <v>BES</v>
          </cell>
          <cell r="G3673" t="str">
            <v>TOTAL</v>
          </cell>
          <cell r="H3673" t="str">
            <v>:</v>
          </cell>
          <cell r="I3673" t="str">
            <v>NC</v>
          </cell>
          <cell r="K3673" t="str">
            <v>V</v>
          </cell>
          <cell r="L3673">
            <v>38628.496782407405</v>
          </cell>
          <cell r="M3673" t="str">
            <v>gchateaug</v>
          </cell>
          <cell r="N3673">
            <v>38680.624456018515</v>
          </cell>
          <cell r="O3673" t="str">
            <v>gchateaug</v>
          </cell>
        </row>
        <row r="3674">
          <cell r="A3674" t="str">
            <v>1988</v>
          </cell>
          <cell r="B3674" t="str">
            <v>LU00</v>
          </cell>
          <cell r="C3674" t="str">
            <v>A00</v>
          </cell>
          <cell r="D3674" t="str">
            <v>PC_EMP</v>
          </cell>
          <cell r="E3674" t="str">
            <v>T</v>
          </cell>
          <cell r="F3674" t="str">
            <v>BES</v>
          </cell>
          <cell r="G3674" t="str">
            <v>RSE</v>
          </cell>
          <cell r="H3674" t="str">
            <v>:</v>
          </cell>
          <cell r="I3674" t="str">
            <v>NC</v>
          </cell>
          <cell r="K3674" t="str">
            <v>V</v>
          </cell>
          <cell r="L3674">
            <v>38628.496782407405</v>
          </cell>
          <cell r="M3674" t="str">
            <v>gchateaug</v>
          </cell>
          <cell r="N3674">
            <v>38680.624456018515</v>
          </cell>
          <cell r="O3674" t="str">
            <v>gchateaug</v>
          </cell>
        </row>
        <row r="3675">
          <cell r="A3675" t="str">
            <v>1985</v>
          </cell>
          <cell r="B3675" t="str">
            <v>LU00</v>
          </cell>
          <cell r="C3675" t="str">
            <v>A00</v>
          </cell>
          <cell r="D3675" t="str">
            <v>PC_EMP</v>
          </cell>
          <cell r="E3675" t="str">
            <v>T</v>
          </cell>
          <cell r="F3675" t="str">
            <v>TOTAL</v>
          </cell>
          <cell r="G3675" t="str">
            <v>TOTAL</v>
          </cell>
          <cell r="H3675" t="str">
            <v>:</v>
          </cell>
          <cell r="I3675" t="str">
            <v>NC</v>
          </cell>
          <cell r="K3675" t="str">
            <v>V</v>
          </cell>
          <cell r="L3675">
            <v>38628.496782407405</v>
          </cell>
          <cell r="M3675" t="str">
            <v>gchateaug</v>
          </cell>
          <cell r="N3675">
            <v>38680.624456018515</v>
          </cell>
          <cell r="O3675" t="str">
            <v>gchateaug</v>
          </cell>
        </row>
        <row r="3676">
          <cell r="A3676" t="str">
            <v>1985</v>
          </cell>
          <cell r="B3676" t="str">
            <v>LU00</v>
          </cell>
          <cell r="C3676" t="str">
            <v>A00</v>
          </cell>
          <cell r="D3676" t="str">
            <v>PC_EMP</v>
          </cell>
          <cell r="E3676" t="str">
            <v>T</v>
          </cell>
          <cell r="F3676" t="str">
            <v>TOTAL</v>
          </cell>
          <cell r="G3676" t="str">
            <v>RSE</v>
          </cell>
          <cell r="H3676" t="str">
            <v>:</v>
          </cell>
          <cell r="I3676" t="str">
            <v>NC</v>
          </cell>
          <cell r="K3676" t="str">
            <v>V</v>
          </cell>
          <cell r="L3676">
            <v>38628.496782407405</v>
          </cell>
          <cell r="M3676" t="str">
            <v>gchateaug</v>
          </cell>
          <cell r="N3676">
            <v>38680.624456018515</v>
          </cell>
          <cell r="O3676" t="str">
            <v>gchateaug</v>
          </cell>
        </row>
        <row r="3677">
          <cell r="A3677" t="str">
            <v>2002</v>
          </cell>
          <cell r="B3677" t="str">
            <v>IE0</v>
          </cell>
          <cell r="C3677" t="str">
            <v>A00</v>
          </cell>
          <cell r="D3677" t="str">
            <v>PC_EMP</v>
          </cell>
          <cell r="E3677" t="str">
            <v>T</v>
          </cell>
          <cell r="F3677" t="str">
            <v>BES</v>
          </cell>
          <cell r="G3677" t="str">
            <v>TOTAL</v>
          </cell>
          <cell r="I3677" t="str">
            <v>MS</v>
          </cell>
          <cell r="K3677" t="str">
            <v>V</v>
          </cell>
          <cell r="L3677">
            <v>38628.496782407405</v>
          </cell>
          <cell r="M3677" t="str">
            <v>gchateaug</v>
          </cell>
          <cell r="N3677">
            <v>38681.68445601852</v>
          </cell>
          <cell r="O3677" t="str">
            <v>gchateaug</v>
          </cell>
          <cell r="Q3677">
            <v>0.68</v>
          </cell>
        </row>
        <row r="3678">
          <cell r="A3678" t="str">
            <v>2002</v>
          </cell>
          <cell r="B3678" t="str">
            <v>IE0</v>
          </cell>
          <cell r="C3678" t="str">
            <v>A00</v>
          </cell>
          <cell r="D3678" t="str">
            <v>PC_EMP</v>
          </cell>
          <cell r="E3678" t="str">
            <v>T</v>
          </cell>
          <cell r="F3678" t="str">
            <v>BES</v>
          </cell>
          <cell r="G3678" t="str">
            <v>RSE</v>
          </cell>
          <cell r="I3678" t="str">
            <v>MS</v>
          </cell>
          <cell r="K3678" t="str">
            <v>V</v>
          </cell>
          <cell r="L3678">
            <v>38628.496782407405</v>
          </cell>
          <cell r="M3678" t="str">
            <v>gchateaug</v>
          </cell>
          <cell r="N3678">
            <v>38681.68445601852</v>
          </cell>
          <cell r="O3678" t="str">
            <v>gchateaug</v>
          </cell>
          <cell r="Q3678">
            <v>0.37</v>
          </cell>
        </row>
        <row r="3679">
          <cell r="A3679" t="str">
            <v>2002</v>
          </cell>
          <cell r="B3679" t="str">
            <v>HU23</v>
          </cell>
          <cell r="C3679" t="str">
            <v>A00</v>
          </cell>
          <cell r="D3679" t="str">
            <v>PC_EMP</v>
          </cell>
          <cell r="E3679" t="str">
            <v>T</v>
          </cell>
          <cell r="F3679" t="str">
            <v>TOTAL</v>
          </cell>
          <cell r="G3679" t="str">
            <v>TOTAL</v>
          </cell>
          <cell r="I3679" t="str">
            <v>MS</v>
          </cell>
          <cell r="K3679" t="str">
            <v>V</v>
          </cell>
          <cell r="L3679">
            <v>38628.496782407405</v>
          </cell>
          <cell r="M3679" t="str">
            <v>gchateaug</v>
          </cell>
          <cell r="N3679">
            <v>38680.624456018515</v>
          </cell>
          <cell r="O3679" t="str">
            <v>gchateaug</v>
          </cell>
          <cell r="Q3679">
            <v>0.9</v>
          </cell>
        </row>
        <row r="3680">
          <cell r="A3680" t="str">
            <v>2002</v>
          </cell>
          <cell r="B3680" t="str">
            <v>HU23</v>
          </cell>
          <cell r="C3680" t="str">
            <v>A00</v>
          </cell>
          <cell r="D3680" t="str">
            <v>PC_EMP</v>
          </cell>
          <cell r="E3680" t="str">
            <v>T</v>
          </cell>
          <cell r="F3680" t="str">
            <v>TOTAL</v>
          </cell>
          <cell r="G3680" t="str">
            <v>RSE</v>
          </cell>
          <cell r="I3680" t="str">
            <v>MS</v>
          </cell>
          <cell r="K3680" t="str">
            <v>V</v>
          </cell>
          <cell r="L3680">
            <v>38628.496782407405</v>
          </cell>
          <cell r="M3680" t="str">
            <v>gchateaug</v>
          </cell>
          <cell r="N3680">
            <v>38680.624456018515</v>
          </cell>
          <cell r="O3680" t="str">
            <v>gchateaug</v>
          </cell>
          <cell r="Q3680">
            <v>0.52</v>
          </cell>
        </row>
        <row r="3681">
          <cell r="A3681" t="str">
            <v>2002</v>
          </cell>
          <cell r="B3681" t="str">
            <v>HU23</v>
          </cell>
          <cell r="C3681" t="str">
            <v>A00</v>
          </cell>
          <cell r="D3681" t="str">
            <v>PC_EMP</v>
          </cell>
          <cell r="E3681" t="str">
            <v>T</v>
          </cell>
          <cell r="F3681" t="str">
            <v>BES</v>
          </cell>
          <cell r="G3681" t="str">
            <v>TOTAL</v>
          </cell>
          <cell r="I3681" t="str">
            <v>MS</v>
          </cell>
          <cell r="K3681" t="str">
            <v>V</v>
          </cell>
          <cell r="L3681">
            <v>38628.496782407405</v>
          </cell>
          <cell r="M3681" t="str">
            <v>gchateaug</v>
          </cell>
          <cell r="N3681">
            <v>38680.624456018515</v>
          </cell>
          <cell r="O3681" t="str">
            <v>gchateaug</v>
          </cell>
          <cell r="Q3681">
            <v>0.05</v>
          </cell>
        </row>
        <row r="3682">
          <cell r="A3682" t="str">
            <v>2002</v>
          </cell>
          <cell r="B3682" t="str">
            <v>HU23</v>
          </cell>
          <cell r="C3682" t="str">
            <v>A00</v>
          </cell>
          <cell r="D3682" t="str">
            <v>PC_EMP</v>
          </cell>
          <cell r="E3682" t="str">
            <v>T</v>
          </cell>
          <cell r="F3682" t="str">
            <v>BES</v>
          </cell>
          <cell r="G3682" t="str">
            <v>RSE</v>
          </cell>
          <cell r="I3682" t="str">
            <v>MS</v>
          </cell>
          <cell r="K3682" t="str">
            <v>V</v>
          </cell>
          <cell r="L3682">
            <v>38628.496782407405</v>
          </cell>
          <cell r="M3682" t="str">
            <v>gchateaug</v>
          </cell>
          <cell r="N3682">
            <v>38680.624456018515</v>
          </cell>
          <cell r="O3682" t="str">
            <v>gchateaug</v>
          </cell>
          <cell r="Q3682">
            <v>0.03</v>
          </cell>
        </row>
        <row r="3683">
          <cell r="A3683" t="str">
            <v>2002</v>
          </cell>
          <cell r="B3683" t="str">
            <v>GR43</v>
          </cell>
          <cell r="C3683" t="str">
            <v>A00</v>
          </cell>
          <cell r="D3683" t="str">
            <v>PC_EMP</v>
          </cell>
          <cell r="E3683" t="str">
            <v>T</v>
          </cell>
          <cell r="F3683" t="str">
            <v>TOTAL</v>
          </cell>
          <cell r="G3683" t="str">
            <v>TOTAL</v>
          </cell>
          <cell r="H3683" t="str">
            <v>:</v>
          </cell>
          <cell r="I3683" t="str">
            <v>MS</v>
          </cell>
          <cell r="K3683" t="str">
            <v>V</v>
          </cell>
          <cell r="L3683">
            <v>38628.496782407405</v>
          </cell>
          <cell r="M3683" t="str">
            <v>gchateaug</v>
          </cell>
          <cell r="N3683">
            <v>38680.624456018515</v>
          </cell>
          <cell r="O3683" t="str">
            <v>gchateaug</v>
          </cell>
        </row>
        <row r="3684">
          <cell r="A3684" t="str">
            <v>2002</v>
          </cell>
          <cell r="B3684" t="str">
            <v>GR43</v>
          </cell>
          <cell r="C3684" t="str">
            <v>A00</v>
          </cell>
          <cell r="D3684" t="str">
            <v>PC_EMP</v>
          </cell>
          <cell r="E3684" t="str">
            <v>T</v>
          </cell>
          <cell r="F3684" t="str">
            <v>BES</v>
          </cell>
          <cell r="G3684" t="str">
            <v>TOTAL</v>
          </cell>
          <cell r="H3684" t="str">
            <v>:</v>
          </cell>
          <cell r="I3684" t="str">
            <v>MS</v>
          </cell>
          <cell r="K3684" t="str">
            <v>V</v>
          </cell>
          <cell r="L3684">
            <v>38628.496782407405</v>
          </cell>
          <cell r="M3684" t="str">
            <v>gchateaug</v>
          </cell>
          <cell r="N3684">
            <v>38680.624456018515</v>
          </cell>
          <cell r="O3684" t="str">
            <v>gchateaug</v>
          </cell>
        </row>
        <row r="3685">
          <cell r="A3685" t="str">
            <v>2002</v>
          </cell>
          <cell r="B3685" t="str">
            <v>GR24</v>
          </cell>
          <cell r="C3685" t="str">
            <v>A00</v>
          </cell>
          <cell r="D3685" t="str">
            <v>PC_EMP</v>
          </cell>
          <cell r="E3685" t="str">
            <v>T</v>
          </cell>
          <cell r="F3685" t="str">
            <v>TOTAL</v>
          </cell>
          <cell r="G3685" t="str">
            <v>TOTAL</v>
          </cell>
          <cell r="H3685" t="str">
            <v>:</v>
          </cell>
          <cell r="I3685" t="str">
            <v>MS</v>
          </cell>
          <cell r="K3685" t="str">
            <v>V</v>
          </cell>
          <cell r="L3685">
            <v>38628.496782407405</v>
          </cell>
          <cell r="M3685" t="str">
            <v>gchateaug</v>
          </cell>
          <cell r="N3685">
            <v>38680.624456018515</v>
          </cell>
          <cell r="O3685" t="str">
            <v>gchateaug</v>
          </cell>
        </row>
        <row r="3686">
          <cell r="A3686" t="str">
            <v>2002</v>
          </cell>
          <cell r="B3686" t="str">
            <v>GR24</v>
          </cell>
          <cell r="C3686" t="str">
            <v>A00</v>
          </cell>
          <cell r="D3686" t="str">
            <v>PC_EMP</v>
          </cell>
          <cell r="E3686" t="str">
            <v>T</v>
          </cell>
          <cell r="F3686" t="str">
            <v>BES</v>
          </cell>
          <cell r="G3686" t="str">
            <v>TOTAL</v>
          </cell>
          <cell r="H3686" t="str">
            <v>:</v>
          </cell>
          <cell r="I3686" t="str">
            <v>MS</v>
          </cell>
          <cell r="K3686" t="str">
            <v>V</v>
          </cell>
          <cell r="L3686">
            <v>38628.496782407405</v>
          </cell>
          <cell r="M3686" t="str">
            <v>gchateaug</v>
          </cell>
          <cell r="N3686">
            <v>38680.624456018515</v>
          </cell>
          <cell r="O3686" t="str">
            <v>gchateaug</v>
          </cell>
        </row>
        <row r="3687">
          <cell r="A3687" t="str">
            <v>2003</v>
          </cell>
          <cell r="B3687" t="str">
            <v>GR3</v>
          </cell>
          <cell r="C3687" t="str">
            <v>A00</v>
          </cell>
          <cell r="D3687" t="str">
            <v>PC_EMP</v>
          </cell>
          <cell r="E3687" t="str">
            <v>T</v>
          </cell>
          <cell r="F3687" t="str">
            <v>TOTAL</v>
          </cell>
          <cell r="G3687" t="str">
            <v>TOTAL</v>
          </cell>
          <cell r="I3687" t="str">
            <v>MS</v>
          </cell>
          <cell r="K3687" t="str">
            <v>V</v>
          </cell>
          <cell r="L3687">
            <v>38628.496793981481</v>
          </cell>
          <cell r="M3687" t="str">
            <v>gchateaug</v>
          </cell>
          <cell r="N3687">
            <v>38680.624467592592</v>
          </cell>
          <cell r="O3687" t="str">
            <v>gchateaug</v>
          </cell>
          <cell r="Q3687">
            <v>1.89</v>
          </cell>
        </row>
        <row r="3688">
          <cell r="A3688" t="str">
            <v>2003</v>
          </cell>
          <cell r="B3688" t="str">
            <v>GR3</v>
          </cell>
          <cell r="C3688" t="str">
            <v>A00</v>
          </cell>
          <cell r="D3688" t="str">
            <v>PC_EMP</v>
          </cell>
          <cell r="E3688" t="str">
            <v>T</v>
          </cell>
          <cell r="F3688" t="str">
            <v>BES</v>
          </cell>
          <cell r="G3688" t="str">
            <v>TOTAL</v>
          </cell>
          <cell r="I3688" t="str">
            <v>MS</v>
          </cell>
          <cell r="K3688" t="str">
            <v>V</v>
          </cell>
          <cell r="L3688">
            <v>38628.496793981481</v>
          </cell>
          <cell r="M3688" t="str">
            <v>gchateaug</v>
          </cell>
          <cell r="N3688">
            <v>38680.624467592592</v>
          </cell>
          <cell r="O3688" t="str">
            <v>gchateaug</v>
          </cell>
          <cell r="Q3688">
            <v>0.63</v>
          </cell>
        </row>
        <row r="3689">
          <cell r="A3689" t="str">
            <v>2003</v>
          </cell>
          <cell r="B3689" t="str">
            <v>FR63</v>
          </cell>
          <cell r="C3689" t="str">
            <v>A00</v>
          </cell>
          <cell r="D3689" t="str">
            <v>PC_EMP</v>
          </cell>
          <cell r="E3689" t="str">
            <v>T</v>
          </cell>
          <cell r="F3689" t="str">
            <v>TOTAL</v>
          </cell>
          <cell r="G3689" t="str">
            <v>TOTAL</v>
          </cell>
          <cell r="H3689" t="str">
            <v>:</v>
          </cell>
          <cell r="I3689" t="str">
            <v>MS</v>
          </cell>
          <cell r="K3689" t="str">
            <v>V</v>
          </cell>
          <cell r="L3689">
            <v>38628.496793981481</v>
          </cell>
          <cell r="M3689" t="str">
            <v>gchateaug</v>
          </cell>
          <cell r="N3689">
            <v>38680.624467592592</v>
          </cell>
          <cell r="O3689" t="str">
            <v>gchateaug</v>
          </cell>
        </row>
        <row r="3690">
          <cell r="A3690" t="str">
            <v>2003</v>
          </cell>
          <cell r="B3690" t="str">
            <v>FR63</v>
          </cell>
          <cell r="C3690" t="str">
            <v>A00</v>
          </cell>
          <cell r="D3690" t="str">
            <v>PC_EMP</v>
          </cell>
          <cell r="E3690" t="str">
            <v>T</v>
          </cell>
          <cell r="F3690" t="str">
            <v>TOTAL</v>
          </cell>
          <cell r="G3690" t="str">
            <v>RSE</v>
          </cell>
          <cell r="H3690" t="str">
            <v>:</v>
          </cell>
          <cell r="I3690" t="str">
            <v>MS</v>
          </cell>
          <cell r="K3690" t="str">
            <v>V</v>
          </cell>
          <cell r="L3690">
            <v>38628.496793981481</v>
          </cell>
          <cell r="M3690" t="str">
            <v>gchateaug</v>
          </cell>
          <cell r="N3690">
            <v>38680.624467592592</v>
          </cell>
          <cell r="O3690" t="str">
            <v>gchateaug</v>
          </cell>
        </row>
        <row r="3691">
          <cell r="A3691" t="str">
            <v>2003</v>
          </cell>
          <cell r="B3691" t="str">
            <v>FR63</v>
          </cell>
          <cell r="C3691" t="str">
            <v>A00</v>
          </cell>
          <cell r="D3691" t="str">
            <v>PC_EMP</v>
          </cell>
          <cell r="E3691" t="str">
            <v>T</v>
          </cell>
          <cell r="F3691" t="str">
            <v>BES</v>
          </cell>
          <cell r="G3691" t="str">
            <v>TOTAL</v>
          </cell>
          <cell r="H3691" t="str">
            <v>:</v>
          </cell>
          <cell r="I3691" t="str">
            <v>MS</v>
          </cell>
          <cell r="K3691" t="str">
            <v>V</v>
          </cell>
          <cell r="L3691">
            <v>38628.496793981481</v>
          </cell>
          <cell r="M3691" t="str">
            <v>gchateaug</v>
          </cell>
          <cell r="N3691">
            <v>38680.624467592592</v>
          </cell>
          <cell r="O3691" t="str">
            <v>gchateaug</v>
          </cell>
        </row>
        <row r="3692">
          <cell r="A3692" t="str">
            <v>2003</v>
          </cell>
          <cell r="B3692" t="str">
            <v>FR63</v>
          </cell>
          <cell r="C3692" t="str">
            <v>A00</v>
          </cell>
          <cell r="D3692" t="str">
            <v>PC_EMP</v>
          </cell>
          <cell r="E3692" t="str">
            <v>T</v>
          </cell>
          <cell r="F3692" t="str">
            <v>BES</v>
          </cell>
          <cell r="G3692" t="str">
            <v>RSE</v>
          </cell>
          <cell r="H3692" t="str">
            <v>:</v>
          </cell>
          <cell r="I3692" t="str">
            <v>MS</v>
          </cell>
          <cell r="K3692" t="str">
            <v>V</v>
          </cell>
          <cell r="L3692">
            <v>38628.496793981481</v>
          </cell>
          <cell r="M3692" t="str">
            <v>gchateaug</v>
          </cell>
          <cell r="N3692">
            <v>38680.624467592592</v>
          </cell>
          <cell r="O3692" t="str">
            <v>gchateaug</v>
          </cell>
        </row>
        <row r="3693">
          <cell r="A3693" t="str">
            <v>2003</v>
          </cell>
          <cell r="B3693" t="str">
            <v>FR61</v>
          </cell>
          <cell r="C3693" t="str">
            <v>A00</v>
          </cell>
          <cell r="D3693" t="str">
            <v>PC_EMP</v>
          </cell>
          <cell r="E3693" t="str">
            <v>T</v>
          </cell>
          <cell r="F3693" t="str">
            <v>TOTAL</v>
          </cell>
          <cell r="G3693" t="str">
            <v>TOTAL</v>
          </cell>
          <cell r="H3693" t="str">
            <v>:</v>
          </cell>
          <cell r="I3693" t="str">
            <v>MS</v>
          </cell>
          <cell r="K3693" t="str">
            <v>V</v>
          </cell>
          <cell r="L3693">
            <v>38628.496793981481</v>
          </cell>
          <cell r="M3693" t="str">
            <v>gchateaug</v>
          </cell>
          <cell r="N3693">
            <v>38680.624467592592</v>
          </cell>
          <cell r="O3693" t="str">
            <v>gchateaug</v>
          </cell>
        </row>
        <row r="3694">
          <cell r="A3694" t="str">
            <v>2003</v>
          </cell>
          <cell r="B3694" t="str">
            <v>FR61</v>
          </cell>
          <cell r="C3694" t="str">
            <v>A00</v>
          </cell>
          <cell r="D3694" t="str">
            <v>PC_EMP</v>
          </cell>
          <cell r="E3694" t="str">
            <v>T</v>
          </cell>
          <cell r="F3694" t="str">
            <v>TOTAL</v>
          </cell>
          <cell r="G3694" t="str">
            <v>RSE</v>
          </cell>
          <cell r="H3694" t="str">
            <v>:</v>
          </cell>
          <cell r="I3694" t="str">
            <v>MS</v>
          </cell>
          <cell r="K3694" t="str">
            <v>V</v>
          </cell>
          <cell r="L3694">
            <v>38628.496793981481</v>
          </cell>
          <cell r="M3694" t="str">
            <v>gchateaug</v>
          </cell>
          <cell r="N3694">
            <v>38680.624467592592</v>
          </cell>
          <cell r="O3694" t="str">
            <v>gchateaug</v>
          </cell>
        </row>
        <row r="3695">
          <cell r="A3695" t="str">
            <v>2003</v>
          </cell>
          <cell r="B3695" t="str">
            <v>FR61</v>
          </cell>
          <cell r="C3695" t="str">
            <v>A00</v>
          </cell>
          <cell r="D3695" t="str">
            <v>PC_EMP</v>
          </cell>
          <cell r="E3695" t="str">
            <v>T</v>
          </cell>
          <cell r="F3695" t="str">
            <v>BES</v>
          </cell>
          <cell r="G3695" t="str">
            <v>TOTAL</v>
          </cell>
          <cell r="H3695" t="str">
            <v>:</v>
          </cell>
          <cell r="I3695" t="str">
            <v>MS</v>
          </cell>
          <cell r="K3695" t="str">
            <v>V</v>
          </cell>
          <cell r="L3695">
            <v>38628.496793981481</v>
          </cell>
          <cell r="M3695" t="str">
            <v>gchateaug</v>
          </cell>
          <cell r="N3695">
            <v>38680.624467592592</v>
          </cell>
          <cell r="O3695" t="str">
            <v>gchateaug</v>
          </cell>
        </row>
        <row r="3696">
          <cell r="A3696" t="str">
            <v>2003</v>
          </cell>
          <cell r="B3696" t="str">
            <v>FR61</v>
          </cell>
          <cell r="C3696" t="str">
            <v>A00</v>
          </cell>
          <cell r="D3696" t="str">
            <v>PC_EMP</v>
          </cell>
          <cell r="E3696" t="str">
            <v>T</v>
          </cell>
          <cell r="F3696" t="str">
            <v>BES</v>
          </cell>
          <cell r="G3696" t="str">
            <v>RSE</v>
          </cell>
          <cell r="H3696" t="str">
            <v>:</v>
          </cell>
          <cell r="I3696" t="str">
            <v>MS</v>
          </cell>
          <cell r="K3696" t="str">
            <v>V</v>
          </cell>
          <cell r="L3696">
            <v>38628.496793981481</v>
          </cell>
          <cell r="M3696" t="str">
            <v>gchateaug</v>
          </cell>
          <cell r="N3696">
            <v>38680.624467592592</v>
          </cell>
          <cell r="O3696" t="str">
            <v>gchateaug</v>
          </cell>
        </row>
        <row r="3697">
          <cell r="A3697" t="str">
            <v>2003</v>
          </cell>
          <cell r="B3697" t="str">
            <v>ES3</v>
          </cell>
          <cell r="C3697" t="str">
            <v>A00</v>
          </cell>
          <cell r="D3697" t="str">
            <v>PC_EMP</v>
          </cell>
          <cell r="E3697" t="str">
            <v>T</v>
          </cell>
          <cell r="F3697" t="str">
            <v>TOTAL</v>
          </cell>
          <cell r="G3697" t="str">
            <v>TOTAL</v>
          </cell>
          <cell r="I3697" t="str">
            <v>MS</v>
          </cell>
          <cell r="K3697" t="str">
            <v>V</v>
          </cell>
          <cell r="L3697">
            <v>38628.496793981481</v>
          </cell>
          <cell r="M3697" t="str">
            <v>gchateaug</v>
          </cell>
          <cell r="N3697">
            <v>38680.624467592592</v>
          </cell>
          <cell r="O3697" t="str">
            <v>gchateaug</v>
          </cell>
          <cell r="Q3697">
            <v>2.64</v>
          </cell>
        </row>
        <row r="3698">
          <cell r="A3698" t="str">
            <v>2003</v>
          </cell>
          <cell r="B3698" t="str">
            <v>ES3</v>
          </cell>
          <cell r="C3698" t="str">
            <v>A00</v>
          </cell>
          <cell r="D3698" t="str">
            <v>PC_EMP</v>
          </cell>
          <cell r="E3698" t="str">
            <v>T</v>
          </cell>
          <cell r="F3698" t="str">
            <v>TOTAL</v>
          </cell>
          <cell r="G3698" t="str">
            <v>RSE</v>
          </cell>
          <cell r="I3698" t="str">
            <v>MS</v>
          </cell>
          <cell r="K3698" t="str">
            <v>V</v>
          </cell>
          <cell r="L3698">
            <v>38628.496793981481</v>
          </cell>
          <cell r="M3698" t="str">
            <v>gchateaug</v>
          </cell>
          <cell r="N3698">
            <v>38680.624467592592</v>
          </cell>
          <cell r="O3698" t="str">
            <v>gchateaug</v>
          </cell>
          <cell r="Q3698">
            <v>1.61</v>
          </cell>
        </row>
        <row r="3699">
          <cell r="A3699" t="str">
            <v>1985</v>
          </cell>
          <cell r="B3699" t="str">
            <v>LU0</v>
          </cell>
          <cell r="C3699" t="str">
            <v>A00</v>
          </cell>
          <cell r="D3699" t="str">
            <v>PC_EMP</v>
          </cell>
          <cell r="E3699" t="str">
            <v>T</v>
          </cell>
          <cell r="F3699" t="str">
            <v>BES</v>
          </cell>
          <cell r="G3699" t="str">
            <v>RSE</v>
          </cell>
          <cell r="H3699" t="str">
            <v>:</v>
          </cell>
          <cell r="I3699" t="str">
            <v>NC</v>
          </cell>
          <cell r="K3699" t="str">
            <v>V</v>
          </cell>
          <cell r="L3699">
            <v>38628.496793981481</v>
          </cell>
          <cell r="M3699" t="str">
            <v>gchateaug</v>
          </cell>
          <cell r="N3699">
            <v>38680.624456018515</v>
          </cell>
          <cell r="O3699" t="str">
            <v>gchateaug</v>
          </cell>
        </row>
        <row r="3700">
          <cell r="A3700" t="str">
            <v>2002</v>
          </cell>
          <cell r="B3700" t="str">
            <v>ES23</v>
          </cell>
          <cell r="C3700" t="str">
            <v>A00</v>
          </cell>
          <cell r="D3700" t="str">
            <v>PC_EMP</v>
          </cell>
          <cell r="E3700" t="str">
            <v>T</v>
          </cell>
          <cell r="F3700" t="str">
            <v>BES</v>
          </cell>
          <cell r="G3700" t="str">
            <v>RSE</v>
          </cell>
          <cell r="H3700" t="str">
            <v>:</v>
          </cell>
          <cell r="I3700" t="str">
            <v>MS</v>
          </cell>
          <cell r="K3700" t="str">
            <v>V</v>
          </cell>
          <cell r="L3700">
            <v>38628.496793981481</v>
          </cell>
          <cell r="M3700" t="str">
            <v>gchateaug</v>
          </cell>
          <cell r="N3700">
            <v>38680.624456018515</v>
          </cell>
          <cell r="O3700" t="str">
            <v>gchateaug</v>
          </cell>
        </row>
        <row r="3701">
          <cell r="A3701" t="str">
            <v>2002</v>
          </cell>
          <cell r="B3701" t="str">
            <v>CY00</v>
          </cell>
          <cell r="C3701" t="str">
            <v>A00</v>
          </cell>
          <cell r="D3701" t="str">
            <v>PC_EMP</v>
          </cell>
          <cell r="E3701" t="str">
            <v>T</v>
          </cell>
          <cell r="F3701" t="str">
            <v>TOTAL</v>
          </cell>
          <cell r="G3701" t="str">
            <v>TOTAL</v>
          </cell>
          <cell r="I3701" t="str">
            <v>MS</v>
          </cell>
          <cell r="K3701" t="str">
            <v>V</v>
          </cell>
          <cell r="L3701">
            <v>38628.496793981481</v>
          </cell>
          <cell r="M3701" t="str">
            <v>gchateaug</v>
          </cell>
          <cell r="N3701">
            <v>38681.684652777774</v>
          </cell>
          <cell r="O3701" t="str">
            <v>gchateaug</v>
          </cell>
          <cell r="Q3701">
            <v>0.61</v>
          </cell>
        </row>
        <row r="3702">
          <cell r="A3702" t="str">
            <v>1999</v>
          </cell>
          <cell r="B3702" t="str">
            <v>PT16</v>
          </cell>
          <cell r="C3702" t="str">
            <v>A00</v>
          </cell>
          <cell r="D3702" t="str">
            <v>PC_EMP</v>
          </cell>
          <cell r="E3702" t="str">
            <v>T</v>
          </cell>
          <cell r="F3702" t="str">
            <v>BES</v>
          </cell>
          <cell r="G3702" t="str">
            <v>TOTAL</v>
          </cell>
          <cell r="H3702" t="str">
            <v>:</v>
          </cell>
          <cell r="I3702" t="str">
            <v>NC</v>
          </cell>
          <cell r="K3702" t="str">
            <v>V</v>
          </cell>
          <cell r="L3702">
            <v>38628.496805555558</v>
          </cell>
          <cell r="M3702" t="str">
            <v>gchateaug</v>
          </cell>
          <cell r="N3702">
            <v>38680.624479166669</v>
          </cell>
          <cell r="O3702" t="str">
            <v>gchateaug</v>
          </cell>
        </row>
        <row r="3703">
          <cell r="A3703" t="str">
            <v>1999</v>
          </cell>
          <cell r="B3703" t="str">
            <v>PT16</v>
          </cell>
          <cell r="C3703" t="str">
            <v>A00</v>
          </cell>
          <cell r="D3703" t="str">
            <v>PC_EMP</v>
          </cell>
          <cell r="E3703" t="str">
            <v>T</v>
          </cell>
          <cell r="F3703" t="str">
            <v>BES</v>
          </cell>
          <cell r="G3703" t="str">
            <v>RSE</v>
          </cell>
          <cell r="H3703" t="str">
            <v>:</v>
          </cell>
          <cell r="I3703" t="str">
            <v>NC</v>
          </cell>
          <cell r="K3703" t="str">
            <v>V</v>
          </cell>
          <cell r="L3703">
            <v>38628.496805555558</v>
          </cell>
          <cell r="M3703" t="str">
            <v>gchateaug</v>
          </cell>
          <cell r="N3703">
            <v>38680.624479166669</v>
          </cell>
          <cell r="O3703" t="str">
            <v>gchateaug</v>
          </cell>
        </row>
        <row r="3704">
          <cell r="A3704" t="str">
            <v>1999</v>
          </cell>
          <cell r="B3704" t="str">
            <v>PT15</v>
          </cell>
          <cell r="C3704" t="str">
            <v>A00</v>
          </cell>
          <cell r="D3704" t="str">
            <v>PC_EMP</v>
          </cell>
          <cell r="E3704" t="str">
            <v>T</v>
          </cell>
          <cell r="F3704" t="str">
            <v>TOTAL</v>
          </cell>
          <cell r="G3704" t="str">
            <v>TOTAL</v>
          </cell>
          <cell r="I3704" t="str">
            <v>NC</v>
          </cell>
          <cell r="J3704" t="str">
            <v>; former flag equal "s"</v>
          </cell>
          <cell r="K3704" t="str">
            <v>V</v>
          </cell>
          <cell r="L3704">
            <v>38628.496805555558</v>
          </cell>
          <cell r="M3704" t="str">
            <v>gchateaug</v>
          </cell>
          <cell r="N3704">
            <v>38680.624479166669</v>
          </cell>
          <cell r="O3704" t="str">
            <v>gchateaug</v>
          </cell>
          <cell r="Q3704">
            <v>0.43</v>
          </cell>
        </row>
        <row r="3705">
          <cell r="A3705" t="str">
            <v>1999</v>
          </cell>
          <cell r="B3705" t="str">
            <v>PT15</v>
          </cell>
          <cell r="C3705" t="str">
            <v>A00</v>
          </cell>
          <cell r="D3705" t="str">
            <v>PC_EMP</v>
          </cell>
          <cell r="E3705" t="str">
            <v>T</v>
          </cell>
          <cell r="F3705" t="str">
            <v>TOTAL</v>
          </cell>
          <cell r="G3705" t="str">
            <v>RSE</v>
          </cell>
          <cell r="H3705" t="str">
            <v>:</v>
          </cell>
          <cell r="I3705" t="str">
            <v>NC</v>
          </cell>
          <cell r="K3705" t="str">
            <v>V</v>
          </cell>
          <cell r="L3705">
            <v>38628.496805555558</v>
          </cell>
          <cell r="M3705" t="str">
            <v>gchateaug</v>
          </cell>
          <cell r="N3705">
            <v>38680.624479166669</v>
          </cell>
          <cell r="O3705" t="str">
            <v>gchateaug</v>
          </cell>
        </row>
        <row r="3706">
          <cell r="A3706" t="str">
            <v>1999</v>
          </cell>
          <cell r="B3706" t="str">
            <v>PT15</v>
          </cell>
          <cell r="C3706" t="str">
            <v>A00</v>
          </cell>
          <cell r="D3706" t="str">
            <v>PC_EMP</v>
          </cell>
          <cell r="E3706" t="str">
            <v>T</v>
          </cell>
          <cell r="F3706" t="str">
            <v>BES</v>
          </cell>
          <cell r="G3706" t="str">
            <v>TOTAL</v>
          </cell>
          <cell r="I3706" t="str">
            <v>NC</v>
          </cell>
          <cell r="J3706" t="str">
            <v>; former flag equal "s"</v>
          </cell>
          <cell r="K3706" t="str">
            <v>V</v>
          </cell>
          <cell r="L3706">
            <v>38628.496805555558</v>
          </cell>
          <cell r="M3706" t="str">
            <v>gchateaug</v>
          </cell>
          <cell r="N3706">
            <v>38680.624479166669</v>
          </cell>
          <cell r="O3706" t="str">
            <v>gchateaug</v>
          </cell>
          <cell r="Q3706">
            <v>0.03</v>
          </cell>
        </row>
        <row r="3707">
          <cell r="A3707" t="str">
            <v>1999</v>
          </cell>
          <cell r="B3707" t="str">
            <v>PT15</v>
          </cell>
          <cell r="C3707" t="str">
            <v>A00</v>
          </cell>
          <cell r="D3707" t="str">
            <v>PC_EMP</v>
          </cell>
          <cell r="E3707" t="str">
            <v>T</v>
          </cell>
          <cell r="F3707" t="str">
            <v>BES</v>
          </cell>
          <cell r="G3707" t="str">
            <v>RSE</v>
          </cell>
          <cell r="H3707" t="str">
            <v>:</v>
          </cell>
          <cell r="I3707" t="str">
            <v>NC</v>
          </cell>
          <cell r="K3707" t="str">
            <v>V</v>
          </cell>
          <cell r="L3707">
            <v>38628.496805555558</v>
          </cell>
          <cell r="M3707" t="str">
            <v>gchateaug</v>
          </cell>
          <cell r="N3707">
            <v>38680.624479166669</v>
          </cell>
          <cell r="O3707" t="str">
            <v>gchateaug</v>
          </cell>
        </row>
        <row r="3708">
          <cell r="A3708" t="str">
            <v>1999</v>
          </cell>
          <cell r="B3708" t="str">
            <v>NL21</v>
          </cell>
          <cell r="C3708" t="str">
            <v>A00</v>
          </cell>
          <cell r="D3708" t="str">
            <v>PC_EMP</v>
          </cell>
          <cell r="E3708" t="str">
            <v>T</v>
          </cell>
          <cell r="F3708" t="str">
            <v>TOTAL</v>
          </cell>
          <cell r="G3708" t="str">
            <v>TOTAL</v>
          </cell>
          <cell r="H3708" t="str">
            <v>:</v>
          </cell>
          <cell r="I3708" t="str">
            <v>NC</v>
          </cell>
          <cell r="K3708" t="str">
            <v>V</v>
          </cell>
          <cell r="L3708">
            <v>38628.496805555558</v>
          </cell>
          <cell r="M3708" t="str">
            <v>gchateaug</v>
          </cell>
          <cell r="N3708">
            <v>38680.624479166669</v>
          </cell>
          <cell r="O3708" t="str">
            <v>gchateaug</v>
          </cell>
        </row>
        <row r="3709">
          <cell r="A3709" t="str">
            <v>1999</v>
          </cell>
          <cell r="B3709" t="str">
            <v>NL21</v>
          </cell>
          <cell r="C3709" t="str">
            <v>A00</v>
          </cell>
          <cell r="D3709" t="str">
            <v>PC_EMP</v>
          </cell>
          <cell r="E3709" t="str">
            <v>T</v>
          </cell>
          <cell r="F3709" t="str">
            <v>BES</v>
          </cell>
          <cell r="G3709" t="str">
            <v>TOTAL</v>
          </cell>
          <cell r="H3709" t="str">
            <v>:</v>
          </cell>
          <cell r="I3709" t="str">
            <v>NC</v>
          </cell>
          <cell r="K3709" t="str">
            <v>V</v>
          </cell>
          <cell r="L3709">
            <v>38628.496805555558</v>
          </cell>
          <cell r="M3709" t="str">
            <v>gchateaug</v>
          </cell>
          <cell r="N3709">
            <v>38680.624479166669</v>
          </cell>
          <cell r="O3709" t="str">
            <v>gchateaug</v>
          </cell>
        </row>
        <row r="3710">
          <cell r="A3710" t="str">
            <v>1999</v>
          </cell>
          <cell r="B3710" t="str">
            <v>ITF6</v>
          </cell>
          <cell r="C3710" t="str">
            <v>A00</v>
          </cell>
          <cell r="D3710" t="str">
            <v>PC_EMP</v>
          </cell>
          <cell r="E3710" t="str">
            <v>T</v>
          </cell>
          <cell r="F3710" t="str">
            <v>TOTAL</v>
          </cell>
          <cell r="G3710" t="str">
            <v>TOTAL</v>
          </cell>
          <cell r="H3710" t="str">
            <v>:</v>
          </cell>
          <cell r="I3710" t="str">
            <v>NC</v>
          </cell>
          <cell r="K3710" t="str">
            <v>V</v>
          </cell>
          <cell r="L3710">
            <v>38628.496805555558</v>
          </cell>
          <cell r="M3710" t="str">
            <v>gchateaug</v>
          </cell>
          <cell r="N3710">
            <v>38680.624479166669</v>
          </cell>
          <cell r="O3710" t="str">
            <v>gchateaug</v>
          </cell>
        </row>
        <row r="3711">
          <cell r="A3711" t="str">
            <v>1999</v>
          </cell>
          <cell r="B3711" t="str">
            <v>ITF6</v>
          </cell>
          <cell r="C3711" t="str">
            <v>A00</v>
          </cell>
          <cell r="D3711" t="str">
            <v>PC_EMP</v>
          </cell>
          <cell r="E3711" t="str">
            <v>T</v>
          </cell>
          <cell r="F3711" t="str">
            <v>TOTAL</v>
          </cell>
          <cell r="G3711" t="str">
            <v>RSE</v>
          </cell>
          <cell r="H3711" t="str">
            <v>:</v>
          </cell>
          <cell r="I3711" t="str">
            <v>NC</v>
          </cell>
          <cell r="K3711" t="str">
            <v>V</v>
          </cell>
          <cell r="L3711">
            <v>38628.496805555558</v>
          </cell>
          <cell r="M3711" t="str">
            <v>gchateaug</v>
          </cell>
          <cell r="N3711">
            <v>38680.624479166669</v>
          </cell>
          <cell r="O3711" t="str">
            <v>gchateaug</v>
          </cell>
        </row>
        <row r="3712">
          <cell r="A3712" t="str">
            <v>1999</v>
          </cell>
          <cell r="B3712" t="str">
            <v>ITF6</v>
          </cell>
          <cell r="C3712" t="str">
            <v>A00</v>
          </cell>
          <cell r="D3712" t="str">
            <v>PC_EMP</v>
          </cell>
          <cell r="E3712" t="str">
            <v>T</v>
          </cell>
          <cell r="F3712" t="str">
            <v>BES</v>
          </cell>
          <cell r="G3712" t="str">
            <v>TOTAL</v>
          </cell>
          <cell r="H3712" t="str">
            <v>:</v>
          </cell>
          <cell r="I3712" t="str">
            <v>NC</v>
          </cell>
          <cell r="K3712" t="str">
            <v>V</v>
          </cell>
          <cell r="L3712">
            <v>38628.496805555558</v>
          </cell>
          <cell r="M3712" t="str">
            <v>gchateaug</v>
          </cell>
          <cell r="N3712">
            <v>38680.624479166669</v>
          </cell>
          <cell r="O3712" t="str">
            <v>gchateaug</v>
          </cell>
        </row>
        <row r="3713">
          <cell r="A3713" t="str">
            <v>1999</v>
          </cell>
          <cell r="B3713" t="str">
            <v>ITF6</v>
          </cell>
          <cell r="C3713" t="str">
            <v>A00</v>
          </cell>
          <cell r="D3713" t="str">
            <v>PC_EMP</v>
          </cell>
          <cell r="E3713" t="str">
            <v>T</v>
          </cell>
          <cell r="F3713" t="str">
            <v>BES</v>
          </cell>
          <cell r="G3713" t="str">
            <v>RSE</v>
          </cell>
          <cell r="H3713" t="str">
            <v>:</v>
          </cell>
          <cell r="I3713" t="str">
            <v>NC</v>
          </cell>
          <cell r="K3713" t="str">
            <v>V</v>
          </cell>
          <cell r="L3713">
            <v>38628.496805555558</v>
          </cell>
          <cell r="M3713" t="str">
            <v>gchateaug</v>
          </cell>
          <cell r="N3713">
            <v>38680.624479166669</v>
          </cell>
          <cell r="O3713" t="str">
            <v>gchateaug</v>
          </cell>
        </row>
        <row r="3714">
          <cell r="A3714" t="str">
            <v>1999</v>
          </cell>
          <cell r="B3714" t="str">
            <v>ITE2</v>
          </cell>
          <cell r="C3714" t="str">
            <v>A00</v>
          </cell>
          <cell r="D3714" t="str">
            <v>PC_EMP</v>
          </cell>
          <cell r="E3714" t="str">
            <v>T</v>
          </cell>
          <cell r="F3714" t="str">
            <v>TOTAL</v>
          </cell>
          <cell r="G3714" t="str">
            <v>TOTAL</v>
          </cell>
          <cell r="H3714" t="str">
            <v>:</v>
          </cell>
          <cell r="I3714" t="str">
            <v>NC</v>
          </cell>
          <cell r="K3714" t="str">
            <v>V</v>
          </cell>
          <cell r="L3714">
            <v>38628.496805555558</v>
          </cell>
          <cell r="M3714" t="str">
            <v>gchateaug</v>
          </cell>
          <cell r="N3714">
            <v>38680.624479166669</v>
          </cell>
          <cell r="O3714" t="str">
            <v>gchateaug</v>
          </cell>
        </row>
        <row r="3715">
          <cell r="A3715" t="str">
            <v>1999</v>
          </cell>
          <cell r="B3715" t="str">
            <v>ITE2</v>
          </cell>
          <cell r="C3715" t="str">
            <v>A00</v>
          </cell>
          <cell r="D3715" t="str">
            <v>PC_EMP</v>
          </cell>
          <cell r="E3715" t="str">
            <v>T</v>
          </cell>
          <cell r="F3715" t="str">
            <v>TOTAL</v>
          </cell>
          <cell r="G3715" t="str">
            <v>RSE</v>
          </cell>
          <cell r="H3715" t="str">
            <v>:</v>
          </cell>
          <cell r="I3715" t="str">
            <v>NC</v>
          </cell>
          <cell r="K3715" t="str">
            <v>V</v>
          </cell>
          <cell r="L3715">
            <v>38628.496805555558</v>
          </cell>
          <cell r="M3715" t="str">
            <v>gchateaug</v>
          </cell>
          <cell r="N3715">
            <v>38680.624479166669</v>
          </cell>
          <cell r="O3715" t="str">
            <v>gchateaug</v>
          </cell>
        </row>
        <row r="3716">
          <cell r="A3716" t="str">
            <v>1999</v>
          </cell>
          <cell r="B3716" t="str">
            <v>ITE2</v>
          </cell>
          <cell r="C3716" t="str">
            <v>A00</v>
          </cell>
          <cell r="D3716" t="str">
            <v>PC_EMP</v>
          </cell>
          <cell r="E3716" t="str">
            <v>T</v>
          </cell>
          <cell r="F3716" t="str">
            <v>BES</v>
          </cell>
          <cell r="G3716" t="str">
            <v>TOTAL</v>
          </cell>
          <cell r="H3716" t="str">
            <v>:</v>
          </cell>
          <cell r="I3716" t="str">
            <v>NC</v>
          </cell>
          <cell r="K3716" t="str">
            <v>V</v>
          </cell>
          <cell r="L3716">
            <v>38628.496805555558</v>
          </cell>
          <cell r="M3716" t="str">
            <v>gchateaug</v>
          </cell>
          <cell r="N3716">
            <v>38680.624479166669</v>
          </cell>
          <cell r="O3716" t="str">
            <v>gchateaug</v>
          </cell>
        </row>
        <row r="3717">
          <cell r="A3717" t="str">
            <v>1999</v>
          </cell>
          <cell r="B3717" t="str">
            <v>ITE2</v>
          </cell>
          <cell r="C3717" t="str">
            <v>A00</v>
          </cell>
          <cell r="D3717" t="str">
            <v>PC_EMP</v>
          </cell>
          <cell r="E3717" t="str">
            <v>T</v>
          </cell>
          <cell r="F3717" t="str">
            <v>BES</v>
          </cell>
          <cell r="G3717" t="str">
            <v>RSE</v>
          </cell>
          <cell r="H3717" t="str">
            <v>:</v>
          </cell>
          <cell r="I3717" t="str">
            <v>NC</v>
          </cell>
          <cell r="K3717" t="str">
            <v>V</v>
          </cell>
          <cell r="L3717">
            <v>38628.496805555558</v>
          </cell>
          <cell r="M3717" t="str">
            <v>gchateaug</v>
          </cell>
          <cell r="N3717">
            <v>38680.624479166669</v>
          </cell>
          <cell r="O3717" t="str">
            <v>gchateaug</v>
          </cell>
        </row>
        <row r="3718">
          <cell r="A3718" t="str">
            <v>1999</v>
          </cell>
          <cell r="B3718" t="str">
            <v>ITE</v>
          </cell>
          <cell r="C3718" t="str">
            <v>A00</v>
          </cell>
          <cell r="D3718" t="str">
            <v>PC_EMP</v>
          </cell>
          <cell r="E3718" t="str">
            <v>T</v>
          </cell>
          <cell r="F3718" t="str">
            <v>TOTAL</v>
          </cell>
          <cell r="G3718" t="str">
            <v>TOTAL</v>
          </cell>
          <cell r="H3718" t="str">
            <v>:</v>
          </cell>
          <cell r="I3718" t="str">
            <v>NC</v>
          </cell>
          <cell r="K3718" t="str">
            <v>V</v>
          </cell>
          <cell r="L3718">
            <v>38628.496805555558</v>
          </cell>
          <cell r="M3718" t="str">
            <v>gchateaug</v>
          </cell>
          <cell r="N3718">
            <v>38680.624479166669</v>
          </cell>
          <cell r="O3718" t="str">
            <v>gchateaug</v>
          </cell>
        </row>
        <row r="3719">
          <cell r="A3719" t="str">
            <v>1999</v>
          </cell>
          <cell r="B3719" t="str">
            <v>ITE</v>
          </cell>
          <cell r="C3719" t="str">
            <v>A00</v>
          </cell>
          <cell r="D3719" t="str">
            <v>PC_EMP</v>
          </cell>
          <cell r="E3719" t="str">
            <v>T</v>
          </cell>
          <cell r="F3719" t="str">
            <v>TOTAL</v>
          </cell>
          <cell r="G3719" t="str">
            <v>RSE</v>
          </cell>
          <cell r="H3719" t="str">
            <v>:</v>
          </cell>
          <cell r="I3719" t="str">
            <v>NC</v>
          </cell>
          <cell r="K3719" t="str">
            <v>V</v>
          </cell>
          <cell r="L3719">
            <v>38628.496805555558</v>
          </cell>
          <cell r="M3719" t="str">
            <v>gchateaug</v>
          </cell>
          <cell r="N3719">
            <v>38680.624479166669</v>
          </cell>
          <cell r="O3719" t="str">
            <v>gchateaug</v>
          </cell>
        </row>
        <row r="3720">
          <cell r="A3720" t="str">
            <v>1999</v>
          </cell>
          <cell r="B3720" t="str">
            <v>ITE</v>
          </cell>
          <cell r="C3720" t="str">
            <v>A00</v>
          </cell>
          <cell r="D3720" t="str">
            <v>PC_EMP</v>
          </cell>
          <cell r="E3720" t="str">
            <v>T</v>
          </cell>
          <cell r="F3720" t="str">
            <v>BES</v>
          </cell>
          <cell r="G3720" t="str">
            <v>TOTAL</v>
          </cell>
          <cell r="H3720" t="str">
            <v>:</v>
          </cell>
          <cell r="I3720" t="str">
            <v>NC</v>
          </cell>
          <cell r="K3720" t="str">
            <v>V</v>
          </cell>
          <cell r="L3720">
            <v>38628.496805555558</v>
          </cell>
          <cell r="M3720" t="str">
            <v>gchateaug</v>
          </cell>
          <cell r="N3720">
            <v>38680.624479166669</v>
          </cell>
          <cell r="O3720" t="str">
            <v>gchateaug</v>
          </cell>
        </row>
        <row r="3721">
          <cell r="A3721" t="str">
            <v>1999</v>
          </cell>
          <cell r="B3721" t="str">
            <v>ITE</v>
          </cell>
          <cell r="C3721" t="str">
            <v>A00</v>
          </cell>
          <cell r="D3721" t="str">
            <v>PC_EMP</v>
          </cell>
          <cell r="E3721" t="str">
            <v>T</v>
          </cell>
          <cell r="F3721" t="str">
            <v>BES</v>
          </cell>
          <cell r="G3721" t="str">
            <v>RSE</v>
          </cell>
          <cell r="H3721" t="str">
            <v>:</v>
          </cell>
          <cell r="I3721" t="str">
            <v>NC</v>
          </cell>
          <cell r="K3721" t="str">
            <v>V</v>
          </cell>
          <cell r="L3721">
            <v>38628.496805555558</v>
          </cell>
          <cell r="M3721" t="str">
            <v>gchateaug</v>
          </cell>
          <cell r="N3721">
            <v>38680.624479166669</v>
          </cell>
          <cell r="O3721" t="str">
            <v>gchateaug</v>
          </cell>
        </row>
        <row r="3722">
          <cell r="A3722" t="str">
            <v>1999</v>
          </cell>
          <cell r="B3722" t="str">
            <v>IS00</v>
          </cell>
          <cell r="C3722" t="str">
            <v>A00</v>
          </cell>
          <cell r="D3722" t="str">
            <v>PC_EMP</v>
          </cell>
          <cell r="E3722" t="str">
            <v>T</v>
          </cell>
          <cell r="F3722" t="str">
            <v>TOTAL</v>
          </cell>
          <cell r="G3722" t="str">
            <v>TOTAL</v>
          </cell>
          <cell r="I3722" t="str">
            <v>NC</v>
          </cell>
          <cell r="K3722" t="str">
            <v>V</v>
          </cell>
          <cell r="L3722">
            <v>38628.496805555558</v>
          </cell>
          <cell r="M3722" t="str">
            <v>gchateaug</v>
          </cell>
          <cell r="N3722">
            <v>38681.684641203705</v>
          </cell>
          <cell r="O3722" t="str">
            <v>gchateaug</v>
          </cell>
          <cell r="Q3722">
            <v>2.75</v>
          </cell>
        </row>
        <row r="3723">
          <cell r="A3723" t="str">
            <v>1999</v>
          </cell>
          <cell r="B3723" t="str">
            <v>IS00</v>
          </cell>
          <cell r="C3723" t="str">
            <v>A00</v>
          </cell>
          <cell r="D3723" t="str">
            <v>PC_EMP</v>
          </cell>
          <cell r="E3723" t="str">
            <v>T</v>
          </cell>
          <cell r="F3723" t="str">
            <v>TOTAL</v>
          </cell>
          <cell r="G3723" t="str">
            <v>RSE</v>
          </cell>
          <cell r="I3723" t="str">
            <v>NC</v>
          </cell>
          <cell r="K3723" t="str">
            <v>V</v>
          </cell>
          <cell r="L3723">
            <v>38628.496805555558</v>
          </cell>
          <cell r="M3723" t="str">
            <v>gchateaug</v>
          </cell>
          <cell r="N3723">
            <v>38681.684641203705</v>
          </cell>
          <cell r="O3723" t="str">
            <v>gchateaug</v>
          </cell>
          <cell r="Q3723">
            <v>1.84</v>
          </cell>
        </row>
        <row r="3724">
          <cell r="A3724" t="str">
            <v>1999</v>
          </cell>
          <cell r="B3724" t="str">
            <v>IS00</v>
          </cell>
          <cell r="C3724" t="str">
            <v>A00</v>
          </cell>
          <cell r="D3724" t="str">
            <v>PC_EMP</v>
          </cell>
          <cell r="E3724" t="str">
            <v>T</v>
          </cell>
          <cell r="F3724" t="str">
            <v>BES</v>
          </cell>
          <cell r="G3724" t="str">
            <v>TOTAL</v>
          </cell>
          <cell r="I3724" t="str">
            <v>NC</v>
          </cell>
          <cell r="K3724" t="str">
            <v>V</v>
          </cell>
          <cell r="L3724">
            <v>38628.496805555558</v>
          </cell>
          <cell r="M3724" t="str">
            <v>gchateaug</v>
          </cell>
          <cell r="N3724">
            <v>38681.684641203705</v>
          </cell>
          <cell r="O3724" t="str">
            <v>gchateaug</v>
          </cell>
          <cell r="Q3724">
            <v>0.9</v>
          </cell>
        </row>
        <row r="3725">
          <cell r="A3725" t="str">
            <v>1999</v>
          </cell>
          <cell r="B3725" t="str">
            <v>IS00</v>
          </cell>
          <cell r="C3725" t="str">
            <v>A00</v>
          </cell>
          <cell r="D3725" t="str">
            <v>PC_EMP</v>
          </cell>
          <cell r="E3725" t="str">
            <v>T</v>
          </cell>
          <cell r="F3725" t="str">
            <v>BES</v>
          </cell>
          <cell r="G3725" t="str">
            <v>RSE</v>
          </cell>
          <cell r="I3725" t="str">
            <v>NC</v>
          </cell>
          <cell r="K3725" t="str">
            <v>V</v>
          </cell>
          <cell r="L3725">
            <v>38628.496805555558</v>
          </cell>
          <cell r="M3725" t="str">
            <v>gchateaug</v>
          </cell>
          <cell r="N3725">
            <v>38681.684652777774</v>
          </cell>
          <cell r="O3725" t="str">
            <v>gchateaug</v>
          </cell>
          <cell r="Q3725">
            <v>0.56000000000000005</v>
          </cell>
        </row>
        <row r="3726">
          <cell r="A3726" t="str">
            <v>1999</v>
          </cell>
          <cell r="B3726" t="str">
            <v>IE02</v>
          </cell>
          <cell r="C3726" t="str">
            <v>A00</v>
          </cell>
          <cell r="D3726" t="str">
            <v>PC_EMP</v>
          </cell>
          <cell r="E3726" t="str">
            <v>T</v>
          </cell>
          <cell r="F3726" t="str">
            <v>BES</v>
          </cell>
          <cell r="G3726" t="str">
            <v>TOTAL</v>
          </cell>
          <cell r="H3726" t="str">
            <v>:</v>
          </cell>
          <cell r="I3726" t="str">
            <v>NC</v>
          </cell>
          <cell r="K3726" t="str">
            <v>V</v>
          </cell>
          <cell r="L3726">
            <v>38628.496805555558</v>
          </cell>
          <cell r="M3726" t="str">
            <v>gchateaug</v>
          </cell>
          <cell r="N3726">
            <v>38680.624479166669</v>
          </cell>
          <cell r="O3726" t="str">
            <v>gchateaug</v>
          </cell>
        </row>
        <row r="3727">
          <cell r="A3727" t="str">
            <v>1999</v>
          </cell>
          <cell r="B3727" t="str">
            <v>IE02</v>
          </cell>
          <cell r="C3727" t="str">
            <v>A00</v>
          </cell>
          <cell r="D3727" t="str">
            <v>PC_EMP</v>
          </cell>
          <cell r="E3727" t="str">
            <v>T</v>
          </cell>
          <cell r="F3727" t="str">
            <v>BES</v>
          </cell>
          <cell r="G3727" t="str">
            <v>RSE</v>
          </cell>
          <cell r="H3727" t="str">
            <v>:</v>
          </cell>
          <cell r="I3727" t="str">
            <v>NC</v>
          </cell>
          <cell r="K3727" t="str">
            <v>V</v>
          </cell>
          <cell r="L3727">
            <v>38628.496805555558</v>
          </cell>
          <cell r="M3727" t="str">
            <v>gchateaug</v>
          </cell>
          <cell r="N3727">
            <v>38680.624479166669</v>
          </cell>
          <cell r="O3727" t="str">
            <v>gchateaug</v>
          </cell>
        </row>
        <row r="3728">
          <cell r="A3728" t="str">
            <v>1999</v>
          </cell>
          <cell r="B3728" t="str">
            <v>GR43</v>
          </cell>
          <cell r="C3728" t="str">
            <v>A00</v>
          </cell>
          <cell r="D3728" t="str">
            <v>PC_EMP</v>
          </cell>
          <cell r="E3728" t="str">
            <v>T</v>
          </cell>
          <cell r="F3728" t="str">
            <v>TOTAL</v>
          </cell>
          <cell r="G3728" t="str">
            <v>TOTAL</v>
          </cell>
          <cell r="H3728" t="str">
            <v>:</v>
          </cell>
          <cell r="I3728" t="str">
            <v>NC</v>
          </cell>
          <cell r="K3728" t="str">
            <v>V</v>
          </cell>
          <cell r="L3728">
            <v>38628.496805555558</v>
          </cell>
          <cell r="M3728" t="str">
            <v>gchateaug</v>
          </cell>
          <cell r="N3728">
            <v>38680.624479166669</v>
          </cell>
          <cell r="O3728" t="str">
            <v>gchateaug</v>
          </cell>
        </row>
        <row r="3729">
          <cell r="A3729" t="str">
            <v>1999</v>
          </cell>
          <cell r="B3729" t="str">
            <v>GR43</v>
          </cell>
          <cell r="C3729" t="str">
            <v>A00</v>
          </cell>
          <cell r="D3729" t="str">
            <v>PC_EMP</v>
          </cell>
          <cell r="E3729" t="str">
            <v>T</v>
          </cell>
          <cell r="F3729" t="str">
            <v>BES</v>
          </cell>
          <cell r="G3729" t="str">
            <v>TOTAL</v>
          </cell>
          <cell r="H3729" t="str">
            <v>:</v>
          </cell>
          <cell r="I3729" t="str">
            <v>NC</v>
          </cell>
          <cell r="K3729" t="str">
            <v>V</v>
          </cell>
          <cell r="L3729">
            <v>38628.496805555558</v>
          </cell>
          <cell r="M3729" t="str">
            <v>gchateaug</v>
          </cell>
          <cell r="N3729">
            <v>38680.624479166669</v>
          </cell>
          <cell r="O3729" t="str">
            <v>gchateaug</v>
          </cell>
        </row>
        <row r="3730">
          <cell r="A3730" t="str">
            <v>1999</v>
          </cell>
          <cell r="B3730" t="str">
            <v>GR4</v>
          </cell>
          <cell r="C3730" t="str">
            <v>A00</v>
          </cell>
          <cell r="D3730" t="str">
            <v>PC_EMP</v>
          </cell>
          <cell r="E3730" t="str">
            <v>T</v>
          </cell>
          <cell r="F3730" t="str">
            <v>TOTAL</v>
          </cell>
          <cell r="G3730" t="str">
            <v>TOTAL</v>
          </cell>
          <cell r="H3730" t="str">
            <v>:</v>
          </cell>
          <cell r="I3730" t="str">
            <v>NC</v>
          </cell>
          <cell r="K3730" t="str">
            <v>V</v>
          </cell>
          <cell r="L3730">
            <v>38628.496805555558</v>
          </cell>
          <cell r="M3730" t="str">
            <v>gchateaug</v>
          </cell>
          <cell r="N3730">
            <v>38680.624479166669</v>
          </cell>
          <cell r="O3730" t="str">
            <v>gchateaug</v>
          </cell>
        </row>
        <row r="3731">
          <cell r="A3731" t="str">
            <v>1999</v>
          </cell>
          <cell r="B3731" t="str">
            <v>GR4</v>
          </cell>
          <cell r="C3731" t="str">
            <v>A00</v>
          </cell>
          <cell r="D3731" t="str">
            <v>PC_EMP</v>
          </cell>
          <cell r="E3731" t="str">
            <v>T</v>
          </cell>
          <cell r="F3731" t="str">
            <v>BES</v>
          </cell>
          <cell r="G3731" t="str">
            <v>TOTAL</v>
          </cell>
          <cell r="H3731" t="str">
            <v>:</v>
          </cell>
          <cell r="I3731" t="str">
            <v>NC</v>
          </cell>
          <cell r="K3731" t="str">
            <v>V</v>
          </cell>
          <cell r="L3731">
            <v>38628.496805555558</v>
          </cell>
          <cell r="M3731" t="str">
            <v>gchateaug</v>
          </cell>
          <cell r="N3731">
            <v>38680.624479166669</v>
          </cell>
          <cell r="O3731" t="str">
            <v>gchateaug</v>
          </cell>
        </row>
        <row r="3732">
          <cell r="A3732" t="str">
            <v>1999</v>
          </cell>
          <cell r="B3732" t="str">
            <v>GR23</v>
          </cell>
          <cell r="C3732" t="str">
            <v>A00</v>
          </cell>
          <cell r="D3732" t="str">
            <v>PC_EMP</v>
          </cell>
          <cell r="E3732" t="str">
            <v>T</v>
          </cell>
          <cell r="F3732" t="str">
            <v>TOTAL</v>
          </cell>
          <cell r="G3732" t="str">
            <v>TOTAL</v>
          </cell>
          <cell r="H3732" t="str">
            <v>:</v>
          </cell>
          <cell r="I3732" t="str">
            <v>NC</v>
          </cell>
          <cell r="K3732" t="str">
            <v>V</v>
          </cell>
          <cell r="L3732">
            <v>38628.496805555558</v>
          </cell>
          <cell r="M3732" t="str">
            <v>gchateaug</v>
          </cell>
          <cell r="N3732">
            <v>38680.624479166669</v>
          </cell>
          <cell r="O3732" t="str">
            <v>gchateaug</v>
          </cell>
        </row>
        <row r="3733">
          <cell r="A3733" t="str">
            <v>2002</v>
          </cell>
          <cell r="B3733" t="str">
            <v>GR13</v>
          </cell>
          <cell r="C3733" t="str">
            <v>A00</v>
          </cell>
          <cell r="D3733" t="str">
            <v>PC_EMP</v>
          </cell>
          <cell r="E3733" t="str">
            <v>T</v>
          </cell>
          <cell r="F3733" t="str">
            <v>TOTAL</v>
          </cell>
          <cell r="G3733" t="str">
            <v>TOTAL</v>
          </cell>
          <cell r="H3733" t="str">
            <v>:</v>
          </cell>
          <cell r="I3733" t="str">
            <v>MS</v>
          </cell>
          <cell r="K3733" t="str">
            <v>V</v>
          </cell>
          <cell r="L3733">
            <v>38628.496805555558</v>
          </cell>
          <cell r="M3733" t="str">
            <v>gchateaug</v>
          </cell>
          <cell r="N3733">
            <v>38680.624479166669</v>
          </cell>
          <cell r="O3733" t="str">
            <v>gchateaug</v>
          </cell>
        </row>
        <row r="3734">
          <cell r="A3734" t="str">
            <v>2002</v>
          </cell>
          <cell r="B3734" t="str">
            <v>SE01</v>
          </cell>
          <cell r="C3734" t="str">
            <v>A00</v>
          </cell>
          <cell r="D3734" t="str">
            <v>PC_EMP</v>
          </cell>
          <cell r="E3734" t="str">
            <v>T</v>
          </cell>
          <cell r="F3734" t="str">
            <v>BES</v>
          </cell>
          <cell r="G3734" t="str">
            <v>TOTAL</v>
          </cell>
          <cell r="H3734" t="str">
            <v>:</v>
          </cell>
          <cell r="I3734" t="str">
            <v>MS</v>
          </cell>
          <cell r="K3734" t="str">
            <v>V</v>
          </cell>
          <cell r="L3734">
            <v>38628.496817129628</v>
          </cell>
          <cell r="M3734" t="str">
            <v>gchateaug</v>
          </cell>
          <cell r="N3734">
            <v>38680.624490740738</v>
          </cell>
          <cell r="O3734" t="str">
            <v>gchateaug</v>
          </cell>
        </row>
        <row r="3735">
          <cell r="A3735" t="str">
            <v>2002</v>
          </cell>
          <cell r="B3735" t="str">
            <v>SE01</v>
          </cell>
          <cell r="C3735" t="str">
            <v>A00</v>
          </cell>
          <cell r="D3735" t="str">
            <v>PC_EMP</v>
          </cell>
          <cell r="E3735" t="str">
            <v>T</v>
          </cell>
          <cell r="F3735" t="str">
            <v>BES</v>
          </cell>
          <cell r="G3735" t="str">
            <v>RSE</v>
          </cell>
          <cell r="H3735" t="str">
            <v>:</v>
          </cell>
          <cell r="I3735" t="str">
            <v>MS</v>
          </cell>
          <cell r="K3735" t="str">
            <v>V</v>
          </cell>
          <cell r="L3735">
            <v>38628.496817129628</v>
          </cell>
          <cell r="M3735" t="str">
            <v>gchateaug</v>
          </cell>
          <cell r="N3735">
            <v>38680.624490740738</v>
          </cell>
          <cell r="O3735" t="str">
            <v>gchateaug</v>
          </cell>
        </row>
        <row r="3736">
          <cell r="A3736" t="str">
            <v>2002</v>
          </cell>
          <cell r="B3736" t="str">
            <v>RO05</v>
          </cell>
          <cell r="C3736" t="str">
            <v>A00</v>
          </cell>
          <cell r="D3736" t="str">
            <v>PC_EMP</v>
          </cell>
          <cell r="E3736" t="str">
            <v>T</v>
          </cell>
          <cell r="F3736" t="str">
            <v>TOTAL</v>
          </cell>
          <cell r="G3736" t="str">
            <v>TOTAL</v>
          </cell>
          <cell r="I3736" t="str">
            <v>MS</v>
          </cell>
          <cell r="K3736" t="str">
            <v>V</v>
          </cell>
          <cell r="L3736">
            <v>38628.496817129628</v>
          </cell>
          <cell r="M3736" t="str">
            <v>gchateaug</v>
          </cell>
          <cell r="N3736">
            <v>38680.624490740738</v>
          </cell>
          <cell r="O3736" t="str">
            <v>gchateaug</v>
          </cell>
          <cell r="Q3736">
            <v>0.23</v>
          </cell>
        </row>
        <row r="3737">
          <cell r="A3737" t="str">
            <v>2002</v>
          </cell>
          <cell r="B3737" t="str">
            <v>RO05</v>
          </cell>
          <cell r="C3737" t="str">
            <v>A00</v>
          </cell>
          <cell r="D3737" t="str">
            <v>PC_EMP</v>
          </cell>
          <cell r="E3737" t="str">
            <v>T</v>
          </cell>
          <cell r="F3737" t="str">
            <v>TOTAL</v>
          </cell>
          <cell r="G3737" t="str">
            <v>RSE</v>
          </cell>
          <cell r="I3737" t="str">
            <v>MS</v>
          </cell>
          <cell r="K3737" t="str">
            <v>V</v>
          </cell>
          <cell r="L3737">
            <v>38628.496817129628</v>
          </cell>
          <cell r="M3737" t="str">
            <v>gchateaug</v>
          </cell>
          <cell r="N3737">
            <v>38680.624490740738</v>
          </cell>
          <cell r="O3737" t="str">
            <v>gchateaug</v>
          </cell>
          <cell r="Q3737">
            <v>0.15</v>
          </cell>
        </row>
        <row r="3738">
          <cell r="A3738" t="str">
            <v>2002</v>
          </cell>
          <cell r="B3738" t="str">
            <v>RO05</v>
          </cell>
          <cell r="C3738" t="str">
            <v>A00</v>
          </cell>
          <cell r="D3738" t="str">
            <v>PC_EMP</v>
          </cell>
          <cell r="E3738" t="str">
            <v>T</v>
          </cell>
          <cell r="F3738" t="str">
            <v>BES</v>
          </cell>
          <cell r="G3738" t="str">
            <v>TOTAL</v>
          </cell>
          <cell r="I3738" t="str">
            <v>MS</v>
          </cell>
          <cell r="K3738" t="str">
            <v>V</v>
          </cell>
          <cell r="L3738">
            <v>38628.496817129628</v>
          </cell>
          <cell r="M3738" t="str">
            <v>gchateaug</v>
          </cell>
          <cell r="N3738">
            <v>38680.624490740738</v>
          </cell>
          <cell r="O3738" t="str">
            <v>gchateaug</v>
          </cell>
          <cell r="Q3738">
            <v>0.11</v>
          </cell>
        </row>
        <row r="3739">
          <cell r="A3739" t="str">
            <v>2002</v>
          </cell>
          <cell r="B3739" t="str">
            <v>RO05</v>
          </cell>
          <cell r="C3739" t="str">
            <v>A00</v>
          </cell>
          <cell r="D3739" t="str">
            <v>PC_EMP</v>
          </cell>
          <cell r="E3739" t="str">
            <v>T</v>
          </cell>
          <cell r="F3739" t="str">
            <v>BES</v>
          </cell>
          <cell r="G3739" t="str">
            <v>RSE</v>
          </cell>
          <cell r="I3739" t="str">
            <v>MS</v>
          </cell>
          <cell r="K3739" t="str">
            <v>V</v>
          </cell>
          <cell r="L3739">
            <v>38628.496817129628</v>
          </cell>
          <cell r="M3739" t="str">
            <v>gchateaug</v>
          </cell>
          <cell r="N3739">
            <v>38680.624490740738</v>
          </cell>
          <cell r="O3739" t="str">
            <v>gchateaug</v>
          </cell>
          <cell r="Q3739">
            <v>0.05</v>
          </cell>
        </row>
        <row r="3740">
          <cell r="A3740" t="str">
            <v>2002</v>
          </cell>
          <cell r="B3740" t="str">
            <v>RO04</v>
          </cell>
          <cell r="C3740" t="str">
            <v>A00</v>
          </cell>
          <cell r="D3740" t="str">
            <v>PC_EMP</v>
          </cell>
          <cell r="E3740" t="str">
            <v>T</v>
          </cell>
          <cell r="F3740" t="str">
            <v>TOTAL</v>
          </cell>
          <cell r="G3740" t="str">
            <v>TOTAL</v>
          </cell>
          <cell r="I3740" t="str">
            <v>MS</v>
          </cell>
          <cell r="K3740" t="str">
            <v>V</v>
          </cell>
          <cell r="L3740">
            <v>38628.496817129628</v>
          </cell>
          <cell r="M3740" t="str">
            <v>gchateaug</v>
          </cell>
          <cell r="N3740">
            <v>38680.624490740738</v>
          </cell>
          <cell r="O3740" t="str">
            <v>gchateaug</v>
          </cell>
          <cell r="Q3740">
            <v>0.24</v>
          </cell>
        </row>
        <row r="3741">
          <cell r="A3741" t="str">
            <v>2002</v>
          </cell>
          <cell r="B3741" t="str">
            <v>RO04</v>
          </cell>
          <cell r="C3741" t="str">
            <v>A00</v>
          </cell>
          <cell r="D3741" t="str">
            <v>PC_EMP</v>
          </cell>
          <cell r="E3741" t="str">
            <v>T</v>
          </cell>
          <cell r="F3741" t="str">
            <v>TOTAL</v>
          </cell>
          <cell r="G3741" t="str">
            <v>RSE</v>
          </cell>
          <cell r="I3741" t="str">
            <v>MS</v>
          </cell>
          <cell r="K3741" t="str">
            <v>V</v>
          </cell>
          <cell r="L3741">
            <v>38628.496817129628</v>
          </cell>
          <cell r="M3741" t="str">
            <v>gchateaug</v>
          </cell>
          <cell r="N3741">
            <v>38680.624490740738</v>
          </cell>
          <cell r="O3741" t="str">
            <v>gchateaug</v>
          </cell>
          <cell r="Q3741">
            <v>0.19</v>
          </cell>
        </row>
        <row r="3742">
          <cell r="A3742" t="str">
            <v>2002</v>
          </cell>
          <cell r="B3742" t="str">
            <v>RO04</v>
          </cell>
          <cell r="C3742" t="str">
            <v>A00</v>
          </cell>
          <cell r="D3742" t="str">
            <v>PC_EMP</v>
          </cell>
          <cell r="E3742" t="str">
            <v>T</v>
          </cell>
          <cell r="F3742" t="str">
            <v>BES</v>
          </cell>
          <cell r="G3742" t="str">
            <v>TOTAL</v>
          </cell>
          <cell r="I3742" t="str">
            <v>MS</v>
          </cell>
          <cell r="K3742" t="str">
            <v>V</v>
          </cell>
          <cell r="L3742">
            <v>38628.496817129628</v>
          </cell>
          <cell r="M3742" t="str">
            <v>gchateaug</v>
          </cell>
          <cell r="N3742">
            <v>38680.624490740738</v>
          </cell>
          <cell r="O3742" t="str">
            <v>gchateaug</v>
          </cell>
          <cell r="Q3742">
            <v>0.1</v>
          </cell>
        </row>
        <row r="3743">
          <cell r="A3743" t="str">
            <v>2002</v>
          </cell>
          <cell r="B3743" t="str">
            <v>RO04</v>
          </cell>
          <cell r="C3743" t="str">
            <v>A00</v>
          </cell>
          <cell r="D3743" t="str">
            <v>PC_EMP</v>
          </cell>
          <cell r="E3743" t="str">
            <v>T</v>
          </cell>
          <cell r="F3743" t="str">
            <v>BES</v>
          </cell>
          <cell r="G3743" t="str">
            <v>RSE</v>
          </cell>
          <cell r="I3743" t="str">
            <v>MS</v>
          </cell>
          <cell r="K3743" t="str">
            <v>V</v>
          </cell>
          <cell r="L3743">
            <v>38628.496817129628</v>
          </cell>
          <cell r="M3743" t="str">
            <v>gchateaug</v>
          </cell>
          <cell r="N3743">
            <v>38680.624490740738</v>
          </cell>
          <cell r="O3743" t="str">
            <v>gchateaug</v>
          </cell>
          <cell r="Q3743">
            <v>0.06</v>
          </cell>
        </row>
        <row r="3744">
          <cell r="A3744" t="str">
            <v>2002</v>
          </cell>
          <cell r="B3744" t="str">
            <v>PT30</v>
          </cell>
          <cell r="C3744" t="str">
            <v>A00</v>
          </cell>
          <cell r="D3744" t="str">
            <v>PC_EMP</v>
          </cell>
          <cell r="E3744" t="str">
            <v>T</v>
          </cell>
          <cell r="F3744" t="str">
            <v>TOTAL</v>
          </cell>
          <cell r="G3744" t="str">
            <v>TOTAL</v>
          </cell>
          <cell r="H3744" t="str">
            <v>:</v>
          </cell>
          <cell r="I3744" t="str">
            <v>MS</v>
          </cell>
          <cell r="K3744" t="str">
            <v>V</v>
          </cell>
          <cell r="L3744">
            <v>38628.496817129628</v>
          </cell>
          <cell r="M3744" t="str">
            <v>gchateaug</v>
          </cell>
          <cell r="N3744">
            <v>38680.624490740738</v>
          </cell>
          <cell r="O3744" t="str">
            <v>gchateaug</v>
          </cell>
        </row>
        <row r="3745">
          <cell r="A3745" t="str">
            <v>2002</v>
          </cell>
          <cell r="B3745" t="str">
            <v>PT30</v>
          </cell>
          <cell r="C3745" t="str">
            <v>A00</v>
          </cell>
          <cell r="D3745" t="str">
            <v>PC_EMP</v>
          </cell>
          <cell r="E3745" t="str">
            <v>T</v>
          </cell>
          <cell r="F3745" t="str">
            <v>TOTAL</v>
          </cell>
          <cell r="G3745" t="str">
            <v>RSE</v>
          </cell>
          <cell r="H3745" t="str">
            <v>:</v>
          </cell>
          <cell r="I3745" t="str">
            <v>MS</v>
          </cell>
          <cell r="K3745" t="str">
            <v>V</v>
          </cell>
          <cell r="L3745">
            <v>38628.496817129628</v>
          </cell>
          <cell r="M3745" t="str">
            <v>gchateaug</v>
          </cell>
          <cell r="N3745">
            <v>38680.624490740738</v>
          </cell>
          <cell r="O3745" t="str">
            <v>gchateaug</v>
          </cell>
        </row>
        <row r="3746">
          <cell r="A3746" t="str">
            <v>1999</v>
          </cell>
          <cell r="B3746" t="str">
            <v>CZ0</v>
          </cell>
          <cell r="C3746" t="str">
            <v>A00</v>
          </cell>
          <cell r="D3746" t="str">
            <v>PC_EMP</v>
          </cell>
          <cell r="E3746" t="str">
            <v>T</v>
          </cell>
          <cell r="F3746" t="str">
            <v>TOTAL</v>
          </cell>
          <cell r="G3746" t="str">
            <v>TOTAL</v>
          </cell>
          <cell r="I3746" t="str">
            <v>NC</v>
          </cell>
          <cell r="K3746" t="str">
            <v>V</v>
          </cell>
          <cell r="L3746">
            <v>38628.496817129628</v>
          </cell>
          <cell r="M3746" t="str">
            <v>gchateaug</v>
          </cell>
          <cell r="N3746">
            <v>38681.684444444443</v>
          </cell>
          <cell r="O3746" t="str">
            <v>gchateaug</v>
          </cell>
          <cell r="Q3746">
            <v>1</v>
          </cell>
        </row>
        <row r="3747">
          <cell r="A3747" t="str">
            <v>1999</v>
          </cell>
          <cell r="B3747" t="str">
            <v>CZ0</v>
          </cell>
          <cell r="C3747" t="str">
            <v>A00</v>
          </cell>
          <cell r="D3747" t="str">
            <v>PC_EMP</v>
          </cell>
          <cell r="E3747" t="str">
            <v>T</v>
          </cell>
          <cell r="F3747" t="str">
            <v>TOTAL</v>
          </cell>
          <cell r="G3747" t="str">
            <v>RSE</v>
          </cell>
          <cell r="I3747" t="str">
            <v>NC</v>
          </cell>
          <cell r="K3747" t="str">
            <v>V</v>
          </cell>
          <cell r="L3747">
            <v>38628.496817129628</v>
          </cell>
          <cell r="M3747" t="str">
            <v>gchateaug</v>
          </cell>
          <cell r="N3747">
            <v>38681.684444444443</v>
          </cell>
          <cell r="O3747" t="str">
            <v>gchateaug</v>
          </cell>
          <cell r="Q3747">
            <v>0.53</v>
          </cell>
        </row>
        <row r="3748">
          <cell r="A3748" t="str">
            <v>1999</v>
          </cell>
          <cell r="B3748" t="str">
            <v>CZ0</v>
          </cell>
          <cell r="C3748" t="str">
            <v>A00</v>
          </cell>
          <cell r="D3748" t="str">
            <v>PC_EMP</v>
          </cell>
          <cell r="E3748" t="str">
            <v>T</v>
          </cell>
          <cell r="F3748" t="str">
            <v>BES</v>
          </cell>
          <cell r="G3748" t="str">
            <v>TOTAL</v>
          </cell>
          <cell r="I3748" t="str">
            <v>NC</v>
          </cell>
          <cell r="K3748" t="str">
            <v>V</v>
          </cell>
          <cell r="L3748">
            <v>38628.496817129628</v>
          </cell>
          <cell r="M3748" t="str">
            <v>gchateaug</v>
          </cell>
          <cell r="N3748">
            <v>38681.684444444443</v>
          </cell>
          <cell r="O3748" t="str">
            <v>gchateaug</v>
          </cell>
          <cell r="Q3748">
            <v>0.44</v>
          </cell>
        </row>
        <row r="3749">
          <cell r="A3749" t="str">
            <v>1999</v>
          </cell>
          <cell r="B3749" t="str">
            <v>CZ0</v>
          </cell>
          <cell r="C3749" t="str">
            <v>A00</v>
          </cell>
          <cell r="D3749" t="str">
            <v>PC_EMP</v>
          </cell>
          <cell r="E3749" t="str">
            <v>T</v>
          </cell>
          <cell r="F3749" t="str">
            <v>BES</v>
          </cell>
          <cell r="G3749" t="str">
            <v>RSE</v>
          </cell>
          <cell r="I3749" t="str">
            <v>NC</v>
          </cell>
          <cell r="K3749" t="str">
            <v>V</v>
          </cell>
          <cell r="L3749">
            <v>38628.496817129628</v>
          </cell>
          <cell r="M3749" t="str">
            <v>gchateaug</v>
          </cell>
          <cell r="N3749">
            <v>38681.684444444443</v>
          </cell>
          <cell r="O3749" t="str">
            <v>gchateaug</v>
          </cell>
          <cell r="Q3749">
            <v>0.18</v>
          </cell>
        </row>
        <row r="3750">
          <cell r="A3750" t="str">
            <v>2002</v>
          </cell>
          <cell r="B3750" t="str">
            <v>CZ07</v>
          </cell>
          <cell r="C3750" t="str">
            <v>A00</v>
          </cell>
          <cell r="D3750" t="str">
            <v>PC_EMP</v>
          </cell>
          <cell r="E3750" t="str">
            <v>T</v>
          </cell>
          <cell r="F3750" t="str">
            <v>TOTAL</v>
          </cell>
          <cell r="G3750" t="str">
            <v>TOTAL</v>
          </cell>
          <cell r="I3750" t="str">
            <v>MS</v>
          </cell>
          <cell r="K3750" t="str">
            <v>V</v>
          </cell>
          <cell r="L3750">
            <v>38628.496817129628</v>
          </cell>
          <cell r="M3750" t="str">
            <v>gchateaug</v>
          </cell>
          <cell r="N3750">
            <v>38680.624479166669</v>
          </cell>
          <cell r="O3750" t="str">
            <v>gchateaug</v>
          </cell>
          <cell r="Q3750">
            <v>0.67</v>
          </cell>
        </row>
        <row r="3751">
          <cell r="A3751" t="str">
            <v>2002</v>
          </cell>
          <cell r="B3751" t="str">
            <v>CZ07</v>
          </cell>
          <cell r="C3751" t="str">
            <v>A00</v>
          </cell>
          <cell r="D3751" t="str">
            <v>PC_EMP</v>
          </cell>
          <cell r="E3751" t="str">
            <v>T</v>
          </cell>
          <cell r="F3751" t="str">
            <v>TOTAL</v>
          </cell>
          <cell r="G3751" t="str">
            <v>RSE</v>
          </cell>
          <cell r="I3751" t="str">
            <v>MS</v>
          </cell>
          <cell r="K3751" t="str">
            <v>V</v>
          </cell>
          <cell r="L3751">
            <v>38628.496817129628</v>
          </cell>
          <cell r="M3751" t="str">
            <v>gchateaug</v>
          </cell>
          <cell r="N3751">
            <v>38680.624479166669</v>
          </cell>
          <cell r="O3751" t="str">
            <v>gchateaug</v>
          </cell>
          <cell r="Q3751">
            <v>0.28000000000000003</v>
          </cell>
        </row>
        <row r="3752">
          <cell r="A3752" t="str">
            <v>2002</v>
          </cell>
          <cell r="B3752" t="str">
            <v>CZ07</v>
          </cell>
          <cell r="C3752" t="str">
            <v>A00</v>
          </cell>
          <cell r="D3752" t="str">
            <v>PC_EMP</v>
          </cell>
          <cell r="E3752" t="str">
            <v>T</v>
          </cell>
          <cell r="F3752" t="str">
            <v>BES</v>
          </cell>
          <cell r="G3752" t="str">
            <v>TOTAL</v>
          </cell>
          <cell r="I3752" t="str">
            <v>MS</v>
          </cell>
          <cell r="K3752" t="str">
            <v>V</v>
          </cell>
          <cell r="L3752">
            <v>38628.496817129628</v>
          </cell>
          <cell r="M3752" t="str">
            <v>gchateaug</v>
          </cell>
          <cell r="N3752">
            <v>38680.624479166669</v>
          </cell>
          <cell r="O3752" t="str">
            <v>gchateaug</v>
          </cell>
          <cell r="Q3752">
            <v>0.43</v>
          </cell>
        </row>
        <row r="3753">
          <cell r="A3753" t="str">
            <v>2002</v>
          </cell>
          <cell r="B3753" t="str">
            <v>CZ07</v>
          </cell>
          <cell r="C3753" t="str">
            <v>A00</v>
          </cell>
          <cell r="D3753" t="str">
            <v>PC_EMP</v>
          </cell>
          <cell r="E3753" t="str">
            <v>T</v>
          </cell>
          <cell r="F3753" t="str">
            <v>BES</v>
          </cell>
          <cell r="G3753" t="str">
            <v>RSE</v>
          </cell>
          <cell r="I3753" t="str">
            <v>MS</v>
          </cell>
          <cell r="K3753" t="str">
            <v>V</v>
          </cell>
          <cell r="L3753">
            <v>38628.496817129628</v>
          </cell>
          <cell r="M3753" t="str">
            <v>gchateaug</v>
          </cell>
          <cell r="N3753">
            <v>38680.624479166669</v>
          </cell>
          <cell r="O3753" t="str">
            <v>gchateaug</v>
          </cell>
          <cell r="Q3753">
            <v>0.14000000000000001</v>
          </cell>
        </row>
        <row r="3754">
          <cell r="A3754" t="str">
            <v>2002</v>
          </cell>
          <cell r="B3754" t="str">
            <v>BE24</v>
          </cell>
          <cell r="C3754" t="str">
            <v>A00</v>
          </cell>
          <cell r="D3754" t="str">
            <v>PC_EMP</v>
          </cell>
          <cell r="E3754" t="str">
            <v>T</v>
          </cell>
          <cell r="F3754" t="str">
            <v>TOTAL</v>
          </cell>
          <cell r="G3754" t="str">
            <v>TOTAL</v>
          </cell>
          <cell r="H3754" t="str">
            <v>:</v>
          </cell>
          <cell r="I3754" t="str">
            <v>MS</v>
          </cell>
          <cell r="K3754" t="str">
            <v>V</v>
          </cell>
          <cell r="L3754">
            <v>38628.496817129628</v>
          </cell>
          <cell r="M3754" t="str">
            <v>gchateaug</v>
          </cell>
          <cell r="N3754">
            <v>38680.624479166669</v>
          </cell>
          <cell r="O3754" t="str">
            <v>gchateaug</v>
          </cell>
        </row>
        <row r="3755">
          <cell r="A3755" t="str">
            <v>2002</v>
          </cell>
          <cell r="B3755" t="str">
            <v>BE24</v>
          </cell>
          <cell r="C3755" t="str">
            <v>A00</v>
          </cell>
          <cell r="D3755" t="str">
            <v>PC_EMP</v>
          </cell>
          <cell r="E3755" t="str">
            <v>T</v>
          </cell>
          <cell r="F3755" t="str">
            <v>TOTAL</v>
          </cell>
          <cell r="G3755" t="str">
            <v>RSE</v>
          </cell>
          <cell r="H3755" t="str">
            <v>:</v>
          </cell>
          <cell r="I3755" t="str">
            <v>MS</v>
          </cell>
          <cell r="K3755" t="str">
            <v>V</v>
          </cell>
          <cell r="L3755">
            <v>38628.496817129628</v>
          </cell>
          <cell r="M3755" t="str">
            <v>gchateaug</v>
          </cell>
          <cell r="N3755">
            <v>38680.624479166669</v>
          </cell>
          <cell r="O3755" t="str">
            <v>gchateaug</v>
          </cell>
        </row>
        <row r="3756">
          <cell r="A3756" t="str">
            <v>2003</v>
          </cell>
          <cell r="B3756" t="str">
            <v>PT20</v>
          </cell>
          <cell r="C3756" t="str">
            <v>A00</v>
          </cell>
          <cell r="D3756" t="str">
            <v>PC_EMP</v>
          </cell>
          <cell r="E3756" t="str">
            <v>T</v>
          </cell>
          <cell r="F3756" t="str">
            <v>BES</v>
          </cell>
          <cell r="G3756" t="str">
            <v>TOTAL</v>
          </cell>
          <cell r="H3756" t="str">
            <v>be</v>
          </cell>
          <cell r="I3756" t="str">
            <v>MS</v>
          </cell>
          <cell r="K3756" t="str">
            <v>V</v>
          </cell>
          <cell r="L3756">
            <v>38628.496817129628</v>
          </cell>
          <cell r="M3756" t="str">
            <v>gchateaug</v>
          </cell>
          <cell r="N3756">
            <v>38680.624479166669</v>
          </cell>
          <cell r="O3756" t="str">
            <v>gchateaug</v>
          </cell>
          <cell r="Q3756">
            <v>0.02</v>
          </cell>
        </row>
        <row r="3757">
          <cell r="A3757" t="str">
            <v>2003</v>
          </cell>
          <cell r="B3757" t="str">
            <v>PT20</v>
          </cell>
          <cell r="C3757" t="str">
            <v>A00</v>
          </cell>
          <cell r="D3757" t="str">
            <v>PC_EMP</v>
          </cell>
          <cell r="E3757" t="str">
            <v>T</v>
          </cell>
          <cell r="F3757" t="str">
            <v>BES</v>
          </cell>
          <cell r="G3757" t="str">
            <v>RSE</v>
          </cell>
          <cell r="H3757" t="str">
            <v>be</v>
          </cell>
          <cell r="I3757" t="str">
            <v>MS</v>
          </cell>
          <cell r="K3757" t="str">
            <v>V</v>
          </cell>
          <cell r="L3757">
            <v>38628.496817129628</v>
          </cell>
          <cell r="M3757" t="str">
            <v>gchateaug</v>
          </cell>
          <cell r="N3757">
            <v>38680.624479166669</v>
          </cell>
          <cell r="O3757" t="str">
            <v>gchateaug</v>
          </cell>
          <cell r="Q3757">
            <v>0.01</v>
          </cell>
        </row>
        <row r="3758">
          <cell r="A3758" t="str">
            <v>2003</v>
          </cell>
          <cell r="B3758" t="str">
            <v>PL21</v>
          </cell>
          <cell r="C3758" t="str">
            <v>A00</v>
          </cell>
          <cell r="D3758" t="str">
            <v>PC_EMP</v>
          </cell>
          <cell r="E3758" t="str">
            <v>T</v>
          </cell>
          <cell r="F3758" t="str">
            <v>TOTAL</v>
          </cell>
          <cell r="G3758" t="str">
            <v>TOTAL</v>
          </cell>
          <cell r="I3758" t="str">
            <v>MS</v>
          </cell>
          <cell r="K3758" t="str">
            <v>V</v>
          </cell>
          <cell r="L3758">
            <v>38628.496817129628</v>
          </cell>
          <cell r="M3758" t="str">
            <v>gchateaug</v>
          </cell>
          <cell r="N3758">
            <v>38680.624479166669</v>
          </cell>
          <cell r="O3758" t="str">
            <v>gchateaug</v>
          </cell>
          <cell r="Q3758">
            <v>1.39</v>
          </cell>
        </row>
        <row r="3759">
          <cell r="A3759" t="str">
            <v>2003</v>
          </cell>
          <cell r="B3759" t="str">
            <v>PL21</v>
          </cell>
          <cell r="C3759" t="str">
            <v>A00</v>
          </cell>
          <cell r="D3759" t="str">
            <v>PC_EMP</v>
          </cell>
          <cell r="E3759" t="str">
            <v>T</v>
          </cell>
          <cell r="F3759" t="str">
            <v>TOTAL</v>
          </cell>
          <cell r="G3759" t="str">
            <v>RSE</v>
          </cell>
          <cell r="I3759" t="str">
            <v>MS</v>
          </cell>
          <cell r="K3759" t="str">
            <v>V</v>
          </cell>
          <cell r="L3759">
            <v>38628.496817129628</v>
          </cell>
          <cell r="M3759" t="str">
            <v>gchateaug</v>
          </cell>
          <cell r="N3759">
            <v>38680.624479166669</v>
          </cell>
          <cell r="O3759" t="str">
            <v>gchateaug</v>
          </cell>
          <cell r="Q3759">
            <v>1.07</v>
          </cell>
        </row>
        <row r="3760">
          <cell r="A3760" t="str">
            <v>2003</v>
          </cell>
          <cell r="B3760" t="str">
            <v>PL21</v>
          </cell>
          <cell r="C3760" t="str">
            <v>A00</v>
          </cell>
          <cell r="D3760" t="str">
            <v>PC_EMP</v>
          </cell>
          <cell r="E3760" t="str">
            <v>T</v>
          </cell>
          <cell r="F3760" t="str">
            <v>BES</v>
          </cell>
          <cell r="G3760" t="str">
            <v>TOTAL</v>
          </cell>
          <cell r="I3760" t="str">
            <v>MS</v>
          </cell>
          <cell r="K3760" t="str">
            <v>V</v>
          </cell>
          <cell r="L3760">
            <v>38628.496817129628</v>
          </cell>
          <cell r="M3760" t="str">
            <v>gchateaug</v>
          </cell>
          <cell r="N3760">
            <v>38680.624479166669</v>
          </cell>
          <cell r="O3760" t="str">
            <v>gchateaug</v>
          </cell>
          <cell r="Q3760">
            <v>0.15</v>
          </cell>
        </row>
        <row r="3761">
          <cell r="A3761" t="str">
            <v>2003</v>
          </cell>
          <cell r="B3761" t="str">
            <v>PL21</v>
          </cell>
          <cell r="C3761" t="str">
            <v>A00</v>
          </cell>
          <cell r="D3761" t="str">
            <v>PC_EMP</v>
          </cell>
          <cell r="E3761" t="str">
            <v>T</v>
          </cell>
          <cell r="F3761" t="str">
            <v>BES</v>
          </cell>
          <cell r="G3761" t="str">
            <v>RSE</v>
          </cell>
          <cell r="I3761" t="str">
            <v>MS</v>
          </cell>
          <cell r="K3761" t="str">
            <v>V</v>
          </cell>
          <cell r="L3761">
            <v>38628.496817129628</v>
          </cell>
          <cell r="M3761" t="str">
            <v>gchateaug</v>
          </cell>
          <cell r="N3761">
            <v>38680.624479166669</v>
          </cell>
          <cell r="O3761" t="str">
            <v>gchateaug</v>
          </cell>
          <cell r="Q3761">
            <v>0.09</v>
          </cell>
        </row>
        <row r="3762">
          <cell r="A3762" t="str">
            <v>2003</v>
          </cell>
          <cell r="B3762" t="str">
            <v>NL3</v>
          </cell>
          <cell r="C3762" t="str">
            <v>A00</v>
          </cell>
          <cell r="D3762" t="str">
            <v>PC_EMP</v>
          </cell>
          <cell r="E3762" t="str">
            <v>T</v>
          </cell>
          <cell r="F3762" t="str">
            <v>TOTAL</v>
          </cell>
          <cell r="G3762" t="str">
            <v>TOTAL</v>
          </cell>
          <cell r="H3762" t="str">
            <v>:</v>
          </cell>
          <cell r="I3762" t="str">
            <v>MS</v>
          </cell>
          <cell r="K3762" t="str">
            <v>V</v>
          </cell>
          <cell r="L3762">
            <v>38628.496817129628</v>
          </cell>
          <cell r="M3762" t="str">
            <v>gchateaug</v>
          </cell>
          <cell r="N3762">
            <v>38680.624479166669</v>
          </cell>
          <cell r="O3762" t="str">
            <v>gchateaug</v>
          </cell>
        </row>
        <row r="3763">
          <cell r="A3763" t="str">
            <v>2003</v>
          </cell>
          <cell r="B3763" t="str">
            <v>NL3</v>
          </cell>
          <cell r="C3763" t="str">
            <v>A00</v>
          </cell>
          <cell r="D3763" t="str">
            <v>PC_EMP</v>
          </cell>
          <cell r="E3763" t="str">
            <v>T</v>
          </cell>
          <cell r="F3763" t="str">
            <v>BES</v>
          </cell>
          <cell r="G3763" t="str">
            <v>TOTAL</v>
          </cell>
          <cell r="H3763" t="str">
            <v>e</v>
          </cell>
          <cell r="I3763" t="str">
            <v>MS</v>
          </cell>
          <cell r="K3763" t="str">
            <v>V</v>
          </cell>
          <cell r="L3763">
            <v>38628.496817129628</v>
          </cell>
          <cell r="M3763" t="str">
            <v>gchateaug</v>
          </cell>
          <cell r="N3763">
            <v>38680.624479166669</v>
          </cell>
          <cell r="O3763" t="str">
            <v>gchateaug</v>
          </cell>
          <cell r="Q3763">
            <v>0.56999999999999995</v>
          </cell>
        </row>
        <row r="3764">
          <cell r="A3764" t="str">
            <v>2003</v>
          </cell>
          <cell r="B3764" t="str">
            <v>NL3</v>
          </cell>
          <cell r="C3764" t="str">
            <v>A00</v>
          </cell>
          <cell r="D3764" t="str">
            <v>PC_EMP</v>
          </cell>
          <cell r="E3764" t="str">
            <v>T</v>
          </cell>
          <cell r="F3764" t="str">
            <v>BES</v>
          </cell>
          <cell r="G3764" t="str">
            <v>RSE</v>
          </cell>
          <cell r="H3764" t="str">
            <v>e</v>
          </cell>
          <cell r="I3764" t="str">
            <v>MS</v>
          </cell>
          <cell r="K3764" t="str">
            <v>V</v>
          </cell>
          <cell r="L3764">
            <v>38628.496817129628</v>
          </cell>
          <cell r="M3764" t="str">
            <v>gchateaug</v>
          </cell>
          <cell r="N3764">
            <v>38680.624479166669</v>
          </cell>
          <cell r="O3764" t="str">
            <v>gchateaug</v>
          </cell>
          <cell r="Q3764">
            <v>0.26</v>
          </cell>
        </row>
        <row r="3765">
          <cell r="A3765" t="str">
            <v>2003</v>
          </cell>
          <cell r="B3765" t="str">
            <v>LU0</v>
          </cell>
          <cell r="C3765" t="str">
            <v>A00</v>
          </cell>
          <cell r="D3765" t="str">
            <v>PC_EMP</v>
          </cell>
          <cell r="E3765" t="str">
            <v>T</v>
          </cell>
          <cell r="F3765" t="str">
            <v>TOTAL</v>
          </cell>
          <cell r="G3765" t="str">
            <v>TOTAL</v>
          </cell>
          <cell r="H3765" t="str">
            <v>i</v>
          </cell>
          <cell r="I3765" t="str">
            <v>MS</v>
          </cell>
          <cell r="J3765" t="str">
            <v>2001 data for HES sector</v>
          </cell>
          <cell r="K3765" t="str">
            <v>V</v>
          </cell>
          <cell r="L3765">
            <v>38628.496817129628</v>
          </cell>
          <cell r="M3765" t="str">
            <v>gchateaug</v>
          </cell>
          <cell r="N3765">
            <v>38681.684513888889</v>
          </cell>
          <cell r="O3765" t="str">
            <v>gchateaug</v>
          </cell>
          <cell r="Q3765">
            <v>2.2000000000000002</v>
          </cell>
        </row>
        <row r="3766">
          <cell r="A3766" t="str">
            <v>2003</v>
          </cell>
          <cell r="B3766" t="str">
            <v>LU0</v>
          </cell>
          <cell r="C3766" t="str">
            <v>A00</v>
          </cell>
          <cell r="D3766" t="str">
            <v>PC_EMP</v>
          </cell>
          <cell r="E3766" t="str">
            <v>T</v>
          </cell>
          <cell r="F3766" t="str">
            <v>TOTAL</v>
          </cell>
          <cell r="G3766" t="str">
            <v>RSE</v>
          </cell>
          <cell r="H3766" t="str">
            <v>i</v>
          </cell>
          <cell r="I3766" t="str">
            <v>MS</v>
          </cell>
          <cell r="J3766" t="str">
            <v>2001 data for HES sector</v>
          </cell>
          <cell r="K3766" t="str">
            <v>V</v>
          </cell>
          <cell r="L3766">
            <v>38628.496817129628</v>
          </cell>
          <cell r="M3766" t="str">
            <v>gchateaug</v>
          </cell>
          <cell r="N3766">
            <v>38681.684513888889</v>
          </cell>
          <cell r="O3766" t="str">
            <v>gchateaug</v>
          </cell>
          <cell r="Q3766">
            <v>1.08</v>
          </cell>
        </row>
        <row r="3767">
          <cell r="A3767" t="str">
            <v>2003</v>
          </cell>
          <cell r="B3767" t="str">
            <v>DEA1</v>
          </cell>
          <cell r="C3767" t="str">
            <v>A00</v>
          </cell>
          <cell r="D3767" t="str">
            <v>PC_EMP</v>
          </cell>
          <cell r="E3767" t="str">
            <v>T</v>
          </cell>
          <cell r="F3767" t="str">
            <v>BES</v>
          </cell>
          <cell r="G3767" t="str">
            <v>TOTAL</v>
          </cell>
          <cell r="I3767" t="str">
            <v>MS</v>
          </cell>
          <cell r="K3767" t="str">
            <v>V</v>
          </cell>
          <cell r="L3767">
            <v>38628.496828703705</v>
          </cell>
          <cell r="M3767" t="str">
            <v>gchateaug</v>
          </cell>
          <cell r="N3767">
            <v>38680.630694444444</v>
          </cell>
          <cell r="O3767" t="str">
            <v>gchateaug</v>
          </cell>
          <cell r="Q3767">
            <v>0.69</v>
          </cell>
        </row>
        <row r="3768">
          <cell r="A3768" t="str">
            <v>2003</v>
          </cell>
          <cell r="B3768" t="str">
            <v>DEA1</v>
          </cell>
          <cell r="C3768" t="str">
            <v>A00</v>
          </cell>
          <cell r="D3768" t="str">
            <v>PC_EMP</v>
          </cell>
          <cell r="E3768" t="str">
            <v>T</v>
          </cell>
          <cell r="F3768" t="str">
            <v>BES</v>
          </cell>
          <cell r="G3768" t="str">
            <v>RSE</v>
          </cell>
          <cell r="I3768" t="str">
            <v>MS</v>
          </cell>
          <cell r="K3768" t="str">
            <v>V</v>
          </cell>
          <cell r="L3768">
            <v>38628.496828703705</v>
          </cell>
          <cell r="M3768" t="str">
            <v>gchateaug</v>
          </cell>
          <cell r="N3768">
            <v>38680.630694444444</v>
          </cell>
          <cell r="O3768" t="str">
            <v>gchateaug</v>
          </cell>
          <cell r="Q3768">
            <v>0.28999999999999998</v>
          </cell>
        </row>
        <row r="3769">
          <cell r="A3769" t="str">
            <v>2003</v>
          </cell>
          <cell r="B3769" t="str">
            <v>DE93</v>
          </cell>
          <cell r="C3769" t="str">
            <v>A00</v>
          </cell>
          <cell r="D3769" t="str">
            <v>PC_EMP</v>
          </cell>
          <cell r="E3769" t="str">
            <v>T</v>
          </cell>
          <cell r="F3769" t="str">
            <v>TOTAL</v>
          </cell>
          <cell r="G3769" t="str">
            <v>TOTAL</v>
          </cell>
          <cell r="I3769" t="str">
            <v>MS</v>
          </cell>
          <cell r="K3769" t="str">
            <v>V</v>
          </cell>
          <cell r="L3769">
            <v>38628.496828703705</v>
          </cell>
          <cell r="M3769" t="str">
            <v>gchateaug</v>
          </cell>
          <cell r="N3769">
            <v>38680.630694444444</v>
          </cell>
          <cell r="O3769" t="str">
            <v>gchateaug</v>
          </cell>
          <cell r="Q3769">
            <v>0.3</v>
          </cell>
        </row>
        <row r="3770">
          <cell r="A3770" t="str">
            <v>2003</v>
          </cell>
          <cell r="B3770" t="str">
            <v>DE93</v>
          </cell>
          <cell r="C3770" t="str">
            <v>A00</v>
          </cell>
          <cell r="D3770" t="str">
            <v>PC_EMP</v>
          </cell>
          <cell r="E3770" t="str">
            <v>T</v>
          </cell>
          <cell r="F3770" t="str">
            <v>TOTAL</v>
          </cell>
          <cell r="G3770" t="str">
            <v>RSE</v>
          </cell>
          <cell r="I3770" t="str">
            <v>MS</v>
          </cell>
          <cell r="K3770" t="str">
            <v>V</v>
          </cell>
          <cell r="L3770">
            <v>38628.496828703705</v>
          </cell>
          <cell r="M3770" t="str">
            <v>gchateaug</v>
          </cell>
          <cell r="N3770">
            <v>38680.630694444444</v>
          </cell>
          <cell r="O3770" t="str">
            <v>gchateaug</v>
          </cell>
          <cell r="Q3770">
            <v>0.17</v>
          </cell>
        </row>
        <row r="3771">
          <cell r="A3771" t="str">
            <v>2003</v>
          </cell>
          <cell r="B3771" t="str">
            <v>DE93</v>
          </cell>
          <cell r="C3771" t="str">
            <v>A00</v>
          </cell>
          <cell r="D3771" t="str">
            <v>PC_EMP</v>
          </cell>
          <cell r="E3771" t="str">
            <v>T</v>
          </cell>
          <cell r="F3771" t="str">
            <v>BES</v>
          </cell>
          <cell r="G3771" t="str">
            <v>TOTAL</v>
          </cell>
          <cell r="I3771" t="str">
            <v>MS</v>
          </cell>
          <cell r="K3771" t="str">
            <v>V</v>
          </cell>
          <cell r="L3771">
            <v>38628.496828703705</v>
          </cell>
          <cell r="M3771" t="str">
            <v>gchateaug</v>
          </cell>
          <cell r="N3771">
            <v>38680.630694444444</v>
          </cell>
          <cell r="O3771" t="str">
            <v>gchateaug</v>
          </cell>
          <cell r="Q3771">
            <v>0.16</v>
          </cell>
        </row>
        <row r="3772">
          <cell r="A3772" t="str">
            <v>2003</v>
          </cell>
          <cell r="B3772" t="str">
            <v>DE93</v>
          </cell>
          <cell r="C3772" t="str">
            <v>A00</v>
          </cell>
          <cell r="D3772" t="str">
            <v>PC_EMP</v>
          </cell>
          <cell r="E3772" t="str">
            <v>T</v>
          </cell>
          <cell r="F3772" t="str">
            <v>BES</v>
          </cell>
          <cell r="G3772" t="str">
            <v>RSE</v>
          </cell>
          <cell r="I3772" t="str">
            <v>MS</v>
          </cell>
          <cell r="K3772" t="str">
            <v>V</v>
          </cell>
          <cell r="L3772">
            <v>38628.496828703705</v>
          </cell>
          <cell r="M3772" t="str">
            <v>gchateaug</v>
          </cell>
          <cell r="N3772">
            <v>38680.630694444444</v>
          </cell>
          <cell r="O3772" t="str">
            <v>gchateaug</v>
          </cell>
          <cell r="Q3772">
            <v>0.08</v>
          </cell>
        </row>
        <row r="3773">
          <cell r="A3773" t="str">
            <v>2003</v>
          </cell>
          <cell r="B3773" t="str">
            <v>DE50</v>
          </cell>
          <cell r="C3773" t="str">
            <v>A00</v>
          </cell>
          <cell r="D3773" t="str">
            <v>PC_EMP</v>
          </cell>
          <cell r="E3773" t="str">
            <v>T</v>
          </cell>
          <cell r="F3773" t="str">
            <v>TOTAL</v>
          </cell>
          <cell r="G3773" t="str">
            <v>TOTAL</v>
          </cell>
          <cell r="I3773" t="str">
            <v>MS</v>
          </cell>
          <cell r="K3773" t="str">
            <v>V</v>
          </cell>
          <cell r="L3773">
            <v>38628.496828703705</v>
          </cell>
          <cell r="M3773" t="str">
            <v>gchateaug</v>
          </cell>
          <cell r="N3773">
            <v>38680.630694444444</v>
          </cell>
          <cell r="O3773" t="str">
            <v>gchateaug</v>
          </cell>
          <cell r="Q3773">
            <v>3.41</v>
          </cell>
        </row>
        <row r="3774">
          <cell r="A3774" t="str">
            <v>2003</v>
          </cell>
          <cell r="B3774" t="str">
            <v>DE50</v>
          </cell>
          <cell r="C3774" t="str">
            <v>A00</v>
          </cell>
          <cell r="D3774" t="str">
            <v>PC_EMP</v>
          </cell>
          <cell r="E3774" t="str">
            <v>T</v>
          </cell>
          <cell r="F3774" t="str">
            <v>TOTAL</v>
          </cell>
          <cell r="G3774" t="str">
            <v>RSE</v>
          </cell>
          <cell r="I3774" t="str">
            <v>MS</v>
          </cell>
          <cell r="K3774" t="str">
            <v>V</v>
          </cell>
          <cell r="L3774">
            <v>38628.496828703705</v>
          </cell>
          <cell r="M3774" t="str">
            <v>gchateaug</v>
          </cell>
          <cell r="N3774">
            <v>38680.630694444444</v>
          </cell>
          <cell r="O3774" t="str">
            <v>gchateaug</v>
          </cell>
          <cell r="Q3774">
            <v>2.16</v>
          </cell>
        </row>
        <row r="3775">
          <cell r="A3775" t="str">
            <v>2003</v>
          </cell>
          <cell r="B3775" t="str">
            <v>DE50</v>
          </cell>
          <cell r="C3775" t="str">
            <v>A00</v>
          </cell>
          <cell r="D3775" t="str">
            <v>PC_EMP</v>
          </cell>
          <cell r="E3775" t="str">
            <v>T</v>
          </cell>
          <cell r="F3775" t="str">
            <v>BES</v>
          </cell>
          <cell r="G3775" t="str">
            <v>TOTAL</v>
          </cell>
          <cell r="I3775" t="str">
            <v>MS</v>
          </cell>
          <cell r="K3775" t="str">
            <v>V</v>
          </cell>
          <cell r="L3775">
            <v>38628.496828703705</v>
          </cell>
          <cell r="M3775" t="str">
            <v>gchateaug</v>
          </cell>
          <cell r="N3775">
            <v>38680.630694444444</v>
          </cell>
          <cell r="O3775" t="str">
            <v>gchateaug</v>
          </cell>
          <cell r="Q3775">
            <v>1.63</v>
          </cell>
        </row>
        <row r="3776">
          <cell r="A3776" t="str">
            <v>2003</v>
          </cell>
          <cell r="B3776" t="str">
            <v>DE50</v>
          </cell>
          <cell r="C3776" t="str">
            <v>A00</v>
          </cell>
          <cell r="D3776" t="str">
            <v>PC_EMP</v>
          </cell>
          <cell r="E3776" t="str">
            <v>T</v>
          </cell>
          <cell r="F3776" t="str">
            <v>BES</v>
          </cell>
          <cell r="G3776" t="str">
            <v>RSE</v>
          </cell>
          <cell r="I3776" t="str">
            <v>MS</v>
          </cell>
          <cell r="K3776" t="str">
            <v>V</v>
          </cell>
          <cell r="L3776">
            <v>38628.496828703705</v>
          </cell>
          <cell r="M3776" t="str">
            <v>gchateaug</v>
          </cell>
          <cell r="N3776">
            <v>38680.630694444444</v>
          </cell>
          <cell r="O3776" t="str">
            <v>gchateaug</v>
          </cell>
          <cell r="Q3776">
            <v>0.94</v>
          </cell>
        </row>
        <row r="3777">
          <cell r="A3777" t="str">
            <v>2003</v>
          </cell>
          <cell r="B3777" t="str">
            <v>DE30</v>
          </cell>
          <cell r="C3777" t="str">
            <v>A00</v>
          </cell>
          <cell r="D3777" t="str">
            <v>PC_EMP</v>
          </cell>
          <cell r="E3777" t="str">
            <v>T</v>
          </cell>
          <cell r="F3777" t="str">
            <v>TOTAL</v>
          </cell>
          <cell r="G3777" t="str">
            <v>TOTAL</v>
          </cell>
          <cell r="I3777" t="str">
            <v>MS</v>
          </cell>
          <cell r="K3777" t="str">
            <v>V</v>
          </cell>
          <cell r="L3777">
            <v>38628.496828703705</v>
          </cell>
          <cell r="M3777" t="str">
            <v>gchateaug</v>
          </cell>
          <cell r="N3777">
            <v>38680.630694444444</v>
          </cell>
          <cell r="O3777" t="str">
            <v>gchateaug</v>
          </cell>
          <cell r="Q3777">
            <v>2.82</v>
          </cell>
        </row>
        <row r="3778">
          <cell r="A3778" t="str">
            <v>2003</v>
          </cell>
          <cell r="B3778" t="str">
            <v>DE30</v>
          </cell>
          <cell r="C3778" t="str">
            <v>A00</v>
          </cell>
          <cell r="D3778" t="str">
            <v>PC_EMP</v>
          </cell>
          <cell r="E3778" t="str">
            <v>T</v>
          </cell>
          <cell r="F3778" t="str">
            <v>TOTAL</v>
          </cell>
          <cell r="G3778" t="str">
            <v>RSE</v>
          </cell>
          <cell r="I3778" t="str">
            <v>MS</v>
          </cell>
          <cell r="K3778" t="str">
            <v>V</v>
          </cell>
          <cell r="L3778">
            <v>38628.496828703705</v>
          </cell>
          <cell r="M3778" t="str">
            <v>gchateaug</v>
          </cell>
          <cell r="N3778">
            <v>38680.630694444444</v>
          </cell>
          <cell r="O3778" t="str">
            <v>gchateaug</v>
          </cell>
          <cell r="Q3778">
            <v>1.79</v>
          </cell>
        </row>
        <row r="3779">
          <cell r="A3779" t="str">
            <v>2003</v>
          </cell>
          <cell r="B3779" t="str">
            <v>DE30</v>
          </cell>
          <cell r="C3779" t="str">
            <v>A00</v>
          </cell>
          <cell r="D3779" t="str">
            <v>PC_EMP</v>
          </cell>
          <cell r="E3779" t="str">
            <v>T</v>
          </cell>
          <cell r="F3779" t="str">
            <v>BES</v>
          </cell>
          <cell r="G3779" t="str">
            <v>TOTAL</v>
          </cell>
          <cell r="I3779" t="str">
            <v>MS</v>
          </cell>
          <cell r="K3779" t="str">
            <v>V</v>
          </cell>
          <cell r="L3779">
            <v>38628.496828703705</v>
          </cell>
          <cell r="M3779" t="str">
            <v>gchateaug</v>
          </cell>
          <cell r="N3779">
            <v>38680.630694444444</v>
          </cell>
          <cell r="O3779" t="str">
            <v>gchateaug</v>
          </cell>
          <cell r="Q3779">
            <v>0.94</v>
          </cell>
        </row>
        <row r="3780">
          <cell r="A3780" t="str">
            <v>2003</v>
          </cell>
          <cell r="B3780" t="str">
            <v>DE30</v>
          </cell>
          <cell r="C3780" t="str">
            <v>A00</v>
          </cell>
          <cell r="D3780" t="str">
            <v>PC_EMP</v>
          </cell>
          <cell r="E3780" t="str">
            <v>T</v>
          </cell>
          <cell r="F3780" t="str">
            <v>BES</v>
          </cell>
          <cell r="G3780" t="str">
            <v>RSE</v>
          </cell>
          <cell r="I3780" t="str">
            <v>MS</v>
          </cell>
          <cell r="K3780" t="str">
            <v>V</v>
          </cell>
          <cell r="L3780">
            <v>38628.496828703705</v>
          </cell>
          <cell r="M3780" t="str">
            <v>gchateaug</v>
          </cell>
          <cell r="N3780">
            <v>38680.630694444444</v>
          </cell>
          <cell r="O3780" t="str">
            <v>gchateaug</v>
          </cell>
          <cell r="Q3780">
            <v>0.53</v>
          </cell>
        </row>
        <row r="3781">
          <cell r="A3781" t="str">
            <v>2003</v>
          </cell>
          <cell r="B3781" t="str">
            <v>DE27</v>
          </cell>
          <cell r="C3781" t="str">
            <v>A00</v>
          </cell>
          <cell r="D3781" t="str">
            <v>PC_EMP</v>
          </cell>
          <cell r="E3781" t="str">
            <v>T</v>
          </cell>
          <cell r="F3781" t="str">
            <v>TOTAL</v>
          </cell>
          <cell r="G3781" t="str">
            <v>TOTAL</v>
          </cell>
          <cell r="I3781" t="str">
            <v>MS</v>
          </cell>
          <cell r="K3781" t="str">
            <v>V</v>
          </cell>
          <cell r="L3781">
            <v>38628.496828703705</v>
          </cell>
          <cell r="M3781" t="str">
            <v>gchateaug</v>
          </cell>
          <cell r="N3781">
            <v>38680.630694444444</v>
          </cell>
          <cell r="O3781" t="str">
            <v>gchateaug</v>
          </cell>
          <cell r="Q3781">
            <v>0.75</v>
          </cell>
        </row>
        <row r="3782">
          <cell r="A3782" t="str">
            <v>2003</v>
          </cell>
          <cell r="B3782" t="str">
            <v>DE27</v>
          </cell>
          <cell r="C3782" t="str">
            <v>A00</v>
          </cell>
          <cell r="D3782" t="str">
            <v>PC_EMP</v>
          </cell>
          <cell r="E3782" t="str">
            <v>T</v>
          </cell>
          <cell r="F3782" t="str">
            <v>TOTAL</v>
          </cell>
          <cell r="G3782" t="str">
            <v>RSE</v>
          </cell>
          <cell r="I3782" t="str">
            <v>MS</v>
          </cell>
          <cell r="K3782" t="str">
            <v>V</v>
          </cell>
          <cell r="L3782">
            <v>38628.496828703705</v>
          </cell>
          <cell r="M3782" t="str">
            <v>gchateaug</v>
          </cell>
          <cell r="N3782">
            <v>38680.630694444444</v>
          </cell>
          <cell r="O3782" t="str">
            <v>gchateaug</v>
          </cell>
          <cell r="Q3782">
            <v>0.44</v>
          </cell>
        </row>
        <row r="3783">
          <cell r="A3783" t="str">
            <v>2003</v>
          </cell>
          <cell r="B3783" t="str">
            <v>DE27</v>
          </cell>
          <cell r="C3783" t="str">
            <v>A00</v>
          </cell>
          <cell r="D3783" t="str">
            <v>PC_EMP</v>
          </cell>
          <cell r="E3783" t="str">
            <v>T</v>
          </cell>
          <cell r="F3783" t="str">
            <v>BES</v>
          </cell>
          <cell r="G3783" t="str">
            <v>TOTAL</v>
          </cell>
          <cell r="I3783" t="str">
            <v>MS</v>
          </cell>
          <cell r="K3783" t="str">
            <v>V</v>
          </cell>
          <cell r="L3783">
            <v>38628.496828703705</v>
          </cell>
          <cell r="M3783" t="str">
            <v>gchateaug</v>
          </cell>
          <cell r="N3783">
            <v>38680.630694444444</v>
          </cell>
          <cell r="O3783" t="str">
            <v>gchateaug</v>
          </cell>
          <cell r="Q3783">
            <v>0.59</v>
          </cell>
        </row>
        <row r="3784">
          <cell r="A3784" t="str">
            <v>1999</v>
          </cell>
          <cell r="B3784" t="str">
            <v>PT18</v>
          </cell>
          <cell r="C3784" t="str">
            <v>A00</v>
          </cell>
          <cell r="D3784" t="str">
            <v>PC_EMP</v>
          </cell>
          <cell r="E3784" t="str">
            <v>T</v>
          </cell>
          <cell r="F3784" t="str">
            <v>BES</v>
          </cell>
          <cell r="G3784" t="str">
            <v>TOTAL</v>
          </cell>
          <cell r="H3784" t="str">
            <v>:</v>
          </cell>
          <cell r="I3784" t="str">
            <v>NC</v>
          </cell>
          <cell r="K3784" t="str">
            <v>V</v>
          </cell>
          <cell r="L3784">
            <v>38628.496828703705</v>
          </cell>
          <cell r="M3784" t="str">
            <v>gchateaug</v>
          </cell>
          <cell r="N3784">
            <v>38680.624444444446</v>
          </cell>
          <cell r="O3784" t="str">
            <v>gchateaug</v>
          </cell>
        </row>
        <row r="3785">
          <cell r="A3785" t="str">
            <v>1999</v>
          </cell>
          <cell r="B3785" t="str">
            <v>PT18</v>
          </cell>
          <cell r="C3785" t="str">
            <v>A00</v>
          </cell>
          <cell r="D3785" t="str">
            <v>PC_EMP</v>
          </cell>
          <cell r="E3785" t="str">
            <v>T</v>
          </cell>
          <cell r="F3785" t="str">
            <v>BES</v>
          </cell>
          <cell r="G3785" t="str">
            <v>RSE</v>
          </cell>
          <cell r="H3785" t="str">
            <v>:</v>
          </cell>
          <cell r="I3785" t="str">
            <v>NC</v>
          </cell>
          <cell r="K3785" t="str">
            <v>V</v>
          </cell>
          <cell r="L3785">
            <v>38628.496828703705</v>
          </cell>
          <cell r="M3785" t="str">
            <v>gchateaug</v>
          </cell>
          <cell r="N3785">
            <v>38680.624444444446</v>
          </cell>
          <cell r="O3785" t="str">
            <v>gchateaug</v>
          </cell>
        </row>
        <row r="3786">
          <cell r="A3786" t="str">
            <v>1999</v>
          </cell>
          <cell r="B3786" t="str">
            <v>PL61</v>
          </cell>
          <cell r="C3786" t="str">
            <v>A00</v>
          </cell>
          <cell r="D3786" t="str">
            <v>PC_EMP</v>
          </cell>
          <cell r="E3786" t="str">
            <v>T</v>
          </cell>
          <cell r="F3786" t="str">
            <v>TOTAL</v>
          </cell>
          <cell r="G3786" t="str">
            <v>TOTAL</v>
          </cell>
          <cell r="H3786" t="str">
            <v>:</v>
          </cell>
          <cell r="I3786" t="str">
            <v>NC</v>
          </cell>
          <cell r="K3786" t="str">
            <v>V</v>
          </cell>
          <cell r="L3786">
            <v>38628.496828703705</v>
          </cell>
          <cell r="M3786" t="str">
            <v>gchateaug</v>
          </cell>
          <cell r="N3786">
            <v>38680.624444444446</v>
          </cell>
          <cell r="O3786" t="str">
            <v>gchateaug</v>
          </cell>
        </row>
        <row r="3787">
          <cell r="A3787" t="str">
            <v>1999</v>
          </cell>
          <cell r="B3787" t="str">
            <v>PL61</v>
          </cell>
          <cell r="C3787" t="str">
            <v>A00</v>
          </cell>
          <cell r="D3787" t="str">
            <v>PC_EMP</v>
          </cell>
          <cell r="E3787" t="str">
            <v>T</v>
          </cell>
          <cell r="F3787" t="str">
            <v>TOTAL</v>
          </cell>
          <cell r="G3787" t="str">
            <v>RSE</v>
          </cell>
          <cell r="H3787" t="str">
            <v>:</v>
          </cell>
          <cell r="I3787" t="str">
            <v>NC</v>
          </cell>
          <cell r="K3787" t="str">
            <v>V</v>
          </cell>
          <cell r="L3787">
            <v>38628.496828703705</v>
          </cell>
          <cell r="M3787" t="str">
            <v>gchateaug</v>
          </cell>
          <cell r="N3787">
            <v>38680.624444444446</v>
          </cell>
          <cell r="O3787" t="str">
            <v>gchateaug</v>
          </cell>
        </row>
        <row r="3788">
          <cell r="A3788" t="str">
            <v>1999</v>
          </cell>
          <cell r="B3788" t="str">
            <v>PL61</v>
          </cell>
          <cell r="C3788" t="str">
            <v>A00</v>
          </cell>
          <cell r="D3788" t="str">
            <v>PC_EMP</v>
          </cell>
          <cell r="E3788" t="str">
            <v>T</v>
          </cell>
          <cell r="F3788" t="str">
            <v>BES</v>
          </cell>
          <cell r="G3788" t="str">
            <v>TOTAL</v>
          </cell>
          <cell r="H3788" t="str">
            <v>:</v>
          </cell>
          <cell r="I3788" t="str">
            <v>NC</v>
          </cell>
          <cell r="K3788" t="str">
            <v>V</v>
          </cell>
          <cell r="L3788">
            <v>38628.496828703705</v>
          </cell>
          <cell r="M3788" t="str">
            <v>gchateaug</v>
          </cell>
          <cell r="N3788">
            <v>38680.624444444446</v>
          </cell>
          <cell r="O3788" t="str">
            <v>gchateaug</v>
          </cell>
        </row>
        <row r="3789">
          <cell r="A3789" t="str">
            <v>1999</v>
          </cell>
          <cell r="B3789" t="str">
            <v>PL61</v>
          </cell>
          <cell r="C3789" t="str">
            <v>A00</v>
          </cell>
          <cell r="D3789" t="str">
            <v>PC_EMP</v>
          </cell>
          <cell r="E3789" t="str">
            <v>T</v>
          </cell>
          <cell r="F3789" t="str">
            <v>BES</v>
          </cell>
          <cell r="G3789" t="str">
            <v>RSE</v>
          </cell>
          <cell r="H3789" t="str">
            <v>:</v>
          </cell>
          <cell r="I3789" t="str">
            <v>NC</v>
          </cell>
          <cell r="K3789" t="str">
            <v>V</v>
          </cell>
          <cell r="L3789">
            <v>38628.496828703705</v>
          </cell>
          <cell r="M3789" t="str">
            <v>gchateaug</v>
          </cell>
          <cell r="N3789">
            <v>38680.624444444446</v>
          </cell>
          <cell r="O3789" t="str">
            <v>gchateaug</v>
          </cell>
        </row>
        <row r="3790">
          <cell r="A3790" t="str">
            <v>1999</v>
          </cell>
          <cell r="B3790" t="str">
            <v>PL6</v>
          </cell>
          <cell r="C3790" t="str">
            <v>A00</v>
          </cell>
          <cell r="D3790" t="str">
            <v>PC_EMP</v>
          </cell>
          <cell r="E3790" t="str">
            <v>T</v>
          </cell>
          <cell r="F3790" t="str">
            <v>TOTAL</v>
          </cell>
          <cell r="G3790" t="str">
            <v>TOTAL</v>
          </cell>
          <cell r="H3790" t="str">
            <v>:</v>
          </cell>
          <cell r="I3790" t="str">
            <v>NC</v>
          </cell>
          <cell r="K3790" t="str">
            <v>V</v>
          </cell>
          <cell r="L3790">
            <v>38628.496828703705</v>
          </cell>
          <cell r="M3790" t="str">
            <v>gchateaug</v>
          </cell>
          <cell r="N3790">
            <v>38680.624444444446</v>
          </cell>
          <cell r="O3790" t="str">
            <v>gchateaug</v>
          </cell>
        </row>
        <row r="3791">
          <cell r="A3791" t="str">
            <v>1999</v>
          </cell>
          <cell r="B3791" t="str">
            <v>PL6</v>
          </cell>
          <cell r="C3791" t="str">
            <v>A00</v>
          </cell>
          <cell r="D3791" t="str">
            <v>PC_EMP</v>
          </cell>
          <cell r="E3791" t="str">
            <v>T</v>
          </cell>
          <cell r="F3791" t="str">
            <v>TOTAL</v>
          </cell>
          <cell r="G3791" t="str">
            <v>RSE</v>
          </cell>
          <cell r="H3791" t="str">
            <v>:</v>
          </cell>
          <cell r="I3791" t="str">
            <v>NC</v>
          </cell>
          <cell r="K3791" t="str">
            <v>V</v>
          </cell>
          <cell r="L3791">
            <v>38628.496828703705</v>
          </cell>
          <cell r="M3791" t="str">
            <v>gchateaug</v>
          </cell>
          <cell r="N3791">
            <v>38680.624444444446</v>
          </cell>
          <cell r="O3791" t="str">
            <v>gchateaug</v>
          </cell>
        </row>
        <row r="3792">
          <cell r="A3792" t="str">
            <v>1999</v>
          </cell>
          <cell r="B3792" t="str">
            <v>PL6</v>
          </cell>
          <cell r="C3792" t="str">
            <v>A00</v>
          </cell>
          <cell r="D3792" t="str">
            <v>PC_EMP</v>
          </cell>
          <cell r="E3792" t="str">
            <v>T</v>
          </cell>
          <cell r="F3792" t="str">
            <v>BES</v>
          </cell>
          <cell r="G3792" t="str">
            <v>TOTAL</v>
          </cell>
          <cell r="H3792" t="str">
            <v>:</v>
          </cell>
          <cell r="I3792" t="str">
            <v>NC</v>
          </cell>
          <cell r="K3792" t="str">
            <v>V</v>
          </cell>
          <cell r="L3792">
            <v>38628.496828703705</v>
          </cell>
          <cell r="M3792" t="str">
            <v>gchateaug</v>
          </cell>
          <cell r="N3792">
            <v>38680.624444444446</v>
          </cell>
          <cell r="O3792" t="str">
            <v>gchateaug</v>
          </cell>
        </row>
        <row r="3793">
          <cell r="A3793" t="str">
            <v>1999</v>
          </cell>
          <cell r="B3793" t="str">
            <v>PL6</v>
          </cell>
          <cell r="C3793" t="str">
            <v>A00</v>
          </cell>
          <cell r="D3793" t="str">
            <v>PC_EMP</v>
          </cell>
          <cell r="E3793" t="str">
            <v>T</v>
          </cell>
          <cell r="F3793" t="str">
            <v>BES</v>
          </cell>
          <cell r="G3793" t="str">
            <v>RSE</v>
          </cell>
          <cell r="H3793" t="str">
            <v>:</v>
          </cell>
          <cell r="I3793" t="str">
            <v>NC</v>
          </cell>
          <cell r="K3793" t="str">
            <v>V</v>
          </cell>
          <cell r="L3793">
            <v>38628.496828703705</v>
          </cell>
          <cell r="M3793" t="str">
            <v>gchateaug</v>
          </cell>
          <cell r="N3793">
            <v>38680.624444444446</v>
          </cell>
          <cell r="O3793" t="str">
            <v>gchateaug</v>
          </cell>
        </row>
        <row r="3794">
          <cell r="A3794" t="str">
            <v>1999</v>
          </cell>
          <cell r="B3794" t="str">
            <v>PL43</v>
          </cell>
          <cell r="C3794" t="str">
            <v>A00</v>
          </cell>
          <cell r="D3794" t="str">
            <v>PC_EMP</v>
          </cell>
          <cell r="E3794" t="str">
            <v>T</v>
          </cell>
          <cell r="F3794" t="str">
            <v>TOTAL</v>
          </cell>
          <cell r="G3794" t="str">
            <v>TOTAL</v>
          </cell>
          <cell r="H3794" t="str">
            <v>:</v>
          </cell>
          <cell r="I3794" t="str">
            <v>NC</v>
          </cell>
          <cell r="K3794" t="str">
            <v>V</v>
          </cell>
          <cell r="L3794">
            <v>38628.496828703705</v>
          </cell>
          <cell r="M3794" t="str">
            <v>gchateaug</v>
          </cell>
          <cell r="N3794">
            <v>38680.624444444446</v>
          </cell>
          <cell r="O3794" t="str">
            <v>gchateaug</v>
          </cell>
        </row>
        <row r="3795">
          <cell r="A3795" t="str">
            <v>1999</v>
          </cell>
          <cell r="B3795" t="str">
            <v>PL43</v>
          </cell>
          <cell r="C3795" t="str">
            <v>A00</v>
          </cell>
          <cell r="D3795" t="str">
            <v>PC_EMP</v>
          </cell>
          <cell r="E3795" t="str">
            <v>T</v>
          </cell>
          <cell r="F3795" t="str">
            <v>TOTAL</v>
          </cell>
          <cell r="G3795" t="str">
            <v>RSE</v>
          </cell>
          <cell r="H3795" t="str">
            <v>:</v>
          </cell>
          <cell r="I3795" t="str">
            <v>NC</v>
          </cell>
          <cell r="K3795" t="str">
            <v>V</v>
          </cell>
          <cell r="L3795">
            <v>38628.496828703705</v>
          </cell>
          <cell r="M3795" t="str">
            <v>gchateaug</v>
          </cell>
          <cell r="N3795">
            <v>38680.624444444446</v>
          </cell>
          <cell r="O3795" t="str">
            <v>gchateaug</v>
          </cell>
        </row>
        <row r="3796">
          <cell r="A3796" t="str">
            <v>2002</v>
          </cell>
          <cell r="B3796" t="str">
            <v>GR23</v>
          </cell>
          <cell r="C3796" t="str">
            <v>A00</v>
          </cell>
          <cell r="D3796" t="str">
            <v>PC_EMP</v>
          </cell>
          <cell r="E3796" t="str">
            <v>T</v>
          </cell>
          <cell r="F3796" t="str">
            <v>BES</v>
          </cell>
          <cell r="G3796" t="str">
            <v>TOTAL</v>
          </cell>
          <cell r="H3796" t="str">
            <v>:</v>
          </cell>
          <cell r="I3796" t="str">
            <v>MS</v>
          </cell>
          <cell r="K3796" t="str">
            <v>V</v>
          </cell>
          <cell r="L3796">
            <v>38628.496828703705</v>
          </cell>
          <cell r="M3796" t="str">
            <v>gchateaug</v>
          </cell>
          <cell r="N3796">
            <v>38680.624479166669</v>
          </cell>
          <cell r="O3796" t="str">
            <v>gchateaug</v>
          </cell>
        </row>
        <row r="3797">
          <cell r="A3797" t="str">
            <v>2002</v>
          </cell>
          <cell r="B3797" t="str">
            <v>GR11</v>
          </cell>
          <cell r="C3797" t="str">
            <v>A00</v>
          </cell>
          <cell r="D3797" t="str">
            <v>PC_EMP</v>
          </cell>
          <cell r="E3797" t="str">
            <v>T</v>
          </cell>
          <cell r="F3797" t="str">
            <v>TOTAL</v>
          </cell>
          <cell r="G3797" t="str">
            <v>TOTAL</v>
          </cell>
          <cell r="H3797" t="str">
            <v>:</v>
          </cell>
          <cell r="I3797" t="str">
            <v>MS</v>
          </cell>
          <cell r="K3797" t="str">
            <v>V</v>
          </cell>
          <cell r="L3797">
            <v>38628.496828703705</v>
          </cell>
          <cell r="M3797" t="str">
            <v>gchateaug</v>
          </cell>
          <cell r="N3797">
            <v>38680.624479166669</v>
          </cell>
          <cell r="O3797" t="str">
            <v>gchateaug</v>
          </cell>
        </row>
        <row r="3798">
          <cell r="A3798" t="str">
            <v>2002</v>
          </cell>
          <cell r="B3798" t="str">
            <v>GR11</v>
          </cell>
          <cell r="C3798" t="str">
            <v>A00</v>
          </cell>
          <cell r="D3798" t="str">
            <v>PC_EMP</v>
          </cell>
          <cell r="E3798" t="str">
            <v>T</v>
          </cell>
          <cell r="F3798" t="str">
            <v>BES</v>
          </cell>
          <cell r="G3798" t="str">
            <v>TOTAL</v>
          </cell>
          <cell r="H3798" t="str">
            <v>:</v>
          </cell>
          <cell r="I3798" t="str">
            <v>MS</v>
          </cell>
          <cell r="K3798" t="str">
            <v>V</v>
          </cell>
          <cell r="L3798">
            <v>38628.496828703705</v>
          </cell>
          <cell r="M3798" t="str">
            <v>gchateaug</v>
          </cell>
          <cell r="N3798">
            <v>38680.624479166669</v>
          </cell>
          <cell r="O3798" t="str">
            <v>gchateaug</v>
          </cell>
        </row>
        <row r="3799">
          <cell r="A3799" t="str">
            <v>2002</v>
          </cell>
          <cell r="B3799" t="str">
            <v>GR1</v>
          </cell>
          <cell r="C3799" t="str">
            <v>A00</v>
          </cell>
          <cell r="D3799" t="str">
            <v>PC_EMP</v>
          </cell>
          <cell r="E3799" t="str">
            <v>T</v>
          </cell>
          <cell r="F3799" t="str">
            <v>TOTAL</v>
          </cell>
          <cell r="G3799" t="str">
            <v>TOTAL</v>
          </cell>
          <cell r="H3799" t="str">
            <v>:</v>
          </cell>
          <cell r="I3799" t="str">
            <v>MS</v>
          </cell>
          <cell r="K3799" t="str">
            <v>V</v>
          </cell>
          <cell r="L3799">
            <v>38628.496828703705</v>
          </cell>
          <cell r="M3799" t="str">
            <v>gchateaug</v>
          </cell>
          <cell r="N3799">
            <v>38680.624479166669</v>
          </cell>
          <cell r="O3799" t="str">
            <v>gchateaug</v>
          </cell>
        </row>
        <row r="3800">
          <cell r="A3800" t="str">
            <v>1995</v>
          </cell>
          <cell r="B3800" t="str">
            <v>IS00</v>
          </cell>
          <cell r="C3800" t="str">
            <v>A00</v>
          </cell>
          <cell r="D3800" t="str">
            <v>PC_EMP</v>
          </cell>
          <cell r="E3800" t="str">
            <v>T</v>
          </cell>
          <cell r="F3800" t="str">
            <v>TOTAL</v>
          </cell>
          <cell r="G3800" t="str">
            <v>RSE</v>
          </cell>
          <cell r="I3800" t="str">
            <v>NC</v>
          </cell>
          <cell r="K3800" t="str">
            <v>V</v>
          </cell>
          <cell r="L3800">
            <v>38628.496828703705</v>
          </cell>
          <cell r="M3800" t="str">
            <v>gchateaug</v>
          </cell>
          <cell r="N3800">
            <v>38681.684652777774</v>
          </cell>
          <cell r="O3800" t="str">
            <v>gchateaug</v>
          </cell>
          <cell r="Q3800">
            <v>1.38</v>
          </cell>
        </row>
        <row r="3801">
          <cell r="A3801" t="str">
            <v>1995</v>
          </cell>
          <cell r="B3801" t="str">
            <v>IS00</v>
          </cell>
          <cell r="C3801" t="str">
            <v>A00</v>
          </cell>
          <cell r="D3801" t="str">
            <v>PC_EMP</v>
          </cell>
          <cell r="E3801" t="str">
            <v>T</v>
          </cell>
          <cell r="F3801" t="str">
            <v>BES</v>
          </cell>
          <cell r="G3801" t="str">
            <v>TOTAL</v>
          </cell>
          <cell r="I3801" t="str">
            <v>NC</v>
          </cell>
          <cell r="K3801" t="str">
            <v>V</v>
          </cell>
          <cell r="L3801">
            <v>38628.496828703705</v>
          </cell>
          <cell r="M3801" t="str">
            <v>gchateaug</v>
          </cell>
          <cell r="N3801">
            <v>38681.684652777774</v>
          </cell>
          <cell r="O3801" t="str">
            <v>gchateaug</v>
          </cell>
          <cell r="Q3801">
            <v>0.65</v>
          </cell>
        </row>
        <row r="3802">
          <cell r="A3802" t="str">
            <v>1995</v>
          </cell>
          <cell r="B3802" t="str">
            <v>IS00</v>
          </cell>
          <cell r="C3802" t="str">
            <v>A00</v>
          </cell>
          <cell r="D3802" t="str">
            <v>PC_EMP</v>
          </cell>
          <cell r="E3802" t="str">
            <v>T</v>
          </cell>
          <cell r="F3802" t="str">
            <v>BES</v>
          </cell>
          <cell r="G3802" t="str">
            <v>RSE</v>
          </cell>
          <cell r="I3802" t="str">
            <v>NC</v>
          </cell>
          <cell r="K3802" t="str">
            <v>V</v>
          </cell>
          <cell r="L3802">
            <v>38628.496828703705</v>
          </cell>
          <cell r="M3802" t="str">
            <v>gchateaug</v>
          </cell>
          <cell r="N3802">
            <v>38681.684652777774</v>
          </cell>
          <cell r="O3802" t="str">
            <v>gchateaug</v>
          </cell>
          <cell r="Q3802">
            <v>0.37</v>
          </cell>
        </row>
        <row r="3803">
          <cell r="A3803" t="str">
            <v>1995</v>
          </cell>
          <cell r="B3803" t="str">
            <v>IS0</v>
          </cell>
          <cell r="C3803" t="str">
            <v>A00</v>
          </cell>
          <cell r="D3803" t="str">
            <v>PC_EMP</v>
          </cell>
          <cell r="E3803" t="str">
            <v>T</v>
          </cell>
          <cell r="F3803" t="str">
            <v>TOTAL</v>
          </cell>
          <cell r="G3803" t="str">
            <v>TOTAL</v>
          </cell>
          <cell r="I3803" t="str">
            <v>NC</v>
          </cell>
          <cell r="K3803" t="str">
            <v>V</v>
          </cell>
          <cell r="L3803">
            <v>38628.496828703705</v>
          </cell>
          <cell r="M3803" t="str">
            <v>gchateaug</v>
          </cell>
          <cell r="N3803">
            <v>38681.684444444443</v>
          </cell>
          <cell r="O3803" t="str">
            <v>gchateaug</v>
          </cell>
          <cell r="Q3803">
            <v>2.06</v>
          </cell>
        </row>
        <row r="3804">
          <cell r="A3804" t="str">
            <v>1995</v>
          </cell>
          <cell r="B3804" t="str">
            <v>IS0</v>
          </cell>
          <cell r="C3804" t="str">
            <v>A00</v>
          </cell>
          <cell r="D3804" t="str">
            <v>PC_EMP</v>
          </cell>
          <cell r="E3804" t="str">
            <v>T</v>
          </cell>
          <cell r="F3804" t="str">
            <v>TOTAL</v>
          </cell>
          <cell r="G3804" t="str">
            <v>RSE</v>
          </cell>
          <cell r="I3804" t="str">
            <v>NC</v>
          </cell>
          <cell r="K3804" t="str">
            <v>V</v>
          </cell>
          <cell r="L3804">
            <v>38628.496828703705</v>
          </cell>
          <cell r="M3804" t="str">
            <v>gchateaug</v>
          </cell>
          <cell r="N3804">
            <v>38681.684444444443</v>
          </cell>
          <cell r="O3804" t="str">
            <v>gchateaug</v>
          </cell>
          <cell r="Q3804">
            <v>1.38</v>
          </cell>
        </row>
        <row r="3805">
          <cell r="A3805" t="str">
            <v>1995</v>
          </cell>
          <cell r="B3805" t="str">
            <v>IS0</v>
          </cell>
          <cell r="C3805" t="str">
            <v>A00</v>
          </cell>
          <cell r="D3805" t="str">
            <v>PC_EMP</v>
          </cell>
          <cell r="E3805" t="str">
            <v>T</v>
          </cell>
          <cell r="F3805" t="str">
            <v>BES</v>
          </cell>
          <cell r="G3805" t="str">
            <v>TOTAL</v>
          </cell>
          <cell r="I3805" t="str">
            <v>NC</v>
          </cell>
          <cell r="K3805" t="str">
            <v>V</v>
          </cell>
          <cell r="L3805">
            <v>38628.496828703705</v>
          </cell>
          <cell r="M3805" t="str">
            <v>gchateaug</v>
          </cell>
          <cell r="N3805">
            <v>38681.68445601852</v>
          </cell>
          <cell r="O3805" t="str">
            <v>gchateaug</v>
          </cell>
          <cell r="Q3805">
            <v>0.65</v>
          </cell>
        </row>
        <row r="3806">
          <cell r="A3806" t="str">
            <v>1995</v>
          </cell>
          <cell r="B3806" t="str">
            <v>IS0</v>
          </cell>
          <cell r="C3806" t="str">
            <v>A00</v>
          </cell>
          <cell r="D3806" t="str">
            <v>PC_EMP</v>
          </cell>
          <cell r="E3806" t="str">
            <v>T</v>
          </cell>
          <cell r="F3806" t="str">
            <v>BES</v>
          </cell>
          <cell r="G3806" t="str">
            <v>RSE</v>
          </cell>
          <cell r="I3806" t="str">
            <v>NC</v>
          </cell>
          <cell r="K3806" t="str">
            <v>V</v>
          </cell>
          <cell r="L3806">
            <v>38628.496828703705</v>
          </cell>
          <cell r="M3806" t="str">
            <v>gchateaug</v>
          </cell>
          <cell r="N3806">
            <v>38681.68445601852</v>
          </cell>
          <cell r="O3806" t="str">
            <v>gchateaug</v>
          </cell>
          <cell r="Q3806">
            <v>0.37</v>
          </cell>
        </row>
        <row r="3807">
          <cell r="A3807" t="str">
            <v>1993</v>
          </cell>
          <cell r="B3807" t="str">
            <v>DK00</v>
          </cell>
          <cell r="C3807" t="str">
            <v>A00</v>
          </cell>
          <cell r="D3807" t="str">
            <v>PC_EMP</v>
          </cell>
          <cell r="E3807" t="str">
            <v>T</v>
          </cell>
          <cell r="F3807" t="str">
            <v>TOTAL</v>
          </cell>
          <cell r="G3807" t="str">
            <v>TOTAL</v>
          </cell>
          <cell r="I3807" t="str">
            <v>NC</v>
          </cell>
          <cell r="K3807" t="str">
            <v>V</v>
          </cell>
          <cell r="L3807">
            <v>38628.496828703705</v>
          </cell>
          <cell r="M3807" t="str">
            <v>gchateaug</v>
          </cell>
          <cell r="N3807">
            <v>38681.684652777774</v>
          </cell>
          <cell r="O3807" t="str">
            <v>gchateaug</v>
          </cell>
          <cell r="Q3807">
            <v>1.71</v>
          </cell>
        </row>
        <row r="3808">
          <cell r="A3808" t="str">
            <v>1993</v>
          </cell>
          <cell r="B3808" t="str">
            <v>DK00</v>
          </cell>
          <cell r="C3808" t="str">
            <v>A00</v>
          </cell>
          <cell r="D3808" t="str">
            <v>PC_EMP</v>
          </cell>
          <cell r="E3808" t="str">
            <v>T</v>
          </cell>
          <cell r="F3808" t="str">
            <v>TOTAL</v>
          </cell>
          <cell r="G3808" t="str">
            <v>RSE</v>
          </cell>
          <cell r="I3808" t="str">
            <v>NC</v>
          </cell>
          <cell r="K3808" t="str">
            <v>V</v>
          </cell>
          <cell r="L3808">
            <v>38628.496828703705</v>
          </cell>
          <cell r="M3808" t="str">
            <v>gchateaug</v>
          </cell>
          <cell r="N3808">
            <v>38681.684652777774</v>
          </cell>
          <cell r="O3808" t="str">
            <v>gchateaug</v>
          </cell>
          <cell r="Q3808">
            <v>0.88</v>
          </cell>
        </row>
        <row r="3809">
          <cell r="A3809" t="str">
            <v>1993</v>
          </cell>
          <cell r="B3809" t="str">
            <v>DK00</v>
          </cell>
          <cell r="C3809" t="str">
            <v>A00</v>
          </cell>
          <cell r="D3809" t="str">
            <v>PC_EMP</v>
          </cell>
          <cell r="E3809" t="str">
            <v>T</v>
          </cell>
          <cell r="F3809" t="str">
            <v>BES</v>
          </cell>
          <cell r="G3809" t="str">
            <v>TOTAL</v>
          </cell>
          <cell r="I3809" t="str">
            <v>OTH</v>
          </cell>
          <cell r="J3809" t="str">
            <v>DATA OCDE</v>
          </cell>
          <cell r="K3809" t="str">
            <v>V</v>
          </cell>
          <cell r="L3809">
            <v>38628.496828703705</v>
          </cell>
          <cell r="M3809" t="str">
            <v>gchateaug</v>
          </cell>
          <cell r="N3809">
            <v>38681.684652777774</v>
          </cell>
          <cell r="O3809" t="str">
            <v>gchateaug</v>
          </cell>
          <cell r="Q3809">
            <v>0.85</v>
          </cell>
        </row>
        <row r="3810">
          <cell r="A3810" t="str">
            <v>1993</v>
          </cell>
          <cell r="B3810" t="str">
            <v>DK00</v>
          </cell>
          <cell r="C3810" t="str">
            <v>A00</v>
          </cell>
          <cell r="D3810" t="str">
            <v>PC_EMP</v>
          </cell>
          <cell r="E3810" t="str">
            <v>T</v>
          </cell>
          <cell r="F3810" t="str">
            <v>BES</v>
          </cell>
          <cell r="G3810" t="str">
            <v>RSE</v>
          </cell>
          <cell r="I3810" t="str">
            <v>OTH</v>
          </cell>
          <cell r="J3810" t="str">
            <v>DATA OCDE</v>
          </cell>
          <cell r="K3810" t="str">
            <v>V</v>
          </cell>
          <cell r="L3810">
            <v>38628.496828703705</v>
          </cell>
          <cell r="M3810" t="str">
            <v>gchateaug</v>
          </cell>
          <cell r="N3810">
            <v>38681.684652777774</v>
          </cell>
          <cell r="O3810" t="str">
            <v>gchateaug</v>
          </cell>
          <cell r="Q3810">
            <v>0.42</v>
          </cell>
        </row>
        <row r="3811">
          <cell r="A3811" t="str">
            <v>1990</v>
          </cell>
          <cell r="B3811" t="str">
            <v>LU0</v>
          </cell>
          <cell r="C3811" t="str">
            <v>A00</v>
          </cell>
          <cell r="D3811" t="str">
            <v>PC_EMP</v>
          </cell>
          <cell r="E3811" t="str">
            <v>T</v>
          </cell>
          <cell r="F3811" t="str">
            <v>TOTAL</v>
          </cell>
          <cell r="G3811" t="str">
            <v>TOTAL</v>
          </cell>
          <cell r="H3811" t="str">
            <v>:</v>
          </cell>
          <cell r="I3811" t="str">
            <v>NC</v>
          </cell>
          <cell r="K3811" t="str">
            <v>V</v>
          </cell>
          <cell r="L3811">
            <v>38628.496828703705</v>
          </cell>
          <cell r="M3811" t="str">
            <v>gchateaug</v>
          </cell>
          <cell r="N3811">
            <v>38680.624490740738</v>
          </cell>
          <cell r="O3811" t="str">
            <v>gchateaug</v>
          </cell>
        </row>
        <row r="3812">
          <cell r="A3812" t="str">
            <v>1990</v>
          </cell>
          <cell r="B3812" t="str">
            <v>LU0</v>
          </cell>
          <cell r="C3812" t="str">
            <v>A00</v>
          </cell>
          <cell r="D3812" t="str">
            <v>PC_EMP</v>
          </cell>
          <cell r="E3812" t="str">
            <v>T</v>
          </cell>
          <cell r="F3812" t="str">
            <v>TOTAL</v>
          </cell>
          <cell r="G3812" t="str">
            <v>RSE</v>
          </cell>
          <cell r="H3812" t="str">
            <v>:</v>
          </cell>
          <cell r="I3812" t="str">
            <v>NC</v>
          </cell>
          <cell r="K3812" t="str">
            <v>V</v>
          </cell>
          <cell r="L3812">
            <v>38628.496828703705</v>
          </cell>
          <cell r="M3812" t="str">
            <v>gchateaug</v>
          </cell>
          <cell r="N3812">
            <v>38680.624490740738</v>
          </cell>
          <cell r="O3812" t="str">
            <v>gchateaug</v>
          </cell>
        </row>
        <row r="3813">
          <cell r="A3813" t="str">
            <v>1990</v>
          </cell>
          <cell r="B3813" t="str">
            <v>LU0</v>
          </cell>
          <cell r="C3813" t="str">
            <v>A00</v>
          </cell>
          <cell r="D3813" t="str">
            <v>PC_EMP</v>
          </cell>
          <cell r="E3813" t="str">
            <v>T</v>
          </cell>
          <cell r="F3813" t="str">
            <v>BES</v>
          </cell>
          <cell r="G3813" t="str">
            <v>TOTAL</v>
          </cell>
          <cell r="H3813" t="str">
            <v>:</v>
          </cell>
          <cell r="I3813" t="str">
            <v>NC</v>
          </cell>
          <cell r="K3813" t="str">
            <v>V</v>
          </cell>
          <cell r="L3813">
            <v>38628.496828703705</v>
          </cell>
          <cell r="M3813" t="str">
            <v>gchateaug</v>
          </cell>
          <cell r="N3813">
            <v>38680.624490740738</v>
          </cell>
          <cell r="O3813" t="str">
            <v>gchateaug</v>
          </cell>
        </row>
        <row r="3814">
          <cell r="A3814" t="str">
            <v>1990</v>
          </cell>
          <cell r="B3814" t="str">
            <v>LU0</v>
          </cell>
          <cell r="C3814" t="str">
            <v>A00</v>
          </cell>
          <cell r="D3814" t="str">
            <v>PC_EMP</v>
          </cell>
          <cell r="E3814" t="str">
            <v>T</v>
          </cell>
          <cell r="F3814" t="str">
            <v>BES</v>
          </cell>
          <cell r="G3814" t="str">
            <v>RSE</v>
          </cell>
          <cell r="H3814" t="str">
            <v>:</v>
          </cell>
          <cell r="I3814" t="str">
            <v>NC</v>
          </cell>
          <cell r="K3814" t="str">
            <v>V</v>
          </cell>
          <cell r="L3814">
            <v>38628.496828703705</v>
          </cell>
          <cell r="M3814" t="str">
            <v>gchateaug</v>
          </cell>
          <cell r="N3814">
            <v>38680.624490740738</v>
          </cell>
          <cell r="O3814" t="str">
            <v>gchateaug</v>
          </cell>
        </row>
        <row r="3815">
          <cell r="A3815" t="str">
            <v>2002</v>
          </cell>
          <cell r="B3815" t="str">
            <v>BE25</v>
          </cell>
          <cell r="C3815" t="str">
            <v>A00</v>
          </cell>
          <cell r="D3815" t="str">
            <v>PC_EMP</v>
          </cell>
          <cell r="E3815" t="str">
            <v>T</v>
          </cell>
          <cell r="F3815" t="str">
            <v>BES</v>
          </cell>
          <cell r="G3815" t="str">
            <v>TOTAL</v>
          </cell>
          <cell r="H3815" t="str">
            <v>:</v>
          </cell>
          <cell r="I3815" t="str">
            <v>MS</v>
          </cell>
          <cell r="K3815" t="str">
            <v>V</v>
          </cell>
          <cell r="L3815">
            <v>38628.496840277781</v>
          </cell>
          <cell r="M3815" t="str">
            <v>gchateaug</v>
          </cell>
          <cell r="N3815">
            <v>38680.624467592592</v>
          </cell>
          <cell r="O3815" t="str">
            <v>gchateaug</v>
          </cell>
        </row>
        <row r="3816">
          <cell r="A3816" t="str">
            <v>2002</v>
          </cell>
          <cell r="B3816" t="str">
            <v>BE25</v>
          </cell>
          <cell r="C3816" t="str">
            <v>A00</v>
          </cell>
          <cell r="D3816" t="str">
            <v>PC_EMP</v>
          </cell>
          <cell r="E3816" t="str">
            <v>T</v>
          </cell>
          <cell r="F3816" t="str">
            <v>BES</v>
          </cell>
          <cell r="G3816" t="str">
            <v>RSE</v>
          </cell>
          <cell r="H3816" t="str">
            <v>:</v>
          </cell>
          <cell r="I3816" t="str">
            <v>MS</v>
          </cell>
          <cell r="K3816" t="str">
            <v>V</v>
          </cell>
          <cell r="L3816">
            <v>38628.496840277781</v>
          </cell>
          <cell r="M3816" t="str">
            <v>gchateaug</v>
          </cell>
          <cell r="N3816">
            <v>38680.624467592592</v>
          </cell>
          <cell r="O3816" t="str">
            <v>gchateaug</v>
          </cell>
        </row>
        <row r="3817">
          <cell r="A3817" t="str">
            <v>2002</v>
          </cell>
          <cell r="B3817" t="str">
            <v>AT33</v>
          </cell>
          <cell r="C3817" t="str">
            <v>A00</v>
          </cell>
          <cell r="D3817" t="str">
            <v>PC_EMP</v>
          </cell>
          <cell r="E3817" t="str">
            <v>T</v>
          </cell>
          <cell r="F3817" t="str">
            <v>TOTAL</v>
          </cell>
          <cell r="G3817" t="str">
            <v>TOTAL</v>
          </cell>
          <cell r="I3817" t="str">
            <v>MS</v>
          </cell>
          <cell r="K3817" t="str">
            <v>V</v>
          </cell>
          <cell r="L3817">
            <v>38628.496840277781</v>
          </cell>
          <cell r="M3817" t="str">
            <v>gchateaug</v>
          </cell>
          <cell r="N3817">
            <v>38680.624467592592</v>
          </cell>
          <cell r="O3817" t="str">
            <v>gchateaug</v>
          </cell>
          <cell r="Q3817">
            <v>1.72</v>
          </cell>
        </row>
        <row r="3818">
          <cell r="A3818" t="str">
            <v>2002</v>
          </cell>
          <cell r="B3818" t="str">
            <v>AT33</v>
          </cell>
          <cell r="C3818" t="str">
            <v>A00</v>
          </cell>
          <cell r="D3818" t="str">
            <v>PC_EMP</v>
          </cell>
          <cell r="E3818" t="str">
            <v>T</v>
          </cell>
          <cell r="F3818" t="str">
            <v>TOTAL</v>
          </cell>
          <cell r="G3818" t="str">
            <v>RSE</v>
          </cell>
          <cell r="I3818" t="str">
            <v>MS</v>
          </cell>
          <cell r="K3818" t="str">
            <v>V</v>
          </cell>
          <cell r="L3818">
            <v>38628.496840277781</v>
          </cell>
          <cell r="M3818" t="str">
            <v>gchateaug</v>
          </cell>
          <cell r="N3818">
            <v>38680.624467592592</v>
          </cell>
          <cell r="O3818" t="str">
            <v>gchateaug</v>
          </cell>
          <cell r="Q3818">
            <v>1.0900000000000001</v>
          </cell>
        </row>
        <row r="3819">
          <cell r="A3819" t="str">
            <v>2002</v>
          </cell>
          <cell r="B3819" t="str">
            <v>AT33</v>
          </cell>
          <cell r="C3819" t="str">
            <v>A00</v>
          </cell>
          <cell r="D3819" t="str">
            <v>PC_EMP</v>
          </cell>
          <cell r="E3819" t="str">
            <v>T</v>
          </cell>
          <cell r="F3819" t="str">
            <v>BES</v>
          </cell>
          <cell r="G3819" t="str">
            <v>TOTAL</v>
          </cell>
          <cell r="I3819" t="str">
            <v>MS</v>
          </cell>
          <cell r="K3819" t="str">
            <v>V</v>
          </cell>
          <cell r="L3819">
            <v>38628.496840277781</v>
          </cell>
          <cell r="M3819" t="str">
            <v>gchateaug</v>
          </cell>
          <cell r="N3819">
            <v>38680.624467592592</v>
          </cell>
          <cell r="O3819" t="str">
            <v>gchateaug</v>
          </cell>
          <cell r="Q3819">
            <v>0.66</v>
          </cell>
        </row>
        <row r="3820">
          <cell r="A3820" t="str">
            <v>2002</v>
          </cell>
          <cell r="B3820" t="str">
            <v>AT33</v>
          </cell>
          <cell r="C3820" t="str">
            <v>A00</v>
          </cell>
          <cell r="D3820" t="str">
            <v>PC_EMP</v>
          </cell>
          <cell r="E3820" t="str">
            <v>T</v>
          </cell>
          <cell r="F3820" t="str">
            <v>BES</v>
          </cell>
          <cell r="G3820" t="str">
            <v>RSE</v>
          </cell>
          <cell r="I3820" t="str">
            <v>MS</v>
          </cell>
          <cell r="K3820" t="str">
            <v>V</v>
          </cell>
          <cell r="L3820">
            <v>38628.496840277781</v>
          </cell>
          <cell r="M3820" t="str">
            <v>gchateaug</v>
          </cell>
          <cell r="N3820">
            <v>38680.624467592592</v>
          </cell>
          <cell r="O3820" t="str">
            <v>gchateaug</v>
          </cell>
          <cell r="Q3820">
            <v>0.36</v>
          </cell>
        </row>
        <row r="3821">
          <cell r="A3821" t="str">
            <v>2002</v>
          </cell>
          <cell r="B3821" t="str">
            <v>AT32</v>
          </cell>
          <cell r="C3821" t="str">
            <v>A00</v>
          </cell>
          <cell r="D3821" t="str">
            <v>PC_EMP</v>
          </cell>
          <cell r="E3821" t="str">
            <v>T</v>
          </cell>
          <cell r="F3821" t="str">
            <v>TOTAL</v>
          </cell>
          <cell r="G3821" t="str">
            <v>TOTAL</v>
          </cell>
          <cell r="I3821" t="str">
            <v>MS</v>
          </cell>
          <cell r="K3821" t="str">
            <v>V</v>
          </cell>
          <cell r="L3821">
            <v>38628.496840277781</v>
          </cell>
          <cell r="M3821" t="str">
            <v>gchateaug</v>
          </cell>
          <cell r="N3821">
            <v>38680.624467592592</v>
          </cell>
          <cell r="O3821" t="str">
            <v>gchateaug</v>
          </cell>
          <cell r="Q3821">
            <v>1.04</v>
          </cell>
        </row>
        <row r="3822">
          <cell r="A3822" t="str">
            <v>2002</v>
          </cell>
          <cell r="B3822" t="str">
            <v>AT32</v>
          </cell>
          <cell r="C3822" t="str">
            <v>A00</v>
          </cell>
          <cell r="D3822" t="str">
            <v>PC_EMP</v>
          </cell>
          <cell r="E3822" t="str">
            <v>T</v>
          </cell>
          <cell r="F3822" t="str">
            <v>TOTAL</v>
          </cell>
          <cell r="G3822" t="str">
            <v>RSE</v>
          </cell>
          <cell r="I3822" t="str">
            <v>MS</v>
          </cell>
          <cell r="K3822" t="str">
            <v>V</v>
          </cell>
          <cell r="L3822">
            <v>38628.496840277781</v>
          </cell>
          <cell r="M3822" t="str">
            <v>gchateaug</v>
          </cell>
          <cell r="N3822">
            <v>38680.624467592592</v>
          </cell>
          <cell r="O3822" t="str">
            <v>gchateaug</v>
          </cell>
          <cell r="Q3822">
            <v>0.64</v>
          </cell>
        </row>
        <row r="3823">
          <cell r="A3823" t="str">
            <v>2002</v>
          </cell>
          <cell r="B3823" t="str">
            <v>AT32</v>
          </cell>
          <cell r="C3823" t="str">
            <v>A00</v>
          </cell>
          <cell r="D3823" t="str">
            <v>PC_EMP</v>
          </cell>
          <cell r="E3823" t="str">
            <v>T</v>
          </cell>
          <cell r="F3823" t="str">
            <v>BES</v>
          </cell>
          <cell r="G3823" t="str">
            <v>TOTAL</v>
          </cell>
          <cell r="I3823" t="str">
            <v>MS</v>
          </cell>
          <cell r="K3823" t="str">
            <v>V</v>
          </cell>
          <cell r="L3823">
            <v>38628.496840277781</v>
          </cell>
          <cell r="M3823" t="str">
            <v>gchateaug</v>
          </cell>
          <cell r="N3823">
            <v>38680.624467592592</v>
          </cell>
          <cell r="O3823" t="str">
            <v>gchateaug</v>
          </cell>
          <cell r="Q3823">
            <v>0.5</v>
          </cell>
        </row>
        <row r="3824">
          <cell r="A3824" t="str">
            <v>2002</v>
          </cell>
          <cell r="B3824" t="str">
            <v>AT32</v>
          </cell>
          <cell r="C3824" t="str">
            <v>A00</v>
          </cell>
          <cell r="D3824" t="str">
            <v>PC_EMP</v>
          </cell>
          <cell r="E3824" t="str">
            <v>T</v>
          </cell>
          <cell r="F3824" t="str">
            <v>BES</v>
          </cell>
          <cell r="G3824" t="str">
            <v>RSE</v>
          </cell>
          <cell r="I3824" t="str">
            <v>MS</v>
          </cell>
          <cell r="K3824" t="str">
            <v>V</v>
          </cell>
          <cell r="L3824">
            <v>38628.496840277781</v>
          </cell>
          <cell r="M3824" t="str">
            <v>gchateaug</v>
          </cell>
          <cell r="N3824">
            <v>38680.624467592592</v>
          </cell>
          <cell r="O3824" t="str">
            <v>gchateaug</v>
          </cell>
          <cell r="Q3824">
            <v>0.27</v>
          </cell>
        </row>
        <row r="3825">
          <cell r="A3825" t="str">
            <v>2002</v>
          </cell>
          <cell r="B3825" t="str">
            <v>AT2</v>
          </cell>
          <cell r="C3825" t="str">
            <v>A00</v>
          </cell>
          <cell r="D3825" t="str">
            <v>PC_EMP</v>
          </cell>
          <cell r="E3825" t="str">
            <v>T</v>
          </cell>
          <cell r="F3825" t="str">
            <v>TOTAL</v>
          </cell>
          <cell r="G3825" t="str">
            <v>TOTAL</v>
          </cell>
          <cell r="I3825" t="str">
            <v>MS</v>
          </cell>
          <cell r="K3825" t="str">
            <v>V</v>
          </cell>
          <cell r="L3825">
            <v>38628.496840277781</v>
          </cell>
          <cell r="M3825" t="str">
            <v>gchateaug</v>
          </cell>
          <cell r="N3825">
            <v>38680.624467592592</v>
          </cell>
          <cell r="O3825" t="str">
            <v>gchateaug</v>
          </cell>
          <cell r="Q3825">
            <v>1.85</v>
          </cell>
        </row>
        <row r="3826">
          <cell r="A3826" t="str">
            <v>2002</v>
          </cell>
          <cell r="B3826" t="str">
            <v>AT2</v>
          </cell>
          <cell r="C3826" t="str">
            <v>A00</v>
          </cell>
          <cell r="D3826" t="str">
            <v>PC_EMP</v>
          </cell>
          <cell r="E3826" t="str">
            <v>T</v>
          </cell>
          <cell r="F3826" t="str">
            <v>TOTAL</v>
          </cell>
          <cell r="G3826" t="str">
            <v>RSE</v>
          </cell>
          <cell r="I3826" t="str">
            <v>MS</v>
          </cell>
          <cell r="K3826" t="str">
            <v>V</v>
          </cell>
          <cell r="L3826">
            <v>38628.496840277781</v>
          </cell>
          <cell r="M3826" t="str">
            <v>gchateaug</v>
          </cell>
          <cell r="N3826">
            <v>38680.624467592592</v>
          </cell>
          <cell r="O3826" t="str">
            <v>gchateaug</v>
          </cell>
          <cell r="Q3826">
            <v>1.0900000000000001</v>
          </cell>
        </row>
        <row r="3827">
          <cell r="A3827" t="str">
            <v>2002</v>
          </cell>
          <cell r="B3827" t="str">
            <v>AT2</v>
          </cell>
          <cell r="C3827" t="str">
            <v>A00</v>
          </cell>
          <cell r="D3827" t="str">
            <v>PC_EMP</v>
          </cell>
          <cell r="E3827" t="str">
            <v>T</v>
          </cell>
          <cell r="F3827" t="str">
            <v>BES</v>
          </cell>
          <cell r="G3827" t="str">
            <v>TOTAL</v>
          </cell>
          <cell r="I3827" t="str">
            <v>MS</v>
          </cell>
          <cell r="K3827" t="str">
            <v>V</v>
          </cell>
          <cell r="L3827">
            <v>38628.496840277781</v>
          </cell>
          <cell r="M3827" t="str">
            <v>gchateaug</v>
          </cell>
          <cell r="N3827">
            <v>38680.624467592592</v>
          </cell>
          <cell r="O3827" t="str">
            <v>gchateaug</v>
          </cell>
          <cell r="Q3827">
            <v>1.03</v>
          </cell>
        </row>
        <row r="3828">
          <cell r="A3828" t="str">
            <v>2002</v>
          </cell>
          <cell r="B3828" t="str">
            <v>AT2</v>
          </cell>
          <cell r="C3828" t="str">
            <v>A00</v>
          </cell>
          <cell r="D3828" t="str">
            <v>PC_EMP</v>
          </cell>
          <cell r="E3828" t="str">
            <v>T</v>
          </cell>
          <cell r="F3828" t="str">
            <v>BES</v>
          </cell>
          <cell r="G3828" t="str">
            <v>RSE</v>
          </cell>
          <cell r="I3828" t="str">
            <v>MS</v>
          </cell>
          <cell r="K3828" t="str">
            <v>V</v>
          </cell>
          <cell r="L3828">
            <v>38628.496840277781</v>
          </cell>
          <cell r="M3828" t="str">
            <v>gchateaug</v>
          </cell>
          <cell r="N3828">
            <v>38680.624467592592</v>
          </cell>
          <cell r="O3828" t="str">
            <v>gchateaug</v>
          </cell>
          <cell r="Q3828">
            <v>0.56000000000000005</v>
          </cell>
        </row>
        <row r="3829">
          <cell r="A3829" t="str">
            <v>2002</v>
          </cell>
          <cell r="B3829" t="str">
            <v>AT13</v>
          </cell>
          <cell r="C3829" t="str">
            <v>A00</v>
          </cell>
          <cell r="D3829" t="str">
            <v>PC_EMP</v>
          </cell>
          <cell r="E3829" t="str">
            <v>T</v>
          </cell>
          <cell r="F3829" t="str">
            <v>TOTAL</v>
          </cell>
          <cell r="G3829" t="str">
            <v>TOTAL</v>
          </cell>
          <cell r="I3829" t="str">
            <v>MS</v>
          </cell>
          <cell r="K3829" t="str">
            <v>V</v>
          </cell>
          <cell r="L3829">
            <v>38628.496840277781</v>
          </cell>
          <cell r="M3829" t="str">
            <v>gchateaug</v>
          </cell>
          <cell r="N3829">
            <v>38680.624467592592</v>
          </cell>
          <cell r="O3829" t="str">
            <v>gchateaug</v>
          </cell>
          <cell r="Q3829">
            <v>4.1399999999999997</v>
          </cell>
        </row>
        <row r="3830">
          <cell r="A3830" t="str">
            <v>2002</v>
          </cell>
          <cell r="B3830" t="str">
            <v>AT13</v>
          </cell>
          <cell r="C3830" t="str">
            <v>A00</v>
          </cell>
          <cell r="D3830" t="str">
            <v>PC_EMP</v>
          </cell>
          <cell r="E3830" t="str">
            <v>T</v>
          </cell>
          <cell r="F3830" t="str">
            <v>TOTAL</v>
          </cell>
          <cell r="G3830" t="str">
            <v>RSE</v>
          </cell>
          <cell r="I3830" t="str">
            <v>MS</v>
          </cell>
          <cell r="K3830" t="str">
            <v>V</v>
          </cell>
          <cell r="L3830">
            <v>38628.496840277781</v>
          </cell>
          <cell r="M3830" t="str">
            <v>gchateaug</v>
          </cell>
          <cell r="N3830">
            <v>38680.624467592592</v>
          </cell>
          <cell r="O3830" t="str">
            <v>gchateaug</v>
          </cell>
          <cell r="Q3830">
            <v>2.63</v>
          </cell>
        </row>
        <row r="3831">
          <cell r="A3831" t="str">
            <v>2001</v>
          </cell>
          <cell r="B3831" t="str">
            <v>GR43</v>
          </cell>
          <cell r="C3831" t="str">
            <v>A00</v>
          </cell>
          <cell r="D3831" t="str">
            <v>PC_EMP</v>
          </cell>
          <cell r="E3831" t="str">
            <v>T</v>
          </cell>
          <cell r="F3831" t="str">
            <v>BES</v>
          </cell>
          <cell r="G3831" t="str">
            <v>TOTAL</v>
          </cell>
          <cell r="H3831" t="str">
            <v>:</v>
          </cell>
          <cell r="I3831" t="str">
            <v>NC</v>
          </cell>
          <cell r="K3831" t="str">
            <v>V</v>
          </cell>
          <cell r="L3831">
            <v>38628.496840277781</v>
          </cell>
          <cell r="M3831" t="str">
            <v>gchateaug</v>
          </cell>
          <cell r="N3831">
            <v>38680.624444444446</v>
          </cell>
          <cell r="O3831" t="str">
            <v>gchateaug</v>
          </cell>
        </row>
        <row r="3832">
          <cell r="A3832" t="str">
            <v>2001</v>
          </cell>
          <cell r="B3832" t="str">
            <v>GR22</v>
          </cell>
          <cell r="C3832" t="str">
            <v>A00</v>
          </cell>
          <cell r="D3832" t="str">
            <v>PC_EMP</v>
          </cell>
          <cell r="E3832" t="str">
            <v>T</v>
          </cell>
          <cell r="F3832" t="str">
            <v>TOTAL</v>
          </cell>
          <cell r="G3832" t="str">
            <v>TOTAL</v>
          </cell>
          <cell r="H3832" t="str">
            <v>:</v>
          </cell>
          <cell r="I3832" t="str">
            <v>NC</v>
          </cell>
          <cell r="K3832" t="str">
            <v>V</v>
          </cell>
          <cell r="L3832">
            <v>38628.496840277781</v>
          </cell>
          <cell r="M3832" t="str">
            <v>gchateaug</v>
          </cell>
          <cell r="N3832">
            <v>38680.624444444446</v>
          </cell>
          <cell r="O3832" t="str">
            <v>gchateaug</v>
          </cell>
        </row>
        <row r="3833">
          <cell r="A3833" t="str">
            <v>2001</v>
          </cell>
          <cell r="B3833" t="str">
            <v>GR22</v>
          </cell>
          <cell r="C3833" t="str">
            <v>A00</v>
          </cell>
          <cell r="D3833" t="str">
            <v>PC_EMP</v>
          </cell>
          <cell r="E3833" t="str">
            <v>T</v>
          </cell>
          <cell r="F3833" t="str">
            <v>BES</v>
          </cell>
          <cell r="G3833" t="str">
            <v>TOTAL</v>
          </cell>
          <cell r="H3833" t="str">
            <v>:</v>
          </cell>
          <cell r="I3833" t="str">
            <v>NC</v>
          </cell>
          <cell r="K3833" t="str">
            <v>V</v>
          </cell>
          <cell r="L3833">
            <v>38628.496840277781</v>
          </cell>
          <cell r="M3833" t="str">
            <v>gchateaug</v>
          </cell>
          <cell r="N3833">
            <v>38680.624444444446</v>
          </cell>
          <cell r="O3833" t="str">
            <v>gchateaug</v>
          </cell>
        </row>
        <row r="3834">
          <cell r="A3834" t="str">
            <v>2001</v>
          </cell>
          <cell r="B3834" t="str">
            <v>GR2</v>
          </cell>
          <cell r="C3834" t="str">
            <v>A00</v>
          </cell>
          <cell r="D3834" t="str">
            <v>PC_EMP</v>
          </cell>
          <cell r="E3834" t="str">
            <v>T</v>
          </cell>
          <cell r="F3834" t="str">
            <v>TOTAL</v>
          </cell>
          <cell r="G3834" t="str">
            <v>TOTAL</v>
          </cell>
          <cell r="H3834" t="str">
            <v>:</v>
          </cell>
          <cell r="I3834" t="str">
            <v>NC</v>
          </cell>
          <cell r="K3834" t="str">
            <v>V</v>
          </cell>
          <cell r="L3834">
            <v>38628.496840277781</v>
          </cell>
          <cell r="M3834" t="str">
            <v>gchateaug</v>
          </cell>
          <cell r="N3834">
            <v>38680.624444444446</v>
          </cell>
          <cell r="O3834" t="str">
            <v>gchateaug</v>
          </cell>
        </row>
        <row r="3835">
          <cell r="A3835" t="str">
            <v>2001</v>
          </cell>
          <cell r="B3835" t="str">
            <v>GR2</v>
          </cell>
          <cell r="C3835" t="str">
            <v>A00</v>
          </cell>
          <cell r="D3835" t="str">
            <v>PC_EMP</v>
          </cell>
          <cell r="E3835" t="str">
            <v>T</v>
          </cell>
          <cell r="F3835" t="str">
            <v>BES</v>
          </cell>
          <cell r="G3835" t="str">
            <v>TOTAL</v>
          </cell>
          <cell r="H3835" t="str">
            <v>:</v>
          </cell>
          <cell r="I3835" t="str">
            <v>NC</v>
          </cell>
          <cell r="K3835" t="str">
            <v>V</v>
          </cell>
          <cell r="L3835">
            <v>38628.496840277781</v>
          </cell>
          <cell r="M3835" t="str">
            <v>gchateaug</v>
          </cell>
          <cell r="N3835">
            <v>38680.624444444446</v>
          </cell>
          <cell r="O3835" t="str">
            <v>gchateaug</v>
          </cell>
        </row>
        <row r="3836">
          <cell r="A3836" t="str">
            <v>2001</v>
          </cell>
          <cell r="B3836" t="str">
            <v>FR52</v>
          </cell>
          <cell r="C3836" t="str">
            <v>A00</v>
          </cell>
          <cell r="D3836" t="str">
            <v>PC_EMP</v>
          </cell>
          <cell r="E3836" t="str">
            <v>T</v>
          </cell>
          <cell r="F3836" t="str">
            <v>TOTAL</v>
          </cell>
          <cell r="G3836" t="str">
            <v>TOTAL</v>
          </cell>
          <cell r="I3836" t="str">
            <v>NC</v>
          </cell>
          <cell r="J3836" t="str">
            <v>; former flag equal "s"</v>
          </cell>
          <cell r="K3836" t="str">
            <v>V</v>
          </cell>
          <cell r="L3836">
            <v>38628.496840277781</v>
          </cell>
          <cell r="M3836" t="str">
            <v>gchateaug</v>
          </cell>
          <cell r="N3836">
            <v>38680.624444444446</v>
          </cell>
          <cell r="O3836" t="str">
            <v>gchateaug</v>
          </cell>
          <cell r="Q3836">
            <v>1.3</v>
          </cell>
        </row>
        <row r="3837">
          <cell r="A3837" t="str">
            <v>2001</v>
          </cell>
          <cell r="B3837" t="str">
            <v>FR52</v>
          </cell>
          <cell r="C3837" t="str">
            <v>A00</v>
          </cell>
          <cell r="D3837" t="str">
            <v>PC_EMP</v>
          </cell>
          <cell r="E3837" t="str">
            <v>T</v>
          </cell>
          <cell r="F3837" t="str">
            <v>TOTAL</v>
          </cell>
          <cell r="G3837" t="str">
            <v>RSE</v>
          </cell>
          <cell r="I3837" t="str">
            <v>NC</v>
          </cell>
          <cell r="J3837" t="str">
            <v>; former flag equal "s"</v>
          </cell>
          <cell r="K3837" t="str">
            <v>V</v>
          </cell>
          <cell r="L3837">
            <v>38628.496840277781</v>
          </cell>
          <cell r="M3837" t="str">
            <v>gchateaug</v>
          </cell>
          <cell r="N3837">
            <v>38680.624444444446</v>
          </cell>
          <cell r="O3837" t="str">
            <v>gchateaug</v>
          </cell>
          <cell r="Q3837">
            <v>0.78</v>
          </cell>
        </row>
        <row r="3838">
          <cell r="A3838" t="str">
            <v>2001</v>
          </cell>
          <cell r="B3838" t="str">
            <v>FR52</v>
          </cell>
          <cell r="C3838" t="str">
            <v>A00</v>
          </cell>
          <cell r="D3838" t="str">
            <v>PC_EMP</v>
          </cell>
          <cell r="E3838" t="str">
            <v>T</v>
          </cell>
          <cell r="F3838" t="str">
            <v>BES</v>
          </cell>
          <cell r="G3838" t="str">
            <v>TOTAL</v>
          </cell>
          <cell r="I3838" t="str">
            <v>NC</v>
          </cell>
          <cell r="J3838" t="str">
            <v>; former flag equal "s"</v>
          </cell>
          <cell r="K3838" t="str">
            <v>V</v>
          </cell>
          <cell r="L3838">
            <v>38628.496840277781</v>
          </cell>
          <cell r="M3838" t="str">
            <v>gchateaug</v>
          </cell>
          <cell r="N3838">
            <v>38680.624444444446</v>
          </cell>
          <cell r="O3838" t="str">
            <v>gchateaug</v>
          </cell>
          <cell r="Q3838">
            <v>0.65</v>
          </cell>
        </row>
        <row r="3839">
          <cell r="A3839" t="str">
            <v>2001</v>
          </cell>
          <cell r="B3839" t="str">
            <v>FR52</v>
          </cell>
          <cell r="C3839" t="str">
            <v>A00</v>
          </cell>
          <cell r="D3839" t="str">
            <v>PC_EMP</v>
          </cell>
          <cell r="E3839" t="str">
            <v>T</v>
          </cell>
          <cell r="F3839" t="str">
            <v>BES</v>
          </cell>
          <cell r="G3839" t="str">
            <v>RSE</v>
          </cell>
          <cell r="I3839" t="str">
            <v>NC</v>
          </cell>
          <cell r="J3839" t="str">
            <v>; former flag equal "s"</v>
          </cell>
          <cell r="K3839" t="str">
            <v>V</v>
          </cell>
          <cell r="L3839">
            <v>38628.496840277781</v>
          </cell>
          <cell r="M3839" t="str">
            <v>gchateaug</v>
          </cell>
          <cell r="N3839">
            <v>38680.624444444446</v>
          </cell>
          <cell r="O3839" t="str">
            <v>gchateaug</v>
          </cell>
          <cell r="Q3839">
            <v>0.34</v>
          </cell>
        </row>
        <row r="3840">
          <cell r="A3840" t="str">
            <v>2001</v>
          </cell>
          <cell r="B3840" t="str">
            <v>FR4</v>
          </cell>
          <cell r="C3840" t="str">
            <v>A00</v>
          </cell>
          <cell r="D3840" t="str">
            <v>PC_EMP</v>
          </cell>
          <cell r="E3840" t="str">
            <v>T</v>
          </cell>
          <cell r="F3840" t="str">
            <v>TOTAL</v>
          </cell>
          <cell r="G3840" t="str">
            <v>TOTAL</v>
          </cell>
          <cell r="I3840" t="str">
            <v>NC</v>
          </cell>
          <cell r="J3840" t="str">
            <v>; former flag equal "s"</v>
          </cell>
          <cell r="K3840" t="str">
            <v>V</v>
          </cell>
          <cell r="L3840">
            <v>38628.496840277781</v>
          </cell>
          <cell r="M3840" t="str">
            <v>gchateaug</v>
          </cell>
          <cell r="N3840">
            <v>38680.624444444446</v>
          </cell>
          <cell r="O3840" t="str">
            <v>gchateaug</v>
          </cell>
          <cell r="Q3840">
            <v>1.25</v>
          </cell>
        </row>
        <row r="3841">
          <cell r="A3841" t="str">
            <v>2001</v>
          </cell>
          <cell r="B3841" t="str">
            <v>FR4</v>
          </cell>
          <cell r="C3841" t="str">
            <v>A00</v>
          </cell>
          <cell r="D3841" t="str">
            <v>PC_EMP</v>
          </cell>
          <cell r="E3841" t="str">
            <v>T</v>
          </cell>
          <cell r="F3841" t="str">
            <v>TOTAL</v>
          </cell>
          <cell r="G3841" t="str">
            <v>RSE</v>
          </cell>
          <cell r="I3841" t="str">
            <v>NC</v>
          </cell>
          <cell r="J3841" t="str">
            <v>; former flag equal "s"</v>
          </cell>
          <cell r="K3841" t="str">
            <v>V</v>
          </cell>
          <cell r="L3841">
            <v>38628.496840277781</v>
          </cell>
          <cell r="M3841" t="str">
            <v>gchateaug</v>
          </cell>
          <cell r="N3841">
            <v>38680.624444444446</v>
          </cell>
          <cell r="O3841" t="str">
            <v>gchateaug</v>
          </cell>
          <cell r="Q3841">
            <v>0.67</v>
          </cell>
        </row>
        <row r="3842">
          <cell r="A3842" t="str">
            <v>1999</v>
          </cell>
          <cell r="B3842" t="str">
            <v>SE01</v>
          </cell>
          <cell r="C3842" t="str">
            <v>A00</v>
          </cell>
          <cell r="D3842" t="str">
            <v>PC_EMP</v>
          </cell>
          <cell r="E3842" t="str">
            <v>T</v>
          </cell>
          <cell r="F3842" t="str">
            <v>BES</v>
          </cell>
          <cell r="G3842" t="str">
            <v>TOTAL</v>
          </cell>
          <cell r="I3842" t="str">
            <v>NC</v>
          </cell>
          <cell r="J3842" t="str">
            <v>; former flag equal "s"</v>
          </cell>
          <cell r="K3842" t="str">
            <v>V</v>
          </cell>
          <cell r="L3842">
            <v>38628.496851851851</v>
          </cell>
          <cell r="M3842" t="str">
            <v>gchateaug</v>
          </cell>
          <cell r="N3842">
            <v>38680.624479166669</v>
          </cell>
          <cell r="O3842" t="str">
            <v>gchateaug</v>
          </cell>
          <cell r="Q3842">
            <v>1.99</v>
          </cell>
        </row>
        <row r="3843">
          <cell r="A3843" t="str">
            <v>1999</v>
          </cell>
          <cell r="B3843" t="str">
            <v>RO06</v>
          </cell>
          <cell r="C3843" t="str">
            <v>A00</v>
          </cell>
          <cell r="D3843" t="str">
            <v>PC_EMP</v>
          </cell>
          <cell r="E3843" t="str">
            <v>T</v>
          </cell>
          <cell r="F3843" t="str">
            <v>TOTAL</v>
          </cell>
          <cell r="G3843" t="str">
            <v>TOTAL</v>
          </cell>
          <cell r="H3843" t="str">
            <v>:</v>
          </cell>
          <cell r="I3843" t="str">
            <v>NC</v>
          </cell>
          <cell r="K3843" t="str">
            <v>V</v>
          </cell>
          <cell r="L3843">
            <v>38628.496851851851</v>
          </cell>
          <cell r="M3843" t="str">
            <v>gchateaug</v>
          </cell>
          <cell r="N3843">
            <v>38680.624479166669</v>
          </cell>
          <cell r="O3843" t="str">
            <v>gchateaug</v>
          </cell>
        </row>
        <row r="3844">
          <cell r="A3844" t="str">
            <v>1999</v>
          </cell>
          <cell r="B3844" t="str">
            <v>RO06</v>
          </cell>
          <cell r="C3844" t="str">
            <v>A00</v>
          </cell>
          <cell r="D3844" t="str">
            <v>PC_EMP</v>
          </cell>
          <cell r="E3844" t="str">
            <v>T</v>
          </cell>
          <cell r="F3844" t="str">
            <v>TOTAL</v>
          </cell>
          <cell r="G3844" t="str">
            <v>RSE</v>
          </cell>
          <cell r="H3844" t="str">
            <v>:</v>
          </cell>
          <cell r="I3844" t="str">
            <v>NC</v>
          </cell>
          <cell r="K3844" t="str">
            <v>V</v>
          </cell>
          <cell r="L3844">
            <v>38628.496851851851</v>
          </cell>
          <cell r="M3844" t="str">
            <v>gchateaug</v>
          </cell>
          <cell r="N3844">
            <v>38680.624479166669</v>
          </cell>
          <cell r="O3844" t="str">
            <v>gchateaug</v>
          </cell>
        </row>
        <row r="3845">
          <cell r="A3845" t="str">
            <v>1999</v>
          </cell>
          <cell r="B3845" t="str">
            <v>RO06</v>
          </cell>
          <cell r="C3845" t="str">
            <v>A00</v>
          </cell>
          <cell r="D3845" t="str">
            <v>PC_EMP</v>
          </cell>
          <cell r="E3845" t="str">
            <v>T</v>
          </cell>
          <cell r="F3845" t="str">
            <v>BES</v>
          </cell>
          <cell r="G3845" t="str">
            <v>TOTAL</v>
          </cell>
          <cell r="H3845" t="str">
            <v>:</v>
          </cell>
          <cell r="I3845" t="str">
            <v>NC</v>
          </cell>
          <cell r="K3845" t="str">
            <v>V</v>
          </cell>
          <cell r="L3845">
            <v>38628.496851851851</v>
          </cell>
          <cell r="M3845" t="str">
            <v>gchateaug</v>
          </cell>
          <cell r="N3845">
            <v>38680.624479166669</v>
          </cell>
          <cell r="O3845" t="str">
            <v>gchateaug</v>
          </cell>
        </row>
        <row r="3846">
          <cell r="A3846" t="str">
            <v>1999</v>
          </cell>
          <cell r="B3846" t="str">
            <v>RO06</v>
          </cell>
          <cell r="C3846" t="str">
            <v>A00</v>
          </cell>
          <cell r="D3846" t="str">
            <v>PC_EMP</v>
          </cell>
          <cell r="E3846" t="str">
            <v>T</v>
          </cell>
          <cell r="F3846" t="str">
            <v>BES</v>
          </cell>
          <cell r="G3846" t="str">
            <v>RSE</v>
          </cell>
          <cell r="H3846" t="str">
            <v>:</v>
          </cell>
          <cell r="I3846" t="str">
            <v>NC</v>
          </cell>
          <cell r="K3846" t="str">
            <v>V</v>
          </cell>
          <cell r="L3846">
            <v>38628.496851851851</v>
          </cell>
          <cell r="M3846" t="str">
            <v>gchateaug</v>
          </cell>
          <cell r="N3846">
            <v>38680.624479166669</v>
          </cell>
          <cell r="O3846" t="str">
            <v>gchateaug</v>
          </cell>
        </row>
        <row r="3847">
          <cell r="A3847" t="str">
            <v>1999</v>
          </cell>
          <cell r="B3847" t="str">
            <v>PT16</v>
          </cell>
          <cell r="C3847" t="str">
            <v>A00</v>
          </cell>
          <cell r="D3847" t="str">
            <v>PC_EMP</v>
          </cell>
          <cell r="E3847" t="str">
            <v>T</v>
          </cell>
          <cell r="F3847" t="str">
            <v>TOTAL</v>
          </cell>
          <cell r="G3847" t="str">
            <v>TOTAL</v>
          </cell>
          <cell r="H3847" t="str">
            <v>:</v>
          </cell>
          <cell r="I3847" t="str">
            <v>NC</v>
          </cell>
          <cell r="K3847" t="str">
            <v>V</v>
          </cell>
          <cell r="L3847">
            <v>38628.496851851851</v>
          </cell>
          <cell r="M3847" t="str">
            <v>gchateaug</v>
          </cell>
          <cell r="N3847">
            <v>38680.624479166669</v>
          </cell>
          <cell r="O3847" t="str">
            <v>gchateaug</v>
          </cell>
        </row>
        <row r="3848">
          <cell r="A3848" t="str">
            <v>1999</v>
          </cell>
          <cell r="B3848" t="str">
            <v>PT16</v>
          </cell>
          <cell r="C3848" t="str">
            <v>A00</v>
          </cell>
          <cell r="D3848" t="str">
            <v>PC_EMP</v>
          </cell>
          <cell r="E3848" t="str">
            <v>T</v>
          </cell>
          <cell r="F3848" t="str">
            <v>TOTAL</v>
          </cell>
          <cell r="G3848" t="str">
            <v>RSE</v>
          </cell>
          <cell r="H3848" t="str">
            <v>:</v>
          </cell>
          <cell r="I3848" t="str">
            <v>NC</v>
          </cell>
          <cell r="K3848" t="str">
            <v>V</v>
          </cell>
          <cell r="L3848">
            <v>38628.496851851851</v>
          </cell>
          <cell r="M3848" t="str">
            <v>gchateaug</v>
          </cell>
          <cell r="N3848">
            <v>38680.624479166669</v>
          </cell>
          <cell r="O3848" t="str">
            <v>gchateaug</v>
          </cell>
        </row>
        <row r="3849">
          <cell r="A3849" t="str">
            <v>2002</v>
          </cell>
          <cell r="B3849" t="str">
            <v>PL3</v>
          </cell>
          <cell r="C3849" t="str">
            <v>A00</v>
          </cell>
          <cell r="D3849" t="str">
            <v>PC_EMP</v>
          </cell>
          <cell r="E3849" t="str">
            <v>T</v>
          </cell>
          <cell r="F3849" t="str">
            <v>BES</v>
          </cell>
          <cell r="G3849" t="str">
            <v>TOTAL</v>
          </cell>
          <cell r="I3849" t="str">
            <v>MS</v>
          </cell>
          <cell r="K3849" t="str">
            <v>V</v>
          </cell>
          <cell r="L3849">
            <v>38628.496851851851</v>
          </cell>
          <cell r="M3849" t="str">
            <v>gchateaug</v>
          </cell>
          <cell r="N3849">
            <v>38680.624490740738</v>
          </cell>
          <cell r="O3849" t="str">
            <v>gchateaug</v>
          </cell>
          <cell r="Q3849">
            <v>0.08</v>
          </cell>
        </row>
        <row r="3850">
          <cell r="A3850" t="str">
            <v>2002</v>
          </cell>
          <cell r="B3850" t="str">
            <v>PL3</v>
          </cell>
          <cell r="C3850" t="str">
            <v>A00</v>
          </cell>
          <cell r="D3850" t="str">
            <v>PC_EMP</v>
          </cell>
          <cell r="E3850" t="str">
            <v>T</v>
          </cell>
          <cell r="F3850" t="str">
            <v>BES</v>
          </cell>
          <cell r="G3850" t="str">
            <v>RSE</v>
          </cell>
          <cell r="I3850" t="str">
            <v>MS</v>
          </cell>
          <cell r="K3850" t="str">
            <v>V</v>
          </cell>
          <cell r="L3850">
            <v>38628.496851851851</v>
          </cell>
          <cell r="M3850" t="str">
            <v>gchateaug</v>
          </cell>
          <cell r="N3850">
            <v>38680.624490740738</v>
          </cell>
          <cell r="O3850" t="str">
            <v>gchateaug</v>
          </cell>
          <cell r="Q3850">
            <v>0.04</v>
          </cell>
        </row>
        <row r="3851">
          <cell r="A3851" t="str">
            <v>2002</v>
          </cell>
          <cell r="B3851" t="str">
            <v>NO0</v>
          </cell>
          <cell r="C3851" t="str">
            <v>A00</v>
          </cell>
          <cell r="D3851" t="str">
            <v>PC_EMP</v>
          </cell>
          <cell r="E3851" t="str">
            <v>T</v>
          </cell>
          <cell r="F3851" t="str">
            <v>TOTAL</v>
          </cell>
          <cell r="G3851" t="str">
            <v>TOTAL</v>
          </cell>
          <cell r="I3851" t="str">
            <v>MS</v>
          </cell>
          <cell r="K3851" t="str">
            <v>V</v>
          </cell>
          <cell r="L3851">
            <v>38628.496851851851</v>
          </cell>
          <cell r="M3851" t="str">
            <v>gchateaug</v>
          </cell>
          <cell r="N3851">
            <v>38681.684490740743</v>
          </cell>
          <cell r="O3851" t="str">
            <v>gchateaug</v>
          </cell>
          <cell r="Q3851">
            <v>2.23</v>
          </cell>
        </row>
        <row r="3852">
          <cell r="A3852" t="str">
            <v>2002</v>
          </cell>
          <cell r="B3852" t="str">
            <v>NO0</v>
          </cell>
          <cell r="C3852" t="str">
            <v>A00</v>
          </cell>
          <cell r="D3852" t="str">
            <v>PC_EMP</v>
          </cell>
          <cell r="E3852" t="str">
            <v>T</v>
          </cell>
          <cell r="F3852" t="str">
            <v>BES</v>
          </cell>
          <cell r="G3852" t="str">
            <v>TOTAL</v>
          </cell>
          <cell r="I3852" t="str">
            <v>MS</v>
          </cell>
          <cell r="K3852" t="str">
            <v>V</v>
          </cell>
          <cell r="L3852">
            <v>38628.496851851851</v>
          </cell>
          <cell r="M3852" t="str">
            <v>gchateaug</v>
          </cell>
          <cell r="N3852">
            <v>38681.684490740743</v>
          </cell>
          <cell r="O3852" t="str">
            <v>gchateaug</v>
          </cell>
          <cell r="Q3852">
            <v>0.98</v>
          </cell>
        </row>
        <row r="3853">
          <cell r="A3853" t="str">
            <v>2002</v>
          </cell>
          <cell r="B3853" t="str">
            <v>NL4</v>
          </cell>
          <cell r="C3853" t="str">
            <v>A00</v>
          </cell>
          <cell r="D3853" t="str">
            <v>PC_EMP</v>
          </cell>
          <cell r="E3853" t="str">
            <v>T</v>
          </cell>
          <cell r="F3853" t="str">
            <v>TOTAL</v>
          </cell>
          <cell r="G3853" t="str">
            <v>TOTAL</v>
          </cell>
          <cell r="H3853" t="str">
            <v>:</v>
          </cell>
          <cell r="I3853" t="str">
            <v>MS</v>
          </cell>
          <cell r="K3853" t="str">
            <v>V</v>
          </cell>
          <cell r="L3853">
            <v>38628.496851851851</v>
          </cell>
          <cell r="M3853" t="str">
            <v>gchateaug</v>
          </cell>
          <cell r="N3853">
            <v>38680.624490740738</v>
          </cell>
          <cell r="O3853" t="str">
            <v>gchateaug</v>
          </cell>
        </row>
        <row r="3854">
          <cell r="A3854" t="str">
            <v>2002</v>
          </cell>
          <cell r="B3854" t="str">
            <v>NL4</v>
          </cell>
          <cell r="C3854" t="str">
            <v>A00</v>
          </cell>
          <cell r="D3854" t="str">
            <v>PC_EMP</v>
          </cell>
          <cell r="E3854" t="str">
            <v>T</v>
          </cell>
          <cell r="F3854" t="str">
            <v>BES</v>
          </cell>
          <cell r="G3854" t="str">
            <v>TOTAL</v>
          </cell>
          <cell r="H3854" t="str">
            <v>:</v>
          </cell>
          <cell r="I3854" t="str">
            <v>MS</v>
          </cell>
          <cell r="K3854" t="str">
            <v>V</v>
          </cell>
          <cell r="L3854">
            <v>38628.496851851851</v>
          </cell>
          <cell r="M3854" t="str">
            <v>gchateaug</v>
          </cell>
          <cell r="N3854">
            <v>38680.624490740738</v>
          </cell>
          <cell r="O3854" t="str">
            <v>gchateaug</v>
          </cell>
        </row>
        <row r="3855">
          <cell r="A3855" t="str">
            <v>2002</v>
          </cell>
          <cell r="B3855" t="str">
            <v>NL11</v>
          </cell>
          <cell r="C3855" t="str">
            <v>A00</v>
          </cell>
          <cell r="D3855" t="str">
            <v>PC_EMP</v>
          </cell>
          <cell r="E3855" t="str">
            <v>T</v>
          </cell>
          <cell r="F3855" t="str">
            <v>TOTAL</v>
          </cell>
          <cell r="G3855" t="str">
            <v>TOTAL</v>
          </cell>
          <cell r="H3855" t="str">
            <v>:</v>
          </cell>
          <cell r="I3855" t="str">
            <v>MS</v>
          </cell>
          <cell r="K3855" t="str">
            <v>V</v>
          </cell>
          <cell r="L3855">
            <v>38628.496851851851</v>
          </cell>
          <cell r="M3855" t="str">
            <v>gchateaug</v>
          </cell>
          <cell r="N3855">
            <v>38680.624490740738</v>
          </cell>
          <cell r="O3855" t="str">
            <v>gchateaug</v>
          </cell>
        </row>
        <row r="3856">
          <cell r="A3856" t="str">
            <v>2002</v>
          </cell>
          <cell r="B3856" t="str">
            <v>NL11</v>
          </cell>
          <cell r="C3856" t="str">
            <v>A00</v>
          </cell>
          <cell r="D3856" t="str">
            <v>PC_EMP</v>
          </cell>
          <cell r="E3856" t="str">
            <v>T</v>
          </cell>
          <cell r="F3856" t="str">
            <v>BES</v>
          </cell>
          <cell r="G3856" t="str">
            <v>TOTAL</v>
          </cell>
          <cell r="H3856" t="str">
            <v>:</v>
          </cell>
          <cell r="I3856" t="str">
            <v>MS</v>
          </cell>
          <cell r="K3856" t="str">
            <v>V</v>
          </cell>
          <cell r="L3856">
            <v>38628.496851851851</v>
          </cell>
          <cell r="M3856" t="str">
            <v>gchateaug</v>
          </cell>
          <cell r="N3856">
            <v>38680.624490740738</v>
          </cell>
          <cell r="O3856" t="str">
            <v>gchateaug</v>
          </cell>
        </row>
        <row r="3857">
          <cell r="A3857" t="str">
            <v>2002</v>
          </cell>
          <cell r="B3857" t="str">
            <v>NL1</v>
          </cell>
          <cell r="C3857" t="str">
            <v>A00</v>
          </cell>
          <cell r="D3857" t="str">
            <v>PC_EMP</v>
          </cell>
          <cell r="E3857" t="str">
            <v>T</v>
          </cell>
          <cell r="F3857" t="str">
            <v>TOTAL</v>
          </cell>
          <cell r="G3857" t="str">
            <v>TOTAL</v>
          </cell>
          <cell r="H3857" t="str">
            <v>:</v>
          </cell>
          <cell r="I3857" t="str">
            <v>MS</v>
          </cell>
          <cell r="K3857" t="str">
            <v>V</v>
          </cell>
          <cell r="L3857">
            <v>38628.496851851851</v>
          </cell>
          <cell r="M3857" t="str">
            <v>gchateaug</v>
          </cell>
          <cell r="N3857">
            <v>38680.624490740738</v>
          </cell>
          <cell r="O3857" t="str">
            <v>gchateaug</v>
          </cell>
        </row>
        <row r="3858">
          <cell r="A3858" t="str">
            <v>2002</v>
          </cell>
          <cell r="B3858" t="str">
            <v>NL1</v>
          </cell>
          <cell r="C3858" t="str">
            <v>A00</v>
          </cell>
          <cell r="D3858" t="str">
            <v>PC_EMP</v>
          </cell>
          <cell r="E3858" t="str">
            <v>T</v>
          </cell>
          <cell r="F3858" t="str">
            <v>BES</v>
          </cell>
          <cell r="G3858" t="str">
            <v>TOTAL</v>
          </cell>
          <cell r="H3858" t="str">
            <v>:</v>
          </cell>
          <cell r="I3858" t="str">
            <v>MS</v>
          </cell>
          <cell r="K3858" t="str">
            <v>V</v>
          </cell>
          <cell r="L3858">
            <v>38628.496851851851</v>
          </cell>
          <cell r="M3858" t="str">
            <v>gchateaug</v>
          </cell>
          <cell r="N3858">
            <v>38680.624490740738</v>
          </cell>
          <cell r="O3858" t="str">
            <v>gchateaug</v>
          </cell>
        </row>
        <row r="3859">
          <cell r="A3859" t="str">
            <v>2002</v>
          </cell>
          <cell r="B3859" t="str">
            <v>ITE</v>
          </cell>
          <cell r="C3859" t="str">
            <v>A00</v>
          </cell>
          <cell r="D3859" t="str">
            <v>PC_EMP</v>
          </cell>
          <cell r="E3859" t="str">
            <v>T</v>
          </cell>
          <cell r="F3859" t="str">
            <v>TOTAL</v>
          </cell>
          <cell r="G3859" t="str">
            <v>TOTAL</v>
          </cell>
          <cell r="H3859" t="str">
            <v>:</v>
          </cell>
          <cell r="I3859" t="str">
            <v>MS</v>
          </cell>
          <cell r="K3859" t="str">
            <v>V</v>
          </cell>
          <cell r="L3859">
            <v>38628.496851851851</v>
          </cell>
          <cell r="M3859" t="str">
            <v>gchateaug</v>
          </cell>
          <cell r="N3859">
            <v>38680.624490740738</v>
          </cell>
          <cell r="O3859" t="str">
            <v>gchateaug</v>
          </cell>
        </row>
        <row r="3860">
          <cell r="A3860" t="str">
            <v>2002</v>
          </cell>
          <cell r="B3860" t="str">
            <v>ITE</v>
          </cell>
          <cell r="C3860" t="str">
            <v>A00</v>
          </cell>
          <cell r="D3860" t="str">
            <v>PC_EMP</v>
          </cell>
          <cell r="E3860" t="str">
            <v>T</v>
          </cell>
          <cell r="F3860" t="str">
            <v>TOTAL</v>
          </cell>
          <cell r="G3860" t="str">
            <v>RSE</v>
          </cell>
          <cell r="H3860" t="str">
            <v>:</v>
          </cell>
          <cell r="I3860" t="str">
            <v>MS</v>
          </cell>
          <cell r="K3860" t="str">
            <v>V</v>
          </cell>
          <cell r="L3860">
            <v>38628.496851851851</v>
          </cell>
          <cell r="M3860" t="str">
            <v>gchateaug</v>
          </cell>
          <cell r="N3860">
            <v>38680.624490740738</v>
          </cell>
          <cell r="O3860" t="str">
            <v>gchateaug</v>
          </cell>
        </row>
        <row r="3861">
          <cell r="A3861" t="str">
            <v>2002</v>
          </cell>
          <cell r="B3861" t="str">
            <v>ITE</v>
          </cell>
          <cell r="C3861" t="str">
            <v>A00</v>
          </cell>
          <cell r="D3861" t="str">
            <v>PC_EMP</v>
          </cell>
          <cell r="E3861" t="str">
            <v>T</v>
          </cell>
          <cell r="F3861" t="str">
            <v>BES</v>
          </cell>
          <cell r="G3861" t="str">
            <v>TOTAL</v>
          </cell>
          <cell r="H3861" t="str">
            <v>:</v>
          </cell>
          <cell r="I3861" t="str">
            <v>MS</v>
          </cell>
          <cell r="K3861" t="str">
            <v>V</v>
          </cell>
          <cell r="L3861">
            <v>38628.496851851851</v>
          </cell>
          <cell r="M3861" t="str">
            <v>gchateaug</v>
          </cell>
          <cell r="N3861">
            <v>38680.624490740738</v>
          </cell>
          <cell r="O3861" t="str">
            <v>gchateaug</v>
          </cell>
        </row>
        <row r="3862">
          <cell r="A3862" t="str">
            <v>2002</v>
          </cell>
          <cell r="B3862" t="str">
            <v>ITE</v>
          </cell>
          <cell r="C3862" t="str">
            <v>A00</v>
          </cell>
          <cell r="D3862" t="str">
            <v>PC_EMP</v>
          </cell>
          <cell r="E3862" t="str">
            <v>T</v>
          </cell>
          <cell r="F3862" t="str">
            <v>BES</v>
          </cell>
          <cell r="G3862" t="str">
            <v>RSE</v>
          </cell>
          <cell r="H3862" t="str">
            <v>:</v>
          </cell>
          <cell r="I3862" t="str">
            <v>MS</v>
          </cell>
          <cell r="K3862" t="str">
            <v>V</v>
          </cell>
          <cell r="L3862">
            <v>38628.496851851851</v>
          </cell>
          <cell r="M3862" t="str">
            <v>gchateaug</v>
          </cell>
          <cell r="N3862">
            <v>38680.624490740738</v>
          </cell>
          <cell r="O3862" t="str">
            <v>gchateaug</v>
          </cell>
        </row>
        <row r="3863">
          <cell r="A3863" t="str">
            <v>2002</v>
          </cell>
          <cell r="B3863" t="str">
            <v>ITC1</v>
          </cell>
          <cell r="C3863" t="str">
            <v>A00</v>
          </cell>
          <cell r="D3863" t="str">
            <v>PC_EMP</v>
          </cell>
          <cell r="E3863" t="str">
            <v>T</v>
          </cell>
          <cell r="F3863" t="str">
            <v>TOTAL</v>
          </cell>
          <cell r="G3863" t="str">
            <v>TOTAL</v>
          </cell>
          <cell r="H3863" t="str">
            <v>:</v>
          </cell>
          <cell r="I3863" t="str">
            <v>MS</v>
          </cell>
          <cell r="K3863" t="str">
            <v>V</v>
          </cell>
          <cell r="L3863">
            <v>38628.496851851851</v>
          </cell>
          <cell r="M3863" t="str">
            <v>gchateaug</v>
          </cell>
          <cell r="N3863">
            <v>38680.624490740738</v>
          </cell>
          <cell r="O3863" t="str">
            <v>gchateaug</v>
          </cell>
        </row>
        <row r="3864">
          <cell r="A3864" t="str">
            <v>2002</v>
          </cell>
          <cell r="B3864" t="str">
            <v>ITC1</v>
          </cell>
          <cell r="C3864" t="str">
            <v>A00</v>
          </cell>
          <cell r="D3864" t="str">
            <v>PC_EMP</v>
          </cell>
          <cell r="E3864" t="str">
            <v>T</v>
          </cell>
          <cell r="F3864" t="str">
            <v>TOTAL</v>
          </cell>
          <cell r="G3864" t="str">
            <v>RSE</v>
          </cell>
          <cell r="H3864" t="str">
            <v>:</v>
          </cell>
          <cell r="I3864" t="str">
            <v>MS</v>
          </cell>
          <cell r="K3864" t="str">
            <v>V</v>
          </cell>
          <cell r="L3864">
            <v>38628.496851851851</v>
          </cell>
          <cell r="M3864" t="str">
            <v>gchateaug</v>
          </cell>
          <cell r="N3864">
            <v>38680.624490740738</v>
          </cell>
          <cell r="O3864" t="str">
            <v>gchateaug</v>
          </cell>
        </row>
        <row r="3865">
          <cell r="A3865" t="str">
            <v>2002</v>
          </cell>
          <cell r="B3865" t="str">
            <v>PL1</v>
          </cell>
          <cell r="C3865" t="str">
            <v>A00</v>
          </cell>
          <cell r="D3865" t="str">
            <v>PC_EMP</v>
          </cell>
          <cell r="E3865" t="str">
            <v>T</v>
          </cell>
          <cell r="F3865" t="str">
            <v>BES</v>
          </cell>
          <cell r="G3865" t="str">
            <v>TOTAL</v>
          </cell>
          <cell r="I3865" t="str">
            <v>MS</v>
          </cell>
          <cell r="K3865" t="str">
            <v>V</v>
          </cell>
          <cell r="L3865">
            <v>38628.496851851851</v>
          </cell>
          <cell r="M3865" t="str">
            <v>gchateaug</v>
          </cell>
          <cell r="N3865">
            <v>38680.624467592592</v>
          </cell>
          <cell r="O3865" t="str">
            <v>gchateaug</v>
          </cell>
          <cell r="Q3865">
            <v>0.11</v>
          </cell>
        </row>
        <row r="3866">
          <cell r="A3866" t="str">
            <v>2002</v>
          </cell>
          <cell r="B3866" t="str">
            <v>PL1</v>
          </cell>
          <cell r="C3866" t="str">
            <v>A00</v>
          </cell>
          <cell r="D3866" t="str">
            <v>PC_EMP</v>
          </cell>
          <cell r="E3866" t="str">
            <v>T</v>
          </cell>
          <cell r="F3866" t="str">
            <v>BES</v>
          </cell>
          <cell r="G3866" t="str">
            <v>RSE</v>
          </cell>
          <cell r="I3866" t="str">
            <v>MS</v>
          </cell>
          <cell r="K3866" t="str">
            <v>V</v>
          </cell>
          <cell r="L3866">
            <v>38628.496851851851</v>
          </cell>
          <cell r="M3866" t="str">
            <v>gchateaug</v>
          </cell>
          <cell r="N3866">
            <v>38680.624467592592</v>
          </cell>
          <cell r="O3866" t="str">
            <v>gchateaug</v>
          </cell>
          <cell r="Q3866">
            <v>0.06</v>
          </cell>
        </row>
        <row r="3867">
          <cell r="A3867" t="str">
            <v>2002</v>
          </cell>
          <cell r="B3867" t="str">
            <v>NL31</v>
          </cell>
          <cell r="C3867" t="str">
            <v>A00</v>
          </cell>
          <cell r="D3867" t="str">
            <v>PC_EMP</v>
          </cell>
          <cell r="E3867" t="str">
            <v>T</v>
          </cell>
          <cell r="F3867" t="str">
            <v>TOTAL</v>
          </cell>
          <cell r="G3867" t="str">
            <v>TOTAL</v>
          </cell>
          <cell r="H3867" t="str">
            <v>:</v>
          </cell>
          <cell r="I3867" t="str">
            <v>MS</v>
          </cell>
          <cell r="K3867" t="str">
            <v>V</v>
          </cell>
          <cell r="L3867">
            <v>38628.496851851851</v>
          </cell>
          <cell r="M3867" t="str">
            <v>gchateaug</v>
          </cell>
          <cell r="N3867">
            <v>38680.624467592592</v>
          </cell>
          <cell r="O3867" t="str">
            <v>gchateaug</v>
          </cell>
        </row>
        <row r="3868">
          <cell r="A3868" t="str">
            <v>2002</v>
          </cell>
          <cell r="B3868" t="str">
            <v>NL31</v>
          </cell>
          <cell r="C3868" t="str">
            <v>A00</v>
          </cell>
          <cell r="D3868" t="str">
            <v>PC_EMP</v>
          </cell>
          <cell r="E3868" t="str">
            <v>T</v>
          </cell>
          <cell r="F3868" t="str">
            <v>BES</v>
          </cell>
          <cell r="G3868" t="str">
            <v>TOTAL</v>
          </cell>
          <cell r="H3868" t="str">
            <v>:</v>
          </cell>
          <cell r="I3868" t="str">
            <v>MS</v>
          </cell>
          <cell r="K3868" t="str">
            <v>V</v>
          </cell>
          <cell r="L3868">
            <v>38628.496851851851</v>
          </cell>
          <cell r="M3868" t="str">
            <v>gchateaug</v>
          </cell>
          <cell r="N3868">
            <v>38680.624467592592</v>
          </cell>
          <cell r="O3868" t="str">
            <v>gchateaug</v>
          </cell>
        </row>
        <row r="3869">
          <cell r="A3869" t="str">
            <v>2002</v>
          </cell>
          <cell r="B3869" t="str">
            <v>NL13</v>
          </cell>
          <cell r="C3869" t="str">
            <v>A00</v>
          </cell>
          <cell r="D3869" t="str">
            <v>PC_EMP</v>
          </cell>
          <cell r="E3869" t="str">
            <v>T</v>
          </cell>
          <cell r="F3869" t="str">
            <v>TOTAL</v>
          </cell>
          <cell r="G3869" t="str">
            <v>TOTAL</v>
          </cell>
          <cell r="H3869" t="str">
            <v>:</v>
          </cell>
          <cell r="I3869" t="str">
            <v>MS</v>
          </cell>
          <cell r="K3869" t="str">
            <v>V</v>
          </cell>
          <cell r="L3869">
            <v>38628.496851851851</v>
          </cell>
          <cell r="M3869" t="str">
            <v>gchateaug</v>
          </cell>
          <cell r="N3869">
            <v>38680.624467592592</v>
          </cell>
          <cell r="O3869" t="str">
            <v>gchateaug</v>
          </cell>
        </row>
        <row r="3870">
          <cell r="A3870" t="str">
            <v>2002</v>
          </cell>
          <cell r="B3870" t="str">
            <v>NL13</v>
          </cell>
          <cell r="C3870" t="str">
            <v>A00</v>
          </cell>
          <cell r="D3870" t="str">
            <v>PC_EMP</v>
          </cell>
          <cell r="E3870" t="str">
            <v>T</v>
          </cell>
          <cell r="F3870" t="str">
            <v>BES</v>
          </cell>
          <cell r="G3870" t="str">
            <v>TOTAL</v>
          </cell>
          <cell r="H3870" t="str">
            <v>:</v>
          </cell>
          <cell r="I3870" t="str">
            <v>MS</v>
          </cell>
          <cell r="K3870" t="str">
            <v>V</v>
          </cell>
          <cell r="L3870">
            <v>38628.496851851851</v>
          </cell>
          <cell r="M3870" t="str">
            <v>gchateaug</v>
          </cell>
          <cell r="N3870">
            <v>38680.624467592592</v>
          </cell>
          <cell r="O3870" t="str">
            <v>gchateaug</v>
          </cell>
        </row>
        <row r="3871">
          <cell r="A3871" t="str">
            <v>2002</v>
          </cell>
          <cell r="B3871" t="str">
            <v>LU0</v>
          </cell>
          <cell r="C3871" t="str">
            <v>A00</v>
          </cell>
          <cell r="D3871" t="str">
            <v>PC_EMP</v>
          </cell>
          <cell r="E3871" t="str">
            <v>T</v>
          </cell>
          <cell r="F3871" t="str">
            <v>TOTAL</v>
          </cell>
          <cell r="G3871" t="str">
            <v>TOTAL</v>
          </cell>
          <cell r="H3871" t="str">
            <v>:</v>
          </cell>
          <cell r="I3871" t="str">
            <v>MS</v>
          </cell>
          <cell r="K3871" t="str">
            <v>V</v>
          </cell>
          <cell r="L3871">
            <v>38628.496851851851</v>
          </cell>
          <cell r="M3871" t="str">
            <v>gchateaug</v>
          </cell>
          <cell r="N3871">
            <v>38681.684467592589</v>
          </cell>
          <cell r="O3871" t="str">
            <v>gchateaug</v>
          </cell>
        </row>
        <row r="3872">
          <cell r="A3872" t="str">
            <v>2002</v>
          </cell>
          <cell r="B3872" t="str">
            <v>LU0</v>
          </cell>
          <cell r="C3872" t="str">
            <v>A00</v>
          </cell>
          <cell r="D3872" t="str">
            <v>PC_EMP</v>
          </cell>
          <cell r="E3872" t="str">
            <v>T</v>
          </cell>
          <cell r="F3872" t="str">
            <v>TOTAL</v>
          </cell>
          <cell r="G3872" t="str">
            <v>RSE</v>
          </cell>
          <cell r="H3872" t="str">
            <v>:</v>
          </cell>
          <cell r="I3872" t="str">
            <v>MS</v>
          </cell>
          <cell r="K3872" t="str">
            <v>V</v>
          </cell>
          <cell r="L3872">
            <v>38628.496851851851</v>
          </cell>
          <cell r="M3872" t="str">
            <v>gchateaug</v>
          </cell>
          <cell r="N3872">
            <v>38681.684467592589</v>
          </cell>
          <cell r="O3872" t="str">
            <v>gchateaug</v>
          </cell>
        </row>
        <row r="3873">
          <cell r="A3873" t="str">
            <v>2002</v>
          </cell>
          <cell r="B3873" t="str">
            <v>LU0</v>
          </cell>
          <cell r="C3873" t="str">
            <v>A00</v>
          </cell>
          <cell r="D3873" t="str">
            <v>PC_EMP</v>
          </cell>
          <cell r="E3873" t="str">
            <v>T</v>
          </cell>
          <cell r="F3873" t="str">
            <v>BES</v>
          </cell>
          <cell r="G3873" t="str">
            <v>TOTAL</v>
          </cell>
          <cell r="H3873" t="str">
            <v>:</v>
          </cell>
          <cell r="I3873" t="str">
            <v>MS</v>
          </cell>
          <cell r="K3873" t="str">
            <v>V</v>
          </cell>
          <cell r="L3873">
            <v>38628.496851851851</v>
          </cell>
          <cell r="M3873" t="str">
            <v>gchateaug</v>
          </cell>
          <cell r="N3873">
            <v>38681.684467592589</v>
          </cell>
          <cell r="O3873" t="str">
            <v>gchateaug</v>
          </cell>
        </row>
        <row r="3874">
          <cell r="A3874" t="str">
            <v>2002</v>
          </cell>
          <cell r="B3874" t="str">
            <v>LU0</v>
          </cell>
          <cell r="C3874" t="str">
            <v>A00</v>
          </cell>
          <cell r="D3874" t="str">
            <v>PC_EMP</v>
          </cell>
          <cell r="E3874" t="str">
            <v>T</v>
          </cell>
          <cell r="F3874" t="str">
            <v>BES</v>
          </cell>
          <cell r="G3874" t="str">
            <v>RSE</v>
          </cell>
          <cell r="H3874" t="str">
            <v>:</v>
          </cell>
          <cell r="I3874" t="str">
            <v>MS</v>
          </cell>
          <cell r="K3874" t="str">
            <v>V</v>
          </cell>
          <cell r="L3874">
            <v>38628.496851851851</v>
          </cell>
          <cell r="M3874" t="str">
            <v>gchateaug</v>
          </cell>
          <cell r="N3874">
            <v>38681.684467592589</v>
          </cell>
          <cell r="O3874" t="str">
            <v>gchateaug</v>
          </cell>
        </row>
        <row r="3875">
          <cell r="A3875" t="str">
            <v>2002</v>
          </cell>
          <cell r="B3875" t="str">
            <v>ITD5</v>
          </cell>
          <cell r="C3875" t="str">
            <v>A00</v>
          </cell>
          <cell r="D3875" t="str">
            <v>PC_EMP</v>
          </cell>
          <cell r="E3875" t="str">
            <v>T</v>
          </cell>
          <cell r="F3875" t="str">
            <v>TOTAL</v>
          </cell>
          <cell r="G3875" t="str">
            <v>TOTAL</v>
          </cell>
          <cell r="H3875" t="str">
            <v>:</v>
          </cell>
          <cell r="I3875" t="str">
            <v>MS</v>
          </cell>
          <cell r="K3875" t="str">
            <v>V</v>
          </cell>
          <cell r="L3875">
            <v>38628.496851851851</v>
          </cell>
          <cell r="M3875" t="str">
            <v>gchateaug</v>
          </cell>
          <cell r="N3875">
            <v>38680.624467592592</v>
          </cell>
          <cell r="O3875" t="str">
            <v>gchateaug</v>
          </cell>
        </row>
        <row r="3876">
          <cell r="A3876" t="str">
            <v>2002</v>
          </cell>
          <cell r="B3876" t="str">
            <v>ITD5</v>
          </cell>
          <cell r="C3876" t="str">
            <v>A00</v>
          </cell>
          <cell r="D3876" t="str">
            <v>PC_EMP</v>
          </cell>
          <cell r="E3876" t="str">
            <v>T</v>
          </cell>
          <cell r="F3876" t="str">
            <v>TOTAL</v>
          </cell>
          <cell r="G3876" t="str">
            <v>RSE</v>
          </cell>
          <cell r="H3876" t="str">
            <v>:</v>
          </cell>
          <cell r="I3876" t="str">
            <v>MS</v>
          </cell>
          <cell r="K3876" t="str">
            <v>V</v>
          </cell>
          <cell r="L3876">
            <v>38628.496851851851</v>
          </cell>
          <cell r="M3876" t="str">
            <v>gchateaug</v>
          </cell>
          <cell r="N3876">
            <v>38680.624467592592</v>
          </cell>
          <cell r="O3876" t="str">
            <v>gchateaug</v>
          </cell>
        </row>
        <row r="3877">
          <cell r="A3877" t="str">
            <v>2002</v>
          </cell>
          <cell r="B3877" t="str">
            <v>ITD5</v>
          </cell>
          <cell r="C3877" t="str">
            <v>A00</v>
          </cell>
          <cell r="D3877" t="str">
            <v>PC_EMP</v>
          </cell>
          <cell r="E3877" t="str">
            <v>T</v>
          </cell>
          <cell r="F3877" t="str">
            <v>BES</v>
          </cell>
          <cell r="G3877" t="str">
            <v>TOTAL</v>
          </cell>
          <cell r="H3877" t="str">
            <v>:</v>
          </cell>
          <cell r="I3877" t="str">
            <v>MS</v>
          </cell>
          <cell r="K3877" t="str">
            <v>V</v>
          </cell>
          <cell r="L3877">
            <v>38628.496851851851</v>
          </cell>
          <cell r="M3877" t="str">
            <v>gchateaug</v>
          </cell>
          <cell r="N3877">
            <v>38680.624467592592</v>
          </cell>
          <cell r="O3877" t="str">
            <v>gchateaug</v>
          </cell>
        </row>
        <row r="3878">
          <cell r="A3878" t="str">
            <v>2002</v>
          </cell>
          <cell r="B3878" t="str">
            <v>ITD5</v>
          </cell>
          <cell r="C3878" t="str">
            <v>A00</v>
          </cell>
          <cell r="D3878" t="str">
            <v>PC_EMP</v>
          </cell>
          <cell r="E3878" t="str">
            <v>T</v>
          </cell>
          <cell r="F3878" t="str">
            <v>BES</v>
          </cell>
          <cell r="G3878" t="str">
            <v>RSE</v>
          </cell>
          <cell r="H3878" t="str">
            <v>:</v>
          </cell>
          <cell r="I3878" t="str">
            <v>MS</v>
          </cell>
          <cell r="K3878" t="str">
            <v>V</v>
          </cell>
          <cell r="L3878">
            <v>38628.496851851851</v>
          </cell>
          <cell r="M3878" t="str">
            <v>gchateaug</v>
          </cell>
          <cell r="N3878">
            <v>38680.624467592592</v>
          </cell>
          <cell r="O3878" t="str">
            <v>gchateaug</v>
          </cell>
        </row>
        <row r="3879">
          <cell r="A3879" t="str">
            <v>2002</v>
          </cell>
          <cell r="B3879" t="str">
            <v>GR25</v>
          </cell>
          <cell r="C3879" t="str">
            <v>A00</v>
          </cell>
          <cell r="D3879" t="str">
            <v>PC_EMP</v>
          </cell>
          <cell r="E3879" t="str">
            <v>T</v>
          </cell>
          <cell r="F3879" t="str">
            <v>TOTAL</v>
          </cell>
          <cell r="G3879" t="str">
            <v>TOTAL</v>
          </cell>
          <cell r="H3879" t="str">
            <v>:</v>
          </cell>
          <cell r="I3879" t="str">
            <v>MS</v>
          </cell>
          <cell r="K3879" t="str">
            <v>V</v>
          </cell>
          <cell r="L3879">
            <v>38628.496851851851</v>
          </cell>
          <cell r="M3879" t="str">
            <v>gchateaug</v>
          </cell>
          <cell r="N3879">
            <v>38680.624467592592</v>
          </cell>
          <cell r="O3879" t="str">
            <v>gchateaug</v>
          </cell>
        </row>
        <row r="3880">
          <cell r="A3880" t="str">
            <v>2002</v>
          </cell>
          <cell r="B3880" t="str">
            <v>GR25</v>
          </cell>
          <cell r="C3880" t="str">
            <v>A00</v>
          </cell>
          <cell r="D3880" t="str">
            <v>PC_EMP</v>
          </cell>
          <cell r="E3880" t="str">
            <v>T</v>
          </cell>
          <cell r="F3880" t="str">
            <v>BES</v>
          </cell>
          <cell r="G3880" t="str">
            <v>TOTAL</v>
          </cell>
          <cell r="H3880" t="str">
            <v>:</v>
          </cell>
          <cell r="I3880" t="str">
            <v>MS</v>
          </cell>
          <cell r="K3880" t="str">
            <v>V</v>
          </cell>
          <cell r="L3880">
            <v>38628.496851851851</v>
          </cell>
          <cell r="M3880" t="str">
            <v>gchateaug</v>
          </cell>
          <cell r="N3880">
            <v>38680.624467592592</v>
          </cell>
          <cell r="O3880" t="str">
            <v>gchateaug</v>
          </cell>
        </row>
        <row r="3881">
          <cell r="A3881" t="str">
            <v>2002</v>
          </cell>
          <cell r="B3881" t="str">
            <v>GR2</v>
          </cell>
          <cell r="C3881" t="str">
            <v>A00</v>
          </cell>
          <cell r="D3881" t="str">
            <v>PC_EMP</v>
          </cell>
          <cell r="E3881" t="str">
            <v>T</v>
          </cell>
          <cell r="F3881" t="str">
            <v>TOTAL</v>
          </cell>
          <cell r="G3881" t="str">
            <v>TOTAL</v>
          </cell>
          <cell r="H3881" t="str">
            <v>:</v>
          </cell>
          <cell r="I3881" t="str">
            <v>NC</v>
          </cell>
          <cell r="K3881" t="str">
            <v>V</v>
          </cell>
          <cell r="L3881">
            <v>38628.496851851851</v>
          </cell>
          <cell r="M3881" t="str">
            <v>gchateaug</v>
          </cell>
          <cell r="N3881">
            <v>38680.624467592592</v>
          </cell>
          <cell r="O3881" t="str">
            <v>gchateaug</v>
          </cell>
        </row>
        <row r="3882">
          <cell r="A3882" t="str">
            <v>2002</v>
          </cell>
          <cell r="B3882" t="str">
            <v>GR2</v>
          </cell>
          <cell r="C3882" t="str">
            <v>A00</v>
          </cell>
          <cell r="D3882" t="str">
            <v>PC_EMP</v>
          </cell>
          <cell r="E3882" t="str">
            <v>T</v>
          </cell>
          <cell r="F3882" t="str">
            <v>BES</v>
          </cell>
          <cell r="G3882" t="str">
            <v>TOTAL</v>
          </cell>
          <cell r="H3882" t="str">
            <v>:</v>
          </cell>
          <cell r="I3882" t="str">
            <v>NC</v>
          </cell>
          <cell r="K3882" t="str">
            <v>V</v>
          </cell>
          <cell r="L3882">
            <v>38628.496851851851</v>
          </cell>
          <cell r="M3882" t="str">
            <v>gchateaug</v>
          </cell>
          <cell r="N3882">
            <v>38680.624467592592</v>
          </cell>
          <cell r="O3882" t="str">
            <v>gchateaug</v>
          </cell>
        </row>
        <row r="3883">
          <cell r="A3883" t="str">
            <v>1999</v>
          </cell>
          <cell r="B3883" t="str">
            <v>AT13</v>
          </cell>
          <cell r="C3883" t="str">
            <v>A00</v>
          </cell>
          <cell r="D3883" t="str">
            <v>PC_EMP</v>
          </cell>
          <cell r="E3883" t="str">
            <v>T</v>
          </cell>
          <cell r="F3883" t="str">
            <v>BES</v>
          </cell>
          <cell r="G3883" t="str">
            <v>TOTAL</v>
          </cell>
          <cell r="H3883" t="str">
            <v>:</v>
          </cell>
          <cell r="I3883" t="str">
            <v>NC</v>
          </cell>
          <cell r="K3883" t="str">
            <v>V</v>
          </cell>
          <cell r="L3883">
            <v>38628.496851851851</v>
          </cell>
          <cell r="M3883" t="str">
            <v>gchateaug</v>
          </cell>
          <cell r="N3883">
            <v>38680.624456018515</v>
          </cell>
          <cell r="O3883" t="str">
            <v>gchateaug</v>
          </cell>
        </row>
        <row r="3884">
          <cell r="A3884" t="str">
            <v>1998</v>
          </cell>
          <cell r="B3884" t="str">
            <v>LT0</v>
          </cell>
          <cell r="C3884" t="str">
            <v>A00</v>
          </cell>
          <cell r="D3884" t="str">
            <v>PC_EMP</v>
          </cell>
          <cell r="E3884" t="str">
            <v>T</v>
          </cell>
          <cell r="F3884" t="str">
            <v>TOTAL</v>
          </cell>
          <cell r="G3884" t="str">
            <v>TOTAL</v>
          </cell>
          <cell r="I3884" t="str">
            <v>NC</v>
          </cell>
          <cell r="K3884" t="str">
            <v>V</v>
          </cell>
          <cell r="L3884">
            <v>38628.496851851851</v>
          </cell>
          <cell r="M3884" t="str">
            <v>gchateaug</v>
          </cell>
          <cell r="N3884">
            <v>38681.684432870374</v>
          </cell>
          <cell r="O3884" t="str">
            <v>gchateaug</v>
          </cell>
          <cell r="Q3884">
            <v>1.05</v>
          </cell>
        </row>
        <row r="3885">
          <cell r="A3885" t="str">
            <v>1998</v>
          </cell>
          <cell r="B3885" t="str">
            <v>LT0</v>
          </cell>
          <cell r="C3885" t="str">
            <v>A00</v>
          </cell>
          <cell r="D3885" t="str">
            <v>PC_EMP</v>
          </cell>
          <cell r="E3885" t="str">
            <v>T</v>
          </cell>
          <cell r="F3885" t="str">
            <v>TOTAL</v>
          </cell>
          <cell r="G3885" t="str">
            <v>RSE</v>
          </cell>
          <cell r="I3885" t="str">
            <v>NC</v>
          </cell>
          <cell r="K3885" t="str">
            <v>V</v>
          </cell>
          <cell r="L3885">
            <v>38628.496851851851</v>
          </cell>
          <cell r="M3885" t="str">
            <v>gchateaug</v>
          </cell>
          <cell r="N3885">
            <v>38681.684432870374</v>
          </cell>
          <cell r="O3885" t="str">
            <v>gchateaug</v>
          </cell>
          <cell r="Q3885">
            <v>0.72</v>
          </cell>
        </row>
        <row r="3886">
          <cell r="A3886" t="str">
            <v>1998</v>
          </cell>
          <cell r="B3886" t="str">
            <v>LT0</v>
          </cell>
          <cell r="C3886" t="str">
            <v>A00</v>
          </cell>
          <cell r="D3886" t="str">
            <v>PC_EMP</v>
          </cell>
          <cell r="E3886" t="str">
            <v>T</v>
          </cell>
          <cell r="F3886" t="str">
            <v>BES</v>
          </cell>
          <cell r="G3886" t="str">
            <v>TOTAL</v>
          </cell>
          <cell r="I3886" t="str">
            <v>NC</v>
          </cell>
          <cell r="K3886" t="str">
            <v>V</v>
          </cell>
          <cell r="L3886">
            <v>38628.496851851851</v>
          </cell>
          <cell r="M3886" t="str">
            <v>gchateaug</v>
          </cell>
          <cell r="N3886">
            <v>38681.684432870374</v>
          </cell>
          <cell r="O3886" t="str">
            <v>gchateaug</v>
          </cell>
          <cell r="Q3886">
            <v>0.04</v>
          </cell>
        </row>
        <row r="3887">
          <cell r="A3887" t="str">
            <v>1998</v>
          </cell>
          <cell r="B3887" t="str">
            <v>LT0</v>
          </cell>
          <cell r="C3887" t="str">
            <v>A00</v>
          </cell>
          <cell r="D3887" t="str">
            <v>PC_EMP</v>
          </cell>
          <cell r="E3887" t="str">
            <v>T</v>
          </cell>
          <cell r="F3887" t="str">
            <v>BES</v>
          </cell>
          <cell r="G3887" t="str">
            <v>RSE</v>
          </cell>
          <cell r="I3887" t="str">
            <v>NC</v>
          </cell>
          <cell r="K3887" t="str">
            <v>V</v>
          </cell>
          <cell r="L3887">
            <v>38628.496851851851</v>
          </cell>
          <cell r="M3887" t="str">
            <v>gchateaug</v>
          </cell>
          <cell r="N3887">
            <v>38681.684432870374</v>
          </cell>
          <cell r="O3887" t="str">
            <v>gchateaug</v>
          </cell>
          <cell r="Q3887">
            <v>0.01</v>
          </cell>
        </row>
        <row r="3888">
          <cell r="A3888" t="str">
            <v>1998</v>
          </cell>
          <cell r="B3888" t="str">
            <v>IS0</v>
          </cell>
          <cell r="C3888" t="str">
            <v>A00</v>
          </cell>
          <cell r="D3888" t="str">
            <v>PC_EMP</v>
          </cell>
          <cell r="E3888" t="str">
            <v>T</v>
          </cell>
          <cell r="F3888" t="str">
            <v>TOTAL</v>
          </cell>
          <cell r="G3888" t="str">
            <v>TOTAL</v>
          </cell>
          <cell r="I3888" t="str">
            <v>NC</v>
          </cell>
          <cell r="K3888" t="str">
            <v>V</v>
          </cell>
          <cell r="L3888">
            <v>38628.496851851851</v>
          </cell>
          <cell r="M3888" t="str">
            <v>gchateaug</v>
          </cell>
          <cell r="N3888">
            <v>38681.684444444443</v>
          </cell>
          <cell r="O3888" t="str">
            <v>gchateaug</v>
          </cell>
          <cell r="Q3888">
            <v>2.64</v>
          </cell>
        </row>
        <row r="3889">
          <cell r="A3889" t="str">
            <v>1998</v>
          </cell>
          <cell r="B3889" t="str">
            <v>IS0</v>
          </cell>
          <cell r="C3889" t="str">
            <v>A00</v>
          </cell>
          <cell r="D3889" t="str">
            <v>PC_EMP</v>
          </cell>
          <cell r="E3889" t="str">
            <v>T</v>
          </cell>
          <cell r="F3889" t="str">
            <v>TOTAL</v>
          </cell>
          <cell r="G3889" t="str">
            <v>RSE</v>
          </cell>
          <cell r="I3889" t="str">
            <v>NC</v>
          </cell>
          <cell r="K3889" t="str">
            <v>V</v>
          </cell>
          <cell r="L3889">
            <v>38628.496851851851</v>
          </cell>
          <cell r="M3889" t="str">
            <v>gchateaug</v>
          </cell>
          <cell r="N3889">
            <v>38681.684444444443</v>
          </cell>
          <cell r="O3889" t="str">
            <v>gchateaug</v>
          </cell>
          <cell r="Q3889">
            <v>1.58</v>
          </cell>
        </row>
        <row r="3890">
          <cell r="A3890" t="str">
            <v>2000</v>
          </cell>
          <cell r="B3890" t="str">
            <v>GR14</v>
          </cell>
          <cell r="C3890" t="str">
            <v>A00</v>
          </cell>
          <cell r="D3890" t="str">
            <v>PC_EMP</v>
          </cell>
          <cell r="E3890" t="str">
            <v>T</v>
          </cell>
          <cell r="F3890" t="str">
            <v>TOTAL</v>
          </cell>
          <cell r="G3890" t="str">
            <v>TOTAL</v>
          </cell>
          <cell r="H3890" t="str">
            <v>:</v>
          </cell>
          <cell r="I3890" t="str">
            <v>NC</v>
          </cell>
          <cell r="K3890" t="str">
            <v>V</v>
          </cell>
          <cell r="L3890">
            <v>38628.496770833335</v>
          </cell>
          <cell r="M3890" t="str">
            <v>gchateaug</v>
          </cell>
          <cell r="N3890">
            <v>38680.624444444446</v>
          </cell>
          <cell r="O3890" t="str">
            <v>gchateaug</v>
          </cell>
        </row>
        <row r="3891">
          <cell r="A3891" t="str">
            <v>2000</v>
          </cell>
          <cell r="B3891" t="str">
            <v>GR11</v>
          </cell>
          <cell r="C3891" t="str">
            <v>A00</v>
          </cell>
          <cell r="D3891" t="str">
            <v>PC_EMP</v>
          </cell>
          <cell r="E3891" t="str">
            <v>T</v>
          </cell>
          <cell r="F3891" t="str">
            <v>BES</v>
          </cell>
          <cell r="G3891" t="str">
            <v>TOTAL</v>
          </cell>
          <cell r="H3891" t="str">
            <v>:</v>
          </cell>
          <cell r="I3891" t="str">
            <v>NC</v>
          </cell>
          <cell r="K3891" t="str">
            <v>V</v>
          </cell>
          <cell r="L3891">
            <v>38628.496770833335</v>
          </cell>
          <cell r="M3891" t="str">
            <v>gchateaug</v>
          </cell>
          <cell r="N3891">
            <v>38680.624444444446</v>
          </cell>
          <cell r="O3891" t="str">
            <v>gchateaug</v>
          </cell>
        </row>
        <row r="3892">
          <cell r="A3892" t="str">
            <v>2000</v>
          </cell>
          <cell r="B3892" t="str">
            <v>GR11</v>
          </cell>
          <cell r="C3892" t="str">
            <v>A00</v>
          </cell>
          <cell r="D3892" t="str">
            <v>PC_EMP</v>
          </cell>
          <cell r="E3892" t="str">
            <v>T</v>
          </cell>
          <cell r="F3892" t="str">
            <v>TOTAL</v>
          </cell>
          <cell r="G3892" t="str">
            <v>TOTAL</v>
          </cell>
          <cell r="H3892" t="str">
            <v>:</v>
          </cell>
          <cell r="I3892" t="str">
            <v>NC</v>
          </cell>
          <cell r="K3892" t="str">
            <v>V</v>
          </cell>
          <cell r="L3892">
            <v>38628.496770833335</v>
          </cell>
          <cell r="M3892" t="str">
            <v>gchateaug</v>
          </cell>
          <cell r="N3892">
            <v>38680.624444444446</v>
          </cell>
          <cell r="O3892" t="str">
            <v>gchateaug</v>
          </cell>
        </row>
        <row r="3893">
          <cell r="A3893" t="str">
            <v>1999</v>
          </cell>
          <cell r="B3893" t="str">
            <v>ES2</v>
          </cell>
          <cell r="C3893" t="str">
            <v>A00</v>
          </cell>
          <cell r="D3893" t="str">
            <v>PC_EMP</v>
          </cell>
          <cell r="E3893" t="str">
            <v>T</v>
          </cell>
          <cell r="F3893" t="str">
            <v>TOTAL</v>
          </cell>
          <cell r="G3893" t="str">
            <v>RSE</v>
          </cell>
          <cell r="H3893" t="str">
            <v>:</v>
          </cell>
          <cell r="I3893" t="str">
            <v>NC</v>
          </cell>
          <cell r="K3893" t="str">
            <v>V</v>
          </cell>
          <cell r="L3893">
            <v>38628.496770833335</v>
          </cell>
          <cell r="M3893" t="str">
            <v>gchateaug</v>
          </cell>
          <cell r="N3893">
            <v>38680.624421296299</v>
          </cell>
          <cell r="O3893" t="str">
            <v>gchateaug</v>
          </cell>
        </row>
        <row r="3894">
          <cell r="A3894" t="str">
            <v>1999</v>
          </cell>
          <cell r="B3894" t="str">
            <v>ES2</v>
          </cell>
          <cell r="C3894" t="str">
            <v>A00</v>
          </cell>
          <cell r="D3894" t="str">
            <v>PC_EMP</v>
          </cell>
          <cell r="E3894" t="str">
            <v>T</v>
          </cell>
          <cell r="F3894" t="str">
            <v>TOTAL</v>
          </cell>
          <cell r="G3894" t="str">
            <v>TOTAL</v>
          </cell>
          <cell r="I3894" t="str">
            <v>NC</v>
          </cell>
          <cell r="J3894" t="str">
            <v>; former flag equal "s"</v>
          </cell>
          <cell r="K3894" t="str">
            <v>V</v>
          </cell>
          <cell r="L3894">
            <v>38628.496770833335</v>
          </cell>
          <cell r="M3894" t="str">
            <v>gchateaug</v>
          </cell>
          <cell r="N3894">
            <v>38680.624421296299</v>
          </cell>
          <cell r="O3894" t="str">
            <v>gchateaug</v>
          </cell>
          <cell r="Q3894">
            <v>1.26</v>
          </cell>
        </row>
        <row r="3895">
          <cell r="A3895" t="str">
            <v>1999</v>
          </cell>
          <cell r="B3895" t="str">
            <v>ES11</v>
          </cell>
          <cell r="C3895" t="str">
            <v>A00</v>
          </cell>
          <cell r="D3895" t="str">
            <v>PC_EMP</v>
          </cell>
          <cell r="E3895" t="str">
            <v>T</v>
          </cell>
          <cell r="F3895" t="str">
            <v>BES</v>
          </cell>
          <cell r="G3895" t="str">
            <v>RSE</v>
          </cell>
          <cell r="H3895" t="str">
            <v>:</v>
          </cell>
          <cell r="I3895" t="str">
            <v>NC</v>
          </cell>
          <cell r="K3895" t="str">
            <v>V</v>
          </cell>
          <cell r="L3895">
            <v>38628.496770833335</v>
          </cell>
          <cell r="M3895" t="str">
            <v>gchateaug</v>
          </cell>
          <cell r="N3895">
            <v>38680.624421296299</v>
          </cell>
          <cell r="O3895" t="str">
            <v>gchateaug</v>
          </cell>
        </row>
        <row r="3896">
          <cell r="A3896" t="str">
            <v>1999</v>
          </cell>
          <cell r="B3896" t="str">
            <v>ES11</v>
          </cell>
          <cell r="C3896" t="str">
            <v>A00</v>
          </cell>
          <cell r="D3896" t="str">
            <v>PC_EMP</v>
          </cell>
          <cell r="E3896" t="str">
            <v>T</v>
          </cell>
          <cell r="F3896" t="str">
            <v>BES</v>
          </cell>
          <cell r="G3896" t="str">
            <v>TOTAL</v>
          </cell>
          <cell r="I3896" t="str">
            <v>NC</v>
          </cell>
          <cell r="J3896" t="str">
            <v>; former flag equal "s"</v>
          </cell>
          <cell r="K3896" t="str">
            <v>V</v>
          </cell>
          <cell r="L3896">
            <v>38628.496770833335</v>
          </cell>
          <cell r="M3896" t="str">
            <v>gchateaug</v>
          </cell>
          <cell r="N3896">
            <v>38680.624421296299</v>
          </cell>
          <cell r="O3896" t="str">
            <v>gchateaug</v>
          </cell>
          <cell r="Q3896">
            <v>0.12</v>
          </cell>
        </row>
        <row r="3897">
          <cell r="A3897" t="str">
            <v>1999</v>
          </cell>
          <cell r="B3897" t="str">
            <v>ES11</v>
          </cell>
          <cell r="C3897" t="str">
            <v>A00</v>
          </cell>
          <cell r="D3897" t="str">
            <v>PC_EMP</v>
          </cell>
          <cell r="E3897" t="str">
            <v>T</v>
          </cell>
          <cell r="F3897" t="str">
            <v>TOTAL</v>
          </cell>
          <cell r="G3897" t="str">
            <v>RSE</v>
          </cell>
          <cell r="H3897" t="str">
            <v>:</v>
          </cell>
          <cell r="I3897" t="str">
            <v>NC</v>
          </cell>
          <cell r="K3897" t="str">
            <v>V</v>
          </cell>
          <cell r="L3897">
            <v>38628.496770833335</v>
          </cell>
          <cell r="M3897" t="str">
            <v>gchateaug</v>
          </cell>
          <cell r="N3897">
            <v>38680.624421296299</v>
          </cell>
          <cell r="O3897" t="str">
            <v>gchateaug</v>
          </cell>
        </row>
        <row r="3898">
          <cell r="A3898" t="str">
            <v>1999</v>
          </cell>
          <cell r="B3898" t="str">
            <v>ES11</v>
          </cell>
          <cell r="C3898" t="str">
            <v>A00</v>
          </cell>
          <cell r="D3898" t="str">
            <v>PC_EMP</v>
          </cell>
          <cell r="E3898" t="str">
            <v>T</v>
          </cell>
          <cell r="F3898" t="str">
            <v>TOTAL</v>
          </cell>
          <cell r="G3898" t="str">
            <v>TOTAL</v>
          </cell>
          <cell r="I3898" t="str">
            <v>NC</v>
          </cell>
          <cell r="K3898" t="str">
            <v>V</v>
          </cell>
          <cell r="L3898">
            <v>38628.496770833335</v>
          </cell>
          <cell r="M3898" t="str">
            <v>gchateaug</v>
          </cell>
          <cell r="N3898">
            <v>38680.624421296299</v>
          </cell>
          <cell r="O3898" t="str">
            <v>gchateaug</v>
          </cell>
          <cell r="Q3898">
            <v>0.96</v>
          </cell>
        </row>
        <row r="3899">
          <cell r="A3899" t="str">
            <v>1999</v>
          </cell>
          <cell r="B3899" t="str">
            <v>ES1</v>
          </cell>
          <cell r="C3899" t="str">
            <v>A00</v>
          </cell>
          <cell r="D3899" t="str">
            <v>PC_EMP</v>
          </cell>
          <cell r="E3899" t="str">
            <v>T</v>
          </cell>
          <cell r="F3899" t="str">
            <v>BES</v>
          </cell>
          <cell r="G3899" t="str">
            <v>RSE</v>
          </cell>
          <cell r="H3899" t="str">
            <v>:</v>
          </cell>
          <cell r="I3899" t="str">
            <v>NC</v>
          </cell>
          <cell r="K3899" t="str">
            <v>V</v>
          </cell>
          <cell r="L3899">
            <v>38628.496770833335</v>
          </cell>
          <cell r="M3899" t="str">
            <v>gchateaug</v>
          </cell>
          <cell r="N3899">
            <v>38680.624421296299</v>
          </cell>
          <cell r="O3899" t="str">
            <v>gchateaug</v>
          </cell>
        </row>
        <row r="3900">
          <cell r="A3900" t="str">
            <v>1999</v>
          </cell>
          <cell r="B3900" t="str">
            <v>ES1</v>
          </cell>
          <cell r="C3900" t="str">
            <v>A00</v>
          </cell>
          <cell r="D3900" t="str">
            <v>PC_EMP</v>
          </cell>
          <cell r="E3900" t="str">
            <v>T</v>
          </cell>
          <cell r="F3900" t="str">
            <v>BES</v>
          </cell>
          <cell r="G3900" t="str">
            <v>TOTAL</v>
          </cell>
          <cell r="I3900" t="str">
            <v>NC</v>
          </cell>
          <cell r="J3900" t="str">
            <v>; former flag equal "s"</v>
          </cell>
          <cell r="K3900" t="str">
            <v>V</v>
          </cell>
          <cell r="L3900">
            <v>38628.496770833335</v>
          </cell>
          <cell r="M3900" t="str">
            <v>gchateaug</v>
          </cell>
          <cell r="N3900">
            <v>38680.624421296299</v>
          </cell>
          <cell r="O3900" t="str">
            <v>gchateaug</v>
          </cell>
          <cell r="Q3900">
            <v>0.13</v>
          </cell>
        </row>
        <row r="3901">
          <cell r="A3901" t="str">
            <v>1999</v>
          </cell>
          <cell r="B3901" t="str">
            <v>ES1</v>
          </cell>
          <cell r="C3901" t="str">
            <v>A00</v>
          </cell>
          <cell r="D3901" t="str">
            <v>PC_EMP</v>
          </cell>
          <cell r="E3901" t="str">
            <v>T</v>
          </cell>
          <cell r="F3901" t="str">
            <v>TOTAL</v>
          </cell>
          <cell r="G3901" t="str">
            <v>RSE</v>
          </cell>
          <cell r="H3901" t="str">
            <v>:</v>
          </cell>
          <cell r="I3901" t="str">
            <v>NC</v>
          </cell>
          <cell r="K3901" t="str">
            <v>V</v>
          </cell>
          <cell r="L3901">
            <v>38628.496770833335</v>
          </cell>
          <cell r="M3901" t="str">
            <v>gchateaug</v>
          </cell>
          <cell r="N3901">
            <v>38680.624421296299</v>
          </cell>
          <cell r="O3901" t="str">
            <v>gchateaug</v>
          </cell>
        </row>
        <row r="3902">
          <cell r="A3902" t="str">
            <v>1999</v>
          </cell>
          <cell r="B3902" t="str">
            <v>ES1</v>
          </cell>
          <cell r="C3902" t="str">
            <v>A00</v>
          </cell>
          <cell r="D3902" t="str">
            <v>PC_EMP</v>
          </cell>
          <cell r="E3902" t="str">
            <v>T</v>
          </cell>
          <cell r="F3902" t="str">
            <v>TOTAL</v>
          </cell>
          <cell r="G3902" t="str">
            <v>TOTAL</v>
          </cell>
          <cell r="I3902" t="str">
            <v>NC</v>
          </cell>
          <cell r="J3902" t="str">
            <v>; former flag equal "s"</v>
          </cell>
          <cell r="K3902" t="str">
            <v>V</v>
          </cell>
          <cell r="L3902">
            <v>38628.496770833335</v>
          </cell>
          <cell r="M3902" t="str">
            <v>gchateaug</v>
          </cell>
          <cell r="N3902">
            <v>38680.624421296299</v>
          </cell>
          <cell r="O3902" t="str">
            <v>gchateaug</v>
          </cell>
          <cell r="Q3902">
            <v>0.93</v>
          </cell>
        </row>
        <row r="3903">
          <cell r="A3903" t="str">
            <v>2000</v>
          </cell>
          <cell r="B3903" t="str">
            <v>ITE3</v>
          </cell>
          <cell r="C3903" t="str">
            <v>A00</v>
          </cell>
          <cell r="D3903" t="str">
            <v>PC_EMP</v>
          </cell>
          <cell r="E3903" t="str">
            <v>T</v>
          </cell>
          <cell r="F3903" t="str">
            <v>TOTAL</v>
          </cell>
          <cell r="G3903" t="str">
            <v>RSE</v>
          </cell>
          <cell r="I3903" t="str">
            <v>NC</v>
          </cell>
          <cell r="J3903" t="str">
            <v>; former flag equal "s"</v>
          </cell>
          <cell r="K3903" t="str">
            <v>V</v>
          </cell>
          <cell r="L3903">
            <v>38628.496782407405</v>
          </cell>
          <cell r="M3903" t="str">
            <v>gchateaug</v>
          </cell>
          <cell r="N3903">
            <v>38680.624444444446</v>
          </cell>
          <cell r="O3903" t="str">
            <v>gchateaug</v>
          </cell>
          <cell r="Q3903">
            <v>0.28000000000000003</v>
          </cell>
        </row>
        <row r="3904">
          <cell r="A3904" t="str">
            <v>2000</v>
          </cell>
          <cell r="B3904" t="str">
            <v>ITE3</v>
          </cell>
          <cell r="C3904" t="str">
            <v>A00</v>
          </cell>
          <cell r="D3904" t="str">
            <v>PC_EMP</v>
          </cell>
          <cell r="E3904" t="str">
            <v>T</v>
          </cell>
          <cell r="F3904" t="str">
            <v>TOTAL</v>
          </cell>
          <cell r="G3904" t="str">
            <v>TOTAL</v>
          </cell>
          <cell r="I3904" t="str">
            <v>NC</v>
          </cell>
          <cell r="J3904" t="str">
            <v>; former flag equal "s"</v>
          </cell>
          <cell r="K3904" t="str">
            <v>V</v>
          </cell>
          <cell r="L3904">
            <v>38628.496782407405</v>
          </cell>
          <cell r="M3904" t="str">
            <v>gchateaug</v>
          </cell>
          <cell r="N3904">
            <v>38680.624444444446</v>
          </cell>
          <cell r="O3904" t="str">
            <v>gchateaug</v>
          </cell>
          <cell r="Q3904">
            <v>0.74</v>
          </cell>
        </row>
        <row r="3905">
          <cell r="A3905" t="str">
            <v>2000</v>
          </cell>
          <cell r="B3905" t="str">
            <v>ITE2</v>
          </cell>
          <cell r="C3905" t="str">
            <v>A00</v>
          </cell>
          <cell r="D3905" t="str">
            <v>PC_EMP</v>
          </cell>
          <cell r="E3905" t="str">
            <v>T</v>
          </cell>
          <cell r="F3905" t="str">
            <v>BES</v>
          </cell>
          <cell r="G3905" t="str">
            <v>RSE</v>
          </cell>
          <cell r="I3905" t="str">
            <v>NC</v>
          </cell>
          <cell r="J3905" t="str">
            <v>; former flag equal "s"</v>
          </cell>
          <cell r="K3905" t="str">
            <v>V</v>
          </cell>
          <cell r="L3905">
            <v>38628.496782407405</v>
          </cell>
          <cell r="M3905" t="str">
            <v>gchateaug</v>
          </cell>
          <cell r="N3905">
            <v>38680.624444444446</v>
          </cell>
          <cell r="O3905" t="str">
            <v>gchateaug</v>
          </cell>
          <cell r="Q3905">
            <v>0.05</v>
          </cell>
        </row>
        <row r="3906">
          <cell r="A3906" t="str">
            <v>2000</v>
          </cell>
          <cell r="B3906" t="str">
            <v>ITE2</v>
          </cell>
          <cell r="C3906" t="str">
            <v>A00</v>
          </cell>
          <cell r="D3906" t="str">
            <v>PC_EMP</v>
          </cell>
          <cell r="E3906" t="str">
            <v>T</v>
          </cell>
          <cell r="F3906" t="str">
            <v>BES</v>
          </cell>
          <cell r="G3906" t="str">
            <v>TOTAL</v>
          </cell>
          <cell r="I3906" t="str">
            <v>NC</v>
          </cell>
          <cell r="J3906" t="str">
            <v>; former flag equal "s"</v>
          </cell>
          <cell r="K3906" t="str">
            <v>V</v>
          </cell>
          <cell r="L3906">
            <v>38628.496782407405</v>
          </cell>
          <cell r="M3906" t="str">
            <v>gchateaug</v>
          </cell>
          <cell r="N3906">
            <v>38680.624444444446</v>
          </cell>
          <cell r="O3906" t="str">
            <v>gchateaug</v>
          </cell>
          <cell r="Q3906">
            <v>0.16</v>
          </cell>
        </row>
        <row r="3907">
          <cell r="A3907" t="str">
            <v>2000</v>
          </cell>
          <cell r="B3907" t="str">
            <v>ITE2</v>
          </cell>
          <cell r="C3907" t="str">
            <v>A00</v>
          </cell>
          <cell r="D3907" t="str">
            <v>PC_EMP</v>
          </cell>
          <cell r="E3907" t="str">
            <v>T</v>
          </cell>
          <cell r="F3907" t="str">
            <v>TOTAL</v>
          </cell>
          <cell r="G3907" t="str">
            <v>RSE</v>
          </cell>
          <cell r="I3907" t="str">
            <v>NC</v>
          </cell>
          <cell r="J3907" t="str">
            <v>; former flag equal "s"</v>
          </cell>
          <cell r="K3907" t="str">
            <v>V</v>
          </cell>
          <cell r="L3907">
            <v>38628.496782407405</v>
          </cell>
          <cell r="M3907" t="str">
            <v>gchateaug</v>
          </cell>
          <cell r="N3907">
            <v>38680.624444444446</v>
          </cell>
          <cell r="O3907" t="str">
            <v>gchateaug</v>
          </cell>
          <cell r="Q3907">
            <v>0.44</v>
          </cell>
        </row>
        <row r="3908">
          <cell r="A3908" t="str">
            <v>2000</v>
          </cell>
          <cell r="B3908" t="str">
            <v>ITE2</v>
          </cell>
          <cell r="C3908" t="str">
            <v>A00</v>
          </cell>
          <cell r="D3908" t="str">
            <v>PC_EMP</v>
          </cell>
          <cell r="E3908" t="str">
            <v>T</v>
          </cell>
          <cell r="F3908" t="str">
            <v>TOTAL</v>
          </cell>
          <cell r="G3908" t="str">
            <v>TOTAL</v>
          </cell>
          <cell r="I3908" t="str">
            <v>NC</v>
          </cell>
          <cell r="J3908" t="str">
            <v>; former flag equal "s"</v>
          </cell>
          <cell r="K3908" t="str">
            <v>V</v>
          </cell>
          <cell r="L3908">
            <v>38628.496782407405</v>
          </cell>
          <cell r="M3908" t="str">
            <v>gchateaug</v>
          </cell>
          <cell r="N3908">
            <v>38680.624444444446</v>
          </cell>
          <cell r="O3908" t="str">
            <v>gchateaug</v>
          </cell>
          <cell r="Q3908">
            <v>0.98</v>
          </cell>
        </row>
        <row r="3909">
          <cell r="A3909" t="str">
            <v>2000</v>
          </cell>
          <cell r="B3909" t="str">
            <v>ITE1</v>
          </cell>
          <cell r="C3909" t="str">
            <v>A00</v>
          </cell>
          <cell r="D3909" t="str">
            <v>PC_EMP</v>
          </cell>
          <cell r="E3909" t="str">
            <v>T</v>
          </cell>
          <cell r="F3909" t="str">
            <v>BES</v>
          </cell>
          <cell r="G3909" t="str">
            <v>RSE</v>
          </cell>
          <cell r="I3909" t="str">
            <v>NC</v>
          </cell>
          <cell r="J3909" t="str">
            <v>; former flag equal "s"</v>
          </cell>
          <cell r="K3909" t="str">
            <v>V</v>
          </cell>
          <cell r="L3909">
            <v>38628.496782407405</v>
          </cell>
          <cell r="M3909" t="str">
            <v>gchateaug</v>
          </cell>
          <cell r="N3909">
            <v>38680.624444444446</v>
          </cell>
          <cell r="O3909" t="str">
            <v>gchateaug</v>
          </cell>
          <cell r="Q3909">
            <v>7.0000000000000007E-2</v>
          </cell>
        </row>
        <row r="3910">
          <cell r="A3910" t="str">
            <v>2000</v>
          </cell>
          <cell r="B3910" t="str">
            <v>ITE1</v>
          </cell>
          <cell r="C3910" t="str">
            <v>A00</v>
          </cell>
          <cell r="D3910" t="str">
            <v>PC_EMP</v>
          </cell>
          <cell r="E3910" t="str">
            <v>T</v>
          </cell>
          <cell r="F3910" t="str">
            <v>BES</v>
          </cell>
          <cell r="G3910" t="str">
            <v>TOTAL</v>
          </cell>
          <cell r="I3910" t="str">
            <v>NC</v>
          </cell>
          <cell r="J3910" t="str">
            <v>; former flag equal "s"</v>
          </cell>
          <cell r="K3910" t="str">
            <v>V</v>
          </cell>
          <cell r="L3910">
            <v>38628.496782407405</v>
          </cell>
          <cell r="M3910" t="str">
            <v>gchateaug</v>
          </cell>
          <cell r="N3910">
            <v>38680.624444444446</v>
          </cell>
          <cell r="O3910" t="str">
            <v>gchateaug</v>
          </cell>
          <cell r="Q3910">
            <v>0.21</v>
          </cell>
        </row>
        <row r="3911">
          <cell r="A3911" t="str">
            <v>2000</v>
          </cell>
          <cell r="B3911" t="str">
            <v>LT0</v>
          </cell>
          <cell r="C3911" t="str">
            <v>A00</v>
          </cell>
          <cell r="D3911" t="str">
            <v>PC_EMP</v>
          </cell>
          <cell r="E3911" t="str">
            <v>T</v>
          </cell>
          <cell r="F3911" t="str">
            <v>TOTAL</v>
          </cell>
          <cell r="G3911" t="str">
            <v>RSE</v>
          </cell>
          <cell r="I3911" t="str">
            <v>NC</v>
          </cell>
          <cell r="K3911" t="str">
            <v>V</v>
          </cell>
          <cell r="L3911">
            <v>38628.496782407405</v>
          </cell>
          <cell r="M3911" t="str">
            <v>gchateaug</v>
          </cell>
          <cell r="N3911">
            <v>38681.684479166666</v>
          </cell>
          <cell r="O3911" t="str">
            <v>gchateaug</v>
          </cell>
          <cell r="Q3911">
            <v>0.71</v>
          </cell>
        </row>
        <row r="3912">
          <cell r="A3912" t="str">
            <v>2000</v>
          </cell>
          <cell r="B3912" t="str">
            <v>LT0</v>
          </cell>
          <cell r="C3912" t="str">
            <v>A00</v>
          </cell>
          <cell r="D3912" t="str">
            <v>PC_EMP</v>
          </cell>
          <cell r="E3912" t="str">
            <v>T</v>
          </cell>
          <cell r="F3912" t="str">
            <v>TOTAL</v>
          </cell>
          <cell r="G3912" t="str">
            <v>TOTAL</v>
          </cell>
          <cell r="I3912" t="str">
            <v>NC</v>
          </cell>
          <cell r="K3912" t="str">
            <v>V</v>
          </cell>
          <cell r="L3912">
            <v>38628.496782407405</v>
          </cell>
          <cell r="M3912" t="str">
            <v>gchateaug</v>
          </cell>
          <cell r="N3912">
            <v>38681.684479166666</v>
          </cell>
          <cell r="O3912" t="str">
            <v>gchateaug</v>
          </cell>
          <cell r="Q3912">
            <v>1.03</v>
          </cell>
        </row>
        <row r="3913">
          <cell r="A3913" t="str">
            <v>2000</v>
          </cell>
          <cell r="B3913" t="str">
            <v>ITG2</v>
          </cell>
          <cell r="C3913" t="str">
            <v>A00</v>
          </cell>
          <cell r="D3913" t="str">
            <v>PC_EMP</v>
          </cell>
          <cell r="E3913" t="str">
            <v>T</v>
          </cell>
          <cell r="F3913" t="str">
            <v>BES</v>
          </cell>
          <cell r="G3913" t="str">
            <v>RSE</v>
          </cell>
          <cell r="I3913" t="str">
            <v>NC</v>
          </cell>
          <cell r="J3913" t="str">
            <v>; former flag equal "s"</v>
          </cell>
          <cell r="K3913" t="str">
            <v>V</v>
          </cell>
          <cell r="L3913">
            <v>38628.496782407405</v>
          </cell>
          <cell r="M3913" t="str">
            <v>gchateaug</v>
          </cell>
          <cell r="N3913">
            <v>38680.624432870369</v>
          </cell>
          <cell r="O3913" t="str">
            <v>gchateaug</v>
          </cell>
          <cell r="Q3913">
            <v>0.04</v>
          </cell>
        </row>
        <row r="3914">
          <cell r="A3914" t="str">
            <v>2000</v>
          </cell>
          <cell r="B3914" t="str">
            <v>ITG2</v>
          </cell>
          <cell r="C3914" t="str">
            <v>A00</v>
          </cell>
          <cell r="D3914" t="str">
            <v>PC_EMP</v>
          </cell>
          <cell r="E3914" t="str">
            <v>T</v>
          </cell>
          <cell r="F3914" t="str">
            <v>BES</v>
          </cell>
          <cell r="G3914" t="str">
            <v>TOTAL</v>
          </cell>
          <cell r="I3914" t="str">
            <v>NC</v>
          </cell>
          <cell r="J3914" t="str">
            <v>; former flag equal "s"</v>
          </cell>
          <cell r="K3914" t="str">
            <v>V</v>
          </cell>
          <cell r="L3914">
            <v>38628.496782407405</v>
          </cell>
          <cell r="M3914" t="str">
            <v>gchateaug</v>
          </cell>
          <cell r="N3914">
            <v>38680.624432870369</v>
          </cell>
          <cell r="O3914" t="str">
            <v>gchateaug</v>
          </cell>
          <cell r="Q3914">
            <v>0.06</v>
          </cell>
        </row>
        <row r="3915">
          <cell r="A3915" t="str">
            <v>2000</v>
          </cell>
          <cell r="B3915" t="str">
            <v>ITG2</v>
          </cell>
          <cell r="C3915" t="str">
            <v>A00</v>
          </cell>
          <cell r="D3915" t="str">
            <v>PC_EMP</v>
          </cell>
          <cell r="E3915" t="str">
            <v>T</v>
          </cell>
          <cell r="F3915" t="str">
            <v>TOTAL</v>
          </cell>
          <cell r="G3915" t="str">
            <v>RSE</v>
          </cell>
          <cell r="I3915" t="str">
            <v>NC</v>
          </cell>
          <cell r="J3915" t="str">
            <v>; former flag equal "s"</v>
          </cell>
          <cell r="K3915" t="str">
            <v>V</v>
          </cell>
          <cell r="L3915">
            <v>38628.496782407405</v>
          </cell>
          <cell r="M3915" t="str">
            <v>gchateaug</v>
          </cell>
          <cell r="N3915">
            <v>38680.624432870369</v>
          </cell>
          <cell r="O3915" t="str">
            <v>gchateaug</v>
          </cell>
          <cell r="Q3915">
            <v>0.39</v>
          </cell>
        </row>
        <row r="3916">
          <cell r="A3916" t="str">
            <v>2000</v>
          </cell>
          <cell r="B3916" t="str">
            <v>ITG2</v>
          </cell>
          <cell r="C3916" t="str">
            <v>A00</v>
          </cell>
          <cell r="D3916" t="str">
            <v>PC_EMP</v>
          </cell>
          <cell r="E3916" t="str">
            <v>T</v>
          </cell>
          <cell r="F3916" t="str">
            <v>TOTAL</v>
          </cell>
          <cell r="G3916" t="str">
            <v>TOTAL</v>
          </cell>
          <cell r="I3916" t="str">
            <v>NC</v>
          </cell>
          <cell r="J3916" t="str">
            <v>; former flag equal "s"</v>
          </cell>
          <cell r="K3916" t="str">
            <v>V</v>
          </cell>
          <cell r="L3916">
            <v>38628.496782407405</v>
          </cell>
          <cell r="M3916" t="str">
            <v>gchateaug</v>
          </cell>
          <cell r="N3916">
            <v>38680.624432870369</v>
          </cell>
          <cell r="O3916" t="str">
            <v>gchateaug</v>
          </cell>
          <cell r="Q3916">
            <v>0.75</v>
          </cell>
        </row>
        <row r="3917">
          <cell r="A3917" t="str">
            <v>2000</v>
          </cell>
          <cell r="B3917" t="str">
            <v>ITG1</v>
          </cell>
          <cell r="C3917" t="str">
            <v>A00</v>
          </cell>
          <cell r="D3917" t="str">
            <v>PC_EMP</v>
          </cell>
          <cell r="E3917" t="str">
            <v>T</v>
          </cell>
          <cell r="F3917" t="str">
            <v>BES</v>
          </cell>
          <cell r="G3917" t="str">
            <v>RSE</v>
          </cell>
          <cell r="I3917" t="str">
            <v>NC</v>
          </cell>
          <cell r="J3917" t="str">
            <v>; former flag equal "s"</v>
          </cell>
          <cell r="K3917" t="str">
            <v>V</v>
          </cell>
          <cell r="L3917">
            <v>38628.496782407405</v>
          </cell>
          <cell r="M3917" t="str">
            <v>gchateaug</v>
          </cell>
          <cell r="N3917">
            <v>38680.624432870369</v>
          </cell>
          <cell r="O3917" t="str">
            <v>gchateaug</v>
          </cell>
          <cell r="Q3917">
            <v>0.04</v>
          </cell>
        </row>
        <row r="3918">
          <cell r="A3918" t="str">
            <v>2000</v>
          </cell>
          <cell r="B3918" t="str">
            <v>ITG1</v>
          </cell>
          <cell r="C3918" t="str">
            <v>A00</v>
          </cell>
          <cell r="D3918" t="str">
            <v>PC_EMP</v>
          </cell>
          <cell r="E3918" t="str">
            <v>T</v>
          </cell>
          <cell r="F3918" t="str">
            <v>BES</v>
          </cell>
          <cell r="G3918" t="str">
            <v>TOTAL</v>
          </cell>
          <cell r="I3918" t="str">
            <v>NC</v>
          </cell>
          <cell r="J3918" t="str">
            <v>; former flag equal "s"</v>
          </cell>
          <cell r="K3918" t="str">
            <v>V</v>
          </cell>
          <cell r="L3918">
            <v>38628.496782407405</v>
          </cell>
          <cell r="M3918" t="str">
            <v>gchateaug</v>
          </cell>
          <cell r="N3918">
            <v>38680.624432870369</v>
          </cell>
          <cell r="O3918" t="str">
            <v>gchateaug</v>
          </cell>
          <cell r="Q3918">
            <v>7.0000000000000007E-2</v>
          </cell>
        </row>
        <row r="3919">
          <cell r="A3919" t="str">
            <v>2000</v>
          </cell>
          <cell r="B3919" t="str">
            <v>ITG1</v>
          </cell>
          <cell r="C3919" t="str">
            <v>A00</v>
          </cell>
          <cell r="D3919" t="str">
            <v>PC_EMP</v>
          </cell>
          <cell r="E3919" t="str">
            <v>T</v>
          </cell>
          <cell r="F3919" t="str">
            <v>TOTAL</v>
          </cell>
          <cell r="G3919" t="str">
            <v>RSE</v>
          </cell>
          <cell r="I3919" t="str">
            <v>NC</v>
          </cell>
          <cell r="J3919" t="str">
            <v>; former flag equal "s"</v>
          </cell>
          <cell r="K3919" t="str">
            <v>V</v>
          </cell>
          <cell r="L3919">
            <v>38628.496782407405</v>
          </cell>
          <cell r="M3919" t="str">
            <v>gchateaug</v>
          </cell>
          <cell r="N3919">
            <v>38680.624432870369</v>
          </cell>
          <cell r="O3919" t="str">
            <v>gchateaug</v>
          </cell>
          <cell r="Q3919">
            <v>0.4</v>
          </cell>
        </row>
        <row r="3920">
          <cell r="A3920" t="str">
            <v>2000</v>
          </cell>
          <cell r="B3920" t="str">
            <v>ITG1</v>
          </cell>
          <cell r="C3920" t="str">
            <v>A00</v>
          </cell>
          <cell r="D3920" t="str">
            <v>PC_EMP</v>
          </cell>
          <cell r="E3920" t="str">
            <v>T</v>
          </cell>
          <cell r="F3920" t="str">
            <v>TOTAL</v>
          </cell>
          <cell r="G3920" t="str">
            <v>TOTAL</v>
          </cell>
          <cell r="I3920" t="str">
            <v>NC</v>
          </cell>
          <cell r="J3920" t="str">
            <v>; former flag equal "s"</v>
          </cell>
          <cell r="K3920" t="str">
            <v>V</v>
          </cell>
          <cell r="L3920">
            <v>38628.496782407405</v>
          </cell>
          <cell r="M3920" t="str">
            <v>gchateaug</v>
          </cell>
          <cell r="N3920">
            <v>38680.624432870369</v>
          </cell>
          <cell r="O3920" t="str">
            <v>gchateaug</v>
          </cell>
          <cell r="Q3920">
            <v>0.72</v>
          </cell>
        </row>
        <row r="3921">
          <cell r="A3921" t="str">
            <v>2000</v>
          </cell>
          <cell r="B3921" t="str">
            <v>ITG</v>
          </cell>
          <cell r="C3921" t="str">
            <v>A00</v>
          </cell>
          <cell r="D3921" t="str">
            <v>PC_EMP</v>
          </cell>
          <cell r="E3921" t="str">
            <v>T</v>
          </cell>
          <cell r="F3921" t="str">
            <v>BES</v>
          </cell>
          <cell r="G3921" t="str">
            <v>RSE</v>
          </cell>
          <cell r="I3921" t="str">
            <v>NC</v>
          </cell>
          <cell r="J3921" t="str">
            <v>; former flag equal "s"</v>
          </cell>
          <cell r="K3921" t="str">
            <v>V</v>
          </cell>
          <cell r="L3921">
            <v>38628.496782407405</v>
          </cell>
          <cell r="M3921" t="str">
            <v>gchateaug</v>
          </cell>
          <cell r="N3921">
            <v>38680.624432870369</v>
          </cell>
          <cell r="O3921" t="str">
            <v>gchateaug</v>
          </cell>
          <cell r="Q3921">
            <v>0.04</v>
          </cell>
        </row>
        <row r="3922">
          <cell r="A3922" t="str">
            <v>2000</v>
          </cell>
          <cell r="B3922" t="str">
            <v>ITG</v>
          </cell>
          <cell r="C3922" t="str">
            <v>A00</v>
          </cell>
          <cell r="D3922" t="str">
            <v>PC_EMP</v>
          </cell>
          <cell r="E3922" t="str">
            <v>T</v>
          </cell>
          <cell r="F3922" t="str">
            <v>BES</v>
          </cell>
          <cell r="G3922" t="str">
            <v>TOTAL</v>
          </cell>
          <cell r="I3922" t="str">
            <v>NC</v>
          </cell>
          <cell r="J3922" t="str">
            <v>; former flag equal "s"</v>
          </cell>
          <cell r="K3922" t="str">
            <v>V</v>
          </cell>
          <cell r="L3922">
            <v>38628.496782407405</v>
          </cell>
          <cell r="M3922" t="str">
            <v>gchateaug</v>
          </cell>
          <cell r="N3922">
            <v>38680.624432870369</v>
          </cell>
          <cell r="O3922" t="str">
            <v>gchateaug</v>
          </cell>
          <cell r="Q3922">
            <v>7.0000000000000007E-2</v>
          </cell>
        </row>
        <row r="3923">
          <cell r="A3923" t="str">
            <v>2000</v>
          </cell>
          <cell r="B3923" t="str">
            <v>ITG</v>
          </cell>
          <cell r="C3923" t="str">
            <v>A00</v>
          </cell>
          <cell r="D3923" t="str">
            <v>PC_EMP</v>
          </cell>
          <cell r="E3923" t="str">
            <v>T</v>
          </cell>
          <cell r="F3923" t="str">
            <v>TOTAL</v>
          </cell>
          <cell r="G3923" t="str">
            <v>RSE</v>
          </cell>
          <cell r="I3923" t="str">
            <v>NC</v>
          </cell>
          <cell r="J3923" t="str">
            <v>; former flag equal "s"</v>
          </cell>
          <cell r="K3923" t="str">
            <v>V</v>
          </cell>
          <cell r="L3923">
            <v>38628.496782407405</v>
          </cell>
          <cell r="M3923" t="str">
            <v>gchateaug</v>
          </cell>
          <cell r="N3923">
            <v>38680.624432870369</v>
          </cell>
          <cell r="O3923" t="str">
            <v>gchateaug</v>
          </cell>
          <cell r="Q3923">
            <v>0.4</v>
          </cell>
        </row>
        <row r="3924">
          <cell r="A3924" t="str">
            <v>2000</v>
          </cell>
          <cell r="B3924" t="str">
            <v>ITG</v>
          </cell>
          <cell r="C3924" t="str">
            <v>A00</v>
          </cell>
          <cell r="D3924" t="str">
            <v>PC_EMP</v>
          </cell>
          <cell r="E3924" t="str">
            <v>T</v>
          </cell>
          <cell r="F3924" t="str">
            <v>TOTAL</v>
          </cell>
          <cell r="G3924" t="str">
            <v>TOTAL</v>
          </cell>
          <cell r="I3924" t="str">
            <v>NC</v>
          </cell>
          <cell r="J3924" t="str">
            <v>; former flag equal "s"</v>
          </cell>
          <cell r="K3924" t="str">
            <v>V</v>
          </cell>
          <cell r="L3924">
            <v>38628.496782407405</v>
          </cell>
          <cell r="M3924" t="str">
            <v>gchateaug</v>
          </cell>
          <cell r="N3924">
            <v>38680.624432870369</v>
          </cell>
          <cell r="O3924" t="str">
            <v>gchateaug</v>
          </cell>
          <cell r="Q3924">
            <v>0.73</v>
          </cell>
        </row>
        <row r="3925">
          <cell r="A3925" t="str">
            <v>2000</v>
          </cell>
          <cell r="B3925" t="str">
            <v>ITF4</v>
          </cell>
          <cell r="C3925" t="str">
            <v>A00</v>
          </cell>
          <cell r="D3925" t="str">
            <v>PC_EMP</v>
          </cell>
          <cell r="E3925" t="str">
            <v>T</v>
          </cell>
          <cell r="F3925" t="str">
            <v>BES</v>
          </cell>
          <cell r="G3925" t="str">
            <v>RSE</v>
          </cell>
          <cell r="I3925" t="str">
            <v>NC</v>
          </cell>
          <cell r="J3925" t="str">
            <v>; former flag equal "s"</v>
          </cell>
          <cell r="K3925" t="str">
            <v>V</v>
          </cell>
          <cell r="L3925">
            <v>38628.496782407405</v>
          </cell>
          <cell r="M3925" t="str">
            <v>gchateaug</v>
          </cell>
          <cell r="N3925">
            <v>38680.624432870369</v>
          </cell>
          <cell r="O3925" t="str">
            <v>gchateaug</v>
          </cell>
          <cell r="Q3925">
            <v>0.04</v>
          </cell>
        </row>
        <row r="3926">
          <cell r="A3926" t="str">
            <v>2000</v>
          </cell>
          <cell r="B3926" t="str">
            <v>ITF4</v>
          </cell>
          <cell r="C3926" t="str">
            <v>A00</v>
          </cell>
          <cell r="D3926" t="str">
            <v>PC_EMP</v>
          </cell>
          <cell r="E3926" t="str">
            <v>T</v>
          </cell>
          <cell r="F3926" t="str">
            <v>BES</v>
          </cell>
          <cell r="G3926" t="str">
            <v>TOTAL</v>
          </cell>
          <cell r="I3926" t="str">
            <v>NC</v>
          </cell>
          <cell r="J3926" t="str">
            <v>; former flag equal "s"</v>
          </cell>
          <cell r="K3926" t="str">
            <v>V</v>
          </cell>
          <cell r="L3926">
            <v>38628.496782407405</v>
          </cell>
          <cell r="M3926" t="str">
            <v>gchateaug</v>
          </cell>
          <cell r="N3926">
            <v>38680.624432870369</v>
          </cell>
          <cell r="O3926" t="str">
            <v>gchateaug</v>
          </cell>
          <cell r="Q3926">
            <v>0.1</v>
          </cell>
        </row>
        <row r="3927">
          <cell r="A3927" t="str">
            <v>1999</v>
          </cell>
          <cell r="B3927" t="str">
            <v>ITF2</v>
          </cell>
          <cell r="C3927" t="str">
            <v>A00</v>
          </cell>
          <cell r="D3927" t="str">
            <v>PC_EMP</v>
          </cell>
          <cell r="E3927" t="str">
            <v>T</v>
          </cell>
          <cell r="F3927" t="str">
            <v>TOTAL</v>
          </cell>
          <cell r="G3927" t="str">
            <v>RSE</v>
          </cell>
          <cell r="H3927" t="str">
            <v>:</v>
          </cell>
          <cell r="I3927" t="str">
            <v>NC</v>
          </cell>
          <cell r="K3927" t="str">
            <v>V</v>
          </cell>
          <cell r="L3927">
            <v>38628.496782407405</v>
          </cell>
          <cell r="M3927" t="str">
            <v>gchateaug</v>
          </cell>
          <cell r="N3927">
            <v>38680.624421296299</v>
          </cell>
          <cell r="O3927" t="str">
            <v>gchateaug</v>
          </cell>
        </row>
        <row r="3928">
          <cell r="A3928" t="str">
            <v>1999</v>
          </cell>
          <cell r="B3928" t="str">
            <v>ITF2</v>
          </cell>
          <cell r="C3928" t="str">
            <v>A00</v>
          </cell>
          <cell r="D3928" t="str">
            <v>PC_EMP</v>
          </cell>
          <cell r="E3928" t="str">
            <v>T</v>
          </cell>
          <cell r="F3928" t="str">
            <v>TOTAL</v>
          </cell>
          <cell r="G3928" t="str">
            <v>TOTAL</v>
          </cell>
          <cell r="H3928" t="str">
            <v>:</v>
          </cell>
          <cell r="I3928" t="str">
            <v>NC</v>
          </cell>
          <cell r="K3928" t="str">
            <v>V</v>
          </cell>
          <cell r="L3928">
            <v>38628.496782407405</v>
          </cell>
          <cell r="M3928" t="str">
            <v>gchateaug</v>
          </cell>
          <cell r="N3928">
            <v>38680.624421296299</v>
          </cell>
          <cell r="O3928" t="str">
            <v>gchateaug</v>
          </cell>
        </row>
        <row r="3929">
          <cell r="A3929" t="str">
            <v>1999</v>
          </cell>
          <cell r="B3929" t="str">
            <v>ITE3</v>
          </cell>
          <cell r="C3929" t="str">
            <v>A00</v>
          </cell>
          <cell r="D3929" t="str">
            <v>PC_EMP</v>
          </cell>
          <cell r="E3929" t="str">
            <v>T</v>
          </cell>
          <cell r="F3929" t="str">
            <v>BES</v>
          </cell>
          <cell r="G3929" t="str">
            <v>RSE</v>
          </cell>
          <cell r="H3929" t="str">
            <v>:</v>
          </cell>
          <cell r="I3929" t="str">
            <v>NC</v>
          </cell>
          <cell r="K3929" t="str">
            <v>V</v>
          </cell>
          <cell r="L3929">
            <v>38628.496782407405</v>
          </cell>
          <cell r="M3929" t="str">
            <v>gchateaug</v>
          </cell>
          <cell r="N3929">
            <v>38680.624421296299</v>
          </cell>
          <cell r="O3929" t="str">
            <v>gchateaug</v>
          </cell>
        </row>
        <row r="3930">
          <cell r="A3930" t="str">
            <v>1995</v>
          </cell>
          <cell r="B3930" t="str">
            <v>LU0</v>
          </cell>
          <cell r="C3930" t="str">
            <v>A00</v>
          </cell>
          <cell r="D3930" t="str">
            <v>PC_EMP</v>
          </cell>
          <cell r="E3930" t="str">
            <v>T</v>
          </cell>
          <cell r="F3930" t="str">
            <v>BES</v>
          </cell>
          <cell r="G3930" t="str">
            <v>TOTAL</v>
          </cell>
          <cell r="H3930" t="str">
            <v>:</v>
          </cell>
          <cell r="I3930" t="str">
            <v>NC</v>
          </cell>
          <cell r="K3930" t="str">
            <v>V</v>
          </cell>
          <cell r="L3930">
            <v>38628.496782407405</v>
          </cell>
          <cell r="M3930" t="str">
            <v>gchateaug</v>
          </cell>
          <cell r="N3930">
            <v>38680.624456018515</v>
          </cell>
          <cell r="O3930" t="str">
            <v>gchateaug</v>
          </cell>
        </row>
        <row r="3931">
          <cell r="A3931" t="str">
            <v>1995</v>
          </cell>
          <cell r="B3931" t="str">
            <v>LU0</v>
          </cell>
          <cell r="C3931" t="str">
            <v>A00</v>
          </cell>
          <cell r="D3931" t="str">
            <v>PC_EMP</v>
          </cell>
          <cell r="E3931" t="str">
            <v>T</v>
          </cell>
          <cell r="F3931" t="str">
            <v>BES</v>
          </cell>
          <cell r="G3931" t="str">
            <v>RSE</v>
          </cell>
          <cell r="H3931" t="str">
            <v>:</v>
          </cell>
          <cell r="I3931" t="str">
            <v>NC</v>
          </cell>
          <cell r="K3931" t="str">
            <v>V</v>
          </cell>
          <cell r="L3931">
            <v>38628.496782407405</v>
          </cell>
          <cell r="M3931" t="str">
            <v>gchateaug</v>
          </cell>
          <cell r="N3931">
            <v>38680.624456018515</v>
          </cell>
          <cell r="O3931" t="str">
            <v>gchateaug</v>
          </cell>
        </row>
        <row r="3932">
          <cell r="A3932" t="str">
            <v>1993</v>
          </cell>
          <cell r="B3932" t="str">
            <v>LU00</v>
          </cell>
          <cell r="C3932" t="str">
            <v>A00</v>
          </cell>
          <cell r="D3932" t="str">
            <v>PC_EMP</v>
          </cell>
          <cell r="E3932" t="str">
            <v>T</v>
          </cell>
          <cell r="F3932" t="str">
            <v>TOTAL</v>
          </cell>
          <cell r="G3932" t="str">
            <v>TOTAL</v>
          </cell>
          <cell r="H3932" t="str">
            <v>:</v>
          </cell>
          <cell r="I3932" t="str">
            <v>NC</v>
          </cell>
          <cell r="K3932" t="str">
            <v>V</v>
          </cell>
          <cell r="L3932">
            <v>38628.496782407405</v>
          </cell>
          <cell r="M3932" t="str">
            <v>gchateaug</v>
          </cell>
          <cell r="N3932">
            <v>38680.624456018515</v>
          </cell>
          <cell r="O3932" t="str">
            <v>gchateaug</v>
          </cell>
        </row>
        <row r="3933">
          <cell r="A3933" t="str">
            <v>1993</v>
          </cell>
          <cell r="B3933" t="str">
            <v>LU00</v>
          </cell>
          <cell r="C3933" t="str">
            <v>A00</v>
          </cell>
          <cell r="D3933" t="str">
            <v>PC_EMP</v>
          </cell>
          <cell r="E3933" t="str">
            <v>T</v>
          </cell>
          <cell r="F3933" t="str">
            <v>TOTAL</v>
          </cell>
          <cell r="G3933" t="str">
            <v>RSE</v>
          </cell>
          <cell r="H3933" t="str">
            <v>:</v>
          </cell>
          <cell r="I3933" t="str">
            <v>NC</v>
          </cell>
          <cell r="K3933" t="str">
            <v>V</v>
          </cell>
          <cell r="L3933">
            <v>38628.496782407405</v>
          </cell>
          <cell r="M3933" t="str">
            <v>gchateaug</v>
          </cell>
          <cell r="N3933">
            <v>38680.624456018515</v>
          </cell>
          <cell r="O3933" t="str">
            <v>gchateaug</v>
          </cell>
        </row>
        <row r="3934">
          <cell r="A3934" t="str">
            <v>1993</v>
          </cell>
          <cell r="B3934" t="str">
            <v>LU00</v>
          </cell>
          <cell r="C3934" t="str">
            <v>A00</v>
          </cell>
          <cell r="D3934" t="str">
            <v>PC_EMP</v>
          </cell>
          <cell r="E3934" t="str">
            <v>T</v>
          </cell>
          <cell r="F3934" t="str">
            <v>BES</v>
          </cell>
          <cell r="G3934" t="str">
            <v>TOTAL</v>
          </cell>
          <cell r="H3934" t="str">
            <v>:</v>
          </cell>
          <cell r="I3934" t="str">
            <v>NC</v>
          </cell>
          <cell r="K3934" t="str">
            <v>V</v>
          </cell>
          <cell r="L3934">
            <v>38628.496782407405</v>
          </cell>
          <cell r="M3934" t="str">
            <v>gchateaug</v>
          </cell>
          <cell r="N3934">
            <v>38680.624456018515</v>
          </cell>
          <cell r="O3934" t="str">
            <v>gchateaug</v>
          </cell>
        </row>
        <row r="3935">
          <cell r="A3935" t="str">
            <v>1993</v>
          </cell>
          <cell r="B3935" t="str">
            <v>LU00</v>
          </cell>
          <cell r="C3935" t="str">
            <v>A00</v>
          </cell>
          <cell r="D3935" t="str">
            <v>PC_EMP</v>
          </cell>
          <cell r="E3935" t="str">
            <v>T</v>
          </cell>
          <cell r="F3935" t="str">
            <v>BES</v>
          </cell>
          <cell r="G3935" t="str">
            <v>RSE</v>
          </cell>
          <cell r="H3935" t="str">
            <v>:</v>
          </cell>
          <cell r="I3935" t="str">
            <v>NC</v>
          </cell>
          <cell r="K3935" t="str">
            <v>V</v>
          </cell>
          <cell r="L3935">
            <v>38628.496782407405</v>
          </cell>
          <cell r="M3935" t="str">
            <v>gchateaug</v>
          </cell>
          <cell r="N3935">
            <v>38680.624456018515</v>
          </cell>
          <cell r="O3935" t="str">
            <v>gchateaug</v>
          </cell>
        </row>
        <row r="3936">
          <cell r="A3936" t="str">
            <v>1993</v>
          </cell>
          <cell r="B3936" t="str">
            <v>LU0</v>
          </cell>
          <cell r="C3936" t="str">
            <v>A00</v>
          </cell>
          <cell r="D3936" t="str">
            <v>PC_EMP</v>
          </cell>
          <cell r="E3936" t="str">
            <v>T</v>
          </cell>
          <cell r="F3936" t="str">
            <v>TOTAL</v>
          </cell>
          <cell r="G3936" t="str">
            <v>TOTAL</v>
          </cell>
          <cell r="H3936" t="str">
            <v>:</v>
          </cell>
          <cell r="I3936" t="str">
            <v>NC</v>
          </cell>
          <cell r="K3936" t="str">
            <v>V</v>
          </cell>
          <cell r="L3936">
            <v>38628.496782407405</v>
          </cell>
          <cell r="M3936" t="str">
            <v>gchateaug</v>
          </cell>
          <cell r="N3936">
            <v>38680.624456018515</v>
          </cell>
          <cell r="O3936" t="str">
            <v>gchateaug</v>
          </cell>
        </row>
        <row r="3937">
          <cell r="A3937" t="str">
            <v>1993</v>
          </cell>
          <cell r="B3937" t="str">
            <v>LU0</v>
          </cell>
          <cell r="C3937" t="str">
            <v>A00</v>
          </cell>
          <cell r="D3937" t="str">
            <v>PC_EMP</v>
          </cell>
          <cell r="E3937" t="str">
            <v>T</v>
          </cell>
          <cell r="F3937" t="str">
            <v>TOTAL</v>
          </cell>
          <cell r="G3937" t="str">
            <v>RSE</v>
          </cell>
          <cell r="H3937" t="str">
            <v>:</v>
          </cell>
          <cell r="I3937" t="str">
            <v>NC</v>
          </cell>
          <cell r="K3937" t="str">
            <v>V</v>
          </cell>
          <cell r="L3937">
            <v>38628.496782407405</v>
          </cell>
          <cell r="M3937" t="str">
            <v>gchateaug</v>
          </cell>
          <cell r="N3937">
            <v>38680.624456018515</v>
          </cell>
          <cell r="O3937" t="str">
            <v>gchateaug</v>
          </cell>
        </row>
        <row r="3938">
          <cell r="A3938" t="str">
            <v>2002</v>
          </cell>
          <cell r="B3938" t="str">
            <v>PL42</v>
          </cell>
          <cell r="C3938" t="str">
            <v>A00</v>
          </cell>
          <cell r="D3938" t="str">
            <v>PC_EMP</v>
          </cell>
          <cell r="E3938" t="str">
            <v>T</v>
          </cell>
          <cell r="F3938" t="str">
            <v>BES</v>
          </cell>
          <cell r="G3938" t="str">
            <v>TOTAL</v>
          </cell>
          <cell r="H3938" t="str">
            <v>:c</v>
          </cell>
          <cell r="I3938" t="str">
            <v>MS</v>
          </cell>
          <cell r="K3938" t="str">
            <v>V</v>
          </cell>
          <cell r="L3938">
            <v>38628.496782407405</v>
          </cell>
          <cell r="M3938" t="str">
            <v>gchateaug</v>
          </cell>
          <cell r="N3938">
            <v>38680.624456018515</v>
          </cell>
          <cell r="O3938" t="str">
            <v>gchateaug</v>
          </cell>
        </row>
        <row r="3939">
          <cell r="A3939" t="str">
            <v>2002</v>
          </cell>
          <cell r="B3939" t="str">
            <v>PL42</v>
          </cell>
          <cell r="C3939" t="str">
            <v>A00</v>
          </cell>
          <cell r="D3939" t="str">
            <v>PC_EMP</v>
          </cell>
          <cell r="E3939" t="str">
            <v>T</v>
          </cell>
          <cell r="F3939" t="str">
            <v>BES</v>
          </cell>
          <cell r="G3939" t="str">
            <v>RSE</v>
          </cell>
          <cell r="H3939" t="str">
            <v>:c</v>
          </cell>
          <cell r="I3939" t="str">
            <v>MS</v>
          </cell>
          <cell r="K3939" t="str">
            <v>V</v>
          </cell>
          <cell r="L3939">
            <v>38628.496782407405</v>
          </cell>
          <cell r="M3939" t="str">
            <v>gchateaug</v>
          </cell>
          <cell r="N3939">
            <v>38680.624456018515</v>
          </cell>
          <cell r="O3939" t="str">
            <v>gchateaug</v>
          </cell>
        </row>
        <row r="3940">
          <cell r="A3940" t="str">
            <v>2002</v>
          </cell>
          <cell r="B3940" t="str">
            <v>PL2</v>
          </cell>
          <cell r="C3940" t="str">
            <v>A00</v>
          </cell>
          <cell r="D3940" t="str">
            <v>PC_EMP</v>
          </cell>
          <cell r="E3940" t="str">
            <v>T</v>
          </cell>
          <cell r="F3940" t="str">
            <v>TOTAL</v>
          </cell>
          <cell r="G3940" t="str">
            <v>TOTAL</v>
          </cell>
          <cell r="I3940" t="str">
            <v>MS</v>
          </cell>
          <cell r="K3940" t="str">
            <v>V</v>
          </cell>
          <cell r="L3940">
            <v>38628.496782407405</v>
          </cell>
          <cell r="M3940" t="str">
            <v>gchateaug</v>
          </cell>
          <cell r="N3940">
            <v>38680.624456018515</v>
          </cell>
          <cell r="O3940" t="str">
            <v>gchateaug</v>
          </cell>
          <cell r="Q3940">
            <v>1.03</v>
          </cell>
        </row>
        <row r="3941">
          <cell r="A3941" t="str">
            <v>2002</v>
          </cell>
          <cell r="B3941" t="str">
            <v>PL2</v>
          </cell>
          <cell r="C3941" t="str">
            <v>A00</v>
          </cell>
          <cell r="D3941" t="str">
            <v>PC_EMP</v>
          </cell>
          <cell r="E3941" t="str">
            <v>T</v>
          </cell>
          <cell r="F3941" t="str">
            <v>TOTAL</v>
          </cell>
          <cell r="G3941" t="str">
            <v>RSE</v>
          </cell>
          <cell r="I3941" t="str">
            <v>MS</v>
          </cell>
          <cell r="K3941" t="str">
            <v>V</v>
          </cell>
          <cell r="L3941">
            <v>38628.496782407405</v>
          </cell>
          <cell r="M3941" t="str">
            <v>gchateaug</v>
          </cell>
          <cell r="N3941">
            <v>38680.624456018515</v>
          </cell>
          <cell r="O3941" t="str">
            <v>gchateaug</v>
          </cell>
          <cell r="Q3941">
            <v>0.76</v>
          </cell>
        </row>
        <row r="3942">
          <cell r="A3942" t="str">
            <v>2002</v>
          </cell>
          <cell r="B3942" t="str">
            <v>PL2</v>
          </cell>
          <cell r="C3942" t="str">
            <v>A00</v>
          </cell>
          <cell r="D3942" t="str">
            <v>PC_EMP</v>
          </cell>
          <cell r="E3942" t="str">
            <v>T</v>
          </cell>
          <cell r="F3942" t="str">
            <v>BES</v>
          </cell>
          <cell r="G3942" t="str">
            <v>TOTAL</v>
          </cell>
          <cell r="I3942" t="str">
            <v>MS</v>
          </cell>
          <cell r="K3942" t="str">
            <v>V</v>
          </cell>
          <cell r="L3942">
            <v>38628.496782407405</v>
          </cell>
          <cell r="M3942" t="str">
            <v>gchateaug</v>
          </cell>
          <cell r="N3942">
            <v>38680.624456018515</v>
          </cell>
          <cell r="O3942" t="str">
            <v>gchateaug</v>
          </cell>
          <cell r="Q3942">
            <v>0.11</v>
          </cell>
        </row>
        <row r="3943">
          <cell r="A3943" t="str">
            <v>2002</v>
          </cell>
          <cell r="B3943" t="str">
            <v>PL2</v>
          </cell>
          <cell r="C3943" t="str">
            <v>A00</v>
          </cell>
          <cell r="D3943" t="str">
            <v>PC_EMP</v>
          </cell>
          <cell r="E3943" t="str">
            <v>T</v>
          </cell>
          <cell r="F3943" t="str">
            <v>BES</v>
          </cell>
          <cell r="G3943" t="str">
            <v>RSE</v>
          </cell>
          <cell r="I3943" t="str">
            <v>MS</v>
          </cell>
          <cell r="K3943" t="str">
            <v>V</v>
          </cell>
          <cell r="L3943">
            <v>38628.496782407405</v>
          </cell>
          <cell r="M3943" t="str">
            <v>gchateaug</v>
          </cell>
          <cell r="N3943">
            <v>38680.624456018515</v>
          </cell>
          <cell r="O3943" t="str">
            <v>gchateaug</v>
          </cell>
          <cell r="Q3943">
            <v>0.05</v>
          </cell>
        </row>
        <row r="3944">
          <cell r="A3944" t="str">
            <v>2002</v>
          </cell>
          <cell r="B3944" t="str">
            <v>PL11</v>
          </cell>
          <cell r="C3944" t="str">
            <v>A00</v>
          </cell>
          <cell r="D3944" t="str">
            <v>PC_EMP</v>
          </cell>
          <cell r="E3944" t="str">
            <v>T</v>
          </cell>
          <cell r="F3944" t="str">
            <v>TOTAL</v>
          </cell>
          <cell r="G3944" t="str">
            <v>TOTAL</v>
          </cell>
          <cell r="I3944" t="str">
            <v>MS</v>
          </cell>
          <cell r="K3944" t="str">
            <v>V</v>
          </cell>
          <cell r="L3944">
            <v>38628.496782407405</v>
          </cell>
          <cell r="M3944" t="str">
            <v>gchateaug</v>
          </cell>
          <cell r="N3944">
            <v>38680.624456018515</v>
          </cell>
          <cell r="O3944" t="str">
            <v>gchateaug</v>
          </cell>
          <cell r="Q3944">
            <v>0.72</v>
          </cell>
        </row>
        <row r="3945">
          <cell r="A3945" t="str">
            <v>2002</v>
          </cell>
          <cell r="B3945" t="str">
            <v>PL11</v>
          </cell>
          <cell r="C3945" t="str">
            <v>A00</v>
          </cell>
          <cell r="D3945" t="str">
            <v>PC_EMP</v>
          </cell>
          <cell r="E3945" t="str">
            <v>T</v>
          </cell>
          <cell r="F3945" t="str">
            <v>TOTAL</v>
          </cell>
          <cell r="G3945" t="str">
            <v>RSE</v>
          </cell>
          <cell r="I3945" t="str">
            <v>MS</v>
          </cell>
          <cell r="K3945" t="str">
            <v>V</v>
          </cell>
          <cell r="L3945">
            <v>38628.496782407405</v>
          </cell>
          <cell r="M3945" t="str">
            <v>gchateaug</v>
          </cell>
          <cell r="N3945">
            <v>38680.624456018515</v>
          </cell>
          <cell r="O3945" t="str">
            <v>gchateaug</v>
          </cell>
          <cell r="Q3945">
            <v>0.51</v>
          </cell>
        </row>
        <row r="3946">
          <cell r="A3946" t="str">
            <v>2002</v>
          </cell>
          <cell r="B3946" t="str">
            <v>PL11</v>
          </cell>
          <cell r="C3946" t="str">
            <v>A00</v>
          </cell>
          <cell r="D3946" t="str">
            <v>PC_EMP</v>
          </cell>
          <cell r="E3946" t="str">
            <v>T</v>
          </cell>
          <cell r="F3946" t="str">
            <v>BES</v>
          </cell>
          <cell r="G3946" t="str">
            <v>TOTAL</v>
          </cell>
          <cell r="I3946" t="str">
            <v>MS</v>
          </cell>
          <cell r="K3946" t="str">
            <v>V</v>
          </cell>
          <cell r="L3946">
            <v>38628.496782407405</v>
          </cell>
          <cell r="M3946" t="str">
            <v>gchateaug</v>
          </cell>
          <cell r="N3946">
            <v>38680.624456018515</v>
          </cell>
          <cell r="O3946" t="str">
            <v>gchateaug</v>
          </cell>
          <cell r="Q3946">
            <v>0.09</v>
          </cell>
        </row>
        <row r="3947">
          <cell r="A3947" t="str">
            <v>2002</v>
          </cell>
          <cell r="B3947" t="str">
            <v>PL11</v>
          </cell>
          <cell r="C3947" t="str">
            <v>A00</v>
          </cell>
          <cell r="D3947" t="str">
            <v>PC_EMP</v>
          </cell>
          <cell r="E3947" t="str">
            <v>T</v>
          </cell>
          <cell r="F3947" t="str">
            <v>BES</v>
          </cell>
          <cell r="G3947" t="str">
            <v>RSE</v>
          </cell>
          <cell r="I3947" t="str">
            <v>MS</v>
          </cell>
          <cell r="K3947" t="str">
            <v>V</v>
          </cell>
          <cell r="L3947">
            <v>38628.496782407405</v>
          </cell>
          <cell r="M3947" t="str">
            <v>gchateaug</v>
          </cell>
          <cell r="N3947">
            <v>38680.624456018515</v>
          </cell>
          <cell r="O3947" t="str">
            <v>gchateaug</v>
          </cell>
          <cell r="Q3947">
            <v>0.04</v>
          </cell>
        </row>
        <row r="3948">
          <cell r="A3948" t="str">
            <v>2002</v>
          </cell>
          <cell r="B3948" t="str">
            <v>NL33</v>
          </cell>
          <cell r="C3948" t="str">
            <v>A00</v>
          </cell>
          <cell r="D3948" t="str">
            <v>PC_EMP</v>
          </cell>
          <cell r="E3948" t="str">
            <v>T</v>
          </cell>
          <cell r="F3948" t="str">
            <v>TOTAL</v>
          </cell>
          <cell r="G3948" t="str">
            <v>TOTAL</v>
          </cell>
          <cell r="H3948" t="str">
            <v>:</v>
          </cell>
          <cell r="I3948" t="str">
            <v>MS</v>
          </cell>
          <cell r="K3948" t="str">
            <v>V</v>
          </cell>
          <cell r="L3948">
            <v>38628.496793981481</v>
          </cell>
          <cell r="M3948" t="str">
            <v>gchateaug</v>
          </cell>
          <cell r="N3948">
            <v>38680.624456018515</v>
          </cell>
          <cell r="O3948" t="str">
            <v>gchateaug</v>
          </cell>
        </row>
        <row r="3949">
          <cell r="A3949" t="str">
            <v>2002</v>
          </cell>
          <cell r="B3949" t="str">
            <v>NL33</v>
          </cell>
          <cell r="C3949" t="str">
            <v>A00</v>
          </cell>
          <cell r="D3949" t="str">
            <v>PC_EMP</v>
          </cell>
          <cell r="E3949" t="str">
            <v>T</v>
          </cell>
          <cell r="F3949" t="str">
            <v>BES</v>
          </cell>
          <cell r="G3949" t="str">
            <v>TOTAL</v>
          </cell>
          <cell r="H3949" t="str">
            <v>:</v>
          </cell>
          <cell r="I3949" t="str">
            <v>MS</v>
          </cell>
          <cell r="K3949" t="str">
            <v>V</v>
          </cell>
          <cell r="L3949">
            <v>38628.496793981481</v>
          </cell>
          <cell r="M3949" t="str">
            <v>gchateaug</v>
          </cell>
          <cell r="N3949">
            <v>38680.624456018515</v>
          </cell>
          <cell r="O3949" t="str">
            <v>gchateaug</v>
          </cell>
        </row>
        <row r="3950">
          <cell r="A3950" t="str">
            <v>2002</v>
          </cell>
          <cell r="B3950" t="str">
            <v>ITG1</v>
          </cell>
          <cell r="C3950" t="str">
            <v>A00</v>
          </cell>
          <cell r="D3950" t="str">
            <v>PC_EMP</v>
          </cell>
          <cell r="E3950" t="str">
            <v>T</v>
          </cell>
          <cell r="F3950" t="str">
            <v>TOTAL</v>
          </cell>
          <cell r="G3950" t="str">
            <v>TOTAL</v>
          </cell>
          <cell r="H3950" t="str">
            <v>:</v>
          </cell>
          <cell r="I3950" t="str">
            <v>MS</v>
          </cell>
          <cell r="K3950" t="str">
            <v>V</v>
          </cell>
          <cell r="L3950">
            <v>38628.496793981481</v>
          </cell>
          <cell r="M3950" t="str">
            <v>gchateaug</v>
          </cell>
          <cell r="N3950">
            <v>38680.624456018515</v>
          </cell>
          <cell r="O3950" t="str">
            <v>gchateaug</v>
          </cell>
        </row>
        <row r="3951">
          <cell r="A3951" t="str">
            <v>2002</v>
          </cell>
          <cell r="B3951" t="str">
            <v>ITG1</v>
          </cell>
          <cell r="C3951" t="str">
            <v>A00</v>
          </cell>
          <cell r="D3951" t="str">
            <v>PC_EMP</v>
          </cell>
          <cell r="E3951" t="str">
            <v>T</v>
          </cell>
          <cell r="F3951" t="str">
            <v>TOTAL</v>
          </cell>
          <cell r="G3951" t="str">
            <v>RSE</v>
          </cell>
          <cell r="H3951" t="str">
            <v>:</v>
          </cell>
          <cell r="I3951" t="str">
            <v>MS</v>
          </cell>
          <cell r="K3951" t="str">
            <v>V</v>
          </cell>
          <cell r="L3951">
            <v>38628.496793981481</v>
          </cell>
          <cell r="M3951" t="str">
            <v>gchateaug</v>
          </cell>
          <cell r="N3951">
            <v>38680.624456018515</v>
          </cell>
          <cell r="O3951" t="str">
            <v>gchateaug</v>
          </cell>
        </row>
        <row r="3952">
          <cell r="A3952" t="str">
            <v>2003</v>
          </cell>
          <cell r="B3952" t="str">
            <v>ES3</v>
          </cell>
          <cell r="C3952" t="str">
            <v>A00</v>
          </cell>
          <cell r="D3952" t="str">
            <v>PC_EMP</v>
          </cell>
          <cell r="E3952" t="str">
            <v>T</v>
          </cell>
          <cell r="F3952" t="str">
            <v>BES</v>
          </cell>
          <cell r="G3952" t="str">
            <v>TOTAL</v>
          </cell>
          <cell r="I3952" t="str">
            <v>MS</v>
          </cell>
          <cell r="K3952" t="str">
            <v>V</v>
          </cell>
          <cell r="L3952">
            <v>38628.496793981481</v>
          </cell>
          <cell r="M3952" t="str">
            <v>gchateaug</v>
          </cell>
          <cell r="N3952">
            <v>38680.624467592592</v>
          </cell>
          <cell r="O3952" t="str">
            <v>gchateaug</v>
          </cell>
          <cell r="Q3952">
            <v>0.83</v>
          </cell>
        </row>
        <row r="3953">
          <cell r="A3953" t="str">
            <v>2003</v>
          </cell>
          <cell r="B3953" t="str">
            <v>ES3</v>
          </cell>
          <cell r="C3953" t="str">
            <v>A00</v>
          </cell>
          <cell r="D3953" t="str">
            <v>PC_EMP</v>
          </cell>
          <cell r="E3953" t="str">
            <v>T</v>
          </cell>
          <cell r="F3953" t="str">
            <v>BES</v>
          </cell>
          <cell r="G3953" t="str">
            <v>RSE</v>
          </cell>
          <cell r="I3953" t="str">
            <v>MS</v>
          </cell>
          <cell r="K3953" t="str">
            <v>V</v>
          </cell>
          <cell r="L3953">
            <v>38628.496793981481</v>
          </cell>
          <cell r="M3953" t="str">
            <v>gchateaug</v>
          </cell>
          <cell r="N3953">
            <v>38680.624467592592</v>
          </cell>
          <cell r="O3953" t="str">
            <v>gchateaug</v>
          </cell>
          <cell r="Q3953">
            <v>0.39</v>
          </cell>
        </row>
        <row r="3954">
          <cell r="A3954" t="str">
            <v>2003</v>
          </cell>
          <cell r="B3954" t="str">
            <v>ES24</v>
          </cell>
          <cell r="C3954" t="str">
            <v>A00</v>
          </cell>
          <cell r="D3954" t="str">
            <v>PC_EMP</v>
          </cell>
          <cell r="E3954" t="str">
            <v>T</v>
          </cell>
          <cell r="F3954" t="str">
            <v>TOTAL</v>
          </cell>
          <cell r="G3954" t="str">
            <v>TOTAL</v>
          </cell>
          <cell r="I3954" t="str">
            <v>MS</v>
          </cell>
          <cell r="K3954" t="str">
            <v>V</v>
          </cell>
          <cell r="L3954">
            <v>38628.496793981481</v>
          </cell>
          <cell r="M3954" t="str">
            <v>gchateaug</v>
          </cell>
          <cell r="N3954">
            <v>38680.624467592592</v>
          </cell>
          <cell r="O3954" t="str">
            <v>gchateaug</v>
          </cell>
          <cell r="Q3954">
            <v>1.44</v>
          </cell>
        </row>
        <row r="3955">
          <cell r="A3955" t="str">
            <v>2003</v>
          </cell>
          <cell r="B3955" t="str">
            <v>ES24</v>
          </cell>
          <cell r="C3955" t="str">
            <v>A00</v>
          </cell>
          <cell r="D3955" t="str">
            <v>PC_EMP</v>
          </cell>
          <cell r="E3955" t="str">
            <v>T</v>
          </cell>
          <cell r="F3955" t="str">
            <v>TOTAL</v>
          </cell>
          <cell r="G3955" t="str">
            <v>RSE</v>
          </cell>
          <cell r="I3955" t="str">
            <v>MS</v>
          </cell>
          <cell r="K3955" t="str">
            <v>V</v>
          </cell>
          <cell r="L3955">
            <v>38628.496793981481</v>
          </cell>
          <cell r="M3955" t="str">
            <v>gchateaug</v>
          </cell>
          <cell r="N3955">
            <v>38680.624467592592</v>
          </cell>
          <cell r="O3955" t="str">
            <v>gchateaug</v>
          </cell>
          <cell r="Q3955">
            <v>1.02</v>
          </cell>
        </row>
        <row r="3956">
          <cell r="A3956" t="str">
            <v>2003</v>
          </cell>
          <cell r="B3956" t="str">
            <v>ES24</v>
          </cell>
          <cell r="C3956" t="str">
            <v>A00</v>
          </cell>
          <cell r="D3956" t="str">
            <v>PC_EMP</v>
          </cell>
          <cell r="E3956" t="str">
            <v>T</v>
          </cell>
          <cell r="F3956" t="str">
            <v>BES</v>
          </cell>
          <cell r="G3956" t="str">
            <v>TOTAL</v>
          </cell>
          <cell r="I3956" t="str">
            <v>MS</v>
          </cell>
          <cell r="K3956" t="str">
            <v>V</v>
          </cell>
          <cell r="L3956">
            <v>38628.496793981481</v>
          </cell>
          <cell r="M3956" t="str">
            <v>gchateaug</v>
          </cell>
          <cell r="N3956">
            <v>38680.624467592592</v>
          </cell>
          <cell r="O3956" t="str">
            <v>gchateaug</v>
          </cell>
          <cell r="Q3956">
            <v>0.45</v>
          </cell>
        </row>
        <row r="3957">
          <cell r="A3957" t="str">
            <v>2003</v>
          </cell>
          <cell r="B3957" t="str">
            <v>ES24</v>
          </cell>
          <cell r="C3957" t="str">
            <v>A00</v>
          </cell>
          <cell r="D3957" t="str">
            <v>PC_EMP</v>
          </cell>
          <cell r="E3957" t="str">
            <v>T</v>
          </cell>
          <cell r="F3957" t="str">
            <v>BES</v>
          </cell>
          <cell r="G3957" t="str">
            <v>RSE</v>
          </cell>
          <cell r="I3957" t="str">
            <v>MS</v>
          </cell>
          <cell r="K3957" t="str">
            <v>V</v>
          </cell>
          <cell r="L3957">
            <v>38628.496793981481</v>
          </cell>
          <cell r="M3957" t="str">
            <v>gchateaug</v>
          </cell>
          <cell r="N3957">
            <v>38680.624467592592</v>
          </cell>
          <cell r="O3957" t="str">
            <v>gchateaug</v>
          </cell>
          <cell r="Q3957">
            <v>0.14000000000000001</v>
          </cell>
        </row>
        <row r="3958">
          <cell r="A3958" t="str">
            <v>2003</v>
          </cell>
          <cell r="B3958" t="str">
            <v>ES23</v>
          </cell>
          <cell r="C3958" t="str">
            <v>A00</v>
          </cell>
          <cell r="D3958" t="str">
            <v>PC_EMP</v>
          </cell>
          <cell r="E3958" t="str">
            <v>T</v>
          </cell>
          <cell r="F3958" t="str">
            <v>TOTAL</v>
          </cell>
          <cell r="G3958" t="str">
            <v>TOTAL</v>
          </cell>
          <cell r="I3958" t="str">
            <v>MS</v>
          </cell>
          <cell r="K3958" t="str">
            <v>V</v>
          </cell>
          <cell r="L3958">
            <v>38628.496793981481</v>
          </cell>
          <cell r="M3958" t="str">
            <v>gchateaug</v>
          </cell>
          <cell r="N3958">
            <v>38680.624467592592</v>
          </cell>
          <cell r="O3958" t="str">
            <v>gchateaug</v>
          </cell>
          <cell r="Q3958">
            <v>1.31</v>
          </cell>
        </row>
        <row r="3959">
          <cell r="A3959" t="str">
            <v>2003</v>
          </cell>
          <cell r="B3959" t="str">
            <v>ES23</v>
          </cell>
          <cell r="C3959" t="str">
            <v>A00</v>
          </cell>
          <cell r="D3959" t="str">
            <v>PC_EMP</v>
          </cell>
          <cell r="E3959" t="str">
            <v>T</v>
          </cell>
          <cell r="F3959" t="str">
            <v>TOTAL</v>
          </cell>
          <cell r="G3959" t="str">
            <v>RSE</v>
          </cell>
          <cell r="I3959" t="str">
            <v>MS</v>
          </cell>
          <cell r="K3959" t="str">
            <v>V</v>
          </cell>
          <cell r="L3959">
            <v>38628.496793981481</v>
          </cell>
          <cell r="M3959" t="str">
            <v>gchateaug</v>
          </cell>
          <cell r="N3959">
            <v>38680.624467592592</v>
          </cell>
          <cell r="O3959" t="str">
            <v>gchateaug</v>
          </cell>
          <cell r="Q3959">
            <v>0.54</v>
          </cell>
        </row>
        <row r="3960">
          <cell r="A3960" t="str">
            <v>1999</v>
          </cell>
          <cell r="B3960" t="str">
            <v>RO07</v>
          </cell>
          <cell r="C3960" t="str">
            <v>A00</v>
          </cell>
          <cell r="D3960" t="str">
            <v>PC_EMP</v>
          </cell>
          <cell r="E3960" t="str">
            <v>T</v>
          </cell>
          <cell r="F3960" t="str">
            <v>BES</v>
          </cell>
          <cell r="G3960" t="str">
            <v>TOTAL</v>
          </cell>
          <cell r="H3960" t="str">
            <v>:</v>
          </cell>
          <cell r="I3960" t="str">
            <v>NC</v>
          </cell>
          <cell r="K3960" t="str">
            <v>V</v>
          </cell>
          <cell r="L3960">
            <v>38628.496793981481</v>
          </cell>
          <cell r="M3960" t="str">
            <v>gchateaug</v>
          </cell>
          <cell r="N3960">
            <v>38680.624467592592</v>
          </cell>
          <cell r="O3960" t="str">
            <v>gchateaug</v>
          </cell>
        </row>
        <row r="3961">
          <cell r="A3961" t="str">
            <v>1999</v>
          </cell>
          <cell r="B3961" t="str">
            <v>RO07</v>
          </cell>
          <cell r="C3961" t="str">
            <v>A00</v>
          </cell>
          <cell r="D3961" t="str">
            <v>PC_EMP</v>
          </cell>
          <cell r="E3961" t="str">
            <v>T</v>
          </cell>
          <cell r="F3961" t="str">
            <v>BES</v>
          </cell>
          <cell r="G3961" t="str">
            <v>RSE</v>
          </cell>
          <cell r="H3961" t="str">
            <v>:</v>
          </cell>
          <cell r="I3961" t="str">
            <v>NC</v>
          </cell>
          <cell r="K3961" t="str">
            <v>V</v>
          </cell>
          <cell r="L3961">
            <v>38628.496793981481</v>
          </cell>
          <cell r="M3961" t="str">
            <v>gchateaug</v>
          </cell>
          <cell r="N3961">
            <v>38680.624467592592</v>
          </cell>
          <cell r="O3961" t="str">
            <v>gchateaug</v>
          </cell>
        </row>
        <row r="3962">
          <cell r="A3962" t="str">
            <v>1999</v>
          </cell>
          <cell r="B3962" t="str">
            <v>PL5</v>
          </cell>
          <cell r="C3962" t="str">
            <v>A00</v>
          </cell>
          <cell r="D3962" t="str">
            <v>PC_EMP</v>
          </cell>
          <cell r="E3962" t="str">
            <v>T</v>
          </cell>
          <cell r="F3962" t="str">
            <v>TOTAL</v>
          </cell>
          <cell r="G3962" t="str">
            <v>TOTAL</v>
          </cell>
          <cell r="H3962" t="str">
            <v>:</v>
          </cell>
          <cell r="I3962" t="str">
            <v>NC</v>
          </cell>
          <cell r="K3962" t="str">
            <v>V</v>
          </cell>
          <cell r="L3962">
            <v>38628.496793981481</v>
          </cell>
          <cell r="M3962" t="str">
            <v>gchateaug</v>
          </cell>
          <cell r="N3962">
            <v>38680.624467592592</v>
          </cell>
          <cell r="O3962" t="str">
            <v>gchateaug</v>
          </cell>
        </row>
        <row r="3963">
          <cell r="A3963" t="str">
            <v>1999</v>
          </cell>
          <cell r="B3963" t="str">
            <v>PL5</v>
          </cell>
          <cell r="C3963" t="str">
            <v>A00</v>
          </cell>
          <cell r="D3963" t="str">
            <v>PC_EMP</v>
          </cell>
          <cell r="E3963" t="str">
            <v>T</v>
          </cell>
          <cell r="F3963" t="str">
            <v>TOTAL</v>
          </cell>
          <cell r="G3963" t="str">
            <v>RSE</v>
          </cell>
          <cell r="H3963" t="str">
            <v>:</v>
          </cell>
          <cell r="I3963" t="str">
            <v>NC</v>
          </cell>
          <cell r="K3963" t="str">
            <v>V</v>
          </cell>
          <cell r="L3963">
            <v>38628.496793981481</v>
          </cell>
          <cell r="M3963" t="str">
            <v>gchateaug</v>
          </cell>
          <cell r="N3963">
            <v>38680.624467592592</v>
          </cell>
          <cell r="O3963" t="str">
            <v>gchateaug</v>
          </cell>
        </row>
        <row r="3964">
          <cell r="A3964" t="str">
            <v>1999</v>
          </cell>
          <cell r="B3964" t="str">
            <v>PL5</v>
          </cell>
          <cell r="C3964" t="str">
            <v>A00</v>
          </cell>
          <cell r="D3964" t="str">
            <v>PC_EMP</v>
          </cell>
          <cell r="E3964" t="str">
            <v>T</v>
          </cell>
          <cell r="F3964" t="str">
            <v>BES</v>
          </cell>
          <cell r="G3964" t="str">
            <v>TOTAL</v>
          </cell>
          <cell r="H3964" t="str">
            <v>:</v>
          </cell>
          <cell r="I3964" t="str">
            <v>NC</v>
          </cell>
          <cell r="K3964" t="str">
            <v>V</v>
          </cell>
          <cell r="L3964">
            <v>38628.496793981481</v>
          </cell>
          <cell r="M3964" t="str">
            <v>gchateaug</v>
          </cell>
          <cell r="N3964">
            <v>38680.624467592592</v>
          </cell>
          <cell r="O3964" t="str">
            <v>gchateaug</v>
          </cell>
        </row>
        <row r="3965">
          <cell r="A3965" t="str">
            <v>1999</v>
          </cell>
          <cell r="B3965" t="str">
            <v>PL5</v>
          </cell>
          <cell r="C3965" t="str">
            <v>A00</v>
          </cell>
          <cell r="D3965" t="str">
            <v>PC_EMP</v>
          </cell>
          <cell r="E3965" t="str">
            <v>T</v>
          </cell>
          <cell r="F3965" t="str">
            <v>BES</v>
          </cell>
          <cell r="G3965" t="str">
            <v>RSE</v>
          </cell>
          <cell r="H3965" t="str">
            <v>:</v>
          </cell>
          <cell r="I3965" t="str">
            <v>NC</v>
          </cell>
          <cell r="K3965" t="str">
            <v>V</v>
          </cell>
          <cell r="L3965">
            <v>38628.496793981481</v>
          </cell>
          <cell r="M3965" t="str">
            <v>gchateaug</v>
          </cell>
          <cell r="N3965">
            <v>38680.624467592592</v>
          </cell>
          <cell r="O3965" t="str">
            <v>gchateaug</v>
          </cell>
        </row>
        <row r="3966">
          <cell r="A3966" t="str">
            <v>1999</v>
          </cell>
          <cell r="B3966" t="str">
            <v>NL33</v>
          </cell>
          <cell r="C3966" t="str">
            <v>A00</v>
          </cell>
          <cell r="D3966" t="str">
            <v>PC_EMP</v>
          </cell>
          <cell r="E3966" t="str">
            <v>T</v>
          </cell>
          <cell r="F3966" t="str">
            <v>TOTAL</v>
          </cell>
          <cell r="G3966" t="str">
            <v>TOTAL</v>
          </cell>
          <cell r="H3966" t="str">
            <v>:</v>
          </cell>
          <cell r="I3966" t="str">
            <v>NC</v>
          </cell>
          <cell r="K3966" t="str">
            <v>V</v>
          </cell>
          <cell r="L3966">
            <v>38628.496793981481</v>
          </cell>
          <cell r="M3966" t="str">
            <v>gchateaug</v>
          </cell>
          <cell r="N3966">
            <v>38680.624467592592</v>
          </cell>
          <cell r="O3966" t="str">
            <v>gchateaug</v>
          </cell>
        </row>
        <row r="3967">
          <cell r="A3967" t="str">
            <v>1999</v>
          </cell>
          <cell r="B3967" t="str">
            <v>NL33</v>
          </cell>
          <cell r="C3967" t="str">
            <v>A00</v>
          </cell>
          <cell r="D3967" t="str">
            <v>PC_EMP</v>
          </cell>
          <cell r="E3967" t="str">
            <v>T</v>
          </cell>
          <cell r="F3967" t="str">
            <v>BES</v>
          </cell>
          <cell r="G3967" t="str">
            <v>TOTAL</v>
          </cell>
          <cell r="H3967" t="str">
            <v>:</v>
          </cell>
          <cell r="I3967" t="str">
            <v>NC</v>
          </cell>
          <cell r="K3967" t="str">
            <v>V</v>
          </cell>
          <cell r="L3967">
            <v>38628.496793981481</v>
          </cell>
          <cell r="M3967" t="str">
            <v>gchateaug</v>
          </cell>
          <cell r="N3967">
            <v>38680.624467592592</v>
          </cell>
          <cell r="O3967" t="str">
            <v>gchateaug</v>
          </cell>
        </row>
        <row r="3968">
          <cell r="A3968" t="str">
            <v>1999</v>
          </cell>
          <cell r="B3968" t="str">
            <v>NL31</v>
          </cell>
          <cell r="C3968" t="str">
            <v>A00</v>
          </cell>
          <cell r="D3968" t="str">
            <v>PC_EMP</v>
          </cell>
          <cell r="E3968" t="str">
            <v>T</v>
          </cell>
          <cell r="F3968" t="str">
            <v>TOTAL</v>
          </cell>
          <cell r="G3968" t="str">
            <v>TOTAL</v>
          </cell>
          <cell r="H3968" t="str">
            <v>:</v>
          </cell>
          <cell r="I3968" t="str">
            <v>NC</v>
          </cell>
          <cell r="K3968" t="str">
            <v>V</v>
          </cell>
          <cell r="L3968">
            <v>38628.496793981481</v>
          </cell>
          <cell r="M3968" t="str">
            <v>gchateaug</v>
          </cell>
          <cell r="N3968">
            <v>38680.624467592592</v>
          </cell>
          <cell r="O3968" t="str">
            <v>gchateaug</v>
          </cell>
        </row>
        <row r="3969">
          <cell r="A3969" t="str">
            <v>1999</v>
          </cell>
          <cell r="B3969" t="str">
            <v>NL31</v>
          </cell>
          <cell r="C3969" t="str">
            <v>A00</v>
          </cell>
          <cell r="D3969" t="str">
            <v>PC_EMP</v>
          </cell>
          <cell r="E3969" t="str">
            <v>T</v>
          </cell>
          <cell r="F3969" t="str">
            <v>BES</v>
          </cell>
          <cell r="G3969" t="str">
            <v>TOTAL</v>
          </cell>
          <cell r="H3969" t="str">
            <v>:</v>
          </cell>
          <cell r="I3969" t="str">
            <v>NC</v>
          </cell>
          <cell r="K3969" t="str">
            <v>V</v>
          </cell>
          <cell r="L3969">
            <v>38628.496793981481</v>
          </cell>
          <cell r="M3969" t="str">
            <v>gchateaug</v>
          </cell>
          <cell r="N3969">
            <v>38680.624467592592</v>
          </cell>
          <cell r="O3969" t="str">
            <v>gchateaug</v>
          </cell>
        </row>
        <row r="3970">
          <cell r="A3970" t="str">
            <v>1999</v>
          </cell>
          <cell r="B3970" t="str">
            <v>NL2</v>
          </cell>
          <cell r="C3970" t="str">
            <v>A00</v>
          </cell>
          <cell r="D3970" t="str">
            <v>PC_EMP</v>
          </cell>
          <cell r="E3970" t="str">
            <v>T</v>
          </cell>
          <cell r="F3970" t="str">
            <v>TOTAL</v>
          </cell>
          <cell r="G3970" t="str">
            <v>TOTAL</v>
          </cell>
          <cell r="H3970" t="str">
            <v>:</v>
          </cell>
          <cell r="I3970" t="str">
            <v>NC</v>
          </cell>
          <cell r="K3970" t="str">
            <v>V</v>
          </cell>
          <cell r="L3970">
            <v>38628.496793981481</v>
          </cell>
          <cell r="M3970" t="str">
            <v>gchateaug</v>
          </cell>
          <cell r="N3970">
            <v>38680.624467592592</v>
          </cell>
          <cell r="O3970" t="str">
            <v>gchateaug</v>
          </cell>
        </row>
        <row r="3971">
          <cell r="A3971" t="str">
            <v>2002</v>
          </cell>
          <cell r="B3971" t="str">
            <v>CY00</v>
          </cell>
          <cell r="C3971" t="str">
            <v>A00</v>
          </cell>
          <cell r="D3971" t="str">
            <v>PC_EMP</v>
          </cell>
          <cell r="E3971" t="str">
            <v>T</v>
          </cell>
          <cell r="F3971" t="str">
            <v>TOTAL</v>
          </cell>
          <cell r="G3971" t="str">
            <v>RSE</v>
          </cell>
          <cell r="I3971" t="str">
            <v>MS</v>
          </cell>
          <cell r="K3971" t="str">
            <v>V</v>
          </cell>
          <cell r="L3971">
            <v>38628.496793981481</v>
          </cell>
          <cell r="M3971" t="str">
            <v>gchateaug</v>
          </cell>
          <cell r="N3971">
            <v>38681.684652777774</v>
          </cell>
          <cell r="O3971" t="str">
            <v>gchateaug</v>
          </cell>
          <cell r="Q3971">
            <v>0.32</v>
          </cell>
        </row>
        <row r="3972">
          <cell r="A3972" t="str">
            <v>2001</v>
          </cell>
          <cell r="B3972" t="str">
            <v>PL11</v>
          </cell>
          <cell r="C3972" t="str">
            <v>A00</v>
          </cell>
          <cell r="D3972" t="str">
            <v>PC_EMP</v>
          </cell>
          <cell r="E3972" t="str">
            <v>T</v>
          </cell>
          <cell r="F3972" t="str">
            <v>BES</v>
          </cell>
          <cell r="G3972" t="str">
            <v>TOTAL</v>
          </cell>
          <cell r="H3972" t="str">
            <v>:</v>
          </cell>
          <cell r="I3972" t="str">
            <v>NC</v>
          </cell>
          <cell r="K3972" t="str">
            <v>V</v>
          </cell>
          <cell r="L3972">
            <v>38628.496793981481</v>
          </cell>
          <cell r="M3972" t="str">
            <v>gchateaug</v>
          </cell>
          <cell r="N3972">
            <v>38680.624456018515</v>
          </cell>
          <cell r="O3972" t="str">
            <v>gchateaug</v>
          </cell>
        </row>
        <row r="3973">
          <cell r="A3973" t="str">
            <v>2001</v>
          </cell>
          <cell r="B3973" t="str">
            <v>PL11</v>
          </cell>
          <cell r="C3973" t="str">
            <v>A00</v>
          </cell>
          <cell r="D3973" t="str">
            <v>PC_EMP</v>
          </cell>
          <cell r="E3973" t="str">
            <v>T</v>
          </cell>
          <cell r="F3973" t="str">
            <v>BES</v>
          </cell>
          <cell r="G3973" t="str">
            <v>RSE</v>
          </cell>
          <cell r="H3973" t="str">
            <v>:</v>
          </cell>
          <cell r="I3973" t="str">
            <v>NC</v>
          </cell>
          <cell r="K3973" t="str">
            <v>V</v>
          </cell>
          <cell r="L3973">
            <v>38628.496793981481</v>
          </cell>
          <cell r="M3973" t="str">
            <v>gchateaug</v>
          </cell>
          <cell r="N3973">
            <v>38680.624456018515</v>
          </cell>
          <cell r="O3973" t="str">
            <v>gchateaug</v>
          </cell>
        </row>
        <row r="3974">
          <cell r="A3974" t="str">
            <v>2002</v>
          </cell>
          <cell r="B3974" t="str">
            <v>GR13</v>
          </cell>
          <cell r="C3974" t="str">
            <v>A00</v>
          </cell>
          <cell r="D3974" t="str">
            <v>PC_EMP</v>
          </cell>
          <cell r="E3974" t="str">
            <v>T</v>
          </cell>
          <cell r="F3974" t="str">
            <v>BES</v>
          </cell>
          <cell r="G3974" t="str">
            <v>TOTAL</v>
          </cell>
          <cell r="H3974" t="str">
            <v>:</v>
          </cell>
          <cell r="I3974" t="str">
            <v>MS</v>
          </cell>
          <cell r="K3974" t="str">
            <v>V</v>
          </cell>
          <cell r="L3974">
            <v>38628.496805555558</v>
          </cell>
          <cell r="M3974" t="str">
            <v>gchateaug</v>
          </cell>
          <cell r="N3974">
            <v>38680.624479166669</v>
          </cell>
          <cell r="O3974" t="str">
            <v>gchateaug</v>
          </cell>
        </row>
        <row r="3975">
          <cell r="A3975" t="str">
            <v>2002</v>
          </cell>
          <cell r="B3975" t="str">
            <v>ES53</v>
          </cell>
          <cell r="C3975" t="str">
            <v>A00</v>
          </cell>
          <cell r="D3975" t="str">
            <v>PC_EMP</v>
          </cell>
          <cell r="E3975" t="str">
            <v>T</v>
          </cell>
          <cell r="F3975" t="str">
            <v>TOTAL</v>
          </cell>
          <cell r="G3975" t="str">
            <v>TOTAL</v>
          </cell>
          <cell r="I3975" t="str">
            <v>MS</v>
          </cell>
          <cell r="K3975" t="str">
            <v>V</v>
          </cell>
          <cell r="L3975">
            <v>38628.496805555558</v>
          </cell>
          <cell r="M3975" t="str">
            <v>gchateaug</v>
          </cell>
          <cell r="N3975">
            <v>38680.624479166669</v>
          </cell>
          <cell r="O3975" t="str">
            <v>gchateaug</v>
          </cell>
          <cell r="Q3975">
            <v>0.34</v>
          </cell>
        </row>
        <row r="3976">
          <cell r="A3976" t="str">
            <v>2002</v>
          </cell>
          <cell r="B3976" t="str">
            <v>ES53</v>
          </cell>
          <cell r="C3976" t="str">
            <v>A00</v>
          </cell>
          <cell r="D3976" t="str">
            <v>PC_EMP</v>
          </cell>
          <cell r="E3976" t="str">
            <v>T</v>
          </cell>
          <cell r="F3976" t="str">
            <v>TOTAL</v>
          </cell>
          <cell r="G3976" t="str">
            <v>RSE</v>
          </cell>
          <cell r="H3976" t="str">
            <v>:</v>
          </cell>
          <cell r="I3976" t="str">
            <v>MS</v>
          </cell>
          <cell r="K3976" t="str">
            <v>V</v>
          </cell>
          <cell r="L3976">
            <v>38628.496805555558</v>
          </cell>
          <cell r="M3976" t="str">
            <v>gchateaug</v>
          </cell>
          <cell r="N3976">
            <v>38680.624479166669</v>
          </cell>
          <cell r="O3976" t="str">
            <v>gchateaug</v>
          </cell>
        </row>
        <row r="3977">
          <cell r="A3977" t="str">
            <v>2002</v>
          </cell>
          <cell r="B3977" t="str">
            <v>ES53</v>
          </cell>
          <cell r="C3977" t="str">
            <v>A00</v>
          </cell>
          <cell r="D3977" t="str">
            <v>PC_EMP</v>
          </cell>
          <cell r="E3977" t="str">
            <v>T</v>
          </cell>
          <cell r="F3977" t="str">
            <v>BES</v>
          </cell>
          <cell r="G3977" t="str">
            <v>TOTAL</v>
          </cell>
          <cell r="I3977" t="str">
            <v>MS</v>
          </cell>
          <cell r="K3977" t="str">
            <v>V</v>
          </cell>
          <cell r="L3977">
            <v>38628.496805555558</v>
          </cell>
          <cell r="M3977" t="str">
            <v>gchateaug</v>
          </cell>
          <cell r="N3977">
            <v>38680.624479166669</v>
          </cell>
          <cell r="O3977" t="str">
            <v>gchateaug</v>
          </cell>
          <cell r="Q3977">
            <v>0.06</v>
          </cell>
        </row>
        <row r="3978">
          <cell r="A3978" t="str">
            <v>2002</v>
          </cell>
          <cell r="B3978" t="str">
            <v>ES53</v>
          </cell>
          <cell r="C3978" t="str">
            <v>A00</v>
          </cell>
          <cell r="D3978" t="str">
            <v>PC_EMP</v>
          </cell>
          <cell r="E3978" t="str">
            <v>T</v>
          </cell>
          <cell r="F3978" t="str">
            <v>BES</v>
          </cell>
          <cell r="G3978" t="str">
            <v>RSE</v>
          </cell>
          <cell r="H3978" t="str">
            <v>:</v>
          </cell>
          <cell r="I3978" t="str">
            <v>MS</v>
          </cell>
          <cell r="K3978" t="str">
            <v>V</v>
          </cell>
          <cell r="L3978">
            <v>38628.496805555558</v>
          </cell>
          <cell r="M3978" t="str">
            <v>gchateaug</v>
          </cell>
          <cell r="N3978">
            <v>38680.624479166669</v>
          </cell>
          <cell r="O3978" t="str">
            <v>gchateaug</v>
          </cell>
        </row>
        <row r="3979">
          <cell r="A3979" t="str">
            <v>2002</v>
          </cell>
          <cell r="B3979" t="str">
            <v>DK0</v>
          </cell>
          <cell r="C3979" t="str">
            <v>A00</v>
          </cell>
          <cell r="D3979" t="str">
            <v>PC_EMP</v>
          </cell>
          <cell r="E3979" t="str">
            <v>T</v>
          </cell>
          <cell r="F3979" t="str">
            <v>TOTAL</v>
          </cell>
          <cell r="G3979" t="str">
            <v>TOTAL</v>
          </cell>
          <cell r="I3979" t="str">
            <v>MS</v>
          </cell>
          <cell r="K3979" t="str">
            <v>V</v>
          </cell>
          <cell r="L3979">
            <v>38628.496805555558</v>
          </cell>
          <cell r="M3979" t="str">
            <v>gchateaug</v>
          </cell>
          <cell r="N3979">
            <v>38681.684432870374</v>
          </cell>
          <cell r="O3979" t="str">
            <v>gchateaug</v>
          </cell>
          <cell r="Q3979">
            <v>2.27</v>
          </cell>
        </row>
        <row r="3980">
          <cell r="A3980" t="str">
            <v>2002</v>
          </cell>
          <cell r="B3980" t="str">
            <v>DK0</v>
          </cell>
          <cell r="C3980" t="str">
            <v>A00</v>
          </cell>
          <cell r="D3980" t="str">
            <v>PC_EMP</v>
          </cell>
          <cell r="E3980" t="str">
            <v>T</v>
          </cell>
          <cell r="F3980" t="str">
            <v>TOTAL</v>
          </cell>
          <cell r="G3980" t="str">
            <v>RSE</v>
          </cell>
          <cell r="I3980" t="str">
            <v>MS</v>
          </cell>
          <cell r="K3980" t="str">
            <v>V</v>
          </cell>
          <cell r="L3980">
            <v>38628.496805555558</v>
          </cell>
          <cell r="M3980" t="str">
            <v>gchateaug</v>
          </cell>
          <cell r="N3980">
            <v>38681.684432870374</v>
          </cell>
          <cell r="O3980" t="str">
            <v>gchateaug</v>
          </cell>
          <cell r="Q3980">
            <v>1.39</v>
          </cell>
        </row>
        <row r="3981">
          <cell r="A3981" t="str">
            <v>2002</v>
          </cell>
          <cell r="B3981" t="str">
            <v>DK0</v>
          </cell>
          <cell r="C3981" t="str">
            <v>A00</v>
          </cell>
          <cell r="D3981" t="str">
            <v>PC_EMP</v>
          </cell>
          <cell r="E3981" t="str">
            <v>T</v>
          </cell>
          <cell r="F3981" t="str">
            <v>BES</v>
          </cell>
          <cell r="G3981" t="str">
            <v>TOTAL</v>
          </cell>
          <cell r="I3981" t="str">
            <v>MS</v>
          </cell>
          <cell r="K3981" t="str">
            <v>V</v>
          </cell>
          <cell r="L3981">
            <v>38628.496805555558</v>
          </cell>
          <cell r="M3981" t="str">
            <v>gchateaug</v>
          </cell>
          <cell r="N3981">
            <v>38681.684432870374</v>
          </cell>
          <cell r="O3981" t="str">
            <v>gchateaug</v>
          </cell>
          <cell r="Q3981">
            <v>1.38</v>
          </cell>
        </row>
        <row r="3982">
          <cell r="A3982" t="str">
            <v>2002</v>
          </cell>
          <cell r="B3982" t="str">
            <v>DK0</v>
          </cell>
          <cell r="C3982" t="str">
            <v>A00</v>
          </cell>
          <cell r="D3982" t="str">
            <v>PC_EMP</v>
          </cell>
          <cell r="E3982" t="str">
            <v>T</v>
          </cell>
          <cell r="F3982" t="str">
            <v>BES</v>
          </cell>
          <cell r="G3982" t="str">
            <v>RSE</v>
          </cell>
          <cell r="H3982" t="str">
            <v>b</v>
          </cell>
          <cell r="I3982" t="str">
            <v>MS</v>
          </cell>
          <cell r="K3982" t="str">
            <v>V</v>
          </cell>
          <cell r="L3982">
            <v>38628.496805555558</v>
          </cell>
          <cell r="M3982" t="str">
            <v>gchateaug</v>
          </cell>
          <cell r="N3982">
            <v>38681.684432870374</v>
          </cell>
          <cell r="O3982" t="str">
            <v>gchateaug</v>
          </cell>
          <cell r="Q3982">
            <v>0.76</v>
          </cell>
        </row>
        <row r="3983">
          <cell r="A3983" t="str">
            <v>2003</v>
          </cell>
          <cell r="B3983" t="str">
            <v>RO05</v>
          </cell>
          <cell r="C3983" t="str">
            <v>A00</v>
          </cell>
          <cell r="D3983" t="str">
            <v>PC_EMP</v>
          </cell>
          <cell r="E3983" t="str">
            <v>T</v>
          </cell>
          <cell r="F3983" t="str">
            <v>BES</v>
          </cell>
          <cell r="G3983" t="str">
            <v>TOTAL</v>
          </cell>
          <cell r="I3983" t="str">
            <v>MS</v>
          </cell>
          <cell r="K3983" t="str">
            <v>V</v>
          </cell>
          <cell r="L3983">
            <v>38628.496805555558</v>
          </cell>
          <cell r="M3983" t="str">
            <v>gchateaug</v>
          </cell>
          <cell r="N3983">
            <v>38680.624479166669</v>
          </cell>
          <cell r="O3983" t="str">
            <v>gchateaug</v>
          </cell>
          <cell r="Q3983">
            <v>0.13</v>
          </cell>
        </row>
        <row r="3984">
          <cell r="A3984" t="str">
            <v>2003</v>
          </cell>
          <cell r="B3984" t="str">
            <v>RO05</v>
          </cell>
          <cell r="C3984" t="str">
            <v>A00</v>
          </cell>
          <cell r="D3984" t="str">
            <v>PC_EMP</v>
          </cell>
          <cell r="E3984" t="str">
            <v>T</v>
          </cell>
          <cell r="F3984" t="str">
            <v>BES</v>
          </cell>
          <cell r="G3984" t="str">
            <v>RSE</v>
          </cell>
          <cell r="I3984" t="str">
            <v>MS</v>
          </cell>
          <cell r="K3984" t="str">
            <v>V</v>
          </cell>
          <cell r="L3984">
            <v>38628.496805555558</v>
          </cell>
          <cell r="M3984" t="str">
            <v>gchateaug</v>
          </cell>
          <cell r="N3984">
            <v>38680.624479166669</v>
          </cell>
          <cell r="O3984" t="str">
            <v>gchateaug</v>
          </cell>
          <cell r="Q3984">
            <v>0.06</v>
          </cell>
        </row>
        <row r="3985">
          <cell r="A3985" t="str">
            <v>2003</v>
          </cell>
          <cell r="B3985" t="str">
            <v>PT2</v>
          </cell>
          <cell r="C3985" t="str">
            <v>A00</v>
          </cell>
          <cell r="D3985" t="str">
            <v>PC_EMP</v>
          </cell>
          <cell r="E3985" t="str">
            <v>T</v>
          </cell>
          <cell r="F3985" t="str">
            <v>TOTAL</v>
          </cell>
          <cell r="G3985" t="str">
            <v>TOTAL</v>
          </cell>
          <cell r="H3985" t="str">
            <v>be</v>
          </cell>
          <cell r="I3985" t="str">
            <v>MS</v>
          </cell>
          <cell r="K3985" t="str">
            <v>V</v>
          </cell>
          <cell r="L3985">
            <v>38628.496805555558</v>
          </cell>
          <cell r="M3985" t="str">
            <v>gchateaug</v>
          </cell>
          <cell r="N3985">
            <v>38680.624479166669</v>
          </cell>
          <cell r="O3985" t="str">
            <v>gchateaug</v>
          </cell>
          <cell r="Q3985">
            <v>0.57999999999999996</v>
          </cell>
        </row>
        <row r="3986">
          <cell r="A3986" t="str">
            <v>2003</v>
          </cell>
          <cell r="B3986" t="str">
            <v>PT2</v>
          </cell>
          <cell r="C3986" t="str">
            <v>A00</v>
          </cell>
          <cell r="D3986" t="str">
            <v>PC_EMP</v>
          </cell>
          <cell r="E3986" t="str">
            <v>T</v>
          </cell>
          <cell r="F3986" t="str">
            <v>TOTAL</v>
          </cell>
          <cell r="G3986" t="str">
            <v>RSE</v>
          </cell>
          <cell r="H3986" t="str">
            <v>be</v>
          </cell>
          <cell r="I3986" t="str">
            <v>MS</v>
          </cell>
          <cell r="K3986" t="str">
            <v>V</v>
          </cell>
          <cell r="L3986">
            <v>38628.496805555558</v>
          </cell>
          <cell r="M3986" t="str">
            <v>gchateaug</v>
          </cell>
          <cell r="N3986">
            <v>38680.624479166669</v>
          </cell>
          <cell r="O3986" t="str">
            <v>gchateaug</v>
          </cell>
          <cell r="Q3986">
            <v>0.42</v>
          </cell>
        </row>
        <row r="3987">
          <cell r="A3987" t="str">
            <v>1999</v>
          </cell>
          <cell r="B3987" t="str">
            <v>BE3</v>
          </cell>
          <cell r="C3987" t="str">
            <v>A00</v>
          </cell>
          <cell r="D3987" t="str">
            <v>PC_EMP</v>
          </cell>
          <cell r="E3987" t="str">
            <v>T</v>
          </cell>
          <cell r="F3987" t="str">
            <v>BES</v>
          </cell>
          <cell r="G3987" t="str">
            <v>RSE</v>
          </cell>
          <cell r="H3987" t="str">
            <v>:</v>
          </cell>
          <cell r="I3987" t="str">
            <v>NC</v>
          </cell>
          <cell r="K3987" t="str">
            <v>V</v>
          </cell>
          <cell r="L3987">
            <v>38628.496817129628</v>
          </cell>
          <cell r="M3987" t="str">
            <v>gchateaug</v>
          </cell>
          <cell r="N3987">
            <v>38680.624490740738</v>
          </cell>
          <cell r="O3987" t="str">
            <v>gchateaug</v>
          </cell>
        </row>
        <row r="3988">
          <cell r="A3988" t="str">
            <v>1999</v>
          </cell>
          <cell r="B3988" t="str">
            <v>BE10</v>
          </cell>
          <cell r="C3988" t="str">
            <v>A00</v>
          </cell>
          <cell r="D3988" t="str">
            <v>PC_EMP</v>
          </cell>
          <cell r="E3988" t="str">
            <v>T</v>
          </cell>
          <cell r="F3988" t="str">
            <v>BES</v>
          </cell>
          <cell r="G3988" t="str">
            <v>RSE</v>
          </cell>
          <cell r="H3988" t="str">
            <v>:</v>
          </cell>
          <cell r="I3988" t="str">
            <v>NC</v>
          </cell>
          <cell r="K3988" t="str">
            <v>V</v>
          </cell>
          <cell r="L3988">
            <v>38628.496817129628</v>
          </cell>
          <cell r="M3988" t="str">
            <v>gchateaug</v>
          </cell>
          <cell r="N3988">
            <v>38680.624490740738</v>
          </cell>
          <cell r="O3988" t="str">
            <v>gchateaug</v>
          </cell>
        </row>
        <row r="3989">
          <cell r="A3989" t="str">
            <v>1999</v>
          </cell>
          <cell r="B3989" t="str">
            <v>AT33</v>
          </cell>
          <cell r="C3989" t="str">
            <v>A00</v>
          </cell>
          <cell r="D3989" t="str">
            <v>PC_EMP</v>
          </cell>
          <cell r="E3989" t="str">
            <v>T</v>
          </cell>
          <cell r="F3989" t="str">
            <v>TOTAL</v>
          </cell>
          <cell r="G3989" t="str">
            <v>TOTAL</v>
          </cell>
          <cell r="H3989" t="str">
            <v>:</v>
          </cell>
          <cell r="I3989" t="str">
            <v>NC</v>
          </cell>
          <cell r="K3989" t="str">
            <v>V</v>
          </cell>
          <cell r="L3989">
            <v>38628.496817129628</v>
          </cell>
          <cell r="M3989" t="str">
            <v>gchateaug</v>
          </cell>
          <cell r="N3989">
            <v>38680.624490740738</v>
          </cell>
          <cell r="O3989" t="str">
            <v>gchateaug</v>
          </cell>
        </row>
        <row r="3990">
          <cell r="A3990" t="str">
            <v>1999</v>
          </cell>
          <cell r="B3990" t="str">
            <v>AT33</v>
          </cell>
          <cell r="C3990" t="str">
            <v>A00</v>
          </cell>
          <cell r="D3990" t="str">
            <v>PC_EMP</v>
          </cell>
          <cell r="E3990" t="str">
            <v>T</v>
          </cell>
          <cell r="F3990" t="str">
            <v>BES</v>
          </cell>
          <cell r="G3990" t="str">
            <v>TOTAL</v>
          </cell>
          <cell r="H3990" t="str">
            <v>:</v>
          </cell>
          <cell r="I3990" t="str">
            <v>NC</v>
          </cell>
          <cell r="K3990" t="str">
            <v>V</v>
          </cell>
          <cell r="L3990">
            <v>38628.496817129628</v>
          </cell>
          <cell r="M3990" t="str">
            <v>gchateaug</v>
          </cell>
          <cell r="N3990">
            <v>38680.624490740738</v>
          </cell>
          <cell r="O3990" t="str">
            <v>gchateaug</v>
          </cell>
        </row>
        <row r="3991">
          <cell r="A3991" t="str">
            <v>1998</v>
          </cell>
          <cell r="B3991" t="str">
            <v>LT00</v>
          </cell>
          <cell r="C3991" t="str">
            <v>A00</v>
          </cell>
          <cell r="D3991" t="str">
            <v>PC_EMP</v>
          </cell>
          <cell r="E3991" t="str">
            <v>T</v>
          </cell>
          <cell r="F3991" t="str">
            <v>TOTAL</v>
          </cell>
          <cell r="G3991" t="str">
            <v>TOTAL</v>
          </cell>
          <cell r="I3991" t="str">
            <v>NC</v>
          </cell>
          <cell r="K3991" t="str">
            <v>V</v>
          </cell>
          <cell r="L3991">
            <v>38628.496817129628</v>
          </cell>
          <cell r="M3991" t="str">
            <v>gchateaug</v>
          </cell>
          <cell r="N3991">
            <v>38681.684641203705</v>
          </cell>
          <cell r="O3991" t="str">
            <v>gchateaug</v>
          </cell>
          <cell r="Q3991">
            <v>1.05</v>
          </cell>
        </row>
        <row r="3992">
          <cell r="A3992" t="str">
            <v>1998</v>
          </cell>
          <cell r="B3992" t="str">
            <v>LT00</v>
          </cell>
          <cell r="C3992" t="str">
            <v>A00</v>
          </cell>
          <cell r="D3992" t="str">
            <v>PC_EMP</v>
          </cell>
          <cell r="E3992" t="str">
            <v>T</v>
          </cell>
          <cell r="F3992" t="str">
            <v>TOTAL</v>
          </cell>
          <cell r="G3992" t="str">
            <v>RSE</v>
          </cell>
          <cell r="I3992" t="str">
            <v>NC</v>
          </cell>
          <cell r="K3992" t="str">
            <v>V</v>
          </cell>
          <cell r="L3992">
            <v>38628.496817129628</v>
          </cell>
          <cell r="M3992" t="str">
            <v>gchateaug</v>
          </cell>
          <cell r="N3992">
            <v>38681.684641203705</v>
          </cell>
          <cell r="O3992" t="str">
            <v>gchateaug</v>
          </cell>
          <cell r="Q3992">
            <v>0.72</v>
          </cell>
        </row>
        <row r="3993">
          <cell r="A3993" t="str">
            <v>2001</v>
          </cell>
          <cell r="B3993" t="str">
            <v>EE0</v>
          </cell>
          <cell r="C3993" t="str">
            <v>A00</v>
          </cell>
          <cell r="D3993" t="str">
            <v>PC_EMP</v>
          </cell>
          <cell r="E3993" t="str">
            <v>T</v>
          </cell>
          <cell r="F3993" t="str">
            <v>TOTAL</v>
          </cell>
          <cell r="G3993" t="str">
            <v>TOTAL</v>
          </cell>
          <cell r="I3993" t="str">
            <v>NC</v>
          </cell>
          <cell r="K3993" t="str">
            <v>V</v>
          </cell>
          <cell r="L3993">
            <v>38628.496817129628</v>
          </cell>
          <cell r="M3993" t="str">
            <v>gchateaug</v>
          </cell>
          <cell r="N3993">
            <v>38681.684502314813</v>
          </cell>
          <cell r="O3993" t="str">
            <v>gchateaug</v>
          </cell>
          <cell r="Q3993">
            <v>1.18</v>
          </cell>
        </row>
        <row r="3994">
          <cell r="A3994" t="str">
            <v>2001</v>
          </cell>
          <cell r="B3994" t="str">
            <v>EE0</v>
          </cell>
          <cell r="C3994" t="str">
            <v>A00</v>
          </cell>
          <cell r="D3994" t="str">
            <v>PC_EMP</v>
          </cell>
          <cell r="E3994" t="str">
            <v>T</v>
          </cell>
          <cell r="F3994" t="str">
            <v>TOTAL</v>
          </cell>
          <cell r="G3994" t="str">
            <v>RSE</v>
          </cell>
          <cell r="I3994" t="str">
            <v>NC</v>
          </cell>
          <cell r="K3994" t="str">
            <v>V</v>
          </cell>
          <cell r="L3994">
            <v>38628.496817129628</v>
          </cell>
          <cell r="M3994" t="str">
            <v>gchateaug</v>
          </cell>
          <cell r="N3994">
            <v>38681.684502314813</v>
          </cell>
          <cell r="O3994" t="str">
            <v>gchateaug</v>
          </cell>
          <cell r="Q3994">
            <v>0.83</v>
          </cell>
        </row>
        <row r="3995">
          <cell r="A3995" t="str">
            <v>2001</v>
          </cell>
          <cell r="B3995" t="str">
            <v>EE0</v>
          </cell>
          <cell r="C3995" t="str">
            <v>A00</v>
          </cell>
          <cell r="D3995" t="str">
            <v>PC_EMP</v>
          </cell>
          <cell r="E3995" t="str">
            <v>T</v>
          </cell>
          <cell r="F3995" t="str">
            <v>BES</v>
          </cell>
          <cell r="G3995" t="str">
            <v>TOTAL</v>
          </cell>
          <cell r="I3995" t="str">
            <v>NC</v>
          </cell>
          <cell r="K3995" t="str">
            <v>V</v>
          </cell>
          <cell r="L3995">
            <v>38628.496817129628</v>
          </cell>
          <cell r="M3995" t="str">
            <v>gchateaug</v>
          </cell>
          <cell r="N3995">
            <v>38681.684502314813</v>
          </cell>
          <cell r="O3995" t="str">
            <v>gchateaug</v>
          </cell>
          <cell r="Q3995">
            <v>0.2</v>
          </cell>
        </row>
        <row r="3996">
          <cell r="A3996" t="str">
            <v>2001</v>
          </cell>
          <cell r="B3996" t="str">
            <v>EE0</v>
          </cell>
          <cell r="C3996" t="str">
            <v>A00</v>
          </cell>
          <cell r="D3996" t="str">
            <v>PC_EMP</v>
          </cell>
          <cell r="E3996" t="str">
            <v>T</v>
          </cell>
          <cell r="F3996" t="str">
            <v>BES</v>
          </cell>
          <cell r="G3996" t="str">
            <v>RSE</v>
          </cell>
          <cell r="I3996" t="str">
            <v>NC</v>
          </cell>
          <cell r="K3996" t="str">
            <v>V</v>
          </cell>
          <cell r="L3996">
            <v>38628.496817129628</v>
          </cell>
          <cell r="M3996" t="str">
            <v>gchateaug</v>
          </cell>
          <cell r="N3996">
            <v>38681.684502314813</v>
          </cell>
          <cell r="O3996" t="str">
            <v>gchateaug</v>
          </cell>
          <cell r="Q3996">
            <v>0.12</v>
          </cell>
        </row>
        <row r="3997">
          <cell r="A3997" t="str">
            <v>2001</v>
          </cell>
          <cell r="B3997" t="str">
            <v>DK0</v>
          </cell>
          <cell r="C3997" t="str">
            <v>A00</v>
          </cell>
          <cell r="D3997" t="str">
            <v>PC_EMP</v>
          </cell>
          <cell r="E3997" t="str">
            <v>T</v>
          </cell>
          <cell r="F3997" t="str">
            <v>TOTAL</v>
          </cell>
          <cell r="G3997" t="str">
            <v>TOTAL</v>
          </cell>
          <cell r="I3997" t="str">
            <v>OTH</v>
          </cell>
          <cell r="J3997" t="str">
            <v>DATA OCDE</v>
          </cell>
          <cell r="K3997" t="str">
            <v>V</v>
          </cell>
          <cell r="L3997">
            <v>38628.496817129628</v>
          </cell>
          <cell r="M3997" t="str">
            <v>gchateaug</v>
          </cell>
          <cell r="N3997">
            <v>38681.684502314813</v>
          </cell>
          <cell r="O3997" t="str">
            <v>gchateaug</v>
          </cell>
          <cell r="Q3997">
            <v>2.2000000000000002</v>
          </cell>
        </row>
        <row r="3998">
          <cell r="A3998" t="str">
            <v>2001</v>
          </cell>
          <cell r="B3998" t="str">
            <v>DK0</v>
          </cell>
          <cell r="C3998" t="str">
            <v>A00</v>
          </cell>
          <cell r="D3998" t="str">
            <v>PC_EMP</v>
          </cell>
          <cell r="E3998" t="str">
            <v>T</v>
          </cell>
          <cell r="F3998" t="str">
            <v>TOTAL</v>
          </cell>
          <cell r="G3998" t="str">
            <v>RSE</v>
          </cell>
          <cell r="I3998" t="str">
            <v>OTH</v>
          </cell>
          <cell r="J3998" t="str">
            <v>DATA OCDE</v>
          </cell>
          <cell r="K3998" t="str">
            <v>V</v>
          </cell>
          <cell r="L3998">
            <v>38628.496817129628</v>
          </cell>
          <cell r="M3998" t="str">
            <v>gchateaug</v>
          </cell>
          <cell r="N3998">
            <v>38681.684502314813</v>
          </cell>
          <cell r="O3998" t="str">
            <v>gchateaug</v>
          </cell>
          <cell r="Q3998">
            <v>1.1000000000000001</v>
          </cell>
        </row>
        <row r="3999">
          <cell r="A3999" t="str">
            <v>2001</v>
          </cell>
          <cell r="B3999" t="str">
            <v>DK0</v>
          </cell>
          <cell r="C3999" t="str">
            <v>A00</v>
          </cell>
          <cell r="D3999" t="str">
            <v>PC_EMP</v>
          </cell>
          <cell r="E3999" t="str">
            <v>T</v>
          </cell>
          <cell r="F3999" t="str">
            <v>BES</v>
          </cell>
          <cell r="G3999" t="str">
            <v>TOTAL</v>
          </cell>
          <cell r="I3999" t="str">
            <v>OTH</v>
          </cell>
          <cell r="J3999" t="str">
            <v>DATA OCDE</v>
          </cell>
          <cell r="K3999" t="str">
            <v>V</v>
          </cell>
          <cell r="L3999">
            <v>38628.496817129628</v>
          </cell>
          <cell r="M3999" t="str">
            <v>gchateaug</v>
          </cell>
          <cell r="N3999">
            <v>38681.684490740743</v>
          </cell>
          <cell r="O3999" t="str">
            <v>gchateaug</v>
          </cell>
          <cell r="Q3999">
            <v>1.26</v>
          </cell>
        </row>
        <row r="4000">
          <cell r="A4000" t="str">
            <v>2001</v>
          </cell>
          <cell r="B4000" t="str">
            <v>DK0</v>
          </cell>
          <cell r="C4000" t="str">
            <v>A00</v>
          </cell>
          <cell r="D4000" t="str">
            <v>PC_EMP</v>
          </cell>
          <cell r="E4000" t="str">
            <v>T</v>
          </cell>
          <cell r="F4000" t="str">
            <v>BES</v>
          </cell>
          <cell r="G4000" t="str">
            <v>RSE</v>
          </cell>
          <cell r="H4000" t="str">
            <v>u</v>
          </cell>
          <cell r="I4000" t="str">
            <v>OTH</v>
          </cell>
          <cell r="J4000" t="str">
            <v>DATA OCDE</v>
          </cell>
          <cell r="K4000" t="str">
            <v>V</v>
          </cell>
          <cell r="L4000">
            <v>38628.496817129628</v>
          </cell>
          <cell r="M4000" t="str">
            <v>gchateaug</v>
          </cell>
          <cell r="N4000">
            <v>38681.684490740743</v>
          </cell>
          <cell r="O4000" t="str">
            <v>gchateaug</v>
          </cell>
          <cell r="Q4000">
            <v>0.45</v>
          </cell>
        </row>
        <row r="4001">
          <cell r="A4001" t="str">
            <v>2003</v>
          </cell>
          <cell r="B4001" t="str">
            <v>LU0</v>
          </cell>
          <cell r="C4001" t="str">
            <v>A00</v>
          </cell>
          <cell r="D4001" t="str">
            <v>PC_EMP</v>
          </cell>
          <cell r="E4001" t="str">
            <v>T</v>
          </cell>
          <cell r="F4001" t="str">
            <v>BES</v>
          </cell>
          <cell r="G4001" t="str">
            <v>TOTAL</v>
          </cell>
          <cell r="I4001" t="str">
            <v>MS</v>
          </cell>
          <cell r="K4001" t="str">
            <v>V</v>
          </cell>
          <cell r="L4001">
            <v>38628.496817129628</v>
          </cell>
          <cell r="M4001" t="str">
            <v>gchateaug</v>
          </cell>
          <cell r="N4001">
            <v>38681.684513888889</v>
          </cell>
          <cell r="O4001" t="str">
            <v>gchateaug</v>
          </cell>
          <cell r="Q4001">
            <v>1.88</v>
          </cell>
        </row>
        <row r="4002">
          <cell r="A4002" t="str">
            <v>2003</v>
          </cell>
          <cell r="B4002" t="str">
            <v>LU0</v>
          </cell>
          <cell r="C4002" t="str">
            <v>A00</v>
          </cell>
          <cell r="D4002" t="str">
            <v>PC_EMP</v>
          </cell>
          <cell r="E4002" t="str">
            <v>T</v>
          </cell>
          <cell r="F4002" t="str">
            <v>BES</v>
          </cell>
          <cell r="G4002" t="str">
            <v>RSE</v>
          </cell>
          <cell r="I4002" t="str">
            <v>MS</v>
          </cell>
          <cell r="K4002" t="str">
            <v>V</v>
          </cell>
          <cell r="L4002">
            <v>38628.496817129628</v>
          </cell>
          <cell r="M4002" t="str">
            <v>gchateaug</v>
          </cell>
          <cell r="N4002">
            <v>38681.684513888889</v>
          </cell>
          <cell r="O4002" t="str">
            <v>gchateaug</v>
          </cell>
          <cell r="Q4002">
            <v>0.86</v>
          </cell>
        </row>
        <row r="4003">
          <cell r="A4003" t="str">
            <v>2003</v>
          </cell>
          <cell r="B4003" t="str">
            <v>ITG2</v>
          </cell>
          <cell r="C4003" t="str">
            <v>A00</v>
          </cell>
          <cell r="D4003" t="str">
            <v>PC_EMP</v>
          </cell>
          <cell r="E4003" t="str">
            <v>T</v>
          </cell>
          <cell r="F4003" t="str">
            <v>TOTAL</v>
          </cell>
          <cell r="G4003" t="str">
            <v>TOTAL</v>
          </cell>
          <cell r="I4003" t="str">
            <v>MS</v>
          </cell>
          <cell r="K4003" t="str">
            <v>V</v>
          </cell>
          <cell r="L4003">
            <v>38628.496817129628</v>
          </cell>
          <cell r="M4003" t="str">
            <v>gchateaug</v>
          </cell>
          <cell r="N4003">
            <v>38680.624479166669</v>
          </cell>
          <cell r="O4003" t="str">
            <v>gchateaug</v>
          </cell>
          <cell r="Q4003">
            <v>0.9</v>
          </cell>
        </row>
        <row r="4004">
          <cell r="A4004" t="str">
            <v>2003</v>
          </cell>
          <cell r="B4004" t="str">
            <v>ITG2</v>
          </cell>
          <cell r="C4004" t="str">
            <v>A00</v>
          </cell>
          <cell r="D4004" t="str">
            <v>PC_EMP</v>
          </cell>
          <cell r="E4004" t="str">
            <v>T</v>
          </cell>
          <cell r="F4004" t="str">
            <v>TOTAL</v>
          </cell>
          <cell r="G4004" t="str">
            <v>RSE</v>
          </cell>
          <cell r="I4004" t="str">
            <v>MS</v>
          </cell>
          <cell r="K4004" t="str">
            <v>V</v>
          </cell>
          <cell r="L4004">
            <v>38628.496817129628</v>
          </cell>
          <cell r="M4004" t="str">
            <v>gchateaug</v>
          </cell>
          <cell r="N4004">
            <v>38680.624479166669</v>
          </cell>
          <cell r="O4004" t="str">
            <v>gchateaug</v>
          </cell>
          <cell r="Q4004">
            <v>0.41</v>
          </cell>
        </row>
        <row r="4005">
          <cell r="A4005" t="str">
            <v>2003</v>
          </cell>
          <cell r="B4005" t="str">
            <v>ITG2</v>
          </cell>
          <cell r="C4005" t="str">
            <v>A00</v>
          </cell>
          <cell r="D4005" t="str">
            <v>PC_EMP</v>
          </cell>
          <cell r="E4005" t="str">
            <v>T</v>
          </cell>
          <cell r="F4005" t="str">
            <v>BES</v>
          </cell>
          <cell r="G4005" t="str">
            <v>TOTAL</v>
          </cell>
          <cell r="I4005" t="str">
            <v>MS</v>
          </cell>
          <cell r="K4005" t="str">
            <v>V</v>
          </cell>
          <cell r="L4005">
            <v>38628.496817129628</v>
          </cell>
          <cell r="M4005" t="str">
            <v>gchateaug</v>
          </cell>
          <cell r="N4005">
            <v>38680.624479166669</v>
          </cell>
          <cell r="O4005" t="str">
            <v>gchateaug</v>
          </cell>
          <cell r="Q4005">
            <v>0.06</v>
          </cell>
        </row>
        <row r="4006">
          <cell r="A4006" t="str">
            <v>2003</v>
          </cell>
          <cell r="B4006" t="str">
            <v>ITG2</v>
          </cell>
          <cell r="C4006" t="str">
            <v>A00</v>
          </cell>
          <cell r="D4006" t="str">
            <v>PC_EMP</v>
          </cell>
          <cell r="E4006" t="str">
            <v>T</v>
          </cell>
          <cell r="F4006" t="str">
            <v>BES</v>
          </cell>
          <cell r="G4006" t="str">
            <v>RSE</v>
          </cell>
          <cell r="I4006" t="str">
            <v>MS</v>
          </cell>
          <cell r="K4006" t="str">
            <v>V</v>
          </cell>
          <cell r="L4006">
            <v>38628.496817129628</v>
          </cell>
          <cell r="M4006" t="str">
            <v>gchateaug</v>
          </cell>
          <cell r="N4006">
            <v>38680.624479166669</v>
          </cell>
          <cell r="O4006" t="str">
            <v>gchateaug</v>
          </cell>
          <cell r="Q4006">
            <v>0.03</v>
          </cell>
        </row>
        <row r="4007">
          <cell r="A4007" t="str">
            <v>2003</v>
          </cell>
          <cell r="B4007" t="str">
            <v>ITG1</v>
          </cell>
          <cell r="C4007" t="str">
            <v>A00</v>
          </cell>
          <cell r="D4007" t="str">
            <v>PC_EMP</v>
          </cell>
          <cell r="E4007" t="str">
            <v>T</v>
          </cell>
          <cell r="F4007" t="str">
            <v>TOTAL</v>
          </cell>
          <cell r="G4007" t="str">
            <v>TOTAL</v>
          </cell>
          <cell r="I4007" t="str">
            <v>MS</v>
          </cell>
          <cell r="K4007" t="str">
            <v>V</v>
          </cell>
          <cell r="L4007">
            <v>38628.496817129628</v>
          </cell>
          <cell r="M4007" t="str">
            <v>gchateaug</v>
          </cell>
          <cell r="N4007">
            <v>38680.624479166669</v>
          </cell>
          <cell r="O4007" t="str">
            <v>gchateaug</v>
          </cell>
          <cell r="Q4007">
            <v>0.98</v>
          </cell>
        </row>
        <row r="4008">
          <cell r="A4008" t="str">
            <v>2003</v>
          </cell>
          <cell r="B4008" t="str">
            <v>ITG1</v>
          </cell>
          <cell r="C4008" t="str">
            <v>A00</v>
          </cell>
          <cell r="D4008" t="str">
            <v>PC_EMP</v>
          </cell>
          <cell r="E4008" t="str">
            <v>T</v>
          </cell>
          <cell r="F4008" t="str">
            <v>TOTAL</v>
          </cell>
          <cell r="G4008" t="str">
            <v>RSE</v>
          </cell>
          <cell r="I4008" t="str">
            <v>MS</v>
          </cell>
          <cell r="K4008" t="str">
            <v>V</v>
          </cell>
          <cell r="L4008">
            <v>38628.496817129628</v>
          </cell>
          <cell r="M4008" t="str">
            <v>gchateaug</v>
          </cell>
          <cell r="N4008">
            <v>38680.624479166669</v>
          </cell>
          <cell r="O4008" t="str">
            <v>gchateaug</v>
          </cell>
          <cell r="Q4008">
            <v>0.41</v>
          </cell>
        </row>
        <row r="4009">
          <cell r="A4009" t="str">
            <v>2003</v>
          </cell>
          <cell r="B4009" t="str">
            <v>ITG1</v>
          </cell>
          <cell r="C4009" t="str">
            <v>A00</v>
          </cell>
          <cell r="D4009" t="str">
            <v>PC_EMP</v>
          </cell>
          <cell r="E4009" t="str">
            <v>T</v>
          </cell>
          <cell r="F4009" t="str">
            <v>BES</v>
          </cell>
          <cell r="G4009" t="str">
            <v>TOTAL</v>
          </cell>
          <cell r="I4009" t="str">
            <v>MS</v>
          </cell>
          <cell r="K4009" t="str">
            <v>V</v>
          </cell>
          <cell r="L4009">
            <v>38628.496817129628</v>
          </cell>
          <cell r="M4009" t="str">
            <v>gchateaug</v>
          </cell>
          <cell r="N4009">
            <v>38680.624479166669</v>
          </cell>
          <cell r="O4009" t="str">
            <v>gchateaug</v>
          </cell>
          <cell r="Q4009">
            <v>0.11</v>
          </cell>
        </row>
        <row r="4010">
          <cell r="A4010" t="str">
            <v>2003</v>
          </cell>
          <cell r="B4010" t="str">
            <v>ITG1</v>
          </cell>
          <cell r="C4010" t="str">
            <v>A00</v>
          </cell>
          <cell r="D4010" t="str">
            <v>PC_EMP</v>
          </cell>
          <cell r="E4010" t="str">
            <v>T</v>
          </cell>
          <cell r="F4010" t="str">
            <v>BES</v>
          </cell>
          <cell r="G4010" t="str">
            <v>RSE</v>
          </cell>
          <cell r="I4010" t="str">
            <v>MS</v>
          </cell>
          <cell r="K4010" t="str">
            <v>V</v>
          </cell>
          <cell r="L4010">
            <v>38628.496817129628</v>
          </cell>
          <cell r="M4010" t="str">
            <v>gchateaug</v>
          </cell>
          <cell r="N4010">
            <v>38680.624479166669</v>
          </cell>
          <cell r="O4010" t="str">
            <v>gchateaug</v>
          </cell>
          <cell r="Q4010">
            <v>0.04</v>
          </cell>
        </row>
        <row r="4011">
          <cell r="A4011" t="str">
            <v>2003</v>
          </cell>
          <cell r="B4011" t="str">
            <v>ITE4</v>
          </cell>
          <cell r="C4011" t="str">
            <v>A00</v>
          </cell>
          <cell r="D4011" t="str">
            <v>PC_EMP</v>
          </cell>
          <cell r="E4011" t="str">
            <v>T</v>
          </cell>
          <cell r="F4011" t="str">
            <v>TOTAL</v>
          </cell>
          <cell r="G4011" t="str">
            <v>TOTAL</v>
          </cell>
          <cell r="I4011" t="str">
            <v>MS</v>
          </cell>
          <cell r="K4011" t="str">
            <v>V</v>
          </cell>
          <cell r="L4011">
            <v>38628.496817129628</v>
          </cell>
          <cell r="M4011" t="str">
            <v>gchateaug</v>
          </cell>
          <cell r="N4011">
            <v>38680.624479166669</v>
          </cell>
          <cell r="O4011" t="str">
            <v>gchateaug</v>
          </cell>
          <cell r="Q4011">
            <v>2</v>
          </cell>
        </row>
        <row r="4012">
          <cell r="A4012" t="str">
            <v>2003</v>
          </cell>
          <cell r="B4012" t="str">
            <v>ITE4</v>
          </cell>
          <cell r="C4012" t="str">
            <v>A00</v>
          </cell>
          <cell r="D4012" t="str">
            <v>PC_EMP</v>
          </cell>
          <cell r="E4012" t="str">
            <v>T</v>
          </cell>
          <cell r="F4012" t="str">
            <v>TOTAL</v>
          </cell>
          <cell r="G4012" t="str">
            <v>RSE</v>
          </cell>
          <cell r="I4012" t="str">
            <v>MS</v>
          </cell>
          <cell r="K4012" t="str">
            <v>V</v>
          </cell>
          <cell r="L4012">
            <v>38628.496817129628</v>
          </cell>
          <cell r="M4012" t="str">
            <v>gchateaug</v>
          </cell>
          <cell r="N4012">
            <v>38680.624479166669</v>
          </cell>
          <cell r="O4012" t="str">
            <v>gchateaug</v>
          </cell>
          <cell r="Q4012">
            <v>0.89</v>
          </cell>
        </row>
        <row r="4013">
          <cell r="A4013" t="str">
            <v>2003</v>
          </cell>
          <cell r="B4013" t="str">
            <v>ITE4</v>
          </cell>
          <cell r="C4013" t="str">
            <v>A00</v>
          </cell>
          <cell r="D4013" t="str">
            <v>PC_EMP</v>
          </cell>
          <cell r="E4013" t="str">
            <v>T</v>
          </cell>
          <cell r="F4013" t="str">
            <v>BES</v>
          </cell>
          <cell r="G4013" t="str">
            <v>TOTAL</v>
          </cell>
          <cell r="I4013" t="str">
            <v>MS</v>
          </cell>
          <cell r="K4013" t="str">
            <v>V</v>
          </cell>
          <cell r="L4013">
            <v>38628.496817129628</v>
          </cell>
          <cell r="M4013" t="str">
            <v>gchateaug</v>
          </cell>
          <cell r="N4013">
            <v>38680.624479166669</v>
          </cell>
          <cell r="O4013" t="str">
            <v>gchateaug</v>
          </cell>
          <cell r="Q4013">
            <v>0.32</v>
          </cell>
        </row>
        <row r="4014">
          <cell r="A4014" t="str">
            <v>2003</v>
          </cell>
          <cell r="B4014" t="str">
            <v>ITE4</v>
          </cell>
          <cell r="C4014" t="str">
            <v>A00</v>
          </cell>
          <cell r="D4014" t="str">
            <v>PC_EMP</v>
          </cell>
          <cell r="E4014" t="str">
            <v>T</v>
          </cell>
          <cell r="F4014" t="str">
            <v>BES</v>
          </cell>
          <cell r="G4014" t="str">
            <v>RSE</v>
          </cell>
          <cell r="I4014" t="str">
            <v>MS</v>
          </cell>
          <cell r="K4014" t="str">
            <v>V</v>
          </cell>
          <cell r="L4014">
            <v>38628.496817129628</v>
          </cell>
          <cell r="M4014" t="str">
            <v>gchateaug</v>
          </cell>
          <cell r="N4014">
            <v>38680.624479166669</v>
          </cell>
          <cell r="O4014" t="str">
            <v>gchateaug</v>
          </cell>
          <cell r="Q4014">
            <v>0.16</v>
          </cell>
        </row>
        <row r="4015">
          <cell r="A4015" t="str">
            <v>2003</v>
          </cell>
          <cell r="B4015" t="str">
            <v>ITE2</v>
          </cell>
          <cell r="C4015" t="str">
            <v>A00</v>
          </cell>
          <cell r="D4015" t="str">
            <v>PC_EMP</v>
          </cell>
          <cell r="E4015" t="str">
            <v>T</v>
          </cell>
          <cell r="F4015" t="str">
            <v>TOTAL</v>
          </cell>
          <cell r="G4015" t="str">
            <v>TOTAL</v>
          </cell>
          <cell r="I4015" t="str">
            <v>MS</v>
          </cell>
          <cell r="K4015" t="str">
            <v>V</v>
          </cell>
          <cell r="L4015">
            <v>38628.496817129628</v>
          </cell>
          <cell r="M4015" t="str">
            <v>gchateaug</v>
          </cell>
          <cell r="N4015">
            <v>38680.624479166669</v>
          </cell>
          <cell r="O4015" t="str">
            <v>gchateaug</v>
          </cell>
          <cell r="Q4015">
            <v>1.18</v>
          </cell>
        </row>
        <row r="4016">
          <cell r="A4016" t="str">
            <v>2003</v>
          </cell>
          <cell r="B4016" t="str">
            <v>ITE2</v>
          </cell>
          <cell r="C4016" t="str">
            <v>A00</v>
          </cell>
          <cell r="D4016" t="str">
            <v>PC_EMP</v>
          </cell>
          <cell r="E4016" t="str">
            <v>T</v>
          </cell>
          <cell r="F4016" t="str">
            <v>TOTAL</v>
          </cell>
          <cell r="G4016" t="str">
            <v>RSE</v>
          </cell>
          <cell r="I4016" t="str">
            <v>MS</v>
          </cell>
          <cell r="K4016" t="str">
            <v>V</v>
          </cell>
          <cell r="L4016">
            <v>38628.496817129628</v>
          </cell>
          <cell r="M4016" t="str">
            <v>gchateaug</v>
          </cell>
          <cell r="N4016">
            <v>38680.624479166669</v>
          </cell>
          <cell r="O4016" t="str">
            <v>gchateaug</v>
          </cell>
          <cell r="Q4016">
            <v>0.45</v>
          </cell>
        </row>
        <row r="4017">
          <cell r="A4017" t="str">
            <v>2003</v>
          </cell>
          <cell r="B4017" t="str">
            <v>ITE2</v>
          </cell>
          <cell r="C4017" t="str">
            <v>A00</v>
          </cell>
          <cell r="D4017" t="str">
            <v>PC_EMP</v>
          </cell>
          <cell r="E4017" t="str">
            <v>T</v>
          </cell>
          <cell r="F4017" t="str">
            <v>BES</v>
          </cell>
          <cell r="G4017" t="str">
            <v>TOTAL</v>
          </cell>
          <cell r="I4017" t="str">
            <v>MS</v>
          </cell>
          <cell r="K4017" t="str">
            <v>V</v>
          </cell>
          <cell r="L4017">
            <v>38628.496817129628</v>
          </cell>
          <cell r="M4017" t="str">
            <v>gchateaug</v>
          </cell>
          <cell r="N4017">
            <v>38680.624479166669</v>
          </cell>
          <cell r="O4017" t="str">
            <v>gchateaug</v>
          </cell>
          <cell r="Q4017">
            <v>0.24</v>
          </cell>
        </row>
        <row r="4018">
          <cell r="A4018" t="str">
            <v>2003</v>
          </cell>
          <cell r="B4018" t="str">
            <v>ITE2</v>
          </cell>
          <cell r="C4018" t="str">
            <v>A00</v>
          </cell>
          <cell r="D4018" t="str">
            <v>PC_EMP</v>
          </cell>
          <cell r="E4018" t="str">
            <v>T</v>
          </cell>
          <cell r="F4018" t="str">
            <v>BES</v>
          </cell>
          <cell r="G4018" t="str">
            <v>RSE</v>
          </cell>
          <cell r="I4018" t="str">
            <v>MS</v>
          </cell>
          <cell r="K4018" t="str">
            <v>V</v>
          </cell>
          <cell r="L4018">
            <v>38628.496817129628</v>
          </cell>
          <cell r="M4018" t="str">
            <v>gchateaug</v>
          </cell>
          <cell r="N4018">
            <v>38680.624479166669</v>
          </cell>
          <cell r="O4018" t="str">
            <v>gchateaug</v>
          </cell>
          <cell r="Q4018">
            <v>7.0000000000000007E-2</v>
          </cell>
        </row>
        <row r="4019">
          <cell r="A4019" t="str">
            <v>2003</v>
          </cell>
          <cell r="B4019" t="str">
            <v>ITC1</v>
          </cell>
          <cell r="C4019" t="str">
            <v>A00</v>
          </cell>
          <cell r="D4019" t="str">
            <v>PC_EMP</v>
          </cell>
          <cell r="E4019" t="str">
            <v>T</v>
          </cell>
          <cell r="F4019" t="str">
            <v>TOTAL</v>
          </cell>
          <cell r="G4019" t="str">
            <v>TOTAL</v>
          </cell>
          <cell r="I4019" t="str">
            <v>MS</v>
          </cell>
          <cell r="K4019" t="str">
            <v>V</v>
          </cell>
          <cell r="L4019">
            <v>38628.496817129628</v>
          </cell>
          <cell r="M4019" t="str">
            <v>gchateaug</v>
          </cell>
          <cell r="N4019">
            <v>38680.624479166669</v>
          </cell>
          <cell r="O4019" t="str">
            <v>gchateaug</v>
          </cell>
          <cell r="Q4019">
            <v>1.31</v>
          </cell>
        </row>
        <row r="4020">
          <cell r="A4020" t="str">
            <v>2003</v>
          </cell>
          <cell r="B4020" t="str">
            <v>ITC1</v>
          </cell>
          <cell r="C4020" t="str">
            <v>A00</v>
          </cell>
          <cell r="D4020" t="str">
            <v>PC_EMP</v>
          </cell>
          <cell r="E4020" t="str">
            <v>T</v>
          </cell>
          <cell r="F4020" t="str">
            <v>TOTAL</v>
          </cell>
          <cell r="G4020" t="str">
            <v>RSE</v>
          </cell>
          <cell r="I4020" t="str">
            <v>MS</v>
          </cell>
          <cell r="K4020" t="str">
            <v>V</v>
          </cell>
          <cell r="L4020">
            <v>38628.496817129628</v>
          </cell>
          <cell r="M4020" t="str">
            <v>gchateaug</v>
          </cell>
          <cell r="N4020">
            <v>38680.624479166669</v>
          </cell>
          <cell r="O4020" t="str">
            <v>gchateaug</v>
          </cell>
          <cell r="Q4020">
            <v>0.52</v>
          </cell>
        </row>
        <row r="4021">
          <cell r="A4021" t="str">
            <v>2003</v>
          </cell>
          <cell r="B4021" t="str">
            <v>ITC1</v>
          </cell>
          <cell r="C4021" t="str">
            <v>A00</v>
          </cell>
          <cell r="D4021" t="str">
            <v>PC_EMP</v>
          </cell>
          <cell r="E4021" t="str">
            <v>T</v>
          </cell>
          <cell r="F4021" t="str">
            <v>BES</v>
          </cell>
          <cell r="G4021" t="str">
            <v>TOTAL</v>
          </cell>
          <cell r="I4021" t="str">
            <v>MS</v>
          </cell>
          <cell r="K4021" t="str">
            <v>V</v>
          </cell>
          <cell r="L4021">
            <v>38628.496817129628</v>
          </cell>
          <cell r="M4021" t="str">
            <v>gchateaug</v>
          </cell>
          <cell r="N4021">
            <v>38680.624479166669</v>
          </cell>
          <cell r="O4021" t="str">
            <v>gchateaug</v>
          </cell>
          <cell r="Q4021">
            <v>0.87</v>
          </cell>
        </row>
        <row r="4022">
          <cell r="A4022" t="str">
            <v>2003</v>
          </cell>
          <cell r="B4022" t="str">
            <v>ITC1</v>
          </cell>
          <cell r="C4022" t="str">
            <v>A00</v>
          </cell>
          <cell r="D4022" t="str">
            <v>PC_EMP</v>
          </cell>
          <cell r="E4022" t="str">
            <v>T</v>
          </cell>
          <cell r="F4022" t="str">
            <v>BES</v>
          </cell>
          <cell r="G4022" t="str">
            <v>RSE</v>
          </cell>
          <cell r="I4022" t="str">
            <v>MS</v>
          </cell>
          <cell r="K4022" t="str">
            <v>V</v>
          </cell>
          <cell r="L4022">
            <v>38628.496817129628</v>
          </cell>
          <cell r="M4022" t="str">
            <v>gchateaug</v>
          </cell>
          <cell r="N4022">
            <v>38680.624479166669</v>
          </cell>
          <cell r="O4022" t="str">
            <v>gchateaug</v>
          </cell>
          <cell r="Q4022">
            <v>0.3</v>
          </cell>
        </row>
        <row r="4023">
          <cell r="A4023" t="str">
            <v>2002</v>
          </cell>
          <cell r="B4023" t="str">
            <v>BE24</v>
          </cell>
          <cell r="C4023" t="str">
            <v>A00</v>
          </cell>
          <cell r="D4023" t="str">
            <v>PC_EMP</v>
          </cell>
          <cell r="E4023" t="str">
            <v>T</v>
          </cell>
          <cell r="F4023" t="str">
            <v>BES</v>
          </cell>
          <cell r="G4023" t="str">
            <v>TOTAL</v>
          </cell>
          <cell r="H4023" t="str">
            <v>:</v>
          </cell>
          <cell r="I4023" t="str">
            <v>MS</v>
          </cell>
          <cell r="K4023" t="str">
            <v>V</v>
          </cell>
          <cell r="L4023">
            <v>38628.496817129628</v>
          </cell>
          <cell r="M4023" t="str">
            <v>gchateaug</v>
          </cell>
          <cell r="N4023">
            <v>38680.624479166669</v>
          </cell>
          <cell r="O4023" t="str">
            <v>gchateaug</v>
          </cell>
        </row>
        <row r="4024">
          <cell r="A4024" t="str">
            <v>2002</v>
          </cell>
          <cell r="B4024" t="str">
            <v>BE24</v>
          </cell>
          <cell r="C4024" t="str">
            <v>A00</v>
          </cell>
          <cell r="D4024" t="str">
            <v>PC_EMP</v>
          </cell>
          <cell r="E4024" t="str">
            <v>T</v>
          </cell>
          <cell r="F4024" t="str">
            <v>BES</v>
          </cell>
          <cell r="G4024" t="str">
            <v>RSE</v>
          </cell>
          <cell r="H4024" t="str">
            <v>:</v>
          </cell>
          <cell r="I4024" t="str">
            <v>MS</v>
          </cell>
          <cell r="K4024" t="str">
            <v>V</v>
          </cell>
          <cell r="L4024">
            <v>38628.496817129628</v>
          </cell>
          <cell r="M4024" t="str">
            <v>gchateaug</v>
          </cell>
          <cell r="N4024">
            <v>38680.624479166669</v>
          </cell>
          <cell r="O4024" t="str">
            <v>gchateaug</v>
          </cell>
        </row>
        <row r="4025">
          <cell r="A4025" t="str">
            <v>2002</v>
          </cell>
          <cell r="B4025" t="str">
            <v>BE22</v>
          </cell>
          <cell r="C4025" t="str">
            <v>A00</v>
          </cell>
          <cell r="D4025" t="str">
            <v>PC_EMP</v>
          </cell>
          <cell r="E4025" t="str">
            <v>T</v>
          </cell>
          <cell r="F4025" t="str">
            <v>TOTAL</v>
          </cell>
          <cell r="G4025" t="str">
            <v>TOTAL</v>
          </cell>
          <cell r="H4025" t="str">
            <v>:</v>
          </cell>
          <cell r="I4025" t="str">
            <v>MS</v>
          </cell>
          <cell r="K4025" t="str">
            <v>V</v>
          </cell>
          <cell r="L4025">
            <v>38628.496817129628</v>
          </cell>
          <cell r="M4025" t="str">
            <v>gchateaug</v>
          </cell>
          <cell r="N4025">
            <v>38680.624479166669</v>
          </cell>
          <cell r="O4025" t="str">
            <v>gchateaug</v>
          </cell>
        </row>
        <row r="4026">
          <cell r="A4026" t="str">
            <v>2002</v>
          </cell>
          <cell r="B4026" t="str">
            <v>BE22</v>
          </cell>
          <cell r="C4026" t="str">
            <v>A00</v>
          </cell>
          <cell r="D4026" t="str">
            <v>PC_EMP</v>
          </cell>
          <cell r="E4026" t="str">
            <v>T</v>
          </cell>
          <cell r="F4026" t="str">
            <v>TOTAL</v>
          </cell>
          <cell r="G4026" t="str">
            <v>RSE</v>
          </cell>
          <cell r="H4026" t="str">
            <v>:</v>
          </cell>
          <cell r="I4026" t="str">
            <v>MS</v>
          </cell>
          <cell r="K4026" t="str">
            <v>V</v>
          </cell>
          <cell r="L4026">
            <v>38628.496817129628</v>
          </cell>
          <cell r="M4026" t="str">
            <v>gchateaug</v>
          </cell>
          <cell r="N4026">
            <v>38680.624479166669</v>
          </cell>
          <cell r="O4026" t="str">
            <v>gchateaug</v>
          </cell>
        </row>
        <row r="4027">
          <cell r="A4027" t="str">
            <v>2002</v>
          </cell>
          <cell r="B4027" t="str">
            <v>BE22</v>
          </cell>
          <cell r="C4027" t="str">
            <v>A00</v>
          </cell>
          <cell r="D4027" t="str">
            <v>PC_EMP</v>
          </cell>
          <cell r="E4027" t="str">
            <v>T</v>
          </cell>
          <cell r="F4027" t="str">
            <v>BES</v>
          </cell>
          <cell r="G4027" t="str">
            <v>TOTAL</v>
          </cell>
          <cell r="H4027" t="str">
            <v>:</v>
          </cell>
          <cell r="I4027" t="str">
            <v>MS</v>
          </cell>
          <cell r="K4027" t="str">
            <v>V</v>
          </cell>
          <cell r="L4027">
            <v>38628.496817129628</v>
          </cell>
          <cell r="M4027" t="str">
            <v>gchateaug</v>
          </cell>
          <cell r="N4027">
            <v>38680.624479166669</v>
          </cell>
          <cell r="O4027" t="str">
            <v>gchateaug</v>
          </cell>
        </row>
        <row r="4028">
          <cell r="A4028" t="str">
            <v>2002</v>
          </cell>
          <cell r="B4028" t="str">
            <v>BE22</v>
          </cell>
          <cell r="C4028" t="str">
            <v>A00</v>
          </cell>
          <cell r="D4028" t="str">
            <v>PC_EMP</v>
          </cell>
          <cell r="E4028" t="str">
            <v>T</v>
          </cell>
          <cell r="F4028" t="str">
            <v>BES</v>
          </cell>
          <cell r="G4028" t="str">
            <v>RSE</v>
          </cell>
          <cell r="H4028" t="str">
            <v>:</v>
          </cell>
          <cell r="I4028" t="str">
            <v>MS</v>
          </cell>
          <cell r="K4028" t="str">
            <v>V</v>
          </cell>
          <cell r="L4028">
            <v>38628.496817129628</v>
          </cell>
          <cell r="M4028" t="str">
            <v>gchateaug</v>
          </cell>
          <cell r="N4028">
            <v>38680.624479166669</v>
          </cell>
          <cell r="O4028" t="str">
            <v>gchateaug</v>
          </cell>
        </row>
        <row r="4029">
          <cell r="A4029" t="str">
            <v>2002</v>
          </cell>
          <cell r="B4029" t="str">
            <v>BE2</v>
          </cell>
          <cell r="C4029" t="str">
            <v>A00</v>
          </cell>
          <cell r="D4029" t="str">
            <v>PC_EMP</v>
          </cell>
          <cell r="E4029" t="str">
            <v>T</v>
          </cell>
          <cell r="F4029" t="str">
            <v>TOTAL</v>
          </cell>
          <cell r="G4029" t="str">
            <v>TOTAL</v>
          </cell>
          <cell r="H4029" t="str">
            <v>:</v>
          </cell>
          <cell r="I4029" t="str">
            <v>MS</v>
          </cell>
          <cell r="K4029" t="str">
            <v>V</v>
          </cell>
          <cell r="L4029">
            <v>38628.496817129628</v>
          </cell>
          <cell r="M4029" t="str">
            <v>gchateaug</v>
          </cell>
          <cell r="N4029">
            <v>38680.624479166669</v>
          </cell>
          <cell r="O4029" t="str">
            <v>gchateaug</v>
          </cell>
        </row>
        <row r="4030">
          <cell r="A4030" t="str">
            <v>2002</v>
          </cell>
          <cell r="B4030" t="str">
            <v>BE2</v>
          </cell>
          <cell r="C4030" t="str">
            <v>A00</v>
          </cell>
          <cell r="D4030" t="str">
            <v>PC_EMP</v>
          </cell>
          <cell r="E4030" t="str">
            <v>T</v>
          </cell>
          <cell r="F4030" t="str">
            <v>TOTAL</v>
          </cell>
          <cell r="G4030" t="str">
            <v>RSE</v>
          </cell>
          <cell r="H4030" t="str">
            <v>:</v>
          </cell>
          <cell r="I4030" t="str">
            <v>MS</v>
          </cell>
          <cell r="K4030" t="str">
            <v>V</v>
          </cell>
          <cell r="L4030">
            <v>38628.496817129628</v>
          </cell>
          <cell r="M4030" t="str">
            <v>gchateaug</v>
          </cell>
          <cell r="N4030">
            <v>38680.624479166669</v>
          </cell>
          <cell r="O4030" t="str">
            <v>gchateaug</v>
          </cell>
        </row>
        <row r="4031">
          <cell r="A4031" t="str">
            <v>2002</v>
          </cell>
          <cell r="B4031" t="str">
            <v>BE2</v>
          </cell>
          <cell r="C4031" t="str">
            <v>A00</v>
          </cell>
          <cell r="D4031" t="str">
            <v>PC_EMP</v>
          </cell>
          <cell r="E4031" t="str">
            <v>T</v>
          </cell>
          <cell r="F4031" t="str">
            <v>BES</v>
          </cell>
          <cell r="G4031" t="str">
            <v>TOTAL</v>
          </cell>
          <cell r="I4031" t="str">
            <v>MS</v>
          </cell>
          <cell r="K4031" t="str">
            <v>V</v>
          </cell>
          <cell r="L4031">
            <v>38628.496817129628</v>
          </cell>
          <cell r="M4031" t="str">
            <v>gchateaug</v>
          </cell>
          <cell r="N4031">
            <v>38680.630682870367</v>
          </cell>
          <cell r="O4031" t="str">
            <v>gchateaug</v>
          </cell>
          <cell r="Q4031">
            <v>0.99</v>
          </cell>
        </row>
        <row r="4032">
          <cell r="A4032" t="str">
            <v>2002</v>
          </cell>
          <cell r="B4032" t="str">
            <v>BE2</v>
          </cell>
          <cell r="C4032" t="str">
            <v>A00</v>
          </cell>
          <cell r="D4032" t="str">
            <v>PC_EMP</v>
          </cell>
          <cell r="E4032" t="str">
            <v>T</v>
          </cell>
          <cell r="F4032" t="str">
            <v>BES</v>
          </cell>
          <cell r="G4032" t="str">
            <v>RSE</v>
          </cell>
          <cell r="I4032" t="str">
            <v>MS</v>
          </cell>
          <cell r="K4032" t="str">
            <v>V</v>
          </cell>
          <cell r="L4032">
            <v>38628.496817129628</v>
          </cell>
          <cell r="M4032" t="str">
            <v>gchateaug</v>
          </cell>
          <cell r="N4032">
            <v>38680.630682870367</v>
          </cell>
          <cell r="O4032" t="str">
            <v>gchateaug</v>
          </cell>
          <cell r="Q4032">
            <v>0.51</v>
          </cell>
        </row>
        <row r="4033">
          <cell r="A4033" t="str">
            <v>2002</v>
          </cell>
          <cell r="B4033" t="str">
            <v>AT21</v>
          </cell>
          <cell r="C4033" t="str">
            <v>A00</v>
          </cell>
          <cell r="D4033" t="str">
            <v>PC_EMP</v>
          </cell>
          <cell r="E4033" t="str">
            <v>T</v>
          </cell>
          <cell r="F4033" t="str">
            <v>TOTAL</v>
          </cell>
          <cell r="G4033" t="str">
            <v>TOTAL</v>
          </cell>
          <cell r="I4033" t="str">
            <v>MS</v>
          </cell>
          <cell r="K4033" t="str">
            <v>V</v>
          </cell>
          <cell r="L4033">
            <v>38628.496817129628</v>
          </cell>
          <cell r="M4033" t="str">
            <v>gchateaug</v>
          </cell>
          <cell r="N4033">
            <v>38680.624479166669</v>
          </cell>
          <cell r="O4033" t="str">
            <v>gchateaug</v>
          </cell>
          <cell r="Q4033">
            <v>0.96</v>
          </cell>
        </row>
        <row r="4034">
          <cell r="A4034" t="str">
            <v>2002</v>
          </cell>
          <cell r="B4034" t="str">
            <v>AT21</v>
          </cell>
          <cell r="C4034" t="str">
            <v>A00</v>
          </cell>
          <cell r="D4034" t="str">
            <v>PC_EMP</v>
          </cell>
          <cell r="E4034" t="str">
            <v>T</v>
          </cell>
          <cell r="F4034" t="str">
            <v>TOTAL</v>
          </cell>
          <cell r="G4034" t="str">
            <v>RSE</v>
          </cell>
          <cell r="I4034" t="str">
            <v>MS</v>
          </cell>
          <cell r="K4034" t="str">
            <v>V</v>
          </cell>
          <cell r="L4034">
            <v>38628.496817129628</v>
          </cell>
          <cell r="M4034" t="str">
            <v>gchateaug</v>
          </cell>
          <cell r="N4034">
            <v>38680.624479166669</v>
          </cell>
          <cell r="O4034" t="str">
            <v>gchateaug</v>
          </cell>
          <cell r="Q4034">
            <v>0.65</v>
          </cell>
        </row>
        <row r="4035">
          <cell r="A4035" t="str">
            <v>2002</v>
          </cell>
          <cell r="B4035" t="str">
            <v>AT21</v>
          </cell>
          <cell r="C4035" t="str">
            <v>A00</v>
          </cell>
          <cell r="D4035" t="str">
            <v>PC_EMP</v>
          </cell>
          <cell r="E4035" t="str">
            <v>T</v>
          </cell>
          <cell r="F4035" t="str">
            <v>BES</v>
          </cell>
          <cell r="G4035" t="str">
            <v>TOTAL</v>
          </cell>
          <cell r="I4035" t="str">
            <v>MS</v>
          </cell>
          <cell r="K4035" t="str">
            <v>V</v>
          </cell>
          <cell r="L4035">
            <v>38628.496817129628</v>
          </cell>
          <cell r="M4035" t="str">
            <v>gchateaug</v>
          </cell>
          <cell r="N4035">
            <v>38680.624479166669</v>
          </cell>
          <cell r="O4035" t="str">
            <v>gchateaug</v>
          </cell>
          <cell r="Q4035">
            <v>0.7</v>
          </cell>
        </row>
        <row r="4036">
          <cell r="A4036" t="str">
            <v>1999</v>
          </cell>
          <cell r="B4036" t="str">
            <v>PL43</v>
          </cell>
          <cell r="C4036" t="str">
            <v>A00</v>
          </cell>
          <cell r="D4036" t="str">
            <v>PC_EMP</v>
          </cell>
          <cell r="E4036" t="str">
            <v>T</v>
          </cell>
          <cell r="F4036" t="str">
            <v>BES</v>
          </cell>
          <cell r="G4036" t="str">
            <v>TOTAL</v>
          </cell>
          <cell r="H4036" t="str">
            <v>:</v>
          </cell>
          <cell r="I4036" t="str">
            <v>NC</v>
          </cell>
          <cell r="K4036" t="str">
            <v>V</v>
          </cell>
          <cell r="L4036">
            <v>38628.496828703705</v>
          </cell>
          <cell r="M4036" t="str">
            <v>gchateaug</v>
          </cell>
          <cell r="N4036">
            <v>38680.624444444446</v>
          </cell>
          <cell r="O4036" t="str">
            <v>gchateaug</v>
          </cell>
        </row>
        <row r="4037">
          <cell r="A4037" t="str">
            <v>1999</v>
          </cell>
          <cell r="B4037" t="str">
            <v>PL43</v>
          </cell>
          <cell r="C4037" t="str">
            <v>A00</v>
          </cell>
          <cell r="D4037" t="str">
            <v>PC_EMP</v>
          </cell>
          <cell r="E4037" t="str">
            <v>T</v>
          </cell>
          <cell r="F4037" t="str">
            <v>BES</v>
          </cell>
          <cell r="G4037" t="str">
            <v>RSE</v>
          </cell>
          <cell r="H4037" t="str">
            <v>:</v>
          </cell>
          <cell r="I4037" t="str">
            <v>NC</v>
          </cell>
          <cell r="K4037" t="str">
            <v>V</v>
          </cell>
          <cell r="L4037">
            <v>38628.496828703705</v>
          </cell>
          <cell r="M4037" t="str">
            <v>gchateaug</v>
          </cell>
          <cell r="N4037">
            <v>38680.624444444446</v>
          </cell>
          <cell r="O4037" t="str">
            <v>gchateaug</v>
          </cell>
        </row>
        <row r="4038">
          <cell r="A4038" t="str">
            <v>1999</v>
          </cell>
          <cell r="B4038" t="str">
            <v>PL31</v>
          </cell>
          <cell r="C4038" t="str">
            <v>A00</v>
          </cell>
          <cell r="D4038" t="str">
            <v>PC_EMP</v>
          </cell>
          <cell r="E4038" t="str">
            <v>T</v>
          </cell>
          <cell r="F4038" t="str">
            <v>TOTAL</v>
          </cell>
          <cell r="G4038" t="str">
            <v>TOTAL</v>
          </cell>
          <cell r="H4038" t="str">
            <v>:</v>
          </cell>
          <cell r="I4038" t="str">
            <v>NC</v>
          </cell>
          <cell r="K4038" t="str">
            <v>V</v>
          </cell>
          <cell r="L4038">
            <v>38628.496828703705</v>
          </cell>
          <cell r="M4038" t="str">
            <v>gchateaug</v>
          </cell>
          <cell r="N4038">
            <v>38680.624444444446</v>
          </cell>
          <cell r="O4038" t="str">
            <v>gchateaug</v>
          </cell>
        </row>
        <row r="4039">
          <cell r="A4039" t="str">
            <v>1999</v>
          </cell>
          <cell r="B4039" t="str">
            <v>PL31</v>
          </cell>
          <cell r="C4039" t="str">
            <v>A00</v>
          </cell>
          <cell r="D4039" t="str">
            <v>PC_EMP</v>
          </cell>
          <cell r="E4039" t="str">
            <v>T</v>
          </cell>
          <cell r="F4039" t="str">
            <v>TOTAL</v>
          </cell>
          <cell r="G4039" t="str">
            <v>RSE</v>
          </cell>
          <cell r="H4039" t="str">
            <v>:</v>
          </cell>
          <cell r="I4039" t="str">
            <v>NC</v>
          </cell>
          <cell r="K4039" t="str">
            <v>V</v>
          </cell>
          <cell r="L4039">
            <v>38628.496828703705</v>
          </cell>
          <cell r="M4039" t="str">
            <v>gchateaug</v>
          </cell>
          <cell r="N4039">
            <v>38680.624444444446</v>
          </cell>
          <cell r="O4039" t="str">
            <v>gchateaug</v>
          </cell>
        </row>
        <row r="4040">
          <cell r="A4040" t="str">
            <v>1999</v>
          </cell>
          <cell r="B4040" t="str">
            <v>PL31</v>
          </cell>
          <cell r="C4040" t="str">
            <v>A00</v>
          </cell>
          <cell r="D4040" t="str">
            <v>PC_EMP</v>
          </cell>
          <cell r="E4040" t="str">
            <v>T</v>
          </cell>
          <cell r="F4040" t="str">
            <v>BES</v>
          </cell>
          <cell r="G4040" t="str">
            <v>TOTAL</v>
          </cell>
          <cell r="H4040" t="str">
            <v>:</v>
          </cell>
          <cell r="I4040" t="str">
            <v>NC</v>
          </cell>
          <cell r="K4040" t="str">
            <v>V</v>
          </cell>
          <cell r="L4040">
            <v>38628.496828703705</v>
          </cell>
          <cell r="M4040" t="str">
            <v>gchateaug</v>
          </cell>
          <cell r="N4040">
            <v>38680.624444444446</v>
          </cell>
          <cell r="O4040" t="str">
            <v>gchateaug</v>
          </cell>
        </row>
        <row r="4041">
          <cell r="A4041" t="str">
            <v>1999</v>
          </cell>
          <cell r="B4041" t="str">
            <v>PL31</v>
          </cell>
          <cell r="C4041" t="str">
            <v>A00</v>
          </cell>
          <cell r="D4041" t="str">
            <v>PC_EMP</v>
          </cell>
          <cell r="E4041" t="str">
            <v>T</v>
          </cell>
          <cell r="F4041" t="str">
            <v>BES</v>
          </cell>
          <cell r="G4041" t="str">
            <v>RSE</v>
          </cell>
          <cell r="H4041" t="str">
            <v>:</v>
          </cell>
          <cell r="I4041" t="str">
            <v>NC</v>
          </cell>
          <cell r="K4041" t="str">
            <v>V</v>
          </cell>
          <cell r="L4041">
            <v>38628.496828703705</v>
          </cell>
          <cell r="M4041" t="str">
            <v>gchateaug</v>
          </cell>
          <cell r="N4041">
            <v>38680.624444444446</v>
          </cell>
          <cell r="O4041" t="str">
            <v>gchateaug</v>
          </cell>
        </row>
        <row r="4042">
          <cell r="A4042" t="str">
            <v>1999</v>
          </cell>
          <cell r="B4042" t="str">
            <v>PL21</v>
          </cell>
          <cell r="C4042" t="str">
            <v>A00</v>
          </cell>
          <cell r="D4042" t="str">
            <v>PC_EMP</v>
          </cell>
          <cell r="E4042" t="str">
            <v>T</v>
          </cell>
          <cell r="F4042" t="str">
            <v>TOTAL</v>
          </cell>
          <cell r="G4042" t="str">
            <v>TOTAL</v>
          </cell>
          <cell r="H4042" t="str">
            <v>:</v>
          </cell>
          <cell r="I4042" t="str">
            <v>NC</v>
          </cell>
          <cell r="K4042" t="str">
            <v>V</v>
          </cell>
          <cell r="L4042">
            <v>38628.496828703705</v>
          </cell>
          <cell r="M4042" t="str">
            <v>gchateaug</v>
          </cell>
          <cell r="N4042">
            <v>38680.624444444446</v>
          </cell>
          <cell r="O4042" t="str">
            <v>gchateaug</v>
          </cell>
        </row>
        <row r="4043">
          <cell r="A4043" t="str">
            <v>1999</v>
          </cell>
          <cell r="B4043" t="str">
            <v>PL21</v>
          </cell>
          <cell r="C4043" t="str">
            <v>A00</v>
          </cell>
          <cell r="D4043" t="str">
            <v>PC_EMP</v>
          </cell>
          <cell r="E4043" t="str">
            <v>T</v>
          </cell>
          <cell r="F4043" t="str">
            <v>TOTAL</v>
          </cell>
          <cell r="G4043" t="str">
            <v>RSE</v>
          </cell>
          <cell r="H4043" t="str">
            <v>:</v>
          </cell>
          <cell r="I4043" t="str">
            <v>NC</v>
          </cell>
          <cell r="K4043" t="str">
            <v>V</v>
          </cell>
          <cell r="L4043">
            <v>38628.496828703705</v>
          </cell>
          <cell r="M4043" t="str">
            <v>gchateaug</v>
          </cell>
          <cell r="N4043">
            <v>38680.624444444446</v>
          </cell>
          <cell r="O4043" t="str">
            <v>gchateaug</v>
          </cell>
        </row>
        <row r="4044">
          <cell r="A4044" t="str">
            <v>1999</v>
          </cell>
          <cell r="B4044" t="str">
            <v>PL21</v>
          </cell>
          <cell r="C4044" t="str">
            <v>A00</v>
          </cell>
          <cell r="D4044" t="str">
            <v>PC_EMP</v>
          </cell>
          <cell r="E4044" t="str">
            <v>T</v>
          </cell>
          <cell r="F4044" t="str">
            <v>BES</v>
          </cell>
          <cell r="G4044" t="str">
            <v>TOTAL</v>
          </cell>
          <cell r="H4044" t="str">
            <v>:</v>
          </cell>
          <cell r="I4044" t="str">
            <v>NC</v>
          </cell>
          <cell r="K4044" t="str">
            <v>V</v>
          </cell>
          <cell r="L4044">
            <v>38628.496828703705</v>
          </cell>
          <cell r="M4044" t="str">
            <v>gchateaug</v>
          </cell>
          <cell r="N4044">
            <v>38680.624444444446</v>
          </cell>
          <cell r="O4044" t="str">
            <v>gchateaug</v>
          </cell>
        </row>
        <row r="4045">
          <cell r="A4045" t="str">
            <v>1999</v>
          </cell>
          <cell r="B4045" t="str">
            <v>PL21</v>
          </cell>
          <cell r="C4045" t="str">
            <v>A00</v>
          </cell>
          <cell r="D4045" t="str">
            <v>PC_EMP</v>
          </cell>
          <cell r="E4045" t="str">
            <v>T</v>
          </cell>
          <cell r="F4045" t="str">
            <v>BES</v>
          </cell>
          <cell r="G4045" t="str">
            <v>RSE</v>
          </cell>
          <cell r="H4045" t="str">
            <v>:</v>
          </cell>
          <cell r="I4045" t="str">
            <v>NC</v>
          </cell>
          <cell r="K4045" t="str">
            <v>V</v>
          </cell>
          <cell r="L4045">
            <v>38628.496828703705</v>
          </cell>
          <cell r="M4045" t="str">
            <v>gchateaug</v>
          </cell>
          <cell r="N4045">
            <v>38680.624444444446</v>
          </cell>
          <cell r="O4045" t="str">
            <v>gchateaug</v>
          </cell>
        </row>
        <row r="4046">
          <cell r="A4046" t="str">
            <v>1999</v>
          </cell>
          <cell r="B4046" t="str">
            <v>PL11</v>
          </cell>
          <cell r="C4046" t="str">
            <v>A00</v>
          </cell>
          <cell r="D4046" t="str">
            <v>PC_EMP</v>
          </cell>
          <cell r="E4046" t="str">
            <v>T</v>
          </cell>
          <cell r="F4046" t="str">
            <v>TOTAL</v>
          </cell>
          <cell r="G4046" t="str">
            <v>TOTAL</v>
          </cell>
          <cell r="H4046" t="str">
            <v>:</v>
          </cell>
          <cell r="I4046" t="str">
            <v>NC</v>
          </cell>
          <cell r="K4046" t="str">
            <v>V</v>
          </cell>
          <cell r="L4046">
            <v>38628.496828703705</v>
          </cell>
          <cell r="M4046" t="str">
            <v>gchateaug</v>
          </cell>
          <cell r="N4046">
            <v>38680.624444444446</v>
          </cell>
          <cell r="O4046" t="str">
            <v>gchateaug</v>
          </cell>
        </row>
        <row r="4047">
          <cell r="A4047" t="str">
            <v>1987</v>
          </cell>
          <cell r="B4047" t="str">
            <v>DK0</v>
          </cell>
          <cell r="C4047" t="str">
            <v>A00</v>
          </cell>
          <cell r="D4047" t="str">
            <v>PC_EMP</v>
          </cell>
          <cell r="E4047" t="str">
            <v>T</v>
          </cell>
          <cell r="F4047" t="str">
            <v>TOTAL</v>
          </cell>
          <cell r="G4047" t="str">
            <v>TOTAL</v>
          </cell>
          <cell r="I4047" t="str">
            <v>NC</v>
          </cell>
          <cell r="K4047" t="str">
            <v>V</v>
          </cell>
          <cell r="L4047">
            <v>38628.496840277781</v>
          </cell>
          <cell r="M4047" t="str">
            <v>gchateaug</v>
          </cell>
          <cell r="N4047">
            <v>38681.684444444443</v>
          </cell>
          <cell r="O4047" t="str">
            <v>gchateaug</v>
          </cell>
          <cell r="Q4047">
            <v>1.49</v>
          </cell>
        </row>
        <row r="4048">
          <cell r="A4048" t="str">
            <v>1987</v>
          </cell>
          <cell r="B4048" t="str">
            <v>DK0</v>
          </cell>
          <cell r="C4048" t="str">
            <v>A00</v>
          </cell>
          <cell r="D4048" t="str">
            <v>PC_EMP</v>
          </cell>
          <cell r="E4048" t="str">
            <v>T</v>
          </cell>
          <cell r="F4048" t="str">
            <v>TOTAL</v>
          </cell>
          <cell r="G4048" t="str">
            <v>RSE</v>
          </cell>
          <cell r="I4048" t="str">
            <v>NC</v>
          </cell>
          <cell r="K4048" t="str">
            <v>V</v>
          </cell>
          <cell r="L4048">
            <v>38628.496840277781</v>
          </cell>
          <cell r="M4048" t="str">
            <v>gchateaug</v>
          </cell>
          <cell r="N4048">
            <v>38681.684444444443</v>
          </cell>
          <cell r="O4048" t="str">
            <v>gchateaug</v>
          </cell>
          <cell r="Q4048">
            <v>0.68</v>
          </cell>
        </row>
        <row r="4049">
          <cell r="A4049" t="str">
            <v>2002</v>
          </cell>
          <cell r="B4049" t="str">
            <v>GR1</v>
          </cell>
          <cell r="C4049" t="str">
            <v>A00</v>
          </cell>
          <cell r="D4049" t="str">
            <v>PC_EMP</v>
          </cell>
          <cell r="E4049" t="str">
            <v>T</v>
          </cell>
          <cell r="F4049" t="str">
            <v>BES</v>
          </cell>
          <cell r="G4049" t="str">
            <v>TOTAL</v>
          </cell>
          <cell r="H4049" t="str">
            <v>:</v>
          </cell>
          <cell r="I4049" t="str">
            <v>MS</v>
          </cell>
          <cell r="K4049" t="str">
            <v>V</v>
          </cell>
          <cell r="L4049">
            <v>38628.496840277781</v>
          </cell>
          <cell r="M4049" t="str">
            <v>gchateaug</v>
          </cell>
          <cell r="N4049">
            <v>38680.624479166669</v>
          </cell>
          <cell r="O4049" t="str">
            <v>gchateaug</v>
          </cell>
        </row>
        <row r="4050">
          <cell r="A4050" t="str">
            <v>2002</v>
          </cell>
          <cell r="B4050" t="str">
            <v>FI20</v>
          </cell>
          <cell r="C4050" t="str">
            <v>A00</v>
          </cell>
          <cell r="D4050" t="str">
            <v>PC_EMP</v>
          </cell>
          <cell r="E4050" t="str">
            <v>T</v>
          </cell>
          <cell r="F4050" t="str">
            <v>TOTAL</v>
          </cell>
          <cell r="G4050" t="str">
            <v>TOTAL</v>
          </cell>
          <cell r="I4050" t="str">
            <v>MS</v>
          </cell>
          <cell r="K4050" t="str">
            <v>V</v>
          </cell>
          <cell r="L4050">
            <v>38628.496840277781</v>
          </cell>
          <cell r="M4050" t="str">
            <v>gchateaug</v>
          </cell>
          <cell r="N4050">
            <v>38680.624479166669</v>
          </cell>
          <cell r="O4050" t="str">
            <v>gchateaug</v>
          </cell>
          <cell r="Q4050">
            <v>0.31</v>
          </cell>
        </row>
        <row r="4051">
          <cell r="A4051" t="str">
            <v>2002</v>
          </cell>
          <cell r="B4051" t="str">
            <v>FI20</v>
          </cell>
          <cell r="C4051" t="str">
            <v>A00</v>
          </cell>
          <cell r="D4051" t="str">
            <v>PC_EMP</v>
          </cell>
          <cell r="E4051" t="str">
            <v>T</v>
          </cell>
          <cell r="F4051" t="str">
            <v>BES</v>
          </cell>
          <cell r="G4051" t="str">
            <v>TOTAL</v>
          </cell>
          <cell r="I4051" t="str">
            <v>MS</v>
          </cell>
          <cell r="K4051" t="str">
            <v>V</v>
          </cell>
          <cell r="L4051">
            <v>38628.496840277781</v>
          </cell>
          <cell r="M4051" t="str">
            <v>gchateaug</v>
          </cell>
          <cell r="N4051">
            <v>38680.624479166669</v>
          </cell>
          <cell r="O4051" t="str">
            <v>gchateaug</v>
          </cell>
          <cell r="Q4051">
            <v>0.16</v>
          </cell>
        </row>
        <row r="4052">
          <cell r="A4052" t="str">
            <v>2002</v>
          </cell>
          <cell r="B4052" t="str">
            <v>FI1A</v>
          </cell>
          <cell r="C4052" t="str">
            <v>A00</v>
          </cell>
          <cell r="D4052" t="str">
            <v>PC_EMP</v>
          </cell>
          <cell r="E4052" t="str">
            <v>T</v>
          </cell>
          <cell r="F4052" t="str">
            <v>TOTAL</v>
          </cell>
          <cell r="G4052" t="str">
            <v>TOTAL</v>
          </cell>
          <cell r="I4052" t="str">
            <v>MS</v>
          </cell>
          <cell r="K4052" t="str">
            <v>V</v>
          </cell>
          <cell r="L4052">
            <v>38628.496840277781</v>
          </cell>
          <cell r="M4052" t="str">
            <v>gchateaug</v>
          </cell>
          <cell r="N4052">
            <v>38680.624479166669</v>
          </cell>
          <cell r="O4052" t="str">
            <v>gchateaug</v>
          </cell>
          <cell r="Q4052">
            <v>3.71</v>
          </cell>
        </row>
        <row r="4053">
          <cell r="A4053" t="str">
            <v>2002</v>
          </cell>
          <cell r="B4053" t="str">
            <v>FI1A</v>
          </cell>
          <cell r="C4053" t="str">
            <v>A00</v>
          </cell>
          <cell r="D4053" t="str">
            <v>PC_EMP</v>
          </cell>
          <cell r="E4053" t="str">
            <v>T</v>
          </cell>
          <cell r="F4053" t="str">
            <v>BES</v>
          </cell>
          <cell r="G4053" t="str">
            <v>TOTAL</v>
          </cell>
          <cell r="I4053" t="str">
            <v>MS</v>
          </cell>
          <cell r="K4053" t="str">
            <v>V</v>
          </cell>
          <cell r="L4053">
            <v>38628.496840277781</v>
          </cell>
          <cell r="M4053" t="str">
            <v>gchateaug</v>
          </cell>
          <cell r="N4053">
            <v>38680.624479166669</v>
          </cell>
          <cell r="O4053" t="str">
            <v>gchateaug</v>
          </cell>
          <cell r="Q4053">
            <v>1.94</v>
          </cell>
        </row>
        <row r="4054">
          <cell r="A4054" t="str">
            <v>2002</v>
          </cell>
          <cell r="B4054" t="str">
            <v>ES51</v>
          </cell>
          <cell r="C4054" t="str">
            <v>A00</v>
          </cell>
          <cell r="D4054" t="str">
            <v>PC_EMP</v>
          </cell>
          <cell r="E4054" t="str">
            <v>T</v>
          </cell>
          <cell r="F4054" t="str">
            <v>TOTAL</v>
          </cell>
          <cell r="G4054" t="str">
            <v>TOTAL</v>
          </cell>
          <cell r="I4054" t="str">
            <v>MS</v>
          </cell>
          <cell r="K4054" t="str">
            <v>V</v>
          </cell>
          <cell r="L4054">
            <v>38628.496840277781</v>
          </cell>
          <cell r="M4054" t="str">
            <v>gchateaug</v>
          </cell>
          <cell r="N4054">
            <v>38680.624479166669</v>
          </cell>
          <cell r="O4054" t="str">
            <v>gchateaug</v>
          </cell>
          <cell r="Q4054">
            <v>1.58</v>
          </cell>
        </row>
        <row r="4055">
          <cell r="A4055" t="str">
            <v>2002</v>
          </cell>
          <cell r="B4055" t="str">
            <v>ES51</v>
          </cell>
          <cell r="C4055" t="str">
            <v>A00</v>
          </cell>
          <cell r="D4055" t="str">
            <v>PC_EMP</v>
          </cell>
          <cell r="E4055" t="str">
            <v>T</v>
          </cell>
          <cell r="F4055" t="str">
            <v>TOTAL</v>
          </cell>
          <cell r="G4055" t="str">
            <v>RSE</v>
          </cell>
          <cell r="H4055" t="str">
            <v>:</v>
          </cell>
          <cell r="I4055" t="str">
            <v>MS</v>
          </cell>
          <cell r="K4055" t="str">
            <v>V</v>
          </cell>
          <cell r="L4055">
            <v>38628.496840277781</v>
          </cell>
          <cell r="M4055" t="str">
            <v>gchateaug</v>
          </cell>
          <cell r="N4055">
            <v>38680.624479166669</v>
          </cell>
          <cell r="O4055" t="str">
            <v>gchateaug</v>
          </cell>
        </row>
        <row r="4056">
          <cell r="A4056" t="str">
            <v>2002</v>
          </cell>
          <cell r="B4056" t="str">
            <v>ES51</v>
          </cell>
          <cell r="C4056" t="str">
            <v>A00</v>
          </cell>
          <cell r="D4056" t="str">
            <v>PC_EMP</v>
          </cell>
          <cell r="E4056" t="str">
            <v>T</v>
          </cell>
          <cell r="F4056" t="str">
            <v>BES</v>
          </cell>
          <cell r="G4056" t="str">
            <v>TOTAL</v>
          </cell>
          <cell r="I4056" t="str">
            <v>MS</v>
          </cell>
          <cell r="K4056" t="str">
            <v>V</v>
          </cell>
          <cell r="L4056">
            <v>38628.496840277781</v>
          </cell>
          <cell r="M4056" t="str">
            <v>gchateaug</v>
          </cell>
          <cell r="N4056">
            <v>38680.624479166669</v>
          </cell>
          <cell r="O4056" t="str">
            <v>gchateaug</v>
          </cell>
          <cell r="Q4056">
            <v>0.78</v>
          </cell>
        </row>
        <row r="4057">
          <cell r="A4057" t="str">
            <v>2002</v>
          </cell>
          <cell r="B4057" t="str">
            <v>ES51</v>
          </cell>
          <cell r="C4057" t="str">
            <v>A00</v>
          </cell>
          <cell r="D4057" t="str">
            <v>PC_EMP</v>
          </cell>
          <cell r="E4057" t="str">
            <v>T</v>
          </cell>
          <cell r="F4057" t="str">
            <v>BES</v>
          </cell>
          <cell r="G4057" t="str">
            <v>RSE</v>
          </cell>
          <cell r="H4057" t="str">
            <v>:</v>
          </cell>
          <cell r="I4057" t="str">
            <v>MS</v>
          </cell>
          <cell r="K4057" t="str">
            <v>V</v>
          </cell>
          <cell r="L4057">
            <v>38628.496840277781</v>
          </cell>
          <cell r="M4057" t="str">
            <v>gchateaug</v>
          </cell>
          <cell r="N4057">
            <v>38680.624479166669</v>
          </cell>
          <cell r="O4057" t="str">
            <v>gchateaug</v>
          </cell>
        </row>
        <row r="4058">
          <cell r="A4058" t="str">
            <v>2002</v>
          </cell>
          <cell r="B4058" t="str">
            <v>ES22</v>
          </cell>
          <cell r="C4058" t="str">
            <v>A00</v>
          </cell>
          <cell r="D4058" t="str">
            <v>PC_EMP</v>
          </cell>
          <cell r="E4058" t="str">
            <v>T</v>
          </cell>
          <cell r="F4058" t="str">
            <v>TOTAL</v>
          </cell>
          <cell r="G4058" t="str">
            <v>TOTAL</v>
          </cell>
          <cell r="I4058" t="str">
            <v>MS</v>
          </cell>
          <cell r="K4058" t="str">
            <v>V</v>
          </cell>
          <cell r="L4058">
            <v>38628.496840277781</v>
          </cell>
          <cell r="M4058" t="str">
            <v>gchateaug</v>
          </cell>
          <cell r="N4058">
            <v>38680.624479166669</v>
          </cell>
          <cell r="O4058" t="str">
            <v>gchateaug</v>
          </cell>
          <cell r="Q4058">
            <v>1.89</v>
          </cell>
        </row>
        <row r="4059">
          <cell r="A4059" t="str">
            <v>2002</v>
          </cell>
          <cell r="B4059" t="str">
            <v>ES22</v>
          </cell>
          <cell r="C4059" t="str">
            <v>A00</v>
          </cell>
          <cell r="D4059" t="str">
            <v>PC_EMP</v>
          </cell>
          <cell r="E4059" t="str">
            <v>T</v>
          </cell>
          <cell r="F4059" t="str">
            <v>TOTAL</v>
          </cell>
          <cell r="G4059" t="str">
            <v>RSE</v>
          </cell>
          <cell r="H4059" t="str">
            <v>:</v>
          </cell>
          <cell r="I4059" t="str">
            <v>MS</v>
          </cell>
          <cell r="K4059" t="str">
            <v>V</v>
          </cell>
          <cell r="L4059">
            <v>38628.496840277781</v>
          </cell>
          <cell r="M4059" t="str">
            <v>gchateaug</v>
          </cell>
          <cell r="N4059">
            <v>38680.624479166669</v>
          </cell>
          <cell r="O4059" t="str">
            <v>gchateaug</v>
          </cell>
        </row>
        <row r="4060">
          <cell r="A4060" t="str">
            <v>2002</v>
          </cell>
          <cell r="B4060" t="str">
            <v>ES22</v>
          </cell>
          <cell r="C4060" t="str">
            <v>A00</v>
          </cell>
          <cell r="D4060" t="str">
            <v>PC_EMP</v>
          </cell>
          <cell r="E4060" t="str">
            <v>T</v>
          </cell>
          <cell r="F4060" t="str">
            <v>BES</v>
          </cell>
          <cell r="G4060" t="str">
            <v>TOTAL</v>
          </cell>
          <cell r="I4060" t="str">
            <v>MS</v>
          </cell>
          <cell r="K4060" t="str">
            <v>V</v>
          </cell>
          <cell r="L4060">
            <v>38628.496840277781</v>
          </cell>
          <cell r="M4060" t="str">
            <v>gchateaug</v>
          </cell>
          <cell r="N4060">
            <v>38680.624479166669</v>
          </cell>
          <cell r="O4060" t="str">
            <v>gchateaug</v>
          </cell>
          <cell r="Q4060">
            <v>0.78</v>
          </cell>
        </row>
        <row r="4061">
          <cell r="A4061" t="str">
            <v>2002</v>
          </cell>
          <cell r="B4061" t="str">
            <v>ES22</v>
          </cell>
          <cell r="C4061" t="str">
            <v>A00</v>
          </cell>
          <cell r="D4061" t="str">
            <v>PC_EMP</v>
          </cell>
          <cell r="E4061" t="str">
            <v>T</v>
          </cell>
          <cell r="F4061" t="str">
            <v>BES</v>
          </cell>
          <cell r="G4061" t="str">
            <v>RSE</v>
          </cell>
          <cell r="H4061" t="str">
            <v>:</v>
          </cell>
          <cell r="I4061" t="str">
            <v>MS</v>
          </cell>
          <cell r="K4061" t="str">
            <v>V</v>
          </cell>
          <cell r="L4061">
            <v>38628.496840277781</v>
          </cell>
          <cell r="M4061" t="str">
            <v>gchateaug</v>
          </cell>
          <cell r="N4061">
            <v>38680.624479166669</v>
          </cell>
          <cell r="O4061" t="str">
            <v>gchateaug</v>
          </cell>
        </row>
        <row r="4062">
          <cell r="A4062" t="str">
            <v>2002</v>
          </cell>
          <cell r="B4062" t="str">
            <v>EE0</v>
          </cell>
          <cell r="C4062" t="str">
            <v>A00</v>
          </cell>
          <cell r="D4062" t="str">
            <v>PC_EMP</v>
          </cell>
          <cell r="E4062" t="str">
            <v>T</v>
          </cell>
          <cell r="F4062" t="str">
            <v>TOTAL</v>
          </cell>
          <cell r="G4062" t="str">
            <v>TOTAL</v>
          </cell>
          <cell r="I4062" t="str">
            <v>MS</v>
          </cell>
          <cell r="K4062" t="str">
            <v>V</v>
          </cell>
          <cell r="L4062">
            <v>38628.496840277781</v>
          </cell>
          <cell r="M4062" t="str">
            <v>gchateaug</v>
          </cell>
          <cell r="N4062">
            <v>38681.684444444443</v>
          </cell>
          <cell r="O4062" t="str">
            <v>gchateaug</v>
          </cell>
          <cell r="Q4062">
            <v>1.19</v>
          </cell>
        </row>
        <row r="4063">
          <cell r="A4063" t="str">
            <v>2002</v>
          </cell>
          <cell r="B4063" t="str">
            <v>EE0</v>
          </cell>
          <cell r="C4063" t="str">
            <v>A00</v>
          </cell>
          <cell r="D4063" t="str">
            <v>PC_EMP</v>
          </cell>
          <cell r="E4063" t="str">
            <v>T</v>
          </cell>
          <cell r="F4063" t="str">
            <v>TOTAL</v>
          </cell>
          <cell r="G4063" t="str">
            <v>RSE</v>
          </cell>
          <cell r="I4063" t="str">
            <v>MS</v>
          </cell>
          <cell r="K4063" t="str">
            <v>V</v>
          </cell>
          <cell r="L4063">
            <v>38628.496840277781</v>
          </cell>
          <cell r="M4063" t="str">
            <v>gchateaug</v>
          </cell>
          <cell r="N4063">
            <v>38681.684444444443</v>
          </cell>
          <cell r="O4063" t="str">
            <v>gchateaug</v>
          </cell>
          <cell r="Q4063">
            <v>0.88</v>
          </cell>
        </row>
        <row r="4064">
          <cell r="A4064" t="str">
            <v>2001</v>
          </cell>
          <cell r="B4064" t="str">
            <v>FR4</v>
          </cell>
          <cell r="C4064" t="str">
            <v>A00</v>
          </cell>
          <cell r="D4064" t="str">
            <v>PC_EMP</v>
          </cell>
          <cell r="E4064" t="str">
            <v>T</v>
          </cell>
          <cell r="F4064" t="str">
            <v>BES</v>
          </cell>
          <cell r="G4064" t="str">
            <v>TOTAL</v>
          </cell>
          <cell r="I4064" t="str">
            <v>NC</v>
          </cell>
          <cell r="J4064" t="str">
            <v>; former flag equal "s"</v>
          </cell>
          <cell r="K4064" t="str">
            <v>V</v>
          </cell>
          <cell r="L4064">
            <v>38628.496840277781</v>
          </cell>
          <cell r="M4064" t="str">
            <v>gchateaug</v>
          </cell>
          <cell r="N4064">
            <v>38680.624444444446</v>
          </cell>
          <cell r="O4064" t="str">
            <v>gchateaug</v>
          </cell>
          <cell r="Q4064">
            <v>0.57999999999999996</v>
          </cell>
        </row>
        <row r="4065">
          <cell r="A4065" t="str">
            <v>2001</v>
          </cell>
          <cell r="B4065" t="str">
            <v>FR4</v>
          </cell>
          <cell r="C4065" t="str">
            <v>A00</v>
          </cell>
          <cell r="D4065" t="str">
            <v>PC_EMP</v>
          </cell>
          <cell r="E4065" t="str">
            <v>T</v>
          </cell>
          <cell r="F4065" t="str">
            <v>BES</v>
          </cell>
          <cell r="G4065" t="str">
            <v>RSE</v>
          </cell>
          <cell r="I4065" t="str">
            <v>NC</v>
          </cell>
          <cell r="J4065" t="str">
            <v>; former flag equal "s"</v>
          </cell>
          <cell r="K4065" t="str">
            <v>V</v>
          </cell>
          <cell r="L4065">
            <v>38628.496840277781</v>
          </cell>
          <cell r="M4065" t="str">
            <v>gchateaug</v>
          </cell>
          <cell r="N4065">
            <v>38680.624444444446</v>
          </cell>
          <cell r="O4065" t="str">
            <v>gchateaug</v>
          </cell>
          <cell r="Q4065">
            <v>0.21</v>
          </cell>
        </row>
        <row r="4066">
          <cell r="A4066" t="str">
            <v>2001</v>
          </cell>
          <cell r="B4066" t="str">
            <v>FI19</v>
          </cell>
          <cell r="C4066" t="str">
            <v>A00</v>
          </cell>
          <cell r="D4066" t="str">
            <v>PC_EMP</v>
          </cell>
          <cell r="E4066" t="str">
            <v>T</v>
          </cell>
          <cell r="F4066" t="str">
            <v>TOTAL</v>
          </cell>
          <cell r="G4066" t="str">
            <v>TOTAL</v>
          </cell>
          <cell r="H4066" t="str">
            <v>:</v>
          </cell>
          <cell r="I4066" t="str">
            <v>NC</v>
          </cell>
          <cell r="K4066" t="str">
            <v>V</v>
          </cell>
          <cell r="L4066">
            <v>38628.496840277781</v>
          </cell>
          <cell r="M4066" t="str">
            <v>gchateaug</v>
          </cell>
          <cell r="N4066">
            <v>38680.624444444446</v>
          </cell>
          <cell r="O4066" t="str">
            <v>gchateaug</v>
          </cell>
        </row>
        <row r="4067">
          <cell r="A4067" t="str">
            <v>2001</v>
          </cell>
          <cell r="B4067" t="str">
            <v>FI19</v>
          </cell>
          <cell r="C4067" t="str">
            <v>A00</v>
          </cell>
          <cell r="D4067" t="str">
            <v>PC_EMP</v>
          </cell>
          <cell r="E4067" t="str">
            <v>T</v>
          </cell>
          <cell r="F4067" t="str">
            <v>BES</v>
          </cell>
          <cell r="G4067" t="str">
            <v>TOTAL</v>
          </cell>
          <cell r="H4067" t="str">
            <v>:</v>
          </cell>
          <cell r="I4067" t="str">
            <v>NC</v>
          </cell>
          <cell r="K4067" t="str">
            <v>V</v>
          </cell>
          <cell r="L4067">
            <v>38628.496840277781</v>
          </cell>
          <cell r="M4067" t="str">
            <v>gchateaug</v>
          </cell>
          <cell r="N4067">
            <v>38680.624444444446</v>
          </cell>
          <cell r="O4067" t="str">
            <v>gchateaug</v>
          </cell>
        </row>
        <row r="4068">
          <cell r="A4068" t="str">
            <v>2001</v>
          </cell>
          <cell r="B4068" t="str">
            <v>ES6</v>
          </cell>
          <cell r="C4068" t="str">
            <v>A00</v>
          </cell>
          <cell r="D4068" t="str">
            <v>PC_EMP</v>
          </cell>
          <cell r="E4068" t="str">
            <v>T</v>
          </cell>
          <cell r="F4068" t="str">
            <v>TOTAL</v>
          </cell>
          <cell r="G4068" t="str">
            <v>TOTAL</v>
          </cell>
          <cell r="I4068" t="str">
            <v>NC</v>
          </cell>
          <cell r="K4068" t="str">
            <v>V</v>
          </cell>
          <cell r="L4068">
            <v>38628.496840277781</v>
          </cell>
          <cell r="M4068" t="str">
            <v>gchateaug</v>
          </cell>
          <cell r="N4068">
            <v>38680.624444444446</v>
          </cell>
          <cell r="O4068" t="str">
            <v>gchateaug</v>
          </cell>
          <cell r="Q4068">
            <v>0.99</v>
          </cell>
        </row>
        <row r="4069">
          <cell r="A4069" t="str">
            <v>2001</v>
          </cell>
          <cell r="B4069" t="str">
            <v>ES6</v>
          </cell>
          <cell r="C4069" t="str">
            <v>A00</v>
          </cell>
          <cell r="D4069" t="str">
            <v>PC_EMP</v>
          </cell>
          <cell r="E4069" t="str">
            <v>T</v>
          </cell>
          <cell r="F4069" t="str">
            <v>TOTAL</v>
          </cell>
          <cell r="G4069" t="str">
            <v>RSE</v>
          </cell>
          <cell r="I4069" t="str">
            <v>NC</v>
          </cell>
          <cell r="J4069" t="str">
            <v>; former flag equal "s"</v>
          </cell>
          <cell r="K4069" t="str">
            <v>V</v>
          </cell>
          <cell r="L4069">
            <v>38628.496840277781</v>
          </cell>
          <cell r="M4069" t="str">
            <v>gchateaug</v>
          </cell>
          <cell r="N4069">
            <v>38680.624444444446</v>
          </cell>
          <cell r="O4069" t="str">
            <v>gchateaug</v>
          </cell>
          <cell r="Q4069">
            <v>0.78</v>
          </cell>
        </row>
        <row r="4070">
          <cell r="A4070" t="str">
            <v>2001</v>
          </cell>
          <cell r="B4070" t="str">
            <v>ES6</v>
          </cell>
          <cell r="C4070" t="str">
            <v>A00</v>
          </cell>
          <cell r="D4070" t="str">
            <v>PC_EMP</v>
          </cell>
          <cell r="E4070" t="str">
            <v>T</v>
          </cell>
          <cell r="F4070" t="str">
            <v>BES</v>
          </cell>
          <cell r="G4070" t="str">
            <v>TOTAL</v>
          </cell>
          <cell r="I4070" t="str">
            <v>NC</v>
          </cell>
          <cell r="J4070" t="str">
            <v>; former flag equal "s"</v>
          </cell>
          <cell r="K4070" t="str">
            <v>V</v>
          </cell>
          <cell r="L4070">
            <v>38628.496840277781</v>
          </cell>
          <cell r="M4070" t="str">
            <v>gchateaug</v>
          </cell>
          <cell r="N4070">
            <v>38680.624444444446</v>
          </cell>
          <cell r="O4070" t="str">
            <v>gchateaug</v>
          </cell>
          <cell r="Q4070">
            <v>0.14000000000000001</v>
          </cell>
        </row>
        <row r="4071">
          <cell r="A4071" t="str">
            <v>2001</v>
          </cell>
          <cell r="B4071" t="str">
            <v>ES6</v>
          </cell>
          <cell r="C4071" t="str">
            <v>A00</v>
          </cell>
          <cell r="D4071" t="str">
            <v>PC_EMP</v>
          </cell>
          <cell r="E4071" t="str">
            <v>T</v>
          </cell>
          <cell r="F4071" t="str">
            <v>BES</v>
          </cell>
          <cell r="G4071" t="str">
            <v>RSE</v>
          </cell>
          <cell r="I4071" t="str">
            <v>NC</v>
          </cell>
          <cell r="J4071" t="str">
            <v>; former flag equal "s"</v>
          </cell>
          <cell r="K4071" t="str">
            <v>V</v>
          </cell>
          <cell r="L4071">
            <v>38628.496840277781</v>
          </cell>
          <cell r="M4071" t="str">
            <v>gchateaug</v>
          </cell>
          <cell r="N4071">
            <v>38680.624444444446</v>
          </cell>
          <cell r="O4071" t="str">
            <v>gchateaug</v>
          </cell>
          <cell r="Q4071">
            <v>0.04</v>
          </cell>
        </row>
        <row r="4072">
          <cell r="A4072" t="str">
            <v>2001</v>
          </cell>
          <cell r="B4072" t="str">
            <v>ES53</v>
          </cell>
          <cell r="C4072" t="str">
            <v>A00</v>
          </cell>
          <cell r="D4072" t="str">
            <v>PC_EMP</v>
          </cell>
          <cell r="E4072" t="str">
            <v>T</v>
          </cell>
          <cell r="F4072" t="str">
            <v>TOTAL</v>
          </cell>
          <cell r="G4072" t="str">
            <v>TOTAL</v>
          </cell>
          <cell r="I4072" t="str">
            <v>NC</v>
          </cell>
          <cell r="K4072" t="str">
            <v>V</v>
          </cell>
          <cell r="L4072">
            <v>38628.496840277781</v>
          </cell>
          <cell r="M4072" t="str">
            <v>gchateaug</v>
          </cell>
          <cell r="N4072">
            <v>38680.624444444446</v>
          </cell>
          <cell r="O4072" t="str">
            <v>gchateaug</v>
          </cell>
          <cell r="Q4072">
            <v>0.36</v>
          </cell>
        </row>
        <row r="4073">
          <cell r="A4073" t="str">
            <v>2001</v>
          </cell>
          <cell r="B4073" t="str">
            <v>ES53</v>
          </cell>
          <cell r="C4073" t="str">
            <v>A00</v>
          </cell>
          <cell r="D4073" t="str">
            <v>PC_EMP</v>
          </cell>
          <cell r="E4073" t="str">
            <v>T</v>
          </cell>
          <cell r="F4073" t="str">
            <v>TOTAL</v>
          </cell>
          <cell r="G4073" t="str">
            <v>RSE</v>
          </cell>
          <cell r="I4073" t="str">
            <v>NC</v>
          </cell>
          <cell r="K4073" t="str">
            <v>V</v>
          </cell>
          <cell r="L4073">
            <v>38628.496840277781</v>
          </cell>
          <cell r="M4073" t="str">
            <v>gchateaug</v>
          </cell>
          <cell r="N4073">
            <v>38680.624444444446</v>
          </cell>
          <cell r="O4073" t="str">
            <v>gchateaug</v>
          </cell>
          <cell r="Q4073">
            <v>0.28999999999999998</v>
          </cell>
        </row>
        <row r="4074">
          <cell r="A4074" t="str">
            <v>2001</v>
          </cell>
          <cell r="B4074" t="str">
            <v>FR71</v>
          </cell>
          <cell r="C4074" t="str">
            <v>A00</v>
          </cell>
          <cell r="D4074" t="str">
            <v>PC_EMP</v>
          </cell>
          <cell r="E4074" t="str">
            <v>T</v>
          </cell>
          <cell r="F4074" t="str">
            <v>TOTAL</v>
          </cell>
          <cell r="G4074" t="str">
            <v>RSE</v>
          </cell>
          <cell r="I4074" t="str">
            <v>NC</v>
          </cell>
          <cell r="J4074" t="str">
            <v>; former flag equal "s"</v>
          </cell>
          <cell r="K4074" t="str">
            <v>V</v>
          </cell>
          <cell r="L4074">
            <v>38628.496770833335</v>
          </cell>
          <cell r="M4074" t="str">
            <v>gchateaug</v>
          </cell>
          <cell r="N4074">
            <v>38680.624444444446</v>
          </cell>
          <cell r="O4074" t="str">
            <v>gchateaug</v>
          </cell>
          <cell r="Q4074">
            <v>1.19</v>
          </cell>
        </row>
        <row r="4075">
          <cell r="A4075" t="str">
            <v>2001</v>
          </cell>
          <cell r="B4075" t="str">
            <v>FR71</v>
          </cell>
          <cell r="C4075" t="str">
            <v>A00</v>
          </cell>
          <cell r="D4075" t="str">
            <v>PC_EMP</v>
          </cell>
          <cell r="E4075" t="str">
            <v>T</v>
          </cell>
          <cell r="F4075" t="str">
            <v>TOTAL</v>
          </cell>
          <cell r="G4075" t="str">
            <v>TOTAL</v>
          </cell>
          <cell r="I4075" t="str">
            <v>NC</v>
          </cell>
          <cell r="J4075" t="str">
            <v>; former flag equal "s"</v>
          </cell>
          <cell r="K4075" t="str">
            <v>V</v>
          </cell>
          <cell r="L4075">
            <v>38628.496770833335</v>
          </cell>
          <cell r="M4075" t="str">
            <v>gchateaug</v>
          </cell>
          <cell r="N4075">
            <v>38680.624444444446</v>
          </cell>
          <cell r="O4075" t="str">
            <v>gchateaug</v>
          </cell>
          <cell r="Q4075">
            <v>2.0299999999999998</v>
          </cell>
        </row>
        <row r="4076">
          <cell r="A4076" t="str">
            <v>2001</v>
          </cell>
          <cell r="B4076" t="str">
            <v>FR63</v>
          </cell>
          <cell r="C4076" t="str">
            <v>A00</v>
          </cell>
          <cell r="D4076" t="str">
            <v>PC_EMP</v>
          </cell>
          <cell r="E4076" t="str">
            <v>T</v>
          </cell>
          <cell r="F4076" t="str">
            <v>BES</v>
          </cell>
          <cell r="G4076" t="str">
            <v>RSE</v>
          </cell>
          <cell r="I4076" t="str">
            <v>NC</v>
          </cell>
          <cell r="J4076" t="str">
            <v>; former flag equal "s"</v>
          </cell>
          <cell r="K4076" t="str">
            <v>V</v>
          </cell>
          <cell r="L4076">
            <v>38628.496770833335</v>
          </cell>
          <cell r="M4076" t="str">
            <v>gchateaug</v>
          </cell>
          <cell r="N4076">
            <v>38680.624444444446</v>
          </cell>
          <cell r="O4076" t="str">
            <v>gchateaug</v>
          </cell>
          <cell r="Q4076">
            <v>0.15</v>
          </cell>
        </row>
        <row r="4077">
          <cell r="A4077" t="str">
            <v>2001</v>
          </cell>
          <cell r="B4077" t="str">
            <v>FR63</v>
          </cell>
          <cell r="C4077" t="str">
            <v>A00</v>
          </cell>
          <cell r="D4077" t="str">
            <v>PC_EMP</v>
          </cell>
          <cell r="E4077" t="str">
            <v>T</v>
          </cell>
          <cell r="F4077" t="str">
            <v>BES</v>
          </cell>
          <cell r="G4077" t="str">
            <v>TOTAL</v>
          </cell>
          <cell r="I4077" t="str">
            <v>NC</v>
          </cell>
          <cell r="J4077" t="str">
            <v>; former flag equal "s"</v>
          </cell>
          <cell r="K4077" t="str">
            <v>V</v>
          </cell>
          <cell r="L4077">
            <v>38628.496770833335</v>
          </cell>
          <cell r="M4077" t="str">
            <v>gchateaug</v>
          </cell>
          <cell r="N4077">
            <v>38680.624444444446</v>
          </cell>
          <cell r="O4077" t="str">
            <v>gchateaug</v>
          </cell>
          <cell r="Q4077">
            <v>0.43</v>
          </cell>
        </row>
        <row r="4078">
          <cell r="A4078" t="str">
            <v>2001</v>
          </cell>
          <cell r="B4078" t="str">
            <v>FR63</v>
          </cell>
          <cell r="C4078" t="str">
            <v>A00</v>
          </cell>
          <cell r="D4078" t="str">
            <v>PC_EMP</v>
          </cell>
          <cell r="E4078" t="str">
            <v>T</v>
          </cell>
          <cell r="F4078" t="str">
            <v>TOTAL</v>
          </cell>
          <cell r="G4078" t="str">
            <v>RSE</v>
          </cell>
          <cell r="I4078" t="str">
            <v>NC</v>
          </cell>
          <cell r="J4078" t="str">
            <v>; former flag equal "s"</v>
          </cell>
          <cell r="K4078" t="str">
            <v>V</v>
          </cell>
          <cell r="L4078">
            <v>38628.496770833335</v>
          </cell>
          <cell r="M4078" t="str">
            <v>gchateaug</v>
          </cell>
          <cell r="N4078">
            <v>38680.624444444446</v>
          </cell>
          <cell r="O4078" t="str">
            <v>gchateaug</v>
          </cell>
          <cell r="Q4078">
            <v>0.48</v>
          </cell>
        </row>
        <row r="4079">
          <cell r="A4079" t="str">
            <v>2001</v>
          </cell>
          <cell r="B4079" t="str">
            <v>FR63</v>
          </cell>
          <cell r="C4079" t="str">
            <v>A00</v>
          </cell>
          <cell r="D4079" t="str">
            <v>PC_EMP</v>
          </cell>
          <cell r="E4079" t="str">
            <v>T</v>
          </cell>
          <cell r="F4079" t="str">
            <v>TOTAL</v>
          </cell>
          <cell r="G4079" t="str">
            <v>TOTAL</v>
          </cell>
          <cell r="I4079" t="str">
            <v>NC</v>
          </cell>
          <cell r="J4079" t="str">
            <v>; former flag equal "s"</v>
          </cell>
          <cell r="K4079" t="str">
            <v>V</v>
          </cell>
          <cell r="L4079">
            <v>38628.496770833335</v>
          </cell>
          <cell r="M4079" t="str">
            <v>gchateaug</v>
          </cell>
          <cell r="N4079">
            <v>38680.624444444446</v>
          </cell>
          <cell r="O4079" t="str">
            <v>gchateaug</v>
          </cell>
          <cell r="Q4079">
            <v>0.84</v>
          </cell>
        </row>
        <row r="4080">
          <cell r="A4080" t="str">
            <v>2001</v>
          </cell>
          <cell r="B4080" t="str">
            <v>FR62</v>
          </cell>
          <cell r="C4080" t="str">
            <v>A00</v>
          </cell>
          <cell r="D4080" t="str">
            <v>PC_EMP</v>
          </cell>
          <cell r="E4080" t="str">
            <v>T</v>
          </cell>
          <cell r="F4080" t="str">
            <v>BES</v>
          </cell>
          <cell r="G4080" t="str">
            <v>RSE</v>
          </cell>
          <cell r="I4080" t="str">
            <v>NC</v>
          </cell>
          <cell r="J4080" t="str">
            <v>; former flag equal "s"</v>
          </cell>
          <cell r="K4080" t="str">
            <v>V</v>
          </cell>
          <cell r="L4080">
            <v>38628.496770833335</v>
          </cell>
          <cell r="M4080" t="str">
            <v>gchateaug</v>
          </cell>
          <cell r="N4080">
            <v>38680.624444444446</v>
          </cell>
          <cell r="O4080" t="str">
            <v>gchateaug</v>
          </cell>
          <cell r="Q4080">
            <v>0.52</v>
          </cell>
        </row>
        <row r="4081">
          <cell r="A4081" t="str">
            <v>2001</v>
          </cell>
          <cell r="B4081" t="str">
            <v>FR62</v>
          </cell>
          <cell r="C4081" t="str">
            <v>A00</v>
          </cell>
          <cell r="D4081" t="str">
            <v>PC_EMP</v>
          </cell>
          <cell r="E4081" t="str">
            <v>T</v>
          </cell>
          <cell r="F4081" t="str">
            <v>BES</v>
          </cell>
          <cell r="G4081" t="str">
            <v>TOTAL</v>
          </cell>
          <cell r="I4081" t="str">
            <v>NC</v>
          </cell>
          <cell r="J4081" t="str">
            <v>; former flag equal "s"</v>
          </cell>
          <cell r="K4081" t="str">
            <v>V</v>
          </cell>
          <cell r="L4081">
            <v>38628.496770833335</v>
          </cell>
          <cell r="M4081" t="str">
            <v>gchateaug</v>
          </cell>
          <cell r="N4081">
            <v>38680.624444444446</v>
          </cell>
          <cell r="O4081" t="str">
            <v>gchateaug</v>
          </cell>
          <cell r="Q4081">
            <v>1.1200000000000001</v>
          </cell>
        </row>
        <row r="4082">
          <cell r="A4082" t="str">
            <v>2001</v>
          </cell>
          <cell r="B4082" t="str">
            <v>FR62</v>
          </cell>
          <cell r="C4082" t="str">
            <v>A00</v>
          </cell>
          <cell r="D4082" t="str">
            <v>PC_EMP</v>
          </cell>
          <cell r="E4082" t="str">
            <v>T</v>
          </cell>
          <cell r="F4082" t="str">
            <v>TOTAL</v>
          </cell>
          <cell r="G4082" t="str">
            <v>RSE</v>
          </cell>
          <cell r="I4082" t="str">
            <v>NC</v>
          </cell>
          <cell r="J4082" t="str">
            <v>; former flag equal "s"</v>
          </cell>
          <cell r="K4082" t="str">
            <v>V</v>
          </cell>
          <cell r="L4082">
            <v>38628.496770833335</v>
          </cell>
          <cell r="M4082" t="str">
            <v>gchateaug</v>
          </cell>
          <cell r="N4082">
            <v>38680.624444444446</v>
          </cell>
          <cell r="O4082" t="str">
            <v>gchateaug</v>
          </cell>
          <cell r="Q4082">
            <v>1.42</v>
          </cell>
        </row>
        <row r="4083">
          <cell r="A4083" t="str">
            <v>2001</v>
          </cell>
          <cell r="B4083" t="str">
            <v>FR62</v>
          </cell>
          <cell r="C4083" t="str">
            <v>A00</v>
          </cell>
          <cell r="D4083" t="str">
            <v>PC_EMP</v>
          </cell>
          <cell r="E4083" t="str">
            <v>T</v>
          </cell>
          <cell r="F4083" t="str">
            <v>TOTAL</v>
          </cell>
          <cell r="G4083" t="str">
            <v>TOTAL</v>
          </cell>
          <cell r="I4083" t="str">
            <v>NC</v>
          </cell>
          <cell r="J4083" t="str">
            <v>; former flag equal "s"</v>
          </cell>
          <cell r="K4083" t="str">
            <v>V</v>
          </cell>
          <cell r="L4083">
            <v>38628.496770833335</v>
          </cell>
          <cell r="M4083" t="str">
            <v>gchateaug</v>
          </cell>
          <cell r="N4083">
            <v>38680.624444444446</v>
          </cell>
          <cell r="O4083" t="str">
            <v>gchateaug</v>
          </cell>
          <cell r="Q4083">
            <v>2.4</v>
          </cell>
        </row>
        <row r="4084">
          <cell r="A4084" t="str">
            <v>2000</v>
          </cell>
          <cell r="B4084" t="str">
            <v>SI00</v>
          </cell>
          <cell r="C4084" t="str">
            <v>A00</v>
          </cell>
          <cell r="D4084" t="str">
            <v>PC_EMP</v>
          </cell>
          <cell r="E4084" t="str">
            <v>T</v>
          </cell>
          <cell r="F4084" t="str">
            <v>BES</v>
          </cell>
          <cell r="G4084" t="str">
            <v>RSE</v>
          </cell>
          <cell r="I4084" t="str">
            <v>NC</v>
          </cell>
          <cell r="K4084" t="str">
            <v>V</v>
          </cell>
          <cell r="L4084">
            <v>38628.496770833335</v>
          </cell>
          <cell r="M4084" t="str">
            <v>gchateaug</v>
          </cell>
          <cell r="N4084">
            <v>38681.684641203705</v>
          </cell>
          <cell r="O4084" t="str">
            <v>gchateaug</v>
          </cell>
          <cell r="Q4084">
            <v>0.18</v>
          </cell>
        </row>
        <row r="4085">
          <cell r="A4085" t="str">
            <v>2000</v>
          </cell>
          <cell r="B4085" t="str">
            <v>AT12</v>
          </cell>
          <cell r="C4085" t="str">
            <v>A00</v>
          </cell>
          <cell r="D4085" t="str">
            <v>PC_EMP</v>
          </cell>
          <cell r="E4085" t="str">
            <v>T</v>
          </cell>
          <cell r="F4085" t="str">
            <v>BES</v>
          </cell>
          <cell r="G4085" t="str">
            <v>TOTAL</v>
          </cell>
          <cell r="H4085" t="str">
            <v>:</v>
          </cell>
          <cell r="I4085" t="str">
            <v>NC</v>
          </cell>
          <cell r="K4085" t="str">
            <v>V</v>
          </cell>
          <cell r="L4085">
            <v>38628.496770833335</v>
          </cell>
          <cell r="M4085" t="str">
            <v>gchateaug</v>
          </cell>
          <cell r="N4085">
            <v>38680.624444444446</v>
          </cell>
          <cell r="O4085" t="str">
            <v>gchateaug</v>
          </cell>
        </row>
        <row r="4086">
          <cell r="A4086" t="str">
            <v>2000</v>
          </cell>
          <cell r="B4086" t="str">
            <v>AT12</v>
          </cell>
          <cell r="C4086" t="str">
            <v>A00</v>
          </cell>
          <cell r="D4086" t="str">
            <v>PC_EMP</v>
          </cell>
          <cell r="E4086" t="str">
            <v>T</v>
          </cell>
          <cell r="F4086" t="str">
            <v>TOTAL</v>
          </cell>
          <cell r="G4086" t="str">
            <v>TOTAL</v>
          </cell>
          <cell r="H4086" t="str">
            <v>:</v>
          </cell>
          <cell r="I4086" t="str">
            <v>NC</v>
          </cell>
          <cell r="K4086" t="str">
            <v>V</v>
          </cell>
          <cell r="L4086">
            <v>38628.496770833335</v>
          </cell>
          <cell r="M4086" t="str">
            <v>gchateaug</v>
          </cell>
          <cell r="N4086">
            <v>38680.624444444446</v>
          </cell>
          <cell r="O4086" t="str">
            <v>gchateaug</v>
          </cell>
        </row>
        <row r="4087">
          <cell r="A4087" t="str">
            <v>2000</v>
          </cell>
          <cell r="B4087" t="str">
            <v>AT11</v>
          </cell>
          <cell r="C4087" t="str">
            <v>A00</v>
          </cell>
          <cell r="D4087" t="str">
            <v>PC_EMP</v>
          </cell>
          <cell r="E4087" t="str">
            <v>T</v>
          </cell>
          <cell r="F4087" t="str">
            <v>BES</v>
          </cell>
          <cell r="G4087" t="str">
            <v>TOTAL</v>
          </cell>
          <cell r="H4087" t="str">
            <v>:</v>
          </cell>
          <cell r="I4087" t="str">
            <v>NC</v>
          </cell>
          <cell r="K4087" t="str">
            <v>V</v>
          </cell>
          <cell r="L4087">
            <v>38628.496770833335</v>
          </cell>
          <cell r="M4087" t="str">
            <v>gchateaug</v>
          </cell>
          <cell r="N4087">
            <v>38680.624444444446</v>
          </cell>
          <cell r="O4087" t="str">
            <v>gchateaug</v>
          </cell>
        </row>
        <row r="4088">
          <cell r="A4088" t="str">
            <v>2000</v>
          </cell>
          <cell r="B4088" t="str">
            <v>AT11</v>
          </cell>
          <cell r="C4088" t="str">
            <v>A00</v>
          </cell>
          <cell r="D4088" t="str">
            <v>PC_EMP</v>
          </cell>
          <cell r="E4088" t="str">
            <v>T</v>
          </cell>
          <cell r="F4088" t="str">
            <v>TOTAL</v>
          </cell>
          <cell r="G4088" t="str">
            <v>TOTAL</v>
          </cell>
          <cell r="H4088" t="str">
            <v>:</v>
          </cell>
          <cell r="I4088" t="str">
            <v>NC</v>
          </cell>
          <cell r="K4088" t="str">
            <v>V</v>
          </cell>
          <cell r="L4088">
            <v>38628.496770833335</v>
          </cell>
          <cell r="M4088" t="str">
            <v>gchateaug</v>
          </cell>
          <cell r="N4088">
            <v>38680.624444444446</v>
          </cell>
          <cell r="O4088" t="str">
            <v>gchateaug</v>
          </cell>
        </row>
        <row r="4089">
          <cell r="A4089" t="str">
            <v>1999</v>
          </cell>
          <cell r="B4089" t="str">
            <v>ITE3</v>
          </cell>
          <cell r="C4089" t="str">
            <v>A00</v>
          </cell>
          <cell r="D4089" t="str">
            <v>PC_EMP</v>
          </cell>
          <cell r="E4089" t="str">
            <v>T</v>
          </cell>
          <cell r="F4089" t="str">
            <v>BES</v>
          </cell>
          <cell r="G4089" t="str">
            <v>TOTAL</v>
          </cell>
          <cell r="H4089" t="str">
            <v>:</v>
          </cell>
          <cell r="I4089" t="str">
            <v>NC</v>
          </cell>
          <cell r="K4089" t="str">
            <v>V</v>
          </cell>
          <cell r="L4089">
            <v>38628.496782407405</v>
          </cell>
          <cell r="M4089" t="str">
            <v>gchateaug</v>
          </cell>
          <cell r="N4089">
            <v>38680.624421296299</v>
          </cell>
          <cell r="O4089" t="str">
            <v>gchateaug</v>
          </cell>
        </row>
        <row r="4090">
          <cell r="A4090" t="str">
            <v>1999</v>
          </cell>
          <cell r="B4090" t="str">
            <v>ITE3</v>
          </cell>
          <cell r="C4090" t="str">
            <v>A00</v>
          </cell>
          <cell r="D4090" t="str">
            <v>PC_EMP</v>
          </cell>
          <cell r="E4090" t="str">
            <v>T</v>
          </cell>
          <cell r="F4090" t="str">
            <v>TOTAL</v>
          </cell>
          <cell r="G4090" t="str">
            <v>RSE</v>
          </cell>
          <cell r="H4090" t="str">
            <v>:</v>
          </cell>
          <cell r="I4090" t="str">
            <v>NC</v>
          </cell>
          <cell r="K4090" t="str">
            <v>V</v>
          </cell>
          <cell r="L4090">
            <v>38628.496782407405</v>
          </cell>
          <cell r="M4090" t="str">
            <v>gchateaug</v>
          </cell>
          <cell r="N4090">
            <v>38680.624421296299</v>
          </cell>
          <cell r="O4090" t="str">
            <v>gchateaug</v>
          </cell>
        </row>
        <row r="4091">
          <cell r="A4091" t="str">
            <v>1999</v>
          </cell>
          <cell r="B4091" t="str">
            <v>ITE3</v>
          </cell>
          <cell r="C4091" t="str">
            <v>A00</v>
          </cell>
          <cell r="D4091" t="str">
            <v>PC_EMP</v>
          </cell>
          <cell r="E4091" t="str">
            <v>T</v>
          </cell>
          <cell r="F4091" t="str">
            <v>TOTAL</v>
          </cell>
          <cell r="G4091" t="str">
            <v>TOTAL</v>
          </cell>
          <cell r="H4091" t="str">
            <v>:</v>
          </cell>
          <cell r="I4091" t="str">
            <v>NC</v>
          </cell>
          <cell r="K4091" t="str">
            <v>V</v>
          </cell>
          <cell r="L4091">
            <v>38628.496782407405</v>
          </cell>
          <cell r="M4091" t="str">
            <v>gchateaug</v>
          </cell>
          <cell r="N4091">
            <v>38680.624421296299</v>
          </cell>
          <cell r="O4091" t="str">
            <v>gchateaug</v>
          </cell>
        </row>
        <row r="4092">
          <cell r="A4092" t="str">
            <v>1999</v>
          </cell>
          <cell r="B4092" t="str">
            <v>ITD3</v>
          </cell>
          <cell r="C4092" t="str">
            <v>A00</v>
          </cell>
          <cell r="D4092" t="str">
            <v>PC_EMP</v>
          </cell>
          <cell r="E4092" t="str">
            <v>T</v>
          </cell>
          <cell r="F4092" t="str">
            <v>BES</v>
          </cell>
          <cell r="G4092" t="str">
            <v>RSE</v>
          </cell>
          <cell r="H4092" t="str">
            <v>:</v>
          </cell>
          <cell r="I4092" t="str">
            <v>NC</v>
          </cell>
          <cell r="K4092" t="str">
            <v>V</v>
          </cell>
          <cell r="L4092">
            <v>38628.496782407405</v>
          </cell>
          <cell r="M4092" t="str">
            <v>gchateaug</v>
          </cell>
          <cell r="N4092">
            <v>38680.624421296299</v>
          </cell>
          <cell r="O4092" t="str">
            <v>gchateaug</v>
          </cell>
        </row>
        <row r="4093">
          <cell r="A4093" t="str">
            <v>1999</v>
          </cell>
          <cell r="B4093" t="str">
            <v>ITD3</v>
          </cell>
          <cell r="C4093" t="str">
            <v>A00</v>
          </cell>
          <cell r="D4093" t="str">
            <v>PC_EMP</v>
          </cell>
          <cell r="E4093" t="str">
            <v>T</v>
          </cell>
          <cell r="F4093" t="str">
            <v>BES</v>
          </cell>
          <cell r="G4093" t="str">
            <v>TOTAL</v>
          </cell>
          <cell r="H4093" t="str">
            <v>:</v>
          </cell>
          <cell r="I4093" t="str">
            <v>NC</v>
          </cell>
          <cell r="K4093" t="str">
            <v>V</v>
          </cell>
          <cell r="L4093">
            <v>38628.496782407405</v>
          </cell>
          <cell r="M4093" t="str">
            <v>gchateaug</v>
          </cell>
          <cell r="N4093">
            <v>38680.624421296299</v>
          </cell>
          <cell r="O4093" t="str">
            <v>gchateaug</v>
          </cell>
        </row>
        <row r="4094">
          <cell r="A4094" t="str">
            <v>1999</v>
          </cell>
          <cell r="B4094" t="str">
            <v>ITD3</v>
          </cell>
          <cell r="C4094" t="str">
            <v>A00</v>
          </cell>
          <cell r="D4094" t="str">
            <v>PC_EMP</v>
          </cell>
          <cell r="E4094" t="str">
            <v>T</v>
          </cell>
          <cell r="F4094" t="str">
            <v>TOTAL</v>
          </cell>
          <cell r="G4094" t="str">
            <v>RSE</v>
          </cell>
          <cell r="H4094" t="str">
            <v>:</v>
          </cell>
          <cell r="I4094" t="str">
            <v>NC</v>
          </cell>
          <cell r="K4094" t="str">
            <v>V</v>
          </cell>
          <cell r="L4094">
            <v>38628.496782407405</v>
          </cell>
          <cell r="M4094" t="str">
            <v>gchateaug</v>
          </cell>
          <cell r="N4094">
            <v>38680.624421296299</v>
          </cell>
          <cell r="O4094" t="str">
            <v>gchateaug</v>
          </cell>
        </row>
        <row r="4095">
          <cell r="A4095" t="str">
            <v>1999</v>
          </cell>
          <cell r="B4095" t="str">
            <v>ITD3</v>
          </cell>
          <cell r="C4095" t="str">
            <v>A00</v>
          </cell>
          <cell r="D4095" t="str">
            <v>PC_EMP</v>
          </cell>
          <cell r="E4095" t="str">
            <v>T</v>
          </cell>
          <cell r="F4095" t="str">
            <v>TOTAL</v>
          </cell>
          <cell r="G4095" t="str">
            <v>TOTAL</v>
          </cell>
          <cell r="H4095" t="str">
            <v>:</v>
          </cell>
          <cell r="I4095" t="str">
            <v>NC</v>
          </cell>
          <cell r="K4095" t="str">
            <v>V</v>
          </cell>
          <cell r="L4095">
            <v>38628.496782407405</v>
          </cell>
          <cell r="M4095" t="str">
            <v>gchateaug</v>
          </cell>
          <cell r="N4095">
            <v>38680.624421296299</v>
          </cell>
          <cell r="O4095" t="str">
            <v>gchateaug</v>
          </cell>
        </row>
        <row r="4096">
          <cell r="A4096" t="str">
            <v>1999</v>
          </cell>
          <cell r="B4096" t="str">
            <v>ITC2</v>
          </cell>
          <cell r="C4096" t="str">
            <v>A00</v>
          </cell>
          <cell r="D4096" t="str">
            <v>PC_EMP</v>
          </cell>
          <cell r="E4096" t="str">
            <v>T</v>
          </cell>
          <cell r="F4096" t="str">
            <v>BES</v>
          </cell>
          <cell r="G4096" t="str">
            <v>RSE</v>
          </cell>
          <cell r="H4096" t="str">
            <v>:</v>
          </cell>
          <cell r="I4096" t="str">
            <v>NC</v>
          </cell>
          <cell r="K4096" t="str">
            <v>V</v>
          </cell>
          <cell r="L4096">
            <v>38628.496782407405</v>
          </cell>
          <cell r="M4096" t="str">
            <v>gchateaug</v>
          </cell>
          <cell r="N4096">
            <v>38680.624421296299</v>
          </cell>
          <cell r="O4096" t="str">
            <v>gchateaug</v>
          </cell>
        </row>
        <row r="4097">
          <cell r="A4097" t="str">
            <v>1999</v>
          </cell>
          <cell r="B4097" t="str">
            <v>ITC2</v>
          </cell>
          <cell r="C4097" t="str">
            <v>A00</v>
          </cell>
          <cell r="D4097" t="str">
            <v>PC_EMP</v>
          </cell>
          <cell r="E4097" t="str">
            <v>T</v>
          </cell>
          <cell r="F4097" t="str">
            <v>BES</v>
          </cell>
          <cell r="G4097" t="str">
            <v>TOTAL</v>
          </cell>
          <cell r="H4097" t="str">
            <v>:</v>
          </cell>
          <cell r="I4097" t="str">
            <v>NC</v>
          </cell>
          <cell r="K4097" t="str">
            <v>V</v>
          </cell>
          <cell r="L4097">
            <v>38628.496782407405</v>
          </cell>
          <cell r="M4097" t="str">
            <v>gchateaug</v>
          </cell>
          <cell r="N4097">
            <v>38680.624421296299</v>
          </cell>
          <cell r="O4097" t="str">
            <v>gchateaug</v>
          </cell>
        </row>
        <row r="4098">
          <cell r="A4098" t="str">
            <v>1999</v>
          </cell>
          <cell r="B4098" t="str">
            <v>ITC2</v>
          </cell>
          <cell r="C4098" t="str">
            <v>A00</v>
          </cell>
          <cell r="D4098" t="str">
            <v>PC_EMP</v>
          </cell>
          <cell r="E4098" t="str">
            <v>T</v>
          </cell>
          <cell r="F4098" t="str">
            <v>TOTAL</v>
          </cell>
          <cell r="G4098" t="str">
            <v>RSE</v>
          </cell>
          <cell r="H4098" t="str">
            <v>:</v>
          </cell>
          <cell r="I4098" t="str">
            <v>NC</v>
          </cell>
          <cell r="K4098" t="str">
            <v>V</v>
          </cell>
          <cell r="L4098">
            <v>38628.496782407405</v>
          </cell>
          <cell r="M4098" t="str">
            <v>gchateaug</v>
          </cell>
          <cell r="N4098">
            <v>38680.624421296299</v>
          </cell>
          <cell r="O4098" t="str">
            <v>gchateaug</v>
          </cell>
        </row>
        <row r="4099">
          <cell r="A4099" t="str">
            <v>1999</v>
          </cell>
          <cell r="B4099" t="str">
            <v>ITC2</v>
          </cell>
          <cell r="C4099" t="str">
            <v>A00</v>
          </cell>
          <cell r="D4099" t="str">
            <v>PC_EMP</v>
          </cell>
          <cell r="E4099" t="str">
            <v>T</v>
          </cell>
          <cell r="F4099" t="str">
            <v>TOTAL</v>
          </cell>
          <cell r="G4099" t="str">
            <v>TOTAL</v>
          </cell>
          <cell r="H4099" t="str">
            <v>:</v>
          </cell>
          <cell r="I4099" t="str">
            <v>NC</v>
          </cell>
          <cell r="K4099" t="str">
            <v>V</v>
          </cell>
          <cell r="L4099">
            <v>38628.496782407405</v>
          </cell>
          <cell r="M4099" t="str">
            <v>gchateaug</v>
          </cell>
          <cell r="N4099">
            <v>38680.624421296299</v>
          </cell>
          <cell r="O4099" t="str">
            <v>gchateaug</v>
          </cell>
        </row>
        <row r="4100">
          <cell r="A4100" t="str">
            <v>1999</v>
          </cell>
          <cell r="B4100" t="str">
            <v>ITC</v>
          </cell>
          <cell r="C4100" t="str">
            <v>A00</v>
          </cell>
          <cell r="D4100" t="str">
            <v>PC_EMP</v>
          </cell>
          <cell r="E4100" t="str">
            <v>T</v>
          </cell>
          <cell r="F4100" t="str">
            <v>BES</v>
          </cell>
          <cell r="G4100" t="str">
            <v>RSE</v>
          </cell>
          <cell r="H4100" t="str">
            <v>:</v>
          </cell>
          <cell r="I4100" t="str">
            <v>NC</v>
          </cell>
          <cell r="K4100" t="str">
            <v>V</v>
          </cell>
          <cell r="L4100">
            <v>38628.496782407405</v>
          </cell>
          <cell r="M4100" t="str">
            <v>gchateaug</v>
          </cell>
          <cell r="N4100">
            <v>38680.624421296299</v>
          </cell>
          <cell r="O4100" t="str">
            <v>gchateaug</v>
          </cell>
        </row>
        <row r="4101">
          <cell r="A4101" t="str">
            <v>1999</v>
          </cell>
          <cell r="B4101" t="str">
            <v>ITC</v>
          </cell>
          <cell r="C4101" t="str">
            <v>A00</v>
          </cell>
          <cell r="D4101" t="str">
            <v>PC_EMP</v>
          </cell>
          <cell r="E4101" t="str">
            <v>T</v>
          </cell>
          <cell r="F4101" t="str">
            <v>BES</v>
          </cell>
          <cell r="G4101" t="str">
            <v>TOTAL</v>
          </cell>
          <cell r="H4101" t="str">
            <v>:</v>
          </cell>
          <cell r="I4101" t="str">
            <v>NC</v>
          </cell>
          <cell r="K4101" t="str">
            <v>V</v>
          </cell>
          <cell r="L4101">
            <v>38628.496782407405</v>
          </cell>
          <cell r="M4101" t="str">
            <v>gchateaug</v>
          </cell>
          <cell r="N4101">
            <v>38680.624421296299</v>
          </cell>
          <cell r="O4101" t="str">
            <v>gchateaug</v>
          </cell>
        </row>
        <row r="4102">
          <cell r="A4102" t="str">
            <v>1999</v>
          </cell>
          <cell r="B4102" t="str">
            <v>ITC</v>
          </cell>
          <cell r="C4102" t="str">
            <v>A00</v>
          </cell>
          <cell r="D4102" t="str">
            <v>PC_EMP</v>
          </cell>
          <cell r="E4102" t="str">
            <v>T</v>
          </cell>
          <cell r="F4102" t="str">
            <v>TOTAL</v>
          </cell>
          <cell r="G4102" t="str">
            <v>RSE</v>
          </cell>
          <cell r="H4102" t="str">
            <v>:</v>
          </cell>
          <cell r="I4102" t="str">
            <v>NC</v>
          </cell>
          <cell r="K4102" t="str">
            <v>V</v>
          </cell>
          <cell r="L4102">
            <v>38628.496782407405</v>
          </cell>
          <cell r="M4102" t="str">
            <v>gchateaug</v>
          </cell>
          <cell r="N4102">
            <v>38680.624421296299</v>
          </cell>
          <cell r="O4102" t="str">
            <v>gchateaug</v>
          </cell>
        </row>
        <row r="4103">
          <cell r="A4103" t="str">
            <v>1999</v>
          </cell>
          <cell r="B4103" t="str">
            <v>ITC</v>
          </cell>
          <cell r="C4103" t="str">
            <v>A00</v>
          </cell>
          <cell r="D4103" t="str">
            <v>PC_EMP</v>
          </cell>
          <cell r="E4103" t="str">
            <v>T</v>
          </cell>
          <cell r="F4103" t="str">
            <v>TOTAL</v>
          </cell>
          <cell r="G4103" t="str">
            <v>TOTAL</v>
          </cell>
          <cell r="H4103" t="str">
            <v>:</v>
          </cell>
          <cell r="I4103" t="str">
            <v>NC</v>
          </cell>
          <cell r="K4103" t="str">
            <v>V</v>
          </cell>
          <cell r="L4103">
            <v>38628.496782407405</v>
          </cell>
          <cell r="M4103" t="str">
            <v>gchateaug</v>
          </cell>
          <cell r="N4103">
            <v>38680.624421296299</v>
          </cell>
          <cell r="O4103" t="str">
            <v>gchateaug</v>
          </cell>
        </row>
        <row r="4104">
          <cell r="A4104" t="str">
            <v>1999</v>
          </cell>
          <cell r="B4104" t="str">
            <v>IS0</v>
          </cell>
          <cell r="C4104" t="str">
            <v>A00</v>
          </cell>
          <cell r="D4104" t="str">
            <v>PC_EMP</v>
          </cell>
          <cell r="E4104" t="str">
            <v>T</v>
          </cell>
          <cell r="F4104" t="str">
            <v>BES</v>
          </cell>
          <cell r="G4104" t="str">
            <v>RSE</v>
          </cell>
          <cell r="I4104" t="str">
            <v>NC</v>
          </cell>
          <cell r="K4104" t="str">
            <v>V</v>
          </cell>
          <cell r="L4104">
            <v>38628.496782407405</v>
          </cell>
          <cell r="M4104" t="str">
            <v>gchateaug</v>
          </cell>
          <cell r="N4104">
            <v>38681.684444444443</v>
          </cell>
          <cell r="O4104" t="str">
            <v>gchateaug</v>
          </cell>
          <cell r="Q4104">
            <v>0.56000000000000005</v>
          </cell>
        </row>
        <row r="4105">
          <cell r="A4105" t="str">
            <v>1999</v>
          </cell>
          <cell r="B4105" t="str">
            <v>IS0</v>
          </cell>
          <cell r="C4105" t="str">
            <v>A00</v>
          </cell>
          <cell r="D4105" t="str">
            <v>PC_EMP</v>
          </cell>
          <cell r="E4105" t="str">
            <v>T</v>
          </cell>
          <cell r="F4105" t="str">
            <v>BES</v>
          </cell>
          <cell r="G4105" t="str">
            <v>TOTAL</v>
          </cell>
          <cell r="I4105" t="str">
            <v>NC</v>
          </cell>
          <cell r="K4105" t="str">
            <v>V</v>
          </cell>
          <cell r="L4105">
            <v>38628.496782407405</v>
          </cell>
          <cell r="M4105" t="str">
            <v>gchateaug</v>
          </cell>
          <cell r="N4105">
            <v>38681.684444444443</v>
          </cell>
          <cell r="O4105" t="str">
            <v>gchateaug</v>
          </cell>
          <cell r="Q4105">
            <v>0.9</v>
          </cell>
        </row>
        <row r="4106">
          <cell r="A4106" t="str">
            <v>2001</v>
          </cell>
          <cell r="B4106" t="str">
            <v>PL51</v>
          </cell>
          <cell r="C4106" t="str">
            <v>A00</v>
          </cell>
          <cell r="D4106" t="str">
            <v>PC_EMP</v>
          </cell>
          <cell r="E4106" t="str">
            <v>T</v>
          </cell>
          <cell r="F4106" t="str">
            <v>TOTAL</v>
          </cell>
          <cell r="G4106" t="str">
            <v>RSE</v>
          </cell>
          <cell r="H4106" t="str">
            <v>:</v>
          </cell>
          <cell r="I4106" t="str">
            <v>NC</v>
          </cell>
          <cell r="K4106" t="str">
            <v>V</v>
          </cell>
          <cell r="L4106">
            <v>38628.496782407405</v>
          </cell>
          <cell r="M4106" t="str">
            <v>gchateaug</v>
          </cell>
          <cell r="N4106">
            <v>38680.624432870369</v>
          </cell>
          <cell r="O4106" t="str">
            <v>gchateaug</v>
          </cell>
        </row>
        <row r="4107">
          <cell r="A4107" t="str">
            <v>2001</v>
          </cell>
          <cell r="B4107" t="str">
            <v>PL51</v>
          </cell>
          <cell r="C4107" t="str">
            <v>A00</v>
          </cell>
          <cell r="D4107" t="str">
            <v>PC_EMP</v>
          </cell>
          <cell r="E4107" t="str">
            <v>T</v>
          </cell>
          <cell r="F4107" t="str">
            <v>TOTAL</v>
          </cell>
          <cell r="G4107" t="str">
            <v>TOTAL</v>
          </cell>
          <cell r="H4107" t="str">
            <v>:</v>
          </cell>
          <cell r="I4107" t="str">
            <v>NC</v>
          </cell>
          <cell r="K4107" t="str">
            <v>V</v>
          </cell>
          <cell r="L4107">
            <v>38628.496782407405</v>
          </cell>
          <cell r="M4107" t="str">
            <v>gchateaug</v>
          </cell>
          <cell r="N4107">
            <v>38680.624432870369</v>
          </cell>
          <cell r="O4107" t="str">
            <v>gchateaug</v>
          </cell>
        </row>
        <row r="4108">
          <cell r="A4108" t="str">
            <v>2001</v>
          </cell>
          <cell r="B4108" t="str">
            <v>PL5</v>
          </cell>
          <cell r="C4108" t="str">
            <v>A00</v>
          </cell>
          <cell r="D4108" t="str">
            <v>PC_EMP</v>
          </cell>
          <cell r="E4108" t="str">
            <v>T</v>
          </cell>
          <cell r="F4108" t="str">
            <v>BES</v>
          </cell>
          <cell r="G4108" t="str">
            <v>RSE</v>
          </cell>
          <cell r="H4108" t="str">
            <v>:</v>
          </cell>
          <cell r="I4108" t="str">
            <v>NC</v>
          </cell>
          <cell r="K4108" t="str">
            <v>V</v>
          </cell>
          <cell r="L4108">
            <v>38628.496782407405</v>
          </cell>
          <cell r="M4108" t="str">
            <v>gchateaug</v>
          </cell>
          <cell r="N4108">
            <v>38680.624432870369</v>
          </cell>
          <cell r="O4108" t="str">
            <v>gchateaug</v>
          </cell>
        </row>
        <row r="4109">
          <cell r="A4109" t="str">
            <v>2001</v>
          </cell>
          <cell r="B4109" t="str">
            <v>PL5</v>
          </cell>
          <cell r="C4109" t="str">
            <v>A00</v>
          </cell>
          <cell r="D4109" t="str">
            <v>PC_EMP</v>
          </cell>
          <cell r="E4109" t="str">
            <v>T</v>
          </cell>
          <cell r="F4109" t="str">
            <v>BES</v>
          </cell>
          <cell r="G4109" t="str">
            <v>TOTAL</v>
          </cell>
          <cell r="H4109" t="str">
            <v>:</v>
          </cell>
          <cell r="I4109" t="str">
            <v>NC</v>
          </cell>
          <cell r="K4109" t="str">
            <v>V</v>
          </cell>
          <cell r="L4109">
            <v>38628.496782407405</v>
          </cell>
          <cell r="M4109" t="str">
            <v>gchateaug</v>
          </cell>
          <cell r="N4109">
            <v>38680.624432870369</v>
          </cell>
          <cell r="O4109" t="str">
            <v>gchateaug</v>
          </cell>
        </row>
        <row r="4110">
          <cell r="A4110" t="str">
            <v>2001</v>
          </cell>
          <cell r="B4110" t="str">
            <v>PL5</v>
          </cell>
          <cell r="C4110" t="str">
            <v>A00</v>
          </cell>
          <cell r="D4110" t="str">
            <v>PC_EMP</v>
          </cell>
          <cell r="E4110" t="str">
            <v>T</v>
          </cell>
          <cell r="F4110" t="str">
            <v>TOTAL</v>
          </cell>
          <cell r="G4110" t="str">
            <v>RSE</v>
          </cell>
          <cell r="H4110" t="str">
            <v>:</v>
          </cell>
          <cell r="I4110" t="str">
            <v>NC</v>
          </cell>
          <cell r="K4110" t="str">
            <v>V</v>
          </cell>
          <cell r="L4110">
            <v>38628.496782407405</v>
          </cell>
          <cell r="M4110" t="str">
            <v>gchateaug</v>
          </cell>
          <cell r="N4110">
            <v>38680.624432870369</v>
          </cell>
          <cell r="O4110" t="str">
            <v>gchateaug</v>
          </cell>
        </row>
        <row r="4111">
          <cell r="A4111" t="str">
            <v>2001</v>
          </cell>
          <cell r="B4111" t="str">
            <v>PL5</v>
          </cell>
          <cell r="C4111" t="str">
            <v>A00</v>
          </cell>
          <cell r="D4111" t="str">
            <v>PC_EMP</v>
          </cell>
          <cell r="E4111" t="str">
            <v>T</v>
          </cell>
          <cell r="F4111" t="str">
            <v>TOTAL</v>
          </cell>
          <cell r="G4111" t="str">
            <v>TOTAL</v>
          </cell>
          <cell r="H4111" t="str">
            <v>:</v>
          </cell>
          <cell r="I4111" t="str">
            <v>NC</v>
          </cell>
          <cell r="K4111" t="str">
            <v>V</v>
          </cell>
          <cell r="L4111">
            <v>38628.496782407405</v>
          </cell>
          <cell r="M4111" t="str">
            <v>gchateaug</v>
          </cell>
          <cell r="N4111">
            <v>38680.624432870369</v>
          </cell>
          <cell r="O4111" t="str">
            <v>gchateaug</v>
          </cell>
        </row>
        <row r="4112">
          <cell r="A4112" t="str">
            <v>2001</v>
          </cell>
          <cell r="B4112" t="str">
            <v>PL4</v>
          </cell>
          <cell r="C4112" t="str">
            <v>A00</v>
          </cell>
          <cell r="D4112" t="str">
            <v>PC_EMP</v>
          </cell>
          <cell r="E4112" t="str">
            <v>T</v>
          </cell>
          <cell r="F4112" t="str">
            <v>BES</v>
          </cell>
          <cell r="G4112" t="str">
            <v>RSE</v>
          </cell>
          <cell r="H4112" t="str">
            <v>:</v>
          </cell>
          <cell r="I4112" t="str">
            <v>NC</v>
          </cell>
          <cell r="K4112" t="str">
            <v>V</v>
          </cell>
          <cell r="L4112">
            <v>38628.496782407405</v>
          </cell>
          <cell r="M4112" t="str">
            <v>gchateaug</v>
          </cell>
          <cell r="N4112">
            <v>38680.624432870369</v>
          </cell>
          <cell r="O4112" t="str">
            <v>gchateaug</v>
          </cell>
        </row>
        <row r="4113">
          <cell r="A4113" t="str">
            <v>2001</v>
          </cell>
          <cell r="B4113" t="str">
            <v>PL4</v>
          </cell>
          <cell r="C4113" t="str">
            <v>A00</v>
          </cell>
          <cell r="D4113" t="str">
            <v>PC_EMP</v>
          </cell>
          <cell r="E4113" t="str">
            <v>T</v>
          </cell>
          <cell r="F4113" t="str">
            <v>BES</v>
          </cell>
          <cell r="G4113" t="str">
            <v>TOTAL</v>
          </cell>
          <cell r="H4113" t="str">
            <v>:</v>
          </cell>
          <cell r="I4113" t="str">
            <v>NC</v>
          </cell>
          <cell r="K4113" t="str">
            <v>V</v>
          </cell>
          <cell r="L4113">
            <v>38628.496782407405</v>
          </cell>
          <cell r="M4113" t="str">
            <v>gchateaug</v>
          </cell>
          <cell r="N4113">
            <v>38680.624432870369</v>
          </cell>
          <cell r="O4113" t="str">
            <v>gchateaug</v>
          </cell>
        </row>
        <row r="4114">
          <cell r="A4114" t="str">
            <v>2001</v>
          </cell>
          <cell r="B4114" t="str">
            <v>PL4</v>
          </cell>
          <cell r="C4114" t="str">
            <v>A00</v>
          </cell>
          <cell r="D4114" t="str">
            <v>PC_EMP</v>
          </cell>
          <cell r="E4114" t="str">
            <v>T</v>
          </cell>
          <cell r="F4114" t="str">
            <v>TOTAL</v>
          </cell>
          <cell r="G4114" t="str">
            <v>RSE</v>
          </cell>
          <cell r="H4114" t="str">
            <v>:</v>
          </cell>
          <cell r="I4114" t="str">
            <v>NC</v>
          </cell>
          <cell r="K4114" t="str">
            <v>V</v>
          </cell>
          <cell r="L4114">
            <v>38628.496782407405</v>
          </cell>
          <cell r="M4114" t="str">
            <v>gchateaug</v>
          </cell>
          <cell r="N4114">
            <v>38680.624432870369</v>
          </cell>
          <cell r="O4114" t="str">
            <v>gchateaug</v>
          </cell>
        </row>
        <row r="4115">
          <cell r="A4115" t="str">
            <v>2001</v>
          </cell>
          <cell r="B4115" t="str">
            <v>PL4</v>
          </cell>
          <cell r="C4115" t="str">
            <v>A00</v>
          </cell>
          <cell r="D4115" t="str">
            <v>PC_EMP</v>
          </cell>
          <cell r="E4115" t="str">
            <v>T</v>
          </cell>
          <cell r="F4115" t="str">
            <v>TOTAL</v>
          </cell>
          <cell r="G4115" t="str">
            <v>TOTAL</v>
          </cell>
          <cell r="H4115" t="str">
            <v>:</v>
          </cell>
          <cell r="I4115" t="str">
            <v>NC</v>
          </cell>
          <cell r="K4115" t="str">
            <v>V</v>
          </cell>
          <cell r="L4115">
            <v>38628.496782407405</v>
          </cell>
          <cell r="M4115" t="str">
            <v>gchateaug</v>
          </cell>
          <cell r="N4115">
            <v>38680.624432870369</v>
          </cell>
          <cell r="O4115" t="str">
            <v>gchateaug</v>
          </cell>
        </row>
        <row r="4116">
          <cell r="A4116" t="str">
            <v>2001</v>
          </cell>
          <cell r="B4116" t="str">
            <v>PL34</v>
          </cell>
          <cell r="C4116" t="str">
            <v>A00</v>
          </cell>
          <cell r="D4116" t="str">
            <v>PC_EMP</v>
          </cell>
          <cell r="E4116" t="str">
            <v>T</v>
          </cell>
          <cell r="F4116" t="str">
            <v>BES</v>
          </cell>
          <cell r="G4116" t="str">
            <v>RSE</v>
          </cell>
          <cell r="H4116" t="str">
            <v>:</v>
          </cell>
          <cell r="I4116" t="str">
            <v>NC</v>
          </cell>
          <cell r="K4116" t="str">
            <v>V</v>
          </cell>
          <cell r="L4116">
            <v>38628.496782407405</v>
          </cell>
          <cell r="M4116" t="str">
            <v>gchateaug</v>
          </cell>
          <cell r="N4116">
            <v>38680.624432870369</v>
          </cell>
          <cell r="O4116" t="str">
            <v>gchateaug</v>
          </cell>
        </row>
        <row r="4117">
          <cell r="A4117" t="str">
            <v>2001</v>
          </cell>
          <cell r="B4117" t="str">
            <v>PL34</v>
          </cell>
          <cell r="C4117" t="str">
            <v>A00</v>
          </cell>
          <cell r="D4117" t="str">
            <v>PC_EMP</v>
          </cell>
          <cell r="E4117" t="str">
            <v>T</v>
          </cell>
          <cell r="F4117" t="str">
            <v>BES</v>
          </cell>
          <cell r="G4117" t="str">
            <v>TOTAL</v>
          </cell>
          <cell r="H4117" t="str">
            <v>:</v>
          </cell>
          <cell r="I4117" t="str">
            <v>NC</v>
          </cell>
          <cell r="K4117" t="str">
            <v>V</v>
          </cell>
          <cell r="L4117">
            <v>38628.496782407405</v>
          </cell>
          <cell r="M4117" t="str">
            <v>gchateaug</v>
          </cell>
          <cell r="N4117">
            <v>38680.624432870369</v>
          </cell>
          <cell r="O4117" t="str">
            <v>gchateaug</v>
          </cell>
        </row>
        <row r="4118">
          <cell r="A4118" t="str">
            <v>2001</v>
          </cell>
          <cell r="B4118" t="str">
            <v>PL34</v>
          </cell>
          <cell r="C4118" t="str">
            <v>A00</v>
          </cell>
          <cell r="D4118" t="str">
            <v>PC_EMP</v>
          </cell>
          <cell r="E4118" t="str">
            <v>T</v>
          </cell>
          <cell r="F4118" t="str">
            <v>TOTAL</v>
          </cell>
          <cell r="G4118" t="str">
            <v>RSE</v>
          </cell>
          <cell r="H4118" t="str">
            <v>:</v>
          </cell>
          <cell r="I4118" t="str">
            <v>NC</v>
          </cell>
          <cell r="K4118" t="str">
            <v>V</v>
          </cell>
          <cell r="L4118">
            <v>38628.496782407405</v>
          </cell>
          <cell r="M4118" t="str">
            <v>gchateaug</v>
          </cell>
          <cell r="N4118">
            <v>38680.624432870369</v>
          </cell>
          <cell r="O4118" t="str">
            <v>gchateaug</v>
          </cell>
        </row>
        <row r="4119">
          <cell r="A4119" t="str">
            <v>2001</v>
          </cell>
          <cell r="B4119" t="str">
            <v>PL34</v>
          </cell>
          <cell r="C4119" t="str">
            <v>A00</v>
          </cell>
          <cell r="D4119" t="str">
            <v>PC_EMP</v>
          </cell>
          <cell r="E4119" t="str">
            <v>T</v>
          </cell>
          <cell r="F4119" t="str">
            <v>TOTAL</v>
          </cell>
          <cell r="G4119" t="str">
            <v>TOTAL</v>
          </cell>
          <cell r="H4119" t="str">
            <v>:</v>
          </cell>
          <cell r="I4119" t="str">
            <v>NC</v>
          </cell>
          <cell r="K4119" t="str">
            <v>V</v>
          </cell>
          <cell r="L4119">
            <v>38628.496782407405</v>
          </cell>
          <cell r="M4119" t="str">
            <v>gchateaug</v>
          </cell>
          <cell r="N4119">
            <v>38680.624432870369</v>
          </cell>
          <cell r="O4119" t="str">
            <v>gchateaug</v>
          </cell>
        </row>
        <row r="4120">
          <cell r="A4120" t="str">
            <v>2001</v>
          </cell>
          <cell r="B4120" t="str">
            <v>PL22</v>
          </cell>
          <cell r="C4120" t="str">
            <v>A00</v>
          </cell>
          <cell r="D4120" t="str">
            <v>PC_EMP</v>
          </cell>
          <cell r="E4120" t="str">
            <v>T</v>
          </cell>
          <cell r="F4120" t="str">
            <v>BES</v>
          </cell>
          <cell r="G4120" t="str">
            <v>RSE</v>
          </cell>
          <cell r="H4120" t="str">
            <v>:</v>
          </cell>
          <cell r="I4120" t="str">
            <v>NC</v>
          </cell>
          <cell r="K4120" t="str">
            <v>V</v>
          </cell>
          <cell r="L4120">
            <v>38628.496782407405</v>
          </cell>
          <cell r="M4120" t="str">
            <v>gchateaug</v>
          </cell>
          <cell r="N4120">
            <v>38680.624432870369</v>
          </cell>
          <cell r="O4120" t="str">
            <v>gchateaug</v>
          </cell>
        </row>
        <row r="4121">
          <cell r="A4121" t="str">
            <v>2001</v>
          </cell>
          <cell r="B4121" t="str">
            <v>PL22</v>
          </cell>
          <cell r="C4121" t="str">
            <v>A00</v>
          </cell>
          <cell r="D4121" t="str">
            <v>PC_EMP</v>
          </cell>
          <cell r="E4121" t="str">
            <v>T</v>
          </cell>
          <cell r="F4121" t="str">
            <v>BES</v>
          </cell>
          <cell r="G4121" t="str">
            <v>TOTAL</v>
          </cell>
          <cell r="H4121" t="str">
            <v>:</v>
          </cell>
          <cell r="I4121" t="str">
            <v>NC</v>
          </cell>
          <cell r="K4121" t="str">
            <v>V</v>
          </cell>
          <cell r="L4121">
            <v>38628.496782407405</v>
          </cell>
          <cell r="M4121" t="str">
            <v>gchateaug</v>
          </cell>
          <cell r="N4121">
            <v>38680.624432870369</v>
          </cell>
          <cell r="O4121" t="str">
            <v>gchateaug</v>
          </cell>
        </row>
        <row r="4122">
          <cell r="A4122" t="str">
            <v>2001</v>
          </cell>
          <cell r="B4122" t="str">
            <v>PL22</v>
          </cell>
          <cell r="C4122" t="str">
            <v>A00</v>
          </cell>
          <cell r="D4122" t="str">
            <v>PC_EMP</v>
          </cell>
          <cell r="E4122" t="str">
            <v>T</v>
          </cell>
          <cell r="F4122" t="str">
            <v>TOTAL</v>
          </cell>
          <cell r="G4122" t="str">
            <v>RSE</v>
          </cell>
          <cell r="H4122" t="str">
            <v>:</v>
          </cell>
          <cell r="I4122" t="str">
            <v>NC</v>
          </cell>
          <cell r="K4122" t="str">
            <v>V</v>
          </cell>
          <cell r="L4122">
            <v>38628.496782407405</v>
          </cell>
          <cell r="M4122" t="str">
            <v>gchateaug</v>
          </cell>
          <cell r="N4122">
            <v>38680.624432870369</v>
          </cell>
          <cell r="O4122" t="str">
            <v>gchateaug</v>
          </cell>
        </row>
        <row r="4123">
          <cell r="A4123" t="str">
            <v>2001</v>
          </cell>
          <cell r="B4123" t="str">
            <v>PL22</v>
          </cell>
          <cell r="C4123" t="str">
            <v>A00</v>
          </cell>
          <cell r="D4123" t="str">
            <v>PC_EMP</v>
          </cell>
          <cell r="E4123" t="str">
            <v>T</v>
          </cell>
          <cell r="F4123" t="str">
            <v>TOTAL</v>
          </cell>
          <cell r="G4123" t="str">
            <v>TOTAL</v>
          </cell>
          <cell r="H4123" t="str">
            <v>:</v>
          </cell>
          <cell r="I4123" t="str">
            <v>NC</v>
          </cell>
          <cell r="K4123" t="str">
            <v>V</v>
          </cell>
          <cell r="L4123">
            <v>38628.496782407405</v>
          </cell>
          <cell r="M4123" t="str">
            <v>gchateaug</v>
          </cell>
          <cell r="N4123">
            <v>38680.624432870369</v>
          </cell>
          <cell r="O4123" t="str">
            <v>gchateaug</v>
          </cell>
        </row>
        <row r="4124">
          <cell r="A4124" t="str">
            <v>2001</v>
          </cell>
          <cell r="B4124" t="str">
            <v>PL2</v>
          </cell>
          <cell r="C4124" t="str">
            <v>A00</v>
          </cell>
          <cell r="D4124" t="str">
            <v>PC_EMP</v>
          </cell>
          <cell r="E4124" t="str">
            <v>T</v>
          </cell>
          <cell r="F4124" t="str">
            <v>BES</v>
          </cell>
          <cell r="G4124" t="str">
            <v>RSE</v>
          </cell>
          <cell r="H4124" t="str">
            <v>:</v>
          </cell>
          <cell r="I4124" t="str">
            <v>NC</v>
          </cell>
          <cell r="K4124" t="str">
            <v>V</v>
          </cell>
          <cell r="L4124">
            <v>38628.496782407405</v>
          </cell>
          <cell r="M4124" t="str">
            <v>gchateaug</v>
          </cell>
          <cell r="N4124">
            <v>38680.624432870369</v>
          </cell>
          <cell r="O4124" t="str">
            <v>gchateaug</v>
          </cell>
        </row>
        <row r="4125">
          <cell r="A4125" t="str">
            <v>2001</v>
          </cell>
          <cell r="B4125" t="str">
            <v>PL2</v>
          </cell>
          <cell r="C4125" t="str">
            <v>A00</v>
          </cell>
          <cell r="D4125" t="str">
            <v>PC_EMP</v>
          </cell>
          <cell r="E4125" t="str">
            <v>T</v>
          </cell>
          <cell r="F4125" t="str">
            <v>BES</v>
          </cell>
          <cell r="G4125" t="str">
            <v>TOTAL</v>
          </cell>
          <cell r="H4125" t="str">
            <v>:</v>
          </cell>
          <cell r="I4125" t="str">
            <v>NC</v>
          </cell>
          <cell r="K4125" t="str">
            <v>V</v>
          </cell>
          <cell r="L4125">
            <v>38628.496782407405</v>
          </cell>
          <cell r="M4125" t="str">
            <v>gchateaug</v>
          </cell>
          <cell r="N4125">
            <v>38680.624432870369</v>
          </cell>
          <cell r="O4125" t="str">
            <v>gchateaug</v>
          </cell>
        </row>
        <row r="4126">
          <cell r="A4126" t="str">
            <v>2002</v>
          </cell>
          <cell r="B4126" t="str">
            <v>ITG1</v>
          </cell>
          <cell r="C4126" t="str">
            <v>A00</v>
          </cell>
          <cell r="D4126" t="str">
            <v>PC_EMP</v>
          </cell>
          <cell r="E4126" t="str">
            <v>T</v>
          </cell>
          <cell r="F4126" t="str">
            <v>BES</v>
          </cell>
          <cell r="G4126" t="str">
            <v>TOTAL</v>
          </cell>
          <cell r="H4126" t="str">
            <v>:</v>
          </cell>
          <cell r="I4126" t="str">
            <v>MS</v>
          </cell>
          <cell r="K4126" t="str">
            <v>V</v>
          </cell>
          <cell r="L4126">
            <v>38628.496793981481</v>
          </cell>
          <cell r="M4126" t="str">
            <v>gchateaug</v>
          </cell>
          <cell r="N4126">
            <v>38680.624456018515</v>
          </cell>
          <cell r="O4126" t="str">
            <v>gchateaug</v>
          </cell>
        </row>
        <row r="4127">
          <cell r="A4127" t="str">
            <v>2002</v>
          </cell>
          <cell r="B4127" t="str">
            <v>ITG1</v>
          </cell>
          <cell r="C4127" t="str">
            <v>A00</v>
          </cell>
          <cell r="D4127" t="str">
            <v>PC_EMP</v>
          </cell>
          <cell r="E4127" t="str">
            <v>T</v>
          </cell>
          <cell r="F4127" t="str">
            <v>BES</v>
          </cell>
          <cell r="G4127" t="str">
            <v>RSE</v>
          </cell>
          <cell r="H4127" t="str">
            <v>:</v>
          </cell>
          <cell r="I4127" t="str">
            <v>MS</v>
          </cell>
          <cell r="K4127" t="str">
            <v>V</v>
          </cell>
          <cell r="L4127">
            <v>38628.496793981481</v>
          </cell>
          <cell r="M4127" t="str">
            <v>gchateaug</v>
          </cell>
          <cell r="N4127">
            <v>38680.624456018515</v>
          </cell>
          <cell r="O4127" t="str">
            <v>gchateaug</v>
          </cell>
        </row>
        <row r="4128">
          <cell r="A4128" t="str">
            <v>2002</v>
          </cell>
          <cell r="B4128" t="str">
            <v>ITE4</v>
          </cell>
          <cell r="C4128" t="str">
            <v>A00</v>
          </cell>
          <cell r="D4128" t="str">
            <v>PC_EMP</v>
          </cell>
          <cell r="E4128" t="str">
            <v>T</v>
          </cell>
          <cell r="F4128" t="str">
            <v>TOTAL</v>
          </cell>
          <cell r="G4128" t="str">
            <v>TOTAL</v>
          </cell>
          <cell r="H4128" t="str">
            <v>:</v>
          </cell>
          <cell r="I4128" t="str">
            <v>MS</v>
          </cell>
          <cell r="K4128" t="str">
            <v>V</v>
          </cell>
          <cell r="L4128">
            <v>38628.496793981481</v>
          </cell>
          <cell r="M4128" t="str">
            <v>gchateaug</v>
          </cell>
          <cell r="N4128">
            <v>38680.624456018515</v>
          </cell>
          <cell r="O4128" t="str">
            <v>gchateaug</v>
          </cell>
        </row>
        <row r="4129">
          <cell r="A4129" t="str">
            <v>2002</v>
          </cell>
          <cell r="B4129" t="str">
            <v>ITE4</v>
          </cell>
          <cell r="C4129" t="str">
            <v>A00</v>
          </cell>
          <cell r="D4129" t="str">
            <v>PC_EMP</v>
          </cell>
          <cell r="E4129" t="str">
            <v>T</v>
          </cell>
          <cell r="F4129" t="str">
            <v>TOTAL</v>
          </cell>
          <cell r="G4129" t="str">
            <v>RSE</v>
          </cell>
          <cell r="H4129" t="str">
            <v>:</v>
          </cell>
          <cell r="I4129" t="str">
            <v>MS</v>
          </cell>
          <cell r="K4129" t="str">
            <v>V</v>
          </cell>
          <cell r="L4129">
            <v>38628.496793981481</v>
          </cell>
          <cell r="M4129" t="str">
            <v>gchateaug</v>
          </cell>
          <cell r="N4129">
            <v>38680.624456018515</v>
          </cell>
          <cell r="O4129" t="str">
            <v>gchateaug</v>
          </cell>
        </row>
        <row r="4130">
          <cell r="A4130" t="str">
            <v>2002</v>
          </cell>
          <cell r="B4130" t="str">
            <v>ITE4</v>
          </cell>
          <cell r="C4130" t="str">
            <v>A00</v>
          </cell>
          <cell r="D4130" t="str">
            <v>PC_EMP</v>
          </cell>
          <cell r="E4130" t="str">
            <v>T</v>
          </cell>
          <cell r="F4130" t="str">
            <v>BES</v>
          </cell>
          <cell r="G4130" t="str">
            <v>TOTAL</v>
          </cell>
          <cell r="H4130" t="str">
            <v>:</v>
          </cell>
          <cell r="I4130" t="str">
            <v>MS</v>
          </cell>
          <cell r="K4130" t="str">
            <v>V</v>
          </cell>
          <cell r="L4130">
            <v>38628.496793981481</v>
          </cell>
          <cell r="M4130" t="str">
            <v>gchateaug</v>
          </cell>
          <cell r="N4130">
            <v>38680.624456018515</v>
          </cell>
          <cell r="O4130" t="str">
            <v>gchateaug</v>
          </cell>
        </row>
        <row r="4131">
          <cell r="A4131" t="str">
            <v>2002</v>
          </cell>
          <cell r="B4131" t="str">
            <v>ITE4</v>
          </cell>
          <cell r="C4131" t="str">
            <v>A00</v>
          </cell>
          <cell r="D4131" t="str">
            <v>PC_EMP</v>
          </cell>
          <cell r="E4131" t="str">
            <v>T</v>
          </cell>
          <cell r="F4131" t="str">
            <v>BES</v>
          </cell>
          <cell r="G4131" t="str">
            <v>RSE</v>
          </cell>
          <cell r="H4131" t="str">
            <v>:</v>
          </cell>
          <cell r="I4131" t="str">
            <v>MS</v>
          </cell>
          <cell r="K4131" t="str">
            <v>V</v>
          </cell>
          <cell r="L4131">
            <v>38628.496793981481</v>
          </cell>
          <cell r="M4131" t="str">
            <v>gchateaug</v>
          </cell>
          <cell r="N4131">
            <v>38680.624456018515</v>
          </cell>
          <cell r="O4131" t="str">
            <v>gchateaug</v>
          </cell>
        </row>
        <row r="4132">
          <cell r="A4132" t="str">
            <v>2002</v>
          </cell>
          <cell r="B4132" t="str">
            <v>ITD</v>
          </cell>
          <cell r="C4132" t="str">
            <v>A00</v>
          </cell>
          <cell r="D4132" t="str">
            <v>PC_EMP</v>
          </cell>
          <cell r="E4132" t="str">
            <v>T</v>
          </cell>
          <cell r="F4132" t="str">
            <v>TOTAL</v>
          </cell>
          <cell r="G4132" t="str">
            <v>TOTAL</v>
          </cell>
          <cell r="H4132" t="str">
            <v>:</v>
          </cell>
          <cell r="I4132" t="str">
            <v>MS</v>
          </cell>
          <cell r="K4132" t="str">
            <v>V</v>
          </cell>
          <cell r="L4132">
            <v>38628.496793981481</v>
          </cell>
          <cell r="M4132" t="str">
            <v>gchateaug</v>
          </cell>
          <cell r="N4132">
            <v>38680.624456018515</v>
          </cell>
          <cell r="O4132" t="str">
            <v>gchateaug</v>
          </cell>
        </row>
        <row r="4133">
          <cell r="A4133" t="str">
            <v>2002</v>
          </cell>
          <cell r="B4133" t="str">
            <v>ITD</v>
          </cell>
          <cell r="C4133" t="str">
            <v>A00</v>
          </cell>
          <cell r="D4133" t="str">
            <v>PC_EMP</v>
          </cell>
          <cell r="E4133" t="str">
            <v>T</v>
          </cell>
          <cell r="F4133" t="str">
            <v>TOTAL</v>
          </cell>
          <cell r="G4133" t="str">
            <v>RSE</v>
          </cell>
          <cell r="H4133" t="str">
            <v>:</v>
          </cell>
          <cell r="I4133" t="str">
            <v>MS</v>
          </cell>
          <cell r="K4133" t="str">
            <v>V</v>
          </cell>
          <cell r="L4133">
            <v>38628.496793981481</v>
          </cell>
          <cell r="M4133" t="str">
            <v>gchateaug</v>
          </cell>
          <cell r="N4133">
            <v>38680.624456018515</v>
          </cell>
          <cell r="O4133" t="str">
            <v>gchateaug</v>
          </cell>
        </row>
        <row r="4134">
          <cell r="A4134" t="str">
            <v>2002</v>
          </cell>
          <cell r="B4134" t="str">
            <v>ITD</v>
          </cell>
          <cell r="C4134" t="str">
            <v>A00</v>
          </cell>
          <cell r="D4134" t="str">
            <v>PC_EMP</v>
          </cell>
          <cell r="E4134" t="str">
            <v>T</v>
          </cell>
          <cell r="F4134" t="str">
            <v>BES</v>
          </cell>
          <cell r="G4134" t="str">
            <v>TOTAL</v>
          </cell>
          <cell r="H4134" t="str">
            <v>:</v>
          </cell>
          <cell r="I4134" t="str">
            <v>MS</v>
          </cell>
          <cell r="K4134" t="str">
            <v>V</v>
          </cell>
          <cell r="L4134">
            <v>38628.496793981481</v>
          </cell>
          <cell r="M4134" t="str">
            <v>gchateaug</v>
          </cell>
          <cell r="N4134">
            <v>38680.624456018515</v>
          </cell>
          <cell r="O4134" t="str">
            <v>gchateaug</v>
          </cell>
        </row>
        <row r="4135">
          <cell r="A4135" t="str">
            <v>1999</v>
          </cell>
          <cell r="B4135" t="str">
            <v>NL2</v>
          </cell>
          <cell r="C4135" t="str">
            <v>A00</v>
          </cell>
          <cell r="D4135" t="str">
            <v>PC_EMP</v>
          </cell>
          <cell r="E4135" t="str">
            <v>T</v>
          </cell>
          <cell r="F4135" t="str">
            <v>BES</v>
          </cell>
          <cell r="G4135" t="str">
            <v>TOTAL</v>
          </cell>
          <cell r="H4135" t="str">
            <v>:</v>
          </cell>
          <cell r="I4135" t="str">
            <v>NC</v>
          </cell>
          <cell r="K4135" t="str">
            <v>V</v>
          </cell>
          <cell r="L4135">
            <v>38628.496793981481</v>
          </cell>
          <cell r="M4135" t="str">
            <v>gchateaug</v>
          </cell>
          <cell r="N4135">
            <v>38680.624467592592</v>
          </cell>
          <cell r="O4135" t="str">
            <v>gchateaug</v>
          </cell>
        </row>
        <row r="4136">
          <cell r="A4136" t="str">
            <v>1999</v>
          </cell>
          <cell r="B4136" t="str">
            <v>NL13</v>
          </cell>
          <cell r="C4136" t="str">
            <v>A00</v>
          </cell>
          <cell r="D4136" t="str">
            <v>PC_EMP</v>
          </cell>
          <cell r="E4136" t="str">
            <v>T</v>
          </cell>
          <cell r="F4136" t="str">
            <v>TOTAL</v>
          </cell>
          <cell r="G4136" t="str">
            <v>TOTAL</v>
          </cell>
          <cell r="H4136" t="str">
            <v>:</v>
          </cell>
          <cell r="I4136" t="str">
            <v>NC</v>
          </cell>
          <cell r="K4136" t="str">
            <v>V</v>
          </cell>
          <cell r="L4136">
            <v>38628.496793981481</v>
          </cell>
          <cell r="M4136" t="str">
            <v>gchateaug</v>
          </cell>
          <cell r="N4136">
            <v>38680.624467592592</v>
          </cell>
          <cell r="O4136" t="str">
            <v>gchateaug</v>
          </cell>
        </row>
        <row r="4137">
          <cell r="A4137" t="str">
            <v>1999</v>
          </cell>
          <cell r="B4137" t="str">
            <v>NL13</v>
          </cell>
          <cell r="C4137" t="str">
            <v>A00</v>
          </cell>
          <cell r="D4137" t="str">
            <v>PC_EMP</v>
          </cell>
          <cell r="E4137" t="str">
            <v>T</v>
          </cell>
          <cell r="F4137" t="str">
            <v>BES</v>
          </cell>
          <cell r="G4137" t="str">
            <v>TOTAL</v>
          </cell>
          <cell r="H4137" t="str">
            <v>:</v>
          </cell>
          <cell r="I4137" t="str">
            <v>NC</v>
          </cell>
          <cell r="K4137" t="str">
            <v>V</v>
          </cell>
          <cell r="L4137">
            <v>38628.496793981481</v>
          </cell>
          <cell r="M4137" t="str">
            <v>gchateaug</v>
          </cell>
          <cell r="N4137">
            <v>38680.624467592592</v>
          </cell>
          <cell r="O4137" t="str">
            <v>gchateaug</v>
          </cell>
        </row>
        <row r="4138">
          <cell r="A4138" t="str">
            <v>1999</v>
          </cell>
          <cell r="B4138" t="str">
            <v>LU00</v>
          </cell>
          <cell r="C4138" t="str">
            <v>A00</v>
          </cell>
          <cell r="D4138" t="str">
            <v>PC_EMP</v>
          </cell>
          <cell r="E4138" t="str">
            <v>T</v>
          </cell>
          <cell r="F4138" t="str">
            <v>TOTAL</v>
          </cell>
          <cell r="G4138" t="str">
            <v>TOTAL</v>
          </cell>
          <cell r="H4138" t="str">
            <v>:</v>
          </cell>
          <cell r="I4138" t="str">
            <v>NC</v>
          </cell>
          <cell r="K4138" t="str">
            <v>V</v>
          </cell>
          <cell r="L4138">
            <v>38628.496793981481</v>
          </cell>
          <cell r="M4138" t="str">
            <v>gchateaug</v>
          </cell>
          <cell r="N4138">
            <v>38680.624467592592</v>
          </cell>
          <cell r="O4138" t="str">
            <v>gchateaug</v>
          </cell>
        </row>
        <row r="4139">
          <cell r="A4139" t="str">
            <v>1999</v>
          </cell>
          <cell r="B4139" t="str">
            <v>LU00</v>
          </cell>
          <cell r="C4139" t="str">
            <v>A00</v>
          </cell>
          <cell r="D4139" t="str">
            <v>PC_EMP</v>
          </cell>
          <cell r="E4139" t="str">
            <v>T</v>
          </cell>
          <cell r="F4139" t="str">
            <v>TOTAL</v>
          </cell>
          <cell r="G4139" t="str">
            <v>RSE</v>
          </cell>
          <cell r="H4139" t="str">
            <v>:</v>
          </cell>
          <cell r="I4139" t="str">
            <v>NC</v>
          </cell>
          <cell r="K4139" t="str">
            <v>V</v>
          </cell>
          <cell r="L4139">
            <v>38628.496793981481</v>
          </cell>
          <cell r="M4139" t="str">
            <v>gchateaug</v>
          </cell>
          <cell r="N4139">
            <v>38680.624467592592</v>
          </cell>
          <cell r="O4139" t="str">
            <v>gchateaug</v>
          </cell>
        </row>
        <row r="4140">
          <cell r="A4140" t="str">
            <v>1999</v>
          </cell>
          <cell r="B4140" t="str">
            <v>LU00</v>
          </cell>
          <cell r="C4140" t="str">
            <v>A00</v>
          </cell>
          <cell r="D4140" t="str">
            <v>PC_EMP</v>
          </cell>
          <cell r="E4140" t="str">
            <v>T</v>
          </cell>
          <cell r="F4140" t="str">
            <v>BES</v>
          </cell>
          <cell r="G4140" t="str">
            <v>TOTAL</v>
          </cell>
          <cell r="H4140" t="str">
            <v>:</v>
          </cell>
          <cell r="I4140" t="str">
            <v>NC</v>
          </cell>
          <cell r="K4140" t="str">
            <v>V</v>
          </cell>
          <cell r="L4140">
            <v>38628.496793981481</v>
          </cell>
          <cell r="M4140" t="str">
            <v>gchateaug</v>
          </cell>
          <cell r="N4140">
            <v>38680.624467592592</v>
          </cell>
          <cell r="O4140" t="str">
            <v>gchateaug</v>
          </cell>
        </row>
        <row r="4141">
          <cell r="A4141" t="str">
            <v>1999</v>
          </cell>
          <cell r="B4141" t="str">
            <v>LU00</v>
          </cell>
          <cell r="C4141" t="str">
            <v>A00</v>
          </cell>
          <cell r="D4141" t="str">
            <v>PC_EMP</v>
          </cell>
          <cell r="E4141" t="str">
            <v>T</v>
          </cell>
          <cell r="F4141" t="str">
            <v>BES</v>
          </cell>
          <cell r="G4141" t="str">
            <v>RSE</v>
          </cell>
          <cell r="H4141" t="str">
            <v>:</v>
          </cell>
          <cell r="I4141" t="str">
            <v>NC</v>
          </cell>
          <cell r="K4141" t="str">
            <v>V</v>
          </cell>
          <cell r="L4141">
            <v>38628.496793981481</v>
          </cell>
          <cell r="M4141" t="str">
            <v>gchateaug</v>
          </cell>
          <cell r="N4141">
            <v>38680.624467592592</v>
          </cell>
          <cell r="O4141" t="str">
            <v>gchateaug</v>
          </cell>
        </row>
        <row r="4142">
          <cell r="A4142" t="str">
            <v>1999</v>
          </cell>
          <cell r="B4142" t="str">
            <v>ITF5</v>
          </cell>
          <cell r="C4142" t="str">
            <v>A00</v>
          </cell>
          <cell r="D4142" t="str">
            <v>PC_EMP</v>
          </cell>
          <cell r="E4142" t="str">
            <v>T</v>
          </cell>
          <cell r="F4142" t="str">
            <v>TOTAL</v>
          </cell>
          <cell r="G4142" t="str">
            <v>TOTAL</v>
          </cell>
          <cell r="H4142" t="str">
            <v>:</v>
          </cell>
          <cell r="I4142" t="str">
            <v>NC</v>
          </cell>
          <cell r="K4142" t="str">
            <v>V</v>
          </cell>
          <cell r="L4142">
            <v>38628.496793981481</v>
          </cell>
          <cell r="M4142" t="str">
            <v>gchateaug</v>
          </cell>
          <cell r="N4142">
            <v>38680.624467592592</v>
          </cell>
          <cell r="O4142" t="str">
            <v>gchateaug</v>
          </cell>
        </row>
        <row r="4143">
          <cell r="A4143" t="str">
            <v>1999</v>
          </cell>
          <cell r="B4143" t="str">
            <v>ITF5</v>
          </cell>
          <cell r="C4143" t="str">
            <v>A00</v>
          </cell>
          <cell r="D4143" t="str">
            <v>PC_EMP</v>
          </cell>
          <cell r="E4143" t="str">
            <v>T</v>
          </cell>
          <cell r="F4143" t="str">
            <v>TOTAL</v>
          </cell>
          <cell r="G4143" t="str">
            <v>RSE</v>
          </cell>
          <cell r="H4143" t="str">
            <v>:</v>
          </cell>
          <cell r="I4143" t="str">
            <v>NC</v>
          </cell>
          <cell r="K4143" t="str">
            <v>V</v>
          </cell>
          <cell r="L4143">
            <v>38628.496793981481</v>
          </cell>
          <cell r="M4143" t="str">
            <v>gchateaug</v>
          </cell>
          <cell r="N4143">
            <v>38680.624467592592</v>
          </cell>
          <cell r="O4143" t="str">
            <v>gchateaug</v>
          </cell>
        </row>
        <row r="4144">
          <cell r="A4144" t="str">
            <v>1999</v>
          </cell>
          <cell r="B4144" t="str">
            <v>ITF5</v>
          </cell>
          <cell r="C4144" t="str">
            <v>A00</v>
          </cell>
          <cell r="D4144" t="str">
            <v>PC_EMP</v>
          </cell>
          <cell r="E4144" t="str">
            <v>T</v>
          </cell>
          <cell r="F4144" t="str">
            <v>BES</v>
          </cell>
          <cell r="G4144" t="str">
            <v>TOTAL</v>
          </cell>
          <cell r="H4144" t="str">
            <v>:</v>
          </cell>
          <cell r="I4144" t="str">
            <v>NC</v>
          </cell>
          <cell r="K4144" t="str">
            <v>V</v>
          </cell>
          <cell r="L4144">
            <v>38628.496793981481</v>
          </cell>
          <cell r="M4144" t="str">
            <v>gchateaug</v>
          </cell>
          <cell r="N4144">
            <v>38680.624467592592</v>
          </cell>
          <cell r="O4144" t="str">
            <v>gchateaug</v>
          </cell>
        </row>
        <row r="4145">
          <cell r="A4145" t="str">
            <v>1999</v>
          </cell>
          <cell r="B4145" t="str">
            <v>ITF5</v>
          </cell>
          <cell r="C4145" t="str">
            <v>A00</v>
          </cell>
          <cell r="D4145" t="str">
            <v>PC_EMP</v>
          </cell>
          <cell r="E4145" t="str">
            <v>T</v>
          </cell>
          <cell r="F4145" t="str">
            <v>BES</v>
          </cell>
          <cell r="G4145" t="str">
            <v>RSE</v>
          </cell>
          <cell r="H4145" t="str">
            <v>:</v>
          </cell>
          <cell r="I4145" t="str">
            <v>NC</v>
          </cell>
          <cell r="K4145" t="str">
            <v>V</v>
          </cell>
          <cell r="L4145">
            <v>38628.496793981481</v>
          </cell>
          <cell r="M4145" t="str">
            <v>gchateaug</v>
          </cell>
          <cell r="N4145">
            <v>38680.624467592592</v>
          </cell>
          <cell r="O4145" t="str">
            <v>gchateaug</v>
          </cell>
        </row>
        <row r="4146">
          <cell r="A4146" t="str">
            <v>1999</v>
          </cell>
          <cell r="B4146" t="str">
            <v>ITF1</v>
          </cell>
          <cell r="C4146" t="str">
            <v>A00</v>
          </cell>
          <cell r="D4146" t="str">
            <v>PC_EMP</v>
          </cell>
          <cell r="E4146" t="str">
            <v>T</v>
          </cell>
          <cell r="F4146" t="str">
            <v>TOTAL</v>
          </cell>
          <cell r="G4146" t="str">
            <v>TOTAL</v>
          </cell>
          <cell r="H4146" t="str">
            <v>:</v>
          </cell>
          <cell r="I4146" t="str">
            <v>NC</v>
          </cell>
          <cell r="K4146" t="str">
            <v>V</v>
          </cell>
          <cell r="L4146">
            <v>38628.496793981481</v>
          </cell>
          <cell r="M4146" t="str">
            <v>gchateaug</v>
          </cell>
          <cell r="N4146">
            <v>38680.624467592592</v>
          </cell>
          <cell r="O4146" t="str">
            <v>gchateaug</v>
          </cell>
        </row>
        <row r="4147">
          <cell r="A4147" t="str">
            <v>1999</v>
          </cell>
          <cell r="B4147" t="str">
            <v>ITF1</v>
          </cell>
          <cell r="C4147" t="str">
            <v>A00</v>
          </cell>
          <cell r="D4147" t="str">
            <v>PC_EMP</v>
          </cell>
          <cell r="E4147" t="str">
            <v>T</v>
          </cell>
          <cell r="F4147" t="str">
            <v>TOTAL</v>
          </cell>
          <cell r="G4147" t="str">
            <v>RSE</v>
          </cell>
          <cell r="H4147" t="str">
            <v>:</v>
          </cell>
          <cell r="I4147" t="str">
            <v>NC</v>
          </cell>
          <cell r="K4147" t="str">
            <v>V</v>
          </cell>
          <cell r="L4147">
            <v>38628.496793981481</v>
          </cell>
          <cell r="M4147" t="str">
            <v>gchateaug</v>
          </cell>
          <cell r="N4147">
            <v>38680.624467592592</v>
          </cell>
          <cell r="O4147" t="str">
            <v>gchateaug</v>
          </cell>
        </row>
        <row r="4148">
          <cell r="A4148" t="str">
            <v>1999</v>
          </cell>
          <cell r="B4148" t="str">
            <v>ITF1</v>
          </cell>
          <cell r="C4148" t="str">
            <v>A00</v>
          </cell>
          <cell r="D4148" t="str">
            <v>PC_EMP</v>
          </cell>
          <cell r="E4148" t="str">
            <v>T</v>
          </cell>
          <cell r="F4148" t="str">
            <v>BES</v>
          </cell>
          <cell r="G4148" t="str">
            <v>TOTAL</v>
          </cell>
          <cell r="H4148" t="str">
            <v>:</v>
          </cell>
          <cell r="I4148" t="str">
            <v>NC</v>
          </cell>
          <cell r="K4148" t="str">
            <v>V</v>
          </cell>
          <cell r="L4148">
            <v>38628.496793981481</v>
          </cell>
          <cell r="M4148" t="str">
            <v>gchateaug</v>
          </cell>
          <cell r="N4148">
            <v>38680.624467592592</v>
          </cell>
          <cell r="O4148" t="str">
            <v>gchateaug</v>
          </cell>
        </row>
        <row r="4149">
          <cell r="A4149" t="str">
            <v>1999</v>
          </cell>
          <cell r="B4149" t="str">
            <v>ITF1</v>
          </cell>
          <cell r="C4149" t="str">
            <v>A00</v>
          </cell>
          <cell r="D4149" t="str">
            <v>PC_EMP</v>
          </cell>
          <cell r="E4149" t="str">
            <v>T</v>
          </cell>
          <cell r="F4149" t="str">
            <v>BES</v>
          </cell>
          <cell r="G4149" t="str">
            <v>RSE</v>
          </cell>
          <cell r="H4149" t="str">
            <v>:</v>
          </cell>
          <cell r="I4149" t="str">
            <v>NC</v>
          </cell>
          <cell r="K4149" t="str">
            <v>V</v>
          </cell>
          <cell r="L4149">
            <v>38628.496793981481</v>
          </cell>
          <cell r="M4149" t="str">
            <v>gchateaug</v>
          </cell>
          <cell r="N4149">
            <v>38680.624467592592</v>
          </cell>
          <cell r="O4149" t="str">
            <v>gchateaug</v>
          </cell>
        </row>
        <row r="4150">
          <cell r="A4150" t="str">
            <v>1999</v>
          </cell>
          <cell r="B4150" t="str">
            <v>ITC4</v>
          </cell>
          <cell r="C4150" t="str">
            <v>A00</v>
          </cell>
          <cell r="D4150" t="str">
            <v>PC_EMP</v>
          </cell>
          <cell r="E4150" t="str">
            <v>T</v>
          </cell>
          <cell r="F4150" t="str">
            <v>TOTAL</v>
          </cell>
          <cell r="G4150" t="str">
            <v>TOTAL</v>
          </cell>
          <cell r="H4150" t="str">
            <v>:</v>
          </cell>
          <cell r="I4150" t="str">
            <v>NC</v>
          </cell>
          <cell r="K4150" t="str">
            <v>V</v>
          </cell>
          <cell r="L4150">
            <v>38628.496793981481</v>
          </cell>
          <cell r="M4150" t="str">
            <v>gchateaug</v>
          </cell>
          <cell r="N4150">
            <v>38680.624467592592</v>
          </cell>
          <cell r="O4150" t="str">
            <v>gchateaug</v>
          </cell>
        </row>
        <row r="4151">
          <cell r="A4151" t="str">
            <v>1999</v>
          </cell>
          <cell r="B4151" t="str">
            <v>ITC4</v>
          </cell>
          <cell r="C4151" t="str">
            <v>A00</v>
          </cell>
          <cell r="D4151" t="str">
            <v>PC_EMP</v>
          </cell>
          <cell r="E4151" t="str">
            <v>T</v>
          </cell>
          <cell r="F4151" t="str">
            <v>TOTAL</v>
          </cell>
          <cell r="G4151" t="str">
            <v>RSE</v>
          </cell>
          <cell r="H4151" t="str">
            <v>:</v>
          </cell>
          <cell r="I4151" t="str">
            <v>NC</v>
          </cell>
          <cell r="K4151" t="str">
            <v>V</v>
          </cell>
          <cell r="L4151">
            <v>38628.496793981481</v>
          </cell>
          <cell r="M4151" t="str">
            <v>gchateaug</v>
          </cell>
          <cell r="N4151">
            <v>38680.624467592592</v>
          </cell>
          <cell r="O4151" t="str">
            <v>gchateaug</v>
          </cell>
        </row>
        <row r="4152">
          <cell r="A4152" t="str">
            <v>1999</v>
          </cell>
          <cell r="B4152" t="str">
            <v>ITC4</v>
          </cell>
          <cell r="C4152" t="str">
            <v>A00</v>
          </cell>
          <cell r="D4152" t="str">
            <v>PC_EMP</v>
          </cell>
          <cell r="E4152" t="str">
            <v>T</v>
          </cell>
          <cell r="F4152" t="str">
            <v>BES</v>
          </cell>
          <cell r="G4152" t="str">
            <v>TOTAL</v>
          </cell>
          <cell r="H4152" t="str">
            <v>:</v>
          </cell>
          <cell r="I4152" t="str">
            <v>NC</v>
          </cell>
          <cell r="K4152" t="str">
            <v>V</v>
          </cell>
          <cell r="L4152">
            <v>38628.496793981481</v>
          </cell>
          <cell r="M4152" t="str">
            <v>gchateaug</v>
          </cell>
          <cell r="N4152">
            <v>38680.624467592592</v>
          </cell>
          <cell r="O4152" t="str">
            <v>gchateaug</v>
          </cell>
        </row>
        <row r="4153">
          <cell r="A4153" t="str">
            <v>1999</v>
          </cell>
          <cell r="B4153" t="str">
            <v>ITC4</v>
          </cell>
          <cell r="C4153" t="str">
            <v>A00</v>
          </cell>
          <cell r="D4153" t="str">
            <v>PC_EMP</v>
          </cell>
          <cell r="E4153" t="str">
            <v>T</v>
          </cell>
          <cell r="F4153" t="str">
            <v>BES</v>
          </cell>
          <cell r="G4153" t="str">
            <v>RSE</v>
          </cell>
          <cell r="H4153" t="str">
            <v>:</v>
          </cell>
          <cell r="I4153" t="str">
            <v>NC</v>
          </cell>
          <cell r="K4153" t="str">
            <v>V</v>
          </cell>
          <cell r="L4153">
            <v>38628.496793981481</v>
          </cell>
          <cell r="M4153" t="str">
            <v>gchateaug</v>
          </cell>
          <cell r="N4153">
            <v>38680.624467592592</v>
          </cell>
          <cell r="O4153" t="str">
            <v>gchateaug</v>
          </cell>
        </row>
        <row r="4154">
          <cell r="A4154" t="str">
            <v>1999</v>
          </cell>
          <cell r="B4154" t="str">
            <v>ITC3</v>
          </cell>
          <cell r="C4154" t="str">
            <v>A00</v>
          </cell>
          <cell r="D4154" t="str">
            <v>PC_EMP</v>
          </cell>
          <cell r="E4154" t="str">
            <v>T</v>
          </cell>
          <cell r="F4154" t="str">
            <v>TOTAL</v>
          </cell>
          <cell r="G4154" t="str">
            <v>TOTAL</v>
          </cell>
          <cell r="H4154" t="str">
            <v>:</v>
          </cell>
          <cell r="I4154" t="str">
            <v>NC</v>
          </cell>
          <cell r="K4154" t="str">
            <v>V</v>
          </cell>
          <cell r="L4154">
            <v>38628.496793981481</v>
          </cell>
          <cell r="M4154" t="str">
            <v>gchateaug</v>
          </cell>
          <cell r="N4154">
            <v>38680.624467592592</v>
          </cell>
          <cell r="O4154" t="str">
            <v>gchateaug</v>
          </cell>
        </row>
        <row r="4155">
          <cell r="A4155" t="str">
            <v>1999</v>
          </cell>
          <cell r="B4155" t="str">
            <v>ITC3</v>
          </cell>
          <cell r="C4155" t="str">
            <v>A00</v>
          </cell>
          <cell r="D4155" t="str">
            <v>PC_EMP</v>
          </cell>
          <cell r="E4155" t="str">
            <v>T</v>
          </cell>
          <cell r="F4155" t="str">
            <v>TOTAL</v>
          </cell>
          <cell r="G4155" t="str">
            <v>RSE</v>
          </cell>
          <cell r="H4155" t="str">
            <v>:</v>
          </cell>
          <cell r="I4155" t="str">
            <v>NC</v>
          </cell>
          <cell r="K4155" t="str">
            <v>V</v>
          </cell>
          <cell r="L4155">
            <v>38628.496793981481</v>
          </cell>
          <cell r="M4155" t="str">
            <v>gchateaug</v>
          </cell>
          <cell r="N4155">
            <v>38680.624467592592</v>
          </cell>
          <cell r="O4155" t="str">
            <v>gchateaug</v>
          </cell>
        </row>
        <row r="4156">
          <cell r="A4156" t="str">
            <v>1999</v>
          </cell>
          <cell r="B4156" t="str">
            <v>ITC3</v>
          </cell>
          <cell r="C4156" t="str">
            <v>A00</v>
          </cell>
          <cell r="D4156" t="str">
            <v>PC_EMP</v>
          </cell>
          <cell r="E4156" t="str">
            <v>T</v>
          </cell>
          <cell r="F4156" t="str">
            <v>BES</v>
          </cell>
          <cell r="G4156" t="str">
            <v>TOTAL</v>
          </cell>
          <cell r="H4156" t="str">
            <v>:</v>
          </cell>
          <cell r="I4156" t="str">
            <v>NC</v>
          </cell>
          <cell r="K4156" t="str">
            <v>V</v>
          </cell>
          <cell r="L4156">
            <v>38628.496793981481</v>
          </cell>
          <cell r="M4156" t="str">
            <v>gchateaug</v>
          </cell>
          <cell r="N4156">
            <v>38680.624467592592</v>
          </cell>
          <cell r="O4156" t="str">
            <v>gchateaug</v>
          </cell>
        </row>
        <row r="4157">
          <cell r="A4157" t="str">
            <v>1999</v>
          </cell>
          <cell r="B4157" t="str">
            <v>ITC3</v>
          </cell>
          <cell r="C4157" t="str">
            <v>A00</v>
          </cell>
          <cell r="D4157" t="str">
            <v>PC_EMP</v>
          </cell>
          <cell r="E4157" t="str">
            <v>T</v>
          </cell>
          <cell r="F4157" t="str">
            <v>BES</v>
          </cell>
          <cell r="G4157" t="str">
            <v>RSE</v>
          </cell>
          <cell r="H4157" t="str">
            <v>:</v>
          </cell>
          <cell r="I4157" t="str">
            <v>NC</v>
          </cell>
          <cell r="K4157" t="str">
            <v>V</v>
          </cell>
          <cell r="L4157">
            <v>38628.496793981481</v>
          </cell>
          <cell r="M4157" t="str">
            <v>gchateaug</v>
          </cell>
          <cell r="N4157">
            <v>38680.624467592592</v>
          </cell>
          <cell r="O4157" t="str">
            <v>gchateaug</v>
          </cell>
        </row>
        <row r="4158">
          <cell r="A4158" t="str">
            <v>1999</v>
          </cell>
          <cell r="B4158" t="str">
            <v>HU1</v>
          </cell>
          <cell r="C4158" t="str">
            <v>A00</v>
          </cell>
          <cell r="D4158" t="str">
            <v>PC_EMP</v>
          </cell>
          <cell r="E4158" t="str">
            <v>T</v>
          </cell>
          <cell r="F4158" t="str">
            <v>TOTAL</v>
          </cell>
          <cell r="G4158" t="str">
            <v>TOTAL</v>
          </cell>
          <cell r="H4158" t="str">
            <v>:</v>
          </cell>
          <cell r="I4158" t="str">
            <v>NC</v>
          </cell>
          <cell r="K4158" t="str">
            <v>V</v>
          </cell>
          <cell r="L4158">
            <v>38628.496793981481</v>
          </cell>
          <cell r="M4158" t="str">
            <v>gchateaug</v>
          </cell>
          <cell r="N4158">
            <v>38680.624467592592</v>
          </cell>
          <cell r="O4158" t="str">
            <v>gchateaug</v>
          </cell>
        </row>
        <row r="4159">
          <cell r="A4159" t="str">
            <v>1999</v>
          </cell>
          <cell r="B4159" t="str">
            <v>HU1</v>
          </cell>
          <cell r="C4159" t="str">
            <v>A00</v>
          </cell>
          <cell r="D4159" t="str">
            <v>PC_EMP</v>
          </cell>
          <cell r="E4159" t="str">
            <v>T</v>
          </cell>
          <cell r="F4159" t="str">
            <v>TOTAL</v>
          </cell>
          <cell r="G4159" t="str">
            <v>RSE</v>
          </cell>
          <cell r="H4159" t="str">
            <v>:</v>
          </cell>
          <cell r="I4159" t="str">
            <v>NC</v>
          </cell>
          <cell r="K4159" t="str">
            <v>V</v>
          </cell>
          <cell r="L4159">
            <v>38628.496793981481</v>
          </cell>
          <cell r="M4159" t="str">
            <v>gchateaug</v>
          </cell>
          <cell r="N4159">
            <v>38680.624467592592</v>
          </cell>
          <cell r="O4159" t="str">
            <v>gchateaug</v>
          </cell>
        </row>
        <row r="4160">
          <cell r="A4160" t="str">
            <v>2003</v>
          </cell>
          <cell r="B4160" t="str">
            <v>ES23</v>
          </cell>
          <cell r="C4160" t="str">
            <v>A00</v>
          </cell>
          <cell r="D4160" t="str">
            <v>PC_EMP</v>
          </cell>
          <cell r="E4160" t="str">
            <v>T</v>
          </cell>
          <cell r="F4160" t="str">
            <v>BES</v>
          </cell>
          <cell r="G4160" t="str">
            <v>TOTAL</v>
          </cell>
          <cell r="I4160" t="str">
            <v>MS</v>
          </cell>
          <cell r="K4160" t="str">
            <v>V</v>
          </cell>
          <cell r="L4160">
            <v>38628.496793981481</v>
          </cell>
          <cell r="M4160" t="str">
            <v>gchateaug</v>
          </cell>
          <cell r="N4160">
            <v>38680.624467592592</v>
          </cell>
          <cell r="O4160" t="str">
            <v>gchateaug</v>
          </cell>
          <cell r="Q4160">
            <v>0.88</v>
          </cell>
        </row>
        <row r="4161">
          <cell r="A4161" t="str">
            <v>2003</v>
          </cell>
          <cell r="B4161" t="str">
            <v>ES23</v>
          </cell>
          <cell r="C4161" t="str">
            <v>A00</v>
          </cell>
          <cell r="D4161" t="str">
            <v>PC_EMP</v>
          </cell>
          <cell r="E4161" t="str">
            <v>T</v>
          </cell>
          <cell r="F4161" t="str">
            <v>BES</v>
          </cell>
          <cell r="G4161" t="str">
            <v>RSE</v>
          </cell>
          <cell r="I4161" t="str">
            <v>MS</v>
          </cell>
          <cell r="K4161" t="str">
            <v>V</v>
          </cell>
          <cell r="L4161">
            <v>38628.496793981481</v>
          </cell>
          <cell r="M4161" t="str">
            <v>gchateaug</v>
          </cell>
          <cell r="N4161">
            <v>38680.624467592592</v>
          </cell>
          <cell r="O4161" t="str">
            <v>gchateaug</v>
          </cell>
          <cell r="Q4161">
            <v>0.19</v>
          </cell>
        </row>
        <row r="4162">
          <cell r="A4162" t="str">
            <v>2003</v>
          </cell>
          <cell r="B4162" t="str">
            <v>EE00</v>
          </cell>
          <cell r="C4162" t="str">
            <v>A00</v>
          </cell>
          <cell r="D4162" t="str">
            <v>PC_EMP</v>
          </cell>
          <cell r="E4162" t="str">
            <v>T</v>
          </cell>
          <cell r="F4162" t="str">
            <v>TOTAL</v>
          </cell>
          <cell r="G4162" t="str">
            <v>TOTAL</v>
          </cell>
          <cell r="I4162" t="str">
            <v>MS</v>
          </cell>
          <cell r="K4162" t="str">
            <v>V</v>
          </cell>
          <cell r="L4162">
            <v>38628.496793981481</v>
          </cell>
          <cell r="M4162" t="str">
            <v>gchateaug</v>
          </cell>
          <cell r="N4162">
            <v>38681.684618055559</v>
          </cell>
          <cell r="O4162" t="str">
            <v>gchateaug</v>
          </cell>
          <cell r="Q4162">
            <v>1.29</v>
          </cell>
        </row>
        <row r="4163">
          <cell r="A4163" t="str">
            <v>2003</v>
          </cell>
          <cell r="B4163" t="str">
            <v>EE00</v>
          </cell>
          <cell r="C4163" t="str">
            <v>A00</v>
          </cell>
          <cell r="D4163" t="str">
            <v>PC_EMP</v>
          </cell>
          <cell r="E4163" t="str">
            <v>T</v>
          </cell>
          <cell r="F4163" t="str">
            <v>TOTAL</v>
          </cell>
          <cell r="G4163" t="str">
            <v>RSE</v>
          </cell>
          <cell r="I4163" t="str">
            <v>MS</v>
          </cell>
          <cell r="K4163" t="str">
            <v>V</v>
          </cell>
          <cell r="L4163">
            <v>38628.496793981481</v>
          </cell>
          <cell r="M4163" t="str">
            <v>gchateaug</v>
          </cell>
          <cell r="N4163">
            <v>38681.684618055559</v>
          </cell>
          <cell r="O4163" t="str">
            <v>gchateaug</v>
          </cell>
          <cell r="Q4163">
            <v>0.92</v>
          </cell>
        </row>
        <row r="4164">
          <cell r="A4164" t="str">
            <v>2003</v>
          </cell>
          <cell r="B4164" t="str">
            <v>EE00</v>
          </cell>
          <cell r="C4164" t="str">
            <v>A00</v>
          </cell>
          <cell r="D4164" t="str">
            <v>PC_EMP</v>
          </cell>
          <cell r="E4164" t="str">
            <v>T</v>
          </cell>
          <cell r="F4164" t="str">
            <v>BES</v>
          </cell>
          <cell r="G4164" t="str">
            <v>TOTAL</v>
          </cell>
          <cell r="I4164" t="str">
            <v>MS</v>
          </cell>
          <cell r="K4164" t="str">
            <v>V</v>
          </cell>
          <cell r="L4164">
            <v>38628.496793981481</v>
          </cell>
          <cell r="M4164" t="str">
            <v>gchateaug</v>
          </cell>
          <cell r="N4164">
            <v>38681.684618055559</v>
          </cell>
          <cell r="O4164" t="str">
            <v>gchateaug</v>
          </cell>
          <cell r="Q4164">
            <v>0.26</v>
          </cell>
        </row>
        <row r="4165">
          <cell r="A4165" t="str">
            <v>2003</v>
          </cell>
          <cell r="B4165" t="str">
            <v>EE00</v>
          </cell>
          <cell r="C4165" t="str">
            <v>A00</v>
          </cell>
          <cell r="D4165" t="str">
            <v>PC_EMP</v>
          </cell>
          <cell r="E4165" t="str">
            <v>T</v>
          </cell>
          <cell r="F4165" t="str">
            <v>BES</v>
          </cell>
          <cell r="G4165" t="str">
            <v>RSE</v>
          </cell>
          <cell r="I4165" t="str">
            <v>MS</v>
          </cell>
          <cell r="K4165" t="str">
            <v>V</v>
          </cell>
          <cell r="L4165">
            <v>38628.496793981481</v>
          </cell>
          <cell r="M4165" t="str">
            <v>gchateaug</v>
          </cell>
          <cell r="N4165">
            <v>38681.684618055559</v>
          </cell>
          <cell r="O4165" t="str">
            <v>gchateaug</v>
          </cell>
          <cell r="Q4165">
            <v>0.16</v>
          </cell>
        </row>
        <row r="4166">
          <cell r="A4166" t="str">
            <v>2003</v>
          </cell>
          <cell r="B4166" t="str">
            <v>DEG0</v>
          </cell>
          <cell r="C4166" t="str">
            <v>A00</v>
          </cell>
          <cell r="D4166" t="str">
            <v>PC_EMP</v>
          </cell>
          <cell r="E4166" t="str">
            <v>T</v>
          </cell>
          <cell r="F4166" t="str">
            <v>TOTAL</v>
          </cell>
          <cell r="G4166" t="str">
            <v>TOTAL</v>
          </cell>
          <cell r="I4166" t="str">
            <v>MS</v>
          </cell>
          <cell r="K4166" t="str">
            <v>V</v>
          </cell>
          <cell r="L4166">
            <v>38628.496793981481</v>
          </cell>
          <cell r="M4166" t="str">
            <v>gchateaug</v>
          </cell>
          <cell r="N4166">
            <v>38680.630706018521</v>
          </cell>
          <cell r="O4166" t="str">
            <v>gchateaug</v>
          </cell>
          <cell r="Q4166">
            <v>1.51</v>
          </cell>
        </row>
        <row r="4167">
          <cell r="A4167" t="str">
            <v>2003</v>
          </cell>
          <cell r="B4167" t="str">
            <v>DEG0</v>
          </cell>
          <cell r="C4167" t="str">
            <v>A00</v>
          </cell>
          <cell r="D4167" t="str">
            <v>PC_EMP</v>
          </cell>
          <cell r="E4167" t="str">
            <v>T</v>
          </cell>
          <cell r="F4167" t="str">
            <v>TOTAL</v>
          </cell>
          <cell r="G4167" t="str">
            <v>RSE</v>
          </cell>
          <cell r="I4167" t="str">
            <v>MS</v>
          </cell>
          <cell r="K4167" t="str">
            <v>V</v>
          </cell>
          <cell r="L4167">
            <v>38628.496793981481</v>
          </cell>
          <cell r="M4167" t="str">
            <v>gchateaug</v>
          </cell>
          <cell r="N4167">
            <v>38680.630706018521</v>
          </cell>
          <cell r="O4167" t="str">
            <v>gchateaug</v>
          </cell>
          <cell r="Q4167">
            <v>0.96</v>
          </cell>
        </row>
        <row r="4168">
          <cell r="A4168" t="str">
            <v>2003</v>
          </cell>
          <cell r="B4168" t="str">
            <v>DEG0</v>
          </cell>
          <cell r="C4168" t="str">
            <v>A00</v>
          </cell>
          <cell r="D4168" t="str">
            <v>PC_EMP</v>
          </cell>
          <cell r="E4168" t="str">
            <v>T</v>
          </cell>
          <cell r="F4168" t="str">
            <v>BES</v>
          </cell>
          <cell r="G4168" t="str">
            <v>TOTAL</v>
          </cell>
          <cell r="I4168" t="str">
            <v>MS</v>
          </cell>
          <cell r="K4168" t="str">
            <v>V</v>
          </cell>
          <cell r="L4168">
            <v>38628.496793981481</v>
          </cell>
          <cell r="M4168" t="str">
            <v>gchateaug</v>
          </cell>
          <cell r="N4168">
            <v>38680.630706018521</v>
          </cell>
          <cell r="O4168" t="str">
            <v>gchateaug</v>
          </cell>
          <cell r="Q4168">
            <v>0.67</v>
          </cell>
        </row>
        <row r="4169">
          <cell r="A4169" t="str">
            <v>2003</v>
          </cell>
          <cell r="B4169" t="str">
            <v>DEG0</v>
          </cell>
          <cell r="C4169" t="str">
            <v>A00</v>
          </cell>
          <cell r="D4169" t="str">
            <v>PC_EMP</v>
          </cell>
          <cell r="E4169" t="str">
            <v>T</v>
          </cell>
          <cell r="F4169" t="str">
            <v>BES</v>
          </cell>
          <cell r="G4169" t="str">
            <v>RSE</v>
          </cell>
          <cell r="I4169" t="str">
            <v>MS</v>
          </cell>
          <cell r="K4169" t="str">
            <v>V</v>
          </cell>
          <cell r="L4169">
            <v>38628.496793981481</v>
          </cell>
          <cell r="M4169" t="str">
            <v>gchateaug</v>
          </cell>
          <cell r="N4169">
            <v>38680.630706018521</v>
          </cell>
          <cell r="O4169" t="str">
            <v>gchateaug</v>
          </cell>
          <cell r="Q4169">
            <v>0.4</v>
          </cell>
        </row>
        <row r="4170">
          <cell r="A4170" t="str">
            <v>2003</v>
          </cell>
          <cell r="B4170" t="str">
            <v>DEE2</v>
          </cell>
          <cell r="C4170" t="str">
            <v>A00</v>
          </cell>
          <cell r="D4170" t="str">
            <v>PC_EMP</v>
          </cell>
          <cell r="E4170" t="str">
            <v>T</v>
          </cell>
          <cell r="F4170" t="str">
            <v>TOTAL</v>
          </cell>
          <cell r="G4170" t="str">
            <v>TOTAL</v>
          </cell>
          <cell r="I4170" t="str">
            <v>MS</v>
          </cell>
          <cell r="K4170" t="str">
            <v>V</v>
          </cell>
          <cell r="L4170">
            <v>38628.496793981481</v>
          </cell>
          <cell r="M4170" t="str">
            <v>gchateaug</v>
          </cell>
          <cell r="N4170">
            <v>38680.630706018521</v>
          </cell>
          <cell r="O4170" t="str">
            <v>gchateaug</v>
          </cell>
          <cell r="Q4170">
            <v>1.67</v>
          </cell>
        </row>
        <row r="4171">
          <cell r="A4171" t="str">
            <v>2001</v>
          </cell>
          <cell r="B4171" t="str">
            <v>LT00</v>
          </cell>
          <cell r="C4171" t="str">
            <v>A00</v>
          </cell>
          <cell r="D4171" t="str">
            <v>PC_EMP</v>
          </cell>
          <cell r="E4171" t="str">
            <v>T</v>
          </cell>
          <cell r="F4171" t="str">
            <v>TOTAL</v>
          </cell>
          <cell r="G4171" t="str">
            <v>TOTAL</v>
          </cell>
          <cell r="I4171" t="str">
            <v>NC</v>
          </cell>
          <cell r="K4171" t="str">
            <v>V</v>
          </cell>
          <cell r="L4171">
            <v>38628.496793981481</v>
          </cell>
          <cell r="M4171" t="str">
            <v>gchateaug</v>
          </cell>
          <cell r="N4171">
            <v>38681.684641203705</v>
          </cell>
          <cell r="O4171" t="str">
            <v>gchateaug</v>
          </cell>
          <cell r="Q4171">
            <v>1.0900000000000001</v>
          </cell>
        </row>
        <row r="4172">
          <cell r="A4172" t="str">
            <v>2001</v>
          </cell>
          <cell r="B4172" t="str">
            <v>LT00</v>
          </cell>
          <cell r="C4172" t="str">
            <v>A00</v>
          </cell>
          <cell r="D4172" t="str">
            <v>PC_EMP</v>
          </cell>
          <cell r="E4172" t="str">
            <v>T</v>
          </cell>
          <cell r="F4172" t="str">
            <v>TOTAL</v>
          </cell>
          <cell r="G4172" t="str">
            <v>RSE</v>
          </cell>
          <cell r="I4172" t="str">
            <v>NC</v>
          </cell>
          <cell r="K4172" t="str">
            <v>V</v>
          </cell>
          <cell r="L4172">
            <v>38628.496793981481</v>
          </cell>
          <cell r="M4172" t="str">
            <v>gchateaug</v>
          </cell>
          <cell r="N4172">
            <v>38681.684641203705</v>
          </cell>
          <cell r="O4172" t="str">
            <v>gchateaug</v>
          </cell>
          <cell r="Q4172">
            <v>0.74</v>
          </cell>
        </row>
        <row r="4173">
          <cell r="A4173" t="str">
            <v>2001</v>
          </cell>
          <cell r="B4173" t="str">
            <v>LT00</v>
          </cell>
          <cell r="C4173" t="str">
            <v>A00</v>
          </cell>
          <cell r="D4173" t="str">
            <v>PC_EMP</v>
          </cell>
          <cell r="E4173" t="str">
            <v>T</v>
          </cell>
          <cell r="F4173" t="str">
            <v>BES</v>
          </cell>
          <cell r="G4173" t="str">
            <v>TOTAL</v>
          </cell>
          <cell r="I4173" t="str">
            <v>NC</v>
          </cell>
          <cell r="K4173" t="str">
            <v>V</v>
          </cell>
          <cell r="L4173">
            <v>38628.496793981481</v>
          </cell>
          <cell r="M4173" t="str">
            <v>gchateaug</v>
          </cell>
          <cell r="N4173">
            <v>38681.684641203705</v>
          </cell>
          <cell r="O4173" t="str">
            <v>gchateaug</v>
          </cell>
          <cell r="Q4173">
            <v>7.0000000000000007E-2</v>
          </cell>
        </row>
        <row r="4174">
          <cell r="A4174" t="str">
            <v>2001</v>
          </cell>
          <cell r="B4174" t="str">
            <v>LT00</v>
          </cell>
          <cell r="C4174" t="str">
            <v>A00</v>
          </cell>
          <cell r="D4174" t="str">
            <v>PC_EMP</v>
          </cell>
          <cell r="E4174" t="str">
            <v>T</v>
          </cell>
          <cell r="F4174" t="str">
            <v>BES</v>
          </cell>
          <cell r="G4174" t="str">
            <v>RSE</v>
          </cell>
          <cell r="I4174" t="str">
            <v>NC</v>
          </cell>
          <cell r="K4174" t="str">
            <v>V</v>
          </cell>
          <cell r="L4174">
            <v>38628.496793981481</v>
          </cell>
          <cell r="M4174" t="str">
            <v>gchateaug</v>
          </cell>
          <cell r="N4174">
            <v>38681.684641203705</v>
          </cell>
          <cell r="O4174" t="str">
            <v>gchateaug</v>
          </cell>
          <cell r="Q4174">
            <v>0.04</v>
          </cell>
        </row>
        <row r="4175">
          <cell r="A4175" t="str">
            <v>2001</v>
          </cell>
          <cell r="B4175" t="str">
            <v>ITF1</v>
          </cell>
          <cell r="C4175" t="str">
            <v>A00</v>
          </cell>
          <cell r="D4175" t="str">
            <v>PC_EMP</v>
          </cell>
          <cell r="E4175" t="str">
            <v>T</v>
          </cell>
          <cell r="F4175" t="str">
            <v>TOTAL</v>
          </cell>
          <cell r="G4175" t="str">
            <v>TOTAL</v>
          </cell>
          <cell r="H4175" t="str">
            <v>:</v>
          </cell>
          <cell r="I4175" t="str">
            <v>NC</v>
          </cell>
          <cell r="K4175" t="str">
            <v>V</v>
          </cell>
          <cell r="L4175">
            <v>38628.496793981481</v>
          </cell>
          <cell r="M4175" t="str">
            <v>gchateaug</v>
          </cell>
          <cell r="N4175">
            <v>38680.624456018515</v>
          </cell>
          <cell r="O4175" t="str">
            <v>gchateaug</v>
          </cell>
        </row>
        <row r="4176">
          <cell r="A4176" t="str">
            <v>2001</v>
          </cell>
          <cell r="B4176" t="str">
            <v>ITF1</v>
          </cell>
          <cell r="C4176" t="str">
            <v>A00</v>
          </cell>
          <cell r="D4176" t="str">
            <v>PC_EMP</v>
          </cell>
          <cell r="E4176" t="str">
            <v>T</v>
          </cell>
          <cell r="F4176" t="str">
            <v>TOTAL</v>
          </cell>
          <cell r="G4176" t="str">
            <v>RSE</v>
          </cell>
          <cell r="H4176" t="str">
            <v>:</v>
          </cell>
          <cell r="I4176" t="str">
            <v>NC</v>
          </cell>
          <cell r="K4176" t="str">
            <v>V</v>
          </cell>
          <cell r="L4176">
            <v>38628.496793981481</v>
          </cell>
          <cell r="M4176" t="str">
            <v>gchateaug</v>
          </cell>
          <cell r="N4176">
            <v>38680.624456018515</v>
          </cell>
          <cell r="O4176" t="str">
            <v>gchateaug</v>
          </cell>
        </row>
        <row r="4177">
          <cell r="A4177" t="str">
            <v>2001</v>
          </cell>
          <cell r="B4177" t="str">
            <v>ITF1</v>
          </cell>
          <cell r="C4177" t="str">
            <v>A00</v>
          </cell>
          <cell r="D4177" t="str">
            <v>PC_EMP</v>
          </cell>
          <cell r="E4177" t="str">
            <v>T</v>
          </cell>
          <cell r="F4177" t="str">
            <v>BES</v>
          </cell>
          <cell r="G4177" t="str">
            <v>TOTAL</v>
          </cell>
          <cell r="H4177" t="str">
            <v>:</v>
          </cell>
          <cell r="I4177" t="str">
            <v>NC</v>
          </cell>
          <cell r="K4177" t="str">
            <v>V</v>
          </cell>
          <cell r="L4177">
            <v>38628.496793981481</v>
          </cell>
          <cell r="M4177" t="str">
            <v>gchateaug</v>
          </cell>
          <cell r="N4177">
            <v>38680.624456018515</v>
          </cell>
          <cell r="O4177" t="str">
            <v>gchateaug</v>
          </cell>
        </row>
        <row r="4178">
          <cell r="A4178" t="str">
            <v>2001</v>
          </cell>
          <cell r="B4178" t="str">
            <v>ITF1</v>
          </cell>
          <cell r="C4178" t="str">
            <v>A00</v>
          </cell>
          <cell r="D4178" t="str">
            <v>PC_EMP</v>
          </cell>
          <cell r="E4178" t="str">
            <v>T</v>
          </cell>
          <cell r="F4178" t="str">
            <v>BES</v>
          </cell>
          <cell r="G4178" t="str">
            <v>RSE</v>
          </cell>
          <cell r="H4178" t="str">
            <v>:</v>
          </cell>
          <cell r="I4178" t="str">
            <v>NC</v>
          </cell>
          <cell r="K4178" t="str">
            <v>V</v>
          </cell>
          <cell r="L4178">
            <v>38628.496793981481</v>
          </cell>
          <cell r="M4178" t="str">
            <v>gchateaug</v>
          </cell>
          <cell r="N4178">
            <v>38680.624456018515</v>
          </cell>
          <cell r="O4178" t="str">
            <v>gchateaug</v>
          </cell>
        </row>
        <row r="4179">
          <cell r="A4179" t="str">
            <v>2001</v>
          </cell>
          <cell r="B4179" t="str">
            <v>ITC2</v>
          </cell>
          <cell r="C4179" t="str">
            <v>A00</v>
          </cell>
          <cell r="D4179" t="str">
            <v>PC_EMP</v>
          </cell>
          <cell r="E4179" t="str">
            <v>T</v>
          </cell>
          <cell r="F4179" t="str">
            <v>TOTAL</v>
          </cell>
          <cell r="G4179" t="str">
            <v>TOTAL</v>
          </cell>
          <cell r="H4179" t="str">
            <v>:</v>
          </cell>
          <cell r="I4179" t="str">
            <v>NC</v>
          </cell>
          <cell r="K4179" t="str">
            <v>V</v>
          </cell>
          <cell r="L4179">
            <v>38628.496793981481</v>
          </cell>
          <cell r="M4179" t="str">
            <v>gchateaug</v>
          </cell>
          <cell r="N4179">
            <v>38680.624456018515</v>
          </cell>
          <cell r="O4179" t="str">
            <v>gchateaug</v>
          </cell>
        </row>
        <row r="4180">
          <cell r="A4180" t="str">
            <v>2001</v>
          </cell>
          <cell r="B4180" t="str">
            <v>ITC2</v>
          </cell>
          <cell r="C4180" t="str">
            <v>A00</v>
          </cell>
          <cell r="D4180" t="str">
            <v>PC_EMP</v>
          </cell>
          <cell r="E4180" t="str">
            <v>T</v>
          </cell>
          <cell r="F4180" t="str">
            <v>TOTAL</v>
          </cell>
          <cell r="G4180" t="str">
            <v>RSE</v>
          </cell>
          <cell r="H4180" t="str">
            <v>:</v>
          </cell>
          <cell r="I4180" t="str">
            <v>NC</v>
          </cell>
          <cell r="K4180" t="str">
            <v>V</v>
          </cell>
          <cell r="L4180">
            <v>38628.496793981481</v>
          </cell>
          <cell r="M4180" t="str">
            <v>gchateaug</v>
          </cell>
          <cell r="N4180">
            <v>38680.624456018515</v>
          </cell>
          <cell r="O4180" t="str">
            <v>gchateaug</v>
          </cell>
        </row>
        <row r="4181">
          <cell r="A4181" t="str">
            <v>2001</v>
          </cell>
          <cell r="B4181" t="str">
            <v>ITC2</v>
          </cell>
          <cell r="C4181" t="str">
            <v>A00</v>
          </cell>
          <cell r="D4181" t="str">
            <v>PC_EMP</v>
          </cell>
          <cell r="E4181" t="str">
            <v>T</v>
          </cell>
          <cell r="F4181" t="str">
            <v>BES</v>
          </cell>
          <cell r="G4181" t="str">
            <v>TOTAL</v>
          </cell>
          <cell r="H4181" t="str">
            <v>:</v>
          </cell>
          <cell r="I4181" t="str">
            <v>NC</v>
          </cell>
          <cell r="K4181" t="str">
            <v>V</v>
          </cell>
          <cell r="L4181">
            <v>38628.496793981481</v>
          </cell>
          <cell r="M4181" t="str">
            <v>gchateaug</v>
          </cell>
          <cell r="N4181">
            <v>38680.624456018515</v>
          </cell>
          <cell r="O4181" t="str">
            <v>gchateaug</v>
          </cell>
        </row>
        <row r="4182">
          <cell r="A4182" t="str">
            <v>2001</v>
          </cell>
          <cell r="B4182" t="str">
            <v>ITC2</v>
          </cell>
          <cell r="C4182" t="str">
            <v>A00</v>
          </cell>
          <cell r="D4182" t="str">
            <v>PC_EMP</v>
          </cell>
          <cell r="E4182" t="str">
            <v>T</v>
          </cell>
          <cell r="F4182" t="str">
            <v>BES</v>
          </cell>
          <cell r="G4182" t="str">
            <v>RSE</v>
          </cell>
          <cell r="H4182" t="str">
            <v>:</v>
          </cell>
          <cell r="I4182" t="str">
            <v>NC</v>
          </cell>
          <cell r="K4182" t="str">
            <v>V</v>
          </cell>
          <cell r="L4182">
            <v>38628.496793981481</v>
          </cell>
          <cell r="M4182" t="str">
            <v>gchateaug</v>
          </cell>
          <cell r="N4182">
            <v>38680.624456018515</v>
          </cell>
          <cell r="O4182" t="str">
            <v>gchateaug</v>
          </cell>
        </row>
        <row r="4183">
          <cell r="A4183" t="str">
            <v>2001</v>
          </cell>
          <cell r="B4183" t="str">
            <v>ITC1</v>
          </cell>
          <cell r="C4183" t="str">
            <v>A00</v>
          </cell>
          <cell r="D4183" t="str">
            <v>PC_EMP</v>
          </cell>
          <cell r="E4183" t="str">
            <v>T</v>
          </cell>
          <cell r="F4183" t="str">
            <v>TOTAL</v>
          </cell>
          <cell r="G4183" t="str">
            <v>TOTAL</v>
          </cell>
          <cell r="H4183" t="str">
            <v>:</v>
          </cell>
          <cell r="I4183" t="str">
            <v>NC</v>
          </cell>
          <cell r="K4183" t="str">
            <v>V</v>
          </cell>
          <cell r="L4183">
            <v>38628.496793981481</v>
          </cell>
          <cell r="M4183" t="str">
            <v>gchateaug</v>
          </cell>
          <cell r="N4183">
            <v>38680.624456018515</v>
          </cell>
          <cell r="O4183" t="str">
            <v>gchateaug</v>
          </cell>
        </row>
        <row r="4184">
          <cell r="A4184" t="str">
            <v>2001</v>
          </cell>
          <cell r="B4184" t="str">
            <v>ITC1</v>
          </cell>
          <cell r="C4184" t="str">
            <v>A00</v>
          </cell>
          <cell r="D4184" t="str">
            <v>PC_EMP</v>
          </cell>
          <cell r="E4184" t="str">
            <v>T</v>
          </cell>
          <cell r="F4184" t="str">
            <v>TOTAL</v>
          </cell>
          <cell r="G4184" t="str">
            <v>RSE</v>
          </cell>
          <cell r="H4184" t="str">
            <v>:</v>
          </cell>
          <cell r="I4184" t="str">
            <v>NC</v>
          </cell>
          <cell r="K4184" t="str">
            <v>V</v>
          </cell>
          <cell r="L4184">
            <v>38628.496793981481</v>
          </cell>
          <cell r="M4184" t="str">
            <v>gchateaug</v>
          </cell>
          <cell r="N4184">
            <v>38680.624456018515</v>
          </cell>
          <cell r="O4184" t="str">
            <v>gchateaug</v>
          </cell>
        </row>
        <row r="4185">
          <cell r="A4185" t="str">
            <v>2001</v>
          </cell>
          <cell r="B4185" t="str">
            <v>ITC1</v>
          </cell>
          <cell r="C4185" t="str">
            <v>A00</v>
          </cell>
          <cell r="D4185" t="str">
            <v>PC_EMP</v>
          </cell>
          <cell r="E4185" t="str">
            <v>T</v>
          </cell>
          <cell r="F4185" t="str">
            <v>BES</v>
          </cell>
          <cell r="G4185" t="str">
            <v>TOTAL</v>
          </cell>
          <cell r="H4185" t="str">
            <v>:</v>
          </cell>
          <cell r="I4185" t="str">
            <v>NC</v>
          </cell>
          <cell r="K4185" t="str">
            <v>V</v>
          </cell>
          <cell r="L4185">
            <v>38628.496793981481</v>
          </cell>
          <cell r="M4185" t="str">
            <v>gchateaug</v>
          </cell>
          <cell r="N4185">
            <v>38680.624456018515</v>
          </cell>
          <cell r="O4185" t="str">
            <v>gchateaug</v>
          </cell>
        </row>
        <row r="4186">
          <cell r="A4186" t="str">
            <v>2001</v>
          </cell>
          <cell r="B4186" t="str">
            <v>ITC1</v>
          </cell>
          <cell r="C4186" t="str">
            <v>A00</v>
          </cell>
          <cell r="D4186" t="str">
            <v>PC_EMP</v>
          </cell>
          <cell r="E4186" t="str">
            <v>T</v>
          </cell>
          <cell r="F4186" t="str">
            <v>BES</v>
          </cell>
          <cell r="G4186" t="str">
            <v>RSE</v>
          </cell>
          <cell r="H4186" t="str">
            <v>:</v>
          </cell>
          <cell r="I4186" t="str">
            <v>NC</v>
          </cell>
          <cell r="K4186" t="str">
            <v>V</v>
          </cell>
          <cell r="L4186">
            <v>38628.496793981481</v>
          </cell>
          <cell r="M4186" t="str">
            <v>gchateaug</v>
          </cell>
          <cell r="N4186">
            <v>38680.624456018515</v>
          </cell>
          <cell r="O4186" t="str">
            <v>gchateaug</v>
          </cell>
        </row>
        <row r="4187">
          <cell r="A4187" t="str">
            <v>2001</v>
          </cell>
          <cell r="B4187" t="str">
            <v>HU31</v>
          </cell>
          <cell r="C4187" t="str">
            <v>A00</v>
          </cell>
          <cell r="D4187" t="str">
            <v>PC_EMP</v>
          </cell>
          <cell r="E4187" t="str">
            <v>T</v>
          </cell>
          <cell r="F4187" t="str">
            <v>TOTAL</v>
          </cell>
          <cell r="G4187" t="str">
            <v>TOTAL</v>
          </cell>
          <cell r="H4187" t="str">
            <v>:</v>
          </cell>
          <cell r="I4187" t="str">
            <v>NC</v>
          </cell>
          <cell r="K4187" t="str">
            <v>V</v>
          </cell>
          <cell r="L4187">
            <v>38628.496793981481</v>
          </cell>
          <cell r="M4187" t="str">
            <v>gchateaug</v>
          </cell>
          <cell r="N4187">
            <v>38680.624456018515</v>
          </cell>
          <cell r="O4187" t="str">
            <v>gchateaug</v>
          </cell>
        </row>
        <row r="4188">
          <cell r="A4188" t="str">
            <v>2001</v>
          </cell>
          <cell r="B4188" t="str">
            <v>HU31</v>
          </cell>
          <cell r="C4188" t="str">
            <v>A00</v>
          </cell>
          <cell r="D4188" t="str">
            <v>PC_EMP</v>
          </cell>
          <cell r="E4188" t="str">
            <v>T</v>
          </cell>
          <cell r="F4188" t="str">
            <v>TOTAL</v>
          </cell>
          <cell r="G4188" t="str">
            <v>RSE</v>
          </cell>
          <cell r="H4188" t="str">
            <v>:</v>
          </cell>
          <cell r="I4188" t="str">
            <v>NC</v>
          </cell>
          <cell r="K4188" t="str">
            <v>V</v>
          </cell>
          <cell r="L4188">
            <v>38628.496793981481</v>
          </cell>
          <cell r="M4188" t="str">
            <v>gchateaug</v>
          </cell>
          <cell r="N4188">
            <v>38680.624456018515</v>
          </cell>
          <cell r="O4188" t="str">
            <v>gchateaug</v>
          </cell>
        </row>
        <row r="4189">
          <cell r="A4189" t="str">
            <v>2001</v>
          </cell>
          <cell r="B4189" t="str">
            <v>HU31</v>
          </cell>
          <cell r="C4189" t="str">
            <v>A00</v>
          </cell>
          <cell r="D4189" t="str">
            <v>PC_EMP</v>
          </cell>
          <cell r="E4189" t="str">
            <v>T</v>
          </cell>
          <cell r="F4189" t="str">
            <v>BES</v>
          </cell>
          <cell r="G4189" t="str">
            <v>TOTAL</v>
          </cell>
          <cell r="H4189" t="str">
            <v>:</v>
          </cell>
          <cell r="I4189" t="str">
            <v>NC</v>
          </cell>
          <cell r="K4189" t="str">
            <v>V</v>
          </cell>
          <cell r="L4189">
            <v>38628.496793981481</v>
          </cell>
          <cell r="M4189" t="str">
            <v>gchateaug</v>
          </cell>
          <cell r="N4189">
            <v>38680.624456018515</v>
          </cell>
          <cell r="O4189" t="str">
            <v>gchateaug</v>
          </cell>
        </row>
        <row r="4190">
          <cell r="A4190" t="str">
            <v>2001</v>
          </cell>
          <cell r="B4190" t="str">
            <v>HU31</v>
          </cell>
          <cell r="C4190" t="str">
            <v>A00</v>
          </cell>
          <cell r="D4190" t="str">
            <v>PC_EMP</v>
          </cell>
          <cell r="E4190" t="str">
            <v>T</v>
          </cell>
          <cell r="F4190" t="str">
            <v>BES</v>
          </cell>
          <cell r="G4190" t="str">
            <v>RSE</v>
          </cell>
          <cell r="H4190" t="str">
            <v>:</v>
          </cell>
          <cell r="I4190" t="str">
            <v>NC</v>
          </cell>
          <cell r="K4190" t="str">
            <v>V</v>
          </cell>
          <cell r="L4190">
            <v>38628.496793981481</v>
          </cell>
          <cell r="M4190" t="str">
            <v>gchateaug</v>
          </cell>
          <cell r="N4190">
            <v>38680.624456018515</v>
          </cell>
          <cell r="O4190" t="str">
            <v>gchateaug</v>
          </cell>
        </row>
        <row r="4191">
          <cell r="A4191" t="str">
            <v>2001</v>
          </cell>
          <cell r="B4191" t="str">
            <v>HU22</v>
          </cell>
          <cell r="C4191" t="str">
            <v>A00</v>
          </cell>
          <cell r="D4191" t="str">
            <v>PC_EMP</v>
          </cell>
          <cell r="E4191" t="str">
            <v>T</v>
          </cell>
          <cell r="F4191" t="str">
            <v>TOTAL</v>
          </cell>
          <cell r="G4191" t="str">
            <v>TOTAL</v>
          </cell>
          <cell r="H4191" t="str">
            <v>:</v>
          </cell>
          <cell r="I4191" t="str">
            <v>NC</v>
          </cell>
          <cell r="K4191" t="str">
            <v>V</v>
          </cell>
          <cell r="L4191">
            <v>38628.496793981481</v>
          </cell>
          <cell r="M4191" t="str">
            <v>gchateaug</v>
          </cell>
          <cell r="N4191">
            <v>38680.624456018515</v>
          </cell>
          <cell r="O4191" t="str">
            <v>gchateaug</v>
          </cell>
        </row>
        <row r="4192">
          <cell r="A4192" t="str">
            <v>2001</v>
          </cell>
          <cell r="B4192" t="str">
            <v>HU22</v>
          </cell>
          <cell r="C4192" t="str">
            <v>A00</v>
          </cell>
          <cell r="D4192" t="str">
            <v>PC_EMP</v>
          </cell>
          <cell r="E4192" t="str">
            <v>T</v>
          </cell>
          <cell r="F4192" t="str">
            <v>TOTAL</v>
          </cell>
          <cell r="G4192" t="str">
            <v>RSE</v>
          </cell>
          <cell r="H4192" t="str">
            <v>:</v>
          </cell>
          <cell r="I4192" t="str">
            <v>NC</v>
          </cell>
          <cell r="K4192" t="str">
            <v>V</v>
          </cell>
          <cell r="L4192">
            <v>38628.496793981481</v>
          </cell>
          <cell r="M4192" t="str">
            <v>gchateaug</v>
          </cell>
          <cell r="N4192">
            <v>38680.624456018515</v>
          </cell>
          <cell r="O4192" t="str">
            <v>gchateaug</v>
          </cell>
        </row>
        <row r="4193">
          <cell r="A4193" t="str">
            <v>1999</v>
          </cell>
          <cell r="B4193" t="str">
            <v>FR82</v>
          </cell>
          <cell r="C4193" t="str">
            <v>A00</v>
          </cell>
          <cell r="D4193" t="str">
            <v>PC_EMP</v>
          </cell>
          <cell r="E4193" t="str">
            <v>T</v>
          </cell>
          <cell r="F4193" t="str">
            <v>TOTAL</v>
          </cell>
          <cell r="G4193" t="str">
            <v>RSE</v>
          </cell>
          <cell r="H4193" t="str">
            <v>:</v>
          </cell>
          <cell r="I4193" t="str">
            <v>NC</v>
          </cell>
          <cell r="K4193" t="str">
            <v>V</v>
          </cell>
          <cell r="L4193">
            <v>38628.496793981481</v>
          </cell>
          <cell r="M4193" t="str">
            <v>gchateaug</v>
          </cell>
          <cell r="N4193">
            <v>38680.624456018515</v>
          </cell>
          <cell r="O4193" t="str">
            <v>gchateaug</v>
          </cell>
        </row>
        <row r="4194">
          <cell r="A4194" t="str">
            <v>1999</v>
          </cell>
          <cell r="B4194" t="str">
            <v>FR82</v>
          </cell>
          <cell r="C4194" t="str">
            <v>A00</v>
          </cell>
          <cell r="D4194" t="str">
            <v>PC_EMP</v>
          </cell>
          <cell r="E4194" t="str">
            <v>T</v>
          </cell>
          <cell r="F4194" t="str">
            <v>BES</v>
          </cell>
          <cell r="G4194" t="str">
            <v>TOTAL</v>
          </cell>
          <cell r="H4194" t="str">
            <v>:</v>
          </cell>
          <cell r="I4194" t="str">
            <v>NC</v>
          </cell>
          <cell r="K4194" t="str">
            <v>V</v>
          </cell>
          <cell r="L4194">
            <v>38628.496793981481</v>
          </cell>
          <cell r="M4194" t="str">
            <v>gchateaug</v>
          </cell>
          <cell r="N4194">
            <v>38680.624456018515</v>
          </cell>
          <cell r="O4194" t="str">
            <v>gchateaug</v>
          </cell>
        </row>
        <row r="4195">
          <cell r="A4195" t="str">
            <v>1999</v>
          </cell>
          <cell r="B4195" t="str">
            <v>FR82</v>
          </cell>
          <cell r="C4195" t="str">
            <v>A00</v>
          </cell>
          <cell r="D4195" t="str">
            <v>PC_EMP</v>
          </cell>
          <cell r="E4195" t="str">
            <v>T</v>
          </cell>
          <cell r="F4195" t="str">
            <v>BES</v>
          </cell>
          <cell r="G4195" t="str">
            <v>RSE</v>
          </cell>
          <cell r="H4195" t="str">
            <v>:</v>
          </cell>
          <cell r="I4195" t="str">
            <v>NC</v>
          </cell>
          <cell r="K4195" t="str">
            <v>V</v>
          </cell>
          <cell r="L4195">
            <v>38628.496793981481</v>
          </cell>
          <cell r="M4195" t="str">
            <v>gchateaug</v>
          </cell>
          <cell r="N4195">
            <v>38680.624456018515</v>
          </cell>
          <cell r="O4195" t="str">
            <v>gchateaug</v>
          </cell>
        </row>
        <row r="4196">
          <cell r="A4196" t="str">
            <v>1999</v>
          </cell>
          <cell r="B4196" t="str">
            <v>FR7</v>
          </cell>
          <cell r="C4196" t="str">
            <v>A00</v>
          </cell>
          <cell r="D4196" t="str">
            <v>PC_EMP</v>
          </cell>
          <cell r="E4196" t="str">
            <v>T</v>
          </cell>
          <cell r="F4196" t="str">
            <v>TOTAL</v>
          </cell>
          <cell r="G4196" t="str">
            <v>TOTAL</v>
          </cell>
          <cell r="H4196" t="str">
            <v>:</v>
          </cell>
          <cell r="I4196" t="str">
            <v>NC</v>
          </cell>
          <cell r="K4196" t="str">
            <v>V</v>
          </cell>
          <cell r="L4196">
            <v>38628.496793981481</v>
          </cell>
          <cell r="M4196" t="str">
            <v>gchateaug</v>
          </cell>
          <cell r="N4196">
            <v>38680.624456018515</v>
          </cell>
          <cell r="O4196" t="str">
            <v>gchateaug</v>
          </cell>
        </row>
        <row r="4197">
          <cell r="A4197" t="str">
            <v>1999</v>
          </cell>
          <cell r="B4197" t="str">
            <v>FR7</v>
          </cell>
          <cell r="C4197" t="str">
            <v>A00</v>
          </cell>
          <cell r="D4197" t="str">
            <v>PC_EMP</v>
          </cell>
          <cell r="E4197" t="str">
            <v>T</v>
          </cell>
          <cell r="F4197" t="str">
            <v>TOTAL</v>
          </cell>
          <cell r="G4197" t="str">
            <v>RSE</v>
          </cell>
          <cell r="H4197" t="str">
            <v>:</v>
          </cell>
          <cell r="I4197" t="str">
            <v>NC</v>
          </cell>
          <cell r="K4197" t="str">
            <v>V</v>
          </cell>
          <cell r="L4197">
            <v>38628.496793981481</v>
          </cell>
          <cell r="M4197" t="str">
            <v>gchateaug</v>
          </cell>
          <cell r="N4197">
            <v>38680.624456018515</v>
          </cell>
          <cell r="O4197" t="str">
            <v>gchateaug</v>
          </cell>
        </row>
        <row r="4198">
          <cell r="A4198" t="str">
            <v>2003</v>
          </cell>
          <cell r="B4198" t="str">
            <v>PT2</v>
          </cell>
          <cell r="C4198" t="str">
            <v>A00</v>
          </cell>
          <cell r="D4198" t="str">
            <v>PC_EMP</v>
          </cell>
          <cell r="E4198" t="str">
            <v>T</v>
          </cell>
          <cell r="F4198" t="str">
            <v>BES</v>
          </cell>
          <cell r="G4198" t="str">
            <v>TOTAL</v>
          </cell>
          <cell r="H4198" t="str">
            <v>be</v>
          </cell>
          <cell r="I4198" t="str">
            <v>MS</v>
          </cell>
          <cell r="K4198" t="str">
            <v>V</v>
          </cell>
          <cell r="L4198">
            <v>38628.496805555558</v>
          </cell>
          <cell r="M4198" t="str">
            <v>gchateaug</v>
          </cell>
          <cell r="N4198">
            <v>38680.624479166669</v>
          </cell>
          <cell r="O4198" t="str">
            <v>gchateaug</v>
          </cell>
          <cell r="Q4198">
            <v>0.02</v>
          </cell>
        </row>
        <row r="4199">
          <cell r="A4199" t="str">
            <v>2003</v>
          </cell>
          <cell r="B4199" t="str">
            <v>PT2</v>
          </cell>
          <cell r="C4199" t="str">
            <v>A00</v>
          </cell>
          <cell r="D4199" t="str">
            <v>PC_EMP</v>
          </cell>
          <cell r="E4199" t="str">
            <v>T</v>
          </cell>
          <cell r="F4199" t="str">
            <v>BES</v>
          </cell>
          <cell r="G4199" t="str">
            <v>RSE</v>
          </cell>
          <cell r="H4199" t="str">
            <v>be</v>
          </cell>
          <cell r="I4199" t="str">
            <v>MS</v>
          </cell>
          <cell r="K4199" t="str">
            <v>V</v>
          </cell>
          <cell r="L4199">
            <v>38628.496805555558</v>
          </cell>
          <cell r="M4199" t="str">
            <v>gchateaug</v>
          </cell>
          <cell r="N4199">
            <v>38680.624479166669</v>
          </cell>
          <cell r="O4199" t="str">
            <v>gchateaug</v>
          </cell>
          <cell r="Q4199">
            <v>0.01</v>
          </cell>
        </row>
        <row r="4200">
          <cell r="A4200" t="str">
            <v>2003</v>
          </cell>
          <cell r="B4200" t="str">
            <v>PT17</v>
          </cell>
          <cell r="C4200" t="str">
            <v>A00</v>
          </cell>
          <cell r="D4200" t="str">
            <v>PC_EMP</v>
          </cell>
          <cell r="E4200" t="str">
            <v>T</v>
          </cell>
          <cell r="F4200" t="str">
            <v>TOTAL</v>
          </cell>
          <cell r="G4200" t="str">
            <v>TOTAL</v>
          </cell>
          <cell r="H4200" t="str">
            <v>be</v>
          </cell>
          <cell r="I4200" t="str">
            <v>MS</v>
          </cell>
          <cell r="K4200" t="str">
            <v>V</v>
          </cell>
          <cell r="L4200">
            <v>38628.496805555558</v>
          </cell>
          <cell r="M4200" t="str">
            <v>gchateaug</v>
          </cell>
          <cell r="N4200">
            <v>38680.624479166669</v>
          </cell>
          <cell r="O4200" t="str">
            <v>gchateaug</v>
          </cell>
          <cell r="Q4200">
            <v>1.59</v>
          </cell>
        </row>
        <row r="4201">
          <cell r="A4201" t="str">
            <v>2003</v>
          </cell>
          <cell r="B4201" t="str">
            <v>PT17</v>
          </cell>
          <cell r="C4201" t="str">
            <v>A00</v>
          </cell>
          <cell r="D4201" t="str">
            <v>PC_EMP</v>
          </cell>
          <cell r="E4201" t="str">
            <v>T</v>
          </cell>
          <cell r="F4201" t="str">
            <v>TOTAL</v>
          </cell>
          <cell r="G4201" t="str">
            <v>RSE</v>
          </cell>
          <cell r="H4201" t="str">
            <v>be</v>
          </cell>
          <cell r="I4201" t="str">
            <v>MS</v>
          </cell>
          <cell r="K4201" t="str">
            <v>V</v>
          </cell>
          <cell r="L4201">
            <v>38628.496805555558</v>
          </cell>
          <cell r="M4201" t="str">
            <v>gchateaug</v>
          </cell>
          <cell r="N4201">
            <v>38680.624479166669</v>
          </cell>
          <cell r="O4201" t="str">
            <v>gchateaug</v>
          </cell>
          <cell r="Q4201">
            <v>1.31</v>
          </cell>
        </row>
        <row r="4202">
          <cell r="A4202" t="str">
            <v>2003</v>
          </cell>
          <cell r="B4202" t="str">
            <v>PT17</v>
          </cell>
          <cell r="C4202" t="str">
            <v>A00</v>
          </cell>
          <cell r="D4202" t="str">
            <v>PC_EMP</v>
          </cell>
          <cell r="E4202" t="str">
            <v>T</v>
          </cell>
          <cell r="F4202" t="str">
            <v>BES</v>
          </cell>
          <cell r="G4202" t="str">
            <v>TOTAL</v>
          </cell>
          <cell r="H4202" t="str">
            <v>be</v>
          </cell>
          <cell r="I4202" t="str">
            <v>MS</v>
          </cell>
          <cell r="K4202" t="str">
            <v>V</v>
          </cell>
          <cell r="L4202">
            <v>38628.496805555558</v>
          </cell>
          <cell r="M4202" t="str">
            <v>gchateaug</v>
          </cell>
          <cell r="N4202">
            <v>38680.624479166669</v>
          </cell>
          <cell r="O4202" t="str">
            <v>gchateaug</v>
          </cell>
          <cell r="Q4202">
            <v>0.35</v>
          </cell>
        </row>
        <row r="4203">
          <cell r="A4203" t="str">
            <v>2003</v>
          </cell>
          <cell r="B4203" t="str">
            <v>PT17</v>
          </cell>
          <cell r="C4203" t="str">
            <v>A00</v>
          </cell>
          <cell r="D4203" t="str">
            <v>PC_EMP</v>
          </cell>
          <cell r="E4203" t="str">
            <v>T</v>
          </cell>
          <cell r="F4203" t="str">
            <v>BES</v>
          </cell>
          <cell r="G4203" t="str">
            <v>RSE</v>
          </cell>
          <cell r="H4203" t="str">
            <v>be</v>
          </cell>
          <cell r="I4203" t="str">
            <v>MS</v>
          </cell>
          <cell r="K4203" t="str">
            <v>V</v>
          </cell>
          <cell r="L4203">
            <v>38628.496805555558</v>
          </cell>
          <cell r="M4203" t="str">
            <v>gchateaug</v>
          </cell>
          <cell r="N4203">
            <v>38680.624479166669</v>
          </cell>
          <cell r="O4203" t="str">
            <v>gchateaug</v>
          </cell>
          <cell r="Q4203">
            <v>0.25</v>
          </cell>
        </row>
        <row r="4204">
          <cell r="A4204" t="str">
            <v>2003</v>
          </cell>
          <cell r="B4204" t="str">
            <v>NL2</v>
          </cell>
          <cell r="C4204" t="str">
            <v>A00</v>
          </cell>
          <cell r="D4204" t="str">
            <v>PC_EMP</v>
          </cell>
          <cell r="E4204" t="str">
            <v>T</v>
          </cell>
          <cell r="F4204" t="str">
            <v>TOTAL</v>
          </cell>
          <cell r="G4204" t="str">
            <v>TOTAL</v>
          </cell>
          <cell r="H4204" t="str">
            <v>:</v>
          </cell>
          <cell r="I4204" t="str">
            <v>MS</v>
          </cell>
          <cell r="K4204" t="str">
            <v>V</v>
          </cell>
          <cell r="L4204">
            <v>38628.496805555558</v>
          </cell>
          <cell r="M4204" t="str">
            <v>gchateaug</v>
          </cell>
          <cell r="N4204">
            <v>38680.624479166669</v>
          </cell>
          <cell r="O4204" t="str">
            <v>gchateaug</v>
          </cell>
        </row>
        <row r="4205">
          <cell r="A4205" t="str">
            <v>2003</v>
          </cell>
          <cell r="B4205" t="str">
            <v>NL2</v>
          </cell>
          <cell r="C4205" t="str">
            <v>A00</v>
          </cell>
          <cell r="D4205" t="str">
            <v>PC_EMP</v>
          </cell>
          <cell r="E4205" t="str">
            <v>T</v>
          </cell>
          <cell r="F4205" t="str">
            <v>BES</v>
          </cell>
          <cell r="G4205" t="str">
            <v>TOTAL</v>
          </cell>
          <cell r="H4205" t="str">
            <v>e</v>
          </cell>
          <cell r="I4205" t="str">
            <v>MS</v>
          </cell>
          <cell r="K4205" t="str">
            <v>V</v>
          </cell>
          <cell r="L4205">
            <v>38628.496805555558</v>
          </cell>
          <cell r="M4205" t="str">
            <v>gchateaug</v>
          </cell>
          <cell r="N4205">
            <v>38680.624479166669</v>
          </cell>
          <cell r="O4205" t="str">
            <v>gchateaug</v>
          </cell>
          <cell r="Q4205">
            <v>0.65</v>
          </cell>
        </row>
        <row r="4206">
          <cell r="A4206" t="str">
            <v>2003</v>
          </cell>
          <cell r="B4206" t="str">
            <v>NL2</v>
          </cell>
          <cell r="C4206" t="str">
            <v>A00</v>
          </cell>
          <cell r="D4206" t="str">
            <v>PC_EMP</v>
          </cell>
          <cell r="E4206" t="str">
            <v>T</v>
          </cell>
          <cell r="F4206" t="str">
            <v>BES</v>
          </cell>
          <cell r="G4206" t="str">
            <v>RSE</v>
          </cell>
          <cell r="H4206" t="str">
            <v>e</v>
          </cell>
          <cell r="I4206" t="str">
            <v>MS</v>
          </cell>
          <cell r="K4206" t="str">
            <v>V</v>
          </cell>
          <cell r="L4206">
            <v>38628.496805555558</v>
          </cell>
          <cell r="M4206" t="str">
            <v>gchateaug</v>
          </cell>
          <cell r="N4206">
            <v>38680.624479166669</v>
          </cell>
          <cell r="O4206" t="str">
            <v>gchateaug</v>
          </cell>
          <cell r="Q4206">
            <v>0.27</v>
          </cell>
        </row>
        <row r="4207">
          <cell r="A4207" t="str">
            <v>2003</v>
          </cell>
          <cell r="B4207" t="str">
            <v>LV00</v>
          </cell>
          <cell r="C4207" t="str">
            <v>A00</v>
          </cell>
          <cell r="D4207" t="str">
            <v>PC_EMP</v>
          </cell>
          <cell r="E4207" t="str">
            <v>T</v>
          </cell>
          <cell r="F4207" t="str">
            <v>TOTAL</v>
          </cell>
          <cell r="G4207" t="str">
            <v>TOTAL</v>
          </cell>
          <cell r="I4207" t="str">
            <v>MS</v>
          </cell>
          <cell r="K4207" t="str">
            <v>V</v>
          </cell>
          <cell r="L4207">
            <v>38628.496805555558</v>
          </cell>
          <cell r="M4207" t="str">
            <v>gchateaug</v>
          </cell>
          <cell r="N4207">
            <v>38681.684606481482</v>
          </cell>
          <cell r="O4207" t="str">
            <v>gchateaug</v>
          </cell>
          <cell r="Q4207">
            <v>0.8</v>
          </cell>
        </row>
        <row r="4208">
          <cell r="A4208" t="str">
            <v>2003</v>
          </cell>
          <cell r="B4208" t="str">
            <v>LV00</v>
          </cell>
          <cell r="C4208" t="str">
            <v>A00</v>
          </cell>
          <cell r="D4208" t="str">
            <v>PC_EMP</v>
          </cell>
          <cell r="E4208" t="str">
            <v>T</v>
          </cell>
          <cell r="F4208" t="str">
            <v>TOTAL</v>
          </cell>
          <cell r="G4208" t="str">
            <v>RSE</v>
          </cell>
          <cell r="I4208" t="str">
            <v>MS</v>
          </cell>
          <cell r="K4208" t="str">
            <v>V</v>
          </cell>
          <cell r="L4208">
            <v>38628.496805555558</v>
          </cell>
          <cell r="M4208" t="str">
            <v>gchateaug</v>
          </cell>
          <cell r="N4208">
            <v>38681.684606481482</v>
          </cell>
          <cell r="O4208" t="str">
            <v>gchateaug</v>
          </cell>
          <cell r="Q4208">
            <v>0.55000000000000004</v>
          </cell>
        </row>
        <row r="4209">
          <cell r="A4209" t="str">
            <v>2003</v>
          </cell>
          <cell r="B4209" t="str">
            <v>LV00</v>
          </cell>
          <cell r="C4209" t="str">
            <v>A00</v>
          </cell>
          <cell r="D4209" t="str">
            <v>PC_EMP</v>
          </cell>
          <cell r="E4209" t="str">
            <v>T</v>
          </cell>
          <cell r="F4209" t="str">
            <v>BES</v>
          </cell>
          <cell r="G4209" t="str">
            <v>TOTAL</v>
          </cell>
          <cell r="I4209" t="str">
            <v>MS</v>
          </cell>
          <cell r="K4209" t="str">
            <v>V</v>
          </cell>
          <cell r="L4209">
            <v>38628.496805555558</v>
          </cell>
          <cell r="M4209" t="str">
            <v>gchateaug</v>
          </cell>
          <cell r="N4209">
            <v>38681.684606481482</v>
          </cell>
          <cell r="O4209" t="str">
            <v>gchateaug</v>
          </cell>
          <cell r="Q4209">
            <v>0.12</v>
          </cell>
        </row>
        <row r="4210">
          <cell r="A4210" t="str">
            <v>2003</v>
          </cell>
          <cell r="B4210" t="str">
            <v>LV00</v>
          </cell>
          <cell r="C4210" t="str">
            <v>A00</v>
          </cell>
          <cell r="D4210" t="str">
            <v>PC_EMP</v>
          </cell>
          <cell r="E4210" t="str">
            <v>T</v>
          </cell>
          <cell r="F4210" t="str">
            <v>BES</v>
          </cell>
          <cell r="G4210" t="str">
            <v>RSE</v>
          </cell>
          <cell r="I4210" t="str">
            <v>MS</v>
          </cell>
          <cell r="K4210" t="str">
            <v>V</v>
          </cell>
          <cell r="L4210">
            <v>38628.496805555558</v>
          </cell>
          <cell r="M4210" t="str">
            <v>gchateaug</v>
          </cell>
          <cell r="N4210">
            <v>38681.684606481482</v>
          </cell>
          <cell r="O4210" t="str">
            <v>gchateaug</v>
          </cell>
          <cell r="Q4210">
            <v>7.0000000000000007E-2</v>
          </cell>
        </row>
        <row r="4211">
          <cell r="A4211" t="str">
            <v>2003</v>
          </cell>
          <cell r="B4211" t="str">
            <v>LU00</v>
          </cell>
          <cell r="C4211" t="str">
            <v>A00</v>
          </cell>
          <cell r="D4211" t="str">
            <v>PC_EMP</v>
          </cell>
          <cell r="E4211" t="str">
            <v>T</v>
          </cell>
          <cell r="F4211" t="str">
            <v>TOTAL</v>
          </cell>
          <cell r="G4211" t="str">
            <v>TOTAL</v>
          </cell>
          <cell r="H4211" t="str">
            <v>i</v>
          </cell>
          <cell r="I4211" t="str">
            <v>MS</v>
          </cell>
          <cell r="J4211" t="str">
            <v>2001 data for HES sector</v>
          </cell>
          <cell r="K4211" t="str">
            <v>V</v>
          </cell>
          <cell r="L4211">
            <v>38628.496805555558</v>
          </cell>
          <cell r="M4211" t="str">
            <v>gchateaug</v>
          </cell>
          <cell r="N4211">
            <v>38681.684606481482</v>
          </cell>
          <cell r="O4211" t="str">
            <v>gchateaug</v>
          </cell>
          <cell r="Q4211">
            <v>2.2000000000000002</v>
          </cell>
        </row>
        <row r="4212">
          <cell r="A4212" t="str">
            <v>2003</v>
          </cell>
          <cell r="B4212" t="str">
            <v>LU00</v>
          </cell>
          <cell r="C4212" t="str">
            <v>A00</v>
          </cell>
          <cell r="D4212" t="str">
            <v>PC_EMP</v>
          </cell>
          <cell r="E4212" t="str">
            <v>T</v>
          </cell>
          <cell r="F4212" t="str">
            <v>TOTAL</v>
          </cell>
          <cell r="G4212" t="str">
            <v>RSE</v>
          </cell>
          <cell r="H4212" t="str">
            <v>i</v>
          </cell>
          <cell r="I4212" t="str">
            <v>MS</v>
          </cell>
          <cell r="J4212" t="str">
            <v>2001 data for HES sector</v>
          </cell>
          <cell r="K4212" t="str">
            <v>V</v>
          </cell>
          <cell r="L4212">
            <v>38628.496805555558</v>
          </cell>
          <cell r="M4212" t="str">
            <v>gchateaug</v>
          </cell>
          <cell r="N4212">
            <v>38681.684606481482</v>
          </cell>
          <cell r="O4212" t="str">
            <v>gchateaug</v>
          </cell>
          <cell r="Q4212">
            <v>1.08</v>
          </cell>
        </row>
        <row r="4213">
          <cell r="A4213" t="str">
            <v>2003</v>
          </cell>
          <cell r="B4213" t="str">
            <v>LU00</v>
          </cell>
          <cell r="C4213" t="str">
            <v>A00</v>
          </cell>
          <cell r="D4213" t="str">
            <v>PC_EMP</v>
          </cell>
          <cell r="E4213" t="str">
            <v>T</v>
          </cell>
          <cell r="F4213" t="str">
            <v>BES</v>
          </cell>
          <cell r="G4213" t="str">
            <v>TOTAL</v>
          </cell>
          <cell r="I4213" t="str">
            <v>MS</v>
          </cell>
          <cell r="K4213" t="str">
            <v>V</v>
          </cell>
          <cell r="L4213">
            <v>38628.496805555558</v>
          </cell>
          <cell r="M4213" t="str">
            <v>gchateaug</v>
          </cell>
          <cell r="N4213">
            <v>38681.684641203705</v>
          </cell>
          <cell r="O4213" t="str">
            <v>gchateaug</v>
          </cell>
          <cell r="Q4213">
            <v>1.88</v>
          </cell>
        </row>
        <row r="4214">
          <cell r="A4214" t="str">
            <v>2003</v>
          </cell>
          <cell r="B4214" t="str">
            <v>LU00</v>
          </cell>
          <cell r="C4214" t="str">
            <v>A00</v>
          </cell>
          <cell r="D4214" t="str">
            <v>PC_EMP</v>
          </cell>
          <cell r="E4214" t="str">
            <v>T</v>
          </cell>
          <cell r="F4214" t="str">
            <v>BES</v>
          </cell>
          <cell r="G4214" t="str">
            <v>RSE</v>
          </cell>
          <cell r="I4214" t="str">
            <v>MS</v>
          </cell>
          <cell r="K4214" t="str">
            <v>V</v>
          </cell>
          <cell r="L4214">
            <v>38628.496805555558</v>
          </cell>
          <cell r="M4214" t="str">
            <v>gchateaug</v>
          </cell>
          <cell r="N4214">
            <v>38681.684641203705</v>
          </cell>
          <cell r="O4214" t="str">
            <v>gchateaug</v>
          </cell>
          <cell r="Q4214">
            <v>0.86</v>
          </cell>
        </row>
        <row r="4215">
          <cell r="A4215" t="str">
            <v>2003</v>
          </cell>
          <cell r="B4215" t="str">
            <v>ITF</v>
          </cell>
          <cell r="C4215" t="str">
            <v>A00</v>
          </cell>
          <cell r="D4215" t="str">
            <v>PC_EMP</v>
          </cell>
          <cell r="E4215" t="str">
            <v>T</v>
          </cell>
          <cell r="F4215" t="str">
            <v>TOTAL</v>
          </cell>
          <cell r="G4215" t="str">
            <v>TOTAL</v>
          </cell>
          <cell r="I4215" t="str">
            <v>MS</v>
          </cell>
          <cell r="K4215" t="str">
            <v>V</v>
          </cell>
          <cell r="L4215">
            <v>38628.496805555558</v>
          </cell>
          <cell r="M4215" t="str">
            <v>gchateaug</v>
          </cell>
          <cell r="N4215">
            <v>38680.624479166669</v>
          </cell>
          <cell r="O4215" t="str">
            <v>gchateaug</v>
          </cell>
          <cell r="Q4215">
            <v>0.89</v>
          </cell>
        </row>
        <row r="4216">
          <cell r="A4216" t="str">
            <v>2003</v>
          </cell>
          <cell r="B4216" t="str">
            <v>ITF</v>
          </cell>
          <cell r="C4216" t="str">
            <v>A00</v>
          </cell>
          <cell r="D4216" t="str">
            <v>PC_EMP</v>
          </cell>
          <cell r="E4216" t="str">
            <v>T</v>
          </cell>
          <cell r="F4216" t="str">
            <v>TOTAL</v>
          </cell>
          <cell r="G4216" t="str">
            <v>RSE</v>
          </cell>
          <cell r="I4216" t="str">
            <v>MS</v>
          </cell>
          <cell r="K4216" t="str">
            <v>V</v>
          </cell>
          <cell r="L4216">
            <v>38628.496805555558</v>
          </cell>
          <cell r="M4216" t="str">
            <v>gchateaug</v>
          </cell>
          <cell r="N4216">
            <v>38680.624479166669</v>
          </cell>
          <cell r="O4216" t="str">
            <v>gchateaug</v>
          </cell>
          <cell r="Q4216">
            <v>0.38</v>
          </cell>
        </row>
        <row r="4217">
          <cell r="A4217" t="str">
            <v>2003</v>
          </cell>
          <cell r="B4217" t="str">
            <v>ITF</v>
          </cell>
          <cell r="C4217" t="str">
            <v>A00</v>
          </cell>
          <cell r="D4217" t="str">
            <v>PC_EMP</v>
          </cell>
          <cell r="E4217" t="str">
            <v>T</v>
          </cell>
          <cell r="F4217" t="str">
            <v>BES</v>
          </cell>
          <cell r="G4217" t="str">
            <v>TOTAL</v>
          </cell>
          <cell r="I4217" t="str">
            <v>MS</v>
          </cell>
          <cell r="K4217" t="str">
            <v>V</v>
          </cell>
          <cell r="L4217">
            <v>38628.496805555558</v>
          </cell>
          <cell r="M4217" t="str">
            <v>gchateaug</v>
          </cell>
          <cell r="N4217">
            <v>38680.624479166669</v>
          </cell>
          <cell r="O4217" t="str">
            <v>gchateaug</v>
          </cell>
          <cell r="Q4217">
            <v>0.16</v>
          </cell>
        </row>
        <row r="4218">
          <cell r="A4218" t="str">
            <v>2003</v>
          </cell>
          <cell r="B4218" t="str">
            <v>ITF</v>
          </cell>
          <cell r="C4218" t="str">
            <v>A00</v>
          </cell>
          <cell r="D4218" t="str">
            <v>PC_EMP</v>
          </cell>
          <cell r="E4218" t="str">
            <v>T</v>
          </cell>
          <cell r="F4218" t="str">
            <v>BES</v>
          </cell>
          <cell r="G4218" t="str">
            <v>RSE</v>
          </cell>
          <cell r="I4218" t="str">
            <v>MS</v>
          </cell>
          <cell r="K4218" t="str">
            <v>V</v>
          </cell>
          <cell r="L4218">
            <v>38628.496805555558</v>
          </cell>
          <cell r="M4218" t="str">
            <v>gchateaug</v>
          </cell>
          <cell r="N4218">
            <v>38680.624479166669</v>
          </cell>
          <cell r="O4218" t="str">
            <v>gchateaug</v>
          </cell>
          <cell r="Q4218">
            <v>7.0000000000000007E-2</v>
          </cell>
        </row>
        <row r="4219">
          <cell r="A4219" t="str">
            <v>2003</v>
          </cell>
          <cell r="B4219" t="str">
            <v>ITE1</v>
          </cell>
          <cell r="C4219" t="str">
            <v>A00</v>
          </cell>
          <cell r="D4219" t="str">
            <v>PC_EMP</v>
          </cell>
          <cell r="E4219" t="str">
            <v>T</v>
          </cell>
          <cell r="F4219" t="str">
            <v>TOTAL</v>
          </cell>
          <cell r="G4219" t="str">
            <v>TOTAL</v>
          </cell>
          <cell r="I4219" t="str">
            <v>MS</v>
          </cell>
          <cell r="K4219" t="str">
            <v>V</v>
          </cell>
          <cell r="L4219">
            <v>38628.496805555558</v>
          </cell>
          <cell r="M4219" t="str">
            <v>gchateaug</v>
          </cell>
          <cell r="N4219">
            <v>38680.624479166669</v>
          </cell>
          <cell r="O4219" t="str">
            <v>gchateaug</v>
          </cell>
          <cell r="Q4219">
            <v>1.1299999999999999</v>
          </cell>
        </row>
        <row r="4220">
          <cell r="A4220" t="str">
            <v>2003</v>
          </cell>
          <cell r="B4220" t="str">
            <v>ITE1</v>
          </cell>
          <cell r="C4220" t="str">
            <v>A00</v>
          </cell>
          <cell r="D4220" t="str">
            <v>PC_EMP</v>
          </cell>
          <cell r="E4220" t="str">
            <v>T</v>
          </cell>
          <cell r="F4220" t="str">
            <v>TOTAL</v>
          </cell>
          <cell r="G4220" t="str">
            <v>RSE</v>
          </cell>
          <cell r="I4220" t="str">
            <v>MS</v>
          </cell>
          <cell r="K4220" t="str">
            <v>V</v>
          </cell>
          <cell r="L4220">
            <v>38628.496805555558</v>
          </cell>
          <cell r="M4220" t="str">
            <v>gchateaug</v>
          </cell>
          <cell r="N4220">
            <v>38680.624479166669</v>
          </cell>
          <cell r="O4220" t="str">
            <v>gchateaug</v>
          </cell>
          <cell r="Q4220">
            <v>0.52</v>
          </cell>
        </row>
        <row r="4221">
          <cell r="A4221" t="str">
            <v>2000</v>
          </cell>
          <cell r="B4221" t="str">
            <v>FR62</v>
          </cell>
          <cell r="C4221" t="str">
            <v>A00</v>
          </cell>
          <cell r="D4221" t="str">
            <v>PC_EMP</v>
          </cell>
          <cell r="E4221" t="str">
            <v>T</v>
          </cell>
          <cell r="F4221" t="str">
            <v>BES</v>
          </cell>
          <cell r="G4221" t="str">
            <v>TOTAL</v>
          </cell>
          <cell r="I4221" t="str">
            <v>NC</v>
          </cell>
          <cell r="J4221" t="str">
            <v>; former flag equal "s"</v>
          </cell>
          <cell r="K4221" t="str">
            <v>V</v>
          </cell>
          <cell r="L4221">
            <v>38628.496805555558</v>
          </cell>
          <cell r="M4221" t="str">
            <v>gchateaug</v>
          </cell>
          <cell r="N4221">
            <v>38680.624456018515</v>
          </cell>
          <cell r="O4221" t="str">
            <v>gchateaug</v>
          </cell>
          <cell r="Q4221">
            <v>0.97</v>
          </cell>
        </row>
        <row r="4222">
          <cell r="A4222" t="str">
            <v>2000</v>
          </cell>
          <cell r="B4222" t="str">
            <v>FR62</v>
          </cell>
          <cell r="C4222" t="str">
            <v>A00</v>
          </cell>
          <cell r="D4222" t="str">
            <v>PC_EMP</v>
          </cell>
          <cell r="E4222" t="str">
            <v>T</v>
          </cell>
          <cell r="F4222" t="str">
            <v>BES</v>
          </cell>
          <cell r="G4222" t="str">
            <v>RSE</v>
          </cell>
          <cell r="I4222" t="str">
            <v>NC</v>
          </cell>
          <cell r="J4222" t="str">
            <v>; former flag equal "s"</v>
          </cell>
          <cell r="K4222" t="str">
            <v>V</v>
          </cell>
          <cell r="L4222">
            <v>38628.496805555558</v>
          </cell>
          <cell r="M4222" t="str">
            <v>gchateaug</v>
          </cell>
          <cell r="N4222">
            <v>38680.624456018515</v>
          </cell>
          <cell r="O4222" t="str">
            <v>gchateaug</v>
          </cell>
          <cell r="Q4222">
            <v>0.5</v>
          </cell>
        </row>
        <row r="4223">
          <cell r="A4223" t="str">
            <v>2000</v>
          </cell>
          <cell r="B4223" t="str">
            <v>FR52</v>
          </cell>
          <cell r="C4223" t="str">
            <v>A00</v>
          </cell>
          <cell r="D4223" t="str">
            <v>PC_EMP</v>
          </cell>
          <cell r="E4223" t="str">
            <v>T</v>
          </cell>
          <cell r="F4223" t="str">
            <v>TOTAL</v>
          </cell>
          <cell r="G4223" t="str">
            <v>TOTAL</v>
          </cell>
          <cell r="I4223" t="str">
            <v>NC</v>
          </cell>
          <cell r="J4223" t="str">
            <v>; former flag equal "s"</v>
          </cell>
          <cell r="K4223" t="str">
            <v>V</v>
          </cell>
          <cell r="L4223">
            <v>38628.496805555558</v>
          </cell>
          <cell r="M4223" t="str">
            <v>gchateaug</v>
          </cell>
          <cell r="N4223">
            <v>38680.624456018515</v>
          </cell>
          <cell r="O4223" t="str">
            <v>gchateaug</v>
          </cell>
          <cell r="Q4223">
            <v>1.26</v>
          </cell>
        </row>
        <row r="4224">
          <cell r="A4224" t="str">
            <v>2000</v>
          </cell>
          <cell r="B4224" t="str">
            <v>FR52</v>
          </cell>
          <cell r="C4224" t="str">
            <v>A00</v>
          </cell>
          <cell r="D4224" t="str">
            <v>PC_EMP</v>
          </cell>
          <cell r="E4224" t="str">
            <v>T</v>
          </cell>
          <cell r="F4224" t="str">
            <v>TOTAL</v>
          </cell>
          <cell r="G4224" t="str">
            <v>RSE</v>
          </cell>
          <cell r="I4224" t="str">
            <v>NC</v>
          </cell>
          <cell r="J4224" t="str">
            <v>; former flag equal "s"</v>
          </cell>
          <cell r="K4224" t="str">
            <v>V</v>
          </cell>
          <cell r="L4224">
            <v>38628.496805555558</v>
          </cell>
          <cell r="M4224" t="str">
            <v>gchateaug</v>
          </cell>
          <cell r="N4224">
            <v>38680.624456018515</v>
          </cell>
          <cell r="O4224" t="str">
            <v>gchateaug</v>
          </cell>
          <cell r="Q4224">
            <v>0.82</v>
          </cell>
        </row>
        <row r="4225">
          <cell r="A4225" t="str">
            <v>2001</v>
          </cell>
          <cell r="B4225" t="str">
            <v>AT31</v>
          </cell>
          <cell r="C4225" t="str">
            <v>A00</v>
          </cell>
          <cell r="D4225" t="str">
            <v>PC_EMP</v>
          </cell>
          <cell r="E4225" t="str">
            <v>T</v>
          </cell>
          <cell r="F4225" t="str">
            <v>TOTAL</v>
          </cell>
          <cell r="G4225" t="str">
            <v>TOTAL</v>
          </cell>
          <cell r="H4225" t="str">
            <v>:</v>
          </cell>
          <cell r="I4225" t="str">
            <v>NC</v>
          </cell>
          <cell r="K4225" t="str">
            <v>V</v>
          </cell>
          <cell r="L4225">
            <v>38628.496817129628</v>
          </cell>
          <cell r="M4225" t="str">
            <v>gchateaug</v>
          </cell>
          <cell r="N4225">
            <v>38680.624456018515</v>
          </cell>
          <cell r="O4225" t="str">
            <v>gchateaug</v>
          </cell>
        </row>
        <row r="4226">
          <cell r="A4226" t="str">
            <v>2000</v>
          </cell>
          <cell r="B4226" t="str">
            <v>ITC4</v>
          </cell>
          <cell r="C4226" t="str">
            <v>A00</v>
          </cell>
          <cell r="D4226" t="str">
            <v>PC_EMP</v>
          </cell>
          <cell r="E4226" t="str">
            <v>T</v>
          </cell>
          <cell r="F4226" t="str">
            <v>BES</v>
          </cell>
          <cell r="G4226" t="str">
            <v>RSE</v>
          </cell>
          <cell r="I4226" t="str">
            <v>NC</v>
          </cell>
          <cell r="J4226" t="str">
            <v>; former flag equal "s"</v>
          </cell>
          <cell r="K4226" t="str">
            <v>V</v>
          </cell>
          <cell r="L4226">
            <v>38628.496817129628</v>
          </cell>
          <cell r="M4226" t="str">
            <v>gchateaug</v>
          </cell>
          <cell r="N4226">
            <v>38680.624467592592</v>
          </cell>
          <cell r="O4226" t="str">
            <v>gchateaug</v>
          </cell>
          <cell r="Q4226">
            <v>0.24</v>
          </cell>
        </row>
        <row r="4227">
          <cell r="A4227" t="str">
            <v>2000</v>
          </cell>
          <cell r="B4227" t="str">
            <v>GR23</v>
          </cell>
          <cell r="C4227" t="str">
            <v>A00</v>
          </cell>
          <cell r="D4227" t="str">
            <v>PC_EMP</v>
          </cell>
          <cell r="E4227" t="str">
            <v>T</v>
          </cell>
          <cell r="F4227" t="str">
            <v>TOTAL</v>
          </cell>
          <cell r="G4227" t="str">
            <v>TOTAL</v>
          </cell>
          <cell r="H4227" t="str">
            <v>:</v>
          </cell>
          <cell r="I4227" t="str">
            <v>NC</v>
          </cell>
          <cell r="K4227" t="str">
            <v>V</v>
          </cell>
          <cell r="L4227">
            <v>38628.496817129628</v>
          </cell>
          <cell r="M4227" t="str">
            <v>gchateaug</v>
          </cell>
          <cell r="N4227">
            <v>38680.624467592592</v>
          </cell>
          <cell r="O4227" t="str">
            <v>gchateaug</v>
          </cell>
        </row>
        <row r="4228">
          <cell r="A4228" t="str">
            <v>2000</v>
          </cell>
          <cell r="B4228" t="str">
            <v>GR23</v>
          </cell>
          <cell r="C4228" t="str">
            <v>A00</v>
          </cell>
          <cell r="D4228" t="str">
            <v>PC_EMP</v>
          </cell>
          <cell r="E4228" t="str">
            <v>T</v>
          </cell>
          <cell r="F4228" t="str">
            <v>BES</v>
          </cell>
          <cell r="G4228" t="str">
            <v>TOTAL</v>
          </cell>
          <cell r="H4228" t="str">
            <v>:</v>
          </cell>
          <cell r="I4228" t="str">
            <v>NC</v>
          </cell>
          <cell r="K4228" t="str">
            <v>V</v>
          </cell>
          <cell r="L4228">
            <v>38628.496817129628</v>
          </cell>
          <cell r="M4228" t="str">
            <v>gchateaug</v>
          </cell>
          <cell r="N4228">
            <v>38680.624467592592</v>
          </cell>
          <cell r="O4228" t="str">
            <v>gchateaug</v>
          </cell>
        </row>
        <row r="4229">
          <cell r="A4229" t="str">
            <v>2000</v>
          </cell>
          <cell r="B4229" t="str">
            <v>GR22</v>
          </cell>
          <cell r="C4229" t="str">
            <v>A00</v>
          </cell>
          <cell r="D4229" t="str">
            <v>PC_EMP</v>
          </cell>
          <cell r="E4229" t="str">
            <v>T</v>
          </cell>
          <cell r="F4229" t="str">
            <v>TOTAL</v>
          </cell>
          <cell r="G4229" t="str">
            <v>TOTAL</v>
          </cell>
          <cell r="H4229" t="str">
            <v>:</v>
          </cell>
          <cell r="I4229" t="str">
            <v>NC</v>
          </cell>
          <cell r="K4229" t="str">
            <v>V</v>
          </cell>
          <cell r="L4229">
            <v>38628.496817129628</v>
          </cell>
          <cell r="M4229" t="str">
            <v>gchateaug</v>
          </cell>
          <cell r="N4229">
            <v>38680.624467592592</v>
          </cell>
          <cell r="O4229" t="str">
            <v>gchateaug</v>
          </cell>
        </row>
        <row r="4230">
          <cell r="A4230" t="str">
            <v>2002</v>
          </cell>
          <cell r="B4230" t="str">
            <v>AT21</v>
          </cell>
          <cell r="C4230" t="str">
            <v>A00</v>
          </cell>
          <cell r="D4230" t="str">
            <v>PC_EMP</v>
          </cell>
          <cell r="E4230" t="str">
            <v>T</v>
          </cell>
          <cell r="F4230" t="str">
            <v>BES</v>
          </cell>
          <cell r="G4230" t="str">
            <v>RSE</v>
          </cell>
          <cell r="I4230" t="str">
            <v>MS</v>
          </cell>
          <cell r="K4230" t="str">
            <v>V</v>
          </cell>
          <cell r="L4230">
            <v>38628.496817129628</v>
          </cell>
          <cell r="M4230" t="str">
            <v>gchateaug</v>
          </cell>
          <cell r="N4230">
            <v>38680.624479166669</v>
          </cell>
          <cell r="O4230" t="str">
            <v>gchateaug</v>
          </cell>
          <cell r="Q4230">
            <v>0.47</v>
          </cell>
        </row>
        <row r="4231">
          <cell r="A4231" t="str">
            <v>2001</v>
          </cell>
          <cell r="B4231" t="str">
            <v>SE09</v>
          </cell>
          <cell r="C4231" t="str">
            <v>A00</v>
          </cell>
          <cell r="D4231" t="str">
            <v>PC_EMP</v>
          </cell>
          <cell r="E4231" t="str">
            <v>T</v>
          </cell>
          <cell r="F4231" t="str">
            <v>TOTAL</v>
          </cell>
          <cell r="G4231" t="str">
            <v>TOTAL</v>
          </cell>
          <cell r="H4231" t="str">
            <v>:</v>
          </cell>
          <cell r="I4231" t="str">
            <v>NC</v>
          </cell>
          <cell r="K4231" t="str">
            <v>V</v>
          </cell>
          <cell r="L4231">
            <v>38628.496817129628</v>
          </cell>
          <cell r="M4231" t="str">
            <v>gchateaug</v>
          </cell>
          <cell r="N4231">
            <v>38680.624479166669</v>
          </cell>
          <cell r="O4231" t="str">
            <v>gchateaug</v>
          </cell>
        </row>
        <row r="4232">
          <cell r="A4232" t="str">
            <v>2001</v>
          </cell>
          <cell r="B4232" t="str">
            <v>SE09</v>
          </cell>
          <cell r="C4232" t="str">
            <v>A00</v>
          </cell>
          <cell r="D4232" t="str">
            <v>PC_EMP</v>
          </cell>
          <cell r="E4232" t="str">
            <v>T</v>
          </cell>
          <cell r="F4232" t="str">
            <v>BES</v>
          </cell>
          <cell r="G4232" t="str">
            <v>TOTAL</v>
          </cell>
          <cell r="I4232" t="str">
            <v>NC</v>
          </cell>
          <cell r="J4232" t="str">
            <v>; former flag equal "s"</v>
          </cell>
          <cell r="K4232" t="str">
            <v>V</v>
          </cell>
          <cell r="L4232">
            <v>38628.496817129628</v>
          </cell>
          <cell r="M4232" t="str">
            <v>gchateaug</v>
          </cell>
          <cell r="N4232">
            <v>38680.624479166669</v>
          </cell>
          <cell r="O4232" t="str">
            <v>gchateaug</v>
          </cell>
          <cell r="Q4232">
            <v>0.35</v>
          </cell>
        </row>
        <row r="4233">
          <cell r="A4233" t="str">
            <v>2001</v>
          </cell>
          <cell r="B4233" t="str">
            <v>RO08</v>
          </cell>
          <cell r="C4233" t="str">
            <v>A00</v>
          </cell>
          <cell r="D4233" t="str">
            <v>PC_EMP</v>
          </cell>
          <cell r="E4233" t="str">
            <v>T</v>
          </cell>
          <cell r="F4233" t="str">
            <v>TOTAL</v>
          </cell>
          <cell r="G4233" t="str">
            <v>TOTAL</v>
          </cell>
          <cell r="H4233" t="str">
            <v>:</v>
          </cell>
          <cell r="I4233" t="str">
            <v>NC</v>
          </cell>
          <cell r="K4233" t="str">
            <v>V</v>
          </cell>
          <cell r="L4233">
            <v>38628.496817129628</v>
          </cell>
          <cell r="M4233" t="str">
            <v>gchateaug</v>
          </cell>
          <cell r="N4233">
            <v>38680.624479166669</v>
          </cell>
          <cell r="O4233" t="str">
            <v>gchateaug</v>
          </cell>
        </row>
        <row r="4234">
          <cell r="A4234" t="str">
            <v>2001</v>
          </cell>
          <cell r="B4234" t="str">
            <v>RO08</v>
          </cell>
          <cell r="C4234" t="str">
            <v>A00</v>
          </cell>
          <cell r="D4234" t="str">
            <v>PC_EMP</v>
          </cell>
          <cell r="E4234" t="str">
            <v>T</v>
          </cell>
          <cell r="F4234" t="str">
            <v>TOTAL</v>
          </cell>
          <cell r="G4234" t="str">
            <v>RSE</v>
          </cell>
          <cell r="H4234" t="str">
            <v>:</v>
          </cell>
          <cell r="I4234" t="str">
            <v>NC</v>
          </cell>
          <cell r="K4234" t="str">
            <v>V</v>
          </cell>
          <cell r="L4234">
            <v>38628.496817129628</v>
          </cell>
          <cell r="M4234" t="str">
            <v>gchateaug</v>
          </cell>
          <cell r="N4234">
            <v>38680.624479166669</v>
          </cell>
          <cell r="O4234" t="str">
            <v>gchateaug</v>
          </cell>
        </row>
        <row r="4235">
          <cell r="A4235" t="str">
            <v>2001</v>
          </cell>
          <cell r="B4235" t="str">
            <v>RO08</v>
          </cell>
          <cell r="C4235" t="str">
            <v>A00</v>
          </cell>
          <cell r="D4235" t="str">
            <v>PC_EMP</v>
          </cell>
          <cell r="E4235" t="str">
            <v>T</v>
          </cell>
          <cell r="F4235" t="str">
            <v>BES</v>
          </cell>
          <cell r="G4235" t="str">
            <v>TOTAL</v>
          </cell>
          <cell r="H4235" t="str">
            <v>:</v>
          </cell>
          <cell r="I4235" t="str">
            <v>NC</v>
          </cell>
          <cell r="K4235" t="str">
            <v>V</v>
          </cell>
          <cell r="L4235">
            <v>38628.496817129628</v>
          </cell>
          <cell r="M4235" t="str">
            <v>gchateaug</v>
          </cell>
          <cell r="N4235">
            <v>38680.624479166669</v>
          </cell>
          <cell r="O4235" t="str">
            <v>gchateaug</v>
          </cell>
        </row>
        <row r="4236">
          <cell r="A4236" t="str">
            <v>2001</v>
          </cell>
          <cell r="B4236" t="str">
            <v>RO08</v>
          </cell>
          <cell r="C4236" t="str">
            <v>A00</v>
          </cell>
          <cell r="D4236" t="str">
            <v>PC_EMP</v>
          </cell>
          <cell r="E4236" t="str">
            <v>T</v>
          </cell>
          <cell r="F4236" t="str">
            <v>BES</v>
          </cell>
          <cell r="G4236" t="str">
            <v>RSE</v>
          </cell>
          <cell r="H4236" t="str">
            <v>:</v>
          </cell>
          <cell r="I4236" t="str">
            <v>NC</v>
          </cell>
          <cell r="K4236" t="str">
            <v>V</v>
          </cell>
          <cell r="L4236">
            <v>38628.496817129628</v>
          </cell>
          <cell r="M4236" t="str">
            <v>gchateaug</v>
          </cell>
          <cell r="N4236">
            <v>38680.624479166669</v>
          </cell>
          <cell r="O4236" t="str">
            <v>gchateaug</v>
          </cell>
        </row>
        <row r="4237">
          <cell r="A4237" t="str">
            <v>2001</v>
          </cell>
          <cell r="B4237" t="str">
            <v>RO01</v>
          </cell>
          <cell r="C4237" t="str">
            <v>A00</v>
          </cell>
          <cell r="D4237" t="str">
            <v>PC_EMP</v>
          </cell>
          <cell r="E4237" t="str">
            <v>T</v>
          </cell>
          <cell r="F4237" t="str">
            <v>TOTAL</v>
          </cell>
          <cell r="G4237" t="str">
            <v>TOTAL</v>
          </cell>
          <cell r="H4237" t="str">
            <v>:</v>
          </cell>
          <cell r="I4237" t="str">
            <v>NC</v>
          </cell>
          <cell r="K4237" t="str">
            <v>V</v>
          </cell>
          <cell r="L4237">
            <v>38628.496817129628</v>
          </cell>
          <cell r="M4237" t="str">
            <v>gchateaug</v>
          </cell>
          <cell r="N4237">
            <v>38680.624479166669</v>
          </cell>
          <cell r="O4237" t="str">
            <v>gchateaug</v>
          </cell>
        </row>
        <row r="4238">
          <cell r="A4238" t="str">
            <v>2001</v>
          </cell>
          <cell r="B4238" t="str">
            <v>RO01</v>
          </cell>
          <cell r="C4238" t="str">
            <v>A00</v>
          </cell>
          <cell r="D4238" t="str">
            <v>PC_EMP</v>
          </cell>
          <cell r="E4238" t="str">
            <v>T</v>
          </cell>
          <cell r="F4238" t="str">
            <v>TOTAL</v>
          </cell>
          <cell r="G4238" t="str">
            <v>RSE</v>
          </cell>
          <cell r="H4238" t="str">
            <v>:</v>
          </cell>
          <cell r="I4238" t="str">
            <v>NC</v>
          </cell>
          <cell r="K4238" t="str">
            <v>V</v>
          </cell>
          <cell r="L4238">
            <v>38628.496817129628</v>
          </cell>
          <cell r="M4238" t="str">
            <v>gchateaug</v>
          </cell>
          <cell r="N4238">
            <v>38680.624479166669</v>
          </cell>
          <cell r="O4238" t="str">
            <v>gchateaug</v>
          </cell>
        </row>
        <row r="4239">
          <cell r="A4239" t="str">
            <v>2001</v>
          </cell>
          <cell r="B4239" t="str">
            <v>RO01</v>
          </cell>
          <cell r="C4239" t="str">
            <v>A00</v>
          </cell>
          <cell r="D4239" t="str">
            <v>PC_EMP</v>
          </cell>
          <cell r="E4239" t="str">
            <v>T</v>
          </cell>
          <cell r="F4239" t="str">
            <v>BES</v>
          </cell>
          <cell r="G4239" t="str">
            <v>TOTAL</v>
          </cell>
          <cell r="H4239" t="str">
            <v>:</v>
          </cell>
          <cell r="I4239" t="str">
            <v>NC</v>
          </cell>
          <cell r="K4239" t="str">
            <v>V</v>
          </cell>
          <cell r="L4239">
            <v>38628.496817129628</v>
          </cell>
          <cell r="M4239" t="str">
            <v>gchateaug</v>
          </cell>
          <cell r="N4239">
            <v>38680.624479166669</v>
          </cell>
          <cell r="O4239" t="str">
            <v>gchateaug</v>
          </cell>
        </row>
        <row r="4240">
          <cell r="A4240" t="str">
            <v>2001</v>
          </cell>
          <cell r="B4240" t="str">
            <v>RO01</v>
          </cell>
          <cell r="C4240" t="str">
            <v>A00</v>
          </cell>
          <cell r="D4240" t="str">
            <v>PC_EMP</v>
          </cell>
          <cell r="E4240" t="str">
            <v>T</v>
          </cell>
          <cell r="F4240" t="str">
            <v>BES</v>
          </cell>
          <cell r="G4240" t="str">
            <v>RSE</v>
          </cell>
          <cell r="H4240" t="str">
            <v>:</v>
          </cell>
          <cell r="I4240" t="str">
            <v>NC</v>
          </cell>
          <cell r="K4240" t="str">
            <v>V</v>
          </cell>
          <cell r="L4240">
            <v>38628.496817129628</v>
          </cell>
          <cell r="M4240" t="str">
            <v>gchateaug</v>
          </cell>
          <cell r="N4240">
            <v>38680.624479166669</v>
          </cell>
          <cell r="O4240" t="str">
            <v>gchateaug</v>
          </cell>
        </row>
        <row r="4241">
          <cell r="A4241" t="str">
            <v>1999</v>
          </cell>
          <cell r="B4241" t="str">
            <v>PL11</v>
          </cell>
          <cell r="C4241" t="str">
            <v>A00</v>
          </cell>
          <cell r="D4241" t="str">
            <v>PC_EMP</v>
          </cell>
          <cell r="E4241" t="str">
            <v>T</v>
          </cell>
          <cell r="F4241" t="str">
            <v>TOTAL</v>
          </cell>
          <cell r="G4241" t="str">
            <v>RSE</v>
          </cell>
          <cell r="H4241" t="str">
            <v>:</v>
          </cell>
          <cell r="I4241" t="str">
            <v>NC</v>
          </cell>
          <cell r="K4241" t="str">
            <v>V</v>
          </cell>
          <cell r="L4241">
            <v>38628.496828703705</v>
          </cell>
          <cell r="M4241" t="str">
            <v>gchateaug</v>
          </cell>
          <cell r="N4241">
            <v>38680.624444444446</v>
          </cell>
          <cell r="O4241" t="str">
            <v>gchateaug</v>
          </cell>
        </row>
        <row r="4242">
          <cell r="A4242" t="str">
            <v>1999</v>
          </cell>
          <cell r="B4242" t="str">
            <v>PL11</v>
          </cell>
          <cell r="C4242" t="str">
            <v>A00</v>
          </cell>
          <cell r="D4242" t="str">
            <v>PC_EMP</v>
          </cell>
          <cell r="E4242" t="str">
            <v>T</v>
          </cell>
          <cell r="F4242" t="str">
            <v>BES</v>
          </cell>
          <cell r="G4242" t="str">
            <v>TOTAL</v>
          </cell>
          <cell r="H4242" t="str">
            <v>:</v>
          </cell>
          <cell r="I4242" t="str">
            <v>NC</v>
          </cell>
          <cell r="K4242" t="str">
            <v>V</v>
          </cell>
          <cell r="L4242">
            <v>38628.496828703705</v>
          </cell>
          <cell r="M4242" t="str">
            <v>gchateaug</v>
          </cell>
          <cell r="N4242">
            <v>38680.624444444446</v>
          </cell>
          <cell r="O4242" t="str">
            <v>gchateaug</v>
          </cell>
        </row>
        <row r="4243">
          <cell r="A4243" t="str">
            <v>1999</v>
          </cell>
          <cell r="B4243" t="str">
            <v>PL11</v>
          </cell>
          <cell r="C4243" t="str">
            <v>A00</v>
          </cell>
          <cell r="D4243" t="str">
            <v>PC_EMP</v>
          </cell>
          <cell r="E4243" t="str">
            <v>T</v>
          </cell>
          <cell r="F4243" t="str">
            <v>BES</v>
          </cell>
          <cell r="G4243" t="str">
            <v>RSE</v>
          </cell>
          <cell r="H4243" t="str">
            <v>:</v>
          </cell>
          <cell r="I4243" t="str">
            <v>NC</v>
          </cell>
          <cell r="K4243" t="str">
            <v>V</v>
          </cell>
          <cell r="L4243">
            <v>38628.496828703705</v>
          </cell>
          <cell r="M4243" t="str">
            <v>gchateaug</v>
          </cell>
          <cell r="N4243">
            <v>38680.624444444446</v>
          </cell>
          <cell r="O4243" t="str">
            <v>gchateaug</v>
          </cell>
        </row>
        <row r="4244">
          <cell r="A4244" t="str">
            <v>1999</v>
          </cell>
          <cell r="B4244" t="str">
            <v>NL32</v>
          </cell>
          <cell r="C4244" t="str">
            <v>A00</v>
          </cell>
          <cell r="D4244" t="str">
            <v>PC_EMP</v>
          </cell>
          <cell r="E4244" t="str">
            <v>T</v>
          </cell>
          <cell r="F4244" t="str">
            <v>TOTAL</v>
          </cell>
          <cell r="G4244" t="str">
            <v>TOTAL</v>
          </cell>
          <cell r="H4244" t="str">
            <v>:</v>
          </cell>
          <cell r="I4244" t="str">
            <v>NC</v>
          </cell>
          <cell r="K4244" t="str">
            <v>V</v>
          </cell>
          <cell r="L4244">
            <v>38628.496828703705</v>
          </cell>
          <cell r="M4244" t="str">
            <v>gchateaug</v>
          </cell>
          <cell r="N4244">
            <v>38680.624444444446</v>
          </cell>
          <cell r="O4244" t="str">
            <v>gchateaug</v>
          </cell>
        </row>
        <row r="4245">
          <cell r="A4245" t="str">
            <v>1999</v>
          </cell>
          <cell r="B4245" t="str">
            <v>NL32</v>
          </cell>
          <cell r="C4245" t="str">
            <v>A00</v>
          </cell>
          <cell r="D4245" t="str">
            <v>PC_EMP</v>
          </cell>
          <cell r="E4245" t="str">
            <v>T</v>
          </cell>
          <cell r="F4245" t="str">
            <v>BES</v>
          </cell>
          <cell r="G4245" t="str">
            <v>TOTAL</v>
          </cell>
          <cell r="H4245" t="str">
            <v>:</v>
          </cell>
          <cell r="I4245" t="str">
            <v>NC</v>
          </cell>
          <cell r="K4245" t="str">
            <v>V</v>
          </cell>
          <cell r="L4245">
            <v>38628.496828703705</v>
          </cell>
          <cell r="M4245" t="str">
            <v>gchateaug</v>
          </cell>
          <cell r="N4245">
            <v>38680.624444444446</v>
          </cell>
          <cell r="O4245" t="str">
            <v>gchateaug</v>
          </cell>
        </row>
        <row r="4246">
          <cell r="A4246" t="str">
            <v>1999</v>
          </cell>
          <cell r="B4246" t="str">
            <v>NL12</v>
          </cell>
          <cell r="C4246" t="str">
            <v>A00</v>
          </cell>
          <cell r="D4246" t="str">
            <v>PC_EMP</v>
          </cell>
          <cell r="E4246" t="str">
            <v>T</v>
          </cell>
          <cell r="F4246" t="str">
            <v>TOTAL</v>
          </cell>
          <cell r="G4246" t="str">
            <v>TOTAL</v>
          </cell>
          <cell r="H4246" t="str">
            <v>:</v>
          </cell>
          <cell r="I4246" t="str">
            <v>NC</v>
          </cell>
          <cell r="K4246" t="str">
            <v>V</v>
          </cell>
          <cell r="L4246">
            <v>38628.496828703705</v>
          </cell>
          <cell r="M4246" t="str">
            <v>gchateaug</v>
          </cell>
          <cell r="N4246">
            <v>38680.624444444446</v>
          </cell>
          <cell r="O4246" t="str">
            <v>gchateaug</v>
          </cell>
        </row>
        <row r="4247">
          <cell r="A4247" t="str">
            <v>1999</v>
          </cell>
          <cell r="B4247" t="str">
            <v>NL12</v>
          </cell>
          <cell r="C4247" t="str">
            <v>A00</v>
          </cell>
          <cell r="D4247" t="str">
            <v>PC_EMP</v>
          </cell>
          <cell r="E4247" t="str">
            <v>T</v>
          </cell>
          <cell r="F4247" t="str">
            <v>BES</v>
          </cell>
          <cell r="G4247" t="str">
            <v>TOTAL</v>
          </cell>
          <cell r="H4247" t="str">
            <v>:</v>
          </cell>
          <cell r="I4247" t="str">
            <v>NC</v>
          </cell>
          <cell r="K4247" t="str">
            <v>V</v>
          </cell>
          <cell r="L4247">
            <v>38628.496828703705</v>
          </cell>
          <cell r="M4247" t="str">
            <v>gchateaug</v>
          </cell>
          <cell r="N4247">
            <v>38680.624444444446</v>
          </cell>
          <cell r="O4247" t="str">
            <v>gchateaug</v>
          </cell>
        </row>
        <row r="4248">
          <cell r="A4248" t="str">
            <v>1999</v>
          </cell>
          <cell r="B4248" t="str">
            <v>LT00</v>
          </cell>
          <cell r="C4248" t="str">
            <v>A00</v>
          </cell>
          <cell r="D4248" t="str">
            <v>PC_EMP</v>
          </cell>
          <cell r="E4248" t="str">
            <v>T</v>
          </cell>
          <cell r="F4248" t="str">
            <v>TOTAL</v>
          </cell>
          <cell r="G4248" t="str">
            <v>TOTAL</v>
          </cell>
          <cell r="I4248" t="str">
            <v>NC</v>
          </cell>
          <cell r="K4248" t="str">
            <v>V</v>
          </cell>
          <cell r="L4248">
            <v>38628.496828703705</v>
          </cell>
          <cell r="M4248" t="str">
            <v>gchateaug</v>
          </cell>
          <cell r="N4248">
            <v>38681.684652777774</v>
          </cell>
          <cell r="O4248" t="str">
            <v>gchateaug</v>
          </cell>
          <cell r="Q4248">
            <v>1.03</v>
          </cell>
        </row>
        <row r="4249">
          <cell r="A4249" t="str">
            <v>2003</v>
          </cell>
          <cell r="B4249" t="str">
            <v>DE27</v>
          </cell>
          <cell r="C4249" t="str">
            <v>A00</v>
          </cell>
          <cell r="D4249" t="str">
            <v>PC_EMP</v>
          </cell>
          <cell r="E4249" t="str">
            <v>T</v>
          </cell>
          <cell r="F4249" t="str">
            <v>BES</v>
          </cell>
          <cell r="G4249" t="str">
            <v>RSE</v>
          </cell>
          <cell r="I4249" t="str">
            <v>MS</v>
          </cell>
          <cell r="K4249" t="str">
            <v>V</v>
          </cell>
          <cell r="L4249">
            <v>38628.496828703705</v>
          </cell>
          <cell r="M4249" t="str">
            <v>gchateaug</v>
          </cell>
          <cell r="N4249">
            <v>38680.630694444444</v>
          </cell>
          <cell r="O4249" t="str">
            <v>gchateaug</v>
          </cell>
          <cell r="Q4249">
            <v>0.31</v>
          </cell>
        </row>
        <row r="4250">
          <cell r="A4250" t="str">
            <v>2003</v>
          </cell>
          <cell r="B4250" t="str">
            <v>CZ07</v>
          </cell>
          <cell r="C4250" t="str">
            <v>A00</v>
          </cell>
          <cell r="D4250" t="str">
            <v>PC_EMP</v>
          </cell>
          <cell r="E4250" t="str">
            <v>T</v>
          </cell>
          <cell r="F4250" t="str">
            <v>TOTAL</v>
          </cell>
          <cell r="G4250" t="str">
            <v>TOTAL</v>
          </cell>
          <cell r="I4250" t="str">
            <v>MS</v>
          </cell>
          <cell r="K4250" t="str">
            <v>V</v>
          </cell>
          <cell r="L4250">
            <v>38628.496828703705</v>
          </cell>
          <cell r="M4250" t="str">
            <v>gchateaug</v>
          </cell>
          <cell r="N4250">
            <v>38680.624490740738</v>
          </cell>
          <cell r="O4250" t="str">
            <v>gchateaug</v>
          </cell>
          <cell r="Q4250">
            <v>0.7</v>
          </cell>
        </row>
        <row r="4251">
          <cell r="A4251" t="str">
            <v>2003</v>
          </cell>
          <cell r="B4251" t="str">
            <v>CZ07</v>
          </cell>
          <cell r="C4251" t="str">
            <v>A00</v>
          </cell>
          <cell r="D4251" t="str">
            <v>PC_EMP</v>
          </cell>
          <cell r="E4251" t="str">
            <v>T</v>
          </cell>
          <cell r="F4251" t="str">
            <v>TOTAL</v>
          </cell>
          <cell r="G4251" t="str">
            <v>RSE</v>
          </cell>
          <cell r="I4251" t="str">
            <v>MS</v>
          </cell>
          <cell r="K4251" t="str">
            <v>V</v>
          </cell>
          <cell r="L4251">
            <v>38628.496828703705</v>
          </cell>
          <cell r="M4251" t="str">
            <v>gchateaug</v>
          </cell>
          <cell r="N4251">
            <v>38680.624490740738</v>
          </cell>
          <cell r="O4251" t="str">
            <v>gchateaug</v>
          </cell>
          <cell r="Q4251">
            <v>0.32</v>
          </cell>
        </row>
        <row r="4252">
          <cell r="A4252" t="str">
            <v>2003</v>
          </cell>
          <cell r="B4252" t="str">
            <v>CZ07</v>
          </cell>
          <cell r="C4252" t="str">
            <v>A00</v>
          </cell>
          <cell r="D4252" t="str">
            <v>PC_EMP</v>
          </cell>
          <cell r="E4252" t="str">
            <v>T</v>
          </cell>
          <cell r="F4252" t="str">
            <v>BES</v>
          </cell>
          <cell r="G4252" t="str">
            <v>TOTAL</v>
          </cell>
          <cell r="I4252" t="str">
            <v>MS</v>
          </cell>
          <cell r="K4252" t="str">
            <v>V</v>
          </cell>
          <cell r="L4252">
            <v>38628.496828703705</v>
          </cell>
          <cell r="M4252" t="str">
            <v>gchateaug</v>
          </cell>
          <cell r="N4252">
            <v>38680.624490740738</v>
          </cell>
          <cell r="O4252" t="str">
            <v>gchateaug</v>
          </cell>
          <cell r="Q4252">
            <v>0.43</v>
          </cell>
        </row>
        <row r="4253">
          <cell r="A4253" t="str">
            <v>2003</v>
          </cell>
          <cell r="B4253" t="str">
            <v>CZ07</v>
          </cell>
          <cell r="C4253" t="str">
            <v>A00</v>
          </cell>
          <cell r="D4253" t="str">
            <v>PC_EMP</v>
          </cell>
          <cell r="E4253" t="str">
            <v>T</v>
          </cell>
          <cell r="F4253" t="str">
            <v>BES</v>
          </cell>
          <cell r="G4253" t="str">
            <v>RSE</v>
          </cell>
          <cell r="I4253" t="str">
            <v>MS</v>
          </cell>
          <cell r="K4253" t="str">
            <v>V</v>
          </cell>
          <cell r="L4253">
            <v>38628.496828703705</v>
          </cell>
          <cell r="M4253" t="str">
            <v>gchateaug</v>
          </cell>
          <cell r="N4253">
            <v>38680.624490740738</v>
          </cell>
          <cell r="O4253" t="str">
            <v>gchateaug</v>
          </cell>
          <cell r="Q4253">
            <v>0.15</v>
          </cell>
        </row>
        <row r="4254">
          <cell r="A4254" t="str">
            <v>2003</v>
          </cell>
          <cell r="B4254" t="str">
            <v>CZ04</v>
          </cell>
          <cell r="C4254" t="str">
            <v>A00</v>
          </cell>
          <cell r="D4254" t="str">
            <v>PC_EMP</v>
          </cell>
          <cell r="E4254" t="str">
            <v>T</v>
          </cell>
          <cell r="F4254" t="str">
            <v>TOTAL</v>
          </cell>
          <cell r="G4254" t="str">
            <v>TOTAL</v>
          </cell>
          <cell r="I4254" t="str">
            <v>MS</v>
          </cell>
          <cell r="K4254" t="str">
            <v>V</v>
          </cell>
          <cell r="L4254">
            <v>38628.496828703705</v>
          </cell>
          <cell r="M4254" t="str">
            <v>gchateaug</v>
          </cell>
          <cell r="N4254">
            <v>38680.624490740738</v>
          </cell>
          <cell r="O4254" t="str">
            <v>gchateaug</v>
          </cell>
          <cell r="Q4254">
            <v>0.22</v>
          </cell>
        </row>
        <row r="4255">
          <cell r="A4255" t="str">
            <v>2003</v>
          </cell>
          <cell r="B4255" t="str">
            <v>CZ04</v>
          </cell>
          <cell r="C4255" t="str">
            <v>A00</v>
          </cell>
          <cell r="D4255" t="str">
            <v>PC_EMP</v>
          </cell>
          <cell r="E4255" t="str">
            <v>T</v>
          </cell>
          <cell r="F4255" t="str">
            <v>TOTAL</v>
          </cell>
          <cell r="G4255" t="str">
            <v>RSE</v>
          </cell>
          <cell r="I4255" t="str">
            <v>MS</v>
          </cell>
          <cell r="K4255" t="str">
            <v>V</v>
          </cell>
          <cell r="L4255">
            <v>38628.496828703705</v>
          </cell>
          <cell r="M4255" t="str">
            <v>gchateaug</v>
          </cell>
          <cell r="N4255">
            <v>38680.624490740738</v>
          </cell>
          <cell r="O4255" t="str">
            <v>gchateaug</v>
          </cell>
          <cell r="Q4255">
            <v>0.1</v>
          </cell>
        </row>
        <row r="4256">
          <cell r="A4256" t="str">
            <v>2003</v>
          </cell>
          <cell r="B4256" t="str">
            <v>CZ04</v>
          </cell>
          <cell r="C4256" t="str">
            <v>A00</v>
          </cell>
          <cell r="D4256" t="str">
            <v>PC_EMP</v>
          </cell>
          <cell r="E4256" t="str">
            <v>T</v>
          </cell>
          <cell r="F4256" t="str">
            <v>BES</v>
          </cell>
          <cell r="G4256" t="str">
            <v>TOTAL</v>
          </cell>
          <cell r="I4256" t="str">
            <v>MS</v>
          </cell>
          <cell r="K4256" t="str">
            <v>V</v>
          </cell>
          <cell r="L4256">
            <v>38628.496828703705</v>
          </cell>
          <cell r="M4256" t="str">
            <v>gchateaug</v>
          </cell>
          <cell r="N4256">
            <v>38680.624490740738</v>
          </cell>
          <cell r="O4256" t="str">
            <v>gchateaug</v>
          </cell>
          <cell r="Q4256">
            <v>0.14000000000000001</v>
          </cell>
        </row>
        <row r="4257">
          <cell r="A4257" t="str">
            <v>2003</v>
          </cell>
          <cell r="B4257" t="str">
            <v>CZ04</v>
          </cell>
          <cell r="C4257" t="str">
            <v>A00</v>
          </cell>
          <cell r="D4257" t="str">
            <v>PC_EMP</v>
          </cell>
          <cell r="E4257" t="str">
            <v>T</v>
          </cell>
          <cell r="F4257" t="str">
            <v>BES</v>
          </cell>
          <cell r="G4257" t="str">
            <v>RSE</v>
          </cell>
          <cell r="I4257" t="str">
            <v>MS</v>
          </cell>
          <cell r="K4257" t="str">
            <v>V</v>
          </cell>
          <cell r="L4257">
            <v>38628.496828703705</v>
          </cell>
          <cell r="M4257" t="str">
            <v>gchateaug</v>
          </cell>
          <cell r="N4257">
            <v>38680.624490740738</v>
          </cell>
          <cell r="O4257" t="str">
            <v>gchateaug</v>
          </cell>
          <cell r="Q4257">
            <v>0.04</v>
          </cell>
        </row>
        <row r="4258">
          <cell r="A4258" t="str">
            <v>2003</v>
          </cell>
          <cell r="B4258" t="str">
            <v>CZ02</v>
          </cell>
          <cell r="C4258" t="str">
            <v>A00</v>
          </cell>
          <cell r="D4258" t="str">
            <v>PC_EMP</v>
          </cell>
          <cell r="E4258" t="str">
            <v>T</v>
          </cell>
          <cell r="F4258" t="str">
            <v>TOTAL</v>
          </cell>
          <cell r="G4258" t="str">
            <v>TOTAL</v>
          </cell>
          <cell r="I4258" t="str">
            <v>MS</v>
          </cell>
          <cell r="K4258" t="str">
            <v>V</v>
          </cell>
          <cell r="L4258">
            <v>38628.496828703705</v>
          </cell>
          <cell r="M4258" t="str">
            <v>gchateaug</v>
          </cell>
          <cell r="N4258">
            <v>38680.624490740738</v>
          </cell>
          <cell r="O4258" t="str">
            <v>gchateaug</v>
          </cell>
          <cell r="Q4258">
            <v>0.97</v>
          </cell>
        </row>
        <row r="4259">
          <cell r="A4259" t="str">
            <v>2003</v>
          </cell>
          <cell r="B4259" t="str">
            <v>FR52</v>
          </cell>
          <cell r="C4259" t="str">
            <v>A00</v>
          </cell>
          <cell r="D4259" t="str">
            <v>PC_EMP</v>
          </cell>
          <cell r="E4259" t="str">
            <v>T</v>
          </cell>
          <cell r="F4259" t="str">
            <v>TOTAL</v>
          </cell>
          <cell r="G4259" t="str">
            <v>TOTAL</v>
          </cell>
          <cell r="H4259" t="str">
            <v>:</v>
          </cell>
          <cell r="I4259" t="str">
            <v>MS</v>
          </cell>
          <cell r="K4259" t="str">
            <v>V</v>
          </cell>
          <cell r="L4259">
            <v>38628.496840277781</v>
          </cell>
          <cell r="M4259" t="str">
            <v>gchateaug</v>
          </cell>
          <cell r="N4259">
            <v>38680.624467592592</v>
          </cell>
          <cell r="O4259" t="str">
            <v>gchateaug</v>
          </cell>
        </row>
        <row r="4260">
          <cell r="A4260" t="str">
            <v>2003</v>
          </cell>
          <cell r="B4260" t="str">
            <v>FR52</v>
          </cell>
          <cell r="C4260" t="str">
            <v>A00</v>
          </cell>
          <cell r="D4260" t="str">
            <v>PC_EMP</v>
          </cell>
          <cell r="E4260" t="str">
            <v>T</v>
          </cell>
          <cell r="F4260" t="str">
            <v>TOTAL</v>
          </cell>
          <cell r="G4260" t="str">
            <v>RSE</v>
          </cell>
          <cell r="H4260" t="str">
            <v>:</v>
          </cell>
          <cell r="I4260" t="str">
            <v>MS</v>
          </cell>
          <cell r="K4260" t="str">
            <v>V</v>
          </cell>
          <cell r="L4260">
            <v>38628.496840277781</v>
          </cell>
          <cell r="M4260" t="str">
            <v>gchateaug</v>
          </cell>
          <cell r="N4260">
            <v>38680.624467592592</v>
          </cell>
          <cell r="O4260" t="str">
            <v>gchateaug</v>
          </cell>
        </row>
        <row r="4261">
          <cell r="A4261" t="str">
            <v>2003</v>
          </cell>
          <cell r="B4261" t="str">
            <v>FR52</v>
          </cell>
          <cell r="C4261" t="str">
            <v>A00</v>
          </cell>
          <cell r="D4261" t="str">
            <v>PC_EMP</v>
          </cell>
          <cell r="E4261" t="str">
            <v>T</v>
          </cell>
          <cell r="F4261" t="str">
            <v>BES</v>
          </cell>
          <cell r="G4261" t="str">
            <v>TOTAL</v>
          </cell>
          <cell r="H4261" t="str">
            <v>:</v>
          </cell>
          <cell r="I4261" t="str">
            <v>MS</v>
          </cell>
          <cell r="K4261" t="str">
            <v>V</v>
          </cell>
          <cell r="L4261">
            <v>38628.496840277781</v>
          </cell>
          <cell r="M4261" t="str">
            <v>gchateaug</v>
          </cell>
          <cell r="N4261">
            <v>38680.624444444446</v>
          </cell>
          <cell r="O4261" t="str">
            <v>gchateaug</v>
          </cell>
        </row>
        <row r="4262">
          <cell r="A4262" t="str">
            <v>2003</v>
          </cell>
          <cell r="B4262" t="str">
            <v>FR52</v>
          </cell>
          <cell r="C4262" t="str">
            <v>A00</v>
          </cell>
          <cell r="D4262" t="str">
            <v>PC_EMP</v>
          </cell>
          <cell r="E4262" t="str">
            <v>T</v>
          </cell>
          <cell r="F4262" t="str">
            <v>BES</v>
          </cell>
          <cell r="G4262" t="str">
            <v>RSE</v>
          </cell>
          <cell r="H4262" t="str">
            <v>:</v>
          </cell>
          <cell r="I4262" t="str">
            <v>MS</v>
          </cell>
          <cell r="K4262" t="str">
            <v>V</v>
          </cell>
          <cell r="L4262">
            <v>38628.496840277781</v>
          </cell>
          <cell r="M4262" t="str">
            <v>gchateaug</v>
          </cell>
          <cell r="N4262">
            <v>38680.624444444446</v>
          </cell>
          <cell r="O4262" t="str">
            <v>gchateaug</v>
          </cell>
        </row>
        <row r="4263">
          <cell r="A4263" t="str">
            <v>2003</v>
          </cell>
          <cell r="B4263" t="str">
            <v>FR42</v>
          </cell>
          <cell r="C4263" t="str">
            <v>A00</v>
          </cell>
          <cell r="D4263" t="str">
            <v>PC_EMP</v>
          </cell>
          <cell r="E4263" t="str">
            <v>T</v>
          </cell>
          <cell r="F4263" t="str">
            <v>TOTAL</v>
          </cell>
          <cell r="G4263" t="str">
            <v>TOTAL</v>
          </cell>
          <cell r="H4263" t="str">
            <v>:</v>
          </cell>
          <cell r="I4263" t="str">
            <v>MS</v>
          </cell>
          <cell r="K4263" t="str">
            <v>V</v>
          </cell>
          <cell r="L4263">
            <v>38628.496840277781</v>
          </cell>
          <cell r="M4263" t="str">
            <v>gchateaug</v>
          </cell>
          <cell r="N4263">
            <v>38680.624444444446</v>
          </cell>
          <cell r="O4263" t="str">
            <v>gchateaug</v>
          </cell>
        </row>
        <row r="4264">
          <cell r="A4264" t="str">
            <v>2003</v>
          </cell>
          <cell r="B4264" t="str">
            <v>FR42</v>
          </cell>
          <cell r="C4264" t="str">
            <v>A00</v>
          </cell>
          <cell r="D4264" t="str">
            <v>PC_EMP</v>
          </cell>
          <cell r="E4264" t="str">
            <v>T</v>
          </cell>
          <cell r="F4264" t="str">
            <v>TOTAL</v>
          </cell>
          <cell r="G4264" t="str">
            <v>RSE</v>
          </cell>
          <cell r="H4264" t="str">
            <v>:</v>
          </cell>
          <cell r="I4264" t="str">
            <v>MS</v>
          </cell>
          <cell r="K4264" t="str">
            <v>V</v>
          </cell>
          <cell r="L4264">
            <v>38628.496840277781</v>
          </cell>
          <cell r="M4264" t="str">
            <v>gchateaug</v>
          </cell>
          <cell r="N4264">
            <v>38680.624444444446</v>
          </cell>
          <cell r="O4264" t="str">
            <v>gchateaug</v>
          </cell>
        </row>
        <row r="4265">
          <cell r="A4265" t="str">
            <v>2003</v>
          </cell>
          <cell r="B4265" t="str">
            <v>FR42</v>
          </cell>
          <cell r="C4265" t="str">
            <v>A00</v>
          </cell>
          <cell r="D4265" t="str">
            <v>PC_EMP</v>
          </cell>
          <cell r="E4265" t="str">
            <v>T</v>
          </cell>
          <cell r="F4265" t="str">
            <v>BES</v>
          </cell>
          <cell r="G4265" t="str">
            <v>TOTAL</v>
          </cell>
          <cell r="H4265" t="str">
            <v>:</v>
          </cell>
          <cell r="I4265" t="str">
            <v>MS</v>
          </cell>
          <cell r="K4265" t="str">
            <v>V</v>
          </cell>
          <cell r="L4265">
            <v>38628.496840277781</v>
          </cell>
          <cell r="M4265" t="str">
            <v>gchateaug</v>
          </cell>
          <cell r="N4265">
            <v>38680.624444444446</v>
          </cell>
          <cell r="O4265" t="str">
            <v>gchateaug</v>
          </cell>
        </row>
        <row r="4266">
          <cell r="A4266" t="str">
            <v>2003</v>
          </cell>
          <cell r="B4266" t="str">
            <v>FR42</v>
          </cell>
          <cell r="C4266" t="str">
            <v>A00</v>
          </cell>
          <cell r="D4266" t="str">
            <v>PC_EMP</v>
          </cell>
          <cell r="E4266" t="str">
            <v>T</v>
          </cell>
          <cell r="F4266" t="str">
            <v>BES</v>
          </cell>
          <cell r="G4266" t="str">
            <v>RSE</v>
          </cell>
          <cell r="H4266" t="str">
            <v>:</v>
          </cell>
          <cell r="I4266" t="str">
            <v>MS</v>
          </cell>
          <cell r="K4266" t="str">
            <v>V</v>
          </cell>
          <cell r="L4266">
            <v>38628.496840277781</v>
          </cell>
          <cell r="M4266" t="str">
            <v>gchateaug</v>
          </cell>
          <cell r="N4266">
            <v>38680.624444444446</v>
          </cell>
          <cell r="O4266" t="str">
            <v>gchateaug</v>
          </cell>
        </row>
        <row r="4267">
          <cell r="A4267" t="str">
            <v>2003</v>
          </cell>
          <cell r="B4267" t="str">
            <v>FI1</v>
          </cell>
          <cell r="C4267" t="str">
            <v>A00</v>
          </cell>
          <cell r="D4267" t="str">
            <v>PC_EMP</v>
          </cell>
          <cell r="E4267" t="str">
            <v>T</v>
          </cell>
          <cell r="F4267" t="str">
            <v>TOTAL</v>
          </cell>
          <cell r="G4267" t="str">
            <v>TOTAL</v>
          </cell>
          <cell r="I4267" t="str">
            <v>MS</v>
          </cell>
          <cell r="K4267" t="str">
            <v>V</v>
          </cell>
          <cell r="L4267">
            <v>38628.496840277781</v>
          </cell>
          <cell r="M4267" t="str">
            <v>gchateaug</v>
          </cell>
          <cell r="N4267">
            <v>38680.624444444446</v>
          </cell>
          <cell r="O4267" t="str">
            <v>gchateaug</v>
          </cell>
          <cell r="Q4267">
            <v>3.18</v>
          </cell>
        </row>
        <row r="4268">
          <cell r="A4268" t="str">
            <v>2003</v>
          </cell>
          <cell r="B4268" t="str">
            <v>FI1</v>
          </cell>
          <cell r="C4268" t="str">
            <v>A00</v>
          </cell>
          <cell r="D4268" t="str">
            <v>PC_EMP</v>
          </cell>
          <cell r="E4268" t="str">
            <v>T</v>
          </cell>
          <cell r="F4268" t="str">
            <v>BES</v>
          </cell>
          <cell r="G4268" t="str">
            <v>TOTAL</v>
          </cell>
          <cell r="I4268" t="str">
            <v>MS</v>
          </cell>
          <cell r="K4268" t="str">
            <v>V</v>
          </cell>
          <cell r="L4268">
            <v>38628.496840277781</v>
          </cell>
          <cell r="M4268" t="str">
            <v>gchateaug</v>
          </cell>
          <cell r="N4268">
            <v>38680.624444444446</v>
          </cell>
          <cell r="O4268" t="str">
            <v>gchateaug</v>
          </cell>
          <cell r="Q4268">
            <v>1.7</v>
          </cell>
        </row>
        <row r="4269">
          <cell r="A4269" t="str">
            <v>2003</v>
          </cell>
          <cell r="B4269" t="str">
            <v>ES12</v>
          </cell>
          <cell r="C4269" t="str">
            <v>A00</v>
          </cell>
          <cell r="D4269" t="str">
            <v>PC_EMP</v>
          </cell>
          <cell r="E4269" t="str">
            <v>T</v>
          </cell>
          <cell r="F4269" t="str">
            <v>TOTAL</v>
          </cell>
          <cell r="G4269" t="str">
            <v>TOTAL</v>
          </cell>
          <cell r="I4269" t="str">
            <v>MS</v>
          </cell>
          <cell r="K4269" t="str">
            <v>V</v>
          </cell>
          <cell r="L4269">
            <v>38628.496840277781</v>
          </cell>
          <cell r="M4269" t="str">
            <v>gchateaug</v>
          </cell>
          <cell r="N4269">
            <v>38680.624444444446</v>
          </cell>
          <cell r="O4269" t="str">
            <v>gchateaug</v>
          </cell>
          <cell r="Q4269">
            <v>1.1200000000000001</v>
          </cell>
        </row>
        <row r="4270">
          <cell r="A4270" t="str">
            <v>2003</v>
          </cell>
          <cell r="B4270" t="str">
            <v>ES12</v>
          </cell>
          <cell r="C4270" t="str">
            <v>A00</v>
          </cell>
          <cell r="D4270" t="str">
            <v>PC_EMP</v>
          </cell>
          <cell r="E4270" t="str">
            <v>T</v>
          </cell>
          <cell r="F4270" t="str">
            <v>TOTAL</v>
          </cell>
          <cell r="G4270" t="str">
            <v>RSE</v>
          </cell>
          <cell r="I4270" t="str">
            <v>MS</v>
          </cell>
          <cell r="K4270" t="str">
            <v>V</v>
          </cell>
          <cell r="L4270">
            <v>38628.496840277781</v>
          </cell>
          <cell r="M4270" t="str">
            <v>gchateaug</v>
          </cell>
          <cell r="N4270">
            <v>38680.624444444446</v>
          </cell>
          <cell r="O4270" t="str">
            <v>gchateaug</v>
          </cell>
          <cell r="Q4270">
            <v>0.91</v>
          </cell>
        </row>
        <row r="4271">
          <cell r="A4271" t="str">
            <v>2003</v>
          </cell>
          <cell r="B4271" t="str">
            <v>ES12</v>
          </cell>
          <cell r="C4271" t="str">
            <v>A00</v>
          </cell>
          <cell r="D4271" t="str">
            <v>PC_EMP</v>
          </cell>
          <cell r="E4271" t="str">
            <v>T</v>
          </cell>
          <cell r="F4271" t="str">
            <v>BES</v>
          </cell>
          <cell r="G4271" t="str">
            <v>TOTAL</v>
          </cell>
          <cell r="I4271" t="str">
            <v>MS</v>
          </cell>
          <cell r="K4271" t="str">
            <v>V</v>
          </cell>
          <cell r="L4271">
            <v>38628.496840277781</v>
          </cell>
          <cell r="M4271" t="str">
            <v>gchateaug</v>
          </cell>
          <cell r="N4271">
            <v>38680.624444444446</v>
          </cell>
          <cell r="O4271" t="str">
            <v>gchateaug</v>
          </cell>
          <cell r="Q4271">
            <v>0.23</v>
          </cell>
        </row>
        <row r="4272">
          <cell r="A4272" t="str">
            <v>2003</v>
          </cell>
          <cell r="B4272" t="str">
            <v>ES12</v>
          </cell>
          <cell r="C4272" t="str">
            <v>A00</v>
          </cell>
          <cell r="D4272" t="str">
            <v>PC_EMP</v>
          </cell>
          <cell r="E4272" t="str">
            <v>T</v>
          </cell>
          <cell r="F4272" t="str">
            <v>BES</v>
          </cell>
          <cell r="G4272" t="str">
            <v>RSE</v>
          </cell>
          <cell r="I4272" t="str">
            <v>MS</v>
          </cell>
          <cell r="K4272" t="str">
            <v>V</v>
          </cell>
          <cell r="L4272">
            <v>38628.496840277781</v>
          </cell>
          <cell r="M4272" t="str">
            <v>gchateaug</v>
          </cell>
          <cell r="N4272">
            <v>38680.624444444446</v>
          </cell>
          <cell r="O4272" t="str">
            <v>gchateaug</v>
          </cell>
          <cell r="Q4272">
            <v>0.1</v>
          </cell>
        </row>
        <row r="4273">
          <cell r="A4273" t="str">
            <v>2003</v>
          </cell>
          <cell r="B4273" t="str">
            <v>DEG</v>
          </cell>
          <cell r="C4273" t="str">
            <v>A00</v>
          </cell>
          <cell r="D4273" t="str">
            <v>PC_EMP</v>
          </cell>
          <cell r="E4273" t="str">
            <v>T</v>
          </cell>
          <cell r="F4273" t="str">
            <v>TOTAL</v>
          </cell>
          <cell r="G4273" t="str">
            <v>TOTAL</v>
          </cell>
          <cell r="I4273" t="str">
            <v>MS</v>
          </cell>
          <cell r="K4273" t="str">
            <v>V</v>
          </cell>
          <cell r="L4273">
            <v>38628.496840277781</v>
          </cell>
          <cell r="M4273" t="str">
            <v>gchateaug</v>
          </cell>
          <cell r="N4273">
            <v>38680.630706018521</v>
          </cell>
          <cell r="O4273" t="str">
            <v>gchateaug</v>
          </cell>
          <cell r="Q4273">
            <v>1.51</v>
          </cell>
        </row>
        <row r="4274">
          <cell r="A4274" t="str">
            <v>2003</v>
          </cell>
          <cell r="B4274" t="str">
            <v>DEG</v>
          </cell>
          <cell r="C4274" t="str">
            <v>A00</v>
          </cell>
          <cell r="D4274" t="str">
            <v>PC_EMP</v>
          </cell>
          <cell r="E4274" t="str">
            <v>T</v>
          </cell>
          <cell r="F4274" t="str">
            <v>TOTAL</v>
          </cell>
          <cell r="G4274" t="str">
            <v>RSE</v>
          </cell>
          <cell r="I4274" t="str">
            <v>MS</v>
          </cell>
          <cell r="K4274" t="str">
            <v>V</v>
          </cell>
          <cell r="L4274">
            <v>38628.496840277781</v>
          </cell>
          <cell r="M4274" t="str">
            <v>gchateaug</v>
          </cell>
          <cell r="N4274">
            <v>38680.630706018521</v>
          </cell>
          <cell r="O4274" t="str">
            <v>gchateaug</v>
          </cell>
          <cell r="Q4274">
            <v>0.96</v>
          </cell>
        </row>
        <row r="4275">
          <cell r="A4275" t="str">
            <v>2003</v>
          </cell>
          <cell r="B4275" t="str">
            <v>DEG</v>
          </cell>
          <cell r="C4275" t="str">
            <v>A00</v>
          </cell>
          <cell r="D4275" t="str">
            <v>PC_EMP</v>
          </cell>
          <cell r="E4275" t="str">
            <v>T</v>
          </cell>
          <cell r="F4275" t="str">
            <v>BES</v>
          </cell>
          <cell r="G4275" t="str">
            <v>TOTAL</v>
          </cell>
          <cell r="I4275" t="str">
            <v>MS</v>
          </cell>
          <cell r="K4275" t="str">
            <v>V</v>
          </cell>
          <cell r="L4275">
            <v>38628.496840277781</v>
          </cell>
          <cell r="M4275" t="str">
            <v>gchateaug</v>
          </cell>
          <cell r="N4275">
            <v>38680.630706018521</v>
          </cell>
          <cell r="O4275" t="str">
            <v>gchateaug</v>
          </cell>
          <cell r="Q4275">
            <v>0.67</v>
          </cell>
        </row>
        <row r="4276">
          <cell r="A4276" t="str">
            <v>2003</v>
          </cell>
          <cell r="B4276" t="str">
            <v>DEG</v>
          </cell>
          <cell r="C4276" t="str">
            <v>A00</v>
          </cell>
          <cell r="D4276" t="str">
            <v>PC_EMP</v>
          </cell>
          <cell r="E4276" t="str">
            <v>T</v>
          </cell>
          <cell r="F4276" t="str">
            <v>BES</v>
          </cell>
          <cell r="G4276" t="str">
            <v>RSE</v>
          </cell>
          <cell r="I4276" t="str">
            <v>MS</v>
          </cell>
          <cell r="K4276" t="str">
            <v>V</v>
          </cell>
          <cell r="L4276">
            <v>38628.496840277781</v>
          </cell>
          <cell r="M4276" t="str">
            <v>gchateaug</v>
          </cell>
          <cell r="N4276">
            <v>38680.630706018521</v>
          </cell>
          <cell r="O4276" t="str">
            <v>gchateaug</v>
          </cell>
          <cell r="Q4276">
            <v>0.4</v>
          </cell>
        </row>
        <row r="4277">
          <cell r="A4277" t="str">
            <v>2003</v>
          </cell>
          <cell r="B4277" t="str">
            <v>DEE</v>
          </cell>
          <cell r="C4277" t="str">
            <v>A00</v>
          </cell>
          <cell r="D4277" t="str">
            <v>PC_EMP</v>
          </cell>
          <cell r="E4277" t="str">
            <v>T</v>
          </cell>
          <cell r="F4277" t="str">
            <v>TOTAL</v>
          </cell>
          <cell r="G4277" t="str">
            <v>TOTAL</v>
          </cell>
          <cell r="I4277" t="str">
            <v>MS</v>
          </cell>
          <cell r="K4277" t="str">
            <v>V</v>
          </cell>
          <cell r="L4277">
            <v>38628.496840277781</v>
          </cell>
          <cell r="M4277" t="str">
            <v>gchateaug</v>
          </cell>
          <cell r="N4277">
            <v>38680.630706018521</v>
          </cell>
          <cell r="O4277" t="str">
            <v>gchateaug</v>
          </cell>
          <cell r="Q4277">
            <v>1.1399999999999999</v>
          </cell>
        </row>
        <row r="4278">
          <cell r="A4278" t="str">
            <v>2003</v>
          </cell>
          <cell r="B4278" t="str">
            <v>DEE</v>
          </cell>
          <cell r="C4278" t="str">
            <v>A00</v>
          </cell>
          <cell r="D4278" t="str">
            <v>PC_EMP</v>
          </cell>
          <cell r="E4278" t="str">
            <v>T</v>
          </cell>
          <cell r="F4278" t="str">
            <v>TOTAL</v>
          </cell>
          <cell r="G4278" t="str">
            <v>RSE</v>
          </cell>
          <cell r="I4278" t="str">
            <v>MS</v>
          </cell>
          <cell r="K4278" t="str">
            <v>V</v>
          </cell>
          <cell r="L4278">
            <v>38628.496840277781</v>
          </cell>
          <cell r="M4278" t="str">
            <v>gchateaug</v>
          </cell>
          <cell r="N4278">
            <v>38680.630706018521</v>
          </cell>
          <cell r="O4278" t="str">
            <v>gchateaug</v>
          </cell>
          <cell r="Q4278">
            <v>0.77</v>
          </cell>
        </row>
        <row r="4279">
          <cell r="A4279" t="str">
            <v>2003</v>
          </cell>
          <cell r="B4279" t="str">
            <v>DEE</v>
          </cell>
          <cell r="C4279" t="str">
            <v>A00</v>
          </cell>
          <cell r="D4279" t="str">
            <v>PC_EMP</v>
          </cell>
          <cell r="E4279" t="str">
            <v>T</v>
          </cell>
          <cell r="F4279" t="str">
            <v>BES</v>
          </cell>
          <cell r="G4279" t="str">
            <v>TOTAL</v>
          </cell>
          <cell r="I4279" t="str">
            <v>MS</v>
          </cell>
          <cell r="K4279" t="str">
            <v>V</v>
          </cell>
          <cell r="L4279">
            <v>38628.496840277781</v>
          </cell>
          <cell r="M4279" t="str">
            <v>gchateaug</v>
          </cell>
          <cell r="N4279">
            <v>38680.630706018521</v>
          </cell>
          <cell r="O4279" t="str">
            <v>gchateaug</v>
          </cell>
          <cell r="Q4279">
            <v>0.26</v>
          </cell>
        </row>
        <row r="4280">
          <cell r="A4280" t="str">
            <v>2003</v>
          </cell>
          <cell r="B4280" t="str">
            <v>DEE</v>
          </cell>
          <cell r="C4280" t="str">
            <v>A00</v>
          </cell>
          <cell r="D4280" t="str">
            <v>PC_EMP</v>
          </cell>
          <cell r="E4280" t="str">
            <v>T</v>
          </cell>
          <cell r="F4280" t="str">
            <v>BES</v>
          </cell>
          <cell r="G4280" t="str">
            <v>RSE</v>
          </cell>
          <cell r="I4280" t="str">
            <v>MS</v>
          </cell>
          <cell r="K4280" t="str">
            <v>V</v>
          </cell>
          <cell r="L4280">
            <v>38628.496840277781</v>
          </cell>
          <cell r="M4280" t="str">
            <v>gchateaug</v>
          </cell>
          <cell r="N4280">
            <v>38680.630706018521</v>
          </cell>
          <cell r="O4280" t="str">
            <v>gchateaug</v>
          </cell>
          <cell r="Q4280">
            <v>0.15</v>
          </cell>
        </row>
        <row r="4281">
          <cell r="A4281" t="str">
            <v>2003</v>
          </cell>
          <cell r="B4281" t="str">
            <v>DED1</v>
          </cell>
          <cell r="C4281" t="str">
            <v>A00</v>
          </cell>
          <cell r="D4281" t="str">
            <v>PC_EMP</v>
          </cell>
          <cell r="E4281" t="str">
            <v>T</v>
          </cell>
          <cell r="F4281" t="str">
            <v>TOTAL</v>
          </cell>
          <cell r="G4281" t="str">
            <v>TOTAL</v>
          </cell>
          <cell r="I4281" t="str">
            <v>MS</v>
          </cell>
          <cell r="K4281" t="str">
            <v>V</v>
          </cell>
          <cell r="L4281">
            <v>38628.496840277781</v>
          </cell>
          <cell r="M4281" t="str">
            <v>gchateaug</v>
          </cell>
          <cell r="N4281">
            <v>38680.630706018521</v>
          </cell>
          <cell r="O4281" t="str">
            <v>gchateaug</v>
          </cell>
          <cell r="Q4281">
            <v>1.25</v>
          </cell>
        </row>
        <row r="4282">
          <cell r="A4282" t="str">
            <v>2003</v>
          </cell>
          <cell r="B4282" t="str">
            <v>DED1</v>
          </cell>
          <cell r="C4282" t="str">
            <v>A00</v>
          </cell>
          <cell r="D4282" t="str">
            <v>PC_EMP</v>
          </cell>
          <cell r="E4282" t="str">
            <v>T</v>
          </cell>
          <cell r="F4282" t="str">
            <v>TOTAL</v>
          </cell>
          <cell r="G4282" t="str">
            <v>RSE</v>
          </cell>
          <cell r="I4282" t="str">
            <v>MS</v>
          </cell>
          <cell r="K4282" t="str">
            <v>V</v>
          </cell>
          <cell r="L4282">
            <v>38628.496840277781</v>
          </cell>
          <cell r="M4282" t="str">
            <v>gchateaug</v>
          </cell>
          <cell r="N4282">
            <v>38680.630706018521</v>
          </cell>
          <cell r="O4282" t="str">
            <v>gchateaug</v>
          </cell>
          <cell r="Q4282">
            <v>0.76</v>
          </cell>
        </row>
        <row r="4283">
          <cell r="A4283" t="str">
            <v>2002</v>
          </cell>
          <cell r="B4283" t="str">
            <v>ITC1</v>
          </cell>
          <cell r="C4283" t="str">
            <v>A00</v>
          </cell>
          <cell r="D4283" t="str">
            <v>PC_EMP</v>
          </cell>
          <cell r="E4283" t="str">
            <v>T</v>
          </cell>
          <cell r="F4283" t="str">
            <v>BES</v>
          </cell>
          <cell r="G4283" t="str">
            <v>TOTAL</v>
          </cell>
          <cell r="H4283" t="str">
            <v>:</v>
          </cell>
          <cell r="I4283" t="str">
            <v>MS</v>
          </cell>
          <cell r="K4283" t="str">
            <v>V</v>
          </cell>
          <cell r="L4283">
            <v>38628.496851851851</v>
          </cell>
          <cell r="M4283" t="str">
            <v>gchateaug</v>
          </cell>
          <cell r="N4283">
            <v>38680.624490740738</v>
          </cell>
          <cell r="O4283" t="str">
            <v>gchateaug</v>
          </cell>
        </row>
        <row r="4284">
          <cell r="A4284" t="str">
            <v>2002</v>
          </cell>
          <cell r="B4284" t="str">
            <v>ITC1</v>
          </cell>
          <cell r="C4284" t="str">
            <v>A00</v>
          </cell>
          <cell r="D4284" t="str">
            <v>PC_EMP</v>
          </cell>
          <cell r="E4284" t="str">
            <v>T</v>
          </cell>
          <cell r="F4284" t="str">
            <v>BES</v>
          </cell>
          <cell r="G4284" t="str">
            <v>RSE</v>
          </cell>
          <cell r="H4284" t="str">
            <v>:</v>
          </cell>
          <cell r="I4284" t="str">
            <v>MS</v>
          </cell>
          <cell r="K4284" t="str">
            <v>V</v>
          </cell>
          <cell r="L4284">
            <v>38628.496851851851</v>
          </cell>
          <cell r="M4284" t="str">
            <v>gchateaug</v>
          </cell>
          <cell r="N4284">
            <v>38680.624490740738</v>
          </cell>
          <cell r="O4284" t="str">
            <v>gchateaug</v>
          </cell>
        </row>
        <row r="4285">
          <cell r="A4285" t="str">
            <v>2002</v>
          </cell>
          <cell r="B4285" t="str">
            <v>HU31</v>
          </cell>
          <cell r="C4285" t="str">
            <v>A00</v>
          </cell>
          <cell r="D4285" t="str">
            <v>PC_EMP</v>
          </cell>
          <cell r="E4285" t="str">
            <v>T</v>
          </cell>
          <cell r="F4285" t="str">
            <v>TOTAL</v>
          </cell>
          <cell r="G4285" t="str">
            <v>TOTAL</v>
          </cell>
          <cell r="I4285" t="str">
            <v>MS</v>
          </cell>
          <cell r="K4285" t="str">
            <v>V</v>
          </cell>
          <cell r="L4285">
            <v>38628.496851851851</v>
          </cell>
          <cell r="M4285" t="str">
            <v>gchateaug</v>
          </cell>
          <cell r="N4285">
            <v>38680.624490740738</v>
          </cell>
          <cell r="O4285" t="str">
            <v>gchateaug</v>
          </cell>
          <cell r="Q4285">
            <v>0.56000000000000005</v>
          </cell>
        </row>
        <row r="4286">
          <cell r="A4286" t="str">
            <v>2002</v>
          </cell>
          <cell r="B4286" t="str">
            <v>HU31</v>
          </cell>
          <cell r="C4286" t="str">
            <v>A00</v>
          </cell>
          <cell r="D4286" t="str">
            <v>PC_EMP</v>
          </cell>
          <cell r="E4286" t="str">
            <v>T</v>
          </cell>
          <cell r="F4286" t="str">
            <v>TOTAL</v>
          </cell>
          <cell r="G4286" t="str">
            <v>RSE</v>
          </cell>
          <cell r="I4286" t="str">
            <v>MS</v>
          </cell>
          <cell r="K4286" t="str">
            <v>V</v>
          </cell>
          <cell r="L4286">
            <v>38628.496851851851</v>
          </cell>
          <cell r="M4286" t="str">
            <v>gchateaug</v>
          </cell>
          <cell r="N4286">
            <v>38680.624490740738</v>
          </cell>
          <cell r="O4286" t="str">
            <v>gchateaug</v>
          </cell>
          <cell r="Q4286">
            <v>0.33</v>
          </cell>
        </row>
        <row r="4287">
          <cell r="A4287" t="str">
            <v>2002</v>
          </cell>
          <cell r="B4287" t="str">
            <v>HU31</v>
          </cell>
          <cell r="C4287" t="str">
            <v>A00</v>
          </cell>
          <cell r="D4287" t="str">
            <v>PC_EMP</v>
          </cell>
          <cell r="E4287" t="str">
            <v>T</v>
          </cell>
          <cell r="F4287" t="str">
            <v>BES</v>
          </cell>
          <cell r="G4287" t="str">
            <v>TOTAL</v>
          </cell>
          <cell r="I4287" t="str">
            <v>MS</v>
          </cell>
          <cell r="K4287" t="str">
            <v>V</v>
          </cell>
          <cell r="L4287">
            <v>38628.496851851851</v>
          </cell>
          <cell r="M4287" t="str">
            <v>gchateaug</v>
          </cell>
          <cell r="N4287">
            <v>38680.624490740738</v>
          </cell>
          <cell r="O4287" t="str">
            <v>gchateaug</v>
          </cell>
          <cell r="Q4287">
            <v>0.15</v>
          </cell>
        </row>
        <row r="4288">
          <cell r="A4288" t="str">
            <v>2002</v>
          </cell>
          <cell r="B4288" t="str">
            <v>HU31</v>
          </cell>
          <cell r="C4288" t="str">
            <v>A00</v>
          </cell>
          <cell r="D4288" t="str">
            <v>PC_EMP</v>
          </cell>
          <cell r="E4288" t="str">
            <v>T</v>
          </cell>
          <cell r="F4288" t="str">
            <v>BES</v>
          </cell>
          <cell r="G4288" t="str">
            <v>RSE</v>
          </cell>
          <cell r="I4288" t="str">
            <v>MS</v>
          </cell>
          <cell r="K4288" t="str">
            <v>V</v>
          </cell>
          <cell r="L4288">
            <v>38628.496851851851</v>
          </cell>
          <cell r="M4288" t="str">
            <v>gchateaug</v>
          </cell>
          <cell r="N4288">
            <v>38680.624490740738</v>
          </cell>
          <cell r="O4288" t="str">
            <v>gchateaug</v>
          </cell>
          <cell r="Q4288">
            <v>0.04</v>
          </cell>
        </row>
        <row r="4289">
          <cell r="A4289" t="str">
            <v>2002</v>
          </cell>
          <cell r="B4289" t="str">
            <v>HU2</v>
          </cell>
          <cell r="C4289" t="str">
            <v>A00</v>
          </cell>
          <cell r="D4289" t="str">
            <v>PC_EMP</v>
          </cell>
          <cell r="E4289" t="str">
            <v>T</v>
          </cell>
          <cell r="F4289" t="str">
            <v>TOTAL</v>
          </cell>
          <cell r="G4289" t="str">
            <v>TOTAL</v>
          </cell>
          <cell r="I4289" t="str">
            <v>MS</v>
          </cell>
          <cell r="K4289" t="str">
            <v>V</v>
          </cell>
          <cell r="L4289">
            <v>38628.496851851851</v>
          </cell>
          <cell r="M4289" t="str">
            <v>gchateaug</v>
          </cell>
          <cell r="N4289">
            <v>38680.624490740738</v>
          </cell>
          <cell r="O4289" t="str">
            <v>gchateaug</v>
          </cell>
          <cell r="Q4289">
            <v>0.65</v>
          </cell>
        </row>
        <row r="4290">
          <cell r="A4290" t="str">
            <v>2002</v>
          </cell>
          <cell r="B4290" t="str">
            <v>HU2</v>
          </cell>
          <cell r="C4290" t="str">
            <v>A00</v>
          </cell>
          <cell r="D4290" t="str">
            <v>PC_EMP</v>
          </cell>
          <cell r="E4290" t="str">
            <v>T</v>
          </cell>
          <cell r="F4290" t="str">
            <v>TOTAL</v>
          </cell>
          <cell r="G4290" t="str">
            <v>RSE</v>
          </cell>
          <cell r="I4290" t="str">
            <v>MS</v>
          </cell>
          <cell r="K4290" t="str">
            <v>V</v>
          </cell>
          <cell r="L4290">
            <v>38628.496851851851</v>
          </cell>
          <cell r="M4290" t="str">
            <v>gchateaug</v>
          </cell>
          <cell r="N4290">
            <v>38680.624490740738</v>
          </cell>
          <cell r="O4290" t="str">
            <v>gchateaug</v>
          </cell>
          <cell r="Q4290">
            <v>0.39</v>
          </cell>
        </row>
        <row r="4291">
          <cell r="A4291" t="str">
            <v>1998</v>
          </cell>
          <cell r="B4291" t="str">
            <v>IS0</v>
          </cell>
          <cell r="C4291" t="str">
            <v>A00</v>
          </cell>
          <cell r="D4291" t="str">
            <v>PC_EMP</v>
          </cell>
          <cell r="E4291" t="str">
            <v>T</v>
          </cell>
          <cell r="F4291" t="str">
            <v>BES</v>
          </cell>
          <cell r="G4291" t="str">
            <v>TOTAL</v>
          </cell>
          <cell r="I4291" t="str">
            <v>NC</v>
          </cell>
          <cell r="K4291" t="str">
            <v>V</v>
          </cell>
          <cell r="L4291">
            <v>38628.496851851851</v>
          </cell>
          <cell r="M4291" t="str">
            <v>gchateaug</v>
          </cell>
          <cell r="N4291">
            <v>38681.684444444443</v>
          </cell>
          <cell r="O4291" t="str">
            <v>gchateaug</v>
          </cell>
          <cell r="Q4291">
            <v>0.91</v>
          </cell>
        </row>
        <row r="4292">
          <cell r="A4292" t="str">
            <v>1998</v>
          </cell>
          <cell r="B4292" t="str">
            <v>IS0</v>
          </cell>
          <cell r="C4292" t="str">
            <v>A00</v>
          </cell>
          <cell r="D4292" t="str">
            <v>PC_EMP</v>
          </cell>
          <cell r="E4292" t="str">
            <v>T</v>
          </cell>
          <cell r="F4292" t="str">
            <v>BES</v>
          </cell>
          <cell r="G4292" t="str">
            <v>RSE</v>
          </cell>
          <cell r="I4292" t="str">
            <v>NC</v>
          </cell>
          <cell r="K4292" t="str">
            <v>V</v>
          </cell>
          <cell r="L4292">
            <v>38628.496851851851</v>
          </cell>
          <cell r="M4292" t="str">
            <v>gchateaug</v>
          </cell>
          <cell r="N4292">
            <v>38681.684444444443</v>
          </cell>
          <cell r="O4292" t="str">
            <v>gchateaug</v>
          </cell>
          <cell r="Q4292">
            <v>0.47</v>
          </cell>
        </row>
        <row r="4293">
          <cell r="A4293" t="str">
            <v>1998</v>
          </cell>
          <cell r="B4293" t="str">
            <v>DK00</v>
          </cell>
          <cell r="C4293" t="str">
            <v>A00</v>
          </cell>
          <cell r="D4293" t="str">
            <v>PC_EMP</v>
          </cell>
          <cell r="E4293" t="str">
            <v>T</v>
          </cell>
          <cell r="F4293" t="str">
            <v>BES</v>
          </cell>
          <cell r="G4293" t="str">
            <v>TOTAL</v>
          </cell>
          <cell r="I4293" t="str">
            <v>OTH</v>
          </cell>
          <cell r="J4293" t="str">
            <v>DATA OCDE</v>
          </cell>
          <cell r="K4293" t="str">
            <v>V</v>
          </cell>
          <cell r="L4293">
            <v>38628.496851851851</v>
          </cell>
          <cell r="M4293" t="str">
            <v>gchateaug</v>
          </cell>
          <cell r="N4293">
            <v>38681.684652777774</v>
          </cell>
          <cell r="O4293" t="str">
            <v>gchateaug</v>
          </cell>
          <cell r="Q4293">
            <v>1.07</v>
          </cell>
        </row>
        <row r="4294">
          <cell r="A4294" t="str">
            <v>1998</v>
          </cell>
          <cell r="B4294" t="str">
            <v>DK00</v>
          </cell>
          <cell r="C4294" t="str">
            <v>A00</v>
          </cell>
          <cell r="D4294" t="str">
            <v>PC_EMP</v>
          </cell>
          <cell r="E4294" t="str">
            <v>T</v>
          </cell>
          <cell r="F4294" t="str">
            <v>BES</v>
          </cell>
          <cell r="G4294" t="str">
            <v>RSE</v>
          </cell>
          <cell r="I4294" t="str">
            <v>OTH</v>
          </cell>
          <cell r="J4294" t="str">
            <v>DATA OCDE</v>
          </cell>
          <cell r="K4294" t="str">
            <v>V</v>
          </cell>
          <cell r="L4294">
            <v>38628.496851851851</v>
          </cell>
          <cell r="M4294" t="str">
            <v>gchateaug</v>
          </cell>
          <cell r="N4294">
            <v>38681.684652777774</v>
          </cell>
          <cell r="O4294" t="str">
            <v>gchateaug</v>
          </cell>
          <cell r="Q4294">
            <v>0.4</v>
          </cell>
        </row>
        <row r="4295">
          <cell r="A4295" t="str">
            <v>1998</v>
          </cell>
          <cell r="B4295" t="str">
            <v>DK0</v>
          </cell>
          <cell r="C4295" t="str">
            <v>A00</v>
          </cell>
          <cell r="D4295" t="str">
            <v>PC_EMP</v>
          </cell>
          <cell r="E4295" t="str">
            <v>T</v>
          </cell>
          <cell r="F4295" t="str">
            <v>BES</v>
          </cell>
          <cell r="G4295" t="str">
            <v>TOTAL</v>
          </cell>
          <cell r="I4295" t="str">
            <v>OTH</v>
          </cell>
          <cell r="J4295" t="str">
            <v>DATA OCDE</v>
          </cell>
          <cell r="K4295" t="str">
            <v>V</v>
          </cell>
          <cell r="L4295">
            <v>38628.496851851851</v>
          </cell>
          <cell r="M4295" t="str">
            <v>gchateaug</v>
          </cell>
          <cell r="N4295">
            <v>38681.68445601852</v>
          </cell>
          <cell r="O4295" t="str">
            <v>gchateaug</v>
          </cell>
          <cell r="Q4295">
            <v>1.07</v>
          </cell>
        </row>
        <row r="4296">
          <cell r="A4296" t="str">
            <v>1998</v>
          </cell>
          <cell r="B4296" t="str">
            <v>DK0</v>
          </cell>
          <cell r="C4296" t="str">
            <v>A00</v>
          </cell>
          <cell r="D4296" t="str">
            <v>PC_EMP</v>
          </cell>
          <cell r="E4296" t="str">
            <v>T</v>
          </cell>
          <cell r="F4296" t="str">
            <v>BES</v>
          </cell>
          <cell r="G4296" t="str">
            <v>RSE</v>
          </cell>
          <cell r="I4296" t="str">
            <v>OTH</v>
          </cell>
          <cell r="J4296" t="str">
            <v>DATA OCDE</v>
          </cell>
          <cell r="K4296" t="str">
            <v>V</v>
          </cell>
          <cell r="L4296">
            <v>38628.496851851851</v>
          </cell>
          <cell r="M4296" t="str">
            <v>gchateaug</v>
          </cell>
          <cell r="N4296">
            <v>38681.68445601852</v>
          </cell>
          <cell r="O4296" t="str">
            <v>gchateaug</v>
          </cell>
          <cell r="Q4296">
            <v>0.4</v>
          </cell>
        </row>
        <row r="4297">
          <cell r="A4297" t="str">
            <v>2000</v>
          </cell>
          <cell r="B4297" t="str">
            <v>RO06</v>
          </cell>
          <cell r="C4297" t="str">
            <v>A00</v>
          </cell>
          <cell r="D4297" t="str">
            <v>PC_EMP</v>
          </cell>
          <cell r="E4297" t="str">
            <v>T</v>
          </cell>
          <cell r="F4297" t="str">
            <v>TOTAL</v>
          </cell>
          <cell r="G4297" t="str">
            <v>TOTAL</v>
          </cell>
          <cell r="H4297" t="str">
            <v>:</v>
          </cell>
          <cell r="I4297" t="str">
            <v>NC</v>
          </cell>
          <cell r="K4297" t="str">
            <v>V</v>
          </cell>
          <cell r="L4297">
            <v>38628.496863425928</v>
          </cell>
          <cell r="M4297" t="str">
            <v>gchateaug</v>
          </cell>
          <cell r="N4297">
            <v>38680.624456018515</v>
          </cell>
          <cell r="O4297" t="str">
            <v>gchateaug</v>
          </cell>
        </row>
        <row r="4298">
          <cell r="A4298" t="str">
            <v>2000</v>
          </cell>
          <cell r="B4298" t="str">
            <v>RO06</v>
          </cell>
          <cell r="C4298" t="str">
            <v>A00</v>
          </cell>
          <cell r="D4298" t="str">
            <v>PC_EMP</v>
          </cell>
          <cell r="E4298" t="str">
            <v>T</v>
          </cell>
          <cell r="F4298" t="str">
            <v>TOTAL</v>
          </cell>
          <cell r="G4298" t="str">
            <v>RSE</v>
          </cell>
          <cell r="H4298" t="str">
            <v>:</v>
          </cell>
          <cell r="I4298" t="str">
            <v>NC</v>
          </cell>
          <cell r="K4298" t="str">
            <v>V</v>
          </cell>
          <cell r="L4298">
            <v>38628.496863425928</v>
          </cell>
          <cell r="M4298" t="str">
            <v>gchateaug</v>
          </cell>
          <cell r="N4298">
            <v>38680.624456018515</v>
          </cell>
          <cell r="O4298" t="str">
            <v>gchateaug</v>
          </cell>
        </row>
        <row r="4299">
          <cell r="A4299" t="str">
            <v>2000</v>
          </cell>
          <cell r="B4299" t="str">
            <v>RO06</v>
          </cell>
          <cell r="C4299" t="str">
            <v>A00</v>
          </cell>
          <cell r="D4299" t="str">
            <v>PC_EMP</v>
          </cell>
          <cell r="E4299" t="str">
            <v>T</v>
          </cell>
          <cell r="F4299" t="str">
            <v>BES</v>
          </cell>
          <cell r="G4299" t="str">
            <v>TOTAL</v>
          </cell>
          <cell r="H4299" t="str">
            <v>:</v>
          </cell>
          <cell r="I4299" t="str">
            <v>NC</v>
          </cell>
          <cell r="K4299" t="str">
            <v>V</v>
          </cell>
          <cell r="L4299">
            <v>38628.496863425928</v>
          </cell>
          <cell r="M4299" t="str">
            <v>gchateaug</v>
          </cell>
          <cell r="N4299">
            <v>38680.624456018515</v>
          </cell>
          <cell r="O4299" t="str">
            <v>gchateaug</v>
          </cell>
        </row>
        <row r="4300">
          <cell r="A4300" t="str">
            <v>2000</v>
          </cell>
          <cell r="B4300" t="str">
            <v>RO06</v>
          </cell>
          <cell r="C4300" t="str">
            <v>A00</v>
          </cell>
          <cell r="D4300" t="str">
            <v>PC_EMP</v>
          </cell>
          <cell r="E4300" t="str">
            <v>T</v>
          </cell>
          <cell r="F4300" t="str">
            <v>BES</v>
          </cell>
          <cell r="G4300" t="str">
            <v>RSE</v>
          </cell>
          <cell r="H4300" t="str">
            <v>:</v>
          </cell>
          <cell r="I4300" t="str">
            <v>NC</v>
          </cell>
          <cell r="K4300" t="str">
            <v>V</v>
          </cell>
          <cell r="L4300">
            <v>38628.496863425928</v>
          </cell>
          <cell r="M4300" t="str">
            <v>gchateaug</v>
          </cell>
          <cell r="N4300">
            <v>38680.624456018515</v>
          </cell>
          <cell r="O4300" t="str">
            <v>gchateaug</v>
          </cell>
        </row>
        <row r="4301">
          <cell r="A4301" t="str">
            <v>2000</v>
          </cell>
          <cell r="B4301" t="str">
            <v>PL61</v>
          </cell>
          <cell r="C4301" t="str">
            <v>A00</v>
          </cell>
          <cell r="D4301" t="str">
            <v>PC_EMP</v>
          </cell>
          <cell r="E4301" t="str">
            <v>T</v>
          </cell>
          <cell r="F4301" t="str">
            <v>BES</v>
          </cell>
          <cell r="G4301" t="str">
            <v>RSE</v>
          </cell>
          <cell r="H4301" t="str">
            <v>:</v>
          </cell>
          <cell r="I4301" t="str">
            <v>NC</v>
          </cell>
          <cell r="K4301" t="str">
            <v>V</v>
          </cell>
          <cell r="L4301">
            <v>38628.496863425928</v>
          </cell>
          <cell r="M4301" t="str">
            <v>gchateaug</v>
          </cell>
          <cell r="N4301">
            <v>38680.624456018515</v>
          </cell>
          <cell r="O4301" t="str">
            <v>gchateaug</v>
          </cell>
        </row>
        <row r="4302">
          <cell r="A4302" t="str">
            <v>2000</v>
          </cell>
          <cell r="B4302" t="str">
            <v>PL52</v>
          </cell>
          <cell r="C4302" t="str">
            <v>A00</v>
          </cell>
          <cell r="D4302" t="str">
            <v>PC_EMP</v>
          </cell>
          <cell r="E4302" t="str">
            <v>T</v>
          </cell>
          <cell r="F4302" t="str">
            <v>TOTAL</v>
          </cell>
          <cell r="G4302" t="str">
            <v>TOTAL</v>
          </cell>
          <cell r="H4302" t="str">
            <v>:</v>
          </cell>
          <cell r="I4302" t="str">
            <v>NC</v>
          </cell>
          <cell r="K4302" t="str">
            <v>V</v>
          </cell>
          <cell r="L4302">
            <v>38628.496863425928</v>
          </cell>
          <cell r="M4302" t="str">
            <v>gchateaug</v>
          </cell>
          <cell r="N4302">
            <v>38680.624456018515</v>
          </cell>
          <cell r="O4302" t="str">
            <v>gchateaug</v>
          </cell>
        </row>
        <row r="4303">
          <cell r="A4303" t="str">
            <v>2000</v>
          </cell>
          <cell r="B4303" t="str">
            <v>PL52</v>
          </cell>
          <cell r="C4303" t="str">
            <v>A00</v>
          </cell>
          <cell r="D4303" t="str">
            <v>PC_EMP</v>
          </cell>
          <cell r="E4303" t="str">
            <v>T</v>
          </cell>
          <cell r="F4303" t="str">
            <v>TOTAL</v>
          </cell>
          <cell r="G4303" t="str">
            <v>RSE</v>
          </cell>
          <cell r="H4303" t="str">
            <v>:</v>
          </cell>
          <cell r="I4303" t="str">
            <v>NC</v>
          </cell>
          <cell r="K4303" t="str">
            <v>V</v>
          </cell>
          <cell r="L4303">
            <v>38628.496863425928</v>
          </cell>
          <cell r="M4303" t="str">
            <v>gchateaug</v>
          </cell>
          <cell r="N4303">
            <v>38680.624456018515</v>
          </cell>
          <cell r="O4303" t="str">
            <v>gchateaug</v>
          </cell>
        </row>
        <row r="4304">
          <cell r="A4304" t="str">
            <v>2000</v>
          </cell>
          <cell r="B4304" t="str">
            <v>PL22</v>
          </cell>
          <cell r="C4304" t="str">
            <v>A00</v>
          </cell>
          <cell r="D4304" t="str">
            <v>PC_EMP</v>
          </cell>
          <cell r="E4304" t="str">
            <v>T</v>
          </cell>
          <cell r="F4304" t="str">
            <v>BES</v>
          </cell>
          <cell r="G4304" t="str">
            <v>TOTAL</v>
          </cell>
          <cell r="H4304" t="str">
            <v>:</v>
          </cell>
          <cell r="I4304" t="str">
            <v>NC</v>
          </cell>
          <cell r="K4304" t="str">
            <v>V</v>
          </cell>
          <cell r="L4304">
            <v>38628.496863425928</v>
          </cell>
          <cell r="M4304" t="str">
            <v>gchateaug</v>
          </cell>
          <cell r="N4304">
            <v>38680.624456018515</v>
          </cell>
          <cell r="O4304" t="str">
            <v>gchateaug</v>
          </cell>
        </row>
        <row r="4305">
          <cell r="A4305" t="str">
            <v>2000</v>
          </cell>
          <cell r="B4305" t="str">
            <v>PL22</v>
          </cell>
          <cell r="C4305" t="str">
            <v>A00</v>
          </cell>
          <cell r="D4305" t="str">
            <v>PC_EMP</v>
          </cell>
          <cell r="E4305" t="str">
            <v>T</v>
          </cell>
          <cell r="F4305" t="str">
            <v>BES</v>
          </cell>
          <cell r="G4305" t="str">
            <v>RSE</v>
          </cell>
          <cell r="H4305" t="str">
            <v>:</v>
          </cell>
          <cell r="I4305" t="str">
            <v>NC</v>
          </cell>
          <cell r="K4305" t="str">
            <v>V</v>
          </cell>
          <cell r="L4305">
            <v>38628.496863425928</v>
          </cell>
          <cell r="M4305" t="str">
            <v>gchateaug</v>
          </cell>
          <cell r="N4305">
            <v>38680.624456018515</v>
          </cell>
          <cell r="O4305" t="str">
            <v>gchateaug</v>
          </cell>
        </row>
        <row r="4306">
          <cell r="A4306" t="str">
            <v>2000</v>
          </cell>
          <cell r="B4306" t="str">
            <v>MT0</v>
          </cell>
          <cell r="C4306" t="str">
            <v>A00</v>
          </cell>
          <cell r="D4306" t="str">
            <v>PC_EMP</v>
          </cell>
          <cell r="E4306" t="str">
            <v>T</v>
          </cell>
          <cell r="F4306" t="str">
            <v>TOTAL</v>
          </cell>
          <cell r="G4306" t="str">
            <v>TOTAL</v>
          </cell>
          <cell r="I4306" t="str">
            <v>NC</v>
          </cell>
          <cell r="K4306" t="str">
            <v>V</v>
          </cell>
          <cell r="L4306">
            <v>38628.496863425928</v>
          </cell>
          <cell r="M4306" t="str">
            <v>gchateaug</v>
          </cell>
          <cell r="N4306">
            <v>38681.68445601852</v>
          </cell>
          <cell r="O4306" t="str">
            <v>gchateaug</v>
          </cell>
          <cell r="Q4306">
            <v>0.06</v>
          </cell>
        </row>
        <row r="4307">
          <cell r="A4307" t="str">
            <v>2000</v>
          </cell>
          <cell r="B4307" t="str">
            <v>MT0</v>
          </cell>
          <cell r="C4307" t="str">
            <v>A00</v>
          </cell>
          <cell r="D4307" t="str">
            <v>PC_EMP</v>
          </cell>
          <cell r="E4307" t="str">
            <v>T</v>
          </cell>
          <cell r="F4307" t="str">
            <v>BES</v>
          </cell>
          <cell r="G4307" t="str">
            <v>TOTAL</v>
          </cell>
          <cell r="I4307" t="str">
            <v>NC</v>
          </cell>
          <cell r="K4307" t="str">
            <v>V</v>
          </cell>
          <cell r="L4307">
            <v>38628.496863425928</v>
          </cell>
          <cell r="M4307" t="str">
            <v>gchateaug</v>
          </cell>
          <cell r="N4307">
            <v>38681.68445601852</v>
          </cell>
          <cell r="O4307" t="str">
            <v>gchateaug</v>
          </cell>
          <cell r="Q4307">
            <v>0.06</v>
          </cell>
        </row>
        <row r="4308">
          <cell r="A4308" t="str">
            <v>1999</v>
          </cell>
          <cell r="B4308" t="str">
            <v>UKK</v>
          </cell>
          <cell r="C4308" t="str">
            <v>A00</v>
          </cell>
          <cell r="D4308" t="str">
            <v>PC_EMP</v>
          </cell>
          <cell r="E4308" t="str">
            <v>T</v>
          </cell>
          <cell r="F4308" t="str">
            <v>BES</v>
          </cell>
          <cell r="G4308" t="str">
            <v>RSE</v>
          </cell>
          <cell r="H4308" t="str">
            <v>:</v>
          </cell>
          <cell r="I4308" t="str">
            <v>NC</v>
          </cell>
          <cell r="K4308" t="str">
            <v>V</v>
          </cell>
          <cell r="L4308">
            <v>38628.496770833335</v>
          </cell>
          <cell r="M4308" t="str">
            <v>gchateaug</v>
          </cell>
          <cell r="N4308">
            <v>38680.624444444446</v>
          </cell>
          <cell r="O4308" t="str">
            <v>gchateaug</v>
          </cell>
        </row>
        <row r="4309">
          <cell r="A4309" t="str">
            <v>1999</v>
          </cell>
          <cell r="B4309" t="str">
            <v>UKF</v>
          </cell>
          <cell r="C4309" t="str">
            <v>A00</v>
          </cell>
          <cell r="D4309" t="str">
            <v>PC_EMP</v>
          </cell>
          <cell r="E4309" t="str">
            <v>T</v>
          </cell>
          <cell r="F4309" t="str">
            <v>BES</v>
          </cell>
          <cell r="G4309" t="str">
            <v>RSE</v>
          </cell>
          <cell r="H4309" t="str">
            <v>:</v>
          </cell>
          <cell r="I4309" t="str">
            <v>NC</v>
          </cell>
          <cell r="K4309" t="str">
            <v>V</v>
          </cell>
          <cell r="L4309">
            <v>38628.496770833335</v>
          </cell>
          <cell r="M4309" t="str">
            <v>gchateaug</v>
          </cell>
          <cell r="N4309">
            <v>38680.624444444446</v>
          </cell>
          <cell r="O4309" t="str">
            <v>gchateaug</v>
          </cell>
        </row>
        <row r="4310">
          <cell r="A4310" t="str">
            <v>1999</v>
          </cell>
          <cell r="B4310" t="str">
            <v>UKE</v>
          </cell>
          <cell r="C4310" t="str">
            <v>A00</v>
          </cell>
          <cell r="D4310" t="str">
            <v>PC_EMP</v>
          </cell>
          <cell r="E4310" t="str">
            <v>T</v>
          </cell>
          <cell r="F4310" t="str">
            <v>BES</v>
          </cell>
          <cell r="G4310" t="str">
            <v>RSE</v>
          </cell>
          <cell r="H4310" t="str">
            <v>:</v>
          </cell>
          <cell r="I4310" t="str">
            <v>NC</v>
          </cell>
          <cell r="K4310" t="str">
            <v>V</v>
          </cell>
          <cell r="L4310">
            <v>38628.496770833335</v>
          </cell>
          <cell r="M4310" t="str">
            <v>gchateaug</v>
          </cell>
          <cell r="N4310">
            <v>38680.624444444446</v>
          </cell>
          <cell r="O4310" t="str">
            <v>gchateaug</v>
          </cell>
        </row>
        <row r="4311">
          <cell r="A4311" t="str">
            <v>1999</v>
          </cell>
          <cell r="B4311" t="str">
            <v>SI0</v>
          </cell>
          <cell r="C4311" t="str">
            <v>A00</v>
          </cell>
          <cell r="D4311" t="str">
            <v>PC_EMP</v>
          </cell>
          <cell r="E4311" t="str">
            <v>T</v>
          </cell>
          <cell r="F4311" t="str">
            <v>BES</v>
          </cell>
          <cell r="G4311" t="str">
            <v>RSE</v>
          </cell>
          <cell r="I4311" t="str">
            <v>NC</v>
          </cell>
          <cell r="K4311" t="str">
            <v>V</v>
          </cell>
          <cell r="L4311">
            <v>38628.496770833335</v>
          </cell>
          <cell r="M4311" t="str">
            <v>gchateaug</v>
          </cell>
          <cell r="N4311">
            <v>38681.684479166666</v>
          </cell>
          <cell r="O4311" t="str">
            <v>gchateaug</v>
          </cell>
          <cell r="Q4311">
            <v>0.2</v>
          </cell>
        </row>
        <row r="4312">
          <cell r="A4312" t="str">
            <v>1999</v>
          </cell>
          <cell r="B4312" t="str">
            <v>SI0</v>
          </cell>
          <cell r="C4312" t="str">
            <v>A00</v>
          </cell>
          <cell r="D4312" t="str">
            <v>PC_EMP</v>
          </cell>
          <cell r="E4312" t="str">
            <v>T</v>
          </cell>
          <cell r="F4312" t="str">
            <v>BES</v>
          </cell>
          <cell r="G4312" t="str">
            <v>TOTAL</v>
          </cell>
          <cell r="I4312" t="str">
            <v>NC</v>
          </cell>
          <cell r="K4312" t="str">
            <v>V</v>
          </cell>
          <cell r="L4312">
            <v>38628.496770833335</v>
          </cell>
          <cell r="M4312" t="str">
            <v>gchateaug</v>
          </cell>
          <cell r="N4312">
            <v>38681.684479166666</v>
          </cell>
          <cell r="O4312" t="str">
            <v>gchateaug</v>
          </cell>
          <cell r="Q4312">
            <v>0.56000000000000005</v>
          </cell>
        </row>
        <row r="4313">
          <cell r="A4313" t="str">
            <v>1999</v>
          </cell>
          <cell r="B4313" t="str">
            <v>SI0</v>
          </cell>
          <cell r="C4313" t="str">
            <v>A00</v>
          </cell>
          <cell r="D4313" t="str">
            <v>PC_EMP</v>
          </cell>
          <cell r="E4313" t="str">
            <v>T</v>
          </cell>
          <cell r="F4313" t="str">
            <v>TOTAL</v>
          </cell>
          <cell r="G4313" t="str">
            <v>RSE</v>
          </cell>
          <cell r="I4313" t="str">
            <v>NC</v>
          </cell>
          <cell r="K4313" t="str">
            <v>V</v>
          </cell>
          <cell r="L4313">
            <v>38628.496770833335</v>
          </cell>
          <cell r="M4313" t="str">
            <v>gchateaug</v>
          </cell>
          <cell r="N4313">
            <v>38681.684479166666</v>
          </cell>
          <cell r="O4313" t="str">
            <v>gchateaug</v>
          </cell>
          <cell r="Q4313">
            <v>0.76</v>
          </cell>
        </row>
        <row r="4314">
          <cell r="A4314" t="str">
            <v>1999</v>
          </cell>
          <cell r="B4314" t="str">
            <v>SI0</v>
          </cell>
          <cell r="C4314" t="str">
            <v>A00</v>
          </cell>
          <cell r="D4314" t="str">
            <v>PC_EMP</v>
          </cell>
          <cell r="E4314" t="str">
            <v>T</v>
          </cell>
          <cell r="F4314" t="str">
            <v>TOTAL</v>
          </cell>
          <cell r="G4314" t="str">
            <v>TOTAL</v>
          </cell>
          <cell r="I4314" t="str">
            <v>NC</v>
          </cell>
          <cell r="K4314" t="str">
            <v>V</v>
          </cell>
          <cell r="L4314">
            <v>38628.496770833335</v>
          </cell>
          <cell r="M4314" t="str">
            <v>gchateaug</v>
          </cell>
          <cell r="N4314">
            <v>38681.684479166666</v>
          </cell>
          <cell r="O4314" t="str">
            <v>gchateaug</v>
          </cell>
          <cell r="Q4314">
            <v>1.38</v>
          </cell>
        </row>
        <row r="4315">
          <cell r="A4315" t="str">
            <v>1999</v>
          </cell>
          <cell r="B4315" t="str">
            <v>SE0A</v>
          </cell>
          <cell r="C4315" t="str">
            <v>A00</v>
          </cell>
          <cell r="D4315" t="str">
            <v>PC_EMP</v>
          </cell>
          <cell r="E4315" t="str">
            <v>T</v>
          </cell>
          <cell r="F4315" t="str">
            <v>BES</v>
          </cell>
          <cell r="G4315" t="str">
            <v>TOTAL</v>
          </cell>
          <cell r="I4315" t="str">
            <v>NC</v>
          </cell>
          <cell r="J4315" t="str">
            <v>; former flag equal "s"</v>
          </cell>
          <cell r="K4315" t="str">
            <v>V</v>
          </cell>
          <cell r="L4315">
            <v>38628.496770833335</v>
          </cell>
          <cell r="M4315" t="str">
            <v>gchateaug</v>
          </cell>
          <cell r="N4315">
            <v>38680.624444444446</v>
          </cell>
          <cell r="O4315" t="str">
            <v>gchateaug</v>
          </cell>
          <cell r="Q4315">
            <v>1.76</v>
          </cell>
        </row>
        <row r="4316">
          <cell r="A4316" t="str">
            <v>1999</v>
          </cell>
          <cell r="B4316" t="str">
            <v>SE0A</v>
          </cell>
          <cell r="C4316" t="str">
            <v>A00</v>
          </cell>
          <cell r="D4316" t="str">
            <v>PC_EMP</v>
          </cell>
          <cell r="E4316" t="str">
            <v>T</v>
          </cell>
          <cell r="F4316" t="str">
            <v>TOTAL</v>
          </cell>
          <cell r="G4316" t="str">
            <v>TOTAL</v>
          </cell>
          <cell r="I4316" t="str">
            <v>NC</v>
          </cell>
          <cell r="J4316" t="str">
            <v>; former flag equal "s"</v>
          </cell>
          <cell r="K4316" t="str">
            <v>V</v>
          </cell>
          <cell r="L4316">
            <v>38628.496770833335</v>
          </cell>
          <cell r="M4316" t="str">
            <v>gchateaug</v>
          </cell>
          <cell r="N4316">
            <v>38680.624444444446</v>
          </cell>
          <cell r="O4316" t="str">
            <v>gchateaug</v>
          </cell>
          <cell r="Q4316">
            <v>2.86</v>
          </cell>
        </row>
        <row r="4317">
          <cell r="A4317" t="str">
            <v>1999</v>
          </cell>
          <cell r="B4317" t="str">
            <v>SE08</v>
          </cell>
          <cell r="C4317" t="str">
            <v>A00</v>
          </cell>
          <cell r="D4317" t="str">
            <v>PC_EMP</v>
          </cell>
          <cell r="E4317" t="str">
            <v>T</v>
          </cell>
          <cell r="F4317" t="str">
            <v>BES</v>
          </cell>
          <cell r="G4317" t="str">
            <v>TOTAL</v>
          </cell>
          <cell r="I4317" t="str">
            <v>NC</v>
          </cell>
          <cell r="J4317" t="str">
            <v>; former flag equal "s"</v>
          </cell>
          <cell r="K4317" t="str">
            <v>V</v>
          </cell>
          <cell r="L4317">
            <v>38628.496770833335</v>
          </cell>
          <cell r="M4317" t="str">
            <v>gchateaug</v>
          </cell>
          <cell r="N4317">
            <v>38680.624444444446</v>
          </cell>
          <cell r="O4317" t="str">
            <v>gchateaug</v>
          </cell>
          <cell r="Q4317">
            <v>0.56000000000000005</v>
          </cell>
        </row>
        <row r="4318">
          <cell r="A4318" t="str">
            <v>1999</v>
          </cell>
          <cell r="B4318" t="str">
            <v>SE08</v>
          </cell>
          <cell r="C4318" t="str">
            <v>A00</v>
          </cell>
          <cell r="D4318" t="str">
            <v>PC_EMP</v>
          </cell>
          <cell r="E4318" t="str">
            <v>T</v>
          </cell>
          <cell r="F4318" t="str">
            <v>TOTAL</v>
          </cell>
          <cell r="G4318" t="str">
            <v>TOTAL</v>
          </cell>
          <cell r="I4318" t="str">
            <v>NC</v>
          </cell>
          <cell r="J4318" t="str">
            <v>; former flag equal "s"</v>
          </cell>
          <cell r="K4318" t="str">
            <v>V</v>
          </cell>
          <cell r="L4318">
            <v>38628.496770833335</v>
          </cell>
          <cell r="M4318" t="str">
            <v>gchateaug</v>
          </cell>
          <cell r="N4318">
            <v>38680.624444444446</v>
          </cell>
          <cell r="O4318" t="str">
            <v>gchateaug</v>
          </cell>
          <cell r="Q4318">
            <v>3.25</v>
          </cell>
        </row>
        <row r="4319">
          <cell r="A4319" t="str">
            <v>1999</v>
          </cell>
          <cell r="B4319" t="str">
            <v>SE07</v>
          </cell>
          <cell r="C4319" t="str">
            <v>A00</v>
          </cell>
          <cell r="D4319" t="str">
            <v>PC_EMP</v>
          </cell>
          <cell r="E4319" t="str">
            <v>T</v>
          </cell>
          <cell r="F4319" t="str">
            <v>BES</v>
          </cell>
          <cell r="G4319" t="str">
            <v>TOTAL</v>
          </cell>
          <cell r="I4319" t="str">
            <v>NC</v>
          </cell>
          <cell r="J4319" t="str">
            <v>; former flag equal "s"</v>
          </cell>
          <cell r="K4319" t="str">
            <v>V</v>
          </cell>
          <cell r="L4319">
            <v>38628.496770833335</v>
          </cell>
          <cell r="M4319" t="str">
            <v>gchateaug</v>
          </cell>
          <cell r="N4319">
            <v>38680.624444444446</v>
          </cell>
          <cell r="O4319" t="str">
            <v>gchateaug</v>
          </cell>
          <cell r="Q4319">
            <v>0.39</v>
          </cell>
        </row>
        <row r="4320">
          <cell r="A4320" t="str">
            <v>1999</v>
          </cell>
          <cell r="B4320" t="str">
            <v>SE07</v>
          </cell>
          <cell r="C4320" t="str">
            <v>A00</v>
          </cell>
          <cell r="D4320" t="str">
            <v>PC_EMP</v>
          </cell>
          <cell r="E4320" t="str">
            <v>T</v>
          </cell>
          <cell r="F4320" t="str">
            <v>TOTAL</v>
          </cell>
          <cell r="G4320" t="str">
            <v>TOTAL</v>
          </cell>
          <cell r="I4320" t="str">
            <v>NC</v>
          </cell>
          <cell r="J4320" t="str">
            <v>; former flag equal "s"</v>
          </cell>
          <cell r="K4320" t="str">
            <v>V</v>
          </cell>
          <cell r="L4320">
            <v>38628.496770833335</v>
          </cell>
          <cell r="M4320" t="str">
            <v>gchateaug</v>
          </cell>
          <cell r="N4320">
            <v>38680.624444444446</v>
          </cell>
          <cell r="O4320" t="str">
            <v>gchateaug</v>
          </cell>
          <cell r="Q4320">
            <v>0.99</v>
          </cell>
        </row>
        <row r="4321">
          <cell r="A4321" t="str">
            <v>1999</v>
          </cell>
          <cell r="B4321" t="str">
            <v>RO04</v>
          </cell>
          <cell r="C4321" t="str">
            <v>A00</v>
          </cell>
          <cell r="D4321" t="str">
            <v>PC_EMP</v>
          </cell>
          <cell r="E4321" t="str">
            <v>T</v>
          </cell>
          <cell r="F4321" t="str">
            <v>BES</v>
          </cell>
          <cell r="G4321" t="str">
            <v>RSE</v>
          </cell>
          <cell r="H4321" t="str">
            <v>:</v>
          </cell>
          <cell r="I4321" t="str">
            <v>NC</v>
          </cell>
          <cell r="K4321" t="str">
            <v>V</v>
          </cell>
          <cell r="L4321">
            <v>38628.496770833335</v>
          </cell>
          <cell r="M4321" t="str">
            <v>gchateaug</v>
          </cell>
          <cell r="N4321">
            <v>38680.624444444446</v>
          </cell>
          <cell r="O4321" t="str">
            <v>gchateaug</v>
          </cell>
        </row>
        <row r="4322">
          <cell r="A4322" t="str">
            <v>1999</v>
          </cell>
          <cell r="B4322" t="str">
            <v>RO04</v>
          </cell>
          <cell r="C4322" t="str">
            <v>A00</v>
          </cell>
          <cell r="D4322" t="str">
            <v>PC_EMP</v>
          </cell>
          <cell r="E4322" t="str">
            <v>T</v>
          </cell>
          <cell r="F4322" t="str">
            <v>BES</v>
          </cell>
          <cell r="G4322" t="str">
            <v>TOTAL</v>
          </cell>
          <cell r="H4322" t="str">
            <v>:</v>
          </cell>
          <cell r="I4322" t="str">
            <v>NC</v>
          </cell>
          <cell r="K4322" t="str">
            <v>V</v>
          </cell>
          <cell r="L4322">
            <v>38628.496770833335</v>
          </cell>
          <cell r="M4322" t="str">
            <v>gchateaug</v>
          </cell>
          <cell r="N4322">
            <v>38680.624444444446</v>
          </cell>
          <cell r="O4322" t="str">
            <v>gchateaug</v>
          </cell>
        </row>
        <row r="4323">
          <cell r="A4323" t="str">
            <v>2001</v>
          </cell>
          <cell r="B4323" t="str">
            <v>PL2</v>
          </cell>
          <cell r="C4323" t="str">
            <v>A00</v>
          </cell>
          <cell r="D4323" t="str">
            <v>PC_EMP</v>
          </cell>
          <cell r="E4323" t="str">
            <v>T</v>
          </cell>
          <cell r="F4323" t="str">
            <v>TOTAL</v>
          </cell>
          <cell r="G4323" t="str">
            <v>RSE</v>
          </cell>
          <cell r="H4323" t="str">
            <v>:</v>
          </cell>
          <cell r="I4323" t="str">
            <v>NC</v>
          </cell>
          <cell r="K4323" t="str">
            <v>V</v>
          </cell>
          <cell r="L4323">
            <v>38628.496782407405</v>
          </cell>
          <cell r="M4323" t="str">
            <v>gchateaug</v>
          </cell>
          <cell r="N4323">
            <v>38680.624432870369</v>
          </cell>
          <cell r="O4323" t="str">
            <v>gchateaug</v>
          </cell>
        </row>
        <row r="4324">
          <cell r="A4324" t="str">
            <v>2000</v>
          </cell>
          <cell r="B4324" t="str">
            <v>LU00</v>
          </cell>
          <cell r="C4324" t="str">
            <v>A00</v>
          </cell>
          <cell r="D4324" t="str">
            <v>PC_EMP</v>
          </cell>
          <cell r="E4324" t="str">
            <v>T</v>
          </cell>
          <cell r="F4324" t="str">
            <v>BES</v>
          </cell>
          <cell r="G4324" t="str">
            <v>RSE</v>
          </cell>
          <cell r="H4324" t="str">
            <v>:</v>
          </cell>
          <cell r="I4324" t="str">
            <v>NC</v>
          </cell>
          <cell r="K4324" t="str">
            <v>V</v>
          </cell>
          <cell r="L4324">
            <v>38628.496782407405</v>
          </cell>
          <cell r="M4324" t="str">
            <v>gchateaug</v>
          </cell>
          <cell r="N4324">
            <v>38681.684641203705</v>
          </cell>
          <cell r="O4324" t="str">
            <v>gchateaug</v>
          </cell>
        </row>
        <row r="4325">
          <cell r="A4325" t="str">
            <v>2000</v>
          </cell>
          <cell r="B4325" t="str">
            <v>LU00</v>
          </cell>
          <cell r="C4325" t="str">
            <v>A00</v>
          </cell>
          <cell r="D4325" t="str">
            <v>PC_EMP</v>
          </cell>
          <cell r="E4325" t="str">
            <v>T</v>
          </cell>
          <cell r="F4325" t="str">
            <v>BES</v>
          </cell>
          <cell r="G4325" t="str">
            <v>TOTAL</v>
          </cell>
          <cell r="H4325" t="str">
            <v>:</v>
          </cell>
          <cell r="I4325" t="str">
            <v>NC</v>
          </cell>
          <cell r="K4325" t="str">
            <v>V</v>
          </cell>
          <cell r="L4325">
            <v>38628.496782407405</v>
          </cell>
          <cell r="M4325" t="str">
            <v>gchateaug</v>
          </cell>
          <cell r="N4325">
            <v>38681.684641203705</v>
          </cell>
          <cell r="O4325" t="str">
            <v>gchateaug</v>
          </cell>
        </row>
        <row r="4326">
          <cell r="A4326" t="str">
            <v>2000</v>
          </cell>
          <cell r="B4326" t="str">
            <v>LU00</v>
          </cell>
          <cell r="C4326" t="str">
            <v>A00</v>
          </cell>
          <cell r="D4326" t="str">
            <v>PC_EMP</v>
          </cell>
          <cell r="E4326" t="str">
            <v>T</v>
          </cell>
          <cell r="F4326" t="str">
            <v>TOTAL</v>
          </cell>
          <cell r="G4326" t="str">
            <v>RSE</v>
          </cell>
          <cell r="I4326" t="str">
            <v>NC</v>
          </cell>
          <cell r="J4326" t="str">
            <v>; former flag equal "s"</v>
          </cell>
          <cell r="K4326" t="str">
            <v>V</v>
          </cell>
          <cell r="L4326">
            <v>38628.496782407405</v>
          </cell>
          <cell r="M4326" t="str">
            <v>gchateaug</v>
          </cell>
          <cell r="N4326">
            <v>38680.624432870369</v>
          </cell>
          <cell r="O4326" t="str">
            <v>gchateaug</v>
          </cell>
          <cell r="Q4326">
            <v>1.05</v>
          </cell>
        </row>
        <row r="4327">
          <cell r="A4327" t="str">
            <v>2000</v>
          </cell>
          <cell r="B4327" t="str">
            <v>LU00</v>
          </cell>
          <cell r="C4327" t="str">
            <v>A00</v>
          </cell>
          <cell r="D4327" t="str">
            <v>PC_EMP</v>
          </cell>
          <cell r="E4327" t="str">
            <v>T</v>
          </cell>
          <cell r="F4327" t="str">
            <v>TOTAL</v>
          </cell>
          <cell r="G4327" t="str">
            <v>TOTAL</v>
          </cell>
          <cell r="I4327" t="str">
            <v>NC</v>
          </cell>
          <cell r="J4327" t="str">
            <v>; former flag equal "s"</v>
          </cell>
          <cell r="K4327" t="str">
            <v>V</v>
          </cell>
          <cell r="L4327">
            <v>38628.496782407405</v>
          </cell>
          <cell r="M4327" t="str">
            <v>gchateaug</v>
          </cell>
          <cell r="N4327">
            <v>38680.624432870369</v>
          </cell>
          <cell r="O4327" t="str">
            <v>gchateaug</v>
          </cell>
          <cell r="Q4327">
            <v>2.35</v>
          </cell>
        </row>
        <row r="4328">
          <cell r="A4328" t="str">
            <v>2000</v>
          </cell>
          <cell r="B4328" t="str">
            <v>LT0</v>
          </cell>
          <cell r="C4328" t="str">
            <v>A00</v>
          </cell>
          <cell r="D4328" t="str">
            <v>PC_EMP</v>
          </cell>
          <cell r="E4328" t="str">
            <v>T</v>
          </cell>
          <cell r="F4328" t="str">
            <v>BES</v>
          </cell>
          <cell r="G4328" t="str">
            <v>RSE</v>
          </cell>
          <cell r="I4328" t="str">
            <v>NC</v>
          </cell>
          <cell r="K4328" t="str">
            <v>V</v>
          </cell>
          <cell r="L4328">
            <v>38628.496782407405</v>
          </cell>
          <cell r="M4328" t="str">
            <v>gchateaug</v>
          </cell>
          <cell r="N4328">
            <v>38681.684479166666</v>
          </cell>
          <cell r="O4328" t="str">
            <v>gchateaug</v>
          </cell>
          <cell r="Q4328">
            <v>0.02</v>
          </cell>
        </row>
        <row r="4329">
          <cell r="A4329" t="str">
            <v>2000</v>
          </cell>
          <cell r="B4329" t="str">
            <v>LT0</v>
          </cell>
          <cell r="C4329" t="str">
            <v>A00</v>
          </cell>
          <cell r="D4329" t="str">
            <v>PC_EMP</v>
          </cell>
          <cell r="E4329" t="str">
            <v>T</v>
          </cell>
          <cell r="F4329" t="str">
            <v>BES</v>
          </cell>
          <cell r="G4329" t="str">
            <v>TOTAL</v>
          </cell>
          <cell r="I4329" t="str">
            <v>NC</v>
          </cell>
          <cell r="K4329" t="str">
            <v>V</v>
          </cell>
          <cell r="L4329">
            <v>38628.496782407405</v>
          </cell>
          <cell r="M4329" t="str">
            <v>gchateaug</v>
          </cell>
          <cell r="N4329">
            <v>38681.684479166666</v>
          </cell>
          <cell r="O4329" t="str">
            <v>gchateaug</v>
          </cell>
          <cell r="Q4329">
            <v>0.05</v>
          </cell>
        </row>
        <row r="4330">
          <cell r="A4330" t="str">
            <v>1999</v>
          </cell>
          <cell r="B4330" t="str">
            <v>LV00</v>
          </cell>
          <cell r="C4330" t="str">
            <v>A00</v>
          </cell>
          <cell r="D4330" t="str">
            <v>PC_EMP</v>
          </cell>
          <cell r="E4330" t="str">
            <v>T</v>
          </cell>
          <cell r="F4330" t="str">
            <v>TOTAL</v>
          </cell>
          <cell r="G4330" t="str">
            <v>RSE</v>
          </cell>
          <cell r="I4330" t="str">
            <v>NC</v>
          </cell>
          <cell r="K4330" t="str">
            <v>V</v>
          </cell>
          <cell r="L4330">
            <v>38628.496782407405</v>
          </cell>
          <cell r="M4330" t="str">
            <v>gchateaug</v>
          </cell>
          <cell r="N4330">
            <v>38681.684652777774</v>
          </cell>
          <cell r="O4330" t="str">
            <v>gchateaug</v>
          </cell>
          <cell r="Q4330">
            <v>0.42</v>
          </cell>
        </row>
        <row r="4331">
          <cell r="A4331" t="str">
            <v>1999</v>
          </cell>
          <cell r="B4331" t="str">
            <v>LV00</v>
          </cell>
          <cell r="C4331" t="str">
            <v>A00</v>
          </cell>
          <cell r="D4331" t="str">
            <v>PC_EMP</v>
          </cell>
          <cell r="E4331" t="str">
            <v>T</v>
          </cell>
          <cell r="F4331" t="str">
            <v>TOTAL</v>
          </cell>
          <cell r="G4331" t="str">
            <v>TOTAL</v>
          </cell>
          <cell r="I4331" t="str">
            <v>NC</v>
          </cell>
          <cell r="K4331" t="str">
            <v>V</v>
          </cell>
          <cell r="L4331">
            <v>38628.496782407405</v>
          </cell>
          <cell r="M4331" t="str">
            <v>gchateaug</v>
          </cell>
          <cell r="N4331">
            <v>38681.684652777774</v>
          </cell>
          <cell r="O4331" t="str">
            <v>gchateaug</v>
          </cell>
          <cell r="Q4331">
            <v>0.64</v>
          </cell>
        </row>
        <row r="4332">
          <cell r="A4332" t="str">
            <v>1999</v>
          </cell>
          <cell r="B4332" t="str">
            <v>LV0</v>
          </cell>
          <cell r="C4332" t="str">
            <v>A00</v>
          </cell>
          <cell r="D4332" t="str">
            <v>PC_EMP</v>
          </cell>
          <cell r="E4332" t="str">
            <v>T</v>
          </cell>
          <cell r="F4332" t="str">
            <v>BES</v>
          </cell>
          <cell r="G4332" t="str">
            <v>RSE</v>
          </cell>
          <cell r="I4332" t="str">
            <v>NC</v>
          </cell>
          <cell r="K4332" t="str">
            <v>V</v>
          </cell>
          <cell r="L4332">
            <v>38628.496782407405</v>
          </cell>
          <cell r="M4332" t="str">
            <v>gchateaug</v>
          </cell>
          <cell r="N4332">
            <v>38681.684444444443</v>
          </cell>
          <cell r="O4332" t="str">
            <v>gchateaug</v>
          </cell>
          <cell r="Q4332">
            <v>0.02</v>
          </cell>
        </row>
        <row r="4333">
          <cell r="A4333" t="str">
            <v>1999</v>
          </cell>
          <cell r="B4333" t="str">
            <v>LV0</v>
          </cell>
          <cell r="C4333" t="str">
            <v>A00</v>
          </cell>
          <cell r="D4333" t="str">
            <v>PC_EMP</v>
          </cell>
          <cell r="E4333" t="str">
            <v>T</v>
          </cell>
          <cell r="F4333" t="str">
            <v>BES</v>
          </cell>
          <cell r="G4333" t="str">
            <v>TOTAL</v>
          </cell>
          <cell r="I4333" t="str">
            <v>NC</v>
          </cell>
          <cell r="K4333" t="str">
            <v>V</v>
          </cell>
          <cell r="L4333">
            <v>38628.496782407405</v>
          </cell>
          <cell r="M4333" t="str">
            <v>gchateaug</v>
          </cell>
          <cell r="N4333">
            <v>38681.684444444443</v>
          </cell>
          <cell r="O4333" t="str">
            <v>gchateaug</v>
          </cell>
          <cell r="Q4333">
            <v>0.05</v>
          </cell>
        </row>
        <row r="4334">
          <cell r="A4334" t="str">
            <v>1999</v>
          </cell>
          <cell r="B4334" t="str">
            <v>LV0</v>
          </cell>
          <cell r="C4334" t="str">
            <v>A00</v>
          </cell>
          <cell r="D4334" t="str">
            <v>PC_EMP</v>
          </cell>
          <cell r="E4334" t="str">
            <v>T</v>
          </cell>
          <cell r="F4334" t="str">
            <v>TOTAL</v>
          </cell>
          <cell r="G4334" t="str">
            <v>RSE</v>
          </cell>
          <cell r="I4334" t="str">
            <v>NC</v>
          </cell>
          <cell r="K4334" t="str">
            <v>V</v>
          </cell>
          <cell r="L4334">
            <v>38628.496782407405</v>
          </cell>
          <cell r="M4334" t="str">
            <v>gchateaug</v>
          </cell>
          <cell r="N4334">
            <v>38681.684444444443</v>
          </cell>
          <cell r="O4334" t="str">
            <v>gchateaug</v>
          </cell>
          <cell r="Q4334">
            <v>0.42</v>
          </cell>
        </row>
        <row r="4335">
          <cell r="A4335" t="str">
            <v>1999</v>
          </cell>
          <cell r="B4335" t="str">
            <v>LV0</v>
          </cell>
          <cell r="C4335" t="str">
            <v>A00</v>
          </cell>
          <cell r="D4335" t="str">
            <v>PC_EMP</v>
          </cell>
          <cell r="E4335" t="str">
            <v>T</v>
          </cell>
          <cell r="F4335" t="str">
            <v>TOTAL</v>
          </cell>
          <cell r="G4335" t="str">
            <v>TOTAL</v>
          </cell>
          <cell r="I4335" t="str">
            <v>NC</v>
          </cell>
          <cell r="K4335" t="str">
            <v>V</v>
          </cell>
          <cell r="L4335">
            <v>38628.496782407405</v>
          </cell>
          <cell r="M4335" t="str">
            <v>gchateaug</v>
          </cell>
          <cell r="N4335">
            <v>38681.684444444443</v>
          </cell>
          <cell r="O4335" t="str">
            <v>gchateaug</v>
          </cell>
          <cell r="Q4335">
            <v>0.64</v>
          </cell>
        </row>
        <row r="4336">
          <cell r="A4336" t="str">
            <v>1999</v>
          </cell>
          <cell r="B4336" t="str">
            <v>LU0</v>
          </cell>
          <cell r="C4336" t="str">
            <v>A00</v>
          </cell>
          <cell r="D4336" t="str">
            <v>PC_EMP</v>
          </cell>
          <cell r="E4336" t="str">
            <v>T</v>
          </cell>
          <cell r="F4336" t="str">
            <v>BES</v>
          </cell>
          <cell r="G4336" t="str">
            <v>RSE</v>
          </cell>
          <cell r="H4336" t="str">
            <v>:</v>
          </cell>
          <cell r="I4336" t="str">
            <v>NC</v>
          </cell>
          <cell r="K4336" t="str">
            <v>V</v>
          </cell>
          <cell r="L4336">
            <v>38628.496782407405</v>
          </cell>
          <cell r="M4336" t="str">
            <v>gchateaug</v>
          </cell>
          <cell r="N4336">
            <v>38680.624432870369</v>
          </cell>
          <cell r="O4336" t="str">
            <v>gchateaug</v>
          </cell>
        </row>
        <row r="4337">
          <cell r="A4337" t="str">
            <v>1999</v>
          </cell>
          <cell r="B4337" t="str">
            <v>LU0</v>
          </cell>
          <cell r="C4337" t="str">
            <v>A00</v>
          </cell>
          <cell r="D4337" t="str">
            <v>PC_EMP</v>
          </cell>
          <cell r="E4337" t="str">
            <v>T</v>
          </cell>
          <cell r="F4337" t="str">
            <v>BES</v>
          </cell>
          <cell r="G4337" t="str">
            <v>TOTAL</v>
          </cell>
          <cell r="H4337" t="str">
            <v>:</v>
          </cell>
          <cell r="I4337" t="str">
            <v>NC</v>
          </cell>
          <cell r="K4337" t="str">
            <v>V</v>
          </cell>
          <cell r="L4337">
            <v>38628.496782407405</v>
          </cell>
          <cell r="M4337" t="str">
            <v>gchateaug</v>
          </cell>
          <cell r="N4337">
            <v>38680.624432870369</v>
          </cell>
          <cell r="O4337" t="str">
            <v>gchateaug</v>
          </cell>
        </row>
        <row r="4338">
          <cell r="A4338" t="str">
            <v>1999</v>
          </cell>
          <cell r="B4338" t="str">
            <v>LU0</v>
          </cell>
          <cell r="C4338" t="str">
            <v>A00</v>
          </cell>
          <cell r="D4338" t="str">
            <v>PC_EMP</v>
          </cell>
          <cell r="E4338" t="str">
            <v>T</v>
          </cell>
          <cell r="F4338" t="str">
            <v>TOTAL</v>
          </cell>
          <cell r="G4338" t="str">
            <v>RSE</v>
          </cell>
          <cell r="H4338" t="str">
            <v>:</v>
          </cell>
          <cell r="I4338" t="str">
            <v>NC</v>
          </cell>
          <cell r="K4338" t="str">
            <v>V</v>
          </cell>
          <cell r="L4338">
            <v>38628.496782407405</v>
          </cell>
          <cell r="M4338" t="str">
            <v>gchateaug</v>
          </cell>
          <cell r="N4338">
            <v>38680.624432870369</v>
          </cell>
          <cell r="O4338" t="str">
            <v>gchateaug</v>
          </cell>
        </row>
        <row r="4339">
          <cell r="A4339" t="str">
            <v>1999</v>
          </cell>
          <cell r="B4339" t="str">
            <v>LU0</v>
          </cell>
          <cell r="C4339" t="str">
            <v>A00</v>
          </cell>
          <cell r="D4339" t="str">
            <v>PC_EMP</v>
          </cell>
          <cell r="E4339" t="str">
            <v>T</v>
          </cell>
          <cell r="F4339" t="str">
            <v>TOTAL</v>
          </cell>
          <cell r="G4339" t="str">
            <v>TOTAL</v>
          </cell>
          <cell r="H4339" t="str">
            <v>:</v>
          </cell>
          <cell r="I4339" t="str">
            <v>NC</v>
          </cell>
          <cell r="K4339" t="str">
            <v>V</v>
          </cell>
          <cell r="L4339">
            <v>38628.496782407405</v>
          </cell>
          <cell r="M4339" t="str">
            <v>gchateaug</v>
          </cell>
          <cell r="N4339">
            <v>38680.624432870369</v>
          </cell>
          <cell r="O4339" t="str">
            <v>gchateaug</v>
          </cell>
        </row>
        <row r="4340">
          <cell r="A4340" t="str">
            <v>1999</v>
          </cell>
          <cell r="B4340" t="str">
            <v>LT0</v>
          </cell>
          <cell r="C4340" t="str">
            <v>A00</v>
          </cell>
          <cell r="D4340" t="str">
            <v>PC_EMP</v>
          </cell>
          <cell r="E4340" t="str">
            <v>T</v>
          </cell>
          <cell r="F4340" t="str">
            <v>BES</v>
          </cell>
          <cell r="G4340" t="str">
            <v>RSE</v>
          </cell>
          <cell r="I4340" t="str">
            <v>NC</v>
          </cell>
          <cell r="K4340" t="str">
            <v>V</v>
          </cell>
          <cell r="L4340">
            <v>38628.496782407405</v>
          </cell>
          <cell r="M4340" t="str">
            <v>gchateaug</v>
          </cell>
          <cell r="N4340">
            <v>38681.68445601852</v>
          </cell>
          <cell r="O4340" t="str">
            <v>gchateaug</v>
          </cell>
          <cell r="Q4340">
            <v>0.01</v>
          </cell>
        </row>
        <row r="4341">
          <cell r="A4341" t="str">
            <v>1999</v>
          </cell>
          <cell r="B4341" t="str">
            <v>LT0</v>
          </cell>
          <cell r="C4341" t="str">
            <v>A00</v>
          </cell>
          <cell r="D4341" t="str">
            <v>PC_EMP</v>
          </cell>
          <cell r="E4341" t="str">
            <v>T</v>
          </cell>
          <cell r="F4341" t="str">
            <v>BES</v>
          </cell>
          <cell r="G4341" t="str">
            <v>TOTAL</v>
          </cell>
          <cell r="I4341" t="str">
            <v>NC</v>
          </cell>
          <cell r="K4341" t="str">
            <v>V</v>
          </cell>
          <cell r="L4341">
            <v>38628.496782407405</v>
          </cell>
          <cell r="M4341" t="str">
            <v>gchateaug</v>
          </cell>
          <cell r="N4341">
            <v>38681.68445601852</v>
          </cell>
          <cell r="O4341" t="str">
            <v>gchateaug</v>
          </cell>
          <cell r="Q4341">
            <v>0.03</v>
          </cell>
        </row>
        <row r="4342">
          <cell r="A4342" t="str">
            <v>1999</v>
          </cell>
          <cell r="B4342" t="str">
            <v>LT0</v>
          </cell>
          <cell r="C4342" t="str">
            <v>A00</v>
          </cell>
          <cell r="D4342" t="str">
            <v>PC_EMP</v>
          </cell>
          <cell r="E4342" t="str">
            <v>T</v>
          </cell>
          <cell r="F4342" t="str">
            <v>TOTAL</v>
          </cell>
          <cell r="G4342" t="str">
            <v>RSE</v>
          </cell>
          <cell r="I4342" t="str">
            <v>NC</v>
          </cell>
          <cell r="K4342" t="str">
            <v>V</v>
          </cell>
          <cell r="L4342">
            <v>38628.496782407405</v>
          </cell>
          <cell r="M4342" t="str">
            <v>gchateaug</v>
          </cell>
          <cell r="N4342">
            <v>38681.68445601852</v>
          </cell>
          <cell r="O4342" t="str">
            <v>gchateaug</v>
          </cell>
          <cell r="Q4342">
            <v>0.72</v>
          </cell>
        </row>
        <row r="4343">
          <cell r="A4343" t="str">
            <v>1999</v>
          </cell>
          <cell r="B4343" t="str">
            <v>LT0</v>
          </cell>
          <cell r="C4343" t="str">
            <v>A00</v>
          </cell>
          <cell r="D4343" t="str">
            <v>PC_EMP</v>
          </cell>
          <cell r="E4343" t="str">
            <v>T</v>
          </cell>
          <cell r="F4343" t="str">
            <v>TOTAL</v>
          </cell>
          <cell r="G4343" t="str">
            <v>TOTAL</v>
          </cell>
          <cell r="I4343" t="str">
            <v>NC</v>
          </cell>
          <cell r="K4343" t="str">
            <v>V</v>
          </cell>
          <cell r="L4343">
            <v>38628.496782407405</v>
          </cell>
          <cell r="M4343" t="str">
            <v>gchateaug</v>
          </cell>
          <cell r="N4343">
            <v>38681.68445601852</v>
          </cell>
          <cell r="O4343" t="str">
            <v>gchateaug</v>
          </cell>
          <cell r="Q4343">
            <v>1.03</v>
          </cell>
        </row>
        <row r="4344">
          <cell r="A4344" t="str">
            <v>2003</v>
          </cell>
          <cell r="B4344" t="str">
            <v>DEE2</v>
          </cell>
          <cell r="C4344" t="str">
            <v>A00</v>
          </cell>
          <cell r="D4344" t="str">
            <v>PC_EMP</v>
          </cell>
          <cell r="E4344" t="str">
            <v>T</v>
          </cell>
          <cell r="F4344" t="str">
            <v>TOTAL</v>
          </cell>
          <cell r="G4344" t="str">
            <v>RSE</v>
          </cell>
          <cell r="I4344" t="str">
            <v>MS</v>
          </cell>
          <cell r="K4344" t="str">
            <v>V</v>
          </cell>
          <cell r="L4344">
            <v>38628.496793981481</v>
          </cell>
          <cell r="M4344" t="str">
            <v>gchateaug</v>
          </cell>
          <cell r="N4344">
            <v>38680.630706018521</v>
          </cell>
          <cell r="O4344" t="str">
            <v>gchateaug</v>
          </cell>
          <cell r="Q4344">
            <v>1.17</v>
          </cell>
        </row>
        <row r="4345">
          <cell r="A4345" t="str">
            <v>2003</v>
          </cell>
          <cell r="B4345" t="str">
            <v>DEE2</v>
          </cell>
          <cell r="C4345" t="str">
            <v>A00</v>
          </cell>
          <cell r="D4345" t="str">
            <v>PC_EMP</v>
          </cell>
          <cell r="E4345" t="str">
            <v>T</v>
          </cell>
          <cell r="F4345" t="str">
            <v>BES</v>
          </cell>
          <cell r="G4345" t="str">
            <v>TOTAL</v>
          </cell>
          <cell r="I4345" t="str">
            <v>MS</v>
          </cell>
          <cell r="K4345" t="str">
            <v>V</v>
          </cell>
          <cell r="L4345">
            <v>38628.496793981481</v>
          </cell>
          <cell r="M4345" t="str">
            <v>gchateaug</v>
          </cell>
          <cell r="N4345">
            <v>38680.630706018521</v>
          </cell>
          <cell r="O4345" t="str">
            <v>gchateaug</v>
          </cell>
          <cell r="Q4345">
            <v>0.23</v>
          </cell>
        </row>
        <row r="4346">
          <cell r="A4346" t="str">
            <v>2003</v>
          </cell>
          <cell r="B4346" t="str">
            <v>DEE2</v>
          </cell>
          <cell r="C4346" t="str">
            <v>A00</v>
          </cell>
          <cell r="D4346" t="str">
            <v>PC_EMP</v>
          </cell>
          <cell r="E4346" t="str">
            <v>T</v>
          </cell>
          <cell r="F4346" t="str">
            <v>BES</v>
          </cell>
          <cell r="G4346" t="str">
            <v>RSE</v>
          </cell>
          <cell r="I4346" t="str">
            <v>MS</v>
          </cell>
          <cell r="K4346" t="str">
            <v>V</v>
          </cell>
          <cell r="L4346">
            <v>38628.496793981481</v>
          </cell>
          <cell r="M4346" t="str">
            <v>gchateaug</v>
          </cell>
          <cell r="N4346">
            <v>38680.630706018521</v>
          </cell>
          <cell r="O4346" t="str">
            <v>gchateaug</v>
          </cell>
          <cell r="Q4346">
            <v>0.13</v>
          </cell>
        </row>
        <row r="4347">
          <cell r="A4347" t="str">
            <v>2003</v>
          </cell>
          <cell r="B4347" t="str">
            <v>DED2</v>
          </cell>
          <cell r="C4347" t="str">
            <v>A00</v>
          </cell>
          <cell r="D4347" t="str">
            <v>PC_EMP</v>
          </cell>
          <cell r="E4347" t="str">
            <v>T</v>
          </cell>
          <cell r="F4347" t="str">
            <v>TOTAL</v>
          </cell>
          <cell r="G4347" t="str">
            <v>TOTAL</v>
          </cell>
          <cell r="I4347" t="str">
            <v>MS</v>
          </cell>
          <cell r="K4347" t="str">
            <v>V</v>
          </cell>
          <cell r="L4347">
            <v>38628.496793981481</v>
          </cell>
          <cell r="M4347" t="str">
            <v>gchateaug</v>
          </cell>
          <cell r="N4347">
            <v>38680.630706018521</v>
          </cell>
          <cell r="O4347" t="str">
            <v>gchateaug</v>
          </cell>
          <cell r="Q4347">
            <v>2.2999999999999998</v>
          </cell>
        </row>
        <row r="4348">
          <cell r="A4348" t="str">
            <v>2003</v>
          </cell>
          <cell r="B4348" t="str">
            <v>DED2</v>
          </cell>
          <cell r="C4348" t="str">
            <v>A00</v>
          </cell>
          <cell r="D4348" t="str">
            <v>PC_EMP</v>
          </cell>
          <cell r="E4348" t="str">
            <v>T</v>
          </cell>
          <cell r="F4348" t="str">
            <v>TOTAL</v>
          </cell>
          <cell r="G4348" t="str">
            <v>RSE</v>
          </cell>
          <cell r="I4348" t="str">
            <v>MS</v>
          </cell>
          <cell r="K4348" t="str">
            <v>V</v>
          </cell>
          <cell r="L4348">
            <v>38628.496793981481</v>
          </cell>
          <cell r="M4348" t="str">
            <v>gchateaug</v>
          </cell>
          <cell r="N4348">
            <v>38680.630706018521</v>
          </cell>
          <cell r="O4348" t="str">
            <v>gchateaug</v>
          </cell>
          <cell r="Q4348">
            <v>1.47</v>
          </cell>
        </row>
        <row r="4349">
          <cell r="A4349" t="str">
            <v>2003</v>
          </cell>
          <cell r="B4349" t="str">
            <v>DED2</v>
          </cell>
          <cell r="C4349" t="str">
            <v>A00</v>
          </cell>
          <cell r="D4349" t="str">
            <v>PC_EMP</v>
          </cell>
          <cell r="E4349" t="str">
            <v>T</v>
          </cell>
          <cell r="F4349" t="str">
            <v>BES</v>
          </cell>
          <cell r="G4349" t="str">
            <v>TOTAL</v>
          </cell>
          <cell r="I4349" t="str">
            <v>MS</v>
          </cell>
          <cell r="K4349" t="str">
            <v>V</v>
          </cell>
          <cell r="L4349">
            <v>38628.496793981481</v>
          </cell>
          <cell r="M4349" t="str">
            <v>gchateaug</v>
          </cell>
          <cell r="N4349">
            <v>38680.630706018521</v>
          </cell>
          <cell r="O4349" t="str">
            <v>gchateaug</v>
          </cell>
          <cell r="Q4349">
            <v>0.86</v>
          </cell>
        </row>
        <row r="4350">
          <cell r="A4350" t="str">
            <v>2003</v>
          </cell>
          <cell r="B4350" t="str">
            <v>DED2</v>
          </cell>
          <cell r="C4350" t="str">
            <v>A00</v>
          </cell>
          <cell r="D4350" t="str">
            <v>PC_EMP</v>
          </cell>
          <cell r="E4350" t="str">
            <v>T</v>
          </cell>
          <cell r="F4350" t="str">
            <v>BES</v>
          </cell>
          <cell r="G4350" t="str">
            <v>RSE</v>
          </cell>
          <cell r="I4350" t="str">
            <v>MS</v>
          </cell>
          <cell r="K4350" t="str">
            <v>V</v>
          </cell>
          <cell r="L4350">
            <v>38628.496793981481</v>
          </cell>
          <cell r="M4350" t="str">
            <v>gchateaug</v>
          </cell>
          <cell r="N4350">
            <v>38680.630706018521</v>
          </cell>
          <cell r="O4350" t="str">
            <v>gchateaug</v>
          </cell>
          <cell r="Q4350">
            <v>0.53</v>
          </cell>
        </row>
        <row r="4351">
          <cell r="A4351" t="str">
            <v>2003</v>
          </cell>
          <cell r="B4351" t="str">
            <v>DED</v>
          </cell>
          <cell r="C4351" t="str">
            <v>A00</v>
          </cell>
          <cell r="D4351" t="str">
            <v>PC_EMP</v>
          </cell>
          <cell r="E4351" t="str">
            <v>T</v>
          </cell>
          <cell r="F4351" t="str">
            <v>TOTAL</v>
          </cell>
          <cell r="G4351" t="str">
            <v>TOTAL</v>
          </cell>
          <cell r="I4351" t="str">
            <v>MS</v>
          </cell>
          <cell r="K4351" t="str">
            <v>V</v>
          </cell>
          <cell r="L4351">
            <v>38628.496793981481</v>
          </cell>
          <cell r="M4351" t="str">
            <v>gchateaug</v>
          </cell>
          <cell r="N4351">
            <v>38680.630694444444</v>
          </cell>
          <cell r="O4351" t="str">
            <v>gchateaug</v>
          </cell>
          <cell r="Q4351">
            <v>1.82</v>
          </cell>
        </row>
        <row r="4352">
          <cell r="A4352" t="str">
            <v>2003</v>
          </cell>
          <cell r="B4352" t="str">
            <v>DED</v>
          </cell>
          <cell r="C4352" t="str">
            <v>A00</v>
          </cell>
          <cell r="D4352" t="str">
            <v>PC_EMP</v>
          </cell>
          <cell r="E4352" t="str">
            <v>T</v>
          </cell>
          <cell r="F4352" t="str">
            <v>TOTAL</v>
          </cell>
          <cell r="G4352" t="str">
            <v>RSE</v>
          </cell>
          <cell r="I4352" t="str">
            <v>MS</v>
          </cell>
          <cell r="K4352" t="str">
            <v>V</v>
          </cell>
          <cell r="L4352">
            <v>38628.496793981481</v>
          </cell>
          <cell r="M4352" t="str">
            <v>gchateaug</v>
          </cell>
          <cell r="N4352">
            <v>38680.630694444444</v>
          </cell>
          <cell r="O4352" t="str">
            <v>gchateaug</v>
          </cell>
          <cell r="Q4352">
            <v>1.17</v>
          </cell>
        </row>
        <row r="4353">
          <cell r="A4353" t="str">
            <v>2003</v>
          </cell>
          <cell r="B4353" t="str">
            <v>DED</v>
          </cell>
          <cell r="C4353" t="str">
            <v>A00</v>
          </cell>
          <cell r="D4353" t="str">
            <v>PC_EMP</v>
          </cell>
          <cell r="E4353" t="str">
            <v>T</v>
          </cell>
          <cell r="F4353" t="str">
            <v>BES</v>
          </cell>
          <cell r="G4353" t="str">
            <v>TOTAL</v>
          </cell>
          <cell r="I4353" t="str">
            <v>MS</v>
          </cell>
          <cell r="K4353" t="str">
            <v>V</v>
          </cell>
          <cell r="L4353">
            <v>38628.496793981481</v>
          </cell>
          <cell r="M4353" t="str">
            <v>gchateaug</v>
          </cell>
          <cell r="N4353">
            <v>38680.630694444444</v>
          </cell>
          <cell r="O4353" t="str">
            <v>gchateaug</v>
          </cell>
          <cell r="Q4353">
            <v>0.71</v>
          </cell>
        </row>
        <row r="4354">
          <cell r="A4354" t="str">
            <v>2003</v>
          </cell>
          <cell r="B4354" t="str">
            <v>DED</v>
          </cell>
          <cell r="C4354" t="str">
            <v>A00</v>
          </cell>
          <cell r="D4354" t="str">
            <v>PC_EMP</v>
          </cell>
          <cell r="E4354" t="str">
            <v>T</v>
          </cell>
          <cell r="F4354" t="str">
            <v>BES</v>
          </cell>
          <cell r="G4354" t="str">
            <v>RSE</v>
          </cell>
          <cell r="I4354" t="str">
            <v>MS</v>
          </cell>
          <cell r="K4354" t="str">
            <v>V</v>
          </cell>
          <cell r="L4354">
            <v>38628.496793981481</v>
          </cell>
          <cell r="M4354" t="str">
            <v>gchateaug</v>
          </cell>
          <cell r="N4354">
            <v>38680.630694444444</v>
          </cell>
          <cell r="O4354" t="str">
            <v>gchateaug</v>
          </cell>
          <cell r="Q4354">
            <v>0.43</v>
          </cell>
        </row>
        <row r="4355">
          <cell r="A4355" t="str">
            <v>2003</v>
          </cell>
          <cell r="B4355" t="str">
            <v>DEB3</v>
          </cell>
          <cell r="C4355" t="str">
            <v>A00</v>
          </cell>
          <cell r="D4355" t="str">
            <v>PC_EMP</v>
          </cell>
          <cell r="E4355" t="str">
            <v>T</v>
          </cell>
          <cell r="F4355" t="str">
            <v>TOTAL</v>
          </cell>
          <cell r="G4355" t="str">
            <v>TOTAL</v>
          </cell>
          <cell r="I4355" t="str">
            <v>MS</v>
          </cell>
          <cell r="K4355" t="str">
            <v>V</v>
          </cell>
          <cell r="L4355">
            <v>38628.496793981481</v>
          </cell>
          <cell r="M4355" t="str">
            <v>gchateaug</v>
          </cell>
          <cell r="N4355">
            <v>38680.630694444444</v>
          </cell>
          <cell r="O4355" t="str">
            <v>gchateaug</v>
          </cell>
          <cell r="Q4355">
            <v>2.0299999999999998</v>
          </cell>
        </row>
        <row r="4356">
          <cell r="A4356" t="str">
            <v>2003</v>
          </cell>
          <cell r="B4356" t="str">
            <v>DEB3</v>
          </cell>
          <cell r="C4356" t="str">
            <v>A00</v>
          </cell>
          <cell r="D4356" t="str">
            <v>PC_EMP</v>
          </cell>
          <cell r="E4356" t="str">
            <v>T</v>
          </cell>
          <cell r="F4356" t="str">
            <v>TOTAL</v>
          </cell>
          <cell r="G4356" t="str">
            <v>RSE</v>
          </cell>
          <cell r="I4356" t="str">
            <v>MS</v>
          </cell>
          <cell r="K4356" t="str">
            <v>V</v>
          </cell>
          <cell r="L4356">
            <v>38628.496793981481</v>
          </cell>
          <cell r="M4356" t="str">
            <v>gchateaug</v>
          </cell>
          <cell r="N4356">
            <v>38680.630694444444</v>
          </cell>
          <cell r="O4356" t="str">
            <v>gchateaug</v>
          </cell>
          <cell r="Q4356">
            <v>0.95</v>
          </cell>
        </row>
        <row r="4357">
          <cell r="A4357" t="str">
            <v>2003</v>
          </cell>
          <cell r="B4357" t="str">
            <v>DEB3</v>
          </cell>
          <cell r="C4357" t="str">
            <v>A00</v>
          </cell>
          <cell r="D4357" t="str">
            <v>PC_EMP</v>
          </cell>
          <cell r="E4357" t="str">
            <v>T</v>
          </cell>
          <cell r="F4357" t="str">
            <v>BES</v>
          </cell>
          <cell r="G4357" t="str">
            <v>TOTAL</v>
          </cell>
          <cell r="I4357" t="str">
            <v>MS</v>
          </cell>
          <cell r="K4357" t="str">
            <v>V</v>
          </cell>
          <cell r="L4357">
            <v>38628.496793981481</v>
          </cell>
          <cell r="M4357" t="str">
            <v>gchateaug</v>
          </cell>
          <cell r="N4357">
            <v>38680.630694444444</v>
          </cell>
          <cell r="O4357" t="str">
            <v>gchateaug</v>
          </cell>
          <cell r="Q4357">
            <v>1.1200000000000001</v>
          </cell>
        </row>
        <row r="4358">
          <cell r="A4358" t="str">
            <v>2003</v>
          </cell>
          <cell r="B4358" t="str">
            <v>DEB3</v>
          </cell>
          <cell r="C4358" t="str">
            <v>A00</v>
          </cell>
          <cell r="D4358" t="str">
            <v>PC_EMP</v>
          </cell>
          <cell r="E4358" t="str">
            <v>T</v>
          </cell>
          <cell r="F4358" t="str">
            <v>BES</v>
          </cell>
          <cell r="G4358" t="str">
            <v>RSE</v>
          </cell>
          <cell r="I4358" t="str">
            <v>MS</v>
          </cell>
          <cell r="K4358" t="str">
            <v>V</v>
          </cell>
          <cell r="L4358">
            <v>38628.496793981481</v>
          </cell>
          <cell r="M4358" t="str">
            <v>gchateaug</v>
          </cell>
          <cell r="N4358">
            <v>38680.630694444444</v>
          </cell>
          <cell r="O4358" t="str">
            <v>gchateaug</v>
          </cell>
          <cell r="Q4358">
            <v>0.3</v>
          </cell>
        </row>
        <row r="4359">
          <cell r="A4359" t="str">
            <v>2003</v>
          </cell>
          <cell r="B4359" t="str">
            <v>DE4</v>
          </cell>
          <cell r="C4359" t="str">
            <v>A00</v>
          </cell>
          <cell r="D4359" t="str">
            <v>PC_EMP</v>
          </cell>
          <cell r="E4359" t="str">
            <v>T</v>
          </cell>
          <cell r="F4359" t="str">
            <v>TOTAL</v>
          </cell>
          <cell r="G4359" t="str">
            <v>TOTAL</v>
          </cell>
          <cell r="I4359" t="str">
            <v>MS</v>
          </cell>
          <cell r="K4359" t="str">
            <v>V</v>
          </cell>
          <cell r="L4359">
            <v>38628.496793981481</v>
          </cell>
          <cell r="M4359" t="str">
            <v>gchateaug</v>
          </cell>
          <cell r="N4359">
            <v>38680.630694444444</v>
          </cell>
          <cell r="O4359" t="str">
            <v>gchateaug</v>
          </cell>
          <cell r="Q4359">
            <v>0.83</v>
          </cell>
        </row>
        <row r="4360">
          <cell r="A4360" t="str">
            <v>2003</v>
          </cell>
          <cell r="B4360" t="str">
            <v>DE4</v>
          </cell>
          <cell r="C4360" t="str">
            <v>A00</v>
          </cell>
          <cell r="D4360" t="str">
            <v>PC_EMP</v>
          </cell>
          <cell r="E4360" t="str">
            <v>T</v>
          </cell>
          <cell r="F4360" t="str">
            <v>TOTAL</v>
          </cell>
          <cell r="G4360" t="str">
            <v>RSE</v>
          </cell>
          <cell r="I4360" t="str">
            <v>MS</v>
          </cell>
          <cell r="K4360" t="str">
            <v>V</v>
          </cell>
          <cell r="L4360">
            <v>38628.496793981481</v>
          </cell>
          <cell r="M4360" t="str">
            <v>gchateaug</v>
          </cell>
          <cell r="N4360">
            <v>38680.630694444444</v>
          </cell>
          <cell r="O4360" t="str">
            <v>gchateaug</v>
          </cell>
          <cell r="Q4360">
            <v>0.53</v>
          </cell>
        </row>
        <row r="4361">
          <cell r="A4361" t="str">
            <v>2003</v>
          </cell>
          <cell r="B4361" t="str">
            <v>DE4</v>
          </cell>
          <cell r="C4361" t="str">
            <v>A00</v>
          </cell>
          <cell r="D4361" t="str">
            <v>PC_EMP</v>
          </cell>
          <cell r="E4361" t="str">
            <v>T</v>
          </cell>
          <cell r="F4361" t="str">
            <v>BES</v>
          </cell>
          <cell r="G4361" t="str">
            <v>TOTAL</v>
          </cell>
          <cell r="I4361" t="str">
            <v>MS</v>
          </cell>
          <cell r="K4361" t="str">
            <v>V</v>
          </cell>
          <cell r="L4361">
            <v>38628.496793981481</v>
          </cell>
          <cell r="M4361" t="str">
            <v>gchateaug</v>
          </cell>
          <cell r="N4361">
            <v>38680.630694444444</v>
          </cell>
          <cell r="O4361" t="str">
            <v>gchateaug</v>
          </cell>
          <cell r="Q4361">
            <v>0.21</v>
          </cell>
        </row>
        <row r="4362">
          <cell r="A4362" t="str">
            <v>1999</v>
          </cell>
          <cell r="B4362" t="str">
            <v>HU1</v>
          </cell>
          <cell r="C4362" t="str">
            <v>A00</v>
          </cell>
          <cell r="D4362" t="str">
            <v>PC_EMP</v>
          </cell>
          <cell r="E4362" t="str">
            <v>T</v>
          </cell>
          <cell r="F4362" t="str">
            <v>BES</v>
          </cell>
          <cell r="G4362" t="str">
            <v>TOTAL</v>
          </cell>
          <cell r="H4362" t="str">
            <v>:</v>
          </cell>
          <cell r="I4362" t="str">
            <v>NC</v>
          </cell>
          <cell r="K4362" t="str">
            <v>V</v>
          </cell>
          <cell r="L4362">
            <v>38628.496793981481</v>
          </cell>
          <cell r="M4362" t="str">
            <v>gchateaug</v>
          </cell>
          <cell r="N4362">
            <v>38680.624467592592</v>
          </cell>
          <cell r="O4362" t="str">
            <v>gchateaug</v>
          </cell>
        </row>
        <row r="4363">
          <cell r="A4363" t="str">
            <v>1999</v>
          </cell>
          <cell r="B4363" t="str">
            <v>HU1</v>
          </cell>
          <cell r="C4363" t="str">
            <v>A00</v>
          </cell>
          <cell r="D4363" t="str">
            <v>PC_EMP</v>
          </cell>
          <cell r="E4363" t="str">
            <v>T</v>
          </cell>
          <cell r="F4363" t="str">
            <v>BES</v>
          </cell>
          <cell r="G4363" t="str">
            <v>RSE</v>
          </cell>
          <cell r="H4363" t="str">
            <v>:</v>
          </cell>
          <cell r="I4363" t="str">
            <v>NC</v>
          </cell>
          <cell r="K4363" t="str">
            <v>V</v>
          </cell>
          <cell r="L4363">
            <v>38628.496793981481</v>
          </cell>
          <cell r="M4363" t="str">
            <v>gchateaug</v>
          </cell>
          <cell r="N4363">
            <v>38680.624467592592</v>
          </cell>
          <cell r="O4363" t="str">
            <v>gchateaug</v>
          </cell>
        </row>
        <row r="4364">
          <cell r="A4364" t="str">
            <v>1999</v>
          </cell>
          <cell r="B4364" t="str">
            <v>GR14</v>
          </cell>
          <cell r="C4364" t="str">
            <v>A00</v>
          </cell>
          <cell r="D4364" t="str">
            <v>PC_EMP</v>
          </cell>
          <cell r="E4364" t="str">
            <v>T</v>
          </cell>
          <cell r="F4364" t="str">
            <v>TOTAL</v>
          </cell>
          <cell r="G4364" t="str">
            <v>TOTAL</v>
          </cell>
          <cell r="H4364" t="str">
            <v>:</v>
          </cell>
          <cell r="I4364" t="str">
            <v>NC</v>
          </cell>
          <cell r="K4364" t="str">
            <v>V</v>
          </cell>
          <cell r="L4364">
            <v>38628.496793981481</v>
          </cell>
          <cell r="M4364" t="str">
            <v>gchateaug</v>
          </cell>
          <cell r="N4364">
            <v>38680.624467592592</v>
          </cell>
          <cell r="O4364" t="str">
            <v>gchateaug</v>
          </cell>
        </row>
        <row r="4365">
          <cell r="A4365" t="str">
            <v>1999</v>
          </cell>
          <cell r="B4365" t="str">
            <v>GR14</v>
          </cell>
          <cell r="C4365" t="str">
            <v>A00</v>
          </cell>
          <cell r="D4365" t="str">
            <v>PC_EMP</v>
          </cell>
          <cell r="E4365" t="str">
            <v>T</v>
          </cell>
          <cell r="F4365" t="str">
            <v>BES</v>
          </cell>
          <cell r="G4365" t="str">
            <v>TOTAL</v>
          </cell>
          <cell r="H4365" t="str">
            <v>:</v>
          </cell>
          <cell r="I4365" t="str">
            <v>NC</v>
          </cell>
          <cell r="K4365" t="str">
            <v>V</v>
          </cell>
          <cell r="L4365">
            <v>38628.496793981481</v>
          </cell>
          <cell r="M4365" t="str">
            <v>gchateaug</v>
          </cell>
          <cell r="N4365">
            <v>38680.624467592592</v>
          </cell>
          <cell r="O4365" t="str">
            <v>gchateaug</v>
          </cell>
        </row>
        <row r="4366">
          <cell r="A4366" t="str">
            <v>1999</v>
          </cell>
          <cell r="B4366" t="str">
            <v>FR81</v>
          </cell>
          <cell r="C4366" t="str">
            <v>A00</v>
          </cell>
          <cell r="D4366" t="str">
            <v>PC_EMP</v>
          </cell>
          <cell r="E4366" t="str">
            <v>T</v>
          </cell>
          <cell r="F4366" t="str">
            <v>TOTAL</v>
          </cell>
          <cell r="G4366" t="str">
            <v>TOTAL</v>
          </cell>
          <cell r="H4366" t="str">
            <v>:</v>
          </cell>
          <cell r="I4366" t="str">
            <v>NC</v>
          </cell>
          <cell r="K4366" t="str">
            <v>V</v>
          </cell>
          <cell r="L4366">
            <v>38628.496793981481</v>
          </cell>
          <cell r="M4366" t="str">
            <v>gchateaug</v>
          </cell>
          <cell r="N4366">
            <v>38680.624467592592</v>
          </cell>
          <cell r="O4366" t="str">
            <v>gchateaug</v>
          </cell>
        </row>
        <row r="4367">
          <cell r="A4367" t="str">
            <v>2001</v>
          </cell>
          <cell r="B4367" t="str">
            <v>CZ06</v>
          </cell>
          <cell r="C4367" t="str">
            <v>A00</v>
          </cell>
          <cell r="D4367" t="str">
            <v>PC_EMP</v>
          </cell>
          <cell r="E4367" t="str">
            <v>T</v>
          </cell>
          <cell r="F4367" t="str">
            <v>TOTAL</v>
          </cell>
          <cell r="G4367" t="str">
            <v>TOTAL</v>
          </cell>
          <cell r="H4367" t="str">
            <v>:</v>
          </cell>
          <cell r="I4367" t="str">
            <v>NC</v>
          </cell>
          <cell r="K4367" t="str">
            <v>V</v>
          </cell>
          <cell r="L4367">
            <v>38628.496793981481</v>
          </cell>
          <cell r="M4367" t="str">
            <v>gchateaug</v>
          </cell>
          <cell r="N4367">
            <v>38680.624456018515</v>
          </cell>
          <cell r="O4367" t="str">
            <v>gchateaug</v>
          </cell>
        </row>
        <row r="4368">
          <cell r="A4368" t="str">
            <v>2001</v>
          </cell>
          <cell r="B4368" t="str">
            <v>CZ06</v>
          </cell>
          <cell r="C4368" t="str">
            <v>A00</v>
          </cell>
          <cell r="D4368" t="str">
            <v>PC_EMP</v>
          </cell>
          <cell r="E4368" t="str">
            <v>T</v>
          </cell>
          <cell r="F4368" t="str">
            <v>TOTAL</v>
          </cell>
          <cell r="G4368" t="str">
            <v>RSE</v>
          </cell>
          <cell r="H4368" t="str">
            <v>:</v>
          </cell>
          <cell r="I4368" t="str">
            <v>NC</v>
          </cell>
          <cell r="K4368" t="str">
            <v>V</v>
          </cell>
          <cell r="L4368">
            <v>38628.496793981481</v>
          </cell>
          <cell r="M4368" t="str">
            <v>gchateaug</v>
          </cell>
          <cell r="N4368">
            <v>38680.624456018515</v>
          </cell>
          <cell r="O4368" t="str">
            <v>gchateaug</v>
          </cell>
        </row>
        <row r="4369">
          <cell r="A4369" t="str">
            <v>2001</v>
          </cell>
          <cell r="B4369" t="str">
            <v>CZ06</v>
          </cell>
          <cell r="C4369" t="str">
            <v>A00</v>
          </cell>
          <cell r="D4369" t="str">
            <v>PC_EMP</v>
          </cell>
          <cell r="E4369" t="str">
            <v>T</v>
          </cell>
          <cell r="F4369" t="str">
            <v>BES</v>
          </cell>
          <cell r="G4369" t="str">
            <v>TOTAL</v>
          </cell>
          <cell r="H4369" t="str">
            <v>:</v>
          </cell>
          <cell r="I4369" t="str">
            <v>NC</v>
          </cell>
          <cell r="K4369" t="str">
            <v>V</v>
          </cell>
          <cell r="L4369">
            <v>38628.496793981481</v>
          </cell>
          <cell r="M4369" t="str">
            <v>gchateaug</v>
          </cell>
          <cell r="N4369">
            <v>38680.624456018515</v>
          </cell>
          <cell r="O4369" t="str">
            <v>gchateaug</v>
          </cell>
        </row>
        <row r="4370">
          <cell r="A4370" t="str">
            <v>2001</v>
          </cell>
          <cell r="B4370" t="str">
            <v>CZ06</v>
          </cell>
          <cell r="C4370" t="str">
            <v>A00</v>
          </cell>
          <cell r="D4370" t="str">
            <v>PC_EMP</v>
          </cell>
          <cell r="E4370" t="str">
            <v>T</v>
          </cell>
          <cell r="F4370" t="str">
            <v>BES</v>
          </cell>
          <cell r="G4370" t="str">
            <v>RSE</v>
          </cell>
          <cell r="H4370" t="str">
            <v>:</v>
          </cell>
          <cell r="I4370" t="str">
            <v>NC</v>
          </cell>
          <cell r="K4370" t="str">
            <v>V</v>
          </cell>
          <cell r="L4370">
            <v>38628.496793981481</v>
          </cell>
          <cell r="M4370" t="str">
            <v>gchateaug</v>
          </cell>
          <cell r="N4370">
            <v>38680.624456018515</v>
          </cell>
          <cell r="O4370" t="str">
            <v>gchateaug</v>
          </cell>
        </row>
        <row r="4371">
          <cell r="A4371" t="str">
            <v>2001</v>
          </cell>
          <cell r="B4371" t="str">
            <v>CZ05</v>
          </cell>
          <cell r="C4371" t="str">
            <v>A00</v>
          </cell>
          <cell r="D4371" t="str">
            <v>PC_EMP</v>
          </cell>
          <cell r="E4371" t="str">
            <v>T</v>
          </cell>
          <cell r="F4371" t="str">
            <v>TOTAL</v>
          </cell>
          <cell r="G4371" t="str">
            <v>TOTAL</v>
          </cell>
          <cell r="H4371" t="str">
            <v>:</v>
          </cell>
          <cell r="I4371" t="str">
            <v>NC</v>
          </cell>
          <cell r="K4371" t="str">
            <v>V</v>
          </cell>
          <cell r="L4371">
            <v>38628.496793981481</v>
          </cell>
          <cell r="M4371" t="str">
            <v>gchateaug</v>
          </cell>
          <cell r="N4371">
            <v>38680.624456018515</v>
          </cell>
          <cell r="O4371" t="str">
            <v>gchateaug</v>
          </cell>
        </row>
        <row r="4372">
          <cell r="A4372" t="str">
            <v>2001</v>
          </cell>
          <cell r="B4372" t="str">
            <v>CZ05</v>
          </cell>
          <cell r="C4372" t="str">
            <v>A00</v>
          </cell>
          <cell r="D4372" t="str">
            <v>PC_EMP</v>
          </cell>
          <cell r="E4372" t="str">
            <v>T</v>
          </cell>
          <cell r="F4372" t="str">
            <v>TOTAL</v>
          </cell>
          <cell r="G4372" t="str">
            <v>RSE</v>
          </cell>
          <cell r="H4372" t="str">
            <v>:</v>
          </cell>
          <cell r="I4372" t="str">
            <v>NC</v>
          </cell>
          <cell r="K4372" t="str">
            <v>V</v>
          </cell>
          <cell r="L4372">
            <v>38628.496793981481</v>
          </cell>
          <cell r="M4372" t="str">
            <v>gchateaug</v>
          </cell>
          <cell r="N4372">
            <v>38680.624456018515</v>
          </cell>
          <cell r="O4372" t="str">
            <v>gchateaug</v>
          </cell>
        </row>
        <row r="4373">
          <cell r="A4373" t="str">
            <v>2001</v>
          </cell>
          <cell r="B4373" t="str">
            <v>CZ05</v>
          </cell>
          <cell r="C4373" t="str">
            <v>A00</v>
          </cell>
          <cell r="D4373" t="str">
            <v>PC_EMP</v>
          </cell>
          <cell r="E4373" t="str">
            <v>T</v>
          </cell>
          <cell r="F4373" t="str">
            <v>BES</v>
          </cell>
          <cell r="G4373" t="str">
            <v>TOTAL</v>
          </cell>
          <cell r="H4373" t="str">
            <v>:</v>
          </cell>
          <cell r="I4373" t="str">
            <v>NC</v>
          </cell>
          <cell r="K4373" t="str">
            <v>V</v>
          </cell>
          <cell r="L4373">
            <v>38628.496793981481</v>
          </cell>
          <cell r="M4373" t="str">
            <v>gchateaug</v>
          </cell>
          <cell r="N4373">
            <v>38680.624456018515</v>
          </cell>
          <cell r="O4373" t="str">
            <v>gchateaug</v>
          </cell>
        </row>
        <row r="4374">
          <cell r="A4374" t="str">
            <v>2001</v>
          </cell>
          <cell r="B4374" t="str">
            <v>CZ05</v>
          </cell>
          <cell r="C4374" t="str">
            <v>A00</v>
          </cell>
          <cell r="D4374" t="str">
            <v>PC_EMP</v>
          </cell>
          <cell r="E4374" t="str">
            <v>T</v>
          </cell>
          <cell r="F4374" t="str">
            <v>BES</v>
          </cell>
          <cell r="G4374" t="str">
            <v>RSE</v>
          </cell>
          <cell r="H4374" t="str">
            <v>:</v>
          </cell>
          <cell r="I4374" t="str">
            <v>NC</v>
          </cell>
          <cell r="K4374" t="str">
            <v>V</v>
          </cell>
          <cell r="L4374">
            <v>38628.496793981481</v>
          </cell>
          <cell r="M4374" t="str">
            <v>gchateaug</v>
          </cell>
          <cell r="N4374">
            <v>38680.624456018515</v>
          </cell>
          <cell r="O4374" t="str">
            <v>gchateaug</v>
          </cell>
        </row>
        <row r="4375">
          <cell r="A4375" t="str">
            <v>2001</v>
          </cell>
          <cell r="B4375" t="str">
            <v>CY0</v>
          </cell>
          <cell r="C4375" t="str">
            <v>A00</v>
          </cell>
          <cell r="D4375" t="str">
            <v>PC_EMP</v>
          </cell>
          <cell r="E4375" t="str">
            <v>T</v>
          </cell>
          <cell r="F4375" t="str">
            <v>TOTAL</v>
          </cell>
          <cell r="G4375" t="str">
            <v>TOTAL</v>
          </cell>
          <cell r="I4375" t="str">
            <v>NC</v>
          </cell>
          <cell r="K4375" t="str">
            <v>V</v>
          </cell>
          <cell r="L4375">
            <v>38628.496793981481</v>
          </cell>
          <cell r="M4375" t="str">
            <v>gchateaug</v>
          </cell>
          <cell r="N4375">
            <v>38681.684490740743</v>
          </cell>
          <cell r="O4375" t="str">
            <v>gchateaug</v>
          </cell>
          <cell r="Q4375">
            <v>0.56000000000000005</v>
          </cell>
        </row>
        <row r="4376">
          <cell r="A4376" t="str">
            <v>2001</v>
          </cell>
          <cell r="B4376" t="str">
            <v>CY0</v>
          </cell>
          <cell r="C4376" t="str">
            <v>A00</v>
          </cell>
          <cell r="D4376" t="str">
            <v>PC_EMP</v>
          </cell>
          <cell r="E4376" t="str">
            <v>T</v>
          </cell>
          <cell r="F4376" t="str">
            <v>TOTAL</v>
          </cell>
          <cell r="G4376" t="str">
            <v>RSE</v>
          </cell>
          <cell r="I4376" t="str">
            <v>NC</v>
          </cell>
          <cell r="K4376" t="str">
            <v>V</v>
          </cell>
          <cell r="L4376">
            <v>38628.496793981481</v>
          </cell>
          <cell r="M4376" t="str">
            <v>gchateaug</v>
          </cell>
          <cell r="N4376">
            <v>38681.684490740743</v>
          </cell>
          <cell r="O4376" t="str">
            <v>gchateaug</v>
          </cell>
          <cell r="Q4376">
            <v>0.28000000000000003</v>
          </cell>
        </row>
        <row r="4377">
          <cell r="A4377" t="str">
            <v>2001</v>
          </cell>
          <cell r="B4377" t="str">
            <v>CY0</v>
          </cell>
          <cell r="C4377" t="str">
            <v>A00</v>
          </cell>
          <cell r="D4377" t="str">
            <v>PC_EMP</v>
          </cell>
          <cell r="E4377" t="str">
            <v>T</v>
          </cell>
          <cell r="F4377" t="str">
            <v>BES</v>
          </cell>
          <cell r="G4377" t="str">
            <v>TOTAL</v>
          </cell>
          <cell r="I4377" t="str">
            <v>NC</v>
          </cell>
          <cell r="K4377" t="str">
            <v>V</v>
          </cell>
          <cell r="L4377">
            <v>38628.496793981481</v>
          </cell>
          <cell r="M4377" t="str">
            <v>gchateaug</v>
          </cell>
          <cell r="N4377">
            <v>38681.684490740743</v>
          </cell>
          <cell r="O4377" t="str">
            <v>gchateaug</v>
          </cell>
          <cell r="Q4377">
            <v>0.16</v>
          </cell>
        </row>
        <row r="4378">
          <cell r="A4378" t="str">
            <v>2001</v>
          </cell>
          <cell r="B4378" t="str">
            <v>CY0</v>
          </cell>
          <cell r="C4378" t="str">
            <v>A00</v>
          </cell>
          <cell r="D4378" t="str">
            <v>PC_EMP</v>
          </cell>
          <cell r="E4378" t="str">
            <v>T</v>
          </cell>
          <cell r="F4378" t="str">
            <v>BES</v>
          </cell>
          <cell r="G4378" t="str">
            <v>RSE</v>
          </cell>
          <cell r="I4378" t="str">
            <v>NC</v>
          </cell>
          <cell r="K4378" t="str">
            <v>V</v>
          </cell>
          <cell r="L4378">
            <v>38628.496793981481</v>
          </cell>
          <cell r="M4378" t="str">
            <v>gchateaug</v>
          </cell>
          <cell r="N4378">
            <v>38681.684490740743</v>
          </cell>
          <cell r="O4378" t="str">
            <v>gchateaug</v>
          </cell>
          <cell r="Q4378">
            <v>0.08</v>
          </cell>
        </row>
        <row r="4379">
          <cell r="A4379" t="str">
            <v>2001</v>
          </cell>
          <cell r="B4379" t="str">
            <v>DK00</v>
          </cell>
          <cell r="C4379" t="str">
            <v>A00</v>
          </cell>
          <cell r="D4379" t="str">
            <v>PC_EMP</v>
          </cell>
          <cell r="E4379" t="str">
            <v>T</v>
          </cell>
          <cell r="F4379" t="str">
            <v>BES</v>
          </cell>
          <cell r="G4379" t="str">
            <v>TOTAL</v>
          </cell>
          <cell r="I4379" t="str">
            <v>OTH</v>
          </cell>
          <cell r="J4379" t="str">
            <v>DATA OCDE</v>
          </cell>
          <cell r="K4379" t="str">
            <v>V</v>
          </cell>
          <cell r="L4379">
            <v>38628.496793981481</v>
          </cell>
          <cell r="M4379" t="str">
            <v>gchateaug</v>
          </cell>
          <cell r="N4379">
            <v>38681.684652777774</v>
          </cell>
          <cell r="O4379" t="str">
            <v>gchateaug</v>
          </cell>
          <cell r="Q4379">
            <v>1.26</v>
          </cell>
        </row>
        <row r="4380">
          <cell r="A4380" t="str">
            <v>2001</v>
          </cell>
          <cell r="B4380" t="str">
            <v>DK00</v>
          </cell>
          <cell r="C4380" t="str">
            <v>A00</v>
          </cell>
          <cell r="D4380" t="str">
            <v>PC_EMP</v>
          </cell>
          <cell r="E4380" t="str">
            <v>T</v>
          </cell>
          <cell r="F4380" t="str">
            <v>BES</v>
          </cell>
          <cell r="G4380" t="str">
            <v>RSE</v>
          </cell>
          <cell r="H4380" t="str">
            <v>u</v>
          </cell>
          <cell r="I4380" t="str">
            <v>OTH</v>
          </cell>
          <cell r="J4380" t="str">
            <v>DATA OCDE</v>
          </cell>
          <cell r="K4380" t="str">
            <v>V</v>
          </cell>
          <cell r="L4380">
            <v>38628.496793981481</v>
          </cell>
          <cell r="M4380" t="str">
            <v>gchateaug</v>
          </cell>
          <cell r="N4380">
            <v>38681.684652777774</v>
          </cell>
          <cell r="O4380" t="str">
            <v>gchateaug</v>
          </cell>
          <cell r="Q4380">
            <v>0.45</v>
          </cell>
        </row>
        <row r="4381">
          <cell r="A4381" t="str">
            <v>1999</v>
          </cell>
          <cell r="B4381" t="str">
            <v>ITG1</v>
          </cell>
          <cell r="C4381" t="str">
            <v>A00</v>
          </cell>
          <cell r="D4381" t="str">
            <v>PC_EMP</v>
          </cell>
          <cell r="E4381" t="str">
            <v>T</v>
          </cell>
          <cell r="F4381" t="str">
            <v>BES</v>
          </cell>
          <cell r="G4381" t="str">
            <v>TOTAL</v>
          </cell>
          <cell r="H4381" t="str">
            <v>:</v>
          </cell>
          <cell r="I4381" t="str">
            <v>NC</v>
          </cell>
          <cell r="K4381" t="str">
            <v>V</v>
          </cell>
          <cell r="L4381">
            <v>38628.496793981481</v>
          </cell>
          <cell r="M4381" t="str">
            <v>gchateaug</v>
          </cell>
          <cell r="N4381">
            <v>38680.624456018515</v>
          </cell>
          <cell r="O4381" t="str">
            <v>gchateaug</v>
          </cell>
        </row>
        <row r="4382">
          <cell r="A4382" t="str">
            <v>1999</v>
          </cell>
          <cell r="B4382" t="str">
            <v>ITG1</v>
          </cell>
          <cell r="C4382" t="str">
            <v>A00</v>
          </cell>
          <cell r="D4382" t="str">
            <v>PC_EMP</v>
          </cell>
          <cell r="E4382" t="str">
            <v>T</v>
          </cell>
          <cell r="F4382" t="str">
            <v>BES</v>
          </cell>
          <cell r="G4382" t="str">
            <v>RSE</v>
          </cell>
          <cell r="H4382" t="str">
            <v>:</v>
          </cell>
          <cell r="I4382" t="str">
            <v>NC</v>
          </cell>
          <cell r="K4382" t="str">
            <v>V</v>
          </cell>
          <cell r="L4382">
            <v>38628.496793981481</v>
          </cell>
          <cell r="M4382" t="str">
            <v>gchateaug</v>
          </cell>
          <cell r="N4382">
            <v>38680.624456018515</v>
          </cell>
          <cell r="O4382" t="str">
            <v>gchateaug</v>
          </cell>
        </row>
        <row r="4383">
          <cell r="A4383" t="str">
            <v>1999</v>
          </cell>
          <cell r="B4383" t="str">
            <v>ITF4</v>
          </cell>
          <cell r="C4383" t="str">
            <v>A00</v>
          </cell>
          <cell r="D4383" t="str">
            <v>PC_EMP</v>
          </cell>
          <cell r="E4383" t="str">
            <v>T</v>
          </cell>
          <cell r="F4383" t="str">
            <v>TOTAL</v>
          </cell>
          <cell r="G4383" t="str">
            <v>TOTAL</v>
          </cell>
          <cell r="H4383" t="str">
            <v>:</v>
          </cell>
          <cell r="I4383" t="str">
            <v>NC</v>
          </cell>
          <cell r="K4383" t="str">
            <v>V</v>
          </cell>
          <cell r="L4383">
            <v>38628.496793981481</v>
          </cell>
          <cell r="M4383" t="str">
            <v>gchateaug</v>
          </cell>
          <cell r="N4383">
            <v>38680.624456018515</v>
          </cell>
          <cell r="O4383" t="str">
            <v>gchateaug</v>
          </cell>
        </row>
        <row r="4384">
          <cell r="A4384" t="str">
            <v>1999</v>
          </cell>
          <cell r="B4384" t="str">
            <v>ITF4</v>
          </cell>
          <cell r="C4384" t="str">
            <v>A00</v>
          </cell>
          <cell r="D4384" t="str">
            <v>PC_EMP</v>
          </cell>
          <cell r="E4384" t="str">
            <v>T</v>
          </cell>
          <cell r="F4384" t="str">
            <v>TOTAL</v>
          </cell>
          <cell r="G4384" t="str">
            <v>RSE</v>
          </cell>
          <cell r="H4384" t="str">
            <v>:</v>
          </cell>
          <cell r="I4384" t="str">
            <v>NC</v>
          </cell>
          <cell r="K4384" t="str">
            <v>V</v>
          </cell>
          <cell r="L4384">
            <v>38628.496793981481</v>
          </cell>
          <cell r="M4384" t="str">
            <v>gchateaug</v>
          </cell>
          <cell r="N4384">
            <v>38680.624456018515</v>
          </cell>
          <cell r="O4384" t="str">
            <v>gchateaug</v>
          </cell>
        </row>
        <row r="4385">
          <cell r="A4385" t="str">
            <v>2000</v>
          </cell>
          <cell r="B4385" t="str">
            <v>FR52</v>
          </cell>
          <cell r="C4385" t="str">
            <v>A00</v>
          </cell>
          <cell r="D4385" t="str">
            <v>PC_EMP</v>
          </cell>
          <cell r="E4385" t="str">
            <v>T</v>
          </cell>
          <cell r="F4385" t="str">
            <v>BES</v>
          </cell>
          <cell r="G4385" t="str">
            <v>TOTAL</v>
          </cell>
          <cell r="I4385" t="str">
            <v>NC</v>
          </cell>
          <cell r="J4385" t="str">
            <v>; former flag equal "s"</v>
          </cell>
          <cell r="K4385" t="str">
            <v>V</v>
          </cell>
          <cell r="L4385">
            <v>38628.496805555558</v>
          </cell>
          <cell r="M4385" t="str">
            <v>gchateaug</v>
          </cell>
          <cell r="N4385">
            <v>38680.624456018515</v>
          </cell>
          <cell r="O4385" t="str">
            <v>gchateaug</v>
          </cell>
          <cell r="Q4385">
            <v>0.68</v>
          </cell>
        </row>
        <row r="4386">
          <cell r="A4386" t="str">
            <v>2000</v>
          </cell>
          <cell r="B4386" t="str">
            <v>FR52</v>
          </cell>
          <cell r="C4386" t="str">
            <v>A00</v>
          </cell>
          <cell r="D4386" t="str">
            <v>PC_EMP</v>
          </cell>
          <cell r="E4386" t="str">
            <v>T</v>
          </cell>
          <cell r="F4386" t="str">
            <v>BES</v>
          </cell>
          <cell r="G4386" t="str">
            <v>RSE</v>
          </cell>
          <cell r="I4386" t="str">
            <v>NC</v>
          </cell>
          <cell r="J4386" t="str">
            <v>; former flag equal "s"</v>
          </cell>
          <cell r="K4386" t="str">
            <v>V</v>
          </cell>
          <cell r="L4386">
            <v>38628.496805555558</v>
          </cell>
          <cell r="M4386" t="str">
            <v>gchateaug</v>
          </cell>
          <cell r="N4386">
            <v>38680.624456018515</v>
          </cell>
          <cell r="O4386" t="str">
            <v>gchateaug</v>
          </cell>
          <cell r="Q4386">
            <v>0.35</v>
          </cell>
        </row>
        <row r="4387">
          <cell r="A4387" t="str">
            <v>2000</v>
          </cell>
          <cell r="B4387" t="str">
            <v>FR10</v>
          </cell>
          <cell r="C4387" t="str">
            <v>A00</v>
          </cell>
          <cell r="D4387" t="str">
            <v>PC_EMP</v>
          </cell>
          <cell r="E4387" t="str">
            <v>T</v>
          </cell>
          <cell r="F4387" t="str">
            <v>TOTAL</v>
          </cell>
          <cell r="G4387" t="str">
            <v>TOTAL</v>
          </cell>
          <cell r="I4387" t="str">
            <v>NC</v>
          </cell>
          <cell r="J4387" t="str">
            <v>; former flag equal "s"</v>
          </cell>
          <cell r="K4387" t="str">
            <v>V</v>
          </cell>
          <cell r="L4387">
            <v>38628.496805555558</v>
          </cell>
          <cell r="M4387" t="str">
            <v>gchateaug</v>
          </cell>
          <cell r="N4387">
            <v>38680.624456018515</v>
          </cell>
          <cell r="O4387" t="str">
            <v>gchateaug</v>
          </cell>
          <cell r="Q4387">
            <v>2.92</v>
          </cell>
        </row>
        <row r="4388">
          <cell r="A4388" t="str">
            <v>2000</v>
          </cell>
          <cell r="B4388" t="str">
            <v>FR10</v>
          </cell>
          <cell r="C4388" t="str">
            <v>A00</v>
          </cell>
          <cell r="D4388" t="str">
            <v>PC_EMP</v>
          </cell>
          <cell r="E4388" t="str">
            <v>T</v>
          </cell>
          <cell r="F4388" t="str">
            <v>TOTAL</v>
          </cell>
          <cell r="G4388" t="str">
            <v>RSE</v>
          </cell>
          <cell r="I4388" t="str">
            <v>NC</v>
          </cell>
          <cell r="J4388" t="str">
            <v>; former flag equal "s"</v>
          </cell>
          <cell r="K4388" t="str">
            <v>V</v>
          </cell>
          <cell r="L4388">
            <v>38628.496805555558</v>
          </cell>
          <cell r="M4388" t="str">
            <v>gchateaug</v>
          </cell>
          <cell r="N4388">
            <v>38680.624456018515</v>
          </cell>
          <cell r="O4388" t="str">
            <v>gchateaug</v>
          </cell>
          <cell r="Q4388">
            <v>1.9</v>
          </cell>
        </row>
        <row r="4389">
          <cell r="A4389" t="str">
            <v>2000</v>
          </cell>
          <cell r="B4389" t="str">
            <v>FR10</v>
          </cell>
          <cell r="C4389" t="str">
            <v>A00</v>
          </cell>
          <cell r="D4389" t="str">
            <v>PC_EMP</v>
          </cell>
          <cell r="E4389" t="str">
            <v>T</v>
          </cell>
          <cell r="F4389" t="str">
            <v>BES</v>
          </cell>
          <cell r="G4389" t="str">
            <v>TOTAL</v>
          </cell>
          <cell r="I4389" t="str">
            <v>NC</v>
          </cell>
          <cell r="J4389" t="str">
            <v>; former flag equal "s"</v>
          </cell>
          <cell r="K4389" t="str">
            <v>V</v>
          </cell>
          <cell r="L4389">
            <v>38628.496805555558</v>
          </cell>
          <cell r="M4389" t="str">
            <v>gchateaug</v>
          </cell>
          <cell r="N4389">
            <v>38680.624456018515</v>
          </cell>
          <cell r="O4389" t="str">
            <v>gchateaug</v>
          </cell>
          <cell r="Q4389">
            <v>1.68</v>
          </cell>
        </row>
        <row r="4390">
          <cell r="A4390" t="str">
            <v>2000</v>
          </cell>
          <cell r="B4390" t="str">
            <v>FR10</v>
          </cell>
          <cell r="C4390" t="str">
            <v>A00</v>
          </cell>
          <cell r="D4390" t="str">
            <v>PC_EMP</v>
          </cell>
          <cell r="E4390" t="str">
            <v>T</v>
          </cell>
          <cell r="F4390" t="str">
            <v>BES</v>
          </cell>
          <cell r="G4390" t="str">
            <v>RSE</v>
          </cell>
          <cell r="I4390" t="str">
            <v>NC</v>
          </cell>
          <cell r="J4390" t="str">
            <v>; former flag equal "s"</v>
          </cell>
          <cell r="K4390" t="str">
            <v>V</v>
          </cell>
          <cell r="L4390">
            <v>38628.496805555558</v>
          </cell>
          <cell r="M4390" t="str">
            <v>gchateaug</v>
          </cell>
          <cell r="N4390">
            <v>38680.624456018515</v>
          </cell>
          <cell r="O4390" t="str">
            <v>gchateaug</v>
          </cell>
          <cell r="Q4390">
            <v>0.88</v>
          </cell>
        </row>
        <row r="4391">
          <cell r="A4391" t="str">
            <v>2000</v>
          </cell>
          <cell r="B4391" t="str">
            <v>FI19</v>
          </cell>
          <cell r="C4391" t="str">
            <v>A00</v>
          </cell>
          <cell r="D4391" t="str">
            <v>PC_EMP</v>
          </cell>
          <cell r="E4391" t="str">
            <v>T</v>
          </cell>
          <cell r="F4391" t="str">
            <v>TOTAL</v>
          </cell>
          <cell r="G4391" t="str">
            <v>TOTAL</v>
          </cell>
          <cell r="H4391" t="str">
            <v>:</v>
          </cell>
          <cell r="I4391" t="str">
            <v>NC</v>
          </cell>
          <cell r="K4391" t="str">
            <v>V</v>
          </cell>
          <cell r="L4391">
            <v>38628.496805555558</v>
          </cell>
          <cell r="M4391" t="str">
            <v>gchateaug</v>
          </cell>
          <cell r="N4391">
            <v>38680.624456018515</v>
          </cell>
          <cell r="O4391" t="str">
            <v>gchateaug</v>
          </cell>
        </row>
        <row r="4392">
          <cell r="A4392" t="str">
            <v>2000</v>
          </cell>
          <cell r="B4392" t="str">
            <v>FI19</v>
          </cell>
          <cell r="C4392" t="str">
            <v>A00</v>
          </cell>
          <cell r="D4392" t="str">
            <v>PC_EMP</v>
          </cell>
          <cell r="E4392" t="str">
            <v>T</v>
          </cell>
          <cell r="F4392" t="str">
            <v>BES</v>
          </cell>
          <cell r="G4392" t="str">
            <v>TOTAL</v>
          </cell>
          <cell r="H4392" t="str">
            <v>:</v>
          </cell>
          <cell r="I4392" t="str">
            <v>NC</v>
          </cell>
          <cell r="K4392" t="str">
            <v>V</v>
          </cell>
          <cell r="L4392">
            <v>38628.496805555558</v>
          </cell>
          <cell r="M4392" t="str">
            <v>gchateaug</v>
          </cell>
          <cell r="N4392">
            <v>38680.624456018515</v>
          </cell>
          <cell r="O4392" t="str">
            <v>gchateaug</v>
          </cell>
        </row>
        <row r="4393">
          <cell r="A4393" t="str">
            <v>2000</v>
          </cell>
          <cell r="B4393" t="str">
            <v>ES6</v>
          </cell>
          <cell r="C4393" t="str">
            <v>A00</v>
          </cell>
          <cell r="D4393" t="str">
            <v>PC_EMP</v>
          </cell>
          <cell r="E4393" t="str">
            <v>T</v>
          </cell>
          <cell r="F4393" t="str">
            <v>TOTAL</v>
          </cell>
          <cell r="G4393" t="str">
            <v>TOTAL</v>
          </cell>
          <cell r="H4393" t="str">
            <v>:</v>
          </cell>
          <cell r="I4393" t="str">
            <v>NC</v>
          </cell>
          <cell r="K4393" t="str">
            <v>V</v>
          </cell>
          <cell r="L4393">
            <v>38628.496805555558</v>
          </cell>
          <cell r="M4393" t="str">
            <v>gchateaug</v>
          </cell>
          <cell r="N4393">
            <v>38680.624456018515</v>
          </cell>
          <cell r="O4393" t="str">
            <v>gchateaug</v>
          </cell>
        </row>
        <row r="4394">
          <cell r="A4394" t="str">
            <v>2000</v>
          </cell>
          <cell r="B4394" t="str">
            <v>ES6</v>
          </cell>
          <cell r="C4394" t="str">
            <v>A00</v>
          </cell>
          <cell r="D4394" t="str">
            <v>PC_EMP</v>
          </cell>
          <cell r="E4394" t="str">
            <v>T</v>
          </cell>
          <cell r="F4394" t="str">
            <v>TOTAL</v>
          </cell>
          <cell r="G4394" t="str">
            <v>RSE</v>
          </cell>
          <cell r="H4394" t="str">
            <v>:</v>
          </cell>
          <cell r="I4394" t="str">
            <v>NC</v>
          </cell>
          <cell r="K4394" t="str">
            <v>V</v>
          </cell>
          <cell r="L4394">
            <v>38628.496805555558</v>
          </cell>
          <cell r="M4394" t="str">
            <v>gchateaug</v>
          </cell>
          <cell r="N4394">
            <v>38680.624456018515</v>
          </cell>
          <cell r="O4394" t="str">
            <v>gchateaug</v>
          </cell>
        </row>
        <row r="4395">
          <cell r="A4395" t="str">
            <v>2000</v>
          </cell>
          <cell r="B4395" t="str">
            <v>ES6</v>
          </cell>
          <cell r="C4395" t="str">
            <v>A00</v>
          </cell>
          <cell r="D4395" t="str">
            <v>PC_EMP</v>
          </cell>
          <cell r="E4395" t="str">
            <v>T</v>
          </cell>
          <cell r="F4395" t="str">
            <v>BES</v>
          </cell>
          <cell r="G4395" t="str">
            <v>TOTAL</v>
          </cell>
          <cell r="H4395" t="str">
            <v>:</v>
          </cell>
          <cell r="I4395" t="str">
            <v>NC</v>
          </cell>
          <cell r="K4395" t="str">
            <v>V</v>
          </cell>
          <cell r="L4395">
            <v>38628.496805555558</v>
          </cell>
          <cell r="M4395" t="str">
            <v>gchateaug</v>
          </cell>
          <cell r="N4395">
            <v>38680.624456018515</v>
          </cell>
          <cell r="O4395" t="str">
            <v>gchateaug</v>
          </cell>
        </row>
        <row r="4396">
          <cell r="A4396" t="str">
            <v>2000</v>
          </cell>
          <cell r="B4396" t="str">
            <v>ES6</v>
          </cell>
          <cell r="C4396" t="str">
            <v>A00</v>
          </cell>
          <cell r="D4396" t="str">
            <v>PC_EMP</v>
          </cell>
          <cell r="E4396" t="str">
            <v>T</v>
          </cell>
          <cell r="F4396" t="str">
            <v>BES</v>
          </cell>
          <cell r="G4396" t="str">
            <v>RSE</v>
          </cell>
          <cell r="H4396" t="str">
            <v>:</v>
          </cell>
          <cell r="I4396" t="str">
            <v>NC</v>
          </cell>
          <cell r="K4396" t="str">
            <v>V</v>
          </cell>
          <cell r="L4396">
            <v>38628.496805555558</v>
          </cell>
          <cell r="M4396" t="str">
            <v>gchateaug</v>
          </cell>
          <cell r="N4396">
            <v>38680.624456018515</v>
          </cell>
          <cell r="O4396" t="str">
            <v>gchateaug</v>
          </cell>
        </row>
        <row r="4397">
          <cell r="A4397" t="str">
            <v>2000</v>
          </cell>
          <cell r="B4397" t="str">
            <v>ES5</v>
          </cell>
          <cell r="C4397" t="str">
            <v>A00</v>
          </cell>
          <cell r="D4397" t="str">
            <v>PC_EMP</v>
          </cell>
          <cell r="E4397" t="str">
            <v>T</v>
          </cell>
          <cell r="F4397" t="str">
            <v>TOTAL</v>
          </cell>
          <cell r="G4397" t="str">
            <v>TOTAL</v>
          </cell>
          <cell r="H4397" t="str">
            <v>:</v>
          </cell>
          <cell r="I4397" t="str">
            <v>NC</v>
          </cell>
          <cell r="K4397" t="str">
            <v>V</v>
          </cell>
          <cell r="L4397">
            <v>38628.496805555558</v>
          </cell>
          <cell r="M4397" t="str">
            <v>gchateaug</v>
          </cell>
          <cell r="N4397">
            <v>38680.624456018515</v>
          </cell>
          <cell r="O4397" t="str">
            <v>gchateaug</v>
          </cell>
        </row>
        <row r="4398">
          <cell r="A4398" t="str">
            <v>2000</v>
          </cell>
          <cell r="B4398" t="str">
            <v>ES5</v>
          </cell>
          <cell r="C4398" t="str">
            <v>A00</v>
          </cell>
          <cell r="D4398" t="str">
            <v>PC_EMP</v>
          </cell>
          <cell r="E4398" t="str">
            <v>T</v>
          </cell>
          <cell r="F4398" t="str">
            <v>TOTAL</v>
          </cell>
          <cell r="G4398" t="str">
            <v>RSE</v>
          </cell>
          <cell r="H4398" t="str">
            <v>:</v>
          </cell>
          <cell r="I4398" t="str">
            <v>NC</v>
          </cell>
          <cell r="K4398" t="str">
            <v>V</v>
          </cell>
          <cell r="L4398">
            <v>38628.496805555558</v>
          </cell>
          <cell r="M4398" t="str">
            <v>gchateaug</v>
          </cell>
          <cell r="N4398">
            <v>38680.624456018515</v>
          </cell>
          <cell r="O4398" t="str">
            <v>gchateaug</v>
          </cell>
        </row>
        <row r="4399">
          <cell r="A4399" t="str">
            <v>2000</v>
          </cell>
          <cell r="B4399" t="str">
            <v>ES5</v>
          </cell>
          <cell r="C4399" t="str">
            <v>A00</v>
          </cell>
          <cell r="D4399" t="str">
            <v>PC_EMP</v>
          </cell>
          <cell r="E4399" t="str">
            <v>T</v>
          </cell>
          <cell r="F4399" t="str">
            <v>BES</v>
          </cell>
          <cell r="G4399" t="str">
            <v>TOTAL</v>
          </cell>
          <cell r="H4399" t="str">
            <v>:</v>
          </cell>
          <cell r="I4399" t="str">
            <v>NC</v>
          </cell>
          <cell r="K4399" t="str">
            <v>V</v>
          </cell>
          <cell r="L4399">
            <v>38628.496805555558</v>
          </cell>
          <cell r="M4399" t="str">
            <v>gchateaug</v>
          </cell>
          <cell r="N4399">
            <v>38680.624456018515</v>
          </cell>
          <cell r="O4399" t="str">
            <v>gchateaug</v>
          </cell>
        </row>
        <row r="4400">
          <cell r="A4400" t="str">
            <v>2000</v>
          </cell>
          <cell r="B4400" t="str">
            <v>ES5</v>
          </cell>
          <cell r="C4400" t="str">
            <v>A00</v>
          </cell>
          <cell r="D4400" t="str">
            <v>PC_EMP</v>
          </cell>
          <cell r="E4400" t="str">
            <v>T</v>
          </cell>
          <cell r="F4400" t="str">
            <v>BES</v>
          </cell>
          <cell r="G4400" t="str">
            <v>RSE</v>
          </cell>
          <cell r="H4400" t="str">
            <v>:</v>
          </cell>
          <cell r="I4400" t="str">
            <v>NC</v>
          </cell>
          <cell r="K4400" t="str">
            <v>V</v>
          </cell>
          <cell r="L4400">
            <v>38628.496805555558</v>
          </cell>
          <cell r="M4400" t="str">
            <v>gchateaug</v>
          </cell>
          <cell r="N4400">
            <v>38680.624456018515</v>
          </cell>
          <cell r="O4400" t="str">
            <v>gchateaug</v>
          </cell>
        </row>
        <row r="4401">
          <cell r="A4401" t="str">
            <v>2000</v>
          </cell>
          <cell r="B4401" t="str">
            <v>ES42</v>
          </cell>
          <cell r="C4401" t="str">
            <v>A00</v>
          </cell>
          <cell r="D4401" t="str">
            <v>PC_EMP</v>
          </cell>
          <cell r="E4401" t="str">
            <v>T</v>
          </cell>
          <cell r="F4401" t="str">
            <v>TOTAL</v>
          </cell>
          <cell r="G4401" t="str">
            <v>TOTAL</v>
          </cell>
          <cell r="H4401" t="str">
            <v>:</v>
          </cell>
          <cell r="I4401" t="str">
            <v>NC</v>
          </cell>
          <cell r="K4401" t="str">
            <v>V</v>
          </cell>
          <cell r="L4401">
            <v>38628.496805555558</v>
          </cell>
          <cell r="M4401" t="str">
            <v>gchateaug</v>
          </cell>
          <cell r="N4401">
            <v>38680.624456018515</v>
          </cell>
          <cell r="O4401" t="str">
            <v>gchateaug</v>
          </cell>
        </row>
        <row r="4402">
          <cell r="A4402" t="str">
            <v>2000</v>
          </cell>
          <cell r="B4402" t="str">
            <v>ES42</v>
          </cell>
          <cell r="C4402" t="str">
            <v>A00</v>
          </cell>
          <cell r="D4402" t="str">
            <v>PC_EMP</v>
          </cell>
          <cell r="E4402" t="str">
            <v>T</v>
          </cell>
          <cell r="F4402" t="str">
            <v>TOTAL</v>
          </cell>
          <cell r="G4402" t="str">
            <v>RSE</v>
          </cell>
          <cell r="H4402" t="str">
            <v>:</v>
          </cell>
          <cell r="I4402" t="str">
            <v>NC</v>
          </cell>
          <cell r="K4402" t="str">
            <v>V</v>
          </cell>
          <cell r="L4402">
            <v>38628.496805555558</v>
          </cell>
          <cell r="M4402" t="str">
            <v>gchateaug</v>
          </cell>
          <cell r="N4402">
            <v>38680.624456018515</v>
          </cell>
          <cell r="O4402" t="str">
            <v>gchateaug</v>
          </cell>
        </row>
        <row r="4403">
          <cell r="A4403" t="str">
            <v>2000</v>
          </cell>
          <cell r="B4403" t="str">
            <v>ES42</v>
          </cell>
          <cell r="C4403" t="str">
            <v>A00</v>
          </cell>
          <cell r="D4403" t="str">
            <v>PC_EMP</v>
          </cell>
          <cell r="E4403" t="str">
            <v>T</v>
          </cell>
          <cell r="F4403" t="str">
            <v>BES</v>
          </cell>
          <cell r="G4403" t="str">
            <v>TOTAL</v>
          </cell>
          <cell r="H4403" t="str">
            <v>:</v>
          </cell>
          <cell r="I4403" t="str">
            <v>NC</v>
          </cell>
          <cell r="K4403" t="str">
            <v>V</v>
          </cell>
          <cell r="L4403">
            <v>38628.496805555558</v>
          </cell>
          <cell r="M4403" t="str">
            <v>gchateaug</v>
          </cell>
          <cell r="N4403">
            <v>38680.624456018515</v>
          </cell>
          <cell r="O4403" t="str">
            <v>gchateaug</v>
          </cell>
        </row>
        <row r="4404">
          <cell r="A4404" t="str">
            <v>2000</v>
          </cell>
          <cell r="B4404" t="str">
            <v>ES42</v>
          </cell>
          <cell r="C4404" t="str">
            <v>A00</v>
          </cell>
          <cell r="D4404" t="str">
            <v>PC_EMP</v>
          </cell>
          <cell r="E4404" t="str">
            <v>T</v>
          </cell>
          <cell r="F4404" t="str">
            <v>BES</v>
          </cell>
          <cell r="G4404" t="str">
            <v>RSE</v>
          </cell>
          <cell r="H4404" t="str">
            <v>:</v>
          </cell>
          <cell r="I4404" t="str">
            <v>NC</v>
          </cell>
          <cell r="K4404" t="str">
            <v>V</v>
          </cell>
          <cell r="L4404">
            <v>38628.496805555558</v>
          </cell>
          <cell r="M4404" t="str">
            <v>gchateaug</v>
          </cell>
          <cell r="N4404">
            <v>38680.624456018515</v>
          </cell>
          <cell r="O4404" t="str">
            <v>gchateaug</v>
          </cell>
        </row>
        <row r="4405">
          <cell r="A4405" t="str">
            <v>1999</v>
          </cell>
          <cell r="B4405" t="str">
            <v>GR23</v>
          </cell>
          <cell r="C4405" t="str">
            <v>A00</v>
          </cell>
          <cell r="D4405" t="str">
            <v>PC_EMP</v>
          </cell>
          <cell r="E4405" t="str">
            <v>T</v>
          </cell>
          <cell r="F4405" t="str">
            <v>BES</v>
          </cell>
          <cell r="G4405" t="str">
            <v>TOTAL</v>
          </cell>
          <cell r="H4405" t="str">
            <v>:</v>
          </cell>
          <cell r="I4405" t="str">
            <v>NC</v>
          </cell>
          <cell r="K4405" t="str">
            <v>V</v>
          </cell>
          <cell r="L4405">
            <v>38628.496805555558</v>
          </cell>
          <cell r="M4405" t="str">
            <v>gchateaug</v>
          </cell>
          <cell r="N4405">
            <v>38680.624479166669</v>
          </cell>
          <cell r="O4405" t="str">
            <v>gchateaug</v>
          </cell>
        </row>
        <row r="4406">
          <cell r="A4406" t="str">
            <v>1999</v>
          </cell>
          <cell r="B4406" t="str">
            <v>GR21</v>
          </cell>
          <cell r="C4406" t="str">
            <v>A00</v>
          </cell>
          <cell r="D4406" t="str">
            <v>PC_EMP</v>
          </cell>
          <cell r="E4406" t="str">
            <v>T</v>
          </cell>
          <cell r="F4406" t="str">
            <v>TOTAL</v>
          </cell>
          <cell r="G4406" t="str">
            <v>TOTAL</v>
          </cell>
          <cell r="H4406" t="str">
            <v>:</v>
          </cell>
          <cell r="I4406" t="str">
            <v>NC</v>
          </cell>
          <cell r="K4406" t="str">
            <v>V</v>
          </cell>
          <cell r="L4406">
            <v>38628.496805555558</v>
          </cell>
          <cell r="M4406" t="str">
            <v>gchateaug</v>
          </cell>
          <cell r="N4406">
            <v>38680.624479166669</v>
          </cell>
          <cell r="O4406" t="str">
            <v>gchateaug</v>
          </cell>
        </row>
        <row r="4407">
          <cell r="A4407" t="str">
            <v>1999</v>
          </cell>
          <cell r="B4407" t="str">
            <v>GR21</v>
          </cell>
          <cell r="C4407" t="str">
            <v>A00</v>
          </cell>
          <cell r="D4407" t="str">
            <v>PC_EMP</v>
          </cell>
          <cell r="E4407" t="str">
            <v>T</v>
          </cell>
          <cell r="F4407" t="str">
            <v>BES</v>
          </cell>
          <cell r="G4407" t="str">
            <v>TOTAL</v>
          </cell>
          <cell r="H4407" t="str">
            <v>:</v>
          </cell>
          <cell r="I4407" t="str">
            <v>NC</v>
          </cell>
          <cell r="K4407" t="str">
            <v>V</v>
          </cell>
          <cell r="L4407">
            <v>38628.496805555558</v>
          </cell>
          <cell r="M4407" t="str">
            <v>gchateaug</v>
          </cell>
          <cell r="N4407">
            <v>38680.624479166669</v>
          </cell>
          <cell r="O4407" t="str">
            <v>gchateaug</v>
          </cell>
        </row>
        <row r="4408">
          <cell r="A4408" t="str">
            <v>1999</v>
          </cell>
          <cell r="B4408" t="str">
            <v>GR12</v>
          </cell>
          <cell r="C4408" t="str">
            <v>A00</v>
          </cell>
          <cell r="D4408" t="str">
            <v>PC_EMP</v>
          </cell>
          <cell r="E4408" t="str">
            <v>T</v>
          </cell>
          <cell r="F4408" t="str">
            <v>TOTAL</v>
          </cell>
          <cell r="G4408" t="str">
            <v>TOTAL</v>
          </cell>
          <cell r="H4408" t="str">
            <v>:</v>
          </cell>
          <cell r="I4408" t="str">
            <v>NC</v>
          </cell>
          <cell r="K4408" t="str">
            <v>V</v>
          </cell>
          <cell r="L4408">
            <v>38628.496805555558</v>
          </cell>
          <cell r="M4408" t="str">
            <v>gchateaug</v>
          </cell>
          <cell r="N4408">
            <v>38680.624479166669</v>
          </cell>
          <cell r="O4408" t="str">
            <v>gchateaug</v>
          </cell>
        </row>
        <row r="4409">
          <cell r="A4409" t="str">
            <v>2003</v>
          </cell>
          <cell r="B4409" t="str">
            <v>HU31</v>
          </cell>
          <cell r="C4409" t="str">
            <v>A00</v>
          </cell>
          <cell r="D4409" t="str">
            <v>PC_EMP</v>
          </cell>
          <cell r="E4409" t="str">
            <v>T</v>
          </cell>
          <cell r="F4409" t="str">
            <v>TOTAL</v>
          </cell>
          <cell r="G4409" t="str">
            <v>TOTAL</v>
          </cell>
          <cell r="I4409" t="str">
            <v>MS</v>
          </cell>
          <cell r="K4409" t="str">
            <v>V</v>
          </cell>
          <cell r="L4409">
            <v>38628.496817129628</v>
          </cell>
          <cell r="M4409" t="str">
            <v>gchateaug</v>
          </cell>
          <cell r="N4409">
            <v>38680.624479166669</v>
          </cell>
          <cell r="O4409" t="str">
            <v>gchateaug</v>
          </cell>
          <cell r="Q4409">
            <v>0.54</v>
          </cell>
        </row>
        <row r="4410">
          <cell r="A4410" t="str">
            <v>2003</v>
          </cell>
          <cell r="B4410" t="str">
            <v>HU31</v>
          </cell>
          <cell r="C4410" t="str">
            <v>A00</v>
          </cell>
          <cell r="D4410" t="str">
            <v>PC_EMP</v>
          </cell>
          <cell r="E4410" t="str">
            <v>T</v>
          </cell>
          <cell r="F4410" t="str">
            <v>TOTAL</v>
          </cell>
          <cell r="G4410" t="str">
            <v>RSE</v>
          </cell>
          <cell r="I4410" t="str">
            <v>MS</v>
          </cell>
          <cell r="K4410" t="str">
            <v>V</v>
          </cell>
          <cell r="L4410">
            <v>38628.496817129628</v>
          </cell>
          <cell r="M4410" t="str">
            <v>gchateaug</v>
          </cell>
          <cell r="N4410">
            <v>38680.624479166669</v>
          </cell>
          <cell r="O4410" t="str">
            <v>gchateaug</v>
          </cell>
          <cell r="Q4410">
            <v>0.36</v>
          </cell>
        </row>
        <row r="4411">
          <cell r="A4411" t="str">
            <v>2003</v>
          </cell>
          <cell r="B4411" t="str">
            <v>HU31</v>
          </cell>
          <cell r="C4411" t="str">
            <v>A00</v>
          </cell>
          <cell r="D4411" t="str">
            <v>PC_EMP</v>
          </cell>
          <cell r="E4411" t="str">
            <v>T</v>
          </cell>
          <cell r="F4411" t="str">
            <v>BES</v>
          </cell>
          <cell r="G4411" t="str">
            <v>TOTAL</v>
          </cell>
          <cell r="I4411" t="str">
            <v>MS</v>
          </cell>
          <cell r="K4411" t="str">
            <v>V</v>
          </cell>
          <cell r="L4411">
            <v>38628.496817129628</v>
          </cell>
          <cell r="M4411" t="str">
            <v>gchateaug</v>
          </cell>
          <cell r="N4411">
            <v>38680.624479166669</v>
          </cell>
          <cell r="O4411" t="str">
            <v>gchateaug</v>
          </cell>
          <cell r="Q4411">
            <v>0.12</v>
          </cell>
        </row>
        <row r="4412">
          <cell r="A4412" t="str">
            <v>2003</v>
          </cell>
          <cell r="B4412" t="str">
            <v>HU31</v>
          </cell>
          <cell r="C4412" t="str">
            <v>A00</v>
          </cell>
          <cell r="D4412" t="str">
            <v>PC_EMP</v>
          </cell>
          <cell r="E4412" t="str">
            <v>T</v>
          </cell>
          <cell r="F4412" t="str">
            <v>BES</v>
          </cell>
          <cell r="G4412" t="str">
            <v>RSE</v>
          </cell>
          <cell r="I4412" t="str">
            <v>MS</v>
          </cell>
          <cell r="K4412" t="str">
            <v>V</v>
          </cell>
          <cell r="L4412">
            <v>38628.496817129628</v>
          </cell>
          <cell r="M4412" t="str">
            <v>gchateaug</v>
          </cell>
          <cell r="N4412">
            <v>38680.624479166669</v>
          </cell>
          <cell r="O4412" t="str">
            <v>gchateaug</v>
          </cell>
          <cell r="Q4412">
            <v>0.04</v>
          </cell>
        </row>
        <row r="4413">
          <cell r="A4413" t="str">
            <v>2003</v>
          </cell>
          <cell r="B4413" t="str">
            <v>FR72</v>
          </cell>
          <cell r="C4413" t="str">
            <v>A00</v>
          </cell>
          <cell r="D4413" t="str">
            <v>PC_EMP</v>
          </cell>
          <cell r="E4413" t="str">
            <v>T</v>
          </cell>
          <cell r="F4413" t="str">
            <v>TOTAL</v>
          </cell>
          <cell r="G4413" t="str">
            <v>TOTAL</v>
          </cell>
          <cell r="H4413" t="str">
            <v>:</v>
          </cell>
          <cell r="I4413" t="str">
            <v>MS</v>
          </cell>
          <cell r="K4413" t="str">
            <v>V</v>
          </cell>
          <cell r="L4413">
            <v>38628.496817129628</v>
          </cell>
          <cell r="M4413" t="str">
            <v>gchateaug</v>
          </cell>
          <cell r="N4413">
            <v>38680.624479166669</v>
          </cell>
          <cell r="O4413" t="str">
            <v>gchateaug</v>
          </cell>
        </row>
        <row r="4414">
          <cell r="A4414" t="str">
            <v>2003</v>
          </cell>
          <cell r="B4414" t="str">
            <v>FR72</v>
          </cell>
          <cell r="C4414" t="str">
            <v>A00</v>
          </cell>
          <cell r="D4414" t="str">
            <v>PC_EMP</v>
          </cell>
          <cell r="E4414" t="str">
            <v>T</v>
          </cell>
          <cell r="F4414" t="str">
            <v>TOTAL</v>
          </cell>
          <cell r="G4414" t="str">
            <v>RSE</v>
          </cell>
          <cell r="H4414" t="str">
            <v>:</v>
          </cell>
          <cell r="I4414" t="str">
            <v>MS</v>
          </cell>
          <cell r="K4414" t="str">
            <v>V</v>
          </cell>
          <cell r="L4414">
            <v>38628.496817129628</v>
          </cell>
          <cell r="M4414" t="str">
            <v>gchateaug</v>
          </cell>
          <cell r="N4414">
            <v>38680.624479166669</v>
          </cell>
          <cell r="O4414" t="str">
            <v>gchateaug</v>
          </cell>
        </row>
        <row r="4415">
          <cell r="A4415" t="str">
            <v>2003</v>
          </cell>
          <cell r="B4415" t="str">
            <v>FR72</v>
          </cell>
          <cell r="C4415" t="str">
            <v>A00</v>
          </cell>
          <cell r="D4415" t="str">
            <v>PC_EMP</v>
          </cell>
          <cell r="E4415" t="str">
            <v>T</v>
          </cell>
          <cell r="F4415" t="str">
            <v>BES</v>
          </cell>
          <cell r="G4415" t="str">
            <v>TOTAL</v>
          </cell>
          <cell r="H4415" t="str">
            <v>:</v>
          </cell>
          <cell r="I4415" t="str">
            <v>MS</v>
          </cell>
          <cell r="K4415" t="str">
            <v>V</v>
          </cell>
          <cell r="L4415">
            <v>38628.496817129628</v>
          </cell>
          <cell r="M4415" t="str">
            <v>gchateaug</v>
          </cell>
          <cell r="N4415">
            <v>38680.624479166669</v>
          </cell>
          <cell r="O4415" t="str">
            <v>gchateaug</v>
          </cell>
        </row>
        <row r="4416">
          <cell r="A4416" t="str">
            <v>2003</v>
          </cell>
          <cell r="B4416" t="str">
            <v>FR72</v>
          </cell>
          <cell r="C4416" t="str">
            <v>A00</v>
          </cell>
          <cell r="D4416" t="str">
            <v>PC_EMP</v>
          </cell>
          <cell r="E4416" t="str">
            <v>T</v>
          </cell>
          <cell r="F4416" t="str">
            <v>BES</v>
          </cell>
          <cell r="G4416" t="str">
            <v>RSE</v>
          </cell>
          <cell r="H4416" t="str">
            <v>:</v>
          </cell>
          <cell r="I4416" t="str">
            <v>MS</v>
          </cell>
          <cell r="K4416" t="str">
            <v>V</v>
          </cell>
          <cell r="L4416">
            <v>38628.496817129628</v>
          </cell>
          <cell r="M4416" t="str">
            <v>gchateaug</v>
          </cell>
          <cell r="N4416">
            <v>38680.624479166669</v>
          </cell>
          <cell r="O4416" t="str">
            <v>gchateaug</v>
          </cell>
        </row>
        <row r="4417">
          <cell r="A4417" t="str">
            <v>2003</v>
          </cell>
          <cell r="B4417" t="str">
            <v>FR6</v>
          </cell>
          <cell r="C4417" t="str">
            <v>A00</v>
          </cell>
          <cell r="D4417" t="str">
            <v>PC_EMP</v>
          </cell>
          <cell r="E4417" t="str">
            <v>T</v>
          </cell>
          <cell r="F4417" t="str">
            <v>TOTAL</v>
          </cell>
          <cell r="G4417" t="str">
            <v>TOTAL</v>
          </cell>
          <cell r="H4417" t="str">
            <v>:</v>
          </cell>
          <cell r="I4417" t="str">
            <v>MS</v>
          </cell>
          <cell r="K4417" t="str">
            <v>V</v>
          </cell>
          <cell r="L4417">
            <v>38628.496817129628</v>
          </cell>
          <cell r="M4417" t="str">
            <v>gchateaug</v>
          </cell>
          <cell r="N4417">
            <v>38680.624479166669</v>
          </cell>
          <cell r="O4417" t="str">
            <v>gchateaug</v>
          </cell>
        </row>
        <row r="4418">
          <cell r="A4418" t="str">
            <v>2003</v>
          </cell>
          <cell r="B4418" t="str">
            <v>FR6</v>
          </cell>
          <cell r="C4418" t="str">
            <v>A00</v>
          </cell>
          <cell r="D4418" t="str">
            <v>PC_EMP</v>
          </cell>
          <cell r="E4418" t="str">
            <v>T</v>
          </cell>
          <cell r="F4418" t="str">
            <v>TOTAL</v>
          </cell>
          <cell r="G4418" t="str">
            <v>RSE</v>
          </cell>
          <cell r="H4418" t="str">
            <v>:</v>
          </cell>
          <cell r="I4418" t="str">
            <v>MS</v>
          </cell>
          <cell r="K4418" t="str">
            <v>V</v>
          </cell>
          <cell r="L4418">
            <v>38628.496817129628</v>
          </cell>
          <cell r="M4418" t="str">
            <v>gchateaug</v>
          </cell>
          <cell r="N4418">
            <v>38680.624479166669</v>
          </cell>
          <cell r="O4418" t="str">
            <v>gchateaug</v>
          </cell>
        </row>
        <row r="4419">
          <cell r="A4419" t="str">
            <v>2003</v>
          </cell>
          <cell r="B4419" t="str">
            <v>FR6</v>
          </cell>
          <cell r="C4419" t="str">
            <v>A00</v>
          </cell>
          <cell r="D4419" t="str">
            <v>PC_EMP</v>
          </cell>
          <cell r="E4419" t="str">
            <v>T</v>
          </cell>
          <cell r="F4419" t="str">
            <v>BES</v>
          </cell>
          <cell r="G4419" t="str">
            <v>TOTAL</v>
          </cell>
          <cell r="H4419" t="str">
            <v>:</v>
          </cell>
          <cell r="I4419" t="str">
            <v>MS</v>
          </cell>
          <cell r="K4419" t="str">
            <v>V</v>
          </cell>
          <cell r="L4419">
            <v>38628.496817129628</v>
          </cell>
          <cell r="M4419" t="str">
            <v>gchateaug</v>
          </cell>
          <cell r="N4419">
            <v>38680.624479166669</v>
          </cell>
          <cell r="O4419" t="str">
            <v>gchateaug</v>
          </cell>
        </row>
        <row r="4420">
          <cell r="A4420" t="str">
            <v>2003</v>
          </cell>
          <cell r="B4420" t="str">
            <v>FR6</v>
          </cell>
          <cell r="C4420" t="str">
            <v>A00</v>
          </cell>
          <cell r="D4420" t="str">
            <v>PC_EMP</v>
          </cell>
          <cell r="E4420" t="str">
            <v>T</v>
          </cell>
          <cell r="F4420" t="str">
            <v>BES</v>
          </cell>
          <cell r="G4420" t="str">
            <v>RSE</v>
          </cell>
          <cell r="H4420" t="str">
            <v>:</v>
          </cell>
          <cell r="I4420" t="str">
            <v>MS</v>
          </cell>
          <cell r="K4420" t="str">
            <v>V</v>
          </cell>
          <cell r="L4420">
            <v>38628.496817129628</v>
          </cell>
          <cell r="M4420" t="str">
            <v>gchateaug</v>
          </cell>
          <cell r="N4420">
            <v>38680.624479166669</v>
          </cell>
          <cell r="O4420" t="str">
            <v>gchateaug</v>
          </cell>
        </row>
        <row r="4421">
          <cell r="A4421" t="str">
            <v>2003</v>
          </cell>
          <cell r="B4421" t="str">
            <v>FR43</v>
          </cell>
          <cell r="C4421" t="str">
            <v>A00</v>
          </cell>
          <cell r="D4421" t="str">
            <v>PC_EMP</v>
          </cell>
          <cell r="E4421" t="str">
            <v>T</v>
          </cell>
          <cell r="F4421" t="str">
            <v>TOTAL</v>
          </cell>
          <cell r="G4421" t="str">
            <v>TOTAL</v>
          </cell>
          <cell r="H4421" t="str">
            <v>:</v>
          </cell>
          <cell r="I4421" t="str">
            <v>MS</v>
          </cell>
          <cell r="K4421" t="str">
            <v>V</v>
          </cell>
          <cell r="L4421">
            <v>38628.496817129628</v>
          </cell>
          <cell r="M4421" t="str">
            <v>gchateaug</v>
          </cell>
          <cell r="N4421">
            <v>38680.624479166669</v>
          </cell>
          <cell r="O4421" t="str">
            <v>gchateaug</v>
          </cell>
        </row>
        <row r="4422">
          <cell r="A4422" t="str">
            <v>2003</v>
          </cell>
          <cell r="B4422" t="str">
            <v>FR43</v>
          </cell>
          <cell r="C4422" t="str">
            <v>A00</v>
          </cell>
          <cell r="D4422" t="str">
            <v>PC_EMP</v>
          </cell>
          <cell r="E4422" t="str">
            <v>T</v>
          </cell>
          <cell r="F4422" t="str">
            <v>TOTAL</v>
          </cell>
          <cell r="G4422" t="str">
            <v>RSE</v>
          </cell>
          <cell r="H4422" t="str">
            <v>:</v>
          </cell>
          <cell r="I4422" t="str">
            <v>MS</v>
          </cell>
          <cell r="K4422" t="str">
            <v>V</v>
          </cell>
          <cell r="L4422">
            <v>38628.496817129628</v>
          </cell>
          <cell r="M4422" t="str">
            <v>gchateaug</v>
          </cell>
          <cell r="N4422">
            <v>38680.624479166669</v>
          </cell>
          <cell r="O4422" t="str">
            <v>gchateaug</v>
          </cell>
        </row>
        <row r="4423">
          <cell r="A4423" t="str">
            <v>2003</v>
          </cell>
          <cell r="B4423" t="str">
            <v>FR43</v>
          </cell>
          <cell r="C4423" t="str">
            <v>A00</v>
          </cell>
          <cell r="D4423" t="str">
            <v>PC_EMP</v>
          </cell>
          <cell r="E4423" t="str">
            <v>T</v>
          </cell>
          <cell r="F4423" t="str">
            <v>BES</v>
          </cell>
          <cell r="G4423" t="str">
            <v>TOTAL</v>
          </cell>
          <cell r="H4423" t="str">
            <v>:</v>
          </cell>
          <cell r="I4423" t="str">
            <v>MS</v>
          </cell>
          <cell r="K4423" t="str">
            <v>V</v>
          </cell>
          <cell r="L4423">
            <v>38628.496817129628</v>
          </cell>
          <cell r="M4423" t="str">
            <v>gchateaug</v>
          </cell>
          <cell r="N4423">
            <v>38680.624479166669</v>
          </cell>
          <cell r="O4423" t="str">
            <v>gchateaug</v>
          </cell>
        </row>
        <row r="4424">
          <cell r="A4424" t="str">
            <v>2003</v>
          </cell>
          <cell r="B4424" t="str">
            <v>FR43</v>
          </cell>
          <cell r="C4424" t="str">
            <v>A00</v>
          </cell>
          <cell r="D4424" t="str">
            <v>PC_EMP</v>
          </cell>
          <cell r="E4424" t="str">
            <v>T</v>
          </cell>
          <cell r="F4424" t="str">
            <v>BES</v>
          </cell>
          <cell r="G4424" t="str">
            <v>RSE</v>
          </cell>
          <cell r="H4424" t="str">
            <v>:</v>
          </cell>
          <cell r="I4424" t="str">
            <v>MS</v>
          </cell>
          <cell r="K4424" t="str">
            <v>V</v>
          </cell>
          <cell r="L4424">
            <v>38628.496817129628</v>
          </cell>
          <cell r="M4424" t="str">
            <v>gchateaug</v>
          </cell>
          <cell r="N4424">
            <v>38680.624479166669</v>
          </cell>
          <cell r="O4424" t="str">
            <v>gchateaug</v>
          </cell>
        </row>
        <row r="4425">
          <cell r="A4425" t="str">
            <v>2003</v>
          </cell>
          <cell r="B4425" t="str">
            <v>FR1</v>
          </cell>
          <cell r="C4425" t="str">
            <v>A00</v>
          </cell>
          <cell r="D4425" t="str">
            <v>PC_EMP</v>
          </cell>
          <cell r="E4425" t="str">
            <v>T</v>
          </cell>
          <cell r="F4425" t="str">
            <v>TOTAL</v>
          </cell>
          <cell r="G4425" t="str">
            <v>TOTAL</v>
          </cell>
          <cell r="H4425" t="str">
            <v>:</v>
          </cell>
          <cell r="I4425" t="str">
            <v>MS</v>
          </cell>
          <cell r="K4425" t="str">
            <v>V</v>
          </cell>
          <cell r="L4425">
            <v>38628.496817129628</v>
          </cell>
          <cell r="M4425" t="str">
            <v>gchateaug</v>
          </cell>
          <cell r="N4425">
            <v>38680.624479166669</v>
          </cell>
          <cell r="O4425" t="str">
            <v>gchateaug</v>
          </cell>
        </row>
        <row r="4426">
          <cell r="A4426" t="str">
            <v>2003</v>
          </cell>
          <cell r="B4426" t="str">
            <v>FR1</v>
          </cell>
          <cell r="C4426" t="str">
            <v>A00</v>
          </cell>
          <cell r="D4426" t="str">
            <v>PC_EMP</v>
          </cell>
          <cell r="E4426" t="str">
            <v>T</v>
          </cell>
          <cell r="F4426" t="str">
            <v>TOTAL</v>
          </cell>
          <cell r="G4426" t="str">
            <v>RSE</v>
          </cell>
          <cell r="H4426" t="str">
            <v>:</v>
          </cell>
          <cell r="I4426" t="str">
            <v>MS</v>
          </cell>
          <cell r="K4426" t="str">
            <v>V</v>
          </cell>
          <cell r="L4426">
            <v>38628.496817129628</v>
          </cell>
          <cell r="M4426" t="str">
            <v>gchateaug</v>
          </cell>
          <cell r="N4426">
            <v>38680.624479166669</v>
          </cell>
          <cell r="O4426" t="str">
            <v>gchateaug</v>
          </cell>
        </row>
        <row r="4427">
          <cell r="A4427" t="str">
            <v>2003</v>
          </cell>
          <cell r="B4427" t="str">
            <v>CZ02</v>
          </cell>
          <cell r="C4427" t="str">
            <v>A00</v>
          </cell>
          <cell r="D4427" t="str">
            <v>PC_EMP</v>
          </cell>
          <cell r="E4427" t="str">
            <v>T</v>
          </cell>
          <cell r="F4427" t="str">
            <v>TOTAL</v>
          </cell>
          <cell r="G4427" t="str">
            <v>RSE</v>
          </cell>
          <cell r="I4427" t="str">
            <v>MS</v>
          </cell>
          <cell r="K4427" t="str">
            <v>V</v>
          </cell>
          <cell r="L4427">
            <v>38628.496828703705</v>
          </cell>
          <cell r="M4427" t="str">
            <v>gchateaug</v>
          </cell>
          <cell r="N4427">
            <v>38680.624490740738</v>
          </cell>
          <cell r="O4427" t="str">
            <v>gchateaug</v>
          </cell>
          <cell r="Q4427">
            <v>0.51</v>
          </cell>
        </row>
        <row r="4428">
          <cell r="A4428" t="str">
            <v>2003</v>
          </cell>
          <cell r="B4428" t="str">
            <v>CZ02</v>
          </cell>
          <cell r="C4428" t="str">
            <v>A00</v>
          </cell>
          <cell r="D4428" t="str">
            <v>PC_EMP</v>
          </cell>
          <cell r="E4428" t="str">
            <v>T</v>
          </cell>
          <cell r="F4428" t="str">
            <v>BES</v>
          </cell>
          <cell r="G4428" t="str">
            <v>TOTAL</v>
          </cell>
          <cell r="I4428" t="str">
            <v>MS</v>
          </cell>
          <cell r="K4428" t="str">
            <v>V</v>
          </cell>
          <cell r="L4428">
            <v>38628.496828703705</v>
          </cell>
          <cell r="M4428" t="str">
            <v>gchateaug</v>
          </cell>
          <cell r="N4428">
            <v>38680.624490740738</v>
          </cell>
          <cell r="O4428" t="str">
            <v>gchateaug</v>
          </cell>
          <cell r="Q4428">
            <v>0.74</v>
          </cell>
        </row>
        <row r="4429">
          <cell r="A4429" t="str">
            <v>2003</v>
          </cell>
          <cell r="B4429" t="str">
            <v>CZ02</v>
          </cell>
          <cell r="C4429" t="str">
            <v>A00</v>
          </cell>
          <cell r="D4429" t="str">
            <v>PC_EMP</v>
          </cell>
          <cell r="E4429" t="str">
            <v>T</v>
          </cell>
          <cell r="F4429" t="str">
            <v>BES</v>
          </cell>
          <cell r="G4429" t="str">
            <v>RSE</v>
          </cell>
          <cell r="I4429" t="str">
            <v>MS</v>
          </cell>
          <cell r="K4429" t="str">
            <v>V</v>
          </cell>
          <cell r="L4429">
            <v>38628.496828703705</v>
          </cell>
          <cell r="M4429" t="str">
            <v>gchateaug</v>
          </cell>
          <cell r="N4429">
            <v>38680.624490740738</v>
          </cell>
          <cell r="O4429" t="str">
            <v>gchateaug</v>
          </cell>
          <cell r="Q4429">
            <v>0.38</v>
          </cell>
        </row>
        <row r="4430">
          <cell r="A4430" t="str">
            <v>2003</v>
          </cell>
          <cell r="B4430" t="str">
            <v>AT3</v>
          </cell>
          <cell r="C4430" t="str">
            <v>A00</v>
          </cell>
          <cell r="D4430" t="str">
            <v>PC_EMP</v>
          </cell>
          <cell r="E4430" t="str">
            <v>T</v>
          </cell>
          <cell r="F4430" t="str">
            <v>TOTAL</v>
          </cell>
          <cell r="G4430" t="str">
            <v>TOTAL</v>
          </cell>
          <cell r="H4430" t="str">
            <v>:</v>
          </cell>
          <cell r="I4430" t="str">
            <v>MS</v>
          </cell>
          <cell r="K4430" t="str">
            <v>V</v>
          </cell>
          <cell r="L4430">
            <v>38628.496828703705</v>
          </cell>
          <cell r="M4430" t="str">
            <v>gchateaug</v>
          </cell>
          <cell r="N4430">
            <v>38680.624490740738</v>
          </cell>
          <cell r="O4430" t="str">
            <v>gchateaug</v>
          </cell>
        </row>
        <row r="4431">
          <cell r="A4431" t="str">
            <v>2003</v>
          </cell>
          <cell r="B4431" t="str">
            <v>AT3</v>
          </cell>
          <cell r="C4431" t="str">
            <v>A00</v>
          </cell>
          <cell r="D4431" t="str">
            <v>PC_EMP</v>
          </cell>
          <cell r="E4431" t="str">
            <v>T</v>
          </cell>
          <cell r="F4431" t="str">
            <v>BES</v>
          </cell>
          <cell r="G4431" t="str">
            <v>TOTAL</v>
          </cell>
          <cell r="H4431" t="str">
            <v>:</v>
          </cell>
          <cell r="I4431" t="str">
            <v>MS</v>
          </cell>
          <cell r="K4431" t="str">
            <v>V</v>
          </cell>
          <cell r="L4431">
            <v>38628.496828703705</v>
          </cell>
          <cell r="M4431" t="str">
            <v>gchateaug</v>
          </cell>
          <cell r="N4431">
            <v>38680.624490740738</v>
          </cell>
          <cell r="O4431" t="str">
            <v>gchateaug</v>
          </cell>
        </row>
        <row r="4432">
          <cell r="A4432" t="str">
            <v>2003</v>
          </cell>
          <cell r="B4432" t="str">
            <v>AT12</v>
          </cell>
          <cell r="C4432" t="str">
            <v>A00</v>
          </cell>
          <cell r="D4432" t="str">
            <v>PC_EMP</v>
          </cell>
          <cell r="E4432" t="str">
            <v>T</v>
          </cell>
          <cell r="F4432" t="str">
            <v>TOTAL</v>
          </cell>
          <cell r="G4432" t="str">
            <v>TOTAL</v>
          </cell>
          <cell r="H4432" t="str">
            <v>:</v>
          </cell>
          <cell r="I4432" t="str">
            <v>MS</v>
          </cell>
          <cell r="K4432" t="str">
            <v>V</v>
          </cell>
          <cell r="L4432">
            <v>38628.496828703705</v>
          </cell>
          <cell r="M4432" t="str">
            <v>gchateaug</v>
          </cell>
          <cell r="N4432">
            <v>38680.624490740738</v>
          </cell>
          <cell r="O4432" t="str">
            <v>gchateaug</v>
          </cell>
        </row>
        <row r="4433">
          <cell r="A4433" t="str">
            <v>2003</v>
          </cell>
          <cell r="B4433" t="str">
            <v>AT12</v>
          </cell>
          <cell r="C4433" t="str">
            <v>A00</v>
          </cell>
          <cell r="D4433" t="str">
            <v>PC_EMP</v>
          </cell>
          <cell r="E4433" t="str">
            <v>T</v>
          </cell>
          <cell r="F4433" t="str">
            <v>BES</v>
          </cell>
          <cell r="G4433" t="str">
            <v>TOTAL</v>
          </cell>
          <cell r="H4433" t="str">
            <v>:</v>
          </cell>
          <cell r="I4433" t="str">
            <v>MS</v>
          </cell>
          <cell r="K4433" t="str">
            <v>V</v>
          </cell>
          <cell r="L4433">
            <v>38628.496828703705</v>
          </cell>
          <cell r="M4433" t="str">
            <v>gchateaug</v>
          </cell>
          <cell r="N4433">
            <v>38680.624490740738</v>
          </cell>
          <cell r="O4433" t="str">
            <v>gchateaug</v>
          </cell>
        </row>
        <row r="4434">
          <cell r="A4434" t="str">
            <v>2003</v>
          </cell>
          <cell r="B4434" t="str">
            <v>AT1</v>
          </cell>
          <cell r="C4434" t="str">
            <v>A00</v>
          </cell>
          <cell r="D4434" t="str">
            <v>PC_EMP</v>
          </cell>
          <cell r="E4434" t="str">
            <v>T</v>
          </cell>
          <cell r="F4434" t="str">
            <v>TOTAL</v>
          </cell>
          <cell r="G4434" t="str">
            <v>TOTAL</v>
          </cell>
          <cell r="H4434" t="str">
            <v>:</v>
          </cell>
          <cell r="I4434" t="str">
            <v>MS</v>
          </cell>
          <cell r="K4434" t="str">
            <v>V</v>
          </cell>
          <cell r="L4434">
            <v>38628.496828703705</v>
          </cell>
          <cell r="M4434" t="str">
            <v>gchateaug</v>
          </cell>
          <cell r="N4434">
            <v>38680.624490740738</v>
          </cell>
          <cell r="O4434" t="str">
            <v>gchateaug</v>
          </cell>
        </row>
        <row r="4435">
          <cell r="A4435" t="str">
            <v>2003</v>
          </cell>
          <cell r="B4435" t="str">
            <v>AT1</v>
          </cell>
          <cell r="C4435" t="str">
            <v>A00</v>
          </cell>
          <cell r="D4435" t="str">
            <v>PC_EMP</v>
          </cell>
          <cell r="E4435" t="str">
            <v>T</v>
          </cell>
          <cell r="F4435" t="str">
            <v>BES</v>
          </cell>
          <cell r="G4435" t="str">
            <v>TOTAL</v>
          </cell>
          <cell r="H4435" t="str">
            <v>:</v>
          </cell>
          <cell r="I4435" t="str">
            <v>MS</v>
          </cell>
          <cell r="K4435" t="str">
            <v>V</v>
          </cell>
          <cell r="L4435">
            <v>38628.496828703705</v>
          </cell>
          <cell r="M4435" t="str">
            <v>gchateaug</v>
          </cell>
          <cell r="N4435">
            <v>38680.624490740738</v>
          </cell>
          <cell r="O4435" t="str">
            <v>gchateaug</v>
          </cell>
        </row>
        <row r="4436">
          <cell r="A4436" t="str">
            <v>2002</v>
          </cell>
          <cell r="B4436" t="str">
            <v>UKL</v>
          </cell>
          <cell r="C4436" t="str">
            <v>A00</v>
          </cell>
          <cell r="D4436" t="str">
            <v>PC_EMP</v>
          </cell>
          <cell r="E4436" t="str">
            <v>T</v>
          </cell>
          <cell r="F4436" t="str">
            <v>TOTAL</v>
          </cell>
          <cell r="G4436" t="str">
            <v>TOTAL</v>
          </cell>
          <cell r="H4436" t="str">
            <v>:</v>
          </cell>
          <cell r="I4436" t="str">
            <v>MS</v>
          </cell>
          <cell r="K4436" t="str">
            <v>V</v>
          </cell>
          <cell r="L4436">
            <v>38628.496828703705</v>
          </cell>
          <cell r="M4436" t="str">
            <v>gchateaug</v>
          </cell>
          <cell r="N4436">
            <v>38680.624490740738</v>
          </cell>
          <cell r="O4436" t="str">
            <v>gchateaug</v>
          </cell>
        </row>
        <row r="4437">
          <cell r="A4437" t="str">
            <v>2002</v>
          </cell>
          <cell r="B4437" t="str">
            <v>UKL</v>
          </cell>
          <cell r="C4437" t="str">
            <v>A00</v>
          </cell>
          <cell r="D4437" t="str">
            <v>PC_EMP</v>
          </cell>
          <cell r="E4437" t="str">
            <v>T</v>
          </cell>
          <cell r="F4437" t="str">
            <v>TOTAL</v>
          </cell>
          <cell r="G4437" t="str">
            <v>RSE</v>
          </cell>
          <cell r="H4437" t="str">
            <v>:</v>
          </cell>
          <cell r="I4437" t="str">
            <v>MS</v>
          </cell>
          <cell r="K4437" t="str">
            <v>V</v>
          </cell>
          <cell r="L4437">
            <v>38628.496828703705</v>
          </cell>
          <cell r="M4437" t="str">
            <v>gchateaug</v>
          </cell>
          <cell r="N4437">
            <v>38680.624490740738</v>
          </cell>
          <cell r="O4437" t="str">
            <v>gchateaug</v>
          </cell>
        </row>
        <row r="4438">
          <cell r="A4438" t="str">
            <v>2002</v>
          </cell>
          <cell r="B4438" t="str">
            <v>UKL</v>
          </cell>
          <cell r="C4438" t="str">
            <v>A00</v>
          </cell>
          <cell r="D4438" t="str">
            <v>PC_EMP</v>
          </cell>
          <cell r="E4438" t="str">
            <v>T</v>
          </cell>
          <cell r="F4438" t="str">
            <v>BES</v>
          </cell>
          <cell r="G4438" t="str">
            <v>RSE</v>
          </cell>
          <cell r="H4438" t="str">
            <v>:</v>
          </cell>
          <cell r="I4438" t="str">
            <v>MS</v>
          </cell>
          <cell r="K4438" t="str">
            <v>V</v>
          </cell>
          <cell r="L4438">
            <v>38628.496828703705</v>
          </cell>
          <cell r="M4438" t="str">
            <v>gchateaug</v>
          </cell>
          <cell r="N4438">
            <v>38680.624479166669</v>
          </cell>
          <cell r="O4438" t="str">
            <v>gchateaug</v>
          </cell>
        </row>
        <row r="4439">
          <cell r="A4439" t="str">
            <v>2002</v>
          </cell>
          <cell r="B4439" t="str">
            <v>UKK2</v>
          </cell>
          <cell r="C4439" t="str">
            <v>A00</v>
          </cell>
          <cell r="D4439" t="str">
            <v>PC_EMP</v>
          </cell>
          <cell r="E4439" t="str">
            <v>T</v>
          </cell>
          <cell r="F4439" t="str">
            <v>TOTAL</v>
          </cell>
          <cell r="G4439" t="str">
            <v>TOTAL</v>
          </cell>
          <cell r="H4439" t="str">
            <v>:</v>
          </cell>
          <cell r="I4439" t="str">
            <v>MS</v>
          </cell>
          <cell r="K4439" t="str">
            <v>V</v>
          </cell>
          <cell r="L4439">
            <v>38628.496828703705</v>
          </cell>
          <cell r="M4439" t="str">
            <v>gchateaug</v>
          </cell>
          <cell r="N4439">
            <v>38680.624479166669</v>
          </cell>
          <cell r="O4439" t="str">
            <v>gchateaug</v>
          </cell>
        </row>
        <row r="4440">
          <cell r="A4440" t="str">
            <v>2002</v>
          </cell>
          <cell r="B4440" t="str">
            <v>UKK2</v>
          </cell>
          <cell r="C4440" t="str">
            <v>A00</v>
          </cell>
          <cell r="D4440" t="str">
            <v>PC_EMP</v>
          </cell>
          <cell r="E4440" t="str">
            <v>T</v>
          </cell>
          <cell r="F4440" t="str">
            <v>TOTAL</v>
          </cell>
          <cell r="G4440" t="str">
            <v>RSE</v>
          </cell>
          <cell r="H4440" t="str">
            <v>:</v>
          </cell>
          <cell r="I4440" t="str">
            <v>MS</v>
          </cell>
          <cell r="K4440" t="str">
            <v>V</v>
          </cell>
          <cell r="L4440">
            <v>38628.496828703705</v>
          </cell>
          <cell r="M4440" t="str">
            <v>gchateaug</v>
          </cell>
          <cell r="N4440">
            <v>38680.624479166669</v>
          </cell>
          <cell r="O4440" t="str">
            <v>gchateaug</v>
          </cell>
        </row>
        <row r="4441">
          <cell r="A4441" t="str">
            <v>2002</v>
          </cell>
          <cell r="B4441" t="str">
            <v>UKK2</v>
          </cell>
          <cell r="C4441" t="str">
            <v>A00</v>
          </cell>
          <cell r="D4441" t="str">
            <v>PC_EMP</v>
          </cell>
          <cell r="E4441" t="str">
            <v>T</v>
          </cell>
          <cell r="F4441" t="str">
            <v>BES</v>
          </cell>
          <cell r="G4441" t="str">
            <v>TOTAL</v>
          </cell>
          <cell r="H4441" t="str">
            <v>:</v>
          </cell>
          <cell r="I4441" t="str">
            <v>MS</v>
          </cell>
          <cell r="K4441" t="str">
            <v>V</v>
          </cell>
          <cell r="L4441">
            <v>38628.496828703705</v>
          </cell>
          <cell r="M4441" t="str">
            <v>gchateaug</v>
          </cell>
          <cell r="N4441">
            <v>38680.624479166669</v>
          </cell>
          <cell r="O4441" t="str">
            <v>gchateaug</v>
          </cell>
        </row>
        <row r="4442">
          <cell r="A4442" t="str">
            <v>2002</v>
          </cell>
          <cell r="B4442" t="str">
            <v>UKK2</v>
          </cell>
          <cell r="C4442" t="str">
            <v>A00</v>
          </cell>
          <cell r="D4442" t="str">
            <v>PC_EMP</v>
          </cell>
          <cell r="E4442" t="str">
            <v>T</v>
          </cell>
          <cell r="F4442" t="str">
            <v>BES</v>
          </cell>
          <cell r="G4442" t="str">
            <v>RSE</v>
          </cell>
          <cell r="H4442" t="str">
            <v>:</v>
          </cell>
          <cell r="I4442" t="str">
            <v>MS</v>
          </cell>
          <cell r="K4442" t="str">
            <v>V</v>
          </cell>
          <cell r="L4442">
            <v>38628.496828703705</v>
          </cell>
          <cell r="M4442" t="str">
            <v>gchateaug</v>
          </cell>
          <cell r="N4442">
            <v>38680.624479166669</v>
          </cell>
          <cell r="O4442" t="str">
            <v>gchateaug</v>
          </cell>
        </row>
        <row r="4443">
          <cell r="A4443" t="str">
            <v>2002</v>
          </cell>
          <cell r="B4443" t="str">
            <v>UKJ2</v>
          </cell>
          <cell r="C4443" t="str">
            <v>A00</v>
          </cell>
          <cell r="D4443" t="str">
            <v>PC_EMP</v>
          </cell>
          <cell r="E4443" t="str">
            <v>T</v>
          </cell>
          <cell r="F4443" t="str">
            <v>TOTAL</v>
          </cell>
          <cell r="G4443" t="str">
            <v>TOTAL</v>
          </cell>
          <cell r="H4443" t="str">
            <v>:</v>
          </cell>
          <cell r="I4443" t="str">
            <v>MS</v>
          </cell>
          <cell r="K4443" t="str">
            <v>V</v>
          </cell>
          <cell r="L4443">
            <v>38628.496828703705</v>
          </cell>
          <cell r="M4443" t="str">
            <v>gchateaug</v>
          </cell>
          <cell r="N4443">
            <v>38680.624479166669</v>
          </cell>
          <cell r="O4443" t="str">
            <v>gchateaug</v>
          </cell>
        </row>
        <row r="4444">
          <cell r="A4444" t="str">
            <v>2002</v>
          </cell>
          <cell r="B4444" t="str">
            <v>UKJ2</v>
          </cell>
          <cell r="C4444" t="str">
            <v>A00</v>
          </cell>
          <cell r="D4444" t="str">
            <v>PC_EMP</v>
          </cell>
          <cell r="E4444" t="str">
            <v>T</v>
          </cell>
          <cell r="F4444" t="str">
            <v>TOTAL</v>
          </cell>
          <cell r="G4444" t="str">
            <v>RSE</v>
          </cell>
          <cell r="H4444" t="str">
            <v>:</v>
          </cell>
          <cell r="I4444" t="str">
            <v>MS</v>
          </cell>
          <cell r="K4444" t="str">
            <v>V</v>
          </cell>
          <cell r="L4444">
            <v>38628.496828703705</v>
          </cell>
          <cell r="M4444" t="str">
            <v>gchateaug</v>
          </cell>
          <cell r="N4444">
            <v>38680.624479166669</v>
          </cell>
          <cell r="O4444" t="str">
            <v>gchateaug</v>
          </cell>
        </row>
        <row r="4445">
          <cell r="A4445" t="str">
            <v>1999</v>
          </cell>
          <cell r="B4445" t="str">
            <v>LT00</v>
          </cell>
          <cell r="C4445" t="str">
            <v>A00</v>
          </cell>
          <cell r="D4445" t="str">
            <v>PC_EMP</v>
          </cell>
          <cell r="E4445" t="str">
            <v>T</v>
          </cell>
          <cell r="F4445" t="str">
            <v>TOTAL</v>
          </cell>
          <cell r="G4445" t="str">
            <v>RSE</v>
          </cell>
          <cell r="I4445" t="str">
            <v>NC</v>
          </cell>
          <cell r="K4445" t="str">
            <v>V</v>
          </cell>
          <cell r="L4445">
            <v>38628.496828703705</v>
          </cell>
          <cell r="M4445" t="str">
            <v>gchateaug</v>
          </cell>
          <cell r="N4445">
            <v>38681.684652777774</v>
          </cell>
          <cell r="O4445" t="str">
            <v>gchateaug</v>
          </cell>
          <cell r="Q4445">
            <v>0.72</v>
          </cell>
        </row>
        <row r="4446">
          <cell r="A4446" t="str">
            <v>1999</v>
          </cell>
          <cell r="B4446" t="str">
            <v>LT00</v>
          </cell>
          <cell r="C4446" t="str">
            <v>A00</v>
          </cell>
          <cell r="D4446" t="str">
            <v>PC_EMP</v>
          </cell>
          <cell r="E4446" t="str">
            <v>T</v>
          </cell>
          <cell r="F4446" t="str">
            <v>BES</v>
          </cell>
          <cell r="G4446" t="str">
            <v>TOTAL</v>
          </cell>
          <cell r="I4446" t="str">
            <v>NC</v>
          </cell>
          <cell r="K4446" t="str">
            <v>V</v>
          </cell>
          <cell r="L4446">
            <v>38628.496828703705</v>
          </cell>
          <cell r="M4446" t="str">
            <v>gchateaug</v>
          </cell>
          <cell r="N4446">
            <v>38681.684652777774</v>
          </cell>
          <cell r="O4446" t="str">
            <v>gchateaug</v>
          </cell>
          <cell r="Q4446">
            <v>0.03</v>
          </cell>
        </row>
        <row r="4447">
          <cell r="A4447" t="str">
            <v>1999</v>
          </cell>
          <cell r="B4447" t="str">
            <v>LT00</v>
          </cell>
          <cell r="C4447" t="str">
            <v>A00</v>
          </cell>
          <cell r="D4447" t="str">
            <v>PC_EMP</v>
          </cell>
          <cell r="E4447" t="str">
            <v>T</v>
          </cell>
          <cell r="F4447" t="str">
            <v>BES</v>
          </cell>
          <cell r="G4447" t="str">
            <v>RSE</v>
          </cell>
          <cell r="I4447" t="str">
            <v>NC</v>
          </cell>
          <cell r="K4447" t="str">
            <v>V</v>
          </cell>
          <cell r="L4447">
            <v>38628.496828703705</v>
          </cell>
          <cell r="M4447" t="str">
            <v>gchateaug</v>
          </cell>
          <cell r="N4447">
            <v>38681.684652777774</v>
          </cell>
          <cell r="O4447" t="str">
            <v>gchateaug</v>
          </cell>
          <cell r="Q4447">
            <v>0.01</v>
          </cell>
        </row>
        <row r="4448">
          <cell r="A4448" t="str">
            <v>1999</v>
          </cell>
          <cell r="B4448" t="str">
            <v>ITF3</v>
          </cell>
          <cell r="C4448" t="str">
            <v>A00</v>
          </cell>
          <cell r="D4448" t="str">
            <v>PC_EMP</v>
          </cell>
          <cell r="E4448" t="str">
            <v>T</v>
          </cell>
          <cell r="F4448" t="str">
            <v>TOTAL</v>
          </cell>
          <cell r="G4448" t="str">
            <v>TOTAL</v>
          </cell>
          <cell r="H4448" t="str">
            <v>:</v>
          </cell>
          <cell r="I4448" t="str">
            <v>NC</v>
          </cell>
          <cell r="K4448" t="str">
            <v>V</v>
          </cell>
          <cell r="L4448">
            <v>38628.496828703705</v>
          </cell>
          <cell r="M4448" t="str">
            <v>gchateaug</v>
          </cell>
          <cell r="N4448">
            <v>38680.624444444446</v>
          </cell>
          <cell r="O4448" t="str">
            <v>gchateaug</v>
          </cell>
        </row>
        <row r="4449">
          <cell r="A4449" t="str">
            <v>1999</v>
          </cell>
          <cell r="B4449" t="str">
            <v>ITF3</v>
          </cell>
          <cell r="C4449" t="str">
            <v>A00</v>
          </cell>
          <cell r="D4449" t="str">
            <v>PC_EMP</v>
          </cell>
          <cell r="E4449" t="str">
            <v>T</v>
          </cell>
          <cell r="F4449" t="str">
            <v>TOTAL</v>
          </cell>
          <cell r="G4449" t="str">
            <v>RSE</v>
          </cell>
          <cell r="H4449" t="str">
            <v>:</v>
          </cell>
          <cell r="I4449" t="str">
            <v>NC</v>
          </cell>
          <cell r="K4449" t="str">
            <v>V</v>
          </cell>
          <cell r="L4449">
            <v>38628.496828703705</v>
          </cell>
          <cell r="M4449" t="str">
            <v>gchateaug</v>
          </cell>
          <cell r="N4449">
            <v>38680.624444444446</v>
          </cell>
          <cell r="O4449" t="str">
            <v>gchateaug</v>
          </cell>
        </row>
        <row r="4450">
          <cell r="A4450" t="str">
            <v>1999</v>
          </cell>
          <cell r="B4450" t="str">
            <v>ITF3</v>
          </cell>
          <cell r="C4450" t="str">
            <v>A00</v>
          </cell>
          <cell r="D4450" t="str">
            <v>PC_EMP</v>
          </cell>
          <cell r="E4450" t="str">
            <v>T</v>
          </cell>
          <cell r="F4450" t="str">
            <v>BES</v>
          </cell>
          <cell r="G4450" t="str">
            <v>TOTAL</v>
          </cell>
          <cell r="H4450" t="str">
            <v>:</v>
          </cell>
          <cell r="I4450" t="str">
            <v>NC</v>
          </cell>
          <cell r="K4450" t="str">
            <v>V</v>
          </cell>
          <cell r="L4450">
            <v>38628.496828703705</v>
          </cell>
          <cell r="M4450" t="str">
            <v>gchateaug</v>
          </cell>
          <cell r="N4450">
            <v>38680.624444444446</v>
          </cell>
          <cell r="O4450" t="str">
            <v>gchateaug</v>
          </cell>
        </row>
        <row r="4451">
          <cell r="A4451" t="str">
            <v>1999</v>
          </cell>
          <cell r="B4451" t="str">
            <v>ITF3</v>
          </cell>
          <cell r="C4451" t="str">
            <v>A00</v>
          </cell>
          <cell r="D4451" t="str">
            <v>PC_EMP</v>
          </cell>
          <cell r="E4451" t="str">
            <v>T</v>
          </cell>
          <cell r="F4451" t="str">
            <v>BES</v>
          </cell>
          <cell r="G4451" t="str">
            <v>RSE</v>
          </cell>
          <cell r="H4451" t="str">
            <v>:</v>
          </cell>
          <cell r="I4451" t="str">
            <v>NC</v>
          </cell>
          <cell r="K4451" t="str">
            <v>V</v>
          </cell>
          <cell r="L4451">
            <v>38628.496828703705</v>
          </cell>
          <cell r="M4451" t="str">
            <v>gchateaug</v>
          </cell>
          <cell r="N4451">
            <v>38680.624444444446</v>
          </cell>
          <cell r="O4451" t="str">
            <v>gchateaug</v>
          </cell>
        </row>
        <row r="4452">
          <cell r="A4452" t="str">
            <v>1999</v>
          </cell>
          <cell r="B4452" t="str">
            <v>ITD4</v>
          </cell>
          <cell r="C4452" t="str">
            <v>A00</v>
          </cell>
          <cell r="D4452" t="str">
            <v>PC_EMP</v>
          </cell>
          <cell r="E4452" t="str">
            <v>T</v>
          </cell>
          <cell r="F4452" t="str">
            <v>TOTAL</v>
          </cell>
          <cell r="G4452" t="str">
            <v>TOTAL</v>
          </cell>
          <cell r="H4452" t="str">
            <v>:</v>
          </cell>
          <cell r="I4452" t="str">
            <v>NC</v>
          </cell>
          <cell r="K4452" t="str">
            <v>V</v>
          </cell>
          <cell r="L4452">
            <v>38628.496828703705</v>
          </cell>
          <cell r="M4452" t="str">
            <v>gchateaug</v>
          </cell>
          <cell r="N4452">
            <v>38680.624444444446</v>
          </cell>
          <cell r="O4452" t="str">
            <v>gchateaug</v>
          </cell>
        </row>
        <row r="4453">
          <cell r="A4453" t="str">
            <v>1999</v>
          </cell>
          <cell r="B4453" t="str">
            <v>ITD4</v>
          </cell>
          <cell r="C4453" t="str">
            <v>A00</v>
          </cell>
          <cell r="D4453" t="str">
            <v>PC_EMP</v>
          </cell>
          <cell r="E4453" t="str">
            <v>T</v>
          </cell>
          <cell r="F4453" t="str">
            <v>TOTAL</v>
          </cell>
          <cell r="G4453" t="str">
            <v>RSE</v>
          </cell>
          <cell r="H4453" t="str">
            <v>:</v>
          </cell>
          <cell r="I4453" t="str">
            <v>NC</v>
          </cell>
          <cell r="K4453" t="str">
            <v>V</v>
          </cell>
          <cell r="L4453">
            <v>38628.496828703705</v>
          </cell>
          <cell r="M4453" t="str">
            <v>gchateaug</v>
          </cell>
          <cell r="N4453">
            <v>38680.624444444446</v>
          </cell>
          <cell r="O4453" t="str">
            <v>gchateaug</v>
          </cell>
        </row>
        <row r="4454">
          <cell r="A4454" t="str">
            <v>1999</v>
          </cell>
          <cell r="B4454" t="str">
            <v>ITD4</v>
          </cell>
          <cell r="C4454" t="str">
            <v>A00</v>
          </cell>
          <cell r="D4454" t="str">
            <v>PC_EMP</v>
          </cell>
          <cell r="E4454" t="str">
            <v>T</v>
          </cell>
          <cell r="F4454" t="str">
            <v>BES</v>
          </cell>
          <cell r="G4454" t="str">
            <v>TOTAL</v>
          </cell>
          <cell r="H4454" t="str">
            <v>:</v>
          </cell>
          <cell r="I4454" t="str">
            <v>NC</v>
          </cell>
          <cell r="K4454" t="str">
            <v>V</v>
          </cell>
          <cell r="L4454">
            <v>38628.496828703705</v>
          </cell>
          <cell r="M4454" t="str">
            <v>gchateaug</v>
          </cell>
          <cell r="N4454">
            <v>38680.624444444446</v>
          </cell>
          <cell r="O4454" t="str">
            <v>gchateaug</v>
          </cell>
        </row>
        <row r="4455">
          <cell r="A4455" t="str">
            <v>1999</v>
          </cell>
          <cell r="B4455" t="str">
            <v>ITD4</v>
          </cell>
          <cell r="C4455" t="str">
            <v>A00</v>
          </cell>
          <cell r="D4455" t="str">
            <v>PC_EMP</v>
          </cell>
          <cell r="E4455" t="str">
            <v>T</v>
          </cell>
          <cell r="F4455" t="str">
            <v>BES</v>
          </cell>
          <cell r="G4455" t="str">
            <v>RSE</v>
          </cell>
          <cell r="H4455" t="str">
            <v>:</v>
          </cell>
          <cell r="I4455" t="str">
            <v>NC</v>
          </cell>
          <cell r="K4455" t="str">
            <v>V</v>
          </cell>
          <cell r="L4455">
            <v>38628.496828703705</v>
          </cell>
          <cell r="M4455" t="str">
            <v>gchateaug</v>
          </cell>
          <cell r="N4455">
            <v>38680.624444444446</v>
          </cell>
          <cell r="O4455" t="str">
            <v>gchateaug</v>
          </cell>
        </row>
        <row r="4456">
          <cell r="A4456" t="str">
            <v>1999</v>
          </cell>
          <cell r="B4456" t="str">
            <v>ITD</v>
          </cell>
          <cell r="C4456" t="str">
            <v>A00</v>
          </cell>
          <cell r="D4456" t="str">
            <v>PC_EMP</v>
          </cell>
          <cell r="E4456" t="str">
            <v>T</v>
          </cell>
          <cell r="F4456" t="str">
            <v>TOTAL</v>
          </cell>
          <cell r="G4456" t="str">
            <v>TOTAL</v>
          </cell>
          <cell r="H4456" t="str">
            <v>:</v>
          </cell>
          <cell r="I4456" t="str">
            <v>NC</v>
          </cell>
          <cell r="K4456" t="str">
            <v>V</v>
          </cell>
          <cell r="L4456">
            <v>38628.496828703705</v>
          </cell>
          <cell r="M4456" t="str">
            <v>gchateaug</v>
          </cell>
          <cell r="N4456">
            <v>38680.624444444446</v>
          </cell>
          <cell r="O4456" t="str">
            <v>gchateaug</v>
          </cell>
        </row>
        <row r="4457">
          <cell r="A4457" t="str">
            <v>1999</v>
          </cell>
          <cell r="B4457" t="str">
            <v>ITD</v>
          </cell>
          <cell r="C4457" t="str">
            <v>A00</v>
          </cell>
          <cell r="D4457" t="str">
            <v>PC_EMP</v>
          </cell>
          <cell r="E4457" t="str">
            <v>T</v>
          </cell>
          <cell r="F4457" t="str">
            <v>TOTAL</v>
          </cell>
          <cell r="G4457" t="str">
            <v>RSE</v>
          </cell>
          <cell r="H4457" t="str">
            <v>:</v>
          </cell>
          <cell r="I4457" t="str">
            <v>NC</v>
          </cell>
          <cell r="K4457" t="str">
            <v>V</v>
          </cell>
          <cell r="L4457">
            <v>38628.496828703705</v>
          </cell>
          <cell r="M4457" t="str">
            <v>gchateaug</v>
          </cell>
          <cell r="N4457">
            <v>38680.624444444446</v>
          </cell>
          <cell r="O4457" t="str">
            <v>gchateaug</v>
          </cell>
        </row>
        <row r="4458">
          <cell r="A4458" t="str">
            <v>1987</v>
          </cell>
          <cell r="B4458" t="str">
            <v>DK0</v>
          </cell>
          <cell r="C4458" t="str">
            <v>A00</v>
          </cell>
          <cell r="D4458" t="str">
            <v>PC_EMP</v>
          </cell>
          <cell r="E4458" t="str">
            <v>T</v>
          </cell>
          <cell r="F4458" t="str">
            <v>BES</v>
          </cell>
          <cell r="G4458" t="str">
            <v>TOTAL</v>
          </cell>
          <cell r="I4458" t="str">
            <v>NC</v>
          </cell>
          <cell r="K4458" t="str">
            <v>V</v>
          </cell>
          <cell r="L4458">
            <v>38628.496840277781</v>
          </cell>
          <cell r="M4458" t="str">
            <v>gchateaug</v>
          </cell>
          <cell r="N4458">
            <v>38681.684444444443</v>
          </cell>
          <cell r="O4458" t="str">
            <v>gchateaug</v>
          </cell>
          <cell r="Q4458">
            <v>0.7</v>
          </cell>
        </row>
        <row r="4459">
          <cell r="A4459" t="str">
            <v>1987</v>
          </cell>
          <cell r="B4459" t="str">
            <v>DK0</v>
          </cell>
          <cell r="C4459" t="str">
            <v>A00</v>
          </cell>
          <cell r="D4459" t="str">
            <v>PC_EMP</v>
          </cell>
          <cell r="E4459" t="str">
            <v>T</v>
          </cell>
          <cell r="F4459" t="str">
            <v>BES</v>
          </cell>
          <cell r="G4459" t="str">
            <v>RSE</v>
          </cell>
          <cell r="I4459" t="str">
            <v>NC</v>
          </cell>
          <cell r="K4459" t="str">
            <v>V</v>
          </cell>
          <cell r="L4459">
            <v>38628.496840277781</v>
          </cell>
          <cell r="M4459" t="str">
            <v>gchateaug</v>
          </cell>
          <cell r="N4459">
            <v>38681.684444444443</v>
          </cell>
          <cell r="O4459" t="str">
            <v>gchateaug</v>
          </cell>
          <cell r="Q4459">
            <v>0.21</v>
          </cell>
        </row>
        <row r="4460">
          <cell r="A4460" t="str">
            <v>1985</v>
          </cell>
          <cell r="B4460" t="str">
            <v>DK0</v>
          </cell>
          <cell r="C4460" t="str">
            <v>A00</v>
          </cell>
          <cell r="D4460" t="str">
            <v>PC_EMP</v>
          </cell>
          <cell r="E4460" t="str">
            <v>T</v>
          </cell>
          <cell r="F4460" t="str">
            <v>TOTAL</v>
          </cell>
          <cell r="G4460" t="str">
            <v>TOTAL</v>
          </cell>
          <cell r="I4460" t="str">
            <v>NC</v>
          </cell>
          <cell r="K4460" t="str">
            <v>V</v>
          </cell>
          <cell r="L4460">
            <v>38628.496840277781</v>
          </cell>
          <cell r="M4460" t="str">
            <v>gchateaug</v>
          </cell>
          <cell r="N4460">
            <v>38681.68445601852</v>
          </cell>
          <cell r="O4460" t="str">
            <v>gchateaug</v>
          </cell>
          <cell r="Q4460">
            <v>1.42</v>
          </cell>
        </row>
        <row r="4461">
          <cell r="A4461" t="str">
            <v>1985</v>
          </cell>
          <cell r="B4461" t="str">
            <v>DK0</v>
          </cell>
          <cell r="C4461" t="str">
            <v>A00</v>
          </cell>
          <cell r="D4461" t="str">
            <v>PC_EMP</v>
          </cell>
          <cell r="E4461" t="str">
            <v>T</v>
          </cell>
          <cell r="F4461" t="str">
            <v>TOTAL</v>
          </cell>
          <cell r="G4461" t="str">
            <v>RSE</v>
          </cell>
          <cell r="I4461" t="str">
            <v>NC</v>
          </cell>
          <cell r="K4461" t="str">
            <v>V</v>
          </cell>
          <cell r="L4461">
            <v>38628.496840277781</v>
          </cell>
          <cell r="M4461" t="str">
            <v>gchateaug</v>
          </cell>
          <cell r="N4461">
            <v>38681.68445601852</v>
          </cell>
          <cell r="O4461" t="str">
            <v>gchateaug</v>
          </cell>
          <cell r="Q4461">
            <v>0.64</v>
          </cell>
        </row>
        <row r="4462">
          <cell r="A4462" t="str">
            <v>1985</v>
          </cell>
          <cell r="B4462" t="str">
            <v>DK0</v>
          </cell>
          <cell r="C4462" t="str">
            <v>A00</v>
          </cell>
          <cell r="D4462" t="str">
            <v>PC_EMP</v>
          </cell>
          <cell r="E4462" t="str">
            <v>T</v>
          </cell>
          <cell r="F4462" t="str">
            <v>BES</v>
          </cell>
          <cell r="G4462" t="str">
            <v>TOTAL</v>
          </cell>
          <cell r="I4462" t="str">
            <v>NC</v>
          </cell>
          <cell r="K4462" t="str">
            <v>V</v>
          </cell>
          <cell r="L4462">
            <v>38628.496840277781</v>
          </cell>
          <cell r="M4462" t="str">
            <v>gchateaug</v>
          </cell>
          <cell r="N4462">
            <v>38681.68445601852</v>
          </cell>
          <cell r="O4462" t="str">
            <v>gchateaug</v>
          </cell>
          <cell r="Q4462">
            <v>0.65</v>
          </cell>
        </row>
        <row r="4463">
          <cell r="A4463" t="str">
            <v>1985</v>
          </cell>
          <cell r="B4463" t="str">
            <v>DK0</v>
          </cell>
          <cell r="C4463" t="str">
            <v>A00</v>
          </cell>
          <cell r="D4463" t="str">
            <v>PC_EMP</v>
          </cell>
          <cell r="E4463" t="str">
            <v>T</v>
          </cell>
          <cell r="F4463" t="str">
            <v>BES</v>
          </cell>
          <cell r="G4463" t="str">
            <v>RSE</v>
          </cell>
          <cell r="I4463" t="str">
            <v>NC</v>
          </cell>
          <cell r="K4463" t="str">
            <v>V</v>
          </cell>
          <cell r="L4463">
            <v>38628.496840277781</v>
          </cell>
          <cell r="M4463" t="str">
            <v>gchateaug</v>
          </cell>
          <cell r="N4463">
            <v>38681.68445601852</v>
          </cell>
          <cell r="O4463" t="str">
            <v>gchateaug</v>
          </cell>
          <cell r="Q4463">
            <v>0.19</v>
          </cell>
        </row>
        <row r="4464">
          <cell r="A4464" t="str">
            <v>2004</v>
          </cell>
          <cell r="B4464" t="str">
            <v>DK00</v>
          </cell>
          <cell r="C4464" t="str">
            <v>A00</v>
          </cell>
          <cell r="D4464" t="str">
            <v>PC_EMP</v>
          </cell>
          <cell r="E4464" t="str">
            <v>T</v>
          </cell>
          <cell r="F4464" t="str">
            <v>BES</v>
          </cell>
          <cell r="G4464" t="str">
            <v>TOTAL</v>
          </cell>
          <cell r="H4464" t="str">
            <v>:</v>
          </cell>
          <cell r="I4464" t="str">
            <v>NC</v>
          </cell>
          <cell r="K4464" t="str">
            <v>V</v>
          </cell>
          <cell r="L4464">
            <v>38628.496840277781</v>
          </cell>
          <cell r="M4464" t="str">
            <v>gchateaug</v>
          </cell>
          <cell r="N4464">
            <v>38681.684641203705</v>
          </cell>
          <cell r="O4464" t="str">
            <v>gchateaug</v>
          </cell>
        </row>
        <row r="4465">
          <cell r="A4465" t="str">
            <v>2003</v>
          </cell>
          <cell r="B4465" t="str">
            <v>UKH</v>
          </cell>
          <cell r="C4465" t="str">
            <v>A00</v>
          </cell>
          <cell r="D4465" t="str">
            <v>PC_EMP</v>
          </cell>
          <cell r="E4465" t="str">
            <v>T</v>
          </cell>
          <cell r="F4465" t="str">
            <v>BES</v>
          </cell>
          <cell r="G4465" t="str">
            <v>RSE</v>
          </cell>
          <cell r="H4465" t="str">
            <v>:</v>
          </cell>
          <cell r="I4465" t="str">
            <v>NC</v>
          </cell>
          <cell r="K4465" t="str">
            <v>V</v>
          </cell>
          <cell r="L4465">
            <v>38628.496840277781</v>
          </cell>
          <cell r="M4465" t="str">
            <v>gchateaug</v>
          </cell>
          <cell r="N4465">
            <v>38680.624479166669</v>
          </cell>
          <cell r="O4465" t="str">
            <v>gchateaug</v>
          </cell>
        </row>
        <row r="4466">
          <cell r="A4466" t="str">
            <v>2003</v>
          </cell>
          <cell r="B4466" t="str">
            <v>UKE</v>
          </cell>
          <cell r="C4466" t="str">
            <v>A00</v>
          </cell>
          <cell r="D4466" t="str">
            <v>PC_EMP</v>
          </cell>
          <cell r="E4466" t="str">
            <v>T</v>
          </cell>
          <cell r="F4466" t="str">
            <v>BES</v>
          </cell>
          <cell r="G4466" t="str">
            <v>RSE</v>
          </cell>
          <cell r="H4466" t="str">
            <v>:</v>
          </cell>
          <cell r="I4466" t="str">
            <v>NC</v>
          </cell>
          <cell r="K4466" t="str">
            <v>V</v>
          </cell>
          <cell r="L4466">
            <v>38628.496840277781</v>
          </cell>
          <cell r="M4466" t="str">
            <v>gchateaug</v>
          </cell>
          <cell r="N4466">
            <v>38680.624479166669</v>
          </cell>
          <cell r="O4466" t="str">
            <v>gchateaug</v>
          </cell>
        </row>
        <row r="4467">
          <cell r="A4467" t="str">
            <v>2003</v>
          </cell>
          <cell r="B4467" t="str">
            <v>UKD</v>
          </cell>
          <cell r="C4467" t="str">
            <v>A00</v>
          </cell>
          <cell r="D4467" t="str">
            <v>PC_EMP</v>
          </cell>
          <cell r="E4467" t="str">
            <v>T</v>
          </cell>
          <cell r="F4467" t="str">
            <v>BES</v>
          </cell>
          <cell r="G4467" t="str">
            <v>RSE</v>
          </cell>
          <cell r="H4467" t="str">
            <v>:</v>
          </cell>
          <cell r="I4467" t="str">
            <v>NC</v>
          </cell>
          <cell r="K4467" t="str">
            <v>V</v>
          </cell>
          <cell r="L4467">
            <v>38628.496840277781</v>
          </cell>
          <cell r="M4467" t="str">
            <v>gchateaug</v>
          </cell>
          <cell r="N4467">
            <v>38680.624479166669</v>
          </cell>
          <cell r="O4467" t="str">
            <v>gchateaug</v>
          </cell>
        </row>
        <row r="4468">
          <cell r="A4468" t="str">
            <v>2003</v>
          </cell>
          <cell r="B4468" t="str">
            <v>SK0</v>
          </cell>
          <cell r="C4468" t="str">
            <v>A00</v>
          </cell>
          <cell r="D4468" t="str">
            <v>PC_EMP</v>
          </cell>
          <cell r="E4468" t="str">
            <v>T</v>
          </cell>
          <cell r="F4468" t="str">
            <v>TOTAL</v>
          </cell>
          <cell r="G4468" t="str">
            <v>TOTAL</v>
          </cell>
          <cell r="I4468" t="str">
            <v>MS</v>
          </cell>
          <cell r="K4468" t="str">
            <v>V</v>
          </cell>
          <cell r="L4468">
            <v>38628.496840277781</v>
          </cell>
          <cell r="M4468" t="str">
            <v>gchateaug</v>
          </cell>
          <cell r="N4468">
            <v>38681.684513888889</v>
          </cell>
          <cell r="O4468" t="str">
            <v>gchateaug</v>
          </cell>
          <cell r="Q4468">
            <v>0.97</v>
          </cell>
        </row>
        <row r="4469">
          <cell r="A4469" t="str">
            <v>2003</v>
          </cell>
          <cell r="B4469" t="str">
            <v>SK0</v>
          </cell>
          <cell r="C4469" t="str">
            <v>A00</v>
          </cell>
          <cell r="D4469" t="str">
            <v>PC_EMP</v>
          </cell>
          <cell r="E4469" t="str">
            <v>T</v>
          </cell>
          <cell r="F4469" t="str">
            <v>TOTAL</v>
          </cell>
          <cell r="G4469" t="str">
            <v>RSE</v>
          </cell>
          <cell r="I4469" t="str">
            <v>MS</v>
          </cell>
          <cell r="K4469" t="str">
            <v>V</v>
          </cell>
          <cell r="L4469">
            <v>38628.496840277781</v>
          </cell>
          <cell r="M4469" t="str">
            <v>gchateaug</v>
          </cell>
          <cell r="N4469">
            <v>38681.684513888889</v>
          </cell>
          <cell r="O4469" t="str">
            <v>gchateaug</v>
          </cell>
          <cell r="Q4469">
            <v>0.74</v>
          </cell>
        </row>
        <row r="4470">
          <cell r="A4470" t="str">
            <v>2003</v>
          </cell>
          <cell r="B4470" t="str">
            <v>SK0</v>
          </cell>
          <cell r="C4470" t="str">
            <v>A00</v>
          </cell>
          <cell r="D4470" t="str">
            <v>PC_EMP</v>
          </cell>
          <cell r="E4470" t="str">
            <v>T</v>
          </cell>
          <cell r="F4470" t="str">
            <v>BES</v>
          </cell>
          <cell r="G4470" t="str">
            <v>TOTAL</v>
          </cell>
          <cell r="I4470" t="str">
            <v>MS</v>
          </cell>
          <cell r="K4470" t="str">
            <v>V</v>
          </cell>
          <cell r="L4470">
            <v>38628.496840277781</v>
          </cell>
          <cell r="M4470" t="str">
            <v>gchateaug</v>
          </cell>
          <cell r="N4470">
            <v>38681.684502314813</v>
          </cell>
          <cell r="O4470" t="str">
            <v>gchateaug</v>
          </cell>
          <cell r="Q4470">
            <v>0.21</v>
          </cell>
        </row>
        <row r="4471">
          <cell r="A4471" t="str">
            <v>2003</v>
          </cell>
          <cell r="B4471" t="str">
            <v>SK0</v>
          </cell>
          <cell r="C4471" t="str">
            <v>A00</v>
          </cell>
          <cell r="D4471" t="str">
            <v>PC_EMP</v>
          </cell>
          <cell r="E4471" t="str">
            <v>T</v>
          </cell>
          <cell r="F4471" t="str">
            <v>BES</v>
          </cell>
          <cell r="G4471" t="str">
            <v>RSE</v>
          </cell>
          <cell r="I4471" t="str">
            <v>MS</v>
          </cell>
          <cell r="K4471" t="str">
            <v>V</v>
          </cell>
          <cell r="L4471">
            <v>38628.496840277781</v>
          </cell>
          <cell r="M4471" t="str">
            <v>gchateaug</v>
          </cell>
          <cell r="N4471">
            <v>38681.684502314813</v>
          </cell>
          <cell r="O4471" t="str">
            <v>gchateaug</v>
          </cell>
          <cell r="Q4471">
            <v>0.1</v>
          </cell>
        </row>
        <row r="4472">
          <cell r="A4472" t="str">
            <v>2003</v>
          </cell>
          <cell r="B4472" t="str">
            <v>RO07</v>
          </cell>
          <cell r="C4472" t="str">
            <v>A00</v>
          </cell>
          <cell r="D4472" t="str">
            <v>PC_EMP</v>
          </cell>
          <cell r="E4472" t="str">
            <v>T</v>
          </cell>
          <cell r="F4472" t="str">
            <v>TOTAL</v>
          </cell>
          <cell r="G4472" t="str">
            <v>TOTAL</v>
          </cell>
          <cell r="I4472" t="str">
            <v>MS</v>
          </cell>
          <cell r="K4472" t="str">
            <v>V</v>
          </cell>
          <cell r="L4472">
            <v>38628.496840277781</v>
          </cell>
          <cell r="M4472" t="str">
            <v>gchateaug</v>
          </cell>
          <cell r="N4472">
            <v>38680.624479166669</v>
          </cell>
          <cell r="O4472" t="str">
            <v>gchateaug</v>
          </cell>
          <cell r="Q4472">
            <v>0.34</v>
          </cell>
        </row>
        <row r="4473">
          <cell r="A4473" t="str">
            <v>2003</v>
          </cell>
          <cell r="B4473" t="str">
            <v>RO07</v>
          </cell>
          <cell r="C4473" t="str">
            <v>A00</v>
          </cell>
          <cell r="D4473" t="str">
            <v>PC_EMP</v>
          </cell>
          <cell r="E4473" t="str">
            <v>T</v>
          </cell>
          <cell r="F4473" t="str">
            <v>TOTAL</v>
          </cell>
          <cell r="G4473" t="str">
            <v>RSE</v>
          </cell>
          <cell r="I4473" t="str">
            <v>MS</v>
          </cell>
          <cell r="K4473" t="str">
            <v>V</v>
          </cell>
          <cell r="L4473">
            <v>38628.496840277781</v>
          </cell>
          <cell r="M4473" t="str">
            <v>gchateaug</v>
          </cell>
          <cell r="N4473">
            <v>38680.624479166669</v>
          </cell>
          <cell r="O4473" t="str">
            <v>gchateaug</v>
          </cell>
          <cell r="Q4473">
            <v>0.26</v>
          </cell>
        </row>
        <row r="4474">
          <cell r="A4474" t="str">
            <v>2003</v>
          </cell>
          <cell r="B4474" t="str">
            <v>DED1</v>
          </cell>
          <cell r="C4474" t="str">
            <v>A00</v>
          </cell>
          <cell r="D4474" t="str">
            <v>PC_EMP</v>
          </cell>
          <cell r="E4474" t="str">
            <v>T</v>
          </cell>
          <cell r="F4474" t="str">
            <v>BES</v>
          </cell>
          <cell r="G4474" t="str">
            <v>TOTAL</v>
          </cell>
          <cell r="I4474" t="str">
            <v>MS</v>
          </cell>
          <cell r="K4474" t="str">
            <v>V</v>
          </cell>
          <cell r="L4474">
            <v>38628.496840277781</v>
          </cell>
          <cell r="M4474" t="str">
            <v>gchateaug</v>
          </cell>
          <cell r="N4474">
            <v>38680.630706018521</v>
          </cell>
          <cell r="O4474" t="str">
            <v>gchateaug</v>
          </cell>
          <cell r="Q4474">
            <v>0.69</v>
          </cell>
        </row>
        <row r="4475">
          <cell r="A4475" t="str">
            <v>2003</v>
          </cell>
          <cell r="B4475" t="str">
            <v>DED1</v>
          </cell>
          <cell r="C4475" t="str">
            <v>A00</v>
          </cell>
          <cell r="D4475" t="str">
            <v>PC_EMP</v>
          </cell>
          <cell r="E4475" t="str">
            <v>T</v>
          </cell>
          <cell r="F4475" t="str">
            <v>BES</v>
          </cell>
          <cell r="G4475" t="str">
            <v>RSE</v>
          </cell>
          <cell r="I4475" t="str">
            <v>MS</v>
          </cell>
          <cell r="K4475" t="str">
            <v>V</v>
          </cell>
          <cell r="L4475">
            <v>38628.496840277781</v>
          </cell>
          <cell r="M4475" t="str">
            <v>gchateaug</v>
          </cell>
          <cell r="N4475">
            <v>38680.630706018521</v>
          </cell>
          <cell r="O4475" t="str">
            <v>gchateaug</v>
          </cell>
          <cell r="Q4475">
            <v>0.42</v>
          </cell>
        </row>
        <row r="4476">
          <cell r="A4476" t="str">
            <v>2003</v>
          </cell>
          <cell r="B4476" t="str">
            <v>DEC0</v>
          </cell>
          <cell r="C4476" t="str">
            <v>A00</v>
          </cell>
          <cell r="D4476" t="str">
            <v>PC_EMP</v>
          </cell>
          <cell r="E4476" t="str">
            <v>T</v>
          </cell>
          <cell r="F4476" t="str">
            <v>TOTAL</v>
          </cell>
          <cell r="G4476" t="str">
            <v>TOTAL</v>
          </cell>
          <cell r="I4476" t="str">
            <v>MS</v>
          </cell>
          <cell r="K4476" t="str">
            <v>V</v>
          </cell>
          <cell r="L4476">
            <v>38628.496840277781</v>
          </cell>
          <cell r="M4476" t="str">
            <v>gchateaug</v>
          </cell>
          <cell r="N4476">
            <v>38680.630694444444</v>
          </cell>
          <cell r="O4476" t="str">
            <v>gchateaug</v>
          </cell>
          <cell r="Q4476">
            <v>1.22</v>
          </cell>
        </row>
        <row r="4477">
          <cell r="A4477" t="str">
            <v>2003</v>
          </cell>
          <cell r="B4477" t="str">
            <v>DEC0</v>
          </cell>
          <cell r="C4477" t="str">
            <v>A00</v>
          </cell>
          <cell r="D4477" t="str">
            <v>PC_EMP</v>
          </cell>
          <cell r="E4477" t="str">
            <v>T</v>
          </cell>
          <cell r="F4477" t="str">
            <v>TOTAL</v>
          </cell>
          <cell r="G4477" t="str">
            <v>RSE</v>
          </cell>
          <cell r="I4477" t="str">
            <v>MS</v>
          </cell>
          <cell r="K4477" t="str">
            <v>V</v>
          </cell>
          <cell r="L4477">
            <v>38628.496840277781</v>
          </cell>
          <cell r="M4477" t="str">
            <v>gchateaug</v>
          </cell>
          <cell r="N4477">
            <v>38680.630694444444</v>
          </cell>
          <cell r="O4477" t="str">
            <v>gchateaug</v>
          </cell>
          <cell r="Q4477">
            <v>0.76</v>
          </cell>
        </row>
        <row r="4478">
          <cell r="A4478" t="str">
            <v>2003</v>
          </cell>
          <cell r="B4478" t="str">
            <v>DEC0</v>
          </cell>
          <cell r="C4478" t="str">
            <v>A00</v>
          </cell>
          <cell r="D4478" t="str">
            <v>PC_EMP</v>
          </cell>
          <cell r="E4478" t="str">
            <v>T</v>
          </cell>
          <cell r="F4478" t="str">
            <v>BES</v>
          </cell>
          <cell r="G4478" t="str">
            <v>TOTAL</v>
          </cell>
          <cell r="I4478" t="str">
            <v>MS</v>
          </cell>
          <cell r="K4478" t="str">
            <v>V</v>
          </cell>
          <cell r="L4478">
            <v>38628.496840277781</v>
          </cell>
          <cell r="M4478" t="str">
            <v>gchateaug</v>
          </cell>
          <cell r="N4478">
            <v>38680.630694444444</v>
          </cell>
          <cell r="O4478" t="str">
            <v>gchateaug</v>
          </cell>
          <cell r="Q4478">
            <v>0.3</v>
          </cell>
        </row>
        <row r="4479">
          <cell r="A4479" t="str">
            <v>2003</v>
          </cell>
          <cell r="B4479" t="str">
            <v>DEC0</v>
          </cell>
          <cell r="C4479" t="str">
            <v>A00</v>
          </cell>
          <cell r="D4479" t="str">
            <v>PC_EMP</v>
          </cell>
          <cell r="E4479" t="str">
            <v>T</v>
          </cell>
          <cell r="F4479" t="str">
            <v>BES</v>
          </cell>
          <cell r="G4479" t="str">
            <v>RSE</v>
          </cell>
          <cell r="I4479" t="str">
            <v>MS</v>
          </cell>
          <cell r="K4479" t="str">
            <v>V</v>
          </cell>
          <cell r="L4479">
            <v>38628.496840277781</v>
          </cell>
          <cell r="M4479" t="str">
            <v>gchateaug</v>
          </cell>
          <cell r="N4479">
            <v>38680.630694444444</v>
          </cell>
          <cell r="O4479" t="str">
            <v>gchateaug</v>
          </cell>
          <cell r="Q4479">
            <v>0.13</v>
          </cell>
        </row>
        <row r="4480">
          <cell r="A4480" t="str">
            <v>2003</v>
          </cell>
          <cell r="B4480" t="str">
            <v>DE9</v>
          </cell>
          <cell r="C4480" t="str">
            <v>A00</v>
          </cell>
          <cell r="D4480" t="str">
            <v>PC_EMP</v>
          </cell>
          <cell r="E4480" t="str">
            <v>T</v>
          </cell>
          <cell r="F4480" t="str">
            <v>TOTAL</v>
          </cell>
          <cell r="G4480" t="str">
            <v>TOTAL</v>
          </cell>
          <cell r="I4480" t="str">
            <v>MS</v>
          </cell>
          <cell r="K4480" t="str">
            <v>V</v>
          </cell>
          <cell r="L4480">
            <v>38628.496840277781</v>
          </cell>
          <cell r="M4480" t="str">
            <v>gchateaug</v>
          </cell>
          <cell r="N4480">
            <v>38680.630694444444</v>
          </cell>
          <cell r="O4480" t="str">
            <v>gchateaug</v>
          </cell>
          <cell r="Q4480">
            <v>1.55</v>
          </cell>
        </row>
        <row r="4481">
          <cell r="A4481" t="str">
            <v>2003</v>
          </cell>
          <cell r="B4481" t="str">
            <v>DE9</v>
          </cell>
          <cell r="C4481" t="str">
            <v>A00</v>
          </cell>
          <cell r="D4481" t="str">
            <v>PC_EMP</v>
          </cell>
          <cell r="E4481" t="str">
            <v>T</v>
          </cell>
          <cell r="F4481" t="str">
            <v>TOTAL</v>
          </cell>
          <cell r="G4481" t="str">
            <v>RSE</v>
          </cell>
          <cell r="I4481" t="str">
            <v>MS</v>
          </cell>
          <cell r="K4481" t="str">
            <v>V</v>
          </cell>
          <cell r="L4481">
            <v>38628.496840277781</v>
          </cell>
          <cell r="M4481" t="str">
            <v>gchateaug</v>
          </cell>
          <cell r="N4481">
            <v>38680.630694444444</v>
          </cell>
          <cell r="O4481" t="str">
            <v>gchateaug</v>
          </cell>
          <cell r="Q4481">
            <v>0.83</v>
          </cell>
        </row>
        <row r="4482">
          <cell r="A4482" t="str">
            <v>1999</v>
          </cell>
          <cell r="B4482" t="str">
            <v>RO0</v>
          </cell>
          <cell r="C4482" t="str">
            <v>A00</v>
          </cell>
          <cell r="D4482" t="str">
            <v>PC_EMP</v>
          </cell>
          <cell r="E4482" t="str">
            <v>T</v>
          </cell>
          <cell r="F4482" t="str">
            <v>BES</v>
          </cell>
          <cell r="G4482" t="str">
            <v>TOTAL</v>
          </cell>
          <cell r="I4482" t="str">
            <v>OTH</v>
          </cell>
          <cell r="J4482" t="str">
            <v>DATA OCDE</v>
          </cell>
          <cell r="K4482" t="str">
            <v>V</v>
          </cell>
          <cell r="L4482">
            <v>38628.496840277781</v>
          </cell>
          <cell r="M4482" t="str">
            <v>gchateaug</v>
          </cell>
          <cell r="N4482">
            <v>38681.684479166666</v>
          </cell>
          <cell r="O4482" t="str">
            <v>gchateaug</v>
          </cell>
          <cell r="Q4482">
            <v>0.3</v>
          </cell>
        </row>
        <row r="4483">
          <cell r="A4483" t="str">
            <v>1999</v>
          </cell>
          <cell r="B4483" t="str">
            <v>RO0</v>
          </cell>
          <cell r="C4483" t="str">
            <v>A00</v>
          </cell>
          <cell r="D4483" t="str">
            <v>PC_EMP</v>
          </cell>
          <cell r="E4483" t="str">
            <v>T</v>
          </cell>
          <cell r="F4483" t="str">
            <v>BES</v>
          </cell>
          <cell r="G4483" t="str">
            <v>RSE</v>
          </cell>
          <cell r="I4483" t="str">
            <v>OTH</v>
          </cell>
          <cell r="J4483" t="str">
            <v>DATA OCDE</v>
          </cell>
          <cell r="K4483" t="str">
            <v>V</v>
          </cell>
          <cell r="L4483">
            <v>38628.496840277781</v>
          </cell>
          <cell r="M4483" t="str">
            <v>gchateaug</v>
          </cell>
          <cell r="N4483">
            <v>38681.68445601852</v>
          </cell>
          <cell r="O4483" t="str">
            <v>gchateaug</v>
          </cell>
          <cell r="Q4483">
            <v>0.15</v>
          </cell>
        </row>
        <row r="4484">
          <cell r="A4484" t="str">
            <v>1999</v>
          </cell>
          <cell r="B4484" t="str">
            <v>PT1</v>
          </cell>
          <cell r="C4484" t="str">
            <v>A00</v>
          </cell>
          <cell r="D4484" t="str">
            <v>PC_EMP</v>
          </cell>
          <cell r="E4484" t="str">
            <v>T</v>
          </cell>
          <cell r="F4484" t="str">
            <v>TOTAL</v>
          </cell>
          <cell r="G4484" t="str">
            <v>TOTAL</v>
          </cell>
          <cell r="I4484" t="str">
            <v>NC</v>
          </cell>
          <cell r="J4484" t="str">
            <v>; former flag equal "s"</v>
          </cell>
          <cell r="K4484" t="str">
            <v>V</v>
          </cell>
          <cell r="L4484">
            <v>38628.496840277781</v>
          </cell>
          <cell r="M4484" t="str">
            <v>gchateaug</v>
          </cell>
          <cell r="N4484">
            <v>38680.624444444446</v>
          </cell>
          <cell r="O4484" t="str">
            <v>gchateaug</v>
          </cell>
          <cell r="Q4484">
            <v>0.76</v>
          </cell>
        </row>
        <row r="4485">
          <cell r="A4485" t="str">
            <v>1999</v>
          </cell>
          <cell r="B4485" t="str">
            <v>PT1</v>
          </cell>
          <cell r="C4485" t="str">
            <v>A00</v>
          </cell>
          <cell r="D4485" t="str">
            <v>PC_EMP</v>
          </cell>
          <cell r="E4485" t="str">
            <v>T</v>
          </cell>
          <cell r="F4485" t="str">
            <v>TOTAL</v>
          </cell>
          <cell r="G4485" t="str">
            <v>RSE</v>
          </cell>
          <cell r="H4485" t="str">
            <v>:</v>
          </cell>
          <cell r="I4485" t="str">
            <v>NC</v>
          </cell>
          <cell r="K4485" t="str">
            <v>V</v>
          </cell>
          <cell r="L4485">
            <v>38628.496840277781</v>
          </cell>
          <cell r="M4485" t="str">
            <v>gchateaug</v>
          </cell>
          <cell r="N4485">
            <v>38680.624444444446</v>
          </cell>
          <cell r="O4485" t="str">
            <v>gchateaug</v>
          </cell>
        </row>
        <row r="4486">
          <cell r="A4486" t="str">
            <v>1999</v>
          </cell>
          <cell r="B4486" t="str">
            <v>PT1</v>
          </cell>
          <cell r="C4486" t="str">
            <v>A00</v>
          </cell>
          <cell r="D4486" t="str">
            <v>PC_EMP</v>
          </cell>
          <cell r="E4486" t="str">
            <v>T</v>
          </cell>
          <cell r="F4486" t="str">
            <v>BES</v>
          </cell>
          <cell r="G4486" t="str">
            <v>TOTAL</v>
          </cell>
          <cell r="I4486" t="str">
            <v>NC</v>
          </cell>
          <cell r="J4486" t="str">
            <v>; former flag equal "s"</v>
          </cell>
          <cell r="K4486" t="str">
            <v>V</v>
          </cell>
          <cell r="L4486">
            <v>38628.496840277781</v>
          </cell>
          <cell r="M4486" t="str">
            <v>gchateaug</v>
          </cell>
          <cell r="N4486">
            <v>38680.624444444446</v>
          </cell>
          <cell r="O4486" t="str">
            <v>gchateaug</v>
          </cell>
          <cell r="Q4486">
            <v>0.12</v>
          </cell>
        </row>
        <row r="4487">
          <cell r="A4487" t="str">
            <v>1999</v>
          </cell>
          <cell r="B4487" t="str">
            <v>PT1</v>
          </cell>
          <cell r="C4487" t="str">
            <v>A00</v>
          </cell>
          <cell r="D4487" t="str">
            <v>PC_EMP</v>
          </cell>
          <cell r="E4487" t="str">
            <v>T</v>
          </cell>
          <cell r="F4487" t="str">
            <v>BES</v>
          </cell>
          <cell r="G4487" t="str">
            <v>RSE</v>
          </cell>
          <cell r="H4487" t="str">
            <v>:</v>
          </cell>
          <cell r="I4487" t="str">
            <v>NC</v>
          </cell>
          <cell r="K4487" t="str">
            <v>V</v>
          </cell>
          <cell r="L4487">
            <v>38628.496840277781</v>
          </cell>
          <cell r="M4487" t="str">
            <v>gchateaug</v>
          </cell>
          <cell r="N4487">
            <v>38680.624444444446</v>
          </cell>
          <cell r="O4487" t="str">
            <v>gchateaug</v>
          </cell>
        </row>
        <row r="4488">
          <cell r="A4488" t="str">
            <v>1999</v>
          </cell>
          <cell r="B4488" t="str">
            <v>PL63</v>
          </cell>
          <cell r="C4488" t="str">
            <v>A00</v>
          </cell>
          <cell r="D4488" t="str">
            <v>PC_EMP</v>
          </cell>
          <cell r="E4488" t="str">
            <v>T</v>
          </cell>
          <cell r="F4488" t="str">
            <v>TOTAL</v>
          </cell>
          <cell r="G4488" t="str">
            <v>TOTAL</v>
          </cell>
          <cell r="H4488" t="str">
            <v>:</v>
          </cell>
          <cell r="I4488" t="str">
            <v>NC</v>
          </cell>
          <cell r="K4488" t="str">
            <v>V</v>
          </cell>
          <cell r="L4488">
            <v>38628.496840277781</v>
          </cell>
          <cell r="M4488" t="str">
            <v>gchateaug</v>
          </cell>
          <cell r="N4488">
            <v>38680.624444444446</v>
          </cell>
          <cell r="O4488" t="str">
            <v>gchateaug</v>
          </cell>
        </row>
        <row r="4489">
          <cell r="A4489" t="str">
            <v>1999</v>
          </cell>
          <cell r="B4489" t="str">
            <v>PL63</v>
          </cell>
          <cell r="C4489" t="str">
            <v>A00</v>
          </cell>
          <cell r="D4489" t="str">
            <v>PC_EMP</v>
          </cell>
          <cell r="E4489" t="str">
            <v>T</v>
          </cell>
          <cell r="F4489" t="str">
            <v>TOTAL</v>
          </cell>
          <cell r="G4489" t="str">
            <v>RSE</v>
          </cell>
          <cell r="H4489" t="str">
            <v>:</v>
          </cell>
          <cell r="I4489" t="str">
            <v>NC</v>
          </cell>
          <cell r="K4489" t="str">
            <v>V</v>
          </cell>
          <cell r="L4489">
            <v>38628.496840277781</v>
          </cell>
          <cell r="M4489" t="str">
            <v>gchateaug</v>
          </cell>
          <cell r="N4489">
            <v>38680.624444444446</v>
          </cell>
          <cell r="O4489" t="str">
            <v>gchateaug</v>
          </cell>
        </row>
        <row r="4490">
          <cell r="A4490" t="str">
            <v>1999</v>
          </cell>
          <cell r="B4490" t="str">
            <v>PL63</v>
          </cell>
          <cell r="C4490" t="str">
            <v>A00</v>
          </cell>
          <cell r="D4490" t="str">
            <v>PC_EMP</v>
          </cell>
          <cell r="E4490" t="str">
            <v>T</v>
          </cell>
          <cell r="F4490" t="str">
            <v>BES</v>
          </cell>
          <cell r="G4490" t="str">
            <v>TOTAL</v>
          </cell>
          <cell r="H4490" t="str">
            <v>:</v>
          </cell>
          <cell r="I4490" t="str">
            <v>NC</v>
          </cell>
          <cell r="K4490" t="str">
            <v>V</v>
          </cell>
          <cell r="L4490">
            <v>38628.496840277781</v>
          </cell>
          <cell r="M4490" t="str">
            <v>gchateaug</v>
          </cell>
          <cell r="N4490">
            <v>38680.624444444446</v>
          </cell>
          <cell r="O4490" t="str">
            <v>gchateaug</v>
          </cell>
        </row>
        <row r="4491">
          <cell r="A4491" t="str">
            <v>1999</v>
          </cell>
          <cell r="B4491" t="str">
            <v>PL63</v>
          </cell>
          <cell r="C4491" t="str">
            <v>A00</v>
          </cell>
          <cell r="D4491" t="str">
            <v>PC_EMP</v>
          </cell>
          <cell r="E4491" t="str">
            <v>T</v>
          </cell>
          <cell r="F4491" t="str">
            <v>BES</v>
          </cell>
          <cell r="G4491" t="str">
            <v>RSE</v>
          </cell>
          <cell r="H4491" t="str">
            <v>:</v>
          </cell>
          <cell r="I4491" t="str">
            <v>NC</v>
          </cell>
          <cell r="K4491" t="str">
            <v>V</v>
          </cell>
          <cell r="L4491">
            <v>38628.496840277781</v>
          </cell>
          <cell r="M4491" t="str">
            <v>gchateaug</v>
          </cell>
          <cell r="N4491">
            <v>38680.624444444446</v>
          </cell>
          <cell r="O4491" t="str">
            <v>gchateaug</v>
          </cell>
        </row>
        <row r="4492">
          <cell r="A4492" t="str">
            <v>1999</v>
          </cell>
          <cell r="B4492" t="str">
            <v>PL62</v>
          </cell>
          <cell r="C4492" t="str">
            <v>A00</v>
          </cell>
          <cell r="D4492" t="str">
            <v>PC_EMP</v>
          </cell>
          <cell r="E4492" t="str">
            <v>T</v>
          </cell>
          <cell r="F4492" t="str">
            <v>TOTAL</v>
          </cell>
          <cell r="G4492" t="str">
            <v>TOTAL</v>
          </cell>
          <cell r="H4492" t="str">
            <v>:</v>
          </cell>
          <cell r="I4492" t="str">
            <v>NC</v>
          </cell>
          <cell r="K4492" t="str">
            <v>V</v>
          </cell>
          <cell r="L4492">
            <v>38628.496840277781</v>
          </cell>
          <cell r="M4492" t="str">
            <v>gchateaug</v>
          </cell>
          <cell r="N4492">
            <v>38680.624444444446</v>
          </cell>
          <cell r="O4492" t="str">
            <v>gchateaug</v>
          </cell>
        </row>
        <row r="4493">
          <cell r="A4493" t="str">
            <v>1999</v>
          </cell>
          <cell r="B4493" t="str">
            <v>PL62</v>
          </cell>
          <cell r="C4493" t="str">
            <v>A00</v>
          </cell>
          <cell r="D4493" t="str">
            <v>PC_EMP</v>
          </cell>
          <cell r="E4493" t="str">
            <v>T</v>
          </cell>
          <cell r="F4493" t="str">
            <v>TOTAL</v>
          </cell>
          <cell r="G4493" t="str">
            <v>RSE</v>
          </cell>
          <cell r="H4493" t="str">
            <v>:</v>
          </cell>
          <cell r="I4493" t="str">
            <v>NC</v>
          </cell>
          <cell r="K4493" t="str">
            <v>V</v>
          </cell>
          <cell r="L4493">
            <v>38628.496840277781</v>
          </cell>
          <cell r="M4493" t="str">
            <v>gchateaug</v>
          </cell>
          <cell r="N4493">
            <v>38680.624444444446</v>
          </cell>
          <cell r="O4493" t="str">
            <v>gchateaug</v>
          </cell>
        </row>
        <row r="4494">
          <cell r="A4494" t="str">
            <v>1999</v>
          </cell>
          <cell r="B4494" t="str">
            <v>PL62</v>
          </cell>
          <cell r="C4494" t="str">
            <v>A00</v>
          </cell>
          <cell r="D4494" t="str">
            <v>PC_EMP</v>
          </cell>
          <cell r="E4494" t="str">
            <v>T</v>
          </cell>
          <cell r="F4494" t="str">
            <v>BES</v>
          </cell>
          <cell r="G4494" t="str">
            <v>TOTAL</v>
          </cell>
          <cell r="H4494" t="str">
            <v>:</v>
          </cell>
          <cell r="I4494" t="str">
            <v>NC</v>
          </cell>
          <cell r="K4494" t="str">
            <v>V</v>
          </cell>
          <cell r="L4494">
            <v>38628.496840277781</v>
          </cell>
          <cell r="M4494" t="str">
            <v>gchateaug</v>
          </cell>
          <cell r="N4494">
            <v>38680.624444444446</v>
          </cell>
          <cell r="O4494" t="str">
            <v>gchateaug</v>
          </cell>
        </row>
        <row r="4495">
          <cell r="A4495" t="str">
            <v>1999</v>
          </cell>
          <cell r="B4495" t="str">
            <v>PL62</v>
          </cell>
          <cell r="C4495" t="str">
            <v>A00</v>
          </cell>
          <cell r="D4495" t="str">
            <v>PC_EMP</v>
          </cell>
          <cell r="E4495" t="str">
            <v>T</v>
          </cell>
          <cell r="F4495" t="str">
            <v>BES</v>
          </cell>
          <cell r="G4495" t="str">
            <v>RSE</v>
          </cell>
          <cell r="H4495" t="str">
            <v>:</v>
          </cell>
          <cell r="I4495" t="str">
            <v>NC</v>
          </cell>
          <cell r="K4495" t="str">
            <v>V</v>
          </cell>
          <cell r="L4495">
            <v>38628.496840277781</v>
          </cell>
          <cell r="M4495" t="str">
            <v>gchateaug</v>
          </cell>
          <cell r="N4495">
            <v>38680.624444444446</v>
          </cell>
          <cell r="O4495" t="str">
            <v>gchateaug</v>
          </cell>
        </row>
        <row r="4496">
          <cell r="A4496" t="str">
            <v>1999</v>
          </cell>
          <cell r="B4496" t="str">
            <v>PL32</v>
          </cell>
          <cell r="C4496" t="str">
            <v>A00</v>
          </cell>
          <cell r="D4496" t="str">
            <v>PC_EMP</v>
          </cell>
          <cell r="E4496" t="str">
            <v>T</v>
          </cell>
          <cell r="F4496" t="str">
            <v>TOTAL</v>
          </cell>
          <cell r="G4496" t="str">
            <v>TOTAL</v>
          </cell>
          <cell r="H4496" t="str">
            <v>:</v>
          </cell>
          <cell r="I4496" t="str">
            <v>NC</v>
          </cell>
          <cell r="K4496" t="str">
            <v>V</v>
          </cell>
          <cell r="L4496">
            <v>38628.496840277781</v>
          </cell>
          <cell r="M4496" t="str">
            <v>gchateaug</v>
          </cell>
          <cell r="N4496">
            <v>38680.624444444446</v>
          </cell>
          <cell r="O4496" t="str">
            <v>gchateaug</v>
          </cell>
        </row>
        <row r="4497">
          <cell r="A4497" t="str">
            <v>1999</v>
          </cell>
          <cell r="B4497" t="str">
            <v>PL32</v>
          </cell>
          <cell r="C4497" t="str">
            <v>A00</v>
          </cell>
          <cell r="D4497" t="str">
            <v>PC_EMP</v>
          </cell>
          <cell r="E4497" t="str">
            <v>T</v>
          </cell>
          <cell r="F4497" t="str">
            <v>TOTAL</v>
          </cell>
          <cell r="G4497" t="str">
            <v>RSE</v>
          </cell>
          <cell r="H4497" t="str">
            <v>:</v>
          </cell>
          <cell r="I4497" t="str">
            <v>NC</v>
          </cell>
          <cell r="K4497" t="str">
            <v>V</v>
          </cell>
          <cell r="L4497">
            <v>38628.496840277781</v>
          </cell>
          <cell r="M4497" t="str">
            <v>gchateaug</v>
          </cell>
          <cell r="N4497">
            <v>38680.624444444446</v>
          </cell>
          <cell r="O4497" t="str">
            <v>gchateaug</v>
          </cell>
        </row>
        <row r="4498">
          <cell r="A4498" t="str">
            <v>1999</v>
          </cell>
          <cell r="B4498" t="str">
            <v>PL32</v>
          </cell>
          <cell r="C4498" t="str">
            <v>A00</v>
          </cell>
          <cell r="D4498" t="str">
            <v>PC_EMP</v>
          </cell>
          <cell r="E4498" t="str">
            <v>T</v>
          </cell>
          <cell r="F4498" t="str">
            <v>BES</v>
          </cell>
          <cell r="G4498" t="str">
            <v>TOTAL</v>
          </cell>
          <cell r="H4498" t="str">
            <v>:</v>
          </cell>
          <cell r="I4498" t="str">
            <v>NC</v>
          </cell>
          <cell r="K4498" t="str">
            <v>V</v>
          </cell>
          <cell r="L4498">
            <v>38628.496840277781</v>
          </cell>
          <cell r="M4498" t="str">
            <v>gchateaug</v>
          </cell>
          <cell r="N4498">
            <v>38680.624444444446</v>
          </cell>
          <cell r="O4498" t="str">
            <v>gchateaug</v>
          </cell>
        </row>
        <row r="4499">
          <cell r="A4499" t="str">
            <v>1999</v>
          </cell>
          <cell r="B4499" t="str">
            <v>PL32</v>
          </cell>
          <cell r="C4499" t="str">
            <v>A00</v>
          </cell>
          <cell r="D4499" t="str">
            <v>PC_EMP</v>
          </cell>
          <cell r="E4499" t="str">
            <v>T</v>
          </cell>
          <cell r="F4499" t="str">
            <v>BES</v>
          </cell>
          <cell r="G4499" t="str">
            <v>RSE</v>
          </cell>
          <cell r="H4499" t="str">
            <v>:</v>
          </cell>
          <cell r="I4499" t="str">
            <v>NC</v>
          </cell>
          <cell r="K4499" t="str">
            <v>V</v>
          </cell>
          <cell r="L4499">
            <v>38628.496840277781</v>
          </cell>
          <cell r="M4499" t="str">
            <v>gchateaug</v>
          </cell>
          <cell r="N4499">
            <v>38680.624444444446</v>
          </cell>
          <cell r="O4499" t="str">
            <v>gchateaug</v>
          </cell>
        </row>
        <row r="4500">
          <cell r="A4500" t="str">
            <v>1999</v>
          </cell>
          <cell r="B4500" t="str">
            <v>NO0</v>
          </cell>
          <cell r="C4500" t="str">
            <v>A00</v>
          </cell>
          <cell r="D4500" t="str">
            <v>PC_EMP</v>
          </cell>
          <cell r="E4500" t="str">
            <v>T</v>
          </cell>
          <cell r="F4500" t="str">
            <v>TOTAL</v>
          </cell>
          <cell r="G4500" t="str">
            <v>TOTAL</v>
          </cell>
          <cell r="I4500" t="str">
            <v>OTH</v>
          </cell>
          <cell r="J4500" t="str">
            <v>DATA OCDE</v>
          </cell>
          <cell r="K4500" t="str">
            <v>V</v>
          </cell>
          <cell r="L4500">
            <v>38628.496840277781</v>
          </cell>
          <cell r="M4500" t="str">
            <v>gchateaug</v>
          </cell>
          <cell r="N4500">
            <v>38681.68445601852</v>
          </cell>
          <cell r="O4500" t="str">
            <v>gchateaug</v>
          </cell>
          <cell r="Q4500">
            <v>1.95</v>
          </cell>
        </row>
        <row r="4501">
          <cell r="A4501" t="str">
            <v>1999</v>
          </cell>
          <cell r="B4501" t="str">
            <v>NO0</v>
          </cell>
          <cell r="C4501" t="str">
            <v>A00</v>
          </cell>
          <cell r="D4501" t="str">
            <v>PC_EMP</v>
          </cell>
          <cell r="E4501" t="str">
            <v>T</v>
          </cell>
          <cell r="F4501" t="str">
            <v>TOTAL</v>
          </cell>
          <cell r="G4501" t="str">
            <v>RSE</v>
          </cell>
          <cell r="I4501" t="str">
            <v>OTH</v>
          </cell>
          <cell r="J4501" t="str">
            <v>DATA OCDE</v>
          </cell>
          <cell r="K4501" t="str">
            <v>V</v>
          </cell>
          <cell r="L4501">
            <v>38628.496840277781</v>
          </cell>
          <cell r="M4501" t="str">
            <v>gchateaug</v>
          </cell>
          <cell r="N4501">
            <v>38681.684479166666</v>
          </cell>
          <cell r="O4501" t="str">
            <v>gchateaug</v>
          </cell>
          <cell r="Q4501">
            <v>1.37</v>
          </cell>
        </row>
        <row r="4502">
          <cell r="A4502" t="str">
            <v>1999</v>
          </cell>
          <cell r="B4502" t="str">
            <v>NO0</v>
          </cell>
          <cell r="C4502" t="str">
            <v>A00</v>
          </cell>
          <cell r="D4502" t="str">
            <v>PC_EMP</v>
          </cell>
          <cell r="E4502" t="str">
            <v>T</v>
          </cell>
          <cell r="F4502" t="str">
            <v>BES</v>
          </cell>
          <cell r="G4502" t="str">
            <v>TOTAL</v>
          </cell>
          <cell r="I4502" t="str">
            <v>OTH</v>
          </cell>
          <cell r="J4502" t="str">
            <v>DATA OCDE</v>
          </cell>
          <cell r="K4502" t="str">
            <v>V</v>
          </cell>
          <cell r="L4502">
            <v>38628.496840277781</v>
          </cell>
          <cell r="M4502" t="str">
            <v>gchateaug</v>
          </cell>
          <cell r="N4502">
            <v>38681.684479166666</v>
          </cell>
          <cell r="O4502" t="str">
            <v>gchateaug</v>
          </cell>
          <cell r="Q4502">
            <v>0.77</v>
          </cell>
        </row>
        <row r="4503">
          <cell r="A4503" t="str">
            <v>2002</v>
          </cell>
          <cell r="B4503" t="str">
            <v>HU2</v>
          </cell>
          <cell r="C4503" t="str">
            <v>A00</v>
          </cell>
          <cell r="D4503" t="str">
            <v>PC_EMP</v>
          </cell>
          <cell r="E4503" t="str">
            <v>T</v>
          </cell>
          <cell r="F4503" t="str">
            <v>BES</v>
          </cell>
          <cell r="G4503" t="str">
            <v>TOTAL</v>
          </cell>
          <cell r="I4503" t="str">
            <v>MS</v>
          </cell>
          <cell r="K4503" t="str">
            <v>V</v>
          </cell>
          <cell r="L4503">
            <v>38628.496851851851</v>
          </cell>
          <cell r="M4503" t="str">
            <v>gchateaug</v>
          </cell>
          <cell r="N4503">
            <v>38680.624490740738</v>
          </cell>
          <cell r="O4503" t="str">
            <v>gchateaug</v>
          </cell>
          <cell r="Q4503">
            <v>0.11</v>
          </cell>
        </row>
        <row r="4504">
          <cell r="A4504" t="str">
            <v>2002</v>
          </cell>
          <cell r="B4504" t="str">
            <v>HU2</v>
          </cell>
          <cell r="C4504" t="str">
            <v>A00</v>
          </cell>
          <cell r="D4504" t="str">
            <v>PC_EMP</v>
          </cell>
          <cell r="E4504" t="str">
            <v>T</v>
          </cell>
          <cell r="F4504" t="str">
            <v>BES</v>
          </cell>
          <cell r="G4504" t="str">
            <v>RSE</v>
          </cell>
          <cell r="I4504" t="str">
            <v>MS</v>
          </cell>
          <cell r="K4504" t="str">
            <v>V</v>
          </cell>
          <cell r="L4504">
            <v>38628.496851851851</v>
          </cell>
          <cell r="M4504" t="str">
            <v>gchateaug</v>
          </cell>
          <cell r="N4504">
            <v>38680.624490740738</v>
          </cell>
          <cell r="O4504" t="str">
            <v>gchateaug</v>
          </cell>
          <cell r="Q4504">
            <v>0.05</v>
          </cell>
        </row>
        <row r="4505">
          <cell r="A4505" t="str">
            <v>2002</v>
          </cell>
          <cell r="B4505" t="str">
            <v>GR42</v>
          </cell>
          <cell r="C4505" t="str">
            <v>A00</v>
          </cell>
          <cell r="D4505" t="str">
            <v>PC_EMP</v>
          </cell>
          <cell r="E4505" t="str">
            <v>T</v>
          </cell>
          <cell r="F4505" t="str">
            <v>TOTAL</v>
          </cell>
          <cell r="G4505" t="str">
            <v>TOTAL</v>
          </cell>
          <cell r="H4505" t="str">
            <v>:</v>
          </cell>
          <cell r="I4505" t="str">
            <v>MS</v>
          </cell>
          <cell r="K4505" t="str">
            <v>V</v>
          </cell>
          <cell r="L4505">
            <v>38628.496851851851</v>
          </cell>
          <cell r="M4505" t="str">
            <v>gchateaug</v>
          </cell>
          <cell r="N4505">
            <v>38680.624490740738</v>
          </cell>
          <cell r="O4505" t="str">
            <v>gchateaug</v>
          </cell>
        </row>
        <row r="4506">
          <cell r="A4506" t="str">
            <v>2002</v>
          </cell>
          <cell r="B4506" t="str">
            <v>GR42</v>
          </cell>
          <cell r="C4506" t="str">
            <v>A00</v>
          </cell>
          <cell r="D4506" t="str">
            <v>PC_EMP</v>
          </cell>
          <cell r="E4506" t="str">
            <v>T</v>
          </cell>
          <cell r="F4506" t="str">
            <v>BES</v>
          </cell>
          <cell r="G4506" t="str">
            <v>TOTAL</v>
          </cell>
          <cell r="H4506" t="str">
            <v>:</v>
          </cell>
          <cell r="I4506" t="str">
            <v>MS</v>
          </cell>
          <cell r="K4506" t="str">
            <v>V</v>
          </cell>
          <cell r="L4506">
            <v>38628.496851851851</v>
          </cell>
          <cell r="M4506" t="str">
            <v>gchateaug</v>
          </cell>
          <cell r="N4506">
            <v>38680.624490740738</v>
          </cell>
          <cell r="O4506" t="str">
            <v>gchateaug</v>
          </cell>
        </row>
        <row r="4507">
          <cell r="A4507" t="str">
            <v>2002</v>
          </cell>
          <cell r="B4507" t="str">
            <v>GR14</v>
          </cell>
          <cell r="C4507" t="str">
            <v>A00</v>
          </cell>
          <cell r="D4507" t="str">
            <v>PC_EMP</v>
          </cell>
          <cell r="E4507" t="str">
            <v>T</v>
          </cell>
          <cell r="F4507" t="str">
            <v>TOTAL</v>
          </cell>
          <cell r="G4507" t="str">
            <v>TOTAL</v>
          </cell>
          <cell r="H4507" t="str">
            <v>:</v>
          </cell>
          <cell r="I4507" t="str">
            <v>MS</v>
          </cell>
          <cell r="K4507" t="str">
            <v>V</v>
          </cell>
          <cell r="L4507">
            <v>38628.496851851851</v>
          </cell>
          <cell r="M4507" t="str">
            <v>gchateaug</v>
          </cell>
          <cell r="N4507">
            <v>38680.624490740738</v>
          </cell>
          <cell r="O4507" t="str">
            <v>gchateaug</v>
          </cell>
        </row>
        <row r="4508">
          <cell r="A4508" t="str">
            <v>2002</v>
          </cell>
          <cell r="B4508" t="str">
            <v>GR14</v>
          </cell>
          <cell r="C4508" t="str">
            <v>A00</v>
          </cell>
          <cell r="D4508" t="str">
            <v>PC_EMP</v>
          </cell>
          <cell r="E4508" t="str">
            <v>T</v>
          </cell>
          <cell r="F4508" t="str">
            <v>BES</v>
          </cell>
          <cell r="G4508" t="str">
            <v>TOTAL</v>
          </cell>
          <cell r="H4508" t="str">
            <v>:</v>
          </cell>
          <cell r="I4508" t="str">
            <v>MS</v>
          </cell>
          <cell r="K4508" t="str">
            <v>V</v>
          </cell>
          <cell r="L4508">
            <v>38628.496851851851</v>
          </cell>
          <cell r="M4508" t="str">
            <v>gchateaug</v>
          </cell>
          <cell r="N4508">
            <v>38680.624490740738</v>
          </cell>
          <cell r="O4508" t="str">
            <v>gchateaug</v>
          </cell>
        </row>
        <row r="4509">
          <cell r="A4509" t="str">
            <v>1986</v>
          </cell>
          <cell r="B4509" t="str">
            <v>LU0</v>
          </cell>
          <cell r="C4509" t="str">
            <v>A00</v>
          </cell>
          <cell r="D4509" t="str">
            <v>PC_EMP</v>
          </cell>
          <cell r="E4509" t="str">
            <v>T</v>
          </cell>
          <cell r="F4509" t="str">
            <v>TOTAL</v>
          </cell>
          <cell r="G4509" t="str">
            <v>TOTAL</v>
          </cell>
          <cell r="H4509" t="str">
            <v>:</v>
          </cell>
          <cell r="I4509" t="str">
            <v>NC</v>
          </cell>
          <cell r="K4509" t="str">
            <v>V</v>
          </cell>
          <cell r="L4509">
            <v>38628.496851851851</v>
          </cell>
          <cell r="M4509" t="str">
            <v>gchateaug</v>
          </cell>
          <cell r="N4509">
            <v>38680.624479166669</v>
          </cell>
          <cell r="O4509" t="str">
            <v>gchateaug</v>
          </cell>
        </row>
        <row r="4510">
          <cell r="A4510" t="str">
            <v>1986</v>
          </cell>
          <cell r="B4510" t="str">
            <v>LU0</v>
          </cell>
          <cell r="C4510" t="str">
            <v>A00</v>
          </cell>
          <cell r="D4510" t="str">
            <v>PC_EMP</v>
          </cell>
          <cell r="E4510" t="str">
            <v>T</v>
          </cell>
          <cell r="F4510" t="str">
            <v>TOTAL</v>
          </cell>
          <cell r="G4510" t="str">
            <v>RSE</v>
          </cell>
          <cell r="H4510" t="str">
            <v>:</v>
          </cell>
          <cell r="I4510" t="str">
            <v>NC</v>
          </cell>
          <cell r="K4510" t="str">
            <v>V</v>
          </cell>
          <cell r="L4510">
            <v>38628.496851851851</v>
          </cell>
          <cell r="M4510" t="str">
            <v>gchateaug</v>
          </cell>
          <cell r="N4510">
            <v>38680.624479166669</v>
          </cell>
          <cell r="O4510" t="str">
            <v>gchateaug</v>
          </cell>
        </row>
        <row r="4511">
          <cell r="A4511" t="str">
            <v>1986</v>
          </cell>
          <cell r="B4511" t="str">
            <v>LU0</v>
          </cell>
          <cell r="C4511" t="str">
            <v>A00</v>
          </cell>
          <cell r="D4511" t="str">
            <v>PC_EMP</v>
          </cell>
          <cell r="E4511" t="str">
            <v>T</v>
          </cell>
          <cell r="F4511" t="str">
            <v>BES</v>
          </cell>
          <cell r="G4511" t="str">
            <v>TOTAL</v>
          </cell>
          <cell r="H4511" t="str">
            <v>:</v>
          </cell>
          <cell r="I4511" t="str">
            <v>NC</v>
          </cell>
          <cell r="K4511" t="str">
            <v>V</v>
          </cell>
          <cell r="L4511">
            <v>38628.496851851851</v>
          </cell>
          <cell r="M4511" t="str">
            <v>gchateaug</v>
          </cell>
          <cell r="N4511">
            <v>38680.624479166669</v>
          </cell>
          <cell r="O4511" t="str">
            <v>gchateaug</v>
          </cell>
        </row>
        <row r="4512">
          <cell r="A4512" t="str">
            <v>1986</v>
          </cell>
          <cell r="B4512" t="str">
            <v>LU0</v>
          </cell>
          <cell r="C4512" t="str">
            <v>A00</v>
          </cell>
          <cell r="D4512" t="str">
            <v>PC_EMP</v>
          </cell>
          <cell r="E4512" t="str">
            <v>T</v>
          </cell>
          <cell r="F4512" t="str">
            <v>BES</v>
          </cell>
          <cell r="G4512" t="str">
            <v>RSE</v>
          </cell>
          <cell r="H4512" t="str">
            <v>:</v>
          </cell>
          <cell r="I4512" t="str">
            <v>NC</v>
          </cell>
          <cell r="K4512" t="str">
            <v>V</v>
          </cell>
          <cell r="L4512">
            <v>38628.496851851851</v>
          </cell>
          <cell r="M4512" t="str">
            <v>gchateaug</v>
          </cell>
          <cell r="N4512">
            <v>38680.624479166669</v>
          </cell>
          <cell r="O4512" t="str">
            <v>gchateaug</v>
          </cell>
        </row>
        <row r="4513">
          <cell r="A4513" t="str">
            <v>2004</v>
          </cell>
          <cell r="B4513" t="str">
            <v>MT00</v>
          </cell>
          <cell r="C4513" t="str">
            <v>A00</v>
          </cell>
          <cell r="D4513" t="str">
            <v>PC_EMP</v>
          </cell>
          <cell r="E4513" t="str">
            <v>T</v>
          </cell>
          <cell r="F4513" t="str">
            <v>TOTAL</v>
          </cell>
          <cell r="G4513" t="str">
            <v>TOTAL</v>
          </cell>
          <cell r="H4513" t="str">
            <v>:</v>
          </cell>
          <cell r="I4513" t="str">
            <v>MS</v>
          </cell>
          <cell r="K4513" t="str">
            <v>V</v>
          </cell>
          <cell r="L4513">
            <v>38628.496851851851</v>
          </cell>
          <cell r="M4513" t="str">
            <v>gchateaug</v>
          </cell>
          <cell r="N4513">
            <v>38681.684606481482</v>
          </cell>
          <cell r="O4513" t="str">
            <v>gchateaug</v>
          </cell>
        </row>
        <row r="4514">
          <cell r="A4514" t="str">
            <v>2004</v>
          </cell>
          <cell r="B4514" t="str">
            <v>MT00</v>
          </cell>
          <cell r="C4514" t="str">
            <v>A00</v>
          </cell>
          <cell r="D4514" t="str">
            <v>PC_EMP</v>
          </cell>
          <cell r="E4514" t="str">
            <v>T</v>
          </cell>
          <cell r="F4514" t="str">
            <v>TOTAL</v>
          </cell>
          <cell r="G4514" t="str">
            <v>RSE</v>
          </cell>
          <cell r="H4514" t="str">
            <v>:</v>
          </cell>
          <cell r="I4514" t="str">
            <v>MS</v>
          </cell>
          <cell r="K4514" t="str">
            <v>V</v>
          </cell>
          <cell r="L4514">
            <v>38628.496851851851</v>
          </cell>
          <cell r="M4514" t="str">
            <v>gchateaug</v>
          </cell>
          <cell r="N4514">
            <v>38681.684606481482</v>
          </cell>
          <cell r="O4514" t="str">
            <v>gchateaug</v>
          </cell>
        </row>
        <row r="4515">
          <cell r="A4515" t="str">
            <v>2004</v>
          </cell>
          <cell r="B4515" t="str">
            <v>MT00</v>
          </cell>
          <cell r="C4515" t="str">
            <v>A00</v>
          </cell>
          <cell r="D4515" t="str">
            <v>PC_EMP</v>
          </cell>
          <cell r="E4515" t="str">
            <v>T</v>
          </cell>
          <cell r="F4515" t="str">
            <v>BES</v>
          </cell>
          <cell r="G4515" t="str">
            <v>TOTAL</v>
          </cell>
          <cell r="H4515" t="str">
            <v>:</v>
          </cell>
          <cell r="I4515" t="str">
            <v>MS</v>
          </cell>
          <cell r="K4515" t="str">
            <v>V</v>
          </cell>
          <cell r="L4515">
            <v>38628.496851851851</v>
          </cell>
          <cell r="M4515" t="str">
            <v>gchateaug</v>
          </cell>
          <cell r="N4515">
            <v>38681.684641203705</v>
          </cell>
          <cell r="O4515" t="str">
            <v>gchateaug</v>
          </cell>
        </row>
        <row r="4516">
          <cell r="A4516" t="str">
            <v>2004</v>
          </cell>
          <cell r="B4516" t="str">
            <v>MT00</v>
          </cell>
          <cell r="C4516" t="str">
            <v>A00</v>
          </cell>
          <cell r="D4516" t="str">
            <v>PC_EMP</v>
          </cell>
          <cell r="E4516" t="str">
            <v>T</v>
          </cell>
          <cell r="F4516" t="str">
            <v>BES</v>
          </cell>
          <cell r="G4516" t="str">
            <v>RSE</v>
          </cell>
          <cell r="H4516" t="str">
            <v>:</v>
          </cell>
          <cell r="I4516" t="str">
            <v>MS</v>
          </cell>
          <cell r="K4516" t="str">
            <v>V</v>
          </cell>
          <cell r="L4516">
            <v>38628.496851851851</v>
          </cell>
          <cell r="M4516" t="str">
            <v>gchateaug</v>
          </cell>
          <cell r="N4516">
            <v>38681.684641203705</v>
          </cell>
          <cell r="O4516" t="str">
            <v>gchateaug</v>
          </cell>
        </row>
        <row r="4517">
          <cell r="A4517" t="str">
            <v>2003</v>
          </cell>
          <cell r="B4517" t="str">
            <v>UKC</v>
          </cell>
          <cell r="C4517" t="str">
            <v>A00</v>
          </cell>
          <cell r="D4517" t="str">
            <v>PC_EMP</v>
          </cell>
          <cell r="E4517" t="str">
            <v>T</v>
          </cell>
          <cell r="F4517" t="str">
            <v>BES</v>
          </cell>
          <cell r="G4517" t="str">
            <v>RSE</v>
          </cell>
          <cell r="H4517" t="str">
            <v>:</v>
          </cell>
          <cell r="I4517" t="str">
            <v>NC</v>
          </cell>
          <cell r="K4517" t="str">
            <v>V</v>
          </cell>
          <cell r="L4517">
            <v>38628.496851851851</v>
          </cell>
          <cell r="M4517" t="str">
            <v>gchateaug</v>
          </cell>
          <cell r="N4517">
            <v>38680.624479166669</v>
          </cell>
          <cell r="O4517" t="str">
            <v>gchateaug</v>
          </cell>
        </row>
        <row r="4518">
          <cell r="A4518" t="str">
            <v>2003</v>
          </cell>
          <cell r="B4518" t="str">
            <v>SE04</v>
          </cell>
          <cell r="C4518" t="str">
            <v>A00</v>
          </cell>
          <cell r="D4518" t="str">
            <v>PC_EMP</v>
          </cell>
          <cell r="E4518" t="str">
            <v>T</v>
          </cell>
          <cell r="F4518" t="str">
            <v>TOTAL</v>
          </cell>
          <cell r="G4518" t="str">
            <v>TOTAL</v>
          </cell>
          <cell r="H4518" t="str">
            <v>:</v>
          </cell>
          <cell r="I4518" t="str">
            <v>NC</v>
          </cell>
          <cell r="K4518" t="str">
            <v>V</v>
          </cell>
          <cell r="L4518">
            <v>38628.496851851851</v>
          </cell>
          <cell r="M4518" t="str">
            <v>gchateaug</v>
          </cell>
          <cell r="N4518">
            <v>38680.624479166669</v>
          </cell>
          <cell r="O4518" t="str">
            <v>gchateaug</v>
          </cell>
        </row>
        <row r="4519">
          <cell r="A4519" t="str">
            <v>2003</v>
          </cell>
          <cell r="B4519" t="str">
            <v>SE04</v>
          </cell>
          <cell r="C4519" t="str">
            <v>A00</v>
          </cell>
          <cell r="D4519" t="str">
            <v>PC_EMP</v>
          </cell>
          <cell r="E4519" t="str">
            <v>T</v>
          </cell>
          <cell r="F4519" t="str">
            <v>BES</v>
          </cell>
          <cell r="G4519" t="str">
            <v>TOTAL</v>
          </cell>
          <cell r="I4519" t="str">
            <v>MS</v>
          </cell>
          <cell r="K4519" t="str">
            <v>V</v>
          </cell>
          <cell r="L4519">
            <v>38628.496851851851</v>
          </cell>
          <cell r="M4519" t="str">
            <v>gchateaug</v>
          </cell>
          <cell r="N4519">
            <v>38680.624479166669</v>
          </cell>
          <cell r="O4519" t="str">
            <v>gchateaug</v>
          </cell>
          <cell r="Q4519">
            <v>1.07</v>
          </cell>
        </row>
        <row r="4520">
          <cell r="A4520" t="str">
            <v>2003</v>
          </cell>
          <cell r="B4520" t="str">
            <v>SE04</v>
          </cell>
          <cell r="C4520" t="str">
            <v>A00</v>
          </cell>
          <cell r="D4520" t="str">
            <v>PC_EMP</v>
          </cell>
          <cell r="E4520" t="str">
            <v>T</v>
          </cell>
          <cell r="F4520" t="str">
            <v>BES</v>
          </cell>
          <cell r="G4520" t="str">
            <v>RSE</v>
          </cell>
          <cell r="I4520" t="str">
            <v>MS</v>
          </cell>
          <cell r="K4520" t="str">
            <v>V</v>
          </cell>
          <cell r="L4520">
            <v>38628.496851851851</v>
          </cell>
          <cell r="M4520" t="str">
            <v>gchateaug</v>
          </cell>
          <cell r="N4520">
            <v>38680.624479166669</v>
          </cell>
          <cell r="O4520" t="str">
            <v>gchateaug</v>
          </cell>
          <cell r="Q4520">
            <v>0.62</v>
          </cell>
        </row>
        <row r="4521">
          <cell r="A4521" t="str">
            <v>2003</v>
          </cell>
          <cell r="B4521" t="str">
            <v>RO08</v>
          </cell>
          <cell r="C4521" t="str">
            <v>A00</v>
          </cell>
          <cell r="D4521" t="str">
            <v>PC_EMP</v>
          </cell>
          <cell r="E4521" t="str">
            <v>T</v>
          </cell>
          <cell r="F4521" t="str">
            <v>TOTAL</v>
          </cell>
          <cell r="G4521" t="str">
            <v>TOTAL</v>
          </cell>
          <cell r="I4521" t="str">
            <v>MS</v>
          </cell>
          <cell r="K4521" t="str">
            <v>V</v>
          </cell>
          <cell r="L4521">
            <v>38628.496851851851</v>
          </cell>
          <cell r="M4521" t="str">
            <v>gchateaug</v>
          </cell>
          <cell r="N4521">
            <v>38680.624479166669</v>
          </cell>
          <cell r="O4521" t="str">
            <v>gchateaug</v>
          </cell>
          <cell r="Q4521">
            <v>2.06</v>
          </cell>
        </row>
        <row r="4522">
          <cell r="A4522" t="str">
            <v>2003</v>
          </cell>
          <cell r="B4522" t="str">
            <v>RO08</v>
          </cell>
          <cell r="C4522" t="str">
            <v>A00</v>
          </cell>
          <cell r="D4522" t="str">
            <v>PC_EMP</v>
          </cell>
          <cell r="E4522" t="str">
            <v>T</v>
          </cell>
          <cell r="F4522" t="str">
            <v>TOTAL</v>
          </cell>
          <cell r="G4522" t="str">
            <v>RSE</v>
          </cell>
          <cell r="I4522" t="str">
            <v>MS</v>
          </cell>
          <cell r="K4522" t="str">
            <v>V</v>
          </cell>
          <cell r="L4522">
            <v>38628.496851851851</v>
          </cell>
          <cell r="M4522" t="str">
            <v>gchateaug</v>
          </cell>
          <cell r="N4522">
            <v>38680.624479166669</v>
          </cell>
          <cell r="O4522" t="str">
            <v>gchateaug</v>
          </cell>
          <cell r="Q4522">
            <v>1.34</v>
          </cell>
        </row>
        <row r="4523">
          <cell r="A4523" t="str">
            <v>1987</v>
          </cell>
          <cell r="B4523" t="str">
            <v>DK00</v>
          </cell>
          <cell r="C4523" t="str">
            <v>A00</v>
          </cell>
          <cell r="D4523" t="str">
            <v>PC_EMP</v>
          </cell>
          <cell r="E4523" t="str">
            <v>T</v>
          </cell>
          <cell r="F4523" t="str">
            <v>BES</v>
          </cell>
          <cell r="G4523" t="str">
            <v>RSE</v>
          </cell>
          <cell r="I4523" t="str">
            <v>NC</v>
          </cell>
          <cell r="K4523" t="str">
            <v>V</v>
          </cell>
          <cell r="L4523">
            <v>38628.496863425928</v>
          </cell>
          <cell r="M4523" t="str">
            <v>gchateaug</v>
          </cell>
          <cell r="N4523">
            <v>38681.684652777774</v>
          </cell>
          <cell r="O4523" t="str">
            <v>gchateaug</v>
          </cell>
          <cell r="Q4523">
            <v>0.21</v>
          </cell>
        </row>
        <row r="4524">
          <cell r="A4524" t="str">
            <v>1987</v>
          </cell>
          <cell r="B4524" t="str">
            <v>DK00</v>
          </cell>
          <cell r="C4524" t="str">
            <v>A00</v>
          </cell>
          <cell r="D4524" t="str">
            <v>PC_EMP</v>
          </cell>
          <cell r="E4524" t="str">
            <v>T</v>
          </cell>
          <cell r="F4524" t="str">
            <v>BES</v>
          </cell>
          <cell r="G4524" t="str">
            <v>TOTAL</v>
          </cell>
          <cell r="I4524" t="str">
            <v>NC</v>
          </cell>
          <cell r="K4524" t="str">
            <v>V</v>
          </cell>
          <cell r="L4524">
            <v>38628.496863425928</v>
          </cell>
          <cell r="M4524" t="str">
            <v>gchateaug</v>
          </cell>
          <cell r="N4524">
            <v>38681.684652777774</v>
          </cell>
          <cell r="O4524" t="str">
            <v>gchateaug</v>
          </cell>
          <cell r="Q4524">
            <v>0.7</v>
          </cell>
        </row>
        <row r="4525">
          <cell r="A4525" t="str">
            <v>1987</v>
          </cell>
          <cell r="B4525" t="str">
            <v>DK00</v>
          </cell>
          <cell r="C4525" t="str">
            <v>A00</v>
          </cell>
          <cell r="D4525" t="str">
            <v>PC_EMP</v>
          </cell>
          <cell r="E4525" t="str">
            <v>T</v>
          </cell>
          <cell r="F4525" t="str">
            <v>TOTAL</v>
          </cell>
          <cell r="G4525" t="str">
            <v>RSE</v>
          </cell>
          <cell r="I4525" t="str">
            <v>NC</v>
          </cell>
          <cell r="K4525" t="str">
            <v>V</v>
          </cell>
          <cell r="L4525">
            <v>38628.496863425928</v>
          </cell>
          <cell r="M4525" t="str">
            <v>gchateaug</v>
          </cell>
          <cell r="N4525">
            <v>38681.684652777774</v>
          </cell>
          <cell r="O4525" t="str">
            <v>gchateaug</v>
          </cell>
          <cell r="Q4525">
            <v>0.68</v>
          </cell>
        </row>
        <row r="4526">
          <cell r="A4526" t="str">
            <v>1987</v>
          </cell>
          <cell r="B4526" t="str">
            <v>DK00</v>
          </cell>
          <cell r="C4526" t="str">
            <v>A00</v>
          </cell>
          <cell r="D4526" t="str">
            <v>PC_EMP</v>
          </cell>
          <cell r="E4526" t="str">
            <v>T</v>
          </cell>
          <cell r="F4526" t="str">
            <v>TOTAL</v>
          </cell>
          <cell r="G4526" t="str">
            <v>TOTAL</v>
          </cell>
          <cell r="I4526" t="str">
            <v>NC</v>
          </cell>
          <cell r="K4526" t="str">
            <v>V</v>
          </cell>
          <cell r="L4526">
            <v>38628.496863425928</v>
          </cell>
          <cell r="M4526" t="str">
            <v>gchateaug</v>
          </cell>
          <cell r="N4526">
            <v>38681.684652777774</v>
          </cell>
          <cell r="O4526" t="str">
            <v>gchateaug</v>
          </cell>
          <cell r="Q4526">
            <v>1.49</v>
          </cell>
        </row>
        <row r="4527">
          <cell r="A4527" t="str">
            <v>1987</v>
          </cell>
          <cell r="B4527" t="str">
            <v>LU0</v>
          </cell>
          <cell r="C4527" t="str">
            <v>A00</v>
          </cell>
          <cell r="D4527" t="str">
            <v>PC_EMP</v>
          </cell>
          <cell r="E4527" t="str">
            <v>T</v>
          </cell>
          <cell r="F4527" t="str">
            <v>BES</v>
          </cell>
          <cell r="G4527" t="str">
            <v>RSE</v>
          </cell>
          <cell r="H4527" t="str">
            <v>:</v>
          </cell>
          <cell r="I4527" t="str">
            <v>NC</v>
          </cell>
          <cell r="K4527" t="str">
            <v>V</v>
          </cell>
          <cell r="L4527">
            <v>38628.496863425928</v>
          </cell>
          <cell r="M4527" t="str">
            <v>gchateaug</v>
          </cell>
          <cell r="N4527">
            <v>38680.624456018515</v>
          </cell>
          <cell r="O4527" t="str">
            <v>gchateaug</v>
          </cell>
        </row>
        <row r="4528">
          <cell r="A4528" t="str">
            <v>1987</v>
          </cell>
          <cell r="B4528" t="str">
            <v>LU0</v>
          </cell>
          <cell r="C4528" t="str">
            <v>A00</v>
          </cell>
          <cell r="D4528" t="str">
            <v>PC_EMP</v>
          </cell>
          <cell r="E4528" t="str">
            <v>T</v>
          </cell>
          <cell r="F4528" t="str">
            <v>BES</v>
          </cell>
          <cell r="G4528" t="str">
            <v>TOTAL</v>
          </cell>
          <cell r="H4528" t="str">
            <v>:</v>
          </cell>
          <cell r="I4528" t="str">
            <v>NC</v>
          </cell>
          <cell r="K4528" t="str">
            <v>V</v>
          </cell>
          <cell r="L4528">
            <v>38628.496863425928</v>
          </cell>
          <cell r="M4528" t="str">
            <v>gchateaug</v>
          </cell>
          <cell r="N4528">
            <v>38680.624456018515</v>
          </cell>
          <cell r="O4528" t="str">
            <v>gchateaug</v>
          </cell>
        </row>
        <row r="4529">
          <cell r="A4529" t="str">
            <v>1987</v>
          </cell>
          <cell r="B4529" t="str">
            <v>LU0</v>
          </cell>
          <cell r="C4529" t="str">
            <v>A00</v>
          </cell>
          <cell r="D4529" t="str">
            <v>PC_EMP</v>
          </cell>
          <cell r="E4529" t="str">
            <v>T</v>
          </cell>
          <cell r="F4529" t="str">
            <v>TOTAL</v>
          </cell>
          <cell r="G4529" t="str">
            <v>RSE</v>
          </cell>
          <cell r="H4529" t="str">
            <v>:</v>
          </cell>
          <cell r="I4529" t="str">
            <v>NC</v>
          </cell>
          <cell r="K4529" t="str">
            <v>V</v>
          </cell>
          <cell r="L4529">
            <v>38628.496863425928</v>
          </cell>
          <cell r="M4529" t="str">
            <v>gchateaug</v>
          </cell>
          <cell r="N4529">
            <v>38680.624456018515</v>
          </cell>
          <cell r="O4529" t="str">
            <v>gchateaug</v>
          </cell>
        </row>
        <row r="4530">
          <cell r="A4530" t="str">
            <v>1987</v>
          </cell>
          <cell r="B4530" t="str">
            <v>LU0</v>
          </cell>
          <cell r="C4530" t="str">
            <v>A00</v>
          </cell>
          <cell r="D4530" t="str">
            <v>PC_EMP</v>
          </cell>
          <cell r="E4530" t="str">
            <v>T</v>
          </cell>
          <cell r="F4530" t="str">
            <v>TOTAL</v>
          </cell>
          <cell r="G4530" t="str">
            <v>TOTAL</v>
          </cell>
          <cell r="H4530" t="str">
            <v>:</v>
          </cell>
          <cell r="I4530" t="str">
            <v>NC</v>
          </cell>
          <cell r="K4530" t="str">
            <v>V</v>
          </cell>
          <cell r="L4530">
            <v>38628.496863425928</v>
          </cell>
          <cell r="M4530" t="str">
            <v>gchateaug</v>
          </cell>
          <cell r="N4530">
            <v>38680.624456018515</v>
          </cell>
          <cell r="O4530" t="str">
            <v>gchateaug</v>
          </cell>
        </row>
        <row r="4531">
          <cell r="A4531" t="str">
            <v>1999</v>
          </cell>
          <cell r="B4531" t="str">
            <v>RO04</v>
          </cell>
          <cell r="C4531" t="str">
            <v>A00</v>
          </cell>
          <cell r="D4531" t="str">
            <v>PC_EMP</v>
          </cell>
          <cell r="E4531" t="str">
            <v>T</v>
          </cell>
          <cell r="F4531" t="str">
            <v>TOTAL</v>
          </cell>
          <cell r="G4531" t="str">
            <v>RSE</v>
          </cell>
          <cell r="H4531" t="str">
            <v>:</v>
          </cell>
          <cell r="I4531" t="str">
            <v>NC</v>
          </cell>
          <cell r="K4531" t="str">
            <v>V</v>
          </cell>
          <cell r="L4531">
            <v>38628.496770833335</v>
          </cell>
          <cell r="M4531" t="str">
            <v>gchateaug</v>
          </cell>
          <cell r="N4531">
            <v>38680.624444444446</v>
          </cell>
          <cell r="O4531" t="str">
            <v>gchateaug</v>
          </cell>
        </row>
        <row r="4532">
          <cell r="A4532" t="str">
            <v>1999</v>
          </cell>
          <cell r="B4532" t="str">
            <v>RO04</v>
          </cell>
          <cell r="C4532" t="str">
            <v>A00</v>
          </cell>
          <cell r="D4532" t="str">
            <v>PC_EMP</v>
          </cell>
          <cell r="E4532" t="str">
            <v>T</v>
          </cell>
          <cell r="F4532" t="str">
            <v>TOTAL</v>
          </cell>
          <cell r="G4532" t="str">
            <v>TOTAL</v>
          </cell>
          <cell r="H4532" t="str">
            <v>:</v>
          </cell>
          <cell r="I4532" t="str">
            <v>NC</v>
          </cell>
          <cell r="K4532" t="str">
            <v>V</v>
          </cell>
          <cell r="L4532">
            <v>38628.496770833335</v>
          </cell>
          <cell r="M4532" t="str">
            <v>gchateaug</v>
          </cell>
          <cell r="N4532">
            <v>38680.624444444446</v>
          </cell>
          <cell r="O4532" t="str">
            <v>gchateaug</v>
          </cell>
        </row>
        <row r="4533">
          <cell r="A4533" t="str">
            <v>1999</v>
          </cell>
          <cell r="B4533" t="str">
            <v>RO02</v>
          </cell>
          <cell r="C4533" t="str">
            <v>A00</v>
          </cell>
          <cell r="D4533" t="str">
            <v>PC_EMP</v>
          </cell>
          <cell r="E4533" t="str">
            <v>T</v>
          </cell>
          <cell r="F4533" t="str">
            <v>BES</v>
          </cell>
          <cell r="G4533" t="str">
            <v>RSE</v>
          </cell>
          <cell r="H4533" t="str">
            <v>:</v>
          </cell>
          <cell r="I4533" t="str">
            <v>NC</v>
          </cell>
          <cell r="K4533" t="str">
            <v>V</v>
          </cell>
          <cell r="L4533">
            <v>38628.496770833335</v>
          </cell>
          <cell r="M4533" t="str">
            <v>gchateaug</v>
          </cell>
          <cell r="N4533">
            <v>38680.624444444446</v>
          </cell>
          <cell r="O4533" t="str">
            <v>gchateaug</v>
          </cell>
        </row>
        <row r="4534">
          <cell r="A4534" t="str">
            <v>1986</v>
          </cell>
          <cell r="B4534" t="str">
            <v>LU00</v>
          </cell>
          <cell r="C4534" t="str">
            <v>A00</v>
          </cell>
          <cell r="D4534" t="str">
            <v>PC_EMP</v>
          </cell>
          <cell r="E4534" t="str">
            <v>T</v>
          </cell>
          <cell r="F4534" t="str">
            <v>BES</v>
          </cell>
          <cell r="G4534" t="str">
            <v>RSE</v>
          </cell>
          <cell r="H4534" t="str">
            <v>:</v>
          </cell>
          <cell r="I4534" t="str">
            <v>NC</v>
          </cell>
          <cell r="K4534" t="str">
            <v>V</v>
          </cell>
          <cell r="L4534">
            <v>38628.496770833335</v>
          </cell>
          <cell r="M4534" t="str">
            <v>gchateaug</v>
          </cell>
          <cell r="N4534">
            <v>38680.624409722222</v>
          </cell>
          <cell r="O4534" t="str">
            <v>gchateaug</v>
          </cell>
        </row>
        <row r="4535">
          <cell r="A4535" t="str">
            <v>1986</v>
          </cell>
          <cell r="B4535" t="str">
            <v>LU00</v>
          </cell>
          <cell r="C4535" t="str">
            <v>A00</v>
          </cell>
          <cell r="D4535" t="str">
            <v>PC_EMP</v>
          </cell>
          <cell r="E4535" t="str">
            <v>T</v>
          </cell>
          <cell r="F4535" t="str">
            <v>BES</v>
          </cell>
          <cell r="G4535" t="str">
            <v>TOTAL</v>
          </cell>
          <cell r="H4535" t="str">
            <v>:</v>
          </cell>
          <cell r="I4535" t="str">
            <v>NC</v>
          </cell>
          <cell r="K4535" t="str">
            <v>V</v>
          </cell>
          <cell r="L4535">
            <v>38628.496770833335</v>
          </cell>
          <cell r="M4535" t="str">
            <v>gchateaug</v>
          </cell>
          <cell r="N4535">
            <v>38680.624409722222</v>
          </cell>
          <cell r="O4535" t="str">
            <v>gchateaug</v>
          </cell>
        </row>
        <row r="4536">
          <cell r="A4536" t="str">
            <v>1986</v>
          </cell>
          <cell r="B4536" t="str">
            <v>LU00</v>
          </cell>
          <cell r="C4536" t="str">
            <v>A00</v>
          </cell>
          <cell r="D4536" t="str">
            <v>PC_EMP</v>
          </cell>
          <cell r="E4536" t="str">
            <v>T</v>
          </cell>
          <cell r="F4536" t="str">
            <v>TOTAL</v>
          </cell>
          <cell r="G4536" t="str">
            <v>RSE</v>
          </cell>
          <cell r="H4536" t="str">
            <v>:</v>
          </cell>
          <cell r="I4536" t="str">
            <v>NC</v>
          </cell>
          <cell r="K4536" t="str">
            <v>V</v>
          </cell>
          <cell r="L4536">
            <v>38628.496770833335</v>
          </cell>
          <cell r="M4536" t="str">
            <v>gchateaug</v>
          </cell>
          <cell r="N4536">
            <v>38680.624409722222</v>
          </cell>
          <cell r="O4536" t="str">
            <v>gchateaug</v>
          </cell>
        </row>
        <row r="4537">
          <cell r="A4537" t="str">
            <v>1986</v>
          </cell>
          <cell r="B4537" t="str">
            <v>LU00</v>
          </cell>
          <cell r="C4537" t="str">
            <v>A00</v>
          </cell>
          <cell r="D4537" t="str">
            <v>PC_EMP</v>
          </cell>
          <cell r="E4537" t="str">
            <v>T</v>
          </cell>
          <cell r="F4537" t="str">
            <v>TOTAL</v>
          </cell>
          <cell r="G4537" t="str">
            <v>TOTAL</v>
          </cell>
          <cell r="H4537" t="str">
            <v>:</v>
          </cell>
          <cell r="I4537" t="str">
            <v>NC</v>
          </cell>
          <cell r="K4537" t="str">
            <v>V</v>
          </cell>
          <cell r="L4537">
            <v>38628.496770833335</v>
          </cell>
          <cell r="M4537" t="str">
            <v>gchateaug</v>
          </cell>
          <cell r="N4537">
            <v>38680.624409722222</v>
          </cell>
          <cell r="O4537" t="str">
            <v>gchateaug</v>
          </cell>
        </row>
        <row r="4538">
          <cell r="A4538" t="str">
            <v>1985</v>
          </cell>
          <cell r="B4538" t="str">
            <v>DK00</v>
          </cell>
          <cell r="C4538" t="str">
            <v>A00</v>
          </cell>
          <cell r="D4538" t="str">
            <v>PC_EMP</v>
          </cell>
          <cell r="E4538" t="str">
            <v>T</v>
          </cell>
          <cell r="F4538" t="str">
            <v>BES</v>
          </cell>
          <cell r="G4538" t="str">
            <v>RSE</v>
          </cell>
          <cell r="I4538" t="str">
            <v>NC</v>
          </cell>
          <cell r="K4538" t="str">
            <v>V</v>
          </cell>
          <cell r="L4538">
            <v>38628.496770833335</v>
          </cell>
          <cell r="M4538" t="str">
            <v>gchateaug</v>
          </cell>
          <cell r="N4538">
            <v>38681.684652777774</v>
          </cell>
          <cell r="O4538" t="str">
            <v>gchateaug</v>
          </cell>
          <cell r="Q4538">
            <v>0.19</v>
          </cell>
        </row>
        <row r="4539">
          <cell r="A4539" t="str">
            <v>1985</v>
          </cell>
          <cell r="B4539" t="str">
            <v>DK00</v>
          </cell>
          <cell r="C4539" t="str">
            <v>A00</v>
          </cell>
          <cell r="D4539" t="str">
            <v>PC_EMP</v>
          </cell>
          <cell r="E4539" t="str">
            <v>T</v>
          </cell>
          <cell r="F4539" t="str">
            <v>BES</v>
          </cell>
          <cell r="G4539" t="str">
            <v>TOTAL</v>
          </cell>
          <cell r="I4539" t="str">
            <v>NC</v>
          </cell>
          <cell r="K4539" t="str">
            <v>V</v>
          </cell>
          <cell r="L4539">
            <v>38628.496770833335</v>
          </cell>
          <cell r="M4539" t="str">
            <v>gchateaug</v>
          </cell>
          <cell r="N4539">
            <v>38681.684652777774</v>
          </cell>
          <cell r="O4539" t="str">
            <v>gchateaug</v>
          </cell>
          <cell r="Q4539">
            <v>0.65</v>
          </cell>
        </row>
        <row r="4540">
          <cell r="A4540" t="str">
            <v>1985</v>
          </cell>
          <cell r="B4540" t="str">
            <v>DK00</v>
          </cell>
          <cell r="C4540" t="str">
            <v>A00</v>
          </cell>
          <cell r="D4540" t="str">
            <v>PC_EMP</v>
          </cell>
          <cell r="E4540" t="str">
            <v>T</v>
          </cell>
          <cell r="F4540" t="str">
            <v>TOTAL</v>
          </cell>
          <cell r="G4540" t="str">
            <v>RSE</v>
          </cell>
          <cell r="I4540" t="str">
            <v>NC</v>
          </cell>
          <cell r="K4540" t="str">
            <v>V</v>
          </cell>
          <cell r="L4540">
            <v>38628.496770833335</v>
          </cell>
          <cell r="M4540" t="str">
            <v>gchateaug</v>
          </cell>
          <cell r="N4540">
            <v>38681.684652777774</v>
          </cell>
          <cell r="O4540" t="str">
            <v>gchateaug</v>
          </cell>
          <cell r="Q4540">
            <v>0.64</v>
          </cell>
        </row>
        <row r="4541">
          <cell r="A4541" t="str">
            <v>1985</v>
          </cell>
          <cell r="B4541" t="str">
            <v>DK00</v>
          </cell>
          <cell r="C4541" t="str">
            <v>A00</v>
          </cell>
          <cell r="D4541" t="str">
            <v>PC_EMP</v>
          </cell>
          <cell r="E4541" t="str">
            <v>T</v>
          </cell>
          <cell r="F4541" t="str">
            <v>TOTAL</v>
          </cell>
          <cell r="G4541" t="str">
            <v>TOTAL</v>
          </cell>
          <cell r="I4541" t="str">
            <v>NC</v>
          </cell>
          <cell r="K4541" t="str">
            <v>V</v>
          </cell>
          <cell r="L4541">
            <v>38628.496770833335</v>
          </cell>
          <cell r="M4541" t="str">
            <v>gchateaug</v>
          </cell>
          <cell r="N4541">
            <v>38681.684652777774</v>
          </cell>
          <cell r="O4541" t="str">
            <v>gchateaug</v>
          </cell>
          <cell r="Q4541">
            <v>1.42</v>
          </cell>
        </row>
        <row r="4542">
          <cell r="A4542" t="str">
            <v>1984</v>
          </cell>
          <cell r="B4542" t="str">
            <v>LU0</v>
          </cell>
          <cell r="C4542" t="str">
            <v>A00</v>
          </cell>
          <cell r="D4542" t="str">
            <v>PC_EMP</v>
          </cell>
          <cell r="E4542" t="str">
            <v>T</v>
          </cell>
          <cell r="F4542" t="str">
            <v>BES</v>
          </cell>
          <cell r="G4542" t="str">
            <v>RSE</v>
          </cell>
          <cell r="H4542" t="str">
            <v>:</v>
          </cell>
          <cell r="I4542" t="str">
            <v>NC</v>
          </cell>
          <cell r="K4542" t="str">
            <v>V</v>
          </cell>
          <cell r="L4542">
            <v>38628.496770833335</v>
          </cell>
          <cell r="M4542" t="str">
            <v>gchateaug</v>
          </cell>
          <cell r="N4542">
            <v>38680.624409722222</v>
          </cell>
          <cell r="O4542" t="str">
            <v>gchateaug</v>
          </cell>
        </row>
        <row r="4543">
          <cell r="A4543" t="str">
            <v>1999</v>
          </cell>
          <cell r="B4543" t="str">
            <v>ITG2</v>
          </cell>
          <cell r="C4543" t="str">
            <v>A00</v>
          </cell>
          <cell r="D4543" t="str">
            <v>PC_EMP</v>
          </cell>
          <cell r="E4543" t="str">
            <v>T</v>
          </cell>
          <cell r="F4543" t="str">
            <v>BES</v>
          </cell>
          <cell r="G4543" t="str">
            <v>RSE</v>
          </cell>
          <cell r="H4543" t="str">
            <v>:</v>
          </cell>
          <cell r="I4543" t="str">
            <v>NC</v>
          </cell>
          <cell r="K4543" t="str">
            <v>V</v>
          </cell>
          <cell r="L4543">
            <v>38628.496782407405</v>
          </cell>
          <cell r="M4543" t="str">
            <v>gchateaug</v>
          </cell>
          <cell r="N4543">
            <v>38680.624432870369</v>
          </cell>
          <cell r="O4543" t="str">
            <v>gchateaug</v>
          </cell>
        </row>
        <row r="4544">
          <cell r="A4544" t="str">
            <v>1999</v>
          </cell>
          <cell r="B4544" t="str">
            <v>ITG2</v>
          </cell>
          <cell r="C4544" t="str">
            <v>A00</v>
          </cell>
          <cell r="D4544" t="str">
            <v>PC_EMP</v>
          </cell>
          <cell r="E4544" t="str">
            <v>T</v>
          </cell>
          <cell r="F4544" t="str">
            <v>BES</v>
          </cell>
          <cell r="G4544" t="str">
            <v>TOTAL</v>
          </cell>
          <cell r="H4544" t="str">
            <v>:</v>
          </cell>
          <cell r="I4544" t="str">
            <v>NC</v>
          </cell>
          <cell r="K4544" t="str">
            <v>V</v>
          </cell>
          <cell r="L4544">
            <v>38628.496782407405</v>
          </cell>
          <cell r="M4544" t="str">
            <v>gchateaug</v>
          </cell>
          <cell r="N4544">
            <v>38680.624432870369</v>
          </cell>
          <cell r="O4544" t="str">
            <v>gchateaug</v>
          </cell>
        </row>
        <row r="4545">
          <cell r="A4545" t="str">
            <v>1999</v>
          </cell>
          <cell r="B4545" t="str">
            <v>ITG2</v>
          </cell>
          <cell r="C4545" t="str">
            <v>A00</v>
          </cell>
          <cell r="D4545" t="str">
            <v>PC_EMP</v>
          </cell>
          <cell r="E4545" t="str">
            <v>T</v>
          </cell>
          <cell r="F4545" t="str">
            <v>TOTAL</v>
          </cell>
          <cell r="G4545" t="str">
            <v>RSE</v>
          </cell>
          <cell r="H4545" t="str">
            <v>:</v>
          </cell>
          <cell r="I4545" t="str">
            <v>NC</v>
          </cell>
          <cell r="K4545" t="str">
            <v>V</v>
          </cell>
          <cell r="L4545">
            <v>38628.496782407405</v>
          </cell>
          <cell r="M4545" t="str">
            <v>gchateaug</v>
          </cell>
          <cell r="N4545">
            <v>38680.624432870369</v>
          </cell>
          <cell r="O4545" t="str">
            <v>gchateaug</v>
          </cell>
        </row>
        <row r="4546">
          <cell r="A4546" t="str">
            <v>1999</v>
          </cell>
          <cell r="B4546" t="str">
            <v>ITG2</v>
          </cell>
          <cell r="C4546" t="str">
            <v>A00</v>
          </cell>
          <cell r="D4546" t="str">
            <v>PC_EMP</v>
          </cell>
          <cell r="E4546" t="str">
            <v>T</v>
          </cell>
          <cell r="F4546" t="str">
            <v>TOTAL</v>
          </cell>
          <cell r="G4546" t="str">
            <v>TOTAL</v>
          </cell>
          <cell r="H4546" t="str">
            <v>:</v>
          </cell>
          <cell r="I4546" t="str">
            <v>NC</v>
          </cell>
          <cell r="K4546" t="str">
            <v>V</v>
          </cell>
          <cell r="L4546">
            <v>38628.496782407405</v>
          </cell>
          <cell r="M4546" t="str">
            <v>gchateaug</v>
          </cell>
          <cell r="N4546">
            <v>38680.624432870369</v>
          </cell>
          <cell r="O4546" t="str">
            <v>gchateaug</v>
          </cell>
        </row>
        <row r="4547">
          <cell r="A4547" t="str">
            <v>1999</v>
          </cell>
          <cell r="B4547" t="str">
            <v>ITG</v>
          </cell>
          <cell r="C4547" t="str">
            <v>A00</v>
          </cell>
          <cell r="D4547" t="str">
            <v>PC_EMP</v>
          </cell>
          <cell r="E4547" t="str">
            <v>T</v>
          </cell>
          <cell r="F4547" t="str">
            <v>BES</v>
          </cell>
          <cell r="G4547" t="str">
            <v>RSE</v>
          </cell>
          <cell r="H4547" t="str">
            <v>:</v>
          </cell>
          <cell r="I4547" t="str">
            <v>NC</v>
          </cell>
          <cell r="K4547" t="str">
            <v>V</v>
          </cell>
          <cell r="L4547">
            <v>38628.496782407405</v>
          </cell>
          <cell r="M4547" t="str">
            <v>gchateaug</v>
          </cell>
          <cell r="N4547">
            <v>38680.624432870369</v>
          </cell>
          <cell r="O4547" t="str">
            <v>gchateaug</v>
          </cell>
        </row>
        <row r="4548">
          <cell r="A4548" t="str">
            <v>1999</v>
          </cell>
          <cell r="B4548" t="str">
            <v>ITG</v>
          </cell>
          <cell r="C4548" t="str">
            <v>A00</v>
          </cell>
          <cell r="D4548" t="str">
            <v>PC_EMP</v>
          </cell>
          <cell r="E4548" t="str">
            <v>T</v>
          </cell>
          <cell r="F4548" t="str">
            <v>BES</v>
          </cell>
          <cell r="G4548" t="str">
            <v>TOTAL</v>
          </cell>
          <cell r="H4548" t="str">
            <v>:</v>
          </cell>
          <cell r="I4548" t="str">
            <v>NC</v>
          </cell>
          <cell r="K4548" t="str">
            <v>V</v>
          </cell>
          <cell r="L4548">
            <v>38628.496782407405</v>
          </cell>
          <cell r="M4548" t="str">
            <v>gchateaug</v>
          </cell>
          <cell r="N4548">
            <v>38680.624432870369</v>
          </cell>
          <cell r="O4548" t="str">
            <v>gchateaug</v>
          </cell>
        </row>
        <row r="4549">
          <cell r="A4549" t="str">
            <v>1999</v>
          </cell>
          <cell r="B4549" t="str">
            <v>ITG</v>
          </cell>
          <cell r="C4549" t="str">
            <v>A00</v>
          </cell>
          <cell r="D4549" t="str">
            <v>PC_EMP</v>
          </cell>
          <cell r="E4549" t="str">
            <v>T</v>
          </cell>
          <cell r="F4549" t="str">
            <v>TOTAL</v>
          </cell>
          <cell r="G4549" t="str">
            <v>RSE</v>
          </cell>
          <cell r="H4549" t="str">
            <v>:</v>
          </cell>
          <cell r="I4549" t="str">
            <v>NC</v>
          </cell>
          <cell r="K4549" t="str">
            <v>V</v>
          </cell>
          <cell r="L4549">
            <v>38628.496782407405</v>
          </cell>
          <cell r="M4549" t="str">
            <v>gchateaug</v>
          </cell>
          <cell r="N4549">
            <v>38680.624432870369</v>
          </cell>
          <cell r="O4549" t="str">
            <v>gchateaug</v>
          </cell>
        </row>
        <row r="4550">
          <cell r="A4550" t="str">
            <v>1999</v>
          </cell>
          <cell r="B4550" t="str">
            <v>ITG</v>
          </cell>
          <cell r="C4550" t="str">
            <v>A00</v>
          </cell>
          <cell r="D4550" t="str">
            <v>PC_EMP</v>
          </cell>
          <cell r="E4550" t="str">
            <v>T</v>
          </cell>
          <cell r="F4550" t="str">
            <v>TOTAL</v>
          </cell>
          <cell r="G4550" t="str">
            <v>TOTAL</v>
          </cell>
          <cell r="H4550" t="str">
            <v>:</v>
          </cell>
          <cell r="I4550" t="str">
            <v>NC</v>
          </cell>
          <cell r="K4550" t="str">
            <v>V</v>
          </cell>
          <cell r="L4550">
            <v>38628.496782407405</v>
          </cell>
          <cell r="M4550" t="str">
            <v>gchateaug</v>
          </cell>
          <cell r="N4550">
            <v>38680.624432870369</v>
          </cell>
          <cell r="O4550" t="str">
            <v>gchateaug</v>
          </cell>
        </row>
        <row r="4551">
          <cell r="A4551" t="str">
            <v>1999</v>
          </cell>
          <cell r="B4551" t="str">
            <v>ITF2</v>
          </cell>
          <cell r="C4551" t="str">
            <v>A00</v>
          </cell>
          <cell r="D4551" t="str">
            <v>PC_EMP</v>
          </cell>
          <cell r="E4551" t="str">
            <v>T</v>
          </cell>
          <cell r="F4551" t="str">
            <v>BES</v>
          </cell>
          <cell r="G4551" t="str">
            <v>RSE</v>
          </cell>
          <cell r="H4551" t="str">
            <v>:</v>
          </cell>
          <cell r="I4551" t="str">
            <v>NC</v>
          </cell>
          <cell r="K4551" t="str">
            <v>V</v>
          </cell>
          <cell r="L4551">
            <v>38628.496782407405</v>
          </cell>
          <cell r="M4551" t="str">
            <v>gchateaug</v>
          </cell>
          <cell r="N4551">
            <v>38680.624432870369</v>
          </cell>
          <cell r="O4551" t="str">
            <v>gchateaug</v>
          </cell>
        </row>
        <row r="4552">
          <cell r="A4552" t="str">
            <v>1999</v>
          </cell>
          <cell r="B4552" t="str">
            <v>ITF2</v>
          </cell>
          <cell r="C4552" t="str">
            <v>A00</v>
          </cell>
          <cell r="D4552" t="str">
            <v>PC_EMP</v>
          </cell>
          <cell r="E4552" t="str">
            <v>T</v>
          </cell>
          <cell r="F4552" t="str">
            <v>BES</v>
          </cell>
          <cell r="G4552" t="str">
            <v>TOTAL</v>
          </cell>
          <cell r="H4552" t="str">
            <v>:</v>
          </cell>
          <cell r="I4552" t="str">
            <v>NC</v>
          </cell>
          <cell r="K4552" t="str">
            <v>V</v>
          </cell>
          <cell r="L4552">
            <v>38628.496782407405</v>
          </cell>
          <cell r="M4552" t="str">
            <v>gchateaug</v>
          </cell>
          <cell r="N4552">
            <v>38680.624432870369</v>
          </cell>
          <cell r="O4552" t="str">
            <v>gchateaug</v>
          </cell>
        </row>
        <row r="4553">
          <cell r="A4553" t="str">
            <v>1998</v>
          </cell>
          <cell r="B4553" t="str">
            <v>SI00</v>
          </cell>
          <cell r="C4553" t="str">
            <v>A00</v>
          </cell>
          <cell r="D4553" t="str">
            <v>PC_EMP</v>
          </cell>
          <cell r="E4553" t="str">
            <v>T</v>
          </cell>
          <cell r="F4553" t="str">
            <v>BES</v>
          </cell>
          <cell r="G4553" t="str">
            <v>TOTAL</v>
          </cell>
          <cell r="I4553" t="str">
            <v>NC</v>
          </cell>
          <cell r="K4553" t="str">
            <v>V</v>
          </cell>
          <cell r="L4553">
            <v>38628.496793981481</v>
          </cell>
          <cell r="M4553" t="str">
            <v>gchateaug</v>
          </cell>
          <cell r="N4553">
            <v>38681.684641203705</v>
          </cell>
          <cell r="O4553" t="str">
            <v>gchateaug</v>
          </cell>
          <cell r="Q4553">
            <v>0.52</v>
          </cell>
        </row>
        <row r="4554">
          <cell r="A4554" t="str">
            <v>1998</v>
          </cell>
          <cell r="B4554" t="str">
            <v>SI00</v>
          </cell>
          <cell r="C4554" t="str">
            <v>A00</v>
          </cell>
          <cell r="D4554" t="str">
            <v>PC_EMP</v>
          </cell>
          <cell r="E4554" t="str">
            <v>T</v>
          </cell>
          <cell r="F4554" t="str">
            <v>BES</v>
          </cell>
          <cell r="G4554" t="str">
            <v>RSE</v>
          </cell>
          <cell r="I4554" t="str">
            <v>NC</v>
          </cell>
          <cell r="K4554" t="str">
            <v>V</v>
          </cell>
          <cell r="L4554">
            <v>38628.496793981481</v>
          </cell>
          <cell r="M4554" t="str">
            <v>gchateaug</v>
          </cell>
          <cell r="N4554">
            <v>38681.684641203705</v>
          </cell>
          <cell r="O4554" t="str">
            <v>gchateaug</v>
          </cell>
          <cell r="Q4554">
            <v>0.19</v>
          </cell>
        </row>
        <row r="4555">
          <cell r="A4555" t="str">
            <v>1998</v>
          </cell>
          <cell r="B4555" t="str">
            <v>LV00</v>
          </cell>
          <cell r="C4555" t="str">
            <v>A00</v>
          </cell>
          <cell r="D4555" t="str">
            <v>PC_EMP</v>
          </cell>
          <cell r="E4555" t="str">
            <v>T</v>
          </cell>
          <cell r="F4555" t="str">
            <v>TOTAL</v>
          </cell>
          <cell r="G4555" t="str">
            <v>TOTAL</v>
          </cell>
          <cell r="I4555" t="str">
            <v>NC</v>
          </cell>
          <cell r="K4555" t="str">
            <v>V</v>
          </cell>
          <cell r="L4555">
            <v>38628.496793981481</v>
          </cell>
          <cell r="M4555" t="str">
            <v>gchateaug</v>
          </cell>
          <cell r="N4555">
            <v>38681.684641203705</v>
          </cell>
          <cell r="O4555" t="str">
            <v>gchateaug</v>
          </cell>
          <cell r="Q4555">
            <v>0.62</v>
          </cell>
        </row>
        <row r="4556">
          <cell r="A4556" t="str">
            <v>1998</v>
          </cell>
          <cell r="B4556" t="str">
            <v>LV00</v>
          </cell>
          <cell r="C4556" t="str">
            <v>A00</v>
          </cell>
          <cell r="D4556" t="str">
            <v>PC_EMP</v>
          </cell>
          <cell r="E4556" t="str">
            <v>T</v>
          </cell>
          <cell r="F4556" t="str">
            <v>TOTAL</v>
          </cell>
          <cell r="G4556" t="str">
            <v>RSE</v>
          </cell>
          <cell r="I4556" t="str">
            <v>NC</v>
          </cell>
          <cell r="K4556" t="str">
            <v>V</v>
          </cell>
          <cell r="L4556">
            <v>38628.496793981481</v>
          </cell>
          <cell r="M4556" t="str">
            <v>gchateaug</v>
          </cell>
          <cell r="N4556">
            <v>38681.684641203705</v>
          </cell>
          <cell r="O4556" t="str">
            <v>gchateaug</v>
          </cell>
          <cell r="Q4556">
            <v>0.38</v>
          </cell>
        </row>
        <row r="4557">
          <cell r="A4557" t="str">
            <v>1998</v>
          </cell>
          <cell r="B4557" t="str">
            <v>LV00</v>
          </cell>
          <cell r="C4557" t="str">
            <v>A00</v>
          </cell>
          <cell r="D4557" t="str">
            <v>PC_EMP</v>
          </cell>
          <cell r="E4557" t="str">
            <v>T</v>
          </cell>
          <cell r="F4557" t="str">
            <v>BES</v>
          </cell>
          <cell r="G4557" t="str">
            <v>TOTAL</v>
          </cell>
          <cell r="I4557" t="str">
            <v>NC</v>
          </cell>
          <cell r="K4557" t="str">
            <v>V</v>
          </cell>
          <cell r="L4557">
            <v>38628.496793981481</v>
          </cell>
          <cell r="M4557" t="str">
            <v>gchateaug</v>
          </cell>
          <cell r="N4557">
            <v>38681.684641203705</v>
          </cell>
          <cell r="O4557" t="str">
            <v>gchateaug</v>
          </cell>
          <cell r="Q4557">
            <v>0.06</v>
          </cell>
        </row>
        <row r="4558">
          <cell r="A4558" t="str">
            <v>1998</v>
          </cell>
          <cell r="B4558" t="str">
            <v>LV00</v>
          </cell>
          <cell r="C4558" t="str">
            <v>A00</v>
          </cell>
          <cell r="D4558" t="str">
            <v>PC_EMP</v>
          </cell>
          <cell r="E4558" t="str">
            <v>T</v>
          </cell>
          <cell r="F4558" t="str">
            <v>BES</v>
          </cell>
          <cell r="G4558" t="str">
            <v>RSE</v>
          </cell>
          <cell r="I4558" t="str">
            <v>NC</v>
          </cell>
          <cell r="K4558" t="str">
            <v>V</v>
          </cell>
          <cell r="L4558">
            <v>38628.496793981481</v>
          </cell>
          <cell r="M4558" t="str">
            <v>gchateaug</v>
          </cell>
          <cell r="N4558">
            <v>38681.684641203705</v>
          </cell>
          <cell r="O4558" t="str">
            <v>gchateaug</v>
          </cell>
          <cell r="Q4558">
            <v>0.02</v>
          </cell>
        </row>
        <row r="4559">
          <cell r="A4559" t="str">
            <v>1997</v>
          </cell>
          <cell r="B4559" t="str">
            <v>LU00</v>
          </cell>
          <cell r="C4559" t="str">
            <v>A00</v>
          </cell>
          <cell r="D4559" t="str">
            <v>PC_EMP</v>
          </cell>
          <cell r="E4559" t="str">
            <v>T</v>
          </cell>
          <cell r="F4559" t="str">
            <v>TOTAL</v>
          </cell>
          <cell r="G4559" t="str">
            <v>TOTAL</v>
          </cell>
          <cell r="H4559" t="str">
            <v>:</v>
          </cell>
          <cell r="I4559" t="str">
            <v>NC</v>
          </cell>
          <cell r="K4559" t="str">
            <v>V</v>
          </cell>
          <cell r="L4559">
            <v>38628.496793981481</v>
          </cell>
          <cell r="M4559" t="str">
            <v>gchateaug</v>
          </cell>
          <cell r="N4559">
            <v>38680.624456018515</v>
          </cell>
          <cell r="O4559" t="str">
            <v>gchateaug</v>
          </cell>
        </row>
        <row r="4560">
          <cell r="A4560" t="str">
            <v>1997</v>
          </cell>
          <cell r="B4560" t="str">
            <v>LU00</v>
          </cell>
          <cell r="C4560" t="str">
            <v>A00</v>
          </cell>
          <cell r="D4560" t="str">
            <v>PC_EMP</v>
          </cell>
          <cell r="E4560" t="str">
            <v>T</v>
          </cell>
          <cell r="F4560" t="str">
            <v>TOTAL</v>
          </cell>
          <cell r="G4560" t="str">
            <v>RSE</v>
          </cell>
          <cell r="H4560" t="str">
            <v>:</v>
          </cell>
          <cell r="I4560" t="str">
            <v>NC</v>
          </cell>
          <cell r="K4560" t="str">
            <v>V</v>
          </cell>
          <cell r="L4560">
            <v>38628.496793981481</v>
          </cell>
          <cell r="M4560" t="str">
            <v>gchateaug</v>
          </cell>
          <cell r="N4560">
            <v>38680.624456018515</v>
          </cell>
          <cell r="O4560" t="str">
            <v>gchateaug</v>
          </cell>
        </row>
        <row r="4561">
          <cell r="A4561" t="str">
            <v>1983</v>
          </cell>
          <cell r="B4561" t="str">
            <v>LU00</v>
          </cell>
          <cell r="C4561" t="str">
            <v>A00</v>
          </cell>
          <cell r="D4561" t="str">
            <v>PC_EMP</v>
          </cell>
          <cell r="E4561" t="str">
            <v>T</v>
          </cell>
          <cell r="F4561" t="str">
            <v>TOTAL</v>
          </cell>
          <cell r="G4561" t="str">
            <v>TOTAL</v>
          </cell>
          <cell r="H4561" t="str">
            <v>:</v>
          </cell>
          <cell r="I4561" t="str">
            <v>NC</v>
          </cell>
          <cell r="K4561" t="str">
            <v>V</v>
          </cell>
          <cell r="L4561">
            <v>38628.496793981481</v>
          </cell>
          <cell r="M4561" t="str">
            <v>gchateaug</v>
          </cell>
          <cell r="N4561">
            <v>38680.624456018515</v>
          </cell>
          <cell r="O4561" t="str">
            <v>gchateaug</v>
          </cell>
        </row>
        <row r="4562">
          <cell r="A4562" t="str">
            <v>1983</v>
          </cell>
          <cell r="B4562" t="str">
            <v>LU00</v>
          </cell>
          <cell r="C4562" t="str">
            <v>A00</v>
          </cell>
          <cell r="D4562" t="str">
            <v>PC_EMP</v>
          </cell>
          <cell r="E4562" t="str">
            <v>T</v>
          </cell>
          <cell r="F4562" t="str">
            <v>TOTAL</v>
          </cell>
          <cell r="G4562" t="str">
            <v>RSE</v>
          </cell>
          <cell r="H4562" t="str">
            <v>:</v>
          </cell>
          <cell r="I4562" t="str">
            <v>NC</v>
          </cell>
          <cell r="K4562" t="str">
            <v>V</v>
          </cell>
          <cell r="L4562">
            <v>38628.496793981481</v>
          </cell>
          <cell r="M4562" t="str">
            <v>gchateaug</v>
          </cell>
          <cell r="N4562">
            <v>38680.624456018515</v>
          </cell>
          <cell r="O4562" t="str">
            <v>gchateaug</v>
          </cell>
        </row>
        <row r="4563">
          <cell r="A4563" t="str">
            <v>1983</v>
          </cell>
          <cell r="B4563" t="str">
            <v>LU00</v>
          </cell>
          <cell r="C4563" t="str">
            <v>A00</v>
          </cell>
          <cell r="D4563" t="str">
            <v>PC_EMP</v>
          </cell>
          <cell r="E4563" t="str">
            <v>T</v>
          </cell>
          <cell r="F4563" t="str">
            <v>BES</v>
          </cell>
          <cell r="G4563" t="str">
            <v>TOTAL</v>
          </cell>
          <cell r="H4563" t="str">
            <v>:</v>
          </cell>
          <cell r="I4563" t="str">
            <v>NC</v>
          </cell>
          <cell r="K4563" t="str">
            <v>V</v>
          </cell>
          <cell r="L4563">
            <v>38628.496793981481</v>
          </cell>
          <cell r="M4563" t="str">
            <v>gchateaug</v>
          </cell>
          <cell r="N4563">
            <v>38680.624456018515</v>
          </cell>
          <cell r="O4563" t="str">
            <v>gchateaug</v>
          </cell>
        </row>
        <row r="4564">
          <cell r="A4564" t="str">
            <v>1983</v>
          </cell>
          <cell r="B4564" t="str">
            <v>LU00</v>
          </cell>
          <cell r="C4564" t="str">
            <v>A00</v>
          </cell>
          <cell r="D4564" t="str">
            <v>PC_EMP</v>
          </cell>
          <cell r="E4564" t="str">
            <v>T</v>
          </cell>
          <cell r="F4564" t="str">
            <v>BES</v>
          </cell>
          <cell r="G4564" t="str">
            <v>RSE</v>
          </cell>
          <cell r="H4564" t="str">
            <v>:</v>
          </cell>
          <cell r="I4564" t="str">
            <v>NC</v>
          </cell>
          <cell r="K4564" t="str">
            <v>V</v>
          </cell>
          <cell r="L4564">
            <v>38628.496793981481</v>
          </cell>
          <cell r="M4564" t="str">
            <v>gchateaug</v>
          </cell>
          <cell r="N4564">
            <v>38680.624456018515</v>
          </cell>
          <cell r="O4564" t="str">
            <v>gchateaug</v>
          </cell>
        </row>
        <row r="4565">
          <cell r="A4565" t="str">
            <v>2004</v>
          </cell>
          <cell r="B4565" t="str">
            <v>MT0</v>
          </cell>
          <cell r="C4565" t="str">
            <v>A00</v>
          </cell>
          <cell r="D4565" t="str">
            <v>PC_EMP</v>
          </cell>
          <cell r="E4565" t="str">
            <v>T</v>
          </cell>
          <cell r="F4565" t="str">
            <v>TOTAL</v>
          </cell>
          <cell r="G4565" t="str">
            <v>TOTAL</v>
          </cell>
          <cell r="H4565" t="str">
            <v>:</v>
          </cell>
          <cell r="I4565" t="str">
            <v>MS</v>
          </cell>
          <cell r="K4565" t="str">
            <v>V</v>
          </cell>
          <cell r="L4565">
            <v>38628.496793981481</v>
          </cell>
          <cell r="M4565" t="str">
            <v>gchateaug</v>
          </cell>
          <cell r="N4565">
            <v>38681.684467592589</v>
          </cell>
          <cell r="O4565" t="str">
            <v>gchateaug</v>
          </cell>
        </row>
        <row r="4566">
          <cell r="A4566" t="str">
            <v>2004</v>
          </cell>
          <cell r="B4566" t="str">
            <v>MT0</v>
          </cell>
          <cell r="C4566" t="str">
            <v>A00</v>
          </cell>
          <cell r="D4566" t="str">
            <v>PC_EMP</v>
          </cell>
          <cell r="E4566" t="str">
            <v>T</v>
          </cell>
          <cell r="F4566" t="str">
            <v>TOTAL</v>
          </cell>
          <cell r="G4566" t="str">
            <v>RSE</v>
          </cell>
          <cell r="H4566" t="str">
            <v>:</v>
          </cell>
          <cell r="I4566" t="str">
            <v>MS</v>
          </cell>
          <cell r="K4566" t="str">
            <v>V</v>
          </cell>
          <cell r="L4566">
            <v>38628.496793981481</v>
          </cell>
          <cell r="M4566" t="str">
            <v>gchateaug</v>
          </cell>
          <cell r="N4566">
            <v>38681.684467592589</v>
          </cell>
          <cell r="O4566" t="str">
            <v>gchateaug</v>
          </cell>
        </row>
        <row r="4567">
          <cell r="A4567" t="str">
            <v>2004</v>
          </cell>
          <cell r="B4567" t="str">
            <v>MT0</v>
          </cell>
          <cell r="C4567" t="str">
            <v>A00</v>
          </cell>
          <cell r="D4567" t="str">
            <v>PC_EMP</v>
          </cell>
          <cell r="E4567" t="str">
            <v>T</v>
          </cell>
          <cell r="F4567" t="str">
            <v>BES</v>
          </cell>
          <cell r="G4567" t="str">
            <v>TOTAL</v>
          </cell>
          <cell r="H4567" t="str">
            <v>:</v>
          </cell>
          <cell r="I4567" t="str">
            <v>MS</v>
          </cell>
          <cell r="K4567" t="str">
            <v>V</v>
          </cell>
          <cell r="L4567">
            <v>38628.496793981481</v>
          </cell>
          <cell r="M4567" t="str">
            <v>gchateaug</v>
          </cell>
          <cell r="N4567">
            <v>38681.684467592589</v>
          </cell>
          <cell r="O4567" t="str">
            <v>gchateaug</v>
          </cell>
        </row>
        <row r="4568">
          <cell r="A4568" t="str">
            <v>2004</v>
          </cell>
          <cell r="B4568" t="str">
            <v>MT0</v>
          </cell>
          <cell r="C4568" t="str">
            <v>A00</v>
          </cell>
          <cell r="D4568" t="str">
            <v>PC_EMP</v>
          </cell>
          <cell r="E4568" t="str">
            <v>T</v>
          </cell>
          <cell r="F4568" t="str">
            <v>BES</v>
          </cell>
          <cell r="G4568" t="str">
            <v>RSE</v>
          </cell>
          <cell r="H4568" t="str">
            <v>:</v>
          </cell>
          <cell r="I4568" t="str">
            <v>MS</v>
          </cell>
          <cell r="K4568" t="str">
            <v>V</v>
          </cell>
          <cell r="L4568">
            <v>38628.496793981481</v>
          </cell>
          <cell r="M4568" t="str">
            <v>gchateaug</v>
          </cell>
          <cell r="N4568">
            <v>38681.684467592589</v>
          </cell>
          <cell r="O4568" t="str">
            <v>gchateaug</v>
          </cell>
        </row>
        <row r="4569">
          <cell r="A4569" t="str">
            <v>2004</v>
          </cell>
          <cell r="B4569" t="str">
            <v>EE0</v>
          </cell>
          <cell r="C4569" t="str">
            <v>A00</v>
          </cell>
          <cell r="D4569" t="str">
            <v>PC_EMP</v>
          </cell>
          <cell r="E4569" t="str">
            <v>T</v>
          </cell>
          <cell r="F4569" t="str">
            <v>TOTAL</v>
          </cell>
          <cell r="G4569" t="str">
            <v>TOTAL</v>
          </cell>
          <cell r="H4569" t="str">
            <v>:</v>
          </cell>
          <cell r="I4569" t="str">
            <v>MS</v>
          </cell>
          <cell r="K4569" t="str">
            <v>V</v>
          </cell>
          <cell r="L4569">
            <v>38628.496793981481</v>
          </cell>
          <cell r="M4569" t="str">
            <v>gchateaug</v>
          </cell>
          <cell r="N4569">
            <v>38681.68445601852</v>
          </cell>
          <cell r="O4569" t="str">
            <v>gchateaug</v>
          </cell>
        </row>
        <row r="4570">
          <cell r="A4570" t="str">
            <v>2004</v>
          </cell>
          <cell r="B4570" t="str">
            <v>EE0</v>
          </cell>
          <cell r="C4570" t="str">
            <v>A00</v>
          </cell>
          <cell r="D4570" t="str">
            <v>PC_EMP</v>
          </cell>
          <cell r="E4570" t="str">
            <v>T</v>
          </cell>
          <cell r="F4570" t="str">
            <v>TOTAL</v>
          </cell>
          <cell r="G4570" t="str">
            <v>RSE</v>
          </cell>
          <cell r="H4570" t="str">
            <v>:</v>
          </cell>
          <cell r="I4570" t="str">
            <v>MS</v>
          </cell>
          <cell r="K4570" t="str">
            <v>V</v>
          </cell>
          <cell r="L4570">
            <v>38628.496793981481</v>
          </cell>
          <cell r="M4570" t="str">
            <v>gchateaug</v>
          </cell>
          <cell r="N4570">
            <v>38681.68445601852</v>
          </cell>
          <cell r="O4570" t="str">
            <v>gchateaug</v>
          </cell>
        </row>
        <row r="4571">
          <cell r="A4571" t="str">
            <v>2000</v>
          </cell>
          <cell r="B4571" t="str">
            <v>ITD5</v>
          </cell>
          <cell r="C4571" t="str">
            <v>A00</v>
          </cell>
          <cell r="D4571" t="str">
            <v>PC_EMP</v>
          </cell>
          <cell r="E4571" t="str">
            <v>T</v>
          </cell>
          <cell r="F4571" t="str">
            <v>TOTAL</v>
          </cell>
          <cell r="G4571" t="str">
            <v>TOTAL</v>
          </cell>
          <cell r="I4571" t="str">
            <v>NC</v>
          </cell>
          <cell r="J4571" t="str">
            <v>; former flag equal "s"</v>
          </cell>
          <cell r="K4571" t="str">
            <v>V</v>
          </cell>
          <cell r="L4571">
            <v>38628.496793981481</v>
          </cell>
          <cell r="M4571" t="str">
            <v>gchateaug</v>
          </cell>
          <cell r="N4571">
            <v>38680.624456018515</v>
          </cell>
          <cell r="O4571" t="str">
            <v>gchateaug</v>
          </cell>
          <cell r="Q4571">
            <v>1.1200000000000001</v>
          </cell>
        </row>
        <row r="4572">
          <cell r="A4572" t="str">
            <v>2000</v>
          </cell>
          <cell r="B4572" t="str">
            <v>ITD5</v>
          </cell>
          <cell r="C4572" t="str">
            <v>A00</v>
          </cell>
          <cell r="D4572" t="str">
            <v>PC_EMP</v>
          </cell>
          <cell r="E4572" t="str">
            <v>T</v>
          </cell>
          <cell r="F4572" t="str">
            <v>TOTAL</v>
          </cell>
          <cell r="G4572" t="str">
            <v>RSE</v>
          </cell>
          <cell r="I4572" t="str">
            <v>NC</v>
          </cell>
          <cell r="J4572" t="str">
            <v>; former flag equal "s"</v>
          </cell>
          <cell r="K4572" t="str">
            <v>V</v>
          </cell>
          <cell r="L4572">
            <v>38628.496793981481</v>
          </cell>
          <cell r="M4572" t="str">
            <v>gchateaug</v>
          </cell>
          <cell r="N4572">
            <v>38680.624456018515</v>
          </cell>
          <cell r="O4572" t="str">
            <v>gchateaug</v>
          </cell>
          <cell r="Q4572">
            <v>0.52</v>
          </cell>
        </row>
        <row r="4573">
          <cell r="A4573" t="str">
            <v>2000</v>
          </cell>
          <cell r="B4573" t="str">
            <v>ITD5</v>
          </cell>
          <cell r="C4573" t="str">
            <v>A00</v>
          </cell>
          <cell r="D4573" t="str">
            <v>PC_EMP</v>
          </cell>
          <cell r="E4573" t="str">
            <v>T</v>
          </cell>
          <cell r="F4573" t="str">
            <v>BES</v>
          </cell>
          <cell r="G4573" t="str">
            <v>TOTAL</v>
          </cell>
          <cell r="I4573" t="str">
            <v>NC</v>
          </cell>
          <cell r="J4573" t="str">
            <v>; former flag equal "s"</v>
          </cell>
          <cell r="K4573" t="str">
            <v>V</v>
          </cell>
          <cell r="L4573">
            <v>38628.496793981481</v>
          </cell>
          <cell r="M4573" t="str">
            <v>gchateaug</v>
          </cell>
          <cell r="N4573">
            <v>38680.624456018515</v>
          </cell>
          <cell r="O4573" t="str">
            <v>gchateaug</v>
          </cell>
          <cell r="Q4573">
            <v>0.49</v>
          </cell>
        </row>
        <row r="4574">
          <cell r="A4574" t="str">
            <v>1999</v>
          </cell>
          <cell r="B4574" t="str">
            <v>FR81</v>
          </cell>
          <cell r="C4574" t="str">
            <v>A00</v>
          </cell>
          <cell r="D4574" t="str">
            <v>PC_EMP</v>
          </cell>
          <cell r="E4574" t="str">
            <v>T</v>
          </cell>
          <cell r="F4574" t="str">
            <v>TOTAL</v>
          </cell>
          <cell r="G4574" t="str">
            <v>RSE</v>
          </cell>
          <cell r="H4574" t="str">
            <v>:</v>
          </cell>
          <cell r="I4574" t="str">
            <v>NC</v>
          </cell>
          <cell r="K4574" t="str">
            <v>V</v>
          </cell>
          <cell r="L4574">
            <v>38628.496793981481</v>
          </cell>
          <cell r="M4574" t="str">
            <v>gchateaug</v>
          </cell>
          <cell r="N4574">
            <v>38680.624467592592</v>
          </cell>
          <cell r="O4574" t="str">
            <v>gchateaug</v>
          </cell>
        </row>
        <row r="4575">
          <cell r="A4575" t="str">
            <v>1999</v>
          </cell>
          <cell r="B4575" t="str">
            <v>FR81</v>
          </cell>
          <cell r="C4575" t="str">
            <v>A00</v>
          </cell>
          <cell r="D4575" t="str">
            <v>PC_EMP</v>
          </cell>
          <cell r="E4575" t="str">
            <v>T</v>
          </cell>
          <cell r="F4575" t="str">
            <v>BES</v>
          </cell>
          <cell r="G4575" t="str">
            <v>TOTAL</v>
          </cell>
          <cell r="H4575" t="str">
            <v>:</v>
          </cell>
          <cell r="I4575" t="str">
            <v>NC</v>
          </cell>
          <cell r="K4575" t="str">
            <v>V</v>
          </cell>
          <cell r="L4575">
            <v>38628.496793981481</v>
          </cell>
          <cell r="M4575" t="str">
            <v>gchateaug</v>
          </cell>
          <cell r="N4575">
            <v>38680.624467592592</v>
          </cell>
          <cell r="O4575" t="str">
            <v>gchateaug</v>
          </cell>
        </row>
        <row r="4576">
          <cell r="A4576" t="str">
            <v>1999</v>
          </cell>
          <cell r="B4576" t="str">
            <v>FR81</v>
          </cell>
          <cell r="C4576" t="str">
            <v>A00</v>
          </cell>
          <cell r="D4576" t="str">
            <v>PC_EMP</v>
          </cell>
          <cell r="E4576" t="str">
            <v>T</v>
          </cell>
          <cell r="F4576" t="str">
            <v>BES</v>
          </cell>
          <cell r="G4576" t="str">
            <v>RSE</v>
          </cell>
          <cell r="H4576" t="str">
            <v>:</v>
          </cell>
          <cell r="I4576" t="str">
            <v>NC</v>
          </cell>
          <cell r="K4576" t="str">
            <v>V</v>
          </cell>
          <cell r="L4576">
            <v>38628.496793981481</v>
          </cell>
          <cell r="M4576" t="str">
            <v>gchateaug</v>
          </cell>
          <cell r="N4576">
            <v>38680.624467592592</v>
          </cell>
          <cell r="O4576" t="str">
            <v>gchateaug</v>
          </cell>
        </row>
        <row r="4577">
          <cell r="A4577" t="str">
            <v>1999</v>
          </cell>
          <cell r="B4577" t="str">
            <v>FR52</v>
          </cell>
          <cell r="C4577" t="str">
            <v>A00</v>
          </cell>
          <cell r="D4577" t="str">
            <v>PC_EMP</v>
          </cell>
          <cell r="E4577" t="str">
            <v>T</v>
          </cell>
          <cell r="F4577" t="str">
            <v>TOTAL</v>
          </cell>
          <cell r="G4577" t="str">
            <v>TOTAL</v>
          </cell>
          <cell r="H4577" t="str">
            <v>:</v>
          </cell>
          <cell r="I4577" t="str">
            <v>NC</v>
          </cell>
          <cell r="K4577" t="str">
            <v>V</v>
          </cell>
          <cell r="L4577">
            <v>38628.496793981481</v>
          </cell>
          <cell r="M4577" t="str">
            <v>gchateaug</v>
          </cell>
          <cell r="N4577">
            <v>38680.624467592592</v>
          </cell>
          <cell r="O4577" t="str">
            <v>gchateaug</v>
          </cell>
        </row>
        <row r="4578">
          <cell r="A4578" t="str">
            <v>1999</v>
          </cell>
          <cell r="B4578" t="str">
            <v>FR52</v>
          </cell>
          <cell r="C4578" t="str">
            <v>A00</v>
          </cell>
          <cell r="D4578" t="str">
            <v>PC_EMP</v>
          </cell>
          <cell r="E4578" t="str">
            <v>T</v>
          </cell>
          <cell r="F4578" t="str">
            <v>TOTAL</v>
          </cell>
          <cell r="G4578" t="str">
            <v>RSE</v>
          </cell>
          <cell r="H4578" t="str">
            <v>:</v>
          </cell>
          <cell r="I4578" t="str">
            <v>NC</v>
          </cell>
          <cell r="K4578" t="str">
            <v>V</v>
          </cell>
          <cell r="L4578">
            <v>38628.496793981481</v>
          </cell>
          <cell r="M4578" t="str">
            <v>gchateaug</v>
          </cell>
          <cell r="N4578">
            <v>38680.624467592592</v>
          </cell>
          <cell r="O4578" t="str">
            <v>gchateaug</v>
          </cell>
        </row>
        <row r="4579">
          <cell r="A4579" t="str">
            <v>1999</v>
          </cell>
          <cell r="B4579" t="str">
            <v>FR52</v>
          </cell>
          <cell r="C4579" t="str">
            <v>A00</v>
          </cell>
          <cell r="D4579" t="str">
            <v>PC_EMP</v>
          </cell>
          <cell r="E4579" t="str">
            <v>T</v>
          </cell>
          <cell r="F4579" t="str">
            <v>BES</v>
          </cell>
          <cell r="G4579" t="str">
            <v>TOTAL</v>
          </cell>
          <cell r="H4579" t="str">
            <v>:</v>
          </cell>
          <cell r="I4579" t="str">
            <v>NC</v>
          </cell>
          <cell r="K4579" t="str">
            <v>V</v>
          </cell>
          <cell r="L4579">
            <v>38628.496793981481</v>
          </cell>
          <cell r="M4579" t="str">
            <v>gchateaug</v>
          </cell>
          <cell r="N4579">
            <v>38680.624467592592</v>
          </cell>
          <cell r="O4579" t="str">
            <v>gchateaug</v>
          </cell>
        </row>
        <row r="4580">
          <cell r="A4580" t="str">
            <v>1999</v>
          </cell>
          <cell r="B4580" t="str">
            <v>FR52</v>
          </cell>
          <cell r="C4580" t="str">
            <v>A00</v>
          </cell>
          <cell r="D4580" t="str">
            <v>PC_EMP</v>
          </cell>
          <cell r="E4580" t="str">
            <v>T</v>
          </cell>
          <cell r="F4580" t="str">
            <v>BES</v>
          </cell>
          <cell r="G4580" t="str">
            <v>RSE</v>
          </cell>
          <cell r="H4580" t="str">
            <v>:</v>
          </cell>
          <cell r="I4580" t="str">
            <v>NC</v>
          </cell>
          <cell r="K4580" t="str">
            <v>V</v>
          </cell>
          <cell r="L4580">
            <v>38628.496793981481</v>
          </cell>
          <cell r="M4580" t="str">
            <v>gchateaug</v>
          </cell>
          <cell r="N4580">
            <v>38680.624467592592</v>
          </cell>
          <cell r="O4580" t="str">
            <v>gchateaug</v>
          </cell>
        </row>
        <row r="4581">
          <cell r="A4581" t="str">
            <v>1999</v>
          </cell>
          <cell r="B4581" t="str">
            <v>FR42</v>
          </cell>
          <cell r="C4581" t="str">
            <v>A00</v>
          </cell>
          <cell r="D4581" t="str">
            <v>PC_EMP</v>
          </cell>
          <cell r="E4581" t="str">
            <v>T</v>
          </cell>
          <cell r="F4581" t="str">
            <v>TOTAL</v>
          </cell>
          <cell r="G4581" t="str">
            <v>TOTAL</v>
          </cell>
          <cell r="H4581" t="str">
            <v>:</v>
          </cell>
          <cell r="I4581" t="str">
            <v>NC</v>
          </cell>
          <cell r="K4581" t="str">
            <v>V</v>
          </cell>
          <cell r="L4581">
            <v>38628.496793981481</v>
          </cell>
          <cell r="M4581" t="str">
            <v>gchateaug</v>
          </cell>
          <cell r="N4581">
            <v>38680.624467592592</v>
          </cell>
          <cell r="O4581" t="str">
            <v>gchateaug</v>
          </cell>
        </row>
        <row r="4582">
          <cell r="A4582" t="str">
            <v>1999</v>
          </cell>
          <cell r="B4582" t="str">
            <v>FR42</v>
          </cell>
          <cell r="C4582" t="str">
            <v>A00</v>
          </cell>
          <cell r="D4582" t="str">
            <v>PC_EMP</v>
          </cell>
          <cell r="E4582" t="str">
            <v>T</v>
          </cell>
          <cell r="F4582" t="str">
            <v>TOTAL</v>
          </cell>
          <cell r="G4582" t="str">
            <v>RSE</v>
          </cell>
          <cell r="H4582" t="str">
            <v>:</v>
          </cell>
          <cell r="I4582" t="str">
            <v>NC</v>
          </cell>
          <cell r="K4582" t="str">
            <v>V</v>
          </cell>
          <cell r="L4582">
            <v>38628.496793981481</v>
          </cell>
          <cell r="M4582" t="str">
            <v>gchateaug</v>
          </cell>
          <cell r="N4582">
            <v>38680.624467592592</v>
          </cell>
          <cell r="O4582" t="str">
            <v>gchateaug</v>
          </cell>
        </row>
        <row r="4583">
          <cell r="A4583" t="str">
            <v>1999</v>
          </cell>
          <cell r="B4583" t="str">
            <v>FR42</v>
          </cell>
          <cell r="C4583" t="str">
            <v>A00</v>
          </cell>
          <cell r="D4583" t="str">
            <v>PC_EMP</v>
          </cell>
          <cell r="E4583" t="str">
            <v>T</v>
          </cell>
          <cell r="F4583" t="str">
            <v>BES</v>
          </cell>
          <cell r="G4583" t="str">
            <v>TOTAL</v>
          </cell>
          <cell r="H4583" t="str">
            <v>:</v>
          </cell>
          <cell r="I4583" t="str">
            <v>NC</v>
          </cell>
          <cell r="K4583" t="str">
            <v>V</v>
          </cell>
          <cell r="L4583">
            <v>38628.496793981481</v>
          </cell>
          <cell r="M4583" t="str">
            <v>gchateaug</v>
          </cell>
          <cell r="N4583">
            <v>38680.624467592592</v>
          </cell>
          <cell r="O4583" t="str">
            <v>gchateaug</v>
          </cell>
        </row>
        <row r="4584">
          <cell r="A4584" t="str">
            <v>1999</v>
          </cell>
          <cell r="B4584" t="str">
            <v>FR42</v>
          </cell>
          <cell r="C4584" t="str">
            <v>A00</v>
          </cell>
          <cell r="D4584" t="str">
            <v>PC_EMP</v>
          </cell>
          <cell r="E4584" t="str">
            <v>T</v>
          </cell>
          <cell r="F4584" t="str">
            <v>BES</v>
          </cell>
          <cell r="G4584" t="str">
            <v>RSE</v>
          </cell>
          <cell r="H4584" t="str">
            <v>:</v>
          </cell>
          <cell r="I4584" t="str">
            <v>NC</v>
          </cell>
          <cell r="K4584" t="str">
            <v>V</v>
          </cell>
          <cell r="L4584">
            <v>38628.496793981481</v>
          </cell>
          <cell r="M4584" t="str">
            <v>gchateaug</v>
          </cell>
          <cell r="N4584">
            <v>38680.624467592592</v>
          </cell>
          <cell r="O4584" t="str">
            <v>gchateaug</v>
          </cell>
        </row>
        <row r="4585">
          <cell r="A4585" t="str">
            <v>1999</v>
          </cell>
          <cell r="B4585" t="str">
            <v>FR41</v>
          </cell>
          <cell r="C4585" t="str">
            <v>A00</v>
          </cell>
          <cell r="D4585" t="str">
            <v>PC_EMP</v>
          </cell>
          <cell r="E4585" t="str">
            <v>T</v>
          </cell>
          <cell r="F4585" t="str">
            <v>TOTAL</v>
          </cell>
          <cell r="G4585" t="str">
            <v>TOTAL</v>
          </cell>
          <cell r="H4585" t="str">
            <v>:</v>
          </cell>
          <cell r="I4585" t="str">
            <v>NC</v>
          </cell>
          <cell r="K4585" t="str">
            <v>V</v>
          </cell>
          <cell r="L4585">
            <v>38628.496793981481</v>
          </cell>
          <cell r="M4585" t="str">
            <v>gchateaug</v>
          </cell>
          <cell r="N4585">
            <v>38680.624467592592</v>
          </cell>
          <cell r="O4585" t="str">
            <v>gchateaug</v>
          </cell>
        </row>
        <row r="4586">
          <cell r="A4586" t="str">
            <v>1999</v>
          </cell>
          <cell r="B4586" t="str">
            <v>FR41</v>
          </cell>
          <cell r="C4586" t="str">
            <v>A00</v>
          </cell>
          <cell r="D4586" t="str">
            <v>PC_EMP</v>
          </cell>
          <cell r="E4586" t="str">
            <v>T</v>
          </cell>
          <cell r="F4586" t="str">
            <v>TOTAL</v>
          </cell>
          <cell r="G4586" t="str">
            <v>RSE</v>
          </cell>
          <cell r="H4586" t="str">
            <v>:</v>
          </cell>
          <cell r="I4586" t="str">
            <v>NC</v>
          </cell>
          <cell r="K4586" t="str">
            <v>V</v>
          </cell>
          <cell r="L4586">
            <v>38628.496793981481</v>
          </cell>
          <cell r="M4586" t="str">
            <v>gchateaug</v>
          </cell>
          <cell r="N4586">
            <v>38680.624467592592</v>
          </cell>
          <cell r="O4586" t="str">
            <v>gchateaug</v>
          </cell>
        </row>
        <row r="4587">
          <cell r="A4587" t="str">
            <v>1999</v>
          </cell>
          <cell r="B4587" t="str">
            <v>FR41</v>
          </cell>
          <cell r="C4587" t="str">
            <v>A00</v>
          </cell>
          <cell r="D4587" t="str">
            <v>PC_EMP</v>
          </cell>
          <cell r="E4587" t="str">
            <v>T</v>
          </cell>
          <cell r="F4587" t="str">
            <v>BES</v>
          </cell>
          <cell r="G4587" t="str">
            <v>TOTAL</v>
          </cell>
          <cell r="H4587" t="str">
            <v>:</v>
          </cell>
          <cell r="I4587" t="str">
            <v>NC</v>
          </cell>
          <cell r="K4587" t="str">
            <v>V</v>
          </cell>
          <cell r="L4587">
            <v>38628.496793981481</v>
          </cell>
          <cell r="M4587" t="str">
            <v>gchateaug</v>
          </cell>
          <cell r="N4587">
            <v>38680.624467592592</v>
          </cell>
          <cell r="O4587" t="str">
            <v>gchateaug</v>
          </cell>
        </row>
        <row r="4588">
          <cell r="A4588" t="str">
            <v>1999</v>
          </cell>
          <cell r="B4588" t="str">
            <v>FR41</v>
          </cell>
          <cell r="C4588" t="str">
            <v>A00</v>
          </cell>
          <cell r="D4588" t="str">
            <v>PC_EMP</v>
          </cell>
          <cell r="E4588" t="str">
            <v>T</v>
          </cell>
          <cell r="F4588" t="str">
            <v>BES</v>
          </cell>
          <cell r="G4588" t="str">
            <v>RSE</v>
          </cell>
          <cell r="H4588" t="str">
            <v>:</v>
          </cell>
          <cell r="I4588" t="str">
            <v>NC</v>
          </cell>
          <cell r="K4588" t="str">
            <v>V</v>
          </cell>
          <cell r="L4588">
            <v>38628.496793981481</v>
          </cell>
          <cell r="M4588" t="str">
            <v>gchateaug</v>
          </cell>
          <cell r="N4588">
            <v>38680.624467592592</v>
          </cell>
          <cell r="O4588" t="str">
            <v>gchateaug</v>
          </cell>
        </row>
        <row r="4589">
          <cell r="A4589" t="str">
            <v>1999</v>
          </cell>
          <cell r="B4589" t="str">
            <v>FR24</v>
          </cell>
          <cell r="C4589" t="str">
            <v>A00</v>
          </cell>
          <cell r="D4589" t="str">
            <v>PC_EMP</v>
          </cell>
          <cell r="E4589" t="str">
            <v>T</v>
          </cell>
          <cell r="F4589" t="str">
            <v>TOTAL</v>
          </cell>
          <cell r="G4589" t="str">
            <v>TOTAL</v>
          </cell>
          <cell r="H4589" t="str">
            <v>:</v>
          </cell>
          <cell r="I4589" t="str">
            <v>NC</v>
          </cell>
          <cell r="K4589" t="str">
            <v>V</v>
          </cell>
          <cell r="L4589">
            <v>38628.496793981481</v>
          </cell>
          <cell r="M4589" t="str">
            <v>gchateaug</v>
          </cell>
          <cell r="N4589">
            <v>38680.624467592592</v>
          </cell>
          <cell r="O4589" t="str">
            <v>gchateaug</v>
          </cell>
        </row>
        <row r="4590">
          <cell r="A4590" t="str">
            <v>1999</v>
          </cell>
          <cell r="B4590" t="str">
            <v>FR24</v>
          </cell>
          <cell r="C4590" t="str">
            <v>A00</v>
          </cell>
          <cell r="D4590" t="str">
            <v>PC_EMP</v>
          </cell>
          <cell r="E4590" t="str">
            <v>T</v>
          </cell>
          <cell r="F4590" t="str">
            <v>TOTAL</v>
          </cell>
          <cell r="G4590" t="str">
            <v>RSE</v>
          </cell>
          <cell r="H4590" t="str">
            <v>:</v>
          </cell>
          <cell r="I4590" t="str">
            <v>NC</v>
          </cell>
          <cell r="K4590" t="str">
            <v>V</v>
          </cell>
          <cell r="L4590">
            <v>38628.496793981481</v>
          </cell>
          <cell r="M4590" t="str">
            <v>gchateaug</v>
          </cell>
          <cell r="N4590">
            <v>38680.624467592592</v>
          </cell>
          <cell r="O4590" t="str">
            <v>gchateaug</v>
          </cell>
        </row>
        <row r="4591">
          <cell r="A4591" t="str">
            <v>1999</v>
          </cell>
          <cell r="B4591" t="str">
            <v>FR24</v>
          </cell>
          <cell r="C4591" t="str">
            <v>A00</v>
          </cell>
          <cell r="D4591" t="str">
            <v>PC_EMP</v>
          </cell>
          <cell r="E4591" t="str">
            <v>T</v>
          </cell>
          <cell r="F4591" t="str">
            <v>BES</v>
          </cell>
          <cell r="G4591" t="str">
            <v>TOTAL</v>
          </cell>
          <cell r="H4591" t="str">
            <v>:</v>
          </cell>
          <cell r="I4591" t="str">
            <v>NC</v>
          </cell>
          <cell r="K4591" t="str">
            <v>V</v>
          </cell>
          <cell r="L4591">
            <v>38628.496793981481</v>
          </cell>
          <cell r="M4591" t="str">
            <v>gchateaug</v>
          </cell>
          <cell r="N4591">
            <v>38680.624467592592</v>
          </cell>
          <cell r="O4591" t="str">
            <v>gchateaug</v>
          </cell>
        </row>
        <row r="4592">
          <cell r="A4592" t="str">
            <v>1999</v>
          </cell>
          <cell r="B4592" t="str">
            <v>FR24</v>
          </cell>
          <cell r="C4592" t="str">
            <v>A00</v>
          </cell>
          <cell r="D4592" t="str">
            <v>PC_EMP</v>
          </cell>
          <cell r="E4592" t="str">
            <v>T</v>
          </cell>
          <cell r="F4592" t="str">
            <v>BES</v>
          </cell>
          <cell r="G4592" t="str">
            <v>RSE</v>
          </cell>
          <cell r="H4592" t="str">
            <v>:</v>
          </cell>
          <cell r="I4592" t="str">
            <v>NC</v>
          </cell>
          <cell r="K4592" t="str">
            <v>V</v>
          </cell>
          <cell r="L4592">
            <v>38628.496793981481</v>
          </cell>
          <cell r="M4592" t="str">
            <v>gchateaug</v>
          </cell>
          <cell r="N4592">
            <v>38680.624467592592</v>
          </cell>
          <cell r="O4592" t="str">
            <v>gchateaug</v>
          </cell>
        </row>
        <row r="4593">
          <cell r="A4593" t="str">
            <v>1999</v>
          </cell>
          <cell r="B4593" t="str">
            <v>FI1A</v>
          </cell>
          <cell r="C4593" t="str">
            <v>A00</v>
          </cell>
          <cell r="D4593" t="str">
            <v>PC_EMP</v>
          </cell>
          <cell r="E4593" t="str">
            <v>T</v>
          </cell>
          <cell r="F4593" t="str">
            <v>TOTAL</v>
          </cell>
          <cell r="G4593" t="str">
            <v>TOTAL</v>
          </cell>
          <cell r="H4593" t="str">
            <v>:</v>
          </cell>
          <cell r="I4593" t="str">
            <v>NC</v>
          </cell>
          <cell r="K4593" t="str">
            <v>V</v>
          </cell>
          <cell r="L4593">
            <v>38628.496793981481</v>
          </cell>
          <cell r="M4593" t="str">
            <v>gchateaug</v>
          </cell>
          <cell r="N4593">
            <v>38680.624467592592</v>
          </cell>
          <cell r="O4593" t="str">
            <v>gchateaug</v>
          </cell>
        </row>
        <row r="4594">
          <cell r="A4594" t="str">
            <v>1999</v>
          </cell>
          <cell r="B4594" t="str">
            <v>FI1A</v>
          </cell>
          <cell r="C4594" t="str">
            <v>A00</v>
          </cell>
          <cell r="D4594" t="str">
            <v>PC_EMP</v>
          </cell>
          <cell r="E4594" t="str">
            <v>T</v>
          </cell>
          <cell r="F4594" t="str">
            <v>BES</v>
          </cell>
          <cell r="G4594" t="str">
            <v>TOTAL</v>
          </cell>
          <cell r="H4594" t="str">
            <v>:</v>
          </cell>
          <cell r="I4594" t="str">
            <v>NC</v>
          </cell>
          <cell r="K4594" t="str">
            <v>V</v>
          </cell>
          <cell r="L4594">
            <v>38628.496793981481</v>
          </cell>
          <cell r="M4594" t="str">
            <v>gchateaug</v>
          </cell>
          <cell r="N4594">
            <v>38680.624467592592</v>
          </cell>
          <cell r="O4594" t="str">
            <v>gchateaug</v>
          </cell>
        </row>
        <row r="4595">
          <cell r="A4595" t="str">
            <v>1999</v>
          </cell>
          <cell r="B4595" t="str">
            <v>ES5</v>
          </cell>
          <cell r="C4595" t="str">
            <v>A00</v>
          </cell>
          <cell r="D4595" t="str">
            <v>PC_EMP</v>
          </cell>
          <cell r="E4595" t="str">
            <v>T</v>
          </cell>
          <cell r="F4595" t="str">
            <v>TOTAL</v>
          </cell>
          <cell r="G4595" t="str">
            <v>TOTAL</v>
          </cell>
          <cell r="I4595" t="str">
            <v>NC</v>
          </cell>
          <cell r="J4595" t="str">
            <v>; former flag equal "s"</v>
          </cell>
          <cell r="K4595" t="str">
            <v>V</v>
          </cell>
          <cell r="L4595">
            <v>38628.496793981481</v>
          </cell>
          <cell r="M4595" t="str">
            <v>gchateaug</v>
          </cell>
          <cell r="N4595">
            <v>38680.624467592592</v>
          </cell>
          <cell r="O4595" t="str">
            <v>gchateaug</v>
          </cell>
          <cell r="Q4595">
            <v>1.04</v>
          </cell>
        </row>
        <row r="4596">
          <cell r="A4596" t="str">
            <v>1999</v>
          </cell>
          <cell r="B4596" t="str">
            <v>ES5</v>
          </cell>
          <cell r="C4596" t="str">
            <v>A00</v>
          </cell>
          <cell r="D4596" t="str">
            <v>PC_EMP</v>
          </cell>
          <cell r="E4596" t="str">
            <v>T</v>
          </cell>
          <cell r="F4596" t="str">
            <v>TOTAL</v>
          </cell>
          <cell r="G4596" t="str">
            <v>RSE</v>
          </cell>
          <cell r="H4596" t="str">
            <v>:</v>
          </cell>
          <cell r="I4596" t="str">
            <v>NC</v>
          </cell>
          <cell r="K4596" t="str">
            <v>V</v>
          </cell>
          <cell r="L4596">
            <v>38628.496793981481</v>
          </cell>
          <cell r="M4596" t="str">
            <v>gchateaug</v>
          </cell>
          <cell r="N4596">
            <v>38680.624467592592</v>
          </cell>
          <cell r="O4596" t="str">
            <v>gchateaug</v>
          </cell>
        </row>
        <row r="4597">
          <cell r="A4597" t="str">
            <v>1999</v>
          </cell>
          <cell r="B4597" t="str">
            <v>ES5</v>
          </cell>
          <cell r="C4597" t="str">
            <v>A00</v>
          </cell>
          <cell r="D4597" t="str">
            <v>PC_EMP</v>
          </cell>
          <cell r="E4597" t="str">
            <v>T</v>
          </cell>
          <cell r="F4597" t="str">
            <v>BES</v>
          </cell>
          <cell r="G4597" t="str">
            <v>TOTAL</v>
          </cell>
          <cell r="I4597" t="str">
            <v>NC</v>
          </cell>
          <cell r="J4597" t="str">
            <v>; former flag equal "s"</v>
          </cell>
          <cell r="K4597" t="str">
            <v>V</v>
          </cell>
          <cell r="L4597">
            <v>38628.496793981481</v>
          </cell>
          <cell r="M4597" t="str">
            <v>gchateaug</v>
          </cell>
          <cell r="N4597">
            <v>38680.624467592592</v>
          </cell>
          <cell r="O4597" t="str">
            <v>gchateaug</v>
          </cell>
          <cell r="Q4597">
            <v>0.39</v>
          </cell>
        </row>
        <row r="4598">
          <cell r="A4598" t="str">
            <v>1999</v>
          </cell>
          <cell r="B4598" t="str">
            <v>ES5</v>
          </cell>
          <cell r="C4598" t="str">
            <v>A00</v>
          </cell>
          <cell r="D4598" t="str">
            <v>PC_EMP</v>
          </cell>
          <cell r="E4598" t="str">
            <v>T</v>
          </cell>
          <cell r="F4598" t="str">
            <v>BES</v>
          </cell>
          <cell r="G4598" t="str">
            <v>RSE</v>
          </cell>
          <cell r="H4598" t="str">
            <v>:</v>
          </cell>
          <cell r="I4598" t="str">
            <v>NC</v>
          </cell>
          <cell r="K4598" t="str">
            <v>V</v>
          </cell>
          <cell r="L4598">
            <v>38628.496793981481</v>
          </cell>
          <cell r="M4598" t="str">
            <v>gchateaug</v>
          </cell>
          <cell r="N4598">
            <v>38680.624467592592</v>
          </cell>
          <cell r="O4598" t="str">
            <v>gchateaug</v>
          </cell>
        </row>
        <row r="4599">
          <cell r="A4599" t="str">
            <v>1999</v>
          </cell>
          <cell r="B4599" t="str">
            <v>ES43</v>
          </cell>
          <cell r="C4599" t="str">
            <v>A00</v>
          </cell>
          <cell r="D4599" t="str">
            <v>PC_EMP</v>
          </cell>
          <cell r="E4599" t="str">
            <v>T</v>
          </cell>
          <cell r="F4599" t="str">
            <v>TOTAL</v>
          </cell>
          <cell r="G4599" t="str">
            <v>TOTAL</v>
          </cell>
          <cell r="I4599" t="str">
            <v>NC</v>
          </cell>
          <cell r="J4599" t="str">
            <v>; former flag equal "s"</v>
          </cell>
          <cell r="K4599" t="str">
            <v>V</v>
          </cell>
          <cell r="L4599">
            <v>38628.496793981481</v>
          </cell>
          <cell r="M4599" t="str">
            <v>gchateaug</v>
          </cell>
          <cell r="N4599">
            <v>38680.624467592592</v>
          </cell>
          <cell r="O4599" t="str">
            <v>gchateaug</v>
          </cell>
          <cell r="Q4599">
            <v>0.61</v>
          </cell>
        </row>
        <row r="4600">
          <cell r="A4600" t="str">
            <v>1999</v>
          </cell>
          <cell r="B4600" t="str">
            <v>ES43</v>
          </cell>
          <cell r="C4600" t="str">
            <v>A00</v>
          </cell>
          <cell r="D4600" t="str">
            <v>PC_EMP</v>
          </cell>
          <cell r="E4600" t="str">
            <v>T</v>
          </cell>
          <cell r="F4600" t="str">
            <v>TOTAL</v>
          </cell>
          <cell r="G4600" t="str">
            <v>RSE</v>
          </cell>
          <cell r="H4600" t="str">
            <v>:</v>
          </cell>
          <cell r="I4600" t="str">
            <v>NC</v>
          </cell>
          <cell r="K4600" t="str">
            <v>V</v>
          </cell>
          <cell r="L4600">
            <v>38628.496793981481</v>
          </cell>
          <cell r="M4600" t="str">
            <v>gchateaug</v>
          </cell>
          <cell r="N4600">
            <v>38680.624467592592</v>
          </cell>
          <cell r="O4600" t="str">
            <v>gchateaug</v>
          </cell>
        </row>
        <row r="4601">
          <cell r="A4601" t="str">
            <v>2003</v>
          </cell>
          <cell r="B4601" t="str">
            <v>DE4</v>
          </cell>
          <cell r="C4601" t="str">
            <v>A00</v>
          </cell>
          <cell r="D4601" t="str">
            <v>PC_EMP</v>
          </cell>
          <cell r="E4601" t="str">
            <v>T</v>
          </cell>
          <cell r="F4601" t="str">
            <v>BES</v>
          </cell>
          <cell r="G4601" t="str">
            <v>RSE</v>
          </cell>
          <cell r="I4601" t="str">
            <v>MS</v>
          </cell>
          <cell r="K4601" t="str">
            <v>V</v>
          </cell>
          <cell r="L4601">
            <v>38628.496793981481</v>
          </cell>
          <cell r="M4601" t="str">
            <v>gchateaug</v>
          </cell>
          <cell r="N4601">
            <v>38680.630694444444</v>
          </cell>
          <cell r="O4601" t="str">
            <v>gchateaug</v>
          </cell>
          <cell r="Q4601">
            <v>0.12</v>
          </cell>
        </row>
        <row r="4602">
          <cell r="A4602" t="str">
            <v>2003</v>
          </cell>
          <cell r="B4602" t="str">
            <v>DE3</v>
          </cell>
          <cell r="C4602" t="str">
            <v>A00</v>
          </cell>
          <cell r="D4602" t="str">
            <v>PC_EMP</v>
          </cell>
          <cell r="E4602" t="str">
            <v>T</v>
          </cell>
          <cell r="F4602" t="str">
            <v>TOTAL</v>
          </cell>
          <cell r="G4602" t="str">
            <v>TOTAL</v>
          </cell>
          <cell r="I4602" t="str">
            <v>MS</v>
          </cell>
          <cell r="K4602" t="str">
            <v>V</v>
          </cell>
          <cell r="L4602">
            <v>38628.496793981481</v>
          </cell>
          <cell r="M4602" t="str">
            <v>gchateaug</v>
          </cell>
          <cell r="N4602">
            <v>38680.630694444444</v>
          </cell>
          <cell r="O4602" t="str">
            <v>gchateaug</v>
          </cell>
          <cell r="Q4602">
            <v>2.82</v>
          </cell>
        </row>
        <row r="4603">
          <cell r="A4603" t="str">
            <v>2003</v>
          </cell>
          <cell r="B4603" t="str">
            <v>DE3</v>
          </cell>
          <cell r="C4603" t="str">
            <v>A00</v>
          </cell>
          <cell r="D4603" t="str">
            <v>PC_EMP</v>
          </cell>
          <cell r="E4603" t="str">
            <v>T</v>
          </cell>
          <cell r="F4603" t="str">
            <v>TOTAL</v>
          </cell>
          <cell r="G4603" t="str">
            <v>RSE</v>
          </cell>
          <cell r="I4603" t="str">
            <v>MS</v>
          </cell>
          <cell r="K4603" t="str">
            <v>V</v>
          </cell>
          <cell r="L4603">
            <v>38628.496793981481</v>
          </cell>
          <cell r="M4603" t="str">
            <v>gchateaug</v>
          </cell>
          <cell r="N4603">
            <v>38680.630694444444</v>
          </cell>
          <cell r="O4603" t="str">
            <v>gchateaug</v>
          </cell>
          <cell r="Q4603">
            <v>1.79</v>
          </cell>
        </row>
        <row r="4604">
          <cell r="A4604" t="str">
            <v>2003</v>
          </cell>
          <cell r="B4604" t="str">
            <v>DE3</v>
          </cell>
          <cell r="C4604" t="str">
            <v>A00</v>
          </cell>
          <cell r="D4604" t="str">
            <v>PC_EMP</v>
          </cell>
          <cell r="E4604" t="str">
            <v>T</v>
          </cell>
          <cell r="F4604" t="str">
            <v>BES</v>
          </cell>
          <cell r="G4604" t="str">
            <v>TOTAL</v>
          </cell>
          <cell r="I4604" t="str">
            <v>MS</v>
          </cell>
          <cell r="K4604" t="str">
            <v>V</v>
          </cell>
          <cell r="L4604">
            <v>38628.496793981481</v>
          </cell>
          <cell r="M4604" t="str">
            <v>gchateaug</v>
          </cell>
          <cell r="N4604">
            <v>38680.630694444444</v>
          </cell>
          <cell r="O4604" t="str">
            <v>gchateaug</v>
          </cell>
          <cell r="Q4604">
            <v>0.94</v>
          </cell>
        </row>
        <row r="4605">
          <cell r="A4605" t="str">
            <v>2003</v>
          </cell>
          <cell r="B4605" t="str">
            <v>DE3</v>
          </cell>
          <cell r="C4605" t="str">
            <v>A00</v>
          </cell>
          <cell r="D4605" t="str">
            <v>PC_EMP</v>
          </cell>
          <cell r="E4605" t="str">
            <v>T</v>
          </cell>
          <cell r="F4605" t="str">
            <v>BES</v>
          </cell>
          <cell r="G4605" t="str">
            <v>RSE</v>
          </cell>
          <cell r="I4605" t="str">
            <v>MS</v>
          </cell>
          <cell r="K4605" t="str">
            <v>V</v>
          </cell>
          <cell r="L4605">
            <v>38628.496793981481</v>
          </cell>
          <cell r="M4605" t="str">
            <v>gchateaug</v>
          </cell>
          <cell r="N4605">
            <v>38680.630694444444</v>
          </cell>
          <cell r="O4605" t="str">
            <v>gchateaug</v>
          </cell>
          <cell r="Q4605">
            <v>0.53</v>
          </cell>
        </row>
        <row r="4606">
          <cell r="A4606" t="str">
            <v>2003</v>
          </cell>
          <cell r="B4606" t="str">
            <v>DE14</v>
          </cell>
          <cell r="C4606" t="str">
            <v>A00</v>
          </cell>
          <cell r="D4606" t="str">
            <v>PC_EMP</v>
          </cell>
          <cell r="E4606" t="str">
            <v>T</v>
          </cell>
          <cell r="F4606" t="str">
            <v>TOTAL</v>
          </cell>
          <cell r="G4606" t="str">
            <v>TOTAL</v>
          </cell>
          <cell r="I4606" t="str">
            <v>MS</v>
          </cell>
          <cell r="K4606" t="str">
            <v>V</v>
          </cell>
          <cell r="L4606">
            <v>38628.496793981481</v>
          </cell>
          <cell r="M4606" t="str">
            <v>gchateaug</v>
          </cell>
          <cell r="N4606">
            <v>38680.630694444444</v>
          </cell>
          <cell r="O4606" t="str">
            <v>gchateaug</v>
          </cell>
          <cell r="Q4606">
            <v>2.76</v>
          </cell>
        </row>
        <row r="4607">
          <cell r="A4607" t="str">
            <v>2003</v>
          </cell>
          <cell r="B4607" t="str">
            <v>DE14</v>
          </cell>
          <cell r="C4607" t="str">
            <v>A00</v>
          </cell>
          <cell r="D4607" t="str">
            <v>PC_EMP</v>
          </cell>
          <cell r="E4607" t="str">
            <v>T</v>
          </cell>
          <cell r="F4607" t="str">
            <v>TOTAL</v>
          </cell>
          <cell r="G4607" t="str">
            <v>RSE</v>
          </cell>
          <cell r="I4607" t="str">
            <v>MS</v>
          </cell>
          <cell r="K4607" t="str">
            <v>V</v>
          </cell>
          <cell r="L4607">
            <v>38628.496793981481</v>
          </cell>
          <cell r="M4607" t="str">
            <v>gchateaug</v>
          </cell>
          <cell r="N4607">
            <v>38680.630694444444</v>
          </cell>
          <cell r="O4607" t="str">
            <v>gchateaug</v>
          </cell>
          <cell r="Q4607">
            <v>1.69</v>
          </cell>
        </row>
        <row r="4608">
          <cell r="A4608" t="str">
            <v>1999</v>
          </cell>
          <cell r="B4608" t="str">
            <v>ITF4</v>
          </cell>
          <cell r="C4608" t="str">
            <v>A00</v>
          </cell>
          <cell r="D4608" t="str">
            <v>PC_EMP</v>
          </cell>
          <cell r="E4608" t="str">
            <v>T</v>
          </cell>
          <cell r="F4608" t="str">
            <v>BES</v>
          </cell>
          <cell r="G4608" t="str">
            <v>TOTAL</v>
          </cell>
          <cell r="H4608" t="str">
            <v>:</v>
          </cell>
          <cell r="I4608" t="str">
            <v>NC</v>
          </cell>
          <cell r="K4608" t="str">
            <v>V</v>
          </cell>
          <cell r="L4608">
            <v>38628.496793981481</v>
          </cell>
          <cell r="M4608" t="str">
            <v>gchateaug</v>
          </cell>
          <cell r="N4608">
            <v>38680.624456018515</v>
          </cell>
          <cell r="O4608" t="str">
            <v>gchateaug</v>
          </cell>
        </row>
        <row r="4609">
          <cell r="A4609" t="str">
            <v>1999</v>
          </cell>
          <cell r="B4609" t="str">
            <v>ITF4</v>
          </cell>
          <cell r="C4609" t="str">
            <v>A00</v>
          </cell>
          <cell r="D4609" t="str">
            <v>PC_EMP</v>
          </cell>
          <cell r="E4609" t="str">
            <v>T</v>
          </cell>
          <cell r="F4609" t="str">
            <v>BES</v>
          </cell>
          <cell r="G4609" t="str">
            <v>RSE</v>
          </cell>
          <cell r="H4609" t="str">
            <v>:</v>
          </cell>
          <cell r="I4609" t="str">
            <v>NC</v>
          </cell>
          <cell r="K4609" t="str">
            <v>V</v>
          </cell>
          <cell r="L4609">
            <v>38628.496793981481</v>
          </cell>
          <cell r="M4609" t="str">
            <v>gchateaug</v>
          </cell>
          <cell r="N4609">
            <v>38680.624456018515</v>
          </cell>
          <cell r="O4609" t="str">
            <v>gchateaug</v>
          </cell>
        </row>
        <row r="4610">
          <cell r="A4610" t="str">
            <v>1999</v>
          </cell>
          <cell r="B4610" t="str">
            <v>ITF</v>
          </cell>
          <cell r="C4610" t="str">
            <v>A00</v>
          </cell>
          <cell r="D4610" t="str">
            <v>PC_EMP</v>
          </cell>
          <cell r="E4610" t="str">
            <v>T</v>
          </cell>
          <cell r="F4610" t="str">
            <v>TOTAL</v>
          </cell>
          <cell r="G4610" t="str">
            <v>TOTAL</v>
          </cell>
          <cell r="H4610" t="str">
            <v>:</v>
          </cell>
          <cell r="I4610" t="str">
            <v>NC</v>
          </cell>
          <cell r="K4610" t="str">
            <v>V</v>
          </cell>
          <cell r="L4610">
            <v>38628.496793981481</v>
          </cell>
          <cell r="M4610" t="str">
            <v>gchateaug</v>
          </cell>
          <cell r="N4610">
            <v>38680.624456018515</v>
          </cell>
          <cell r="O4610" t="str">
            <v>gchateaug</v>
          </cell>
        </row>
        <row r="4611">
          <cell r="A4611" t="str">
            <v>1999</v>
          </cell>
          <cell r="B4611" t="str">
            <v>ITF</v>
          </cell>
          <cell r="C4611" t="str">
            <v>A00</v>
          </cell>
          <cell r="D4611" t="str">
            <v>PC_EMP</v>
          </cell>
          <cell r="E4611" t="str">
            <v>T</v>
          </cell>
          <cell r="F4611" t="str">
            <v>TOTAL</v>
          </cell>
          <cell r="G4611" t="str">
            <v>RSE</v>
          </cell>
          <cell r="H4611" t="str">
            <v>:</v>
          </cell>
          <cell r="I4611" t="str">
            <v>NC</v>
          </cell>
          <cell r="K4611" t="str">
            <v>V</v>
          </cell>
          <cell r="L4611">
            <v>38628.496793981481</v>
          </cell>
          <cell r="M4611" t="str">
            <v>gchateaug</v>
          </cell>
          <cell r="N4611">
            <v>38680.624456018515</v>
          </cell>
          <cell r="O4611" t="str">
            <v>gchateaug</v>
          </cell>
        </row>
        <row r="4612">
          <cell r="A4612" t="str">
            <v>1999</v>
          </cell>
          <cell r="B4612" t="str">
            <v>ITF</v>
          </cell>
          <cell r="C4612" t="str">
            <v>A00</v>
          </cell>
          <cell r="D4612" t="str">
            <v>PC_EMP</v>
          </cell>
          <cell r="E4612" t="str">
            <v>T</v>
          </cell>
          <cell r="F4612" t="str">
            <v>BES</v>
          </cell>
          <cell r="G4612" t="str">
            <v>TOTAL</v>
          </cell>
          <cell r="H4612" t="str">
            <v>:</v>
          </cell>
          <cell r="I4612" t="str">
            <v>NC</v>
          </cell>
          <cell r="K4612" t="str">
            <v>V</v>
          </cell>
          <cell r="L4612">
            <v>38628.496793981481</v>
          </cell>
          <cell r="M4612" t="str">
            <v>gchateaug</v>
          </cell>
          <cell r="N4612">
            <v>38680.624456018515</v>
          </cell>
          <cell r="O4612" t="str">
            <v>gchateaug</v>
          </cell>
        </row>
        <row r="4613">
          <cell r="A4613" t="str">
            <v>1999</v>
          </cell>
          <cell r="B4613" t="str">
            <v>ITF</v>
          </cell>
          <cell r="C4613" t="str">
            <v>A00</v>
          </cell>
          <cell r="D4613" t="str">
            <v>PC_EMP</v>
          </cell>
          <cell r="E4613" t="str">
            <v>T</v>
          </cell>
          <cell r="F4613" t="str">
            <v>BES</v>
          </cell>
          <cell r="G4613" t="str">
            <v>RSE</v>
          </cell>
          <cell r="H4613" t="str">
            <v>:</v>
          </cell>
          <cell r="I4613" t="str">
            <v>NC</v>
          </cell>
          <cell r="K4613" t="str">
            <v>V</v>
          </cell>
          <cell r="L4613">
            <v>38628.496793981481</v>
          </cell>
          <cell r="M4613" t="str">
            <v>gchateaug</v>
          </cell>
          <cell r="N4613">
            <v>38680.624456018515</v>
          </cell>
          <cell r="O4613" t="str">
            <v>gchateaug</v>
          </cell>
        </row>
        <row r="4614">
          <cell r="A4614" t="str">
            <v>1999</v>
          </cell>
          <cell r="B4614" t="str">
            <v>ITE1</v>
          </cell>
          <cell r="C4614" t="str">
            <v>A00</v>
          </cell>
          <cell r="D4614" t="str">
            <v>PC_EMP</v>
          </cell>
          <cell r="E4614" t="str">
            <v>T</v>
          </cell>
          <cell r="F4614" t="str">
            <v>TOTAL</v>
          </cell>
          <cell r="G4614" t="str">
            <v>TOTAL</v>
          </cell>
          <cell r="H4614" t="str">
            <v>:</v>
          </cell>
          <cell r="I4614" t="str">
            <v>NC</v>
          </cell>
          <cell r="K4614" t="str">
            <v>V</v>
          </cell>
          <cell r="L4614">
            <v>38628.496793981481</v>
          </cell>
          <cell r="M4614" t="str">
            <v>gchateaug</v>
          </cell>
          <cell r="N4614">
            <v>38680.624456018515</v>
          </cell>
          <cell r="O4614" t="str">
            <v>gchateaug</v>
          </cell>
        </row>
        <row r="4615">
          <cell r="A4615" t="str">
            <v>1999</v>
          </cell>
          <cell r="B4615" t="str">
            <v>ITE1</v>
          </cell>
          <cell r="C4615" t="str">
            <v>A00</v>
          </cell>
          <cell r="D4615" t="str">
            <v>PC_EMP</v>
          </cell>
          <cell r="E4615" t="str">
            <v>T</v>
          </cell>
          <cell r="F4615" t="str">
            <v>TOTAL</v>
          </cell>
          <cell r="G4615" t="str">
            <v>RSE</v>
          </cell>
          <cell r="H4615" t="str">
            <v>:</v>
          </cell>
          <cell r="I4615" t="str">
            <v>NC</v>
          </cell>
          <cell r="K4615" t="str">
            <v>V</v>
          </cell>
          <cell r="L4615">
            <v>38628.496793981481</v>
          </cell>
          <cell r="M4615" t="str">
            <v>gchateaug</v>
          </cell>
          <cell r="N4615">
            <v>38680.624456018515</v>
          </cell>
          <cell r="O4615" t="str">
            <v>gchateaug</v>
          </cell>
        </row>
        <row r="4616">
          <cell r="A4616" t="str">
            <v>1999</v>
          </cell>
          <cell r="B4616" t="str">
            <v>ITE1</v>
          </cell>
          <cell r="C4616" t="str">
            <v>A00</v>
          </cell>
          <cell r="D4616" t="str">
            <v>PC_EMP</v>
          </cell>
          <cell r="E4616" t="str">
            <v>T</v>
          </cell>
          <cell r="F4616" t="str">
            <v>BES</v>
          </cell>
          <cell r="G4616" t="str">
            <v>TOTAL</v>
          </cell>
          <cell r="H4616" t="str">
            <v>:</v>
          </cell>
          <cell r="I4616" t="str">
            <v>NC</v>
          </cell>
          <cell r="K4616" t="str">
            <v>V</v>
          </cell>
          <cell r="L4616">
            <v>38628.496793981481</v>
          </cell>
          <cell r="M4616" t="str">
            <v>gchateaug</v>
          </cell>
          <cell r="N4616">
            <v>38680.624456018515</v>
          </cell>
          <cell r="O4616" t="str">
            <v>gchateaug</v>
          </cell>
        </row>
        <row r="4617">
          <cell r="A4617" t="str">
            <v>1999</v>
          </cell>
          <cell r="B4617" t="str">
            <v>ITE1</v>
          </cell>
          <cell r="C4617" t="str">
            <v>A00</v>
          </cell>
          <cell r="D4617" t="str">
            <v>PC_EMP</v>
          </cell>
          <cell r="E4617" t="str">
            <v>T</v>
          </cell>
          <cell r="F4617" t="str">
            <v>BES</v>
          </cell>
          <cell r="G4617" t="str">
            <v>RSE</v>
          </cell>
          <cell r="H4617" t="str">
            <v>:</v>
          </cell>
          <cell r="I4617" t="str">
            <v>NC</v>
          </cell>
          <cell r="K4617" t="str">
            <v>V</v>
          </cell>
          <cell r="L4617">
            <v>38628.496793981481</v>
          </cell>
          <cell r="M4617" t="str">
            <v>gchateaug</v>
          </cell>
          <cell r="N4617">
            <v>38680.624456018515</v>
          </cell>
          <cell r="O4617" t="str">
            <v>gchateaug</v>
          </cell>
        </row>
        <row r="4618">
          <cell r="A4618" t="str">
            <v>1999</v>
          </cell>
          <cell r="B4618" t="str">
            <v>ITC1</v>
          </cell>
          <cell r="C4618" t="str">
            <v>A00</v>
          </cell>
          <cell r="D4618" t="str">
            <v>PC_EMP</v>
          </cell>
          <cell r="E4618" t="str">
            <v>T</v>
          </cell>
          <cell r="F4618" t="str">
            <v>TOTAL</v>
          </cell>
          <cell r="G4618" t="str">
            <v>TOTAL</v>
          </cell>
          <cell r="H4618" t="str">
            <v>:</v>
          </cell>
          <cell r="I4618" t="str">
            <v>NC</v>
          </cell>
          <cell r="K4618" t="str">
            <v>V</v>
          </cell>
          <cell r="L4618">
            <v>38628.496793981481</v>
          </cell>
          <cell r="M4618" t="str">
            <v>gchateaug</v>
          </cell>
          <cell r="N4618">
            <v>38680.624456018515</v>
          </cell>
          <cell r="O4618" t="str">
            <v>gchateaug</v>
          </cell>
        </row>
        <row r="4619">
          <cell r="A4619" t="str">
            <v>1999</v>
          </cell>
          <cell r="B4619" t="str">
            <v>ITC1</v>
          </cell>
          <cell r="C4619" t="str">
            <v>A00</v>
          </cell>
          <cell r="D4619" t="str">
            <v>PC_EMP</v>
          </cell>
          <cell r="E4619" t="str">
            <v>T</v>
          </cell>
          <cell r="F4619" t="str">
            <v>TOTAL</v>
          </cell>
          <cell r="G4619" t="str">
            <v>RSE</v>
          </cell>
          <cell r="H4619" t="str">
            <v>:</v>
          </cell>
          <cell r="I4619" t="str">
            <v>NC</v>
          </cell>
          <cell r="K4619" t="str">
            <v>V</v>
          </cell>
          <cell r="L4619">
            <v>38628.496793981481</v>
          </cell>
          <cell r="M4619" t="str">
            <v>gchateaug</v>
          </cell>
          <cell r="N4619">
            <v>38680.624456018515</v>
          </cell>
          <cell r="O4619" t="str">
            <v>gchateaug</v>
          </cell>
        </row>
        <row r="4620">
          <cell r="A4620" t="str">
            <v>1999</v>
          </cell>
          <cell r="B4620" t="str">
            <v>ITC1</v>
          </cell>
          <cell r="C4620" t="str">
            <v>A00</v>
          </cell>
          <cell r="D4620" t="str">
            <v>PC_EMP</v>
          </cell>
          <cell r="E4620" t="str">
            <v>T</v>
          </cell>
          <cell r="F4620" t="str">
            <v>BES</v>
          </cell>
          <cell r="G4620" t="str">
            <v>TOTAL</v>
          </cell>
          <cell r="H4620" t="str">
            <v>:</v>
          </cell>
          <cell r="I4620" t="str">
            <v>NC</v>
          </cell>
          <cell r="K4620" t="str">
            <v>V</v>
          </cell>
          <cell r="L4620">
            <v>38628.496793981481</v>
          </cell>
          <cell r="M4620" t="str">
            <v>gchateaug</v>
          </cell>
          <cell r="N4620">
            <v>38680.624456018515</v>
          </cell>
          <cell r="O4620" t="str">
            <v>gchateaug</v>
          </cell>
        </row>
        <row r="4621">
          <cell r="A4621" t="str">
            <v>1999</v>
          </cell>
          <cell r="B4621" t="str">
            <v>ITC1</v>
          </cell>
          <cell r="C4621" t="str">
            <v>A00</v>
          </cell>
          <cell r="D4621" t="str">
            <v>PC_EMP</v>
          </cell>
          <cell r="E4621" t="str">
            <v>T</v>
          </cell>
          <cell r="F4621" t="str">
            <v>BES</v>
          </cell>
          <cell r="G4621" t="str">
            <v>RSE</v>
          </cell>
          <cell r="H4621" t="str">
            <v>:</v>
          </cell>
          <cell r="I4621" t="str">
            <v>NC</v>
          </cell>
          <cell r="K4621" t="str">
            <v>V</v>
          </cell>
          <cell r="L4621">
            <v>38628.496793981481</v>
          </cell>
          <cell r="M4621" t="str">
            <v>gchateaug</v>
          </cell>
          <cell r="N4621">
            <v>38680.624456018515</v>
          </cell>
          <cell r="O4621" t="str">
            <v>gchateaug</v>
          </cell>
        </row>
        <row r="4622">
          <cell r="A4622" t="str">
            <v>1999</v>
          </cell>
          <cell r="B4622" t="str">
            <v>HU21</v>
          </cell>
          <cell r="C4622" t="str">
            <v>A00</v>
          </cell>
          <cell r="D4622" t="str">
            <v>PC_EMP</v>
          </cell>
          <cell r="E4622" t="str">
            <v>T</v>
          </cell>
          <cell r="F4622" t="str">
            <v>TOTAL</v>
          </cell>
          <cell r="G4622" t="str">
            <v>TOTAL</v>
          </cell>
          <cell r="H4622" t="str">
            <v>:</v>
          </cell>
          <cell r="I4622" t="str">
            <v>NC</v>
          </cell>
          <cell r="K4622" t="str">
            <v>V</v>
          </cell>
          <cell r="L4622">
            <v>38628.496793981481</v>
          </cell>
          <cell r="M4622" t="str">
            <v>gchateaug</v>
          </cell>
          <cell r="N4622">
            <v>38680.624456018515</v>
          </cell>
          <cell r="O4622" t="str">
            <v>gchateaug</v>
          </cell>
        </row>
        <row r="4623">
          <cell r="A4623" t="str">
            <v>1999</v>
          </cell>
          <cell r="B4623" t="str">
            <v>HU21</v>
          </cell>
          <cell r="C4623" t="str">
            <v>A00</v>
          </cell>
          <cell r="D4623" t="str">
            <v>PC_EMP</v>
          </cell>
          <cell r="E4623" t="str">
            <v>T</v>
          </cell>
          <cell r="F4623" t="str">
            <v>TOTAL</v>
          </cell>
          <cell r="G4623" t="str">
            <v>RSE</v>
          </cell>
          <cell r="H4623" t="str">
            <v>:</v>
          </cell>
          <cell r="I4623" t="str">
            <v>NC</v>
          </cell>
          <cell r="K4623" t="str">
            <v>V</v>
          </cell>
          <cell r="L4623">
            <v>38628.496793981481</v>
          </cell>
          <cell r="M4623" t="str">
            <v>gchateaug</v>
          </cell>
          <cell r="N4623">
            <v>38680.624456018515</v>
          </cell>
          <cell r="O4623" t="str">
            <v>gchateaug</v>
          </cell>
        </row>
        <row r="4624">
          <cell r="A4624" t="str">
            <v>1999</v>
          </cell>
          <cell r="B4624" t="str">
            <v>HU21</v>
          </cell>
          <cell r="C4624" t="str">
            <v>A00</v>
          </cell>
          <cell r="D4624" t="str">
            <v>PC_EMP</v>
          </cell>
          <cell r="E4624" t="str">
            <v>T</v>
          </cell>
          <cell r="F4624" t="str">
            <v>BES</v>
          </cell>
          <cell r="G4624" t="str">
            <v>TOTAL</v>
          </cell>
          <cell r="H4624" t="str">
            <v>:</v>
          </cell>
          <cell r="I4624" t="str">
            <v>NC</v>
          </cell>
          <cell r="K4624" t="str">
            <v>V</v>
          </cell>
          <cell r="L4624">
            <v>38628.496793981481</v>
          </cell>
          <cell r="M4624" t="str">
            <v>gchateaug</v>
          </cell>
          <cell r="N4624">
            <v>38680.624456018515</v>
          </cell>
          <cell r="O4624" t="str">
            <v>gchateaug</v>
          </cell>
        </row>
        <row r="4625">
          <cell r="A4625" t="str">
            <v>1999</v>
          </cell>
          <cell r="B4625" t="str">
            <v>HU21</v>
          </cell>
          <cell r="C4625" t="str">
            <v>A00</v>
          </cell>
          <cell r="D4625" t="str">
            <v>PC_EMP</v>
          </cell>
          <cell r="E4625" t="str">
            <v>T</v>
          </cell>
          <cell r="F4625" t="str">
            <v>BES</v>
          </cell>
          <cell r="G4625" t="str">
            <v>RSE</v>
          </cell>
          <cell r="H4625" t="str">
            <v>:</v>
          </cell>
          <cell r="I4625" t="str">
            <v>NC</v>
          </cell>
          <cell r="K4625" t="str">
            <v>V</v>
          </cell>
          <cell r="L4625">
            <v>38628.496793981481</v>
          </cell>
          <cell r="M4625" t="str">
            <v>gchateaug</v>
          </cell>
          <cell r="N4625">
            <v>38680.624456018515</v>
          </cell>
          <cell r="O4625" t="str">
            <v>gchateaug</v>
          </cell>
        </row>
        <row r="4626">
          <cell r="A4626" t="str">
            <v>1999</v>
          </cell>
          <cell r="B4626" t="str">
            <v>GR13</v>
          </cell>
          <cell r="C4626" t="str">
            <v>A00</v>
          </cell>
          <cell r="D4626" t="str">
            <v>PC_EMP</v>
          </cell>
          <cell r="E4626" t="str">
            <v>T</v>
          </cell>
          <cell r="F4626" t="str">
            <v>TOTAL</v>
          </cell>
          <cell r="G4626" t="str">
            <v>TOTAL</v>
          </cell>
          <cell r="H4626" t="str">
            <v>:</v>
          </cell>
          <cell r="I4626" t="str">
            <v>NC</v>
          </cell>
          <cell r="K4626" t="str">
            <v>V</v>
          </cell>
          <cell r="L4626">
            <v>38628.496793981481</v>
          </cell>
          <cell r="M4626" t="str">
            <v>gchateaug</v>
          </cell>
          <cell r="N4626">
            <v>38680.624456018515</v>
          </cell>
          <cell r="O4626" t="str">
            <v>gchateaug</v>
          </cell>
        </row>
        <row r="4627">
          <cell r="A4627" t="str">
            <v>1999</v>
          </cell>
          <cell r="B4627" t="str">
            <v>ES13</v>
          </cell>
          <cell r="C4627" t="str">
            <v>A00</v>
          </cell>
          <cell r="D4627" t="str">
            <v>PC_EMP</v>
          </cell>
          <cell r="E4627" t="str">
            <v>T</v>
          </cell>
          <cell r="F4627" t="str">
            <v>BES</v>
          </cell>
          <cell r="G4627" t="str">
            <v>RSE</v>
          </cell>
          <cell r="H4627" t="str">
            <v>:</v>
          </cell>
          <cell r="I4627" t="str">
            <v>NC</v>
          </cell>
          <cell r="K4627" t="str">
            <v>V</v>
          </cell>
          <cell r="L4627">
            <v>38628.496793981481</v>
          </cell>
          <cell r="M4627" t="str">
            <v>gchateaug</v>
          </cell>
          <cell r="N4627">
            <v>38680.624456018515</v>
          </cell>
          <cell r="O4627" t="str">
            <v>gchateaug</v>
          </cell>
        </row>
        <row r="4628">
          <cell r="A4628" t="str">
            <v>2001</v>
          </cell>
          <cell r="B4628" t="str">
            <v>AT32</v>
          </cell>
          <cell r="C4628" t="str">
            <v>A00</v>
          </cell>
          <cell r="D4628" t="str">
            <v>PC_EMP</v>
          </cell>
          <cell r="E4628" t="str">
            <v>T</v>
          </cell>
          <cell r="F4628" t="str">
            <v>BES</v>
          </cell>
          <cell r="G4628" t="str">
            <v>TOTAL</v>
          </cell>
          <cell r="H4628" t="str">
            <v>:</v>
          </cell>
          <cell r="I4628" t="str">
            <v>NC</v>
          </cell>
          <cell r="K4628" t="str">
            <v>V</v>
          </cell>
          <cell r="L4628">
            <v>38628.496793981481</v>
          </cell>
          <cell r="M4628" t="str">
            <v>gchateaug</v>
          </cell>
          <cell r="N4628">
            <v>38680.624456018515</v>
          </cell>
          <cell r="O4628" t="str">
            <v>gchateaug</v>
          </cell>
        </row>
        <row r="4629">
          <cell r="A4629" t="str">
            <v>2001</v>
          </cell>
          <cell r="B4629" t="str">
            <v>AT11</v>
          </cell>
          <cell r="C4629" t="str">
            <v>A00</v>
          </cell>
          <cell r="D4629" t="str">
            <v>PC_EMP</v>
          </cell>
          <cell r="E4629" t="str">
            <v>T</v>
          </cell>
          <cell r="F4629" t="str">
            <v>TOTAL</v>
          </cell>
          <cell r="G4629" t="str">
            <v>TOTAL</v>
          </cell>
          <cell r="H4629" t="str">
            <v>:</v>
          </cell>
          <cell r="I4629" t="str">
            <v>NC</v>
          </cell>
          <cell r="K4629" t="str">
            <v>V</v>
          </cell>
          <cell r="L4629">
            <v>38628.496793981481</v>
          </cell>
          <cell r="M4629" t="str">
            <v>gchateaug</v>
          </cell>
          <cell r="N4629">
            <v>38680.624456018515</v>
          </cell>
          <cell r="O4629" t="str">
            <v>gchateaug</v>
          </cell>
        </row>
        <row r="4630">
          <cell r="A4630" t="str">
            <v>1999</v>
          </cell>
          <cell r="B4630" t="str">
            <v>GR12</v>
          </cell>
          <cell r="C4630" t="str">
            <v>A00</v>
          </cell>
          <cell r="D4630" t="str">
            <v>PC_EMP</v>
          </cell>
          <cell r="E4630" t="str">
            <v>T</v>
          </cell>
          <cell r="F4630" t="str">
            <v>BES</v>
          </cell>
          <cell r="G4630" t="str">
            <v>TOTAL</v>
          </cell>
          <cell r="H4630" t="str">
            <v>:</v>
          </cell>
          <cell r="I4630" t="str">
            <v>NC</v>
          </cell>
          <cell r="K4630" t="str">
            <v>V</v>
          </cell>
          <cell r="L4630">
            <v>38628.496805555558</v>
          </cell>
          <cell r="M4630" t="str">
            <v>gchateaug</v>
          </cell>
          <cell r="N4630">
            <v>38680.624479166669</v>
          </cell>
          <cell r="O4630" t="str">
            <v>gchateaug</v>
          </cell>
        </row>
        <row r="4631">
          <cell r="A4631" t="str">
            <v>1999</v>
          </cell>
          <cell r="B4631" t="str">
            <v>FR61</v>
          </cell>
          <cell r="C4631" t="str">
            <v>A00</v>
          </cell>
          <cell r="D4631" t="str">
            <v>PC_EMP</v>
          </cell>
          <cell r="E4631" t="str">
            <v>T</v>
          </cell>
          <cell r="F4631" t="str">
            <v>TOTAL</v>
          </cell>
          <cell r="G4631" t="str">
            <v>TOTAL</v>
          </cell>
          <cell r="H4631" t="str">
            <v>:</v>
          </cell>
          <cell r="I4631" t="str">
            <v>NC</v>
          </cell>
          <cell r="K4631" t="str">
            <v>V</v>
          </cell>
          <cell r="L4631">
            <v>38628.496805555558</v>
          </cell>
          <cell r="M4631" t="str">
            <v>gchateaug</v>
          </cell>
          <cell r="N4631">
            <v>38680.624479166669</v>
          </cell>
          <cell r="O4631" t="str">
            <v>gchateaug</v>
          </cell>
        </row>
        <row r="4632">
          <cell r="A4632" t="str">
            <v>1999</v>
          </cell>
          <cell r="B4632" t="str">
            <v>FR61</v>
          </cell>
          <cell r="C4632" t="str">
            <v>A00</v>
          </cell>
          <cell r="D4632" t="str">
            <v>PC_EMP</v>
          </cell>
          <cell r="E4632" t="str">
            <v>T</v>
          </cell>
          <cell r="F4632" t="str">
            <v>TOTAL</v>
          </cell>
          <cell r="G4632" t="str">
            <v>RSE</v>
          </cell>
          <cell r="H4632" t="str">
            <v>:</v>
          </cell>
          <cell r="I4632" t="str">
            <v>NC</v>
          </cell>
          <cell r="K4632" t="str">
            <v>V</v>
          </cell>
          <cell r="L4632">
            <v>38628.496805555558</v>
          </cell>
          <cell r="M4632" t="str">
            <v>gchateaug</v>
          </cell>
          <cell r="N4632">
            <v>38680.624479166669</v>
          </cell>
          <cell r="O4632" t="str">
            <v>gchateaug</v>
          </cell>
        </row>
        <row r="4633">
          <cell r="A4633" t="str">
            <v>1999</v>
          </cell>
          <cell r="B4633" t="str">
            <v>FR61</v>
          </cell>
          <cell r="C4633" t="str">
            <v>A00</v>
          </cell>
          <cell r="D4633" t="str">
            <v>PC_EMP</v>
          </cell>
          <cell r="E4633" t="str">
            <v>T</v>
          </cell>
          <cell r="F4633" t="str">
            <v>BES</v>
          </cell>
          <cell r="G4633" t="str">
            <v>TOTAL</v>
          </cell>
          <cell r="H4633" t="str">
            <v>:</v>
          </cell>
          <cell r="I4633" t="str">
            <v>NC</v>
          </cell>
          <cell r="K4633" t="str">
            <v>V</v>
          </cell>
          <cell r="L4633">
            <v>38628.496805555558</v>
          </cell>
          <cell r="M4633" t="str">
            <v>gchateaug</v>
          </cell>
          <cell r="N4633">
            <v>38680.624479166669</v>
          </cell>
          <cell r="O4633" t="str">
            <v>gchateaug</v>
          </cell>
        </row>
        <row r="4634">
          <cell r="A4634" t="str">
            <v>1999</v>
          </cell>
          <cell r="B4634" t="str">
            <v>FR61</v>
          </cell>
          <cell r="C4634" t="str">
            <v>A00</v>
          </cell>
          <cell r="D4634" t="str">
            <v>PC_EMP</v>
          </cell>
          <cell r="E4634" t="str">
            <v>T</v>
          </cell>
          <cell r="F4634" t="str">
            <v>BES</v>
          </cell>
          <cell r="G4634" t="str">
            <v>RSE</v>
          </cell>
          <cell r="H4634" t="str">
            <v>:</v>
          </cell>
          <cell r="I4634" t="str">
            <v>NC</v>
          </cell>
          <cell r="K4634" t="str">
            <v>V</v>
          </cell>
          <cell r="L4634">
            <v>38628.496805555558</v>
          </cell>
          <cell r="M4634" t="str">
            <v>gchateaug</v>
          </cell>
          <cell r="N4634">
            <v>38680.624479166669</v>
          </cell>
          <cell r="O4634" t="str">
            <v>gchateaug</v>
          </cell>
        </row>
        <row r="4635">
          <cell r="A4635" t="str">
            <v>1999</v>
          </cell>
          <cell r="B4635" t="str">
            <v>FR5</v>
          </cell>
          <cell r="C4635" t="str">
            <v>A00</v>
          </cell>
          <cell r="D4635" t="str">
            <v>PC_EMP</v>
          </cell>
          <cell r="E4635" t="str">
            <v>T</v>
          </cell>
          <cell r="F4635" t="str">
            <v>TOTAL</v>
          </cell>
          <cell r="G4635" t="str">
            <v>TOTAL</v>
          </cell>
          <cell r="H4635" t="str">
            <v>:</v>
          </cell>
          <cell r="I4635" t="str">
            <v>NC</v>
          </cell>
          <cell r="K4635" t="str">
            <v>V</v>
          </cell>
          <cell r="L4635">
            <v>38628.496805555558</v>
          </cell>
          <cell r="M4635" t="str">
            <v>gchateaug</v>
          </cell>
          <cell r="N4635">
            <v>38680.624479166669</v>
          </cell>
          <cell r="O4635" t="str">
            <v>gchateaug</v>
          </cell>
        </row>
        <row r="4636">
          <cell r="A4636" t="str">
            <v>1999</v>
          </cell>
          <cell r="B4636" t="str">
            <v>FR5</v>
          </cell>
          <cell r="C4636" t="str">
            <v>A00</v>
          </cell>
          <cell r="D4636" t="str">
            <v>PC_EMP</v>
          </cell>
          <cell r="E4636" t="str">
            <v>T</v>
          </cell>
          <cell r="F4636" t="str">
            <v>TOTAL</v>
          </cell>
          <cell r="G4636" t="str">
            <v>RSE</v>
          </cell>
          <cell r="H4636" t="str">
            <v>:</v>
          </cell>
          <cell r="I4636" t="str">
            <v>NC</v>
          </cell>
          <cell r="K4636" t="str">
            <v>V</v>
          </cell>
          <cell r="L4636">
            <v>38628.496805555558</v>
          </cell>
          <cell r="M4636" t="str">
            <v>gchateaug</v>
          </cell>
          <cell r="N4636">
            <v>38680.624479166669</v>
          </cell>
          <cell r="O4636" t="str">
            <v>gchateaug</v>
          </cell>
        </row>
        <row r="4637">
          <cell r="A4637" t="str">
            <v>1999</v>
          </cell>
          <cell r="B4637" t="str">
            <v>FR5</v>
          </cell>
          <cell r="C4637" t="str">
            <v>A00</v>
          </cell>
          <cell r="D4637" t="str">
            <v>PC_EMP</v>
          </cell>
          <cell r="E4637" t="str">
            <v>T</v>
          </cell>
          <cell r="F4637" t="str">
            <v>BES</v>
          </cell>
          <cell r="G4637" t="str">
            <v>TOTAL</v>
          </cell>
          <cell r="H4637" t="str">
            <v>:</v>
          </cell>
          <cell r="I4637" t="str">
            <v>NC</v>
          </cell>
          <cell r="K4637" t="str">
            <v>V</v>
          </cell>
          <cell r="L4637">
            <v>38628.496805555558</v>
          </cell>
          <cell r="M4637" t="str">
            <v>gchateaug</v>
          </cell>
          <cell r="N4637">
            <v>38680.624479166669</v>
          </cell>
          <cell r="O4637" t="str">
            <v>gchateaug</v>
          </cell>
        </row>
        <row r="4638">
          <cell r="A4638" t="str">
            <v>1999</v>
          </cell>
          <cell r="B4638" t="str">
            <v>FR5</v>
          </cell>
          <cell r="C4638" t="str">
            <v>A00</v>
          </cell>
          <cell r="D4638" t="str">
            <v>PC_EMP</v>
          </cell>
          <cell r="E4638" t="str">
            <v>T</v>
          </cell>
          <cell r="F4638" t="str">
            <v>BES</v>
          </cell>
          <cell r="G4638" t="str">
            <v>RSE</v>
          </cell>
          <cell r="H4638" t="str">
            <v>:</v>
          </cell>
          <cell r="I4638" t="str">
            <v>NC</v>
          </cell>
          <cell r="K4638" t="str">
            <v>V</v>
          </cell>
          <cell r="L4638">
            <v>38628.496805555558</v>
          </cell>
          <cell r="M4638" t="str">
            <v>gchateaug</v>
          </cell>
          <cell r="N4638">
            <v>38680.624479166669</v>
          </cell>
          <cell r="O4638" t="str">
            <v>gchateaug</v>
          </cell>
        </row>
        <row r="4639">
          <cell r="A4639" t="str">
            <v>1999</v>
          </cell>
          <cell r="B4639" t="str">
            <v>FR43</v>
          </cell>
          <cell r="C4639" t="str">
            <v>A00</v>
          </cell>
          <cell r="D4639" t="str">
            <v>PC_EMP</v>
          </cell>
          <cell r="E4639" t="str">
            <v>T</v>
          </cell>
          <cell r="F4639" t="str">
            <v>TOTAL</v>
          </cell>
          <cell r="G4639" t="str">
            <v>TOTAL</v>
          </cell>
          <cell r="H4639" t="str">
            <v>:</v>
          </cell>
          <cell r="I4639" t="str">
            <v>NC</v>
          </cell>
          <cell r="K4639" t="str">
            <v>V</v>
          </cell>
          <cell r="L4639">
            <v>38628.496805555558</v>
          </cell>
          <cell r="M4639" t="str">
            <v>gchateaug</v>
          </cell>
          <cell r="N4639">
            <v>38680.624479166669</v>
          </cell>
          <cell r="O4639" t="str">
            <v>gchateaug</v>
          </cell>
        </row>
        <row r="4640">
          <cell r="A4640" t="str">
            <v>1999</v>
          </cell>
          <cell r="B4640" t="str">
            <v>FR43</v>
          </cell>
          <cell r="C4640" t="str">
            <v>A00</v>
          </cell>
          <cell r="D4640" t="str">
            <v>PC_EMP</v>
          </cell>
          <cell r="E4640" t="str">
            <v>T</v>
          </cell>
          <cell r="F4640" t="str">
            <v>TOTAL</v>
          </cell>
          <cell r="G4640" t="str">
            <v>RSE</v>
          </cell>
          <cell r="H4640" t="str">
            <v>:</v>
          </cell>
          <cell r="I4640" t="str">
            <v>NC</v>
          </cell>
          <cell r="K4640" t="str">
            <v>V</v>
          </cell>
          <cell r="L4640">
            <v>38628.496805555558</v>
          </cell>
          <cell r="M4640" t="str">
            <v>gchateaug</v>
          </cell>
          <cell r="N4640">
            <v>38680.624479166669</v>
          </cell>
          <cell r="O4640" t="str">
            <v>gchateaug</v>
          </cell>
        </row>
        <row r="4641">
          <cell r="A4641" t="str">
            <v>1999</v>
          </cell>
          <cell r="B4641" t="str">
            <v>FR43</v>
          </cell>
          <cell r="C4641" t="str">
            <v>A00</v>
          </cell>
          <cell r="D4641" t="str">
            <v>PC_EMP</v>
          </cell>
          <cell r="E4641" t="str">
            <v>T</v>
          </cell>
          <cell r="F4641" t="str">
            <v>BES</v>
          </cell>
          <cell r="G4641" t="str">
            <v>TOTAL</v>
          </cell>
          <cell r="H4641" t="str">
            <v>:</v>
          </cell>
          <cell r="I4641" t="str">
            <v>NC</v>
          </cell>
          <cell r="K4641" t="str">
            <v>V</v>
          </cell>
          <cell r="L4641">
            <v>38628.496805555558</v>
          </cell>
          <cell r="M4641" t="str">
            <v>gchateaug</v>
          </cell>
          <cell r="N4641">
            <v>38680.624479166669</v>
          </cell>
          <cell r="O4641" t="str">
            <v>gchateaug</v>
          </cell>
        </row>
        <row r="4642">
          <cell r="A4642" t="str">
            <v>1999</v>
          </cell>
          <cell r="B4642" t="str">
            <v>FR43</v>
          </cell>
          <cell r="C4642" t="str">
            <v>A00</v>
          </cell>
          <cell r="D4642" t="str">
            <v>PC_EMP</v>
          </cell>
          <cell r="E4642" t="str">
            <v>T</v>
          </cell>
          <cell r="F4642" t="str">
            <v>BES</v>
          </cell>
          <cell r="G4642" t="str">
            <v>RSE</v>
          </cell>
          <cell r="H4642" t="str">
            <v>:</v>
          </cell>
          <cell r="I4642" t="str">
            <v>NC</v>
          </cell>
          <cell r="K4642" t="str">
            <v>V</v>
          </cell>
          <cell r="L4642">
            <v>38628.496805555558</v>
          </cell>
          <cell r="M4642" t="str">
            <v>gchateaug</v>
          </cell>
          <cell r="N4642">
            <v>38680.624479166669</v>
          </cell>
          <cell r="O4642" t="str">
            <v>gchateaug</v>
          </cell>
        </row>
        <row r="4643">
          <cell r="A4643" t="str">
            <v>1999</v>
          </cell>
          <cell r="B4643" t="str">
            <v>FR25</v>
          </cell>
          <cell r="C4643" t="str">
            <v>A00</v>
          </cell>
          <cell r="D4643" t="str">
            <v>PC_EMP</v>
          </cell>
          <cell r="E4643" t="str">
            <v>T</v>
          </cell>
          <cell r="F4643" t="str">
            <v>TOTAL</v>
          </cell>
          <cell r="G4643" t="str">
            <v>TOTAL</v>
          </cell>
          <cell r="H4643" t="str">
            <v>:</v>
          </cell>
          <cell r="I4643" t="str">
            <v>NC</v>
          </cell>
          <cell r="K4643" t="str">
            <v>V</v>
          </cell>
          <cell r="L4643">
            <v>38628.496805555558</v>
          </cell>
          <cell r="M4643" t="str">
            <v>gchateaug</v>
          </cell>
          <cell r="N4643">
            <v>38680.624479166669</v>
          </cell>
          <cell r="O4643" t="str">
            <v>gchateaug</v>
          </cell>
        </row>
        <row r="4644">
          <cell r="A4644" t="str">
            <v>1999</v>
          </cell>
          <cell r="B4644" t="str">
            <v>FR25</v>
          </cell>
          <cell r="C4644" t="str">
            <v>A00</v>
          </cell>
          <cell r="D4644" t="str">
            <v>PC_EMP</v>
          </cell>
          <cell r="E4644" t="str">
            <v>T</v>
          </cell>
          <cell r="F4644" t="str">
            <v>TOTAL</v>
          </cell>
          <cell r="G4644" t="str">
            <v>RSE</v>
          </cell>
          <cell r="H4644" t="str">
            <v>:</v>
          </cell>
          <cell r="I4644" t="str">
            <v>NC</v>
          </cell>
          <cell r="K4644" t="str">
            <v>V</v>
          </cell>
          <cell r="L4644">
            <v>38628.496805555558</v>
          </cell>
          <cell r="M4644" t="str">
            <v>gchateaug</v>
          </cell>
          <cell r="N4644">
            <v>38680.624479166669</v>
          </cell>
          <cell r="O4644" t="str">
            <v>gchateaug</v>
          </cell>
        </row>
        <row r="4645">
          <cell r="A4645" t="str">
            <v>1999</v>
          </cell>
          <cell r="B4645" t="str">
            <v>FR25</v>
          </cell>
          <cell r="C4645" t="str">
            <v>A00</v>
          </cell>
          <cell r="D4645" t="str">
            <v>PC_EMP</v>
          </cell>
          <cell r="E4645" t="str">
            <v>T</v>
          </cell>
          <cell r="F4645" t="str">
            <v>BES</v>
          </cell>
          <cell r="G4645" t="str">
            <v>TOTAL</v>
          </cell>
          <cell r="H4645" t="str">
            <v>:</v>
          </cell>
          <cell r="I4645" t="str">
            <v>NC</v>
          </cell>
          <cell r="K4645" t="str">
            <v>V</v>
          </cell>
          <cell r="L4645">
            <v>38628.496805555558</v>
          </cell>
          <cell r="M4645" t="str">
            <v>gchateaug</v>
          </cell>
          <cell r="N4645">
            <v>38680.624479166669</v>
          </cell>
          <cell r="O4645" t="str">
            <v>gchateaug</v>
          </cell>
        </row>
        <row r="4646">
          <cell r="A4646" t="str">
            <v>1999</v>
          </cell>
          <cell r="B4646" t="str">
            <v>FR25</v>
          </cell>
          <cell r="C4646" t="str">
            <v>A00</v>
          </cell>
          <cell r="D4646" t="str">
            <v>PC_EMP</v>
          </cell>
          <cell r="E4646" t="str">
            <v>T</v>
          </cell>
          <cell r="F4646" t="str">
            <v>BES</v>
          </cell>
          <cell r="G4646" t="str">
            <v>RSE</v>
          </cell>
          <cell r="H4646" t="str">
            <v>:</v>
          </cell>
          <cell r="I4646" t="str">
            <v>NC</v>
          </cell>
          <cell r="K4646" t="str">
            <v>V</v>
          </cell>
          <cell r="L4646">
            <v>38628.496805555558</v>
          </cell>
          <cell r="M4646" t="str">
            <v>gchateaug</v>
          </cell>
          <cell r="N4646">
            <v>38680.624479166669</v>
          </cell>
          <cell r="O4646" t="str">
            <v>gchateaug</v>
          </cell>
        </row>
        <row r="4647">
          <cell r="A4647" t="str">
            <v>1999</v>
          </cell>
          <cell r="B4647" t="str">
            <v>FI20</v>
          </cell>
          <cell r="C4647" t="str">
            <v>A00</v>
          </cell>
          <cell r="D4647" t="str">
            <v>PC_EMP</v>
          </cell>
          <cell r="E4647" t="str">
            <v>T</v>
          </cell>
          <cell r="F4647" t="str">
            <v>TOTAL</v>
          </cell>
          <cell r="G4647" t="str">
            <v>TOTAL</v>
          </cell>
          <cell r="I4647" t="str">
            <v>NC</v>
          </cell>
          <cell r="J4647" t="str">
            <v>; former flag equal "s"</v>
          </cell>
          <cell r="K4647" t="str">
            <v>V</v>
          </cell>
          <cell r="L4647">
            <v>38628.496805555558</v>
          </cell>
          <cell r="M4647" t="str">
            <v>gchateaug</v>
          </cell>
          <cell r="N4647">
            <v>38680.624479166669</v>
          </cell>
          <cell r="O4647" t="str">
            <v>gchateaug</v>
          </cell>
          <cell r="Q4647">
            <v>0.1</v>
          </cell>
        </row>
        <row r="4648">
          <cell r="A4648" t="str">
            <v>1999</v>
          </cell>
          <cell r="B4648" t="str">
            <v>FI20</v>
          </cell>
          <cell r="C4648" t="str">
            <v>A00</v>
          </cell>
          <cell r="D4648" t="str">
            <v>PC_EMP</v>
          </cell>
          <cell r="E4648" t="str">
            <v>T</v>
          </cell>
          <cell r="F4648" t="str">
            <v>BES</v>
          </cell>
          <cell r="G4648" t="str">
            <v>TOTAL</v>
          </cell>
          <cell r="I4648" t="str">
            <v>NC</v>
          </cell>
          <cell r="J4648" t="str">
            <v>; former flag equal "s"</v>
          </cell>
          <cell r="K4648" t="str">
            <v>V</v>
          </cell>
          <cell r="L4648">
            <v>38628.496805555558</v>
          </cell>
          <cell r="M4648" t="str">
            <v>gchateaug</v>
          </cell>
          <cell r="N4648">
            <v>38680.624479166669</v>
          </cell>
          <cell r="O4648" t="str">
            <v>gchateaug</v>
          </cell>
          <cell r="Q4648">
            <v>0.09</v>
          </cell>
        </row>
        <row r="4649">
          <cell r="A4649" t="str">
            <v>1999</v>
          </cell>
          <cell r="B4649" t="str">
            <v>ES62</v>
          </cell>
          <cell r="C4649" t="str">
            <v>A00</v>
          </cell>
          <cell r="D4649" t="str">
            <v>PC_EMP</v>
          </cell>
          <cell r="E4649" t="str">
            <v>T</v>
          </cell>
          <cell r="F4649" t="str">
            <v>TOTAL</v>
          </cell>
          <cell r="G4649" t="str">
            <v>TOTAL</v>
          </cell>
          <cell r="I4649" t="str">
            <v>NC</v>
          </cell>
          <cell r="J4649" t="str">
            <v>; former flag equal "s"</v>
          </cell>
          <cell r="K4649" t="str">
            <v>V</v>
          </cell>
          <cell r="L4649">
            <v>38628.496805555558</v>
          </cell>
          <cell r="M4649" t="str">
            <v>gchateaug</v>
          </cell>
          <cell r="N4649">
            <v>38680.624479166669</v>
          </cell>
          <cell r="O4649" t="str">
            <v>gchateaug</v>
          </cell>
          <cell r="Q4649">
            <v>0.98</v>
          </cell>
        </row>
        <row r="4650">
          <cell r="A4650" t="str">
            <v>1999</v>
          </cell>
          <cell r="B4650" t="str">
            <v>ES62</v>
          </cell>
          <cell r="C4650" t="str">
            <v>A00</v>
          </cell>
          <cell r="D4650" t="str">
            <v>PC_EMP</v>
          </cell>
          <cell r="E4650" t="str">
            <v>T</v>
          </cell>
          <cell r="F4650" t="str">
            <v>TOTAL</v>
          </cell>
          <cell r="G4650" t="str">
            <v>RSE</v>
          </cell>
          <cell r="H4650" t="str">
            <v>:</v>
          </cell>
          <cell r="I4650" t="str">
            <v>NC</v>
          </cell>
          <cell r="K4650" t="str">
            <v>V</v>
          </cell>
          <cell r="L4650">
            <v>38628.496805555558</v>
          </cell>
          <cell r="M4650" t="str">
            <v>gchateaug</v>
          </cell>
          <cell r="N4650">
            <v>38680.624479166669</v>
          </cell>
          <cell r="O4650" t="str">
            <v>gchateaug</v>
          </cell>
        </row>
        <row r="4651">
          <cell r="A4651" t="str">
            <v>1999</v>
          </cell>
          <cell r="B4651" t="str">
            <v>ES62</v>
          </cell>
          <cell r="C4651" t="str">
            <v>A00</v>
          </cell>
          <cell r="D4651" t="str">
            <v>PC_EMP</v>
          </cell>
          <cell r="E4651" t="str">
            <v>T</v>
          </cell>
          <cell r="F4651" t="str">
            <v>BES</v>
          </cell>
          <cell r="G4651" t="str">
            <v>TOTAL</v>
          </cell>
          <cell r="I4651" t="str">
            <v>NC</v>
          </cell>
          <cell r="J4651" t="str">
            <v>; former flag equal "s"</v>
          </cell>
          <cell r="K4651" t="str">
            <v>V</v>
          </cell>
          <cell r="L4651">
            <v>38628.496805555558</v>
          </cell>
          <cell r="M4651" t="str">
            <v>gchateaug</v>
          </cell>
          <cell r="N4651">
            <v>38680.624479166669</v>
          </cell>
          <cell r="O4651" t="str">
            <v>gchateaug</v>
          </cell>
          <cell r="Q4651">
            <v>0.14000000000000001</v>
          </cell>
        </row>
        <row r="4652">
          <cell r="A4652" t="str">
            <v>1999</v>
          </cell>
          <cell r="B4652" t="str">
            <v>ES62</v>
          </cell>
          <cell r="C4652" t="str">
            <v>A00</v>
          </cell>
          <cell r="D4652" t="str">
            <v>PC_EMP</v>
          </cell>
          <cell r="E4652" t="str">
            <v>T</v>
          </cell>
          <cell r="F4652" t="str">
            <v>BES</v>
          </cell>
          <cell r="G4652" t="str">
            <v>RSE</v>
          </cell>
          <cell r="H4652" t="str">
            <v>:</v>
          </cell>
          <cell r="I4652" t="str">
            <v>NC</v>
          </cell>
          <cell r="K4652" t="str">
            <v>V</v>
          </cell>
          <cell r="L4652">
            <v>38628.496805555558</v>
          </cell>
          <cell r="M4652" t="str">
            <v>gchateaug</v>
          </cell>
          <cell r="N4652">
            <v>38680.624479166669</v>
          </cell>
          <cell r="O4652" t="str">
            <v>gchateaug</v>
          </cell>
        </row>
        <row r="4653">
          <cell r="A4653" t="str">
            <v>1999</v>
          </cell>
          <cell r="B4653" t="str">
            <v>ES6</v>
          </cell>
          <cell r="C4653" t="str">
            <v>A00</v>
          </cell>
          <cell r="D4653" t="str">
            <v>PC_EMP</v>
          </cell>
          <cell r="E4653" t="str">
            <v>T</v>
          </cell>
          <cell r="F4653" t="str">
            <v>TOTAL</v>
          </cell>
          <cell r="G4653" t="str">
            <v>TOTAL</v>
          </cell>
          <cell r="I4653" t="str">
            <v>NC</v>
          </cell>
          <cell r="J4653" t="str">
            <v>; former flag equal "s"</v>
          </cell>
          <cell r="K4653" t="str">
            <v>V</v>
          </cell>
          <cell r="L4653">
            <v>38628.496805555558</v>
          </cell>
          <cell r="M4653" t="str">
            <v>gchateaug</v>
          </cell>
          <cell r="N4653">
            <v>38680.624479166669</v>
          </cell>
          <cell r="O4653" t="str">
            <v>gchateaug</v>
          </cell>
          <cell r="Q4653">
            <v>0.95</v>
          </cell>
        </row>
        <row r="4654">
          <cell r="A4654" t="str">
            <v>1999</v>
          </cell>
          <cell r="B4654" t="str">
            <v>ES6</v>
          </cell>
          <cell r="C4654" t="str">
            <v>A00</v>
          </cell>
          <cell r="D4654" t="str">
            <v>PC_EMP</v>
          </cell>
          <cell r="E4654" t="str">
            <v>T</v>
          </cell>
          <cell r="F4654" t="str">
            <v>TOTAL</v>
          </cell>
          <cell r="G4654" t="str">
            <v>RSE</v>
          </cell>
          <cell r="H4654" t="str">
            <v>:</v>
          </cell>
          <cell r="I4654" t="str">
            <v>NC</v>
          </cell>
          <cell r="K4654" t="str">
            <v>V</v>
          </cell>
          <cell r="L4654">
            <v>38628.496805555558</v>
          </cell>
          <cell r="M4654" t="str">
            <v>gchateaug</v>
          </cell>
          <cell r="N4654">
            <v>38680.624479166669</v>
          </cell>
          <cell r="O4654" t="str">
            <v>gchateaug</v>
          </cell>
        </row>
        <row r="4655">
          <cell r="A4655" t="str">
            <v>2002</v>
          </cell>
          <cell r="B4655" t="str">
            <v>CZ06</v>
          </cell>
          <cell r="C4655" t="str">
            <v>A00</v>
          </cell>
          <cell r="D4655" t="str">
            <v>PC_EMP</v>
          </cell>
          <cell r="E4655" t="str">
            <v>T</v>
          </cell>
          <cell r="F4655" t="str">
            <v>TOTAL</v>
          </cell>
          <cell r="G4655" t="str">
            <v>TOTAL</v>
          </cell>
          <cell r="I4655" t="str">
            <v>MS</v>
          </cell>
          <cell r="K4655" t="str">
            <v>V</v>
          </cell>
          <cell r="L4655">
            <v>38628.496805555558</v>
          </cell>
          <cell r="M4655" t="str">
            <v>gchateaug</v>
          </cell>
          <cell r="N4655">
            <v>38680.624479166669</v>
          </cell>
          <cell r="O4655" t="str">
            <v>gchateaug</v>
          </cell>
          <cell r="Q4655">
            <v>1.32</v>
          </cell>
        </row>
        <row r="4656">
          <cell r="A4656" t="str">
            <v>2002</v>
          </cell>
          <cell r="B4656" t="str">
            <v>CZ06</v>
          </cell>
          <cell r="C4656" t="str">
            <v>A00</v>
          </cell>
          <cell r="D4656" t="str">
            <v>PC_EMP</v>
          </cell>
          <cell r="E4656" t="str">
            <v>T</v>
          </cell>
          <cell r="F4656" t="str">
            <v>TOTAL</v>
          </cell>
          <cell r="G4656" t="str">
            <v>RSE</v>
          </cell>
          <cell r="I4656" t="str">
            <v>MS</v>
          </cell>
          <cell r="K4656" t="str">
            <v>V</v>
          </cell>
          <cell r="L4656">
            <v>38628.496805555558</v>
          </cell>
          <cell r="M4656" t="str">
            <v>gchateaug</v>
          </cell>
          <cell r="N4656">
            <v>38680.624479166669</v>
          </cell>
          <cell r="O4656" t="str">
            <v>gchateaug</v>
          </cell>
          <cell r="Q4656">
            <v>0.82</v>
          </cell>
        </row>
        <row r="4657">
          <cell r="A4657" t="str">
            <v>2002</v>
          </cell>
          <cell r="B4657" t="str">
            <v>CZ06</v>
          </cell>
          <cell r="C4657" t="str">
            <v>A00</v>
          </cell>
          <cell r="D4657" t="str">
            <v>PC_EMP</v>
          </cell>
          <cell r="E4657" t="str">
            <v>T</v>
          </cell>
          <cell r="F4657" t="str">
            <v>BES</v>
          </cell>
          <cell r="G4657" t="str">
            <v>TOTAL</v>
          </cell>
          <cell r="I4657" t="str">
            <v>MS</v>
          </cell>
          <cell r="K4657" t="str">
            <v>V</v>
          </cell>
          <cell r="L4657">
            <v>38628.496805555558</v>
          </cell>
          <cell r="M4657" t="str">
            <v>gchateaug</v>
          </cell>
          <cell r="N4657">
            <v>38680.624479166669</v>
          </cell>
          <cell r="O4657" t="str">
            <v>gchateaug</v>
          </cell>
          <cell r="Q4657">
            <v>0.42</v>
          </cell>
        </row>
        <row r="4658">
          <cell r="A4658" t="str">
            <v>2000</v>
          </cell>
          <cell r="B4658" t="str">
            <v>GR22</v>
          </cell>
          <cell r="C4658" t="str">
            <v>A00</v>
          </cell>
          <cell r="D4658" t="str">
            <v>PC_EMP</v>
          </cell>
          <cell r="E4658" t="str">
            <v>T</v>
          </cell>
          <cell r="F4658" t="str">
            <v>BES</v>
          </cell>
          <cell r="G4658" t="str">
            <v>TOTAL</v>
          </cell>
          <cell r="H4658" t="str">
            <v>:</v>
          </cell>
          <cell r="I4658" t="str">
            <v>NC</v>
          </cell>
          <cell r="K4658" t="str">
            <v>V</v>
          </cell>
          <cell r="L4658">
            <v>38628.496817129628</v>
          </cell>
          <cell r="M4658" t="str">
            <v>gchateaug</v>
          </cell>
          <cell r="N4658">
            <v>38680.624467592592</v>
          </cell>
          <cell r="O4658" t="str">
            <v>gchateaug</v>
          </cell>
        </row>
        <row r="4659">
          <cell r="A4659" t="str">
            <v>2000</v>
          </cell>
          <cell r="B4659" t="str">
            <v>FR23</v>
          </cell>
          <cell r="C4659" t="str">
            <v>A00</v>
          </cell>
          <cell r="D4659" t="str">
            <v>PC_EMP</v>
          </cell>
          <cell r="E4659" t="str">
            <v>T</v>
          </cell>
          <cell r="F4659" t="str">
            <v>TOTAL</v>
          </cell>
          <cell r="G4659" t="str">
            <v>TOTAL</v>
          </cell>
          <cell r="I4659" t="str">
            <v>NC</v>
          </cell>
          <cell r="J4659" t="str">
            <v>; former flag equal "s"</v>
          </cell>
          <cell r="K4659" t="str">
            <v>V</v>
          </cell>
          <cell r="L4659">
            <v>38628.496817129628</v>
          </cell>
          <cell r="M4659" t="str">
            <v>gchateaug</v>
          </cell>
          <cell r="N4659">
            <v>38680.624467592592</v>
          </cell>
          <cell r="O4659" t="str">
            <v>gchateaug</v>
          </cell>
          <cell r="Q4659">
            <v>0.92</v>
          </cell>
        </row>
        <row r="4660">
          <cell r="A4660" t="str">
            <v>2000</v>
          </cell>
          <cell r="B4660" t="str">
            <v>FR23</v>
          </cell>
          <cell r="C4660" t="str">
            <v>A00</v>
          </cell>
          <cell r="D4660" t="str">
            <v>PC_EMP</v>
          </cell>
          <cell r="E4660" t="str">
            <v>T</v>
          </cell>
          <cell r="F4660" t="str">
            <v>TOTAL</v>
          </cell>
          <cell r="G4660" t="str">
            <v>RSE</v>
          </cell>
          <cell r="H4660" t="str">
            <v>:</v>
          </cell>
          <cell r="I4660" t="str">
            <v>NC</v>
          </cell>
          <cell r="K4660" t="str">
            <v>V</v>
          </cell>
          <cell r="L4660">
            <v>38628.496817129628</v>
          </cell>
          <cell r="M4660" t="str">
            <v>gchateaug</v>
          </cell>
          <cell r="N4660">
            <v>38680.624467592592</v>
          </cell>
          <cell r="O4660" t="str">
            <v>gchateaug</v>
          </cell>
        </row>
        <row r="4661">
          <cell r="A4661" t="str">
            <v>2000</v>
          </cell>
          <cell r="B4661" t="str">
            <v>FR23</v>
          </cell>
          <cell r="C4661" t="str">
            <v>A00</v>
          </cell>
          <cell r="D4661" t="str">
            <v>PC_EMP</v>
          </cell>
          <cell r="E4661" t="str">
            <v>T</v>
          </cell>
          <cell r="F4661" t="str">
            <v>BES</v>
          </cell>
          <cell r="G4661" t="str">
            <v>TOTAL</v>
          </cell>
          <cell r="I4661" t="str">
            <v>NC</v>
          </cell>
          <cell r="J4661" t="str">
            <v>; former flag equal "s"</v>
          </cell>
          <cell r="K4661" t="str">
            <v>V</v>
          </cell>
          <cell r="L4661">
            <v>38628.496817129628</v>
          </cell>
          <cell r="M4661" t="str">
            <v>gchateaug</v>
          </cell>
          <cell r="N4661">
            <v>38680.624467592592</v>
          </cell>
          <cell r="O4661" t="str">
            <v>gchateaug</v>
          </cell>
          <cell r="Q4661">
            <v>0.68</v>
          </cell>
        </row>
        <row r="4662">
          <cell r="A4662" t="str">
            <v>2000</v>
          </cell>
          <cell r="B4662" t="str">
            <v>FR23</v>
          </cell>
          <cell r="C4662" t="str">
            <v>A00</v>
          </cell>
          <cell r="D4662" t="str">
            <v>PC_EMP</v>
          </cell>
          <cell r="E4662" t="str">
            <v>T</v>
          </cell>
          <cell r="F4662" t="str">
            <v>BES</v>
          </cell>
          <cell r="G4662" t="str">
            <v>RSE</v>
          </cell>
          <cell r="I4662" t="str">
            <v>NC</v>
          </cell>
          <cell r="J4662" t="str">
            <v>; former flag equal "s"</v>
          </cell>
          <cell r="K4662" t="str">
            <v>V</v>
          </cell>
          <cell r="L4662">
            <v>38628.496817129628</v>
          </cell>
          <cell r="M4662" t="str">
            <v>gchateaug</v>
          </cell>
          <cell r="N4662">
            <v>38680.624467592592</v>
          </cell>
          <cell r="O4662" t="str">
            <v>gchateaug</v>
          </cell>
          <cell r="Q4662">
            <v>0.24</v>
          </cell>
        </row>
        <row r="4663">
          <cell r="A4663" t="str">
            <v>2000</v>
          </cell>
          <cell r="B4663" t="str">
            <v>FR2</v>
          </cell>
          <cell r="C4663" t="str">
            <v>A00</v>
          </cell>
          <cell r="D4663" t="str">
            <v>PC_EMP</v>
          </cell>
          <cell r="E4663" t="str">
            <v>T</v>
          </cell>
          <cell r="F4663" t="str">
            <v>TOTAL</v>
          </cell>
          <cell r="G4663" t="str">
            <v>TOTAL</v>
          </cell>
          <cell r="I4663" t="str">
            <v>NC</v>
          </cell>
          <cell r="J4663" t="str">
            <v>; former flag equal "s"</v>
          </cell>
          <cell r="K4663" t="str">
            <v>V</v>
          </cell>
          <cell r="L4663">
            <v>38628.496817129628</v>
          </cell>
          <cell r="M4663" t="str">
            <v>gchateaug</v>
          </cell>
          <cell r="N4663">
            <v>38680.624467592592</v>
          </cell>
          <cell r="O4663" t="str">
            <v>gchateaug</v>
          </cell>
          <cell r="Q4663">
            <v>0.9</v>
          </cell>
        </row>
        <row r="4664">
          <cell r="A4664" t="str">
            <v>2000</v>
          </cell>
          <cell r="B4664" t="str">
            <v>FR2</v>
          </cell>
          <cell r="C4664" t="str">
            <v>A00</v>
          </cell>
          <cell r="D4664" t="str">
            <v>PC_EMP</v>
          </cell>
          <cell r="E4664" t="str">
            <v>T</v>
          </cell>
          <cell r="F4664" t="str">
            <v>TOTAL</v>
          </cell>
          <cell r="G4664" t="str">
            <v>RSE</v>
          </cell>
          <cell r="I4664" t="str">
            <v>NC</v>
          </cell>
          <cell r="J4664" t="str">
            <v>; former flag equal "s"</v>
          </cell>
          <cell r="K4664" t="str">
            <v>V</v>
          </cell>
          <cell r="L4664">
            <v>38628.496817129628</v>
          </cell>
          <cell r="M4664" t="str">
            <v>gchateaug</v>
          </cell>
          <cell r="N4664">
            <v>38680.624467592592</v>
          </cell>
          <cell r="O4664" t="str">
            <v>gchateaug</v>
          </cell>
          <cell r="Q4664">
            <v>0.5</v>
          </cell>
        </row>
        <row r="4665">
          <cell r="A4665" t="str">
            <v>2000</v>
          </cell>
          <cell r="B4665" t="str">
            <v>FR2</v>
          </cell>
          <cell r="C4665" t="str">
            <v>A00</v>
          </cell>
          <cell r="D4665" t="str">
            <v>PC_EMP</v>
          </cell>
          <cell r="E4665" t="str">
            <v>T</v>
          </cell>
          <cell r="F4665" t="str">
            <v>BES</v>
          </cell>
          <cell r="G4665" t="str">
            <v>TOTAL</v>
          </cell>
          <cell r="I4665" t="str">
            <v>NC</v>
          </cell>
          <cell r="J4665" t="str">
            <v>; former flag equal "s"</v>
          </cell>
          <cell r="K4665" t="str">
            <v>V</v>
          </cell>
          <cell r="L4665">
            <v>38628.496817129628</v>
          </cell>
          <cell r="M4665" t="str">
            <v>gchateaug</v>
          </cell>
          <cell r="N4665">
            <v>38680.624467592592</v>
          </cell>
          <cell r="O4665" t="str">
            <v>gchateaug</v>
          </cell>
          <cell r="Q4665">
            <v>0.59</v>
          </cell>
        </row>
        <row r="4666">
          <cell r="A4666" t="str">
            <v>2000</v>
          </cell>
          <cell r="B4666" t="str">
            <v>FR2</v>
          </cell>
          <cell r="C4666" t="str">
            <v>A00</v>
          </cell>
          <cell r="D4666" t="str">
            <v>PC_EMP</v>
          </cell>
          <cell r="E4666" t="str">
            <v>T</v>
          </cell>
          <cell r="F4666" t="str">
            <v>BES</v>
          </cell>
          <cell r="G4666" t="str">
            <v>RSE</v>
          </cell>
          <cell r="I4666" t="str">
            <v>NC</v>
          </cell>
          <cell r="J4666" t="str">
            <v>; former flag equal "s"</v>
          </cell>
          <cell r="K4666" t="str">
            <v>V</v>
          </cell>
          <cell r="L4666">
            <v>38628.496817129628</v>
          </cell>
          <cell r="M4666" t="str">
            <v>gchateaug</v>
          </cell>
          <cell r="N4666">
            <v>38680.624467592592</v>
          </cell>
          <cell r="O4666" t="str">
            <v>gchateaug</v>
          </cell>
          <cell r="Q4666">
            <v>0.24</v>
          </cell>
        </row>
        <row r="4667">
          <cell r="A4667" t="str">
            <v>2000</v>
          </cell>
          <cell r="B4667" t="str">
            <v>FI2</v>
          </cell>
          <cell r="C4667" t="str">
            <v>A00</v>
          </cell>
          <cell r="D4667" t="str">
            <v>PC_EMP</v>
          </cell>
          <cell r="E4667" t="str">
            <v>T</v>
          </cell>
          <cell r="F4667" t="str">
            <v>TOTAL</v>
          </cell>
          <cell r="G4667" t="str">
            <v>TOTAL</v>
          </cell>
          <cell r="I4667" t="str">
            <v>NC</v>
          </cell>
          <cell r="J4667" t="str">
            <v>; former flag equal "s"</v>
          </cell>
          <cell r="K4667" t="str">
            <v>V</v>
          </cell>
          <cell r="L4667">
            <v>38628.496817129628</v>
          </cell>
          <cell r="M4667" t="str">
            <v>gchateaug</v>
          </cell>
          <cell r="N4667">
            <v>38680.624467592592</v>
          </cell>
          <cell r="O4667" t="str">
            <v>gchateaug</v>
          </cell>
          <cell r="Q4667">
            <v>0.26</v>
          </cell>
        </row>
        <row r="4668">
          <cell r="A4668" t="str">
            <v>2000</v>
          </cell>
          <cell r="B4668" t="str">
            <v>FI2</v>
          </cell>
          <cell r="C4668" t="str">
            <v>A00</v>
          </cell>
          <cell r="D4668" t="str">
            <v>PC_EMP</v>
          </cell>
          <cell r="E4668" t="str">
            <v>T</v>
          </cell>
          <cell r="F4668" t="str">
            <v>BES</v>
          </cell>
          <cell r="G4668" t="str">
            <v>TOTAL</v>
          </cell>
          <cell r="I4668" t="str">
            <v>NC</v>
          </cell>
          <cell r="J4668" t="str">
            <v>; former flag equal "s"</v>
          </cell>
          <cell r="K4668" t="str">
            <v>V</v>
          </cell>
          <cell r="L4668">
            <v>38628.496817129628</v>
          </cell>
          <cell r="M4668" t="str">
            <v>gchateaug</v>
          </cell>
          <cell r="N4668">
            <v>38680.624467592592</v>
          </cell>
          <cell r="O4668" t="str">
            <v>gchateaug</v>
          </cell>
          <cell r="Q4668">
            <v>0.14000000000000001</v>
          </cell>
        </row>
        <row r="4669">
          <cell r="A4669" t="str">
            <v>2000</v>
          </cell>
          <cell r="B4669" t="str">
            <v>FI1A</v>
          </cell>
          <cell r="C4669" t="str">
            <v>A00</v>
          </cell>
          <cell r="D4669" t="str">
            <v>PC_EMP</v>
          </cell>
          <cell r="E4669" t="str">
            <v>T</v>
          </cell>
          <cell r="F4669" t="str">
            <v>TOTAL</v>
          </cell>
          <cell r="G4669" t="str">
            <v>TOTAL</v>
          </cell>
          <cell r="H4669" t="str">
            <v>:</v>
          </cell>
          <cell r="I4669" t="str">
            <v>NC</v>
          </cell>
          <cell r="K4669" t="str">
            <v>V</v>
          </cell>
          <cell r="L4669">
            <v>38628.496817129628</v>
          </cell>
          <cell r="M4669" t="str">
            <v>gchateaug</v>
          </cell>
          <cell r="N4669">
            <v>38680.624467592592</v>
          </cell>
          <cell r="O4669" t="str">
            <v>gchateaug</v>
          </cell>
        </row>
        <row r="4670">
          <cell r="A4670" t="str">
            <v>2000</v>
          </cell>
          <cell r="B4670" t="str">
            <v>FI1A</v>
          </cell>
          <cell r="C4670" t="str">
            <v>A00</v>
          </cell>
          <cell r="D4670" t="str">
            <v>PC_EMP</v>
          </cell>
          <cell r="E4670" t="str">
            <v>T</v>
          </cell>
          <cell r="F4670" t="str">
            <v>BES</v>
          </cell>
          <cell r="G4670" t="str">
            <v>TOTAL</v>
          </cell>
          <cell r="H4670" t="str">
            <v>:</v>
          </cell>
          <cell r="I4670" t="str">
            <v>NC</v>
          </cell>
          <cell r="K4670" t="str">
            <v>V</v>
          </cell>
          <cell r="L4670">
            <v>38628.496817129628</v>
          </cell>
          <cell r="M4670" t="str">
            <v>gchateaug</v>
          </cell>
          <cell r="N4670">
            <v>38680.624467592592</v>
          </cell>
          <cell r="O4670" t="str">
            <v>gchateaug</v>
          </cell>
        </row>
        <row r="4671">
          <cell r="A4671" t="str">
            <v>2000</v>
          </cell>
          <cell r="B4671" t="str">
            <v>ES62</v>
          </cell>
          <cell r="C4671" t="str">
            <v>A00</v>
          </cell>
          <cell r="D4671" t="str">
            <v>PC_EMP</v>
          </cell>
          <cell r="E4671" t="str">
            <v>T</v>
          </cell>
          <cell r="F4671" t="str">
            <v>TOTAL</v>
          </cell>
          <cell r="G4671" t="str">
            <v>TOTAL</v>
          </cell>
          <cell r="H4671" t="str">
            <v>:</v>
          </cell>
          <cell r="I4671" t="str">
            <v>NC</v>
          </cell>
          <cell r="K4671" t="str">
            <v>V</v>
          </cell>
          <cell r="L4671">
            <v>38628.496817129628</v>
          </cell>
          <cell r="M4671" t="str">
            <v>gchateaug</v>
          </cell>
          <cell r="N4671">
            <v>38680.624467592592</v>
          </cell>
          <cell r="O4671" t="str">
            <v>gchateaug</v>
          </cell>
        </row>
        <row r="4672">
          <cell r="A4672" t="str">
            <v>2000</v>
          </cell>
          <cell r="B4672" t="str">
            <v>ES62</v>
          </cell>
          <cell r="C4672" t="str">
            <v>A00</v>
          </cell>
          <cell r="D4672" t="str">
            <v>PC_EMP</v>
          </cell>
          <cell r="E4672" t="str">
            <v>T</v>
          </cell>
          <cell r="F4672" t="str">
            <v>TOTAL</v>
          </cell>
          <cell r="G4672" t="str">
            <v>RSE</v>
          </cell>
          <cell r="H4672" t="str">
            <v>:</v>
          </cell>
          <cell r="I4672" t="str">
            <v>NC</v>
          </cell>
          <cell r="K4672" t="str">
            <v>V</v>
          </cell>
          <cell r="L4672">
            <v>38628.496817129628</v>
          </cell>
          <cell r="M4672" t="str">
            <v>gchateaug</v>
          </cell>
          <cell r="N4672">
            <v>38680.624467592592</v>
          </cell>
          <cell r="O4672" t="str">
            <v>gchateaug</v>
          </cell>
        </row>
        <row r="4673">
          <cell r="A4673" t="str">
            <v>2000</v>
          </cell>
          <cell r="B4673" t="str">
            <v>ES62</v>
          </cell>
          <cell r="C4673" t="str">
            <v>A00</v>
          </cell>
          <cell r="D4673" t="str">
            <v>PC_EMP</v>
          </cell>
          <cell r="E4673" t="str">
            <v>T</v>
          </cell>
          <cell r="F4673" t="str">
            <v>BES</v>
          </cell>
          <cell r="G4673" t="str">
            <v>TOTAL</v>
          </cell>
          <cell r="H4673" t="str">
            <v>:</v>
          </cell>
          <cell r="I4673" t="str">
            <v>NC</v>
          </cell>
          <cell r="K4673" t="str">
            <v>V</v>
          </cell>
          <cell r="L4673">
            <v>38628.496817129628</v>
          </cell>
          <cell r="M4673" t="str">
            <v>gchateaug</v>
          </cell>
          <cell r="N4673">
            <v>38680.624467592592</v>
          </cell>
          <cell r="O4673" t="str">
            <v>gchateaug</v>
          </cell>
        </row>
        <row r="4674">
          <cell r="A4674" t="str">
            <v>2000</v>
          </cell>
          <cell r="B4674" t="str">
            <v>ES62</v>
          </cell>
          <cell r="C4674" t="str">
            <v>A00</v>
          </cell>
          <cell r="D4674" t="str">
            <v>PC_EMP</v>
          </cell>
          <cell r="E4674" t="str">
            <v>T</v>
          </cell>
          <cell r="F4674" t="str">
            <v>BES</v>
          </cell>
          <cell r="G4674" t="str">
            <v>RSE</v>
          </cell>
          <cell r="H4674" t="str">
            <v>:</v>
          </cell>
          <cell r="I4674" t="str">
            <v>NC</v>
          </cell>
          <cell r="K4674" t="str">
            <v>V</v>
          </cell>
          <cell r="L4674">
            <v>38628.496817129628</v>
          </cell>
          <cell r="M4674" t="str">
            <v>gchateaug</v>
          </cell>
          <cell r="N4674">
            <v>38680.624467592592</v>
          </cell>
          <cell r="O4674" t="str">
            <v>gchateaug</v>
          </cell>
        </row>
        <row r="4675">
          <cell r="A4675" t="str">
            <v>2000</v>
          </cell>
          <cell r="B4675" t="str">
            <v>ES24</v>
          </cell>
          <cell r="C4675" t="str">
            <v>A00</v>
          </cell>
          <cell r="D4675" t="str">
            <v>PC_EMP</v>
          </cell>
          <cell r="E4675" t="str">
            <v>T</v>
          </cell>
          <cell r="F4675" t="str">
            <v>TOTAL</v>
          </cell>
          <cell r="G4675" t="str">
            <v>TOTAL</v>
          </cell>
          <cell r="H4675" t="str">
            <v>:</v>
          </cell>
          <cell r="I4675" t="str">
            <v>NC</v>
          </cell>
          <cell r="K4675" t="str">
            <v>V</v>
          </cell>
          <cell r="L4675">
            <v>38628.496817129628</v>
          </cell>
          <cell r="M4675" t="str">
            <v>gchateaug</v>
          </cell>
          <cell r="N4675">
            <v>38680.624467592592</v>
          </cell>
          <cell r="O4675" t="str">
            <v>gchateaug</v>
          </cell>
        </row>
        <row r="4676">
          <cell r="A4676" t="str">
            <v>2000</v>
          </cell>
          <cell r="B4676" t="str">
            <v>ES24</v>
          </cell>
          <cell r="C4676" t="str">
            <v>A00</v>
          </cell>
          <cell r="D4676" t="str">
            <v>PC_EMP</v>
          </cell>
          <cell r="E4676" t="str">
            <v>T</v>
          </cell>
          <cell r="F4676" t="str">
            <v>TOTAL</v>
          </cell>
          <cell r="G4676" t="str">
            <v>RSE</v>
          </cell>
          <cell r="H4676" t="str">
            <v>:</v>
          </cell>
          <cell r="I4676" t="str">
            <v>NC</v>
          </cell>
          <cell r="K4676" t="str">
            <v>V</v>
          </cell>
          <cell r="L4676">
            <v>38628.496817129628</v>
          </cell>
          <cell r="M4676" t="str">
            <v>gchateaug</v>
          </cell>
          <cell r="N4676">
            <v>38680.624467592592</v>
          </cell>
          <cell r="O4676" t="str">
            <v>gchateaug</v>
          </cell>
        </row>
        <row r="4677">
          <cell r="A4677" t="str">
            <v>2003</v>
          </cell>
          <cell r="B4677" t="str">
            <v>FR1</v>
          </cell>
          <cell r="C4677" t="str">
            <v>A00</v>
          </cell>
          <cell r="D4677" t="str">
            <v>PC_EMP</v>
          </cell>
          <cell r="E4677" t="str">
            <v>T</v>
          </cell>
          <cell r="F4677" t="str">
            <v>BES</v>
          </cell>
          <cell r="G4677" t="str">
            <v>TOTAL</v>
          </cell>
          <cell r="H4677" t="str">
            <v>:</v>
          </cell>
          <cell r="I4677" t="str">
            <v>MS</v>
          </cell>
          <cell r="K4677" t="str">
            <v>V</v>
          </cell>
          <cell r="L4677">
            <v>38628.496817129628</v>
          </cell>
          <cell r="M4677" t="str">
            <v>gchateaug</v>
          </cell>
          <cell r="N4677">
            <v>38680.624479166669</v>
          </cell>
          <cell r="O4677" t="str">
            <v>gchateaug</v>
          </cell>
        </row>
        <row r="4678">
          <cell r="A4678" t="str">
            <v>2003</v>
          </cell>
          <cell r="B4678" t="str">
            <v>FR1</v>
          </cell>
          <cell r="C4678" t="str">
            <v>A00</v>
          </cell>
          <cell r="D4678" t="str">
            <v>PC_EMP</v>
          </cell>
          <cell r="E4678" t="str">
            <v>T</v>
          </cell>
          <cell r="F4678" t="str">
            <v>BES</v>
          </cell>
          <cell r="G4678" t="str">
            <v>RSE</v>
          </cell>
          <cell r="H4678" t="str">
            <v>:</v>
          </cell>
          <cell r="I4678" t="str">
            <v>MS</v>
          </cell>
          <cell r="K4678" t="str">
            <v>V</v>
          </cell>
          <cell r="L4678">
            <v>38628.496817129628</v>
          </cell>
          <cell r="M4678" t="str">
            <v>gchateaug</v>
          </cell>
          <cell r="N4678">
            <v>38680.624479166669</v>
          </cell>
          <cell r="O4678" t="str">
            <v>gchateaug</v>
          </cell>
        </row>
        <row r="4679">
          <cell r="A4679" t="str">
            <v>2003</v>
          </cell>
          <cell r="B4679" t="str">
            <v>ES4</v>
          </cell>
          <cell r="C4679" t="str">
            <v>A00</v>
          </cell>
          <cell r="D4679" t="str">
            <v>PC_EMP</v>
          </cell>
          <cell r="E4679" t="str">
            <v>T</v>
          </cell>
          <cell r="F4679" t="str">
            <v>TOTAL</v>
          </cell>
          <cell r="G4679" t="str">
            <v>TOTAL</v>
          </cell>
          <cell r="I4679" t="str">
            <v>MS</v>
          </cell>
          <cell r="K4679" t="str">
            <v>V</v>
          </cell>
          <cell r="L4679">
            <v>38628.496817129628</v>
          </cell>
          <cell r="M4679" t="str">
            <v>gchateaug</v>
          </cell>
          <cell r="N4679">
            <v>38680.624479166669</v>
          </cell>
          <cell r="O4679" t="str">
            <v>gchateaug</v>
          </cell>
          <cell r="Q4679">
            <v>1.0900000000000001</v>
          </cell>
        </row>
        <row r="4680">
          <cell r="A4680" t="str">
            <v>2003</v>
          </cell>
          <cell r="B4680" t="str">
            <v>ES4</v>
          </cell>
          <cell r="C4680" t="str">
            <v>A00</v>
          </cell>
          <cell r="D4680" t="str">
            <v>PC_EMP</v>
          </cell>
          <cell r="E4680" t="str">
            <v>T</v>
          </cell>
          <cell r="F4680" t="str">
            <v>TOTAL</v>
          </cell>
          <cell r="G4680" t="str">
            <v>RSE</v>
          </cell>
          <cell r="I4680" t="str">
            <v>MS</v>
          </cell>
          <cell r="K4680" t="str">
            <v>V</v>
          </cell>
          <cell r="L4680">
            <v>38628.496817129628</v>
          </cell>
          <cell r="M4680" t="str">
            <v>gchateaug</v>
          </cell>
          <cell r="N4680">
            <v>38680.624479166669</v>
          </cell>
          <cell r="O4680" t="str">
            <v>gchateaug</v>
          </cell>
          <cell r="Q4680">
            <v>0.74</v>
          </cell>
        </row>
        <row r="4681">
          <cell r="A4681" t="str">
            <v>2003</v>
          </cell>
          <cell r="B4681" t="str">
            <v>ES4</v>
          </cell>
          <cell r="C4681" t="str">
            <v>A00</v>
          </cell>
          <cell r="D4681" t="str">
            <v>PC_EMP</v>
          </cell>
          <cell r="E4681" t="str">
            <v>T</v>
          </cell>
          <cell r="F4681" t="str">
            <v>BES</v>
          </cell>
          <cell r="G4681" t="str">
            <v>TOTAL</v>
          </cell>
          <cell r="I4681" t="str">
            <v>MS</v>
          </cell>
          <cell r="K4681" t="str">
            <v>V</v>
          </cell>
          <cell r="L4681">
            <v>38628.496817129628</v>
          </cell>
          <cell r="M4681" t="str">
            <v>gchateaug</v>
          </cell>
          <cell r="N4681">
            <v>38680.624479166669</v>
          </cell>
          <cell r="O4681" t="str">
            <v>gchateaug</v>
          </cell>
          <cell r="Q4681">
            <v>0.25</v>
          </cell>
        </row>
        <row r="4682">
          <cell r="A4682" t="str">
            <v>2003</v>
          </cell>
          <cell r="B4682" t="str">
            <v>ES4</v>
          </cell>
          <cell r="C4682" t="str">
            <v>A00</v>
          </cell>
          <cell r="D4682" t="str">
            <v>PC_EMP</v>
          </cell>
          <cell r="E4682" t="str">
            <v>T</v>
          </cell>
          <cell r="F4682" t="str">
            <v>BES</v>
          </cell>
          <cell r="G4682" t="str">
            <v>RSE</v>
          </cell>
          <cell r="I4682" t="str">
            <v>MS</v>
          </cell>
          <cell r="K4682" t="str">
            <v>V</v>
          </cell>
          <cell r="L4682">
            <v>38628.496817129628</v>
          </cell>
          <cell r="M4682" t="str">
            <v>gchateaug</v>
          </cell>
          <cell r="N4682">
            <v>38680.624479166669</v>
          </cell>
          <cell r="O4682" t="str">
            <v>gchateaug</v>
          </cell>
          <cell r="Q4682">
            <v>0.12</v>
          </cell>
        </row>
        <row r="4683">
          <cell r="A4683" t="str">
            <v>2003</v>
          </cell>
          <cell r="B4683" t="str">
            <v>ES1</v>
          </cell>
          <cell r="C4683" t="str">
            <v>A00</v>
          </cell>
          <cell r="D4683" t="str">
            <v>PC_EMP</v>
          </cell>
          <cell r="E4683" t="str">
            <v>T</v>
          </cell>
          <cell r="F4683" t="str">
            <v>TOTAL</v>
          </cell>
          <cell r="G4683" t="str">
            <v>TOTAL</v>
          </cell>
          <cell r="I4683" t="str">
            <v>MS</v>
          </cell>
          <cell r="K4683" t="str">
            <v>V</v>
          </cell>
          <cell r="L4683">
            <v>38628.496817129628</v>
          </cell>
          <cell r="M4683" t="str">
            <v>gchateaug</v>
          </cell>
          <cell r="N4683">
            <v>38680.624479166669</v>
          </cell>
          <cell r="O4683" t="str">
            <v>gchateaug</v>
          </cell>
          <cell r="Q4683">
            <v>1.22</v>
          </cell>
        </row>
        <row r="4684">
          <cell r="A4684" t="str">
            <v>2003</v>
          </cell>
          <cell r="B4684" t="str">
            <v>ES1</v>
          </cell>
          <cell r="C4684" t="str">
            <v>A00</v>
          </cell>
          <cell r="D4684" t="str">
            <v>PC_EMP</v>
          </cell>
          <cell r="E4684" t="str">
            <v>T</v>
          </cell>
          <cell r="F4684" t="str">
            <v>TOTAL</v>
          </cell>
          <cell r="G4684" t="str">
            <v>RSE</v>
          </cell>
          <cell r="I4684" t="str">
            <v>MS</v>
          </cell>
          <cell r="K4684" t="str">
            <v>V</v>
          </cell>
          <cell r="L4684">
            <v>38628.496817129628</v>
          </cell>
          <cell r="M4684" t="str">
            <v>gchateaug</v>
          </cell>
          <cell r="N4684">
            <v>38680.624479166669</v>
          </cell>
          <cell r="O4684" t="str">
            <v>gchateaug</v>
          </cell>
          <cell r="Q4684">
            <v>0.8</v>
          </cell>
        </row>
        <row r="4685">
          <cell r="A4685" t="str">
            <v>2003</v>
          </cell>
          <cell r="B4685" t="str">
            <v>ES1</v>
          </cell>
          <cell r="C4685" t="str">
            <v>A00</v>
          </cell>
          <cell r="D4685" t="str">
            <v>PC_EMP</v>
          </cell>
          <cell r="E4685" t="str">
            <v>T</v>
          </cell>
          <cell r="F4685" t="str">
            <v>BES</v>
          </cell>
          <cell r="G4685" t="str">
            <v>TOTAL</v>
          </cell>
          <cell r="I4685" t="str">
            <v>MS</v>
          </cell>
          <cell r="K4685" t="str">
            <v>V</v>
          </cell>
          <cell r="L4685">
            <v>38628.496817129628</v>
          </cell>
          <cell r="M4685" t="str">
            <v>gchateaug</v>
          </cell>
          <cell r="N4685">
            <v>38680.624479166669</v>
          </cell>
          <cell r="O4685" t="str">
            <v>gchateaug</v>
          </cell>
          <cell r="Q4685">
            <v>0.28000000000000003</v>
          </cell>
        </row>
        <row r="4686">
          <cell r="A4686" t="str">
            <v>2003</v>
          </cell>
          <cell r="B4686" t="str">
            <v>ES1</v>
          </cell>
          <cell r="C4686" t="str">
            <v>A00</v>
          </cell>
          <cell r="D4686" t="str">
            <v>PC_EMP</v>
          </cell>
          <cell r="E4686" t="str">
            <v>T</v>
          </cell>
          <cell r="F4686" t="str">
            <v>BES</v>
          </cell>
          <cell r="G4686" t="str">
            <v>RSE</v>
          </cell>
          <cell r="I4686" t="str">
            <v>MS</v>
          </cell>
          <cell r="K4686" t="str">
            <v>V</v>
          </cell>
          <cell r="L4686">
            <v>38628.496817129628</v>
          </cell>
          <cell r="M4686" t="str">
            <v>gchateaug</v>
          </cell>
          <cell r="N4686">
            <v>38680.624479166669</v>
          </cell>
          <cell r="O4686" t="str">
            <v>gchateaug</v>
          </cell>
          <cell r="Q4686">
            <v>0.11</v>
          </cell>
        </row>
        <row r="4687">
          <cell r="A4687" t="str">
            <v>2003</v>
          </cell>
          <cell r="B4687" t="str">
            <v>DEF</v>
          </cell>
          <cell r="C4687" t="str">
            <v>A00</v>
          </cell>
          <cell r="D4687" t="str">
            <v>PC_EMP</v>
          </cell>
          <cell r="E4687" t="str">
            <v>T</v>
          </cell>
          <cell r="F4687" t="str">
            <v>TOTAL</v>
          </cell>
          <cell r="G4687" t="str">
            <v>TOTAL</v>
          </cell>
          <cell r="I4687" t="str">
            <v>MS</v>
          </cell>
          <cell r="K4687" t="str">
            <v>V</v>
          </cell>
          <cell r="L4687">
            <v>38628.496817129628</v>
          </cell>
          <cell r="M4687" t="str">
            <v>gchateaug</v>
          </cell>
          <cell r="N4687">
            <v>38680.630706018521</v>
          </cell>
          <cell r="O4687" t="str">
            <v>gchateaug</v>
          </cell>
          <cell r="Q4687">
            <v>1.01</v>
          </cell>
        </row>
        <row r="4688">
          <cell r="A4688" t="str">
            <v>2003</v>
          </cell>
          <cell r="B4688" t="str">
            <v>DEF</v>
          </cell>
          <cell r="C4688" t="str">
            <v>A00</v>
          </cell>
          <cell r="D4688" t="str">
            <v>PC_EMP</v>
          </cell>
          <cell r="E4688" t="str">
            <v>T</v>
          </cell>
          <cell r="F4688" t="str">
            <v>TOTAL</v>
          </cell>
          <cell r="G4688" t="str">
            <v>RSE</v>
          </cell>
          <cell r="I4688" t="str">
            <v>MS</v>
          </cell>
          <cell r="K4688" t="str">
            <v>V</v>
          </cell>
          <cell r="L4688">
            <v>38628.496817129628</v>
          </cell>
          <cell r="M4688" t="str">
            <v>gchateaug</v>
          </cell>
          <cell r="N4688">
            <v>38680.630706018521</v>
          </cell>
          <cell r="O4688" t="str">
            <v>gchateaug</v>
          </cell>
          <cell r="Q4688">
            <v>0.62</v>
          </cell>
        </row>
        <row r="4689">
          <cell r="A4689" t="str">
            <v>2001</v>
          </cell>
          <cell r="B4689" t="str">
            <v>PT15</v>
          </cell>
          <cell r="C4689" t="str">
            <v>A00</v>
          </cell>
          <cell r="D4689" t="str">
            <v>PC_EMP</v>
          </cell>
          <cell r="E4689" t="str">
            <v>T</v>
          </cell>
          <cell r="F4689" t="str">
            <v>TOTAL</v>
          </cell>
          <cell r="G4689" t="str">
            <v>TOTAL</v>
          </cell>
          <cell r="I4689" t="str">
            <v>NC</v>
          </cell>
          <cell r="J4689" t="str">
            <v>; former flag equal "s"</v>
          </cell>
          <cell r="K4689" t="str">
            <v>V</v>
          </cell>
          <cell r="L4689">
            <v>38628.496817129628</v>
          </cell>
          <cell r="M4689" t="str">
            <v>gchateaug</v>
          </cell>
          <cell r="N4689">
            <v>38680.624479166669</v>
          </cell>
          <cell r="O4689" t="str">
            <v>gchateaug</v>
          </cell>
          <cell r="Q4689">
            <v>0.83</v>
          </cell>
        </row>
        <row r="4690">
          <cell r="A4690" t="str">
            <v>2001</v>
          </cell>
          <cell r="B4690" t="str">
            <v>PT15</v>
          </cell>
          <cell r="C4690" t="str">
            <v>A00</v>
          </cell>
          <cell r="D4690" t="str">
            <v>PC_EMP</v>
          </cell>
          <cell r="E4690" t="str">
            <v>T</v>
          </cell>
          <cell r="F4690" t="str">
            <v>TOTAL</v>
          </cell>
          <cell r="G4690" t="str">
            <v>RSE</v>
          </cell>
          <cell r="H4690" t="str">
            <v>e</v>
          </cell>
          <cell r="I4690" t="str">
            <v>NC</v>
          </cell>
          <cell r="K4690" t="str">
            <v>V</v>
          </cell>
          <cell r="L4690">
            <v>38628.496817129628</v>
          </cell>
          <cell r="M4690" t="str">
            <v>gchateaug</v>
          </cell>
          <cell r="N4690">
            <v>38680.624479166669</v>
          </cell>
          <cell r="O4690" t="str">
            <v>gchateaug</v>
          </cell>
          <cell r="Q4690">
            <v>0.61</v>
          </cell>
        </row>
        <row r="4691">
          <cell r="A4691" t="str">
            <v>2001</v>
          </cell>
          <cell r="B4691" t="str">
            <v>PT15</v>
          </cell>
          <cell r="C4691" t="str">
            <v>A00</v>
          </cell>
          <cell r="D4691" t="str">
            <v>PC_EMP</v>
          </cell>
          <cell r="E4691" t="str">
            <v>T</v>
          </cell>
          <cell r="F4691" t="str">
            <v>BES</v>
          </cell>
          <cell r="G4691" t="str">
            <v>TOTAL</v>
          </cell>
          <cell r="I4691" t="str">
            <v>NC</v>
          </cell>
          <cell r="J4691" t="str">
            <v>; former flag equal "s"</v>
          </cell>
          <cell r="K4691" t="str">
            <v>V</v>
          </cell>
          <cell r="L4691">
            <v>38628.496817129628</v>
          </cell>
          <cell r="M4691" t="str">
            <v>gchateaug</v>
          </cell>
          <cell r="N4691">
            <v>38680.624479166669</v>
          </cell>
          <cell r="O4691" t="str">
            <v>gchateaug</v>
          </cell>
          <cell r="Q4691">
            <v>0.47</v>
          </cell>
        </row>
        <row r="4692">
          <cell r="A4692" t="str">
            <v>2001</v>
          </cell>
          <cell r="B4692" t="str">
            <v>PT15</v>
          </cell>
          <cell r="C4692" t="str">
            <v>A00</v>
          </cell>
          <cell r="D4692" t="str">
            <v>PC_EMP</v>
          </cell>
          <cell r="E4692" t="str">
            <v>T</v>
          </cell>
          <cell r="F4692" t="str">
            <v>BES</v>
          </cell>
          <cell r="G4692" t="str">
            <v>RSE</v>
          </cell>
          <cell r="I4692" t="str">
            <v>NC</v>
          </cell>
          <cell r="J4692" t="str">
            <v>; former flag equal "s"</v>
          </cell>
          <cell r="K4692" t="str">
            <v>V</v>
          </cell>
          <cell r="L4692">
            <v>38628.496817129628</v>
          </cell>
          <cell r="M4692" t="str">
            <v>gchateaug</v>
          </cell>
          <cell r="N4692">
            <v>38680.624479166669</v>
          </cell>
          <cell r="O4692" t="str">
            <v>gchateaug</v>
          </cell>
          <cell r="Q4692">
            <v>0.28999999999999998</v>
          </cell>
        </row>
        <row r="4693">
          <cell r="A4693" t="str">
            <v>2001</v>
          </cell>
          <cell r="B4693" t="str">
            <v>PL32</v>
          </cell>
          <cell r="C4693" t="str">
            <v>A00</v>
          </cell>
          <cell r="D4693" t="str">
            <v>PC_EMP</v>
          </cell>
          <cell r="E4693" t="str">
            <v>T</v>
          </cell>
          <cell r="F4693" t="str">
            <v>TOTAL</v>
          </cell>
          <cell r="G4693" t="str">
            <v>TOTAL</v>
          </cell>
          <cell r="H4693" t="str">
            <v>:</v>
          </cell>
          <cell r="I4693" t="str">
            <v>NC</v>
          </cell>
          <cell r="K4693" t="str">
            <v>V</v>
          </cell>
          <cell r="L4693">
            <v>38628.496817129628</v>
          </cell>
          <cell r="M4693" t="str">
            <v>gchateaug</v>
          </cell>
          <cell r="N4693">
            <v>38680.624479166669</v>
          </cell>
          <cell r="O4693" t="str">
            <v>gchateaug</v>
          </cell>
        </row>
        <row r="4694">
          <cell r="A4694" t="str">
            <v>2001</v>
          </cell>
          <cell r="B4694" t="str">
            <v>PL32</v>
          </cell>
          <cell r="C4694" t="str">
            <v>A00</v>
          </cell>
          <cell r="D4694" t="str">
            <v>PC_EMP</v>
          </cell>
          <cell r="E4694" t="str">
            <v>T</v>
          </cell>
          <cell r="F4694" t="str">
            <v>TOTAL</v>
          </cell>
          <cell r="G4694" t="str">
            <v>RSE</v>
          </cell>
          <cell r="H4694" t="str">
            <v>:</v>
          </cell>
          <cell r="I4694" t="str">
            <v>NC</v>
          </cell>
          <cell r="K4694" t="str">
            <v>V</v>
          </cell>
          <cell r="L4694">
            <v>38628.496817129628</v>
          </cell>
          <cell r="M4694" t="str">
            <v>gchateaug</v>
          </cell>
          <cell r="N4694">
            <v>38680.624479166669</v>
          </cell>
          <cell r="O4694" t="str">
            <v>gchateaug</v>
          </cell>
        </row>
        <row r="4695">
          <cell r="A4695" t="str">
            <v>2001</v>
          </cell>
          <cell r="B4695" t="str">
            <v>PL32</v>
          </cell>
          <cell r="C4695" t="str">
            <v>A00</v>
          </cell>
          <cell r="D4695" t="str">
            <v>PC_EMP</v>
          </cell>
          <cell r="E4695" t="str">
            <v>T</v>
          </cell>
          <cell r="F4695" t="str">
            <v>BES</v>
          </cell>
          <cell r="G4695" t="str">
            <v>TOTAL</v>
          </cell>
          <cell r="H4695" t="str">
            <v>:</v>
          </cell>
          <cell r="I4695" t="str">
            <v>NC</v>
          </cell>
          <cell r="K4695" t="str">
            <v>V</v>
          </cell>
          <cell r="L4695">
            <v>38628.496817129628</v>
          </cell>
          <cell r="M4695" t="str">
            <v>gchateaug</v>
          </cell>
          <cell r="N4695">
            <v>38680.624479166669</v>
          </cell>
          <cell r="O4695" t="str">
            <v>gchateaug</v>
          </cell>
        </row>
        <row r="4696">
          <cell r="A4696" t="str">
            <v>2001</v>
          </cell>
          <cell r="B4696" t="str">
            <v>PL32</v>
          </cell>
          <cell r="C4696" t="str">
            <v>A00</v>
          </cell>
          <cell r="D4696" t="str">
            <v>PC_EMP</v>
          </cell>
          <cell r="E4696" t="str">
            <v>T</v>
          </cell>
          <cell r="F4696" t="str">
            <v>BES</v>
          </cell>
          <cell r="G4696" t="str">
            <v>RSE</v>
          </cell>
          <cell r="H4696" t="str">
            <v>:</v>
          </cell>
          <cell r="I4696" t="str">
            <v>NC</v>
          </cell>
          <cell r="K4696" t="str">
            <v>V</v>
          </cell>
          <cell r="L4696">
            <v>38628.496817129628</v>
          </cell>
          <cell r="M4696" t="str">
            <v>gchateaug</v>
          </cell>
          <cell r="N4696">
            <v>38680.624479166669</v>
          </cell>
          <cell r="O4696" t="str">
            <v>gchateaug</v>
          </cell>
        </row>
        <row r="4697">
          <cell r="A4697" t="str">
            <v>2001</v>
          </cell>
          <cell r="B4697" t="str">
            <v>LT0</v>
          </cell>
          <cell r="C4697" t="str">
            <v>A00</v>
          </cell>
          <cell r="D4697" t="str">
            <v>PC_EMP</v>
          </cell>
          <cell r="E4697" t="str">
            <v>T</v>
          </cell>
          <cell r="F4697" t="str">
            <v>TOTAL</v>
          </cell>
          <cell r="G4697" t="str">
            <v>TOTAL</v>
          </cell>
          <cell r="I4697" t="str">
            <v>NC</v>
          </cell>
          <cell r="K4697" t="str">
            <v>V</v>
          </cell>
          <cell r="L4697">
            <v>38628.496817129628</v>
          </cell>
          <cell r="M4697" t="str">
            <v>gchateaug</v>
          </cell>
          <cell r="N4697">
            <v>38681.68445601852</v>
          </cell>
          <cell r="O4697" t="str">
            <v>gchateaug</v>
          </cell>
          <cell r="Q4697">
            <v>1.0900000000000001</v>
          </cell>
        </row>
        <row r="4698">
          <cell r="A4698" t="str">
            <v>2001</v>
          </cell>
          <cell r="B4698" t="str">
            <v>LT0</v>
          </cell>
          <cell r="C4698" t="str">
            <v>A00</v>
          </cell>
          <cell r="D4698" t="str">
            <v>PC_EMP</v>
          </cell>
          <cell r="E4698" t="str">
            <v>T</v>
          </cell>
          <cell r="F4698" t="str">
            <v>TOTAL</v>
          </cell>
          <cell r="G4698" t="str">
            <v>RSE</v>
          </cell>
          <cell r="I4698" t="str">
            <v>NC</v>
          </cell>
          <cell r="K4698" t="str">
            <v>V</v>
          </cell>
          <cell r="L4698">
            <v>38628.496817129628</v>
          </cell>
          <cell r="M4698" t="str">
            <v>gchateaug</v>
          </cell>
          <cell r="N4698">
            <v>38681.68445601852</v>
          </cell>
          <cell r="O4698" t="str">
            <v>gchateaug</v>
          </cell>
          <cell r="Q4698">
            <v>0.74</v>
          </cell>
        </row>
        <row r="4699">
          <cell r="A4699" t="str">
            <v>2001</v>
          </cell>
          <cell r="B4699" t="str">
            <v>LT0</v>
          </cell>
          <cell r="C4699" t="str">
            <v>A00</v>
          </cell>
          <cell r="D4699" t="str">
            <v>PC_EMP</v>
          </cell>
          <cell r="E4699" t="str">
            <v>T</v>
          </cell>
          <cell r="F4699" t="str">
            <v>BES</v>
          </cell>
          <cell r="G4699" t="str">
            <v>TOTAL</v>
          </cell>
          <cell r="I4699" t="str">
            <v>NC</v>
          </cell>
          <cell r="K4699" t="str">
            <v>V</v>
          </cell>
          <cell r="L4699">
            <v>38628.496817129628</v>
          </cell>
          <cell r="M4699" t="str">
            <v>gchateaug</v>
          </cell>
          <cell r="N4699">
            <v>38681.68445601852</v>
          </cell>
          <cell r="O4699" t="str">
            <v>gchateaug</v>
          </cell>
          <cell r="Q4699">
            <v>7.0000000000000007E-2</v>
          </cell>
        </row>
        <row r="4700">
          <cell r="A4700" t="str">
            <v>2001</v>
          </cell>
          <cell r="B4700" t="str">
            <v>LT0</v>
          </cell>
          <cell r="C4700" t="str">
            <v>A00</v>
          </cell>
          <cell r="D4700" t="str">
            <v>PC_EMP</v>
          </cell>
          <cell r="E4700" t="str">
            <v>T</v>
          </cell>
          <cell r="F4700" t="str">
            <v>BES</v>
          </cell>
          <cell r="G4700" t="str">
            <v>RSE</v>
          </cell>
          <cell r="I4700" t="str">
            <v>NC</v>
          </cell>
          <cell r="K4700" t="str">
            <v>V</v>
          </cell>
          <cell r="L4700">
            <v>38628.496817129628</v>
          </cell>
          <cell r="M4700" t="str">
            <v>gchateaug</v>
          </cell>
          <cell r="N4700">
            <v>38681.68445601852</v>
          </cell>
          <cell r="O4700" t="str">
            <v>gchateaug</v>
          </cell>
          <cell r="Q4700">
            <v>0.04</v>
          </cell>
        </row>
        <row r="4701">
          <cell r="A4701" t="str">
            <v>2001</v>
          </cell>
          <cell r="B4701" t="str">
            <v>ITF3</v>
          </cell>
          <cell r="C4701" t="str">
            <v>A00</v>
          </cell>
          <cell r="D4701" t="str">
            <v>PC_EMP</v>
          </cell>
          <cell r="E4701" t="str">
            <v>T</v>
          </cell>
          <cell r="F4701" t="str">
            <v>TOTAL</v>
          </cell>
          <cell r="G4701" t="str">
            <v>TOTAL</v>
          </cell>
          <cell r="H4701" t="str">
            <v>:</v>
          </cell>
          <cell r="I4701" t="str">
            <v>NC</v>
          </cell>
          <cell r="K4701" t="str">
            <v>V</v>
          </cell>
          <cell r="L4701">
            <v>38628.496817129628</v>
          </cell>
          <cell r="M4701" t="str">
            <v>gchateaug</v>
          </cell>
          <cell r="N4701">
            <v>38680.624479166669</v>
          </cell>
          <cell r="O4701" t="str">
            <v>gchateaug</v>
          </cell>
        </row>
        <row r="4702">
          <cell r="A4702" t="str">
            <v>2001</v>
          </cell>
          <cell r="B4702" t="str">
            <v>ITF3</v>
          </cell>
          <cell r="C4702" t="str">
            <v>A00</v>
          </cell>
          <cell r="D4702" t="str">
            <v>PC_EMP</v>
          </cell>
          <cell r="E4702" t="str">
            <v>T</v>
          </cell>
          <cell r="F4702" t="str">
            <v>TOTAL</v>
          </cell>
          <cell r="G4702" t="str">
            <v>RSE</v>
          </cell>
          <cell r="H4702" t="str">
            <v>:</v>
          </cell>
          <cell r="I4702" t="str">
            <v>NC</v>
          </cell>
          <cell r="K4702" t="str">
            <v>V</v>
          </cell>
          <cell r="L4702">
            <v>38628.496817129628</v>
          </cell>
          <cell r="M4702" t="str">
            <v>gchateaug</v>
          </cell>
          <cell r="N4702">
            <v>38680.624479166669</v>
          </cell>
          <cell r="O4702" t="str">
            <v>gchateaug</v>
          </cell>
        </row>
        <row r="4703">
          <cell r="A4703" t="str">
            <v>1999</v>
          </cell>
          <cell r="B4703" t="str">
            <v>ITD</v>
          </cell>
          <cell r="C4703" t="str">
            <v>A00</v>
          </cell>
          <cell r="D4703" t="str">
            <v>PC_EMP</v>
          </cell>
          <cell r="E4703" t="str">
            <v>T</v>
          </cell>
          <cell r="F4703" t="str">
            <v>BES</v>
          </cell>
          <cell r="G4703" t="str">
            <v>TOTAL</v>
          </cell>
          <cell r="H4703" t="str">
            <v>:</v>
          </cell>
          <cell r="I4703" t="str">
            <v>NC</v>
          </cell>
          <cell r="K4703" t="str">
            <v>V</v>
          </cell>
          <cell r="L4703">
            <v>38628.496828703705</v>
          </cell>
          <cell r="M4703" t="str">
            <v>gchateaug</v>
          </cell>
          <cell r="N4703">
            <v>38680.624444444446</v>
          </cell>
          <cell r="O4703" t="str">
            <v>gchateaug</v>
          </cell>
        </row>
        <row r="4704">
          <cell r="A4704" t="str">
            <v>1999</v>
          </cell>
          <cell r="B4704" t="str">
            <v>ITD</v>
          </cell>
          <cell r="C4704" t="str">
            <v>A00</v>
          </cell>
          <cell r="D4704" t="str">
            <v>PC_EMP</v>
          </cell>
          <cell r="E4704" t="str">
            <v>T</v>
          </cell>
          <cell r="F4704" t="str">
            <v>BES</v>
          </cell>
          <cell r="G4704" t="str">
            <v>RSE</v>
          </cell>
          <cell r="H4704" t="str">
            <v>:</v>
          </cell>
          <cell r="I4704" t="str">
            <v>NC</v>
          </cell>
          <cell r="K4704" t="str">
            <v>V</v>
          </cell>
          <cell r="L4704">
            <v>38628.496828703705</v>
          </cell>
          <cell r="M4704" t="str">
            <v>gchateaug</v>
          </cell>
          <cell r="N4704">
            <v>38680.624444444446</v>
          </cell>
          <cell r="O4704" t="str">
            <v>gchateaug</v>
          </cell>
        </row>
        <row r="4705">
          <cell r="A4705" t="str">
            <v>1999</v>
          </cell>
          <cell r="B4705" t="str">
            <v>HU32</v>
          </cell>
          <cell r="C4705" t="str">
            <v>A00</v>
          </cell>
          <cell r="D4705" t="str">
            <v>PC_EMP</v>
          </cell>
          <cell r="E4705" t="str">
            <v>T</v>
          </cell>
          <cell r="F4705" t="str">
            <v>TOTAL</v>
          </cell>
          <cell r="G4705" t="str">
            <v>TOTAL</v>
          </cell>
          <cell r="H4705" t="str">
            <v>:</v>
          </cell>
          <cell r="I4705" t="str">
            <v>NC</v>
          </cell>
          <cell r="K4705" t="str">
            <v>V</v>
          </cell>
          <cell r="L4705">
            <v>38628.496828703705</v>
          </cell>
          <cell r="M4705" t="str">
            <v>gchateaug</v>
          </cell>
          <cell r="N4705">
            <v>38680.624444444446</v>
          </cell>
          <cell r="O4705" t="str">
            <v>gchateaug</v>
          </cell>
        </row>
        <row r="4706">
          <cell r="A4706" t="str">
            <v>1999</v>
          </cell>
          <cell r="B4706" t="str">
            <v>HU32</v>
          </cell>
          <cell r="C4706" t="str">
            <v>A00</v>
          </cell>
          <cell r="D4706" t="str">
            <v>PC_EMP</v>
          </cell>
          <cell r="E4706" t="str">
            <v>T</v>
          </cell>
          <cell r="F4706" t="str">
            <v>TOTAL</v>
          </cell>
          <cell r="G4706" t="str">
            <v>RSE</v>
          </cell>
          <cell r="H4706" t="str">
            <v>:</v>
          </cell>
          <cell r="I4706" t="str">
            <v>NC</v>
          </cell>
          <cell r="K4706" t="str">
            <v>V</v>
          </cell>
          <cell r="L4706">
            <v>38628.496828703705</v>
          </cell>
          <cell r="M4706" t="str">
            <v>gchateaug</v>
          </cell>
          <cell r="N4706">
            <v>38680.624444444446</v>
          </cell>
          <cell r="O4706" t="str">
            <v>gchateaug</v>
          </cell>
        </row>
        <row r="4707">
          <cell r="A4707" t="str">
            <v>1999</v>
          </cell>
          <cell r="B4707" t="str">
            <v>HU32</v>
          </cell>
          <cell r="C4707" t="str">
            <v>A00</v>
          </cell>
          <cell r="D4707" t="str">
            <v>PC_EMP</v>
          </cell>
          <cell r="E4707" t="str">
            <v>T</v>
          </cell>
          <cell r="F4707" t="str">
            <v>BES</v>
          </cell>
          <cell r="G4707" t="str">
            <v>TOTAL</v>
          </cell>
          <cell r="H4707" t="str">
            <v>:</v>
          </cell>
          <cell r="I4707" t="str">
            <v>NC</v>
          </cell>
          <cell r="K4707" t="str">
            <v>V</v>
          </cell>
          <cell r="L4707">
            <v>38628.496828703705</v>
          </cell>
          <cell r="M4707" t="str">
            <v>gchateaug</v>
          </cell>
          <cell r="N4707">
            <v>38680.624444444446</v>
          </cell>
          <cell r="O4707" t="str">
            <v>gchateaug</v>
          </cell>
        </row>
        <row r="4708">
          <cell r="A4708" t="str">
            <v>1999</v>
          </cell>
          <cell r="B4708" t="str">
            <v>HU32</v>
          </cell>
          <cell r="C4708" t="str">
            <v>A00</v>
          </cell>
          <cell r="D4708" t="str">
            <v>PC_EMP</v>
          </cell>
          <cell r="E4708" t="str">
            <v>T</v>
          </cell>
          <cell r="F4708" t="str">
            <v>BES</v>
          </cell>
          <cell r="G4708" t="str">
            <v>RSE</v>
          </cell>
          <cell r="H4708" t="str">
            <v>:</v>
          </cell>
          <cell r="I4708" t="str">
            <v>NC</v>
          </cell>
          <cell r="K4708" t="str">
            <v>V</v>
          </cell>
          <cell r="L4708">
            <v>38628.496828703705</v>
          </cell>
          <cell r="M4708" t="str">
            <v>gchateaug</v>
          </cell>
          <cell r="N4708">
            <v>38680.624444444446</v>
          </cell>
          <cell r="O4708" t="str">
            <v>gchateaug</v>
          </cell>
        </row>
        <row r="4709">
          <cell r="A4709" t="str">
            <v>1999</v>
          </cell>
          <cell r="B4709" t="str">
            <v>HU3</v>
          </cell>
          <cell r="C4709" t="str">
            <v>A00</v>
          </cell>
          <cell r="D4709" t="str">
            <v>PC_EMP</v>
          </cell>
          <cell r="E4709" t="str">
            <v>T</v>
          </cell>
          <cell r="F4709" t="str">
            <v>TOTAL</v>
          </cell>
          <cell r="G4709" t="str">
            <v>TOTAL</v>
          </cell>
          <cell r="H4709" t="str">
            <v>:</v>
          </cell>
          <cell r="I4709" t="str">
            <v>NC</v>
          </cell>
          <cell r="K4709" t="str">
            <v>V</v>
          </cell>
          <cell r="L4709">
            <v>38628.496828703705</v>
          </cell>
          <cell r="M4709" t="str">
            <v>gchateaug</v>
          </cell>
          <cell r="N4709">
            <v>38680.624444444446</v>
          </cell>
          <cell r="O4709" t="str">
            <v>gchateaug</v>
          </cell>
        </row>
        <row r="4710">
          <cell r="A4710" t="str">
            <v>1999</v>
          </cell>
          <cell r="B4710" t="str">
            <v>HU3</v>
          </cell>
          <cell r="C4710" t="str">
            <v>A00</v>
          </cell>
          <cell r="D4710" t="str">
            <v>PC_EMP</v>
          </cell>
          <cell r="E4710" t="str">
            <v>T</v>
          </cell>
          <cell r="F4710" t="str">
            <v>TOTAL</v>
          </cell>
          <cell r="G4710" t="str">
            <v>RSE</v>
          </cell>
          <cell r="H4710" t="str">
            <v>:</v>
          </cell>
          <cell r="I4710" t="str">
            <v>NC</v>
          </cell>
          <cell r="K4710" t="str">
            <v>V</v>
          </cell>
          <cell r="L4710">
            <v>38628.496828703705</v>
          </cell>
          <cell r="M4710" t="str">
            <v>gchateaug</v>
          </cell>
          <cell r="N4710">
            <v>38680.624444444446</v>
          </cell>
          <cell r="O4710" t="str">
            <v>gchateaug</v>
          </cell>
        </row>
        <row r="4711">
          <cell r="A4711" t="str">
            <v>1999</v>
          </cell>
          <cell r="B4711" t="str">
            <v>HU3</v>
          </cell>
          <cell r="C4711" t="str">
            <v>A00</v>
          </cell>
          <cell r="D4711" t="str">
            <v>PC_EMP</v>
          </cell>
          <cell r="E4711" t="str">
            <v>T</v>
          </cell>
          <cell r="F4711" t="str">
            <v>BES</v>
          </cell>
          <cell r="G4711" t="str">
            <v>TOTAL</v>
          </cell>
          <cell r="H4711" t="str">
            <v>:</v>
          </cell>
          <cell r="I4711" t="str">
            <v>NC</v>
          </cell>
          <cell r="K4711" t="str">
            <v>V</v>
          </cell>
          <cell r="L4711">
            <v>38628.496828703705</v>
          </cell>
          <cell r="M4711" t="str">
            <v>gchateaug</v>
          </cell>
          <cell r="N4711">
            <v>38680.624444444446</v>
          </cell>
          <cell r="O4711" t="str">
            <v>gchateaug</v>
          </cell>
        </row>
        <row r="4712">
          <cell r="A4712" t="str">
            <v>1999</v>
          </cell>
          <cell r="B4712" t="str">
            <v>HU3</v>
          </cell>
          <cell r="C4712" t="str">
            <v>A00</v>
          </cell>
          <cell r="D4712" t="str">
            <v>PC_EMP</v>
          </cell>
          <cell r="E4712" t="str">
            <v>T</v>
          </cell>
          <cell r="F4712" t="str">
            <v>BES</v>
          </cell>
          <cell r="G4712" t="str">
            <v>RSE</v>
          </cell>
          <cell r="H4712" t="str">
            <v>:</v>
          </cell>
          <cell r="I4712" t="str">
            <v>NC</v>
          </cell>
          <cell r="K4712" t="str">
            <v>V</v>
          </cell>
          <cell r="L4712">
            <v>38628.496828703705</v>
          </cell>
          <cell r="M4712" t="str">
            <v>gchateaug</v>
          </cell>
          <cell r="N4712">
            <v>38680.624444444446</v>
          </cell>
          <cell r="O4712" t="str">
            <v>gchateaug</v>
          </cell>
        </row>
        <row r="4713">
          <cell r="A4713" t="str">
            <v>1999</v>
          </cell>
          <cell r="B4713" t="str">
            <v>HU10</v>
          </cell>
          <cell r="C4713" t="str">
            <v>A00</v>
          </cell>
          <cell r="D4713" t="str">
            <v>PC_EMP</v>
          </cell>
          <cell r="E4713" t="str">
            <v>T</v>
          </cell>
          <cell r="F4713" t="str">
            <v>TOTAL</v>
          </cell>
          <cell r="G4713" t="str">
            <v>TOTAL</v>
          </cell>
          <cell r="H4713" t="str">
            <v>:</v>
          </cell>
          <cell r="I4713" t="str">
            <v>NC</v>
          </cell>
          <cell r="K4713" t="str">
            <v>V</v>
          </cell>
          <cell r="L4713">
            <v>38628.496828703705</v>
          </cell>
          <cell r="M4713" t="str">
            <v>gchateaug</v>
          </cell>
          <cell r="N4713">
            <v>38680.624444444446</v>
          </cell>
          <cell r="O4713" t="str">
            <v>gchateaug</v>
          </cell>
        </row>
        <row r="4714">
          <cell r="A4714" t="str">
            <v>1999</v>
          </cell>
          <cell r="B4714" t="str">
            <v>HU10</v>
          </cell>
          <cell r="C4714" t="str">
            <v>A00</v>
          </cell>
          <cell r="D4714" t="str">
            <v>PC_EMP</v>
          </cell>
          <cell r="E4714" t="str">
            <v>T</v>
          </cell>
          <cell r="F4714" t="str">
            <v>TOTAL</v>
          </cell>
          <cell r="G4714" t="str">
            <v>RSE</v>
          </cell>
          <cell r="H4714" t="str">
            <v>:</v>
          </cell>
          <cell r="I4714" t="str">
            <v>NC</v>
          </cell>
          <cell r="K4714" t="str">
            <v>V</v>
          </cell>
          <cell r="L4714">
            <v>38628.496828703705</v>
          </cell>
          <cell r="M4714" t="str">
            <v>gchateaug</v>
          </cell>
          <cell r="N4714">
            <v>38680.624444444446</v>
          </cell>
          <cell r="O4714" t="str">
            <v>gchateaug</v>
          </cell>
        </row>
        <row r="4715">
          <cell r="A4715" t="str">
            <v>1999</v>
          </cell>
          <cell r="B4715" t="str">
            <v>HU10</v>
          </cell>
          <cell r="C4715" t="str">
            <v>A00</v>
          </cell>
          <cell r="D4715" t="str">
            <v>PC_EMP</v>
          </cell>
          <cell r="E4715" t="str">
            <v>T</v>
          </cell>
          <cell r="F4715" t="str">
            <v>BES</v>
          </cell>
          <cell r="G4715" t="str">
            <v>TOTAL</v>
          </cell>
          <cell r="H4715" t="str">
            <v>:</v>
          </cell>
          <cell r="I4715" t="str">
            <v>NC</v>
          </cell>
          <cell r="K4715" t="str">
            <v>V</v>
          </cell>
          <cell r="L4715">
            <v>38628.496828703705</v>
          </cell>
          <cell r="M4715" t="str">
            <v>gchateaug</v>
          </cell>
          <cell r="N4715">
            <v>38680.624444444446</v>
          </cell>
          <cell r="O4715" t="str">
            <v>gchateaug</v>
          </cell>
        </row>
        <row r="4716">
          <cell r="A4716" t="str">
            <v>1999</v>
          </cell>
          <cell r="B4716" t="str">
            <v>HU10</v>
          </cell>
          <cell r="C4716" t="str">
            <v>A00</v>
          </cell>
          <cell r="D4716" t="str">
            <v>PC_EMP</v>
          </cell>
          <cell r="E4716" t="str">
            <v>T</v>
          </cell>
          <cell r="F4716" t="str">
            <v>BES</v>
          </cell>
          <cell r="G4716" t="str">
            <v>RSE</v>
          </cell>
          <cell r="H4716" t="str">
            <v>:</v>
          </cell>
          <cell r="I4716" t="str">
            <v>NC</v>
          </cell>
          <cell r="K4716" t="str">
            <v>V</v>
          </cell>
          <cell r="L4716">
            <v>38628.496828703705</v>
          </cell>
          <cell r="M4716" t="str">
            <v>gchateaug</v>
          </cell>
          <cell r="N4716">
            <v>38680.624444444446</v>
          </cell>
          <cell r="O4716" t="str">
            <v>gchateaug</v>
          </cell>
        </row>
        <row r="4717">
          <cell r="A4717" t="str">
            <v>1999</v>
          </cell>
          <cell r="B4717" t="str">
            <v>FR72</v>
          </cell>
          <cell r="C4717" t="str">
            <v>A00</v>
          </cell>
          <cell r="D4717" t="str">
            <v>PC_EMP</v>
          </cell>
          <cell r="E4717" t="str">
            <v>T</v>
          </cell>
          <cell r="F4717" t="str">
            <v>TOTAL</v>
          </cell>
          <cell r="G4717" t="str">
            <v>TOTAL</v>
          </cell>
          <cell r="H4717" t="str">
            <v>:</v>
          </cell>
          <cell r="I4717" t="str">
            <v>NC</v>
          </cell>
          <cell r="K4717" t="str">
            <v>V</v>
          </cell>
          <cell r="L4717">
            <v>38628.496828703705</v>
          </cell>
          <cell r="M4717" t="str">
            <v>gchateaug</v>
          </cell>
          <cell r="N4717">
            <v>38680.624444444446</v>
          </cell>
          <cell r="O4717" t="str">
            <v>gchateaug</v>
          </cell>
        </row>
        <row r="4718">
          <cell r="A4718" t="str">
            <v>1999</v>
          </cell>
          <cell r="B4718" t="str">
            <v>FR72</v>
          </cell>
          <cell r="C4718" t="str">
            <v>A00</v>
          </cell>
          <cell r="D4718" t="str">
            <v>PC_EMP</v>
          </cell>
          <cell r="E4718" t="str">
            <v>T</v>
          </cell>
          <cell r="F4718" t="str">
            <v>TOTAL</v>
          </cell>
          <cell r="G4718" t="str">
            <v>RSE</v>
          </cell>
          <cell r="H4718" t="str">
            <v>:</v>
          </cell>
          <cell r="I4718" t="str">
            <v>NC</v>
          </cell>
          <cell r="K4718" t="str">
            <v>V</v>
          </cell>
          <cell r="L4718">
            <v>38628.496828703705</v>
          </cell>
          <cell r="M4718" t="str">
            <v>gchateaug</v>
          </cell>
          <cell r="N4718">
            <v>38680.624444444446</v>
          </cell>
          <cell r="O4718" t="str">
            <v>gchateaug</v>
          </cell>
        </row>
        <row r="4719">
          <cell r="A4719" t="str">
            <v>1999</v>
          </cell>
          <cell r="B4719" t="str">
            <v>FR72</v>
          </cell>
          <cell r="C4719" t="str">
            <v>A00</v>
          </cell>
          <cell r="D4719" t="str">
            <v>PC_EMP</v>
          </cell>
          <cell r="E4719" t="str">
            <v>T</v>
          </cell>
          <cell r="F4719" t="str">
            <v>BES</v>
          </cell>
          <cell r="G4719" t="str">
            <v>TOTAL</v>
          </cell>
          <cell r="H4719" t="str">
            <v>:</v>
          </cell>
          <cell r="I4719" t="str">
            <v>NC</v>
          </cell>
          <cell r="K4719" t="str">
            <v>V</v>
          </cell>
          <cell r="L4719">
            <v>38628.496828703705</v>
          </cell>
          <cell r="M4719" t="str">
            <v>gchateaug</v>
          </cell>
          <cell r="N4719">
            <v>38680.624444444446</v>
          </cell>
          <cell r="O4719" t="str">
            <v>gchateaug</v>
          </cell>
        </row>
        <row r="4720">
          <cell r="A4720" t="str">
            <v>1999</v>
          </cell>
          <cell r="B4720" t="str">
            <v>FR72</v>
          </cell>
          <cell r="C4720" t="str">
            <v>A00</v>
          </cell>
          <cell r="D4720" t="str">
            <v>PC_EMP</v>
          </cell>
          <cell r="E4720" t="str">
            <v>T</v>
          </cell>
          <cell r="F4720" t="str">
            <v>BES</v>
          </cell>
          <cell r="G4720" t="str">
            <v>RSE</v>
          </cell>
          <cell r="H4720" t="str">
            <v>:</v>
          </cell>
          <cell r="I4720" t="str">
            <v>NC</v>
          </cell>
          <cell r="K4720" t="str">
            <v>V</v>
          </cell>
          <cell r="L4720">
            <v>38628.496828703705</v>
          </cell>
          <cell r="M4720" t="str">
            <v>gchateaug</v>
          </cell>
          <cell r="N4720">
            <v>38680.624444444446</v>
          </cell>
          <cell r="O4720" t="str">
            <v>gchateaug</v>
          </cell>
        </row>
        <row r="4721">
          <cell r="A4721" t="str">
            <v>1999</v>
          </cell>
          <cell r="B4721" t="str">
            <v>FR10</v>
          </cell>
          <cell r="C4721" t="str">
            <v>A00</v>
          </cell>
          <cell r="D4721" t="str">
            <v>PC_EMP</v>
          </cell>
          <cell r="E4721" t="str">
            <v>T</v>
          </cell>
          <cell r="F4721" t="str">
            <v>TOTAL</v>
          </cell>
          <cell r="G4721" t="str">
            <v>TOTAL</v>
          </cell>
          <cell r="H4721" t="str">
            <v>:</v>
          </cell>
          <cell r="I4721" t="str">
            <v>NC</v>
          </cell>
          <cell r="K4721" t="str">
            <v>V</v>
          </cell>
          <cell r="L4721">
            <v>38628.496828703705</v>
          </cell>
          <cell r="M4721" t="str">
            <v>gchateaug</v>
          </cell>
          <cell r="N4721">
            <v>38680.624444444446</v>
          </cell>
          <cell r="O4721" t="str">
            <v>gchateaug</v>
          </cell>
        </row>
        <row r="4722">
          <cell r="A4722" t="str">
            <v>1999</v>
          </cell>
          <cell r="B4722" t="str">
            <v>FR10</v>
          </cell>
          <cell r="C4722" t="str">
            <v>A00</v>
          </cell>
          <cell r="D4722" t="str">
            <v>PC_EMP</v>
          </cell>
          <cell r="E4722" t="str">
            <v>T</v>
          </cell>
          <cell r="F4722" t="str">
            <v>TOTAL</v>
          </cell>
          <cell r="G4722" t="str">
            <v>RSE</v>
          </cell>
          <cell r="H4722" t="str">
            <v>:</v>
          </cell>
          <cell r="I4722" t="str">
            <v>NC</v>
          </cell>
          <cell r="K4722" t="str">
            <v>V</v>
          </cell>
          <cell r="L4722">
            <v>38628.496828703705</v>
          </cell>
          <cell r="M4722" t="str">
            <v>gchateaug</v>
          </cell>
          <cell r="N4722">
            <v>38680.624444444446</v>
          </cell>
          <cell r="O4722" t="str">
            <v>gchateaug</v>
          </cell>
        </row>
        <row r="4723">
          <cell r="A4723" t="str">
            <v>2002</v>
          </cell>
          <cell r="B4723" t="str">
            <v>UKJ2</v>
          </cell>
          <cell r="C4723" t="str">
            <v>A00</v>
          </cell>
          <cell r="D4723" t="str">
            <v>PC_EMP</v>
          </cell>
          <cell r="E4723" t="str">
            <v>T</v>
          </cell>
          <cell r="F4723" t="str">
            <v>BES</v>
          </cell>
          <cell r="G4723" t="str">
            <v>TOTAL</v>
          </cell>
          <cell r="H4723" t="str">
            <v>:</v>
          </cell>
          <cell r="I4723" t="str">
            <v>MS</v>
          </cell>
          <cell r="K4723" t="str">
            <v>V</v>
          </cell>
          <cell r="L4723">
            <v>38628.496828703705</v>
          </cell>
          <cell r="M4723" t="str">
            <v>gchateaug</v>
          </cell>
          <cell r="N4723">
            <v>38680.624479166669</v>
          </cell>
          <cell r="O4723" t="str">
            <v>gchateaug</v>
          </cell>
        </row>
        <row r="4724">
          <cell r="A4724" t="str">
            <v>2002</v>
          </cell>
          <cell r="B4724" t="str">
            <v>UKJ2</v>
          </cell>
          <cell r="C4724" t="str">
            <v>A00</v>
          </cell>
          <cell r="D4724" t="str">
            <v>PC_EMP</v>
          </cell>
          <cell r="E4724" t="str">
            <v>T</v>
          </cell>
          <cell r="F4724" t="str">
            <v>BES</v>
          </cell>
          <cell r="G4724" t="str">
            <v>RSE</v>
          </cell>
          <cell r="H4724" t="str">
            <v>:</v>
          </cell>
          <cell r="I4724" t="str">
            <v>MS</v>
          </cell>
          <cell r="K4724" t="str">
            <v>V</v>
          </cell>
          <cell r="L4724">
            <v>38628.496828703705</v>
          </cell>
          <cell r="M4724" t="str">
            <v>gchateaug</v>
          </cell>
          <cell r="N4724">
            <v>38680.624479166669</v>
          </cell>
          <cell r="O4724" t="str">
            <v>gchateaug</v>
          </cell>
        </row>
        <row r="4725">
          <cell r="A4725" t="str">
            <v>2002</v>
          </cell>
          <cell r="B4725" t="str">
            <v>UKH</v>
          </cell>
          <cell r="C4725" t="str">
            <v>A00</v>
          </cell>
          <cell r="D4725" t="str">
            <v>PC_EMP</v>
          </cell>
          <cell r="E4725" t="str">
            <v>T</v>
          </cell>
          <cell r="F4725" t="str">
            <v>TOTAL</v>
          </cell>
          <cell r="G4725" t="str">
            <v>TOTAL</v>
          </cell>
          <cell r="H4725" t="str">
            <v>:</v>
          </cell>
          <cell r="I4725" t="str">
            <v>MS</v>
          </cell>
          <cell r="K4725" t="str">
            <v>V</v>
          </cell>
          <cell r="L4725">
            <v>38628.496828703705</v>
          </cell>
          <cell r="M4725" t="str">
            <v>gchateaug</v>
          </cell>
          <cell r="N4725">
            <v>38680.624479166669</v>
          </cell>
          <cell r="O4725" t="str">
            <v>gchateaug</v>
          </cell>
        </row>
        <row r="4726">
          <cell r="A4726" t="str">
            <v>2002</v>
          </cell>
          <cell r="B4726" t="str">
            <v>UKH</v>
          </cell>
          <cell r="C4726" t="str">
            <v>A00</v>
          </cell>
          <cell r="D4726" t="str">
            <v>PC_EMP</v>
          </cell>
          <cell r="E4726" t="str">
            <v>T</v>
          </cell>
          <cell r="F4726" t="str">
            <v>TOTAL</v>
          </cell>
          <cell r="G4726" t="str">
            <v>RSE</v>
          </cell>
          <cell r="H4726" t="str">
            <v>:</v>
          </cell>
          <cell r="I4726" t="str">
            <v>MS</v>
          </cell>
          <cell r="K4726" t="str">
            <v>V</v>
          </cell>
          <cell r="L4726">
            <v>38628.496828703705</v>
          </cell>
          <cell r="M4726" t="str">
            <v>gchateaug</v>
          </cell>
          <cell r="N4726">
            <v>38680.624479166669</v>
          </cell>
          <cell r="O4726" t="str">
            <v>gchateaug</v>
          </cell>
        </row>
        <row r="4727">
          <cell r="A4727" t="str">
            <v>2002</v>
          </cell>
          <cell r="B4727" t="str">
            <v>UKH</v>
          </cell>
          <cell r="C4727" t="str">
            <v>A00</v>
          </cell>
          <cell r="D4727" t="str">
            <v>PC_EMP</v>
          </cell>
          <cell r="E4727" t="str">
            <v>T</v>
          </cell>
          <cell r="F4727" t="str">
            <v>BES</v>
          </cell>
          <cell r="G4727" t="str">
            <v>RSE</v>
          </cell>
          <cell r="H4727" t="str">
            <v>:</v>
          </cell>
          <cell r="I4727" t="str">
            <v>MS</v>
          </cell>
          <cell r="K4727" t="str">
            <v>V</v>
          </cell>
          <cell r="L4727">
            <v>38628.496828703705</v>
          </cell>
          <cell r="M4727" t="str">
            <v>gchateaug</v>
          </cell>
          <cell r="N4727">
            <v>38680.624479166669</v>
          </cell>
          <cell r="O4727" t="str">
            <v>gchateaug</v>
          </cell>
        </row>
        <row r="4728">
          <cell r="A4728" t="str">
            <v>2002</v>
          </cell>
          <cell r="B4728" t="str">
            <v>UKG1</v>
          </cell>
          <cell r="C4728" t="str">
            <v>A00</v>
          </cell>
          <cell r="D4728" t="str">
            <v>PC_EMP</v>
          </cell>
          <cell r="E4728" t="str">
            <v>T</v>
          </cell>
          <cell r="F4728" t="str">
            <v>TOTAL</v>
          </cell>
          <cell r="G4728" t="str">
            <v>TOTAL</v>
          </cell>
          <cell r="H4728" t="str">
            <v>:</v>
          </cell>
          <cell r="I4728" t="str">
            <v>MS</v>
          </cell>
          <cell r="K4728" t="str">
            <v>V</v>
          </cell>
          <cell r="L4728">
            <v>38628.496828703705</v>
          </cell>
          <cell r="M4728" t="str">
            <v>gchateaug</v>
          </cell>
          <cell r="N4728">
            <v>38680.624479166669</v>
          </cell>
          <cell r="O4728" t="str">
            <v>gchateaug</v>
          </cell>
        </row>
        <row r="4729">
          <cell r="A4729" t="str">
            <v>2002</v>
          </cell>
          <cell r="B4729" t="str">
            <v>UKG1</v>
          </cell>
          <cell r="C4729" t="str">
            <v>A00</v>
          </cell>
          <cell r="D4729" t="str">
            <v>PC_EMP</v>
          </cell>
          <cell r="E4729" t="str">
            <v>T</v>
          </cell>
          <cell r="F4729" t="str">
            <v>TOTAL</v>
          </cell>
          <cell r="G4729" t="str">
            <v>RSE</v>
          </cell>
          <cell r="H4729" t="str">
            <v>:</v>
          </cell>
          <cell r="I4729" t="str">
            <v>MS</v>
          </cell>
          <cell r="K4729" t="str">
            <v>V</v>
          </cell>
          <cell r="L4729">
            <v>38628.496828703705</v>
          </cell>
          <cell r="M4729" t="str">
            <v>gchateaug</v>
          </cell>
          <cell r="N4729">
            <v>38680.624479166669</v>
          </cell>
          <cell r="O4729" t="str">
            <v>gchateaug</v>
          </cell>
        </row>
        <row r="4730">
          <cell r="A4730" t="str">
            <v>2002</v>
          </cell>
          <cell r="B4730" t="str">
            <v>UKG1</v>
          </cell>
          <cell r="C4730" t="str">
            <v>A00</v>
          </cell>
          <cell r="D4730" t="str">
            <v>PC_EMP</v>
          </cell>
          <cell r="E4730" t="str">
            <v>T</v>
          </cell>
          <cell r="F4730" t="str">
            <v>BES</v>
          </cell>
          <cell r="G4730" t="str">
            <v>TOTAL</v>
          </cell>
          <cell r="H4730" t="str">
            <v>:</v>
          </cell>
          <cell r="I4730" t="str">
            <v>MS</v>
          </cell>
          <cell r="K4730" t="str">
            <v>V</v>
          </cell>
          <cell r="L4730">
            <v>38628.496828703705</v>
          </cell>
          <cell r="M4730" t="str">
            <v>gchateaug</v>
          </cell>
          <cell r="N4730">
            <v>38680.624479166669</v>
          </cell>
          <cell r="O4730" t="str">
            <v>gchateaug</v>
          </cell>
        </row>
        <row r="4731">
          <cell r="A4731" t="str">
            <v>2002</v>
          </cell>
          <cell r="B4731" t="str">
            <v>UKG1</v>
          </cell>
          <cell r="C4731" t="str">
            <v>A00</v>
          </cell>
          <cell r="D4731" t="str">
            <v>PC_EMP</v>
          </cell>
          <cell r="E4731" t="str">
            <v>T</v>
          </cell>
          <cell r="F4731" t="str">
            <v>BES</v>
          </cell>
          <cell r="G4731" t="str">
            <v>RSE</v>
          </cell>
          <cell r="H4731" t="str">
            <v>:</v>
          </cell>
          <cell r="I4731" t="str">
            <v>MS</v>
          </cell>
          <cell r="K4731" t="str">
            <v>V</v>
          </cell>
          <cell r="L4731">
            <v>38628.496828703705</v>
          </cell>
          <cell r="M4731" t="str">
            <v>gchateaug</v>
          </cell>
          <cell r="N4731">
            <v>38680.624479166669</v>
          </cell>
          <cell r="O4731" t="str">
            <v>gchateaug</v>
          </cell>
        </row>
        <row r="4732">
          <cell r="A4732" t="str">
            <v>2002</v>
          </cell>
          <cell r="B4732" t="str">
            <v>SI00</v>
          </cell>
          <cell r="C4732" t="str">
            <v>A00</v>
          </cell>
          <cell r="D4732" t="str">
            <v>PC_EMP</v>
          </cell>
          <cell r="E4732" t="str">
            <v>T</v>
          </cell>
          <cell r="F4732" t="str">
            <v>TOTAL</v>
          </cell>
          <cell r="G4732" t="str">
            <v>TOTAL</v>
          </cell>
          <cell r="I4732" t="str">
            <v>MS</v>
          </cell>
          <cell r="K4732" t="str">
            <v>V</v>
          </cell>
          <cell r="L4732">
            <v>38628.496828703705</v>
          </cell>
          <cell r="M4732" t="str">
            <v>gchateaug</v>
          </cell>
          <cell r="N4732">
            <v>38681.684652777774</v>
          </cell>
          <cell r="O4732" t="str">
            <v>gchateaug</v>
          </cell>
          <cell r="Q4732">
            <v>1.34</v>
          </cell>
        </row>
        <row r="4733">
          <cell r="A4733" t="str">
            <v>2002</v>
          </cell>
          <cell r="B4733" t="str">
            <v>SI00</v>
          </cell>
          <cell r="C4733" t="str">
            <v>A00</v>
          </cell>
          <cell r="D4733" t="str">
            <v>PC_EMP</v>
          </cell>
          <cell r="E4733" t="str">
            <v>T</v>
          </cell>
          <cell r="F4733" t="str">
            <v>TOTAL</v>
          </cell>
          <cell r="G4733" t="str">
            <v>RSE</v>
          </cell>
          <cell r="I4733" t="str">
            <v>MS</v>
          </cell>
          <cell r="K4733" t="str">
            <v>V</v>
          </cell>
          <cell r="L4733">
            <v>38628.496828703705</v>
          </cell>
          <cell r="M4733" t="str">
            <v>gchateaug</v>
          </cell>
          <cell r="N4733">
            <v>38681.684652777774</v>
          </cell>
          <cell r="O4733" t="str">
            <v>gchateaug</v>
          </cell>
          <cell r="Q4733">
            <v>0.76</v>
          </cell>
        </row>
        <row r="4734">
          <cell r="A4734" t="str">
            <v>2003</v>
          </cell>
          <cell r="B4734" t="str">
            <v>RO07</v>
          </cell>
          <cell r="C4734" t="str">
            <v>A00</v>
          </cell>
          <cell r="D4734" t="str">
            <v>PC_EMP</v>
          </cell>
          <cell r="E4734" t="str">
            <v>T</v>
          </cell>
          <cell r="F4734" t="str">
            <v>BES</v>
          </cell>
          <cell r="G4734" t="str">
            <v>TOTAL</v>
          </cell>
          <cell r="I4734" t="str">
            <v>MS</v>
          </cell>
          <cell r="K4734" t="str">
            <v>V</v>
          </cell>
          <cell r="L4734">
            <v>38628.496840277781</v>
          </cell>
          <cell r="M4734" t="str">
            <v>gchateaug</v>
          </cell>
          <cell r="N4734">
            <v>38680.624479166669</v>
          </cell>
          <cell r="O4734" t="str">
            <v>gchateaug</v>
          </cell>
          <cell r="Q4734">
            <v>0.22</v>
          </cell>
        </row>
        <row r="4735">
          <cell r="A4735" t="str">
            <v>2003</v>
          </cell>
          <cell r="B4735" t="str">
            <v>RO07</v>
          </cell>
          <cell r="C4735" t="str">
            <v>A00</v>
          </cell>
          <cell r="D4735" t="str">
            <v>PC_EMP</v>
          </cell>
          <cell r="E4735" t="str">
            <v>T</v>
          </cell>
          <cell r="F4735" t="str">
            <v>BES</v>
          </cell>
          <cell r="G4735" t="str">
            <v>RSE</v>
          </cell>
          <cell r="I4735" t="str">
            <v>MS</v>
          </cell>
          <cell r="K4735" t="str">
            <v>V</v>
          </cell>
          <cell r="L4735">
            <v>38628.496840277781</v>
          </cell>
          <cell r="M4735" t="str">
            <v>gchateaug</v>
          </cell>
          <cell r="N4735">
            <v>38680.624479166669</v>
          </cell>
          <cell r="O4735" t="str">
            <v>gchateaug</v>
          </cell>
          <cell r="Q4735">
            <v>0.16</v>
          </cell>
        </row>
        <row r="4736">
          <cell r="A4736" t="str">
            <v>2003</v>
          </cell>
          <cell r="B4736" t="str">
            <v>PT20</v>
          </cell>
          <cell r="C4736" t="str">
            <v>A00</v>
          </cell>
          <cell r="D4736" t="str">
            <v>PC_EMP</v>
          </cell>
          <cell r="E4736" t="str">
            <v>T</v>
          </cell>
          <cell r="F4736" t="str">
            <v>TOTAL</v>
          </cell>
          <cell r="G4736" t="str">
            <v>TOTAL</v>
          </cell>
          <cell r="H4736" t="str">
            <v>be</v>
          </cell>
          <cell r="I4736" t="str">
            <v>MS</v>
          </cell>
          <cell r="K4736" t="str">
            <v>V</v>
          </cell>
          <cell r="L4736">
            <v>38628.496840277781</v>
          </cell>
          <cell r="M4736" t="str">
            <v>gchateaug</v>
          </cell>
          <cell r="N4736">
            <v>38680.624479166669</v>
          </cell>
          <cell r="O4736" t="str">
            <v>gchateaug</v>
          </cell>
          <cell r="Q4736">
            <v>0.57999999999999996</v>
          </cell>
        </row>
        <row r="4737">
          <cell r="A4737" t="str">
            <v>2003</v>
          </cell>
          <cell r="B4737" t="str">
            <v>PT20</v>
          </cell>
          <cell r="C4737" t="str">
            <v>A00</v>
          </cell>
          <cell r="D4737" t="str">
            <v>PC_EMP</v>
          </cell>
          <cell r="E4737" t="str">
            <v>T</v>
          </cell>
          <cell r="F4737" t="str">
            <v>TOTAL</v>
          </cell>
          <cell r="G4737" t="str">
            <v>RSE</v>
          </cell>
          <cell r="H4737" t="str">
            <v>be</v>
          </cell>
          <cell r="I4737" t="str">
            <v>MS</v>
          </cell>
          <cell r="K4737" t="str">
            <v>V</v>
          </cell>
          <cell r="L4737">
            <v>38628.496840277781</v>
          </cell>
          <cell r="M4737" t="str">
            <v>gchateaug</v>
          </cell>
          <cell r="N4737">
            <v>38680.624479166669</v>
          </cell>
          <cell r="O4737" t="str">
            <v>gchateaug</v>
          </cell>
          <cell r="Q4737">
            <v>0.42</v>
          </cell>
        </row>
        <row r="4738">
          <cell r="A4738" t="str">
            <v>2002</v>
          </cell>
          <cell r="B4738" t="str">
            <v>EE0</v>
          </cell>
          <cell r="C4738" t="str">
            <v>A00</v>
          </cell>
          <cell r="D4738" t="str">
            <v>PC_EMP</v>
          </cell>
          <cell r="E4738" t="str">
            <v>T</v>
          </cell>
          <cell r="F4738" t="str">
            <v>BES</v>
          </cell>
          <cell r="G4738" t="str">
            <v>TOTAL</v>
          </cell>
          <cell r="I4738" t="str">
            <v>MS</v>
          </cell>
          <cell r="K4738" t="str">
            <v>V</v>
          </cell>
          <cell r="L4738">
            <v>38628.496840277781</v>
          </cell>
          <cell r="M4738" t="str">
            <v>gchateaug</v>
          </cell>
          <cell r="N4738">
            <v>38681.684432870374</v>
          </cell>
          <cell r="O4738" t="str">
            <v>gchateaug</v>
          </cell>
          <cell r="Q4738">
            <v>0.2</v>
          </cell>
        </row>
        <row r="4739">
          <cell r="A4739" t="str">
            <v>2002</v>
          </cell>
          <cell r="B4739" t="str">
            <v>EE0</v>
          </cell>
          <cell r="C4739" t="str">
            <v>A00</v>
          </cell>
          <cell r="D4739" t="str">
            <v>PC_EMP</v>
          </cell>
          <cell r="E4739" t="str">
            <v>T</v>
          </cell>
          <cell r="F4739" t="str">
            <v>BES</v>
          </cell>
          <cell r="G4739" t="str">
            <v>RSE</v>
          </cell>
          <cell r="I4739" t="str">
            <v>MS</v>
          </cell>
          <cell r="K4739" t="str">
            <v>V</v>
          </cell>
          <cell r="L4739">
            <v>38628.496840277781</v>
          </cell>
          <cell r="M4739" t="str">
            <v>gchateaug</v>
          </cell>
          <cell r="N4739">
            <v>38681.684432870374</v>
          </cell>
          <cell r="O4739" t="str">
            <v>gchateaug</v>
          </cell>
          <cell r="Q4739">
            <v>0.12</v>
          </cell>
        </row>
        <row r="4740">
          <cell r="A4740" t="str">
            <v>2001</v>
          </cell>
          <cell r="B4740" t="str">
            <v>CZ02</v>
          </cell>
          <cell r="C4740" t="str">
            <v>A00</v>
          </cell>
          <cell r="D4740" t="str">
            <v>PC_EMP</v>
          </cell>
          <cell r="E4740" t="str">
            <v>T</v>
          </cell>
          <cell r="F4740" t="str">
            <v>BES</v>
          </cell>
          <cell r="G4740" t="str">
            <v>TOTAL</v>
          </cell>
          <cell r="H4740" t="str">
            <v>:</v>
          </cell>
          <cell r="I4740" t="str">
            <v>NC</v>
          </cell>
          <cell r="K4740" t="str">
            <v>V</v>
          </cell>
          <cell r="L4740">
            <v>38628.496840277781</v>
          </cell>
          <cell r="M4740" t="str">
            <v>gchateaug</v>
          </cell>
          <cell r="N4740">
            <v>38680.624467592592</v>
          </cell>
          <cell r="O4740" t="str">
            <v>gchateaug</v>
          </cell>
        </row>
        <row r="4741">
          <cell r="A4741" t="str">
            <v>2001</v>
          </cell>
          <cell r="B4741" t="str">
            <v>CZ02</v>
          </cell>
          <cell r="C4741" t="str">
            <v>A00</v>
          </cell>
          <cell r="D4741" t="str">
            <v>PC_EMP</v>
          </cell>
          <cell r="E4741" t="str">
            <v>T</v>
          </cell>
          <cell r="F4741" t="str">
            <v>BES</v>
          </cell>
          <cell r="G4741" t="str">
            <v>RSE</v>
          </cell>
          <cell r="H4741" t="str">
            <v>:</v>
          </cell>
          <cell r="I4741" t="str">
            <v>NC</v>
          </cell>
          <cell r="K4741" t="str">
            <v>V</v>
          </cell>
          <cell r="L4741">
            <v>38628.496840277781</v>
          </cell>
          <cell r="M4741" t="str">
            <v>gchateaug</v>
          </cell>
          <cell r="N4741">
            <v>38680.624467592592</v>
          </cell>
          <cell r="O4741" t="str">
            <v>gchateaug</v>
          </cell>
        </row>
        <row r="4742">
          <cell r="A4742" t="str">
            <v>2001</v>
          </cell>
          <cell r="B4742" t="str">
            <v>CY00</v>
          </cell>
          <cell r="C4742" t="str">
            <v>A00</v>
          </cell>
          <cell r="D4742" t="str">
            <v>PC_EMP</v>
          </cell>
          <cell r="E4742" t="str">
            <v>T</v>
          </cell>
          <cell r="F4742" t="str">
            <v>TOTAL</v>
          </cell>
          <cell r="G4742" t="str">
            <v>TOTAL</v>
          </cell>
          <cell r="I4742" t="str">
            <v>NC</v>
          </cell>
          <cell r="K4742" t="str">
            <v>V</v>
          </cell>
          <cell r="L4742">
            <v>38628.496840277781</v>
          </cell>
          <cell r="M4742" t="str">
            <v>gchateaug</v>
          </cell>
          <cell r="N4742">
            <v>38681.684652777774</v>
          </cell>
          <cell r="O4742" t="str">
            <v>gchateaug</v>
          </cell>
          <cell r="Q4742">
            <v>0.56000000000000005</v>
          </cell>
        </row>
        <row r="4743">
          <cell r="A4743" t="str">
            <v>2001</v>
          </cell>
          <cell r="B4743" t="str">
            <v>CY00</v>
          </cell>
          <cell r="C4743" t="str">
            <v>A00</v>
          </cell>
          <cell r="D4743" t="str">
            <v>PC_EMP</v>
          </cell>
          <cell r="E4743" t="str">
            <v>T</v>
          </cell>
          <cell r="F4743" t="str">
            <v>TOTAL</v>
          </cell>
          <cell r="G4743" t="str">
            <v>RSE</v>
          </cell>
          <cell r="I4743" t="str">
            <v>NC</v>
          </cell>
          <cell r="K4743" t="str">
            <v>V</v>
          </cell>
          <cell r="L4743">
            <v>38628.496840277781</v>
          </cell>
          <cell r="M4743" t="str">
            <v>gchateaug</v>
          </cell>
          <cell r="N4743">
            <v>38681.684652777774</v>
          </cell>
          <cell r="O4743" t="str">
            <v>gchateaug</v>
          </cell>
          <cell r="Q4743">
            <v>0.28000000000000003</v>
          </cell>
        </row>
        <row r="4744">
          <cell r="A4744" t="str">
            <v>2001</v>
          </cell>
          <cell r="B4744" t="str">
            <v>CY00</v>
          </cell>
          <cell r="C4744" t="str">
            <v>A00</v>
          </cell>
          <cell r="D4744" t="str">
            <v>PC_EMP</v>
          </cell>
          <cell r="E4744" t="str">
            <v>T</v>
          </cell>
          <cell r="F4744" t="str">
            <v>BES</v>
          </cell>
          <cell r="G4744" t="str">
            <v>TOTAL</v>
          </cell>
          <cell r="I4744" t="str">
            <v>NC</v>
          </cell>
          <cell r="K4744" t="str">
            <v>V</v>
          </cell>
          <cell r="L4744">
            <v>38628.496840277781</v>
          </cell>
          <cell r="M4744" t="str">
            <v>gchateaug</v>
          </cell>
          <cell r="N4744">
            <v>38681.684652777774</v>
          </cell>
          <cell r="O4744" t="str">
            <v>gchateaug</v>
          </cell>
          <cell r="Q4744">
            <v>0.16</v>
          </cell>
        </row>
        <row r="4745">
          <cell r="A4745" t="str">
            <v>2001</v>
          </cell>
          <cell r="B4745" t="str">
            <v>CY00</v>
          </cell>
          <cell r="C4745" t="str">
            <v>A00</v>
          </cell>
          <cell r="D4745" t="str">
            <v>PC_EMP</v>
          </cell>
          <cell r="E4745" t="str">
            <v>T</v>
          </cell>
          <cell r="F4745" t="str">
            <v>BES</v>
          </cell>
          <cell r="G4745" t="str">
            <v>RSE</v>
          </cell>
          <cell r="I4745" t="str">
            <v>NC</v>
          </cell>
          <cell r="K4745" t="str">
            <v>V</v>
          </cell>
          <cell r="L4745">
            <v>38628.496840277781</v>
          </cell>
          <cell r="M4745" t="str">
            <v>gchateaug</v>
          </cell>
          <cell r="N4745">
            <v>38681.684652777774</v>
          </cell>
          <cell r="O4745" t="str">
            <v>gchateaug</v>
          </cell>
          <cell r="Q4745">
            <v>0.08</v>
          </cell>
        </row>
        <row r="4746">
          <cell r="A4746" t="str">
            <v>2001</v>
          </cell>
          <cell r="B4746" t="str">
            <v>AT3</v>
          </cell>
          <cell r="C4746" t="str">
            <v>A00</v>
          </cell>
          <cell r="D4746" t="str">
            <v>PC_EMP</v>
          </cell>
          <cell r="E4746" t="str">
            <v>T</v>
          </cell>
          <cell r="F4746" t="str">
            <v>TOTAL</v>
          </cell>
          <cell r="G4746" t="str">
            <v>TOTAL</v>
          </cell>
          <cell r="H4746" t="str">
            <v>:</v>
          </cell>
          <cell r="I4746" t="str">
            <v>NC</v>
          </cell>
          <cell r="K4746" t="str">
            <v>V</v>
          </cell>
          <cell r="L4746">
            <v>38628.496840277781</v>
          </cell>
          <cell r="M4746" t="str">
            <v>gchateaug</v>
          </cell>
          <cell r="N4746">
            <v>38680.624467592592</v>
          </cell>
          <cell r="O4746" t="str">
            <v>gchateaug</v>
          </cell>
        </row>
        <row r="4747">
          <cell r="A4747" t="str">
            <v>2001</v>
          </cell>
          <cell r="B4747" t="str">
            <v>AT3</v>
          </cell>
          <cell r="C4747" t="str">
            <v>A00</v>
          </cell>
          <cell r="D4747" t="str">
            <v>PC_EMP</v>
          </cell>
          <cell r="E4747" t="str">
            <v>T</v>
          </cell>
          <cell r="F4747" t="str">
            <v>BES</v>
          </cell>
          <cell r="G4747" t="str">
            <v>TOTAL</v>
          </cell>
          <cell r="H4747" t="str">
            <v>:</v>
          </cell>
          <cell r="I4747" t="str">
            <v>NC</v>
          </cell>
          <cell r="K4747" t="str">
            <v>V</v>
          </cell>
          <cell r="L4747">
            <v>38628.496840277781</v>
          </cell>
          <cell r="M4747" t="str">
            <v>gchateaug</v>
          </cell>
          <cell r="N4747">
            <v>38680.624467592592</v>
          </cell>
          <cell r="O4747" t="str">
            <v>gchateaug</v>
          </cell>
        </row>
        <row r="4748">
          <cell r="A4748" t="str">
            <v>2000</v>
          </cell>
          <cell r="B4748" t="str">
            <v>SE09</v>
          </cell>
          <cell r="C4748" t="str">
            <v>A00</v>
          </cell>
          <cell r="D4748" t="str">
            <v>PC_EMP</v>
          </cell>
          <cell r="E4748" t="str">
            <v>T</v>
          </cell>
          <cell r="F4748" t="str">
            <v>TOTAL</v>
          </cell>
          <cell r="G4748" t="str">
            <v>TOTAL</v>
          </cell>
          <cell r="H4748" t="str">
            <v>:</v>
          </cell>
          <cell r="I4748" t="str">
            <v>NC</v>
          </cell>
          <cell r="K4748" t="str">
            <v>V</v>
          </cell>
          <cell r="L4748">
            <v>38628.496840277781</v>
          </cell>
          <cell r="M4748" t="str">
            <v>gchateaug</v>
          </cell>
          <cell r="N4748">
            <v>38680.624467592592</v>
          </cell>
          <cell r="O4748" t="str">
            <v>gchateaug</v>
          </cell>
        </row>
        <row r="4749">
          <cell r="A4749" t="str">
            <v>2000</v>
          </cell>
          <cell r="B4749" t="str">
            <v>SE09</v>
          </cell>
          <cell r="C4749" t="str">
            <v>A00</v>
          </cell>
          <cell r="D4749" t="str">
            <v>PC_EMP</v>
          </cell>
          <cell r="E4749" t="str">
            <v>T</v>
          </cell>
          <cell r="F4749" t="str">
            <v>BES</v>
          </cell>
          <cell r="G4749" t="str">
            <v>TOTAL</v>
          </cell>
          <cell r="H4749" t="str">
            <v>:</v>
          </cell>
          <cell r="I4749" t="str">
            <v>NC</v>
          </cell>
          <cell r="K4749" t="str">
            <v>V</v>
          </cell>
          <cell r="L4749">
            <v>38628.496840277781</v>
          </cell>
          <cell r="M4749" t="str">
            <v>gchateaug</v>
          </cell>
          <cell r="N4749">
            <v>38680.624467592592</v>
          </cell>
          <cell r="O4749" t="str">
            <v>gchateaug</v>
          </cell>
        </row>
        <row r="4750">
          <cell r="A4750" t="str">
            <v>2000</v>
          </cell>
          <cell r="B4750" t="str">
            <v>RO03</v>
          </cell>
          <cell r="C4750" t="str">
            <v>A00</v>
          </cell>
          <cell r="D4750" t="str">
            <v>PC_EMP</v>
          </cell>
          <cell r="E4750" t="str">
            <v>T</v>
          </cell>
          <cell r="F4750" t="str">
            <v>TOTAL</v>
          </cell>
          <cell r="G4750" t="str">
            <v>TOTAL</v>
          </cell>
          <cell r="H4750" t="str">
            <v>:</v>
          </cell>
          <cell r="I4750" t="str">
            <v>NC</v>
          </cell>
          <cell r="K4750" t="str">
            <v>V</v>
          </cell>
          <cell r="L4750">
            <v>38628.496840277781</v>
          </cell>
          <cell r="M4750" t="str">
            <v>gchateaug</v>
          </cell>
          <cell r="N4750">
            <v>38680.624467592592</v>
          </cell>
          <cell r="O4750" t="str">
            <v>gchateaug</v>
          </cell>
        </row>
        <row r="4751">
          <cell r="A4751" t="str">
            <v>2000</v>
          </cell>
          <cell r="B4751" t="str">
            <v>RO03</v>
          </cell>
          <cell r="C4751" t="str">
            <v>A00</v>
          </cell>
          <cell r="D4751" t="str">
            <v>PC_EMP</v>
          </cell>
          <cell r="E4751" t="str">
            <v>T</v>
          </cell>
          <cell r="F4751" t="str">
            <v>TOTAL</v>
          </cell>
          <cell r="G4751" t="str">
            <v>RSE</v>
          </cell>
          <cell r="H4751" t="str">
            <v>:</v>
          </cell>
          <cell r="I4751" t="str">
            <v>NC</v>
          </cell>
          <cell r="K4751" t="str">
            <v>V</v>
          </cell>
          <cell r="L4751">
            <v>38628.496840277781</v>
          </cell>
          <cell r="M4751" t="str">
            <v>gchateaug</v>
          </cell>
          <cell r="N4751">
            <v>38680.624467592592</v>
          </cell>
          <cell r="O4751" t="str">
            <v>gchateaug</v>
          </cell>
        </row>
        <row r="4752">
          <cell r="A4752" t="str">
            <v>1999</v>
          </cell>
          <cell r="B4752" t="str">
            <v>NO0</v>
          </cell>
          <cell r="C4752" t="str">
            <v>A00</v>
          </cell>
          <cell r="D4752" t="str">
            <v>PC_EMP</v>
          </cell>
          <cell r="E4752" t="str">
            <v>T</v>
          </cell>
          <cell r="F4752" t="str">
            <v>BES</v>
          </cell>
          <cell r="G4752" t="str">
            <v>RSE</v>
          </cell>
          <cell r="I4752" t="str">
            <v>OTH</v>
          </cell>
          <cell r="J4752" t="str">
            <v>DATA OCDE</v>
          </cell>
          <cell r="K4752" t="str">
            <v>V</v>
          </cell>
          <cell r="L4752">
            <v>38628.496840277781</v>
          </cell>
          <cell r="M4752" t="str">
            <v>gchateaug</v>
          </cell>
          <cell r="N4752">
            <v>38681.684479166666</v>
          </cell>
          <cell r="O4752" t="str">
            <v>gchateaug</v>
          </cell>
          <cell r="Q4752">
            <v>0.56000000000000005</v>
          </cell>
        </row>
        <row r="4753">
          <cell r="A4753" t="str">
            <v>1999</v>
          </cell>
          <cell r="B4753" t="str">
            <v>NL42</v>
          </cell>
          <cell r="C4753" t="str">
            <v>A00</v>
          </cell>
          <cell r="D4753" t="str">
            <v>PC_EMP</v>
          </cell>
          <cell r="E4753" t="str">
            <v>T</v>
          </cell>
          <cell r="F4753" t="str">
            <v>TOTAL</v>
          </cell>
          <cell r="G4753" t="str">
            <v>TOTAL</v>
          </cell>
          <cell r="H4753" t="str">
            <v>:</v>
          </cell>
          <cell r="I4753" t="str">
            <v>NC</v>
          </cell>
          <cell r="K4753" t="str">
            <v>V</v>
          </cell>
          <cell r="L4753">
            <v>38628.496840277781</v>
          </cell>
          <cell r="M4753" t="str">
            <v>gchateaug</v>
          </cell>
          <cell r="N4753">
            <v>38680.624444444446</v>
          </cell>
          <cell r="O4753" t="str">
            <v>gchateaug</v>
          </cell>
        </row>
        <row r="4754">
          <cell r="A4754" t="str">
            <v>1999</v>
          </cell>
          <cell r="B4754" t="str">
            <v>NL42</v>
          </cell>
          <cell r="C4754" t="str">
            <v>A00</v>
          </cell>
          <cell r="D4754" t="str">
            <v>PC_EMP</v>
          </cell>
          <cell r="E4754" t="str">
            <v>T</v>
          </cell>
          <cell r="F4754" t="str">
            <v>BES</v>
          </cell>
          <cell r="G4754" t="str">
            <v>TOTAL</v>
          </cell>
          <cell r="H4754" t="str">
            <v>:</v>
          </cell>
          <cell r="I4754" t="str">
            <v>NC</v>
          </cell>
          <cell r="K4754" t="str">
            <v>V</v>
          </cell>
          <cell r="L4754">
            <v>38628.496840277781</v>
          </cell>
          <cell r="M4754" t="str">
            <v>gchateaug</v>
          </cell>
          <cell r="N4754">
            <v>38680.624444444446</v>
          </cell>
          <cell r="O4754" t="str">
            <v>gchateaug</v>
          </cell>
        </row>
        <row r="4755">
          <cell r="A4755" t="str">
            <v>1999</v>
          </cell>
          <cell r="B4755" t="str">
            <v>NL34</v>
          </cell>
          <cell r="C4755" t="str">
            <v>A00</v>
          </cell>
          <cell r="D4755" t="str">
            <v>PC_EMP</v>
          </cell>
          <cell r="E4755" t="str">
            <v>T</v>
          </cell>
          <cell r="F4755" t="str">
            <v>TOTAL</v>
          </cell>
          <cell r="G4755" t="str">
            <v>TOTAL</v>
          </cell>
          <cell r="H4755" t="str">
            <v>:</v>
          </cell>
          <cell r="I4755" t="str">
            <v>NC</v>
          </cell>
          <cell r="K4755" t="str">
            <v>V</v>
          </cell>
          <cell r="L4755">
            <v>38628.496840277781</v>
          </cell>
          <cell r="M4755" t="str">
            <v>gchateaug</v>
          </cell>
          <cell r="N4755">
            <v>38680.624444444446</v>
          </cell>
          <cell r="O4755" t="str">
            <v>gchateaug</v>
          </cell>
        </row>
        <row r="4756">
          <cell r="A4756" t="str">
            <v>1999</v>
          </cell>
          <cell r="B4756" t="str">
            <v>NL34</v>
          </cell>
          <cell r="C4756" t="str">
            <v>A00</v>
          </cell>
          <cell r="D4756" t="str">
            <v>PC_EMP</v>
          </cell>
          <cell r="E4756" t="str">
            <v>T</v>
          </cell>
          <cell r="F4756" t="str">
            <v>BES</v>
          </cell>
          <cell r="G4756" t="str">
            <v>TOTAL</v>
          </cell>
          <cell r="H4756" t="str">
            <v>:</v>
          </cell>
          <cell r="I4756" t="str">
            <v>NC</v>
          </cell>
          <cell r="K4756" t="str">
            <v>V</v>
          </cell>
          <cell r="L4756">
            <v>38628.496840277781</v>
          </cell>
          <cell r="M4756" t="str">
            <v>gchateaug</v>
          </cell>
          <cell r="N4756">
            <v>38680.624444444446</v>
          </cell>
          <cell r="O4756" t="str">
            <v>gchateaug</v>
          </cell>
        </row>
        <row r="4757">
          <cell r="A4757" t="str">
            <v>1999</v>
          </cell>
          <cell r="B4757" t="str">
            <v>NL22</v>
          </cell>
          <cell r="C4757" t="str">
            <v>A00</v>
          </cell>
          <cell r="D4757" t="str">
            <v>PC_EMP</v>
          </cell>
          <cell r="E4757" t="str">
            <v>T</v>
          </cell>
          <cell r="F4757" t="str">
            <v>TOTAL</v>
          </cell>
          <cell r="G4757" t="str">
            <v>TOTAL</v>
          </cell>
          <cell r="H4757" t="str">
            <v>:</v>
          </cell>
          <cell r="I4757" t="str">
            <v>NC</v>
          </cell>
          <cell r="K4757" t="str">
            <v>V</v>
          </cell>
          <cell r="L4757">
            <v>38628.496840277781</v>
          </cell>
          <cell r="M4757" t="str">
            <v>gchateaug</v>
          </cell>
          <cell r="N4757">
            <v>38680.624444444446</v>
          </cell>
          <cell r="O4757" t="str">
            <v>gchateaug</v>
          </cell>
        </row>
        <row r="4758">
          <cell r="A4758" t="str">
            <v>1999</v>
          </cell>
          <cell r="B4758" t="str">
            <v>NL22</v>
          </cell>
          <cell r="C4758" t="str">
            <v>A00</v>
          </cell>
          <cell r="D4758" t="str">
            <v>PC_EMP</v>
          </cell>
          <cell r="E4758" t="str">
            <v>T</v>
          </cell>
          <cell r="F4758" t="str">
            <v>BES</v>
          </cell>
          <cell r="G4758" t="str">
            <v>TOTAL</v>
          </cell>
          <cell r="H4758" t="str">
            <v>:</v>
          </cell>
          <cell r="I4758" t="str">
            <v>NC</v>
          </cell>
          <cell r="K4758" t="str">
            <v>V</v>
          </cell>
          <cell r="L4758">
            <v>38628.496840277781</v>
          </cell>
          <cell r="M4758" t="str">
            <v>gchateaug</v>
          </cell>
          <cell r="N4758">
            <v>38680.624444444446</v>
          </cell>
          <cell r="O4758" t="str">
            <v>gchateaug</v>
          </cell>
        </row>
        <row r="4759">
          <cell r="A4759" t="str">
            <v>1999</v>
          </cell>
          <cell r="B4759" t="str">
            <v>ITE4</v>
          </cell>
          <cell r="C4759" t="str">
            <v>A00</v>
          </cell>
          <cell r="D4759" t="str">
            <v>PC_EMP</v>
          </cell>
          <cell r="E4759" t="str">
            <v>T</v>
          </cell>
          <cell r="F4759" t="str">
            <v>TOTAL</v>
          </cell>
          <cell r="G4759" t="str">
            <v>TOTAL</v>
          </cell>
          <cell r="H4759" t="str">
            <v>:</v>
          </cell>
          <cell r="I4759" t="str">
            <v>NC</v>
          </cell>
          <cell r="K4759" t="str">
            <v>V</v>
          </cell>
          <cell r="L4759">
            <v>38628.496840277781</v>
          </cell>
          <cell r="M4759" t="str">
            <v>gchateaug</v>
          </cell>
          <cell r="N4759">
            <v>38680.624444444446</v>
          </cell>
          <cell r="O4759" t="str">
            <v>gchateaug</v>
          </cell>
        </row>
        <row r="4760">
          <cell r="A4760" t="str">
            <v>1999</v>
          </cell>
          <cell r="B4760" t="str">
            <v>ITE4</v>
          </cell>
          <cell r="C4760" t="str">
            <v>A00</v>
          </cell>
          <cell r="D4760" t="str">
            <v>PC_EMP</v>
          </cell>
          <cell r="E4760" t="str">
            <v>T</v>
          </cell>
          <cell r="F4760" t="str">
            <v>TOTAL</v>
          </cell>
          <cell r="G4760" t="str">
            <v>RSE</v>
          </cell>
          <cell r="H4760" t="str">
            <v>:</v>
          </cell>
          <cell r="I4760" t="str">
            <v>NC</v>
          </cell>
          <cell r="K4760" t="str">
            <v>V</v>
          </cell>
          <cell r="L4760">
            <v>38628.496840277781</v>
          </cell>
          <cell r="M4760" t="str">
            <v>gchateaug</v>
          </cell>
          <cell r="N4760">
            <v>38680.624444444446</v>
          </cell>
          <cell r="O4760" t="str">
            <v>gchateaug</v>
          </cell>
        </row>
        <row r="4761">
          <cell r="A4761" t="str">
            <v>2002</v>
          </cell>
          <cell r="B4761" t="str">
            <v>AT13</v>
          </cell>
          <cell r="C4761" t="str">
            <v>A00</v>
          </cell>
          <cell r="D4761" t="str">
            <v>PC_EMP</v>
          </cell>
          <cell r="E4761" t="str">
            <v>T</v>
          </cell>
          <cell r="F4761" t="str">
            <v>BES</v>
          </cell>
          <cell r="G4761" t="str">
            <v>TOTAL</v>
          </cell>
          <cell r="I4761" t="str">
            <v>MS</v>
          </cell>
          <cell r="K4761" t="str">
            <v>V</v>
          </cell>
          <cell r="L4761">
            <v>38628.496840277781</v>
          </cell>
          <cell r="M4761" t="str">
            <v>gchateaug</v>
          </cell>
          <cell r="N4761">
            <v>38680.624467592592</v>
          </cell>
          <cell r="O4761" t="str">
            <v>gchateaug</v>
          </cell>
          <cell r="Q4761">
            <v>1.59</v>
          </cell>
        </row>
        <row r="4762">
          <cell r="A4762" t="str">
            <v>2002</v>
          </cell>
          <cell r="B4762" t="str">
            <v>AT13</v>
          </cell>
          <cell r="C4762" t="str">
            <v>A00</v>
          </cell>
          <cell r="D4762" t="str">
            <v>PC_EMP</v>
          </cell>
          <cell r="E4762" t="str">
            <v>T</v>
          </cell>
          <cell r="F4762" t="str">
            <v>BES</v>
          </cell>
          <cell r="G4762" t="str">
            <v>RSE</v>
          </cell>
          <cell r="I4762" t="str">
            <v>MS</v>
          </cell>
          <cell r="K4762" t="str">
            <v>V</v>
          </cell>
          <cell r="L4762">
            <v>38628.496840277781</v>
          </cell>
          <cell r="M4762" t="str">
            <v>gchateaug</v>
          </cell>
          <cell r="N4762">
            <v>38680.624467592592</v>
          </cell>
          <cell r="O4762" t="str">
            <v>gchateaug</v>
          </cell>
          <cell r="Q4762">
            <v>1.05</v>
          </cell>
        </row>
        <row r="4763">
          <cell r="A4763" t="str">
            <v>2002</v>
          </cell>
          <cell r="B4763" t="str">
            <v>AT1</v>
          </cell>
          <cell r="C4763" t="str">
            <v>A00</v>
          </cell>
          <cell r="D4763" t="str">
            <v>PC_EMP</v>
          </cell>
          <cell r="E4763" t="str">
            <v>T</v>
          </cell>
          <cell r="F4763" t="str">
            <v>TOTAL</v>
          </cell>
          <cell r="G4763" t="str">
            <v>TOTAL</v>
          </cell>
          <cell r="I4763" t="str">
            <v>MS</v>
          </cell>
          <cell r="K4763" t="str">
            <v>V</v>
          </cell>
          <cell r="L4763">
            <v>38628.496840277781</v>
          </cell>
          <cell r="M4763" t="str">
            <v>gchateaug</v>
          </cell>
          <cell r="N4763">
            <v>38680.624467592592</v>
          </cell>
          <cell r="O4763" t="str">
            <v>gchateaug</v>
          </cell>
          <cell r="Q4763">
            <v>2.19</v>
          </cell>
        </row>
        <row r="4764">
          <cell r="A4764" t="str">
            <v>2002</v>
          </cell>
          <cell r="B4764" t="str">
            <v>AT1</v>
          </cell>
          <cell r="C4764" t="str">
            <v>A00</v>
          </cell>
          <cell r="D4764" t="str">
            <v>PC_EMP</v>
          </cell>
          <cell r="E4764" t="str">
            <v>T</v>
          </cell>
          <cell r="F4764" t="str">
            <v>TOTAL</v>
          </cell>
          <cell r="G4764" t="str">
            <v>RSE</v>
          </cell>
          <cell r="I4764" t="str">
            <v>MS</v>
          </cell>
          <cell r="K4764" t="str">
            <v>V</v>
          </cell>
          <cell r="L4764">
            <v>38628.496840277781</v>
          </cell>
          <cell r="M4764" t="str">
            <v>gchateaug</v>
          </cell>
          <cell r="N4764">
            <v>38680.624467592592</v>
          </cell>
          <cell r="O4764" t="str">
            <v>gchateaug</v>
          </cell>
          <cell r="Q4764">
            <v>1.36</v>
          </cell>
        </row>
        <row r="4765">
          <cell r="A4765" t="str">
            <v>2002</v>
          </cell>
          <cell r="B4765" t="str">
            <v>AT1</v>
          </cell>
          <cell r="C4765" t="str">
            <v>A00</v>
          </cell>
          <cell r="D4765" t="str">
            <v>PC_EMP</v>
          </cell>
          <cell r="E4765" t="str">
            <v>T</v>
          </cell>
          <cell r="F4765" t="str">
            <v>BES</v>
          </cell>
          <cell r="G4765" t="str">
            <v>TOTAL</v>
          </cell>
          <cell r="I4765" t="str">
            <v>MS</v>
          </cell>
          <cell r="K4765" t="str">
            <v>V</v>
          </cell>
          <cell r="L4765">
            <v>38628.496840277781</v>
          </cell>
          <cell r="M4765" t="str">
            <v>gchateaug</v>
          </cell>
          <cell r="N4765">
            <v>38680.624467592592</v>
          </cell>
          <cell r="O4765" t="str">
            <v>gchateaug</v>
          </cell>
          <cell r="Q4765">
            <v>0.98</v>
          </cell>
        </row>
        <row r="4766">
          <cell r="A4766" t="str">
            <v>2002</v>
          </cell>
          <cell r="B4766" t="str">
            <v>AT1</v>
          </cell>
          <cell r="C4766" t="str">
            <v>A00</v>
          </cell>
          <cell r="D4766" t="str">
            <v>PC_EMP</v>
          </cell>
          <cell r="E4766" t="str">
            <v>T</v>
          </cell>
          <cell r="F4766" t="str">
            <v>BES</v>
          </cell>
          <cell r="G4766" t="str">
            <v>RSE</v>
          </cell>
          <cell r="I4766" t="str">
            <v>MS</v>
          </cell>
          <cell r="K4766" t="str">
            <v>V</v>
          </cell>
          <cell r="L4766">
            <v>38628.496840277781</v>
          </cell>
          <cell r="M4766" t="str">
            <v>gchateaug</v>
          </cell>
          <cell r="N4766">
            <v>38680.624467592592</v>
          </cell>
          <cell r="O4766" t="str">
            <v>gchateaug</v>
          </cell>
          <cell r="Q4766">
            <v>0.62</v>
          </cell>
        </row>
        <row r="4767">
          <cell r="A4767" t="str">
            <v>2001</v>
          </cell>
          <cell r="B4767" t="str">
            <v>SE08</v>
          </cell>
          <cell r="C4767" t="str">
            <v>A00</v>
          </cell>
          <cell r="D4767" t="str">
            <v>PC_EMP</v>
          </cell>
          <cell r="E4767" t="str">
            <v>T</v>
          </cell>
          <cell r="F4767" t="str">
            <v>TOTAL</v>
          </cell>
          <cell r="G4767" t="str">
            <v>TOTAL</v>
          </cell>
          <cell r="H4767" t="str">
            <v>:</v>
          </cell>
          <cell r="I4767" t="str">
            <v>NC</v>
          </cell>
          <cell r="K4767" t="str">
            <v>V</v>
          </cell>
          <cell r="L4767">
            <v>38628.496840277781</v>
          </cell>
          <cell r="M4767" t="str">
            <v>gchateaug</v>
          </cell>
          <cell r="N4767">
            <v>38680.624467592592</v>
          </cell>
          <cell r="O4767" t="str">
            <v>gchateaug</v>
          </cell>
        </row>
        <row r="4768">
          <cell r="A4768" t="str">
            <v>2001</v>
          </cell>
          <cell r="B4768" t="str">
            <v>SE08</v>
          </cell>
          <cell r="C4768" t="str">
            <v>A00</v>
          </cell>
          <cell r="D4768" t="str">
            <v>PC_EMP</v>
          </cell>
          <cell r="E4768" t="str">
            <v>T</v>
          </cell>
          <cell r="F4768" t="str">
            <v>BES</v>
          </cell>
          <cell r="G4768" t="str">
            <v>TOTAL</v>
          </cell>
          <cell r="I4768" t="str">
            <v>NC</v>
          </cell>
          <cell r="J4768" t="str">
            <v>; former flag equal "s"</v>
          </cell>
          <cell r="K4768" t="str">
            <v>V</v>
          </cell>
          <cell r="L4768">
            <v>38628.496840277781</v>
          </cell>
          <cell r="M4768" t="str">
            <v>gchateaug</v>
          </cell>
          <cell r="N4768">
            <v>38680.624467592592</v>
          </cell>
          <cell r="O4768" t="str">
            <v>gchateaug</v>
          </cell>
          <cell r="Q4768">
            <v>0.51</v>
          </cell>
        </row>
        <row r="4769">
          <cell r="A4769" t="str">
            <v>2001</v>
          </cell>
          <cell r="B4769" t="str">
            <v>SE06</v>
          </cell>
          <cell r="C4769" t="str">
            <v>A00</v>
          </cell>
          <cell r="D4769" t="str">
            <v>PC_EMP</v>
          </cell>
          <cell r="E4769" t="str">
            <v>T</v>
          </cell>
          <cell r="F4769" t="str">
            <v>TOTAL</v>
          </cell>
          <cell r="G4769" t="str">
            <v>TOTAL</v>
          </cell>
          <cell r="H4769" t="str">
            <v>:</v>
          </cell>
          <cell r="I4769" t="str">
            <v>NC</v>
          </cell>
          <cell r="K4769" t="str">
            <v>V</v>
          </cell>
          <cell r="L4769">
            <v>38628.496840277781</v>
          </cell>
          <cell r="M4769" t="str">
            <v>gchateaug</v>
          </cell>
          <cell r="N4769">
            <v>38680.624467592592</v>
          </cell>
          <cell r="O4769" t="str">
            <v>gchateaug</v>
          </cell>
        </row>
        <row r="4770">
          <cell r="A4770" t="str">
            <v>2001</v>
          </cell>
          <cell r="B4770" t="str">
            <v>SE06</v>
          </cell>
          <cell r="C4770" t="str">
            <v>A00</v>
          </cell>
          <cell r="D4770" t="str">
            <v>PC_EMP</v>
          </cell>
          <cell r="E4770" t="str">
            <v>T</v>
          </cell>
          <cell r="F4770" t="str">
            <v>BES</v>
          </cell>
          <cell r="G4770" t="str">
            <v>TOTAL</v>
          </cell>
          <cell r="I4770" t="str">
            <v>NC</v>
          </cell>
          <cell r="J4770" t="str">
            <v>; former flag equal "s"</v>
          </cell>
          <cell r="K4770" t="str">
            <v>V</v>
          </cell>
          <cell r="L4770">
            <v>38628.496840277781</v>
          </cell>
          <cell r="M4770" t="str">
            <v>gchateaug</v>
          </cell>
          <cell r="N4770">
            <v>38680.624467592592</v>
          </cell>
          <cell r="O4770" t="str">
            <v>gchateaug</v>
          </cell>
          <cell r="Q4770">
            <v>0.66</v>
          </cell>
        </row>
        <row r="4771">
          <cell r="A4771" t="str">
            <v>2001</v>
          </cell>
          <cell r="B4771" t="str">
            <v>RO0</v>
          </cell>
          <cell r="C4771" t="str">
            <v>A00</v>
          </cell>
          <cell r="D4771" t="str">
            <v>PC_EMP</v>
          </cell>
          <cell r="E4771" t="str">
            <v>T</v>
          </cell>
          <cell r="F4771" t="str">
            <v>TOTAL</v>
          </cell>
          <cell r="G4771" t="str">
            <v>TOTAL</v>
          </cell>
          <cell r="I4771" t="str">
            <v>OTH</v>
          </cell>
          <cell r="J4771" t="str">
            <v>DATA OCDE</v>
          </cell>
          <cell r="K4771" t="str">
            <v>V</v>
          </cell>
          <cell r="L4771">
            <v>38628.496840277781</v>
          </cell>
          <cell r="M4771" t="str">
            <v>gchateaug</v>
          </cell>
          <cell r="N4771">
            <v>38681.684479166666</v>
          </cell>
          <cell r="O4771" t="str">
            <v>gchateaug</v>
          </cell>
          <cell r="Q4771">
            <v>0.35</v>
          </cell>
        </row>
        <row r="4772">
          <cell r="A4772" t="str">
            <v>2001</v>
          </cell>
          <cell r="B4772" t="str">
            <v>RO0</v>
          </cell>
          <cell r="C4772" t="str">
            <v>A00</v>
          </cell>
          <cell r="D4772" t="str">
            <v>PC_EMP</v>
          </cell>
          <cell r="E4772" t="str">
            <v>T</v>
          </cell>
          <cell r="F4772" t="str">
            <v>TOTAL</v>
          </cell>
          <cell r="G4772" t="str">
            <v>RSE</v>
          </cell>
          <cell r="I4772" t="str">
            <v>OTH</v>
          </cell>
          <cell r="J4772" t="str">
            <v>DATA OCDE</v>
          </cell>
          <cell r="K4772" t="str">
            <v>V</v>
          </cell>
          <cell r="L4772">
            <v>38628.496840277781</v>
          </cell>
          <cell r="M4772" t="str">
            <v>gchateaug</v>
          </cell>
          <cell r="N4772">
            <v>38681.684479166666</v>
          </cell>
          <cell r="O4772" t="str">
            <v>gchateaug</v>
          </cell>
          <cell r="Q4772">
            <v>0.22</v>
          </cell>
        </row>
        <row r="4773">
          <cell r="A4773" t="str">
            <v>2001</v>
          </cell>
          <cell r="B4773" t="str">
            <v>RO0</v>
          </cell>
          <cell r="C4773" t="str">
            <v>A00</v>
          </cell>
          <cell r="D4773" t="str">
            <v>PC_EMP</v>
          </cell>
          <cell r="E4773" t="str">
            <v>T</v>
          </cell>
          <cell r="F4773" t="str">
            <v>BES</v>
          </cell>
          <cell r="G4773" t="str">
            <v>TOTAL</v>
          </cell>
          <cell r="I4773" t="str">
            <v>OTH</v>
          </cell>
          <cell r="J4773" t="str">
            <v>DATA OCDE</v>
          </cell>
          <cell r="K4773" t="str">
            <v>V</v>
          </cell>
          <cell r="L4773">
            <v>38628.496840277781</v>
          </cell>
          <cell r="M4773" t="str">
            <v>gchateaug</v>
          </cell>
          <cell r="N4773">
            <v>38681.684479166666</v>
          </cell>
          <cell r="O4773" t="str">
            <v>gchateaug</v>
          </cell>
          <cell r="Q4773">
            <v>0.19</v>
          </cell>
        </row>
        <row r="4774">
          <cell r="A4774" t="str">
            <v>2001</v>
          </cell>
          <cell r="B4774" t="str">
            <v>RO0</v>
          </cell>
          <cell r="C4774" t="str">
            <v>A00</v>
          </cell>
          <cell r="D4774" t="str">
            <v>PC_EMP</v>
          </cell>
          <cell r="E4774" t="str">
            <v>T</v>
          </cell>
          <cell r="F4774" t="str">
            <v>BES</v>
          </cell>
          <cell r="G4774" t="str">
            <v>RSE</v>
          </cell>
          <cell r="I4774" t="str">
            <v>OTH</v>
          </cell>
          <cell r="J4774" t="str">
            <v>DATA OCDE</v>
          </cell>
          <cell r="K4774" t="str">
            <v>V</v>
          </cell>
          <cell r="L4774">
            <v>38628.496840277781</v>
          </cell>
          <cell r="M4774" t="str">
            <v>gchateaug</v>
          </cell>
          <cell r="N4774">
            <v>38681.684479166666</v>
          </cell>
          <cell r="O4774" t="str">
            <v>gchateaug</v>
          </cell>
          <cell r="Q4774">
            <v>0.11</v>
          </cell>
        </row>
        <row r="4775">
          <cell r="A4775" t="str">
            <v>2001</v>
          </cell>
          <cell r="B4775" t="str">
            <v>PT2</v>
          </cell>
          <cell r="C4775" t="str">
            <v>A00</v>
          </cell>
          <cell r="D4775" t="str">
            <v>PC_EMP</v>
          </cell>
          <cell r="E4775" t="str">
            <v>T</v>
          </cell>
          <cell r="F4775" t="str">
            <v>TOTAL</v>
          </cell>
          <cell r="G4775" t="str">
            <v>TOTAL</v>
          </cell>
          <cell r="I4775" t="str">
            <v>NC</v>
          </cell>
          <cell r="J4775" t="str">
            <v>; former flag equal "s"</v>
          </cell>
          <cell r="K4775" t="str">
            <v>V</v>
          </cell>
          <cell r="L4775">
            <v>38628.496840277781</v>
          </cell>
          <cell r="M4775" t="str">
            <v>gchateaug</v>
          </cell>
          <cell r="N4775">
            <v>38680.624467592592</v>
          </cell>
          <cell r="O4775" t="str">
            <v>gchateaug</v>
          </cell>
          <cell r="Q4775">
            <v>0.7</v>
          </cell>
        </row>
        <row r="4776">
          <cell r="A4776" t="str">
            <v>1984</v>
          </cell>
          <cell r="B4776" t="str">
            <v>LU0</v>
          </cell>
          <cell r="C4776" t="str">
            <v>A00</v>
          </cell>
          <cell r="D4776" t="str">
            <v>PC_EMP</v>
          </cell>
          <cell r="E4776" t="str">
            <v>T</v>
          </cell>
          <cell r="F4776" t="str">
            <v>BES</v>
          </cell>
          <cell r="G4776" t="str">
            <v>TOTAL</v>
          </cell>
          <cell r="H4776" t="str">
            <v>:</v>
          </cell>
          <cell r="I4776" t="str">
            <v>NC</v>
          </cell>
          <cell r="K4776" t="str">
            <v>V</v>
          </cell>
          <cell r="L4776">
            <v>38628.496770833335</v>
          </cell>
          <cell r="M4776" t="str">
            <v>gchateaug</v>
          </cell>
          <cell r="N4776">
            <v>38680.624409722222</v>
          </cell>
          <cell r="O4776" t="str">
            <v>gchateaug</v>
          </cell>
        </row>
        <row r="4777">
          <cell r="A4777" t="str">
            <v>1984</v>
          </cell>
          <cell r="B4777" t="str">
            <v>LU0</v>
          </cell>
          <cell r="C4777" t="str">
            <v>A00</v>
          </cell>
          <cell r="D4777" t="str">
            <v>PC_EMP</v>
          </cell>
          <cell r="E4777" t="str">
            <v>T</v>
          </cell>
          <cell r="F4777" t="str">
            <v>TOTAL</v>
          </cell>
          <cell r="G4777" t="str">
            <v>RSE</v>
          </cell>
          <cell r="H4777" t="str">
            <v>:</v>
          </cell>
          <cell r="I4777" t="str">
            <v>NC</v>
          </cell>
          <cell r="K4777" t="str">
            <v>V</v>
          </cell>
          <cell r="L4777">
            <v>38628.496770833335</v>
          </cell>
          <cell r="M4777" t="str">
            <v>gchateaug</v>
          </cell>
          <cell r="N4777">
            <v>38680.624409722222</v>
          </cell>
          <cell r="O4777" t="str">
            <v>gchateaug</v>
          </cell>
        </row>
        <row r="4778">
          <cell r="A4778" t="str">
            <v>1984</v>
          </cell>
          <cell r="B4778" t="str">
            <v>LU0</v>
          </cell>
          <cell r="C4778" t="str">
            <v>A00</v>
          </cell>
          <cell r="D4778" t="str">
            <v>PC_EMP</v>
          </cell>
          <cell r="E4778" t="str">
            <v>T</v>
          </cell>
          <cell r="F4778" t="str">
            <v>TOTAL</v>
          </cell>
          <cell r="G4778" t="str">
            <v>TOTAL</v>
          </cell>
          <cell r="H4778" t="str">
            <v>:</v>
          </cell>
          <cell r="I4778" t="str">
            <v>NC</v>
          </cell>
          <cell r="K4778" t="str">
            <v>V</v>
          </cell>
          <cell r="L4778">
            <v>38628.496770833335</v>
          </cell>
          <cell r="M4778" t="str">
            <v>gchateaug</v>
          </cell>
          <cell r="N4778">
            <v>38680.624409722222</v>
          </cell>
          <cell r="O4778" t="str">
            <v>gchateaug</v>
          </cell>
        </row>
        <row r="4779">
          <cell r="A4779" t="str">
            <v>2001</v>
          </cell>
          <cell r="B4779" t="str">
            <v>PL6</v>
          </cell>
          <cell r="C4779" t="str">
            <v>A00</v>
          </cell>
          <cell r="D4779" t="str">
            <v>PC_EMP</v>
          </cell>
          <cell r="E4779" t="str">
            <v>T</v>
          </cell>
          <cell r="F4779" t="str">
            <v>TOTAL</v>
          </cell>
          <cell r="G4779" t="str">
            <v>RSE</v>
          </cell>
          <cell r="H4779" t="str">
            <v>:</v>
          </cell>
          <cell r="I4779" t="str">
            <v>NC</v>
          </cell>
          <cell r="K4779" t="str">
            <v>V</v>
          </cell>
          <cell r="L4779">
            <v>38628.496782407405</v>
          </cell>
          <cell r="M4779" t="str">
            <v>gchateaug</v>
          </cell>
          <cell r="N4779">
            <v>38680.624432870369</v>
          </cell>
          <cell r="O4779" t="str">
            <v>gchateaug</v>
          </cell>
        </row>
        <row r="4780">
          <cell r="A4780" t="str">
            <v>2001</v>
          </cell>
          <cell r="B4780" t="str">
            <v>PL6</v>
          </cell>
          <cell r="C4780" t="str">
            <v>A00</v>
          </cell>
          <cell r="D4780" t="str">
            <v>PC_EMP</v>
          </cell>
          <cell r="E4780" t="str">
            <v>T</v>
          </cell>
          <cell r="F4780" t="str">
            <v>TOTAL</v>
          </cell>
          <cell r="G4780" t="str">
            <v>TOTAL</v>
          </cell>
          <cell r="H4780" t="str">
            <v>:</v>
          </cell>
          <cell r="I4780" t="str">
            <v>NC</v>
          </cell>
          <cell r="K4780" t="str">
            <v>V</v>
          </cell>
          <cell r="L4780">
            <v>38628.496782407405</v>
          </cell>
          <cell r="M4780" t="str">
            <v>gchateaug</v>
          </cell>
          <cell r="N4780">
            <v>38680.624432870369</v>
          </cell>
          <cell r="O4780" t="str">
            <v>gchateaug</v>
          </cell>
        </row>
        <row r="4781">
          <cell r="A4781" t="str">
            <v>2001</v>
          </cell>
          <cell r="B4781" t="str">
            <v>PL52</v>
          </cell>
          <cell r="C4781" t="str">
            <v>A00</v>
          </cell>
          <cell r="D4781" t="str">
            <v>PC_EMP</v>
          </cell>
          <cell r="E4781" t="str">
            <v>T</v>
          </cell>
          <cell r="F4781" t="str">
            <v>BES</v>
          </cell>
          <cell r="G4781" t="str">
            <v>RSE</v>
          </cell>
          <cell r="H4781" t="str">
            <v>:</v>
          </cell>
          <cell r="I4781" t="str">
            <v>NC</v>
          </cell>
          <cell r="K4781" t="str">
            <v>V</v>
          </cell>
          <cell r="L4781">
            <v>38628.496782407405</v>
          </cell>
          <cell r="M4781" t="str">
            <v>gchateaug</v>
          </cell>
          <cell r="N4781">
            <v>38680.624432870369</v>
          </cell>
          <cell r="O4781" t="str">
            <v>gchateaug</v>
          </cell>
        </row>
        <row r="4782">
          <cell r="A4782" t="str">
            <v>2001</v>
          </cell>
          <cell r="B4782" t="str">
            <v>PL52</v>
          </cell>
          <cell r="C4782" t="str">
            <v>A00</v>
          </cell>
          <cell r="D4782" t="str">
            <v>PC_EMP</v>
          </cell>
          <cell r="E4782" t="str">
            <v>T</v>
          </cell>
          <cell r="F4782" t="str">
            <v>BES</v>
          </cell>
          <cell r="G4782" t="str">
            <v>TOTAL</v>
          </cell>
          <cell r="H4782" t="str">
            <v>:</v>
          </cell>
          <cell r="I4782" t="str">
            <v>NC</v>
          </cell>
          <cell r="K4782" t="str">
            <v>V</v>
          </cell>
          <cell r="L4782">
            <v>38628.496782407405</v>
          </cell>
          <cell r="M4782" t="str">
            <v>gchateaug</v>
          </cell>
          <cell r="N4782">
            <v>38680.624432870369</v>
          </cell>
          <cell r="O4782" t="str">
            <v>gchateaug</v>
          </cell>
        </row>
        <row r="4783">
          <cell r="A4783" t="str">
            <v>2001</v>
          </cell>
          <cell r="B4783" t="str">
            <v>PL52</v>
          </cell>
          <cell r="C4783" t="str">
            <v>A00</v>
          </cell>
          <cell r="D4783" t="str">
            <v>PC_EMP</v>
          </cell>
          <cell r="E4783" t="str">
            <v>T</v>
          </cell>
          <cell r="F4783" t="str">
            <v>TOTAL</v>
          </cell>
          <cell r="G4783" t="str">
            <v>RSE</v>
          </cell>
          <cell r="H4783" t="str">
            <v>:</v>
          </cell>
          <cell r="I4783" t="str">
            <v>NC</v>
          </cell>
          <cell r="K4783" t="str">
            <v>V</v>
          </cell>
          <cell r="L4783">
            <v>38628.496782407405</v>
          </cell>
          <cell r="M4783" t="str">
            <v>gchateaug</v>
          </cell>
          <cell r="N4783">
            <v>38680.624432870369</v>
          </cell>
          <cell r="O4783" t="str">
            <v>gchateaug</v>
          </cell>
        </row>
        <row r="4784">
          <cell r="A4784" t="str">
            <v>2001</v>
          </cell>
          <cell r="B4784" t="str">
            <v>PL52</v>
          </cell>
          <cell r="C4784" t="str">
            <v>A00</v>
          </cell>
          <cell r="D4784" t="str">
            <v>PC_EMP</v>
          </cell>
          <cell r="E4784" t="str">
            <v>T</v>
          </cell>
          <cell r="F4784" t="str">
            <v>TOTAL</v>
          </cell>
          <cell r="G4784" t="str">
            <v>TOTAL</v>
          </cell>
          <cell r="H4784" t="str">
            <v>:</v>
          </cell>
          <cell r="I4784" t="str">
            <v>NC</v>
          </cell>
          <cell r="K4784" t="str">
            <v>V</v>
          </cell>
          <cell r="L4784">
            <v>38628.496782407405</v>
          </cell>
          <cell r="M4784" t="str">
            <v>gchateaug</v>
          </cell>
          <cell r="N4784">
            <v>38680.624432870369</v>
          </cell>
          <cell r="O4784" t="str">
            <v>gchateaug</v>
          </cell>
        </row>
        <row r="4785">
          <cell r="A4785" t="str">
            <v>2001</v>
          </cell>
          <cell r="B4785" t="str">
            <v>PL51</v>
          </cell>
          <cell r="C4785" t="str">
            <v>A00</v>
          </cell>
          <cell r="D4785" t="str">
            <v>PC_EMP</v>
          </cell>
          <cell r="E4785" t="str">
            <v>T</v>
          </cell>
          <cell r="F4785" t="str">
            <v>BES</v>
          </cell>
          <cell r="G4785" t="str">
            <v>RSE</v>
          </cell>
          <cell r="H4785" t="str">
            <v>:</v>
          </cell>
          <cell r="I4785" t="str">
            <v>NC</v>
          </cell>
          <cell r="K4785" t="str">
            <v>V</v>
          </cell>
          <cell r="L4785">
            <v>38628.496782407405</v>
          </cell>
          <cell r="M4785" t="str">
            <v>gchateaug</v>
          </cell>
          <cell r="N4785">
            <v>38680.624432870369</v>
          </cell>
          <cell r="O4785" t="str">
            <v>gchateaug</v>
          </cell>
        </row>
        <row r="4786">
          <cell r="A4786" t="str">
            <v>2001</v>
          </cell>
          <cell r="B4786" t="str">
            <v>PL51</v>
          </cell>
          <cell r="C4786" t="str">
            <v>A00</v>
          </cell>
          <cell r="D4786" t="str">
            <v>PC_EMP</v>
          </cell>
          <cell r="E4786" t="str">
            <v>T</v>
          </cell>
          <cell r="F4786" t="str">
            <v>BES</v>
          </cell>
          <cell r="G4786" t="str">
            <v>TOTAL</v>
          </cell>
          <cell r="H4786" t="str">
            <v>:</v>
          </cell>
          <cell r="I4786" t="str">
            <v>NC</v>
          </cell>
          <cell r="K4786" t="str">
            <v>V</v>
          </cell>
          <cell r="L4786">
            <v>38628.496782407405</v>
          </cell>
          <cell r="M4786" t="str">
            <v>gchateaug</v>
          </cell>
          <cell r="N4786">
            <v>38680.624432870369</v>
          </cell>
          <cell r="O4786" t="str">
            <v>gchateaug</v>
          </cell>
        </row>
        <row r="4787">
          <cell r="A4787" t="str">
            <v>1999</v>
          </cell>
          <cell r="B4787" t="str">
            <v>IS0</v>
          </cell>
          <cell r="C4787" t="str">
            <v>A00</v>
          </cell>
          <cell r="D4787" t="str">
            <v>PC_EMP</v>
          </cell>
          <cell r="E4787" t="str">
            <v>T</v>
          </cell>
          <cell r="F4787" t="str">
            <v>TOTAL</v>
          </cell>
          <cell r="G4787" t="str">
            <v>RSE</v>
          </cell>
          <cell r="I4787" t="str">
            <v>NC</v>
          </cell>
          <cell r="K4787" t="str">
            <v>V</v>
          </cell>
          <cell r="L4787">
            <v>38628.496782407405</v>
          </cell>
          <cell r="M4787" t="str">
            <v>gchateaug</v>
          </cell>
          <cell r="N4787">
            <v>38681.684444444443</v>
          </cell>
          <cell r="O4787" t="str">
            <v>gchateaug</v>
          </cell>
          <cell r="Q4787">
            <v>1.84</v>
          </cell>
        </row>
        <row r="4788">
          <cell r="A4788" t="str">
            <v>1999</v>
          </cell>
          <cell r="B4788" t="str">
            <v>IS0</v>
          </cell>
          <cell r="C4788" t="str">
            <v>A00</v>
          </cell>
          <cell r="D4788" t="str">
            <v>PC_EMP</v>
          </cell>
          <cell r="E4788" t="str">
            <v>T</v>
          </cell>
          <cell r="F4788" t="str">
            <v>TOTAL</v>
          </cell>
          <cell r="G4788" t="str">
            <v>TOTAL</v>
          </cell>
          <cell r="I4788" t="str">
            <v>NC</v>
          </cell>
          <cell r="K4788" t="str">
            <v>V</v>
          </cell>
          <cell r="L4788">
            <v>38628.496782407405</v>
          </cell>
          <cell r="M4788" t="str">
            <v>gchateaug</v>
          </cell>
          <cell r="N4788">
            <v>38681.684444444443</v>
          </cell>
          <cell r="O4788" t="str">
            <v>gchateaug</v>
          </cell>
          <cell r="Q4788">
            <v>2.75</v>
          </cell>
        </row>
        <row r="4789">
          <cell r="A4789" t="str">
            <v>1999</v>
          </cell>
          <cell r="B4789" t="str">
            <v>IE01</v>
          </cell>
          <cell r="C4789" t="str">
            <v>A00</v>
          </cell>
          <cell r="D4789" t="str">
            <v>PC_EMP</v>
          </cell>
          <cell r="E4789" t="str">
            <v>T</v>
          </cell>
          <cell r="F4789" t="str">
            <v>BES</v>
          </cell>
          <cell r="G4789" t="str">
            <v>RSE</v>
          </cell>
          <cell r="H4789" t="str">
            <v>:</v>
          </cell>
          <cell r="I4789" t="str">
            <v>NC</v>
          </cell>
          <cell r="K4789" t="str">
            <v>V</v>
          </cell>
          <cell r="L4789">
            <v>38628.496782407405</v>
          </cell>
          <cell r="M4789" t="str">
            <v>gchateaug</v>
          </cell>
          <cell r="N4789">
            <v>38680.624421296299</v>
          </cell>
          <cell r="O4789" t="str">
            <v>gchateaug</v>
          </cell>
        </row>
        <row r="4790">
          <cell r="A4790" t="str">
            <v>1999</v>
          </cell>
          <cell r="B4790" t="str">
            <v>IE01</v>
          </cell>
          <cell r="C4790" t="str">
            <v>A00</v>
          </cell>
          <cell r="D4790" t="str">
            <v>PC_EMP</v>
          </cell>
          <cell r="E4790" t="str">
            <v>T</v>
          </cell>
          <cell r="F4790" t="str">
            <v>BES</v>
          </cell>
          <cell r="G4790" t="str">
            <v>TOTAL</v>
          </cell>
          <cell r="H4790" t="str">
            <v>:</v>
          </cell>
          <cell r="I4790" t="str">
            <v>NC</v>
          </cell>
          <cell r="K4790" t="str">
            <v>V</v>
          </cell>
          <cell r="L4790">
            <v>38628.496782407405</v>
          </cell>
          <cell r="M4790" t="str">
            <v>gchateaug</v>
          </cell>
          <cell r="N4790">
            <v>38680.624421296299</v>
          </cell>
          <cell r="O4790" t="str">
            <v>gchateaug</v>
          </cell>
        </row>
        <row r="4791">
          <cell r="A4791" t="str">
            <v>1999</v>
          </cell>
          <cell r="B4791" t="str">
            <v>HU23</v>
          </cell>
          <cell r="C4791" t="str">
            <v>A00</v>
          </cell>
          <cell r="D4791" t="str">
            <v>PC_EMP</v>
          </cell>
          <cell r="E4791" t="str">
            <v>T</v>
          </cell>
          <cell r="F4791" t="str">
            <v>BES</v>
          </cell>
          <cell r="G4791" t="str">
            <v>RSE</v>
          </cell>
          <cell r="H4791" t="str">
            <v>:</v>
          </cell>
          <cell r="I4791" t="str">
            <v>NC</v>
          </cell>
          <cell r="K4791" t="str">
            <v>V</v>
          </cell>
          <cell r="L4791">
            <v>38628.496782407405</v>
          </cell>
          <cell r="M4791" t="str">
            <v>gchateaug</v>
          </cell>
          <cell r="N4791">
            <v>38680.624421296299</v>
          </cell>
          <cell r="O4791" t="str">
            <v>gchateaug</v>
          </cell>
        </row>
        <row r="4792">
          <cell r="A4792" t="str">
            <v>1999</v>
          </cell>
          <cell r="B4792" t="str">
            <v>HU23</v>
          </cell>
          <cell r="C4792" t="str">
            <v>A00</v>
          </cell>
          <cell r="D4792" t="str">
            <v>PC_EMP</v>
          </cell>
          <cell r="E4792" t="str">
            <v>T</v>
          </cell>
          <cell r="F4792" t="str">
            <v>BES</v>
          </cell>
          <cell r="G4792" t="str">
            <v>TOTAL</v>
          </cell>
          <cell r="H4792" t="str">
            <v>:</v>
          </cell>
          <cell r="I4792" t="str">
            <v>NC</v>
          </cell>
          <cell r="K4792" t="str">
            <v>V</v>
          </cell>
          <cell r="L4792">
            <v>38628.496782407405</v>
          </cell>
          <cell r="M4792" t="str">
            <v>gchateaug</v>
          </cell>
          <cell r="N4792">
            <v>38680.624421296299</v>
          </cell>
          <cell r="O4792" t="str">
            <v>gchateaug</v>
          </cell>
        </row>
        <row r="4793">
          <cell r="A4793" t="str">
            <v>1999</v>
          </cell>
          <cell r="B4793" t="str">
            <v>HU23</v>
          </cell>
          <cell r="C4793" t="str">
            <v>A00</v>
          </cell>
          <cell r="D4793" t="str">
            <v>PC_EMP</v>
          </cell>
          <cell r="E4793" t="str">
            <v>T</v>
          </cell>
          <cell r="F4793" t="str">
            <v>TOTAL</v>
          </cell>
          <cell r="G4793" t="str">
            <v>RSE</v>
          </cell>
          <cell r="H4793" t="str">
            <v>:</v>
          </cell>
          <cell r="I4793" t="str">
            <v>NC</v>
          </cell>
          <cell r="K4793" t="str">
            <v>V</v>
          </cell>
          <cell r="L4793">
            <v>38628.496782407405</v>
          </cell>
          <cell r="M4793" t="str">
            <v>gchateaug</v>
          </cell>
          <cell r="N4793">
            <v>38680.624421296299</v>
          </cell>
          <cell r="O4793" t="str">
            <v>gchateaug</v>
          </cell>
        </row>
        <row r="4794">
          <cell r="A4794" t="str">
            <v>1999</v>
          </cell>
          <cell r="B4794" t="str">
            <v>HU23</v>
          </cell>
          <cell r="C4794" t="str">
            <v>A00</v>
          </cell>
          <cell r="D4794" t="str">
            <v>PC_EMP</v>
          </cell>
          <cell r="E4794" t="str">
            <v>T</v>
          </cell>
          <cell r="F4794" t="str">
            <v>TOTAL</v>
          </cell>
          <cell r="G4794" t="str">
            <v>TOTAL</v>
          </cell>
          <cell r="H4794" t="str">
            <v>:</v>
          </cell>
          <cell r="I4794" t="str">
            <v>NC</v>
          </cell>
          <cell r="K4794" t="str">
            <v>V</v>
          </cell>
          <cell r="L4794">
            <v>38628.496782407405</v>
          </cell>
          <cell r="M4794" t="str">
            <v>gchateaug</v>
          </cell>
          <cell r="N4794">
            <v>38680.624421296299</v>
          </cell>
          <cell r="O4794" t="str">
            <v>gchateaug</v>
          </cell>
        </row>
        <row r="4795">
          <cell r="A4795" t="str">
            <v>1999</v>
          </cell>
          <cell r="B4795" t="str">
            <v>HU22</v>
          </cell>
          <cell r="C4795" t="str">
            <v>A00</v>
          </cell>
          <cell r="D4795" t="str">
            <v>PC_EMP</v>
          </cell>
          <cell r="E4795" t="str">
            <v>T</v>
          </cell>
          <cell r="F4795" t="str">
            <v>BES</v>
          </cell>
          <cell r="G4795" t="str">
            <v>RSE</v>
          </cell>
          <cell r="H4795" t="str">
            <v>:</v>
          </cell>
          <cell r="I4795" t="str">
            <v>NC</v>
          </cell>
          <cell r="K4795" t="str">
            <v>V</v>
          </cell>
          <cell r="L4795">
            <v>38628.496782407405</v>
          </cell>
          <cell r="M4795" t="str">
            <v>gchateaug</v>
          </cell>
          <cell r="N4795">
            <v>38680.624421296299</v>
          </cell>
          <cell r="O4795" t="str">
            <v>gchateaug</v>
          </cell>
        </row>
        <row r="4796">
          <cell r="A4796" t="str">
            <v>1999</v>
          </cell>
          <cell r="B4796" t="str">
            <v>HU22</v>
          </cell>
          <cell r="C4796" t="str">
            <v>A00</v>
          </cell>
          <cell r="D4796" t="str">
            <v>PC_EMP</v>
          </cell>
          <cell r="E4796" t="str">
            <v>T</v>
          </cell>
          <cell r="F4796" t="str">
            <v>BES</v>
          </cell>
          <cell r="G4796" t="str">
            <v>TOTAL</v>
          </cell>
          <cell r="H4796" t="str">
            <v>:</v>
          </cell>
          <cell r="I4796" t="str">
            <v>NC</v>
          </cell>
          <cell r="K4796" t="str">
            <v>V</v>
          </cell>
          <cell r="L4796">
            <v>38628.496782407405</v>
          </cell>
          <cell r="M4796" t="str">
            <v>gchateaug</v>
          </cell>
          <cell r="N4796">
            <v>38680.624421296299</v>
          </cell>
          <cell r="O4796" t="str">
            <v>gchateaug</v>
          </cell>
        </row>
        <row r="4797">
          <cell r="A4797" t="str">
            <v>1999</v>
          </cell>
          <cell r="B4797" t="str">
            <v>HU22</v>
          </cell>
          <cell r="C4797" t="str">
            <v>A00</v>
          </cell>
          <cell r="D4797" t="str">
            <v>PC_EMP</v>
          </cell>
          <cell r="E4797" t="str">
            <v>T</v>
          </cell>
          <cell r="F4797" t="str">
            <v>TOTAL</v>
          </cell>
          <cell r="G4797" t="str">
            <v>RSE</v>
          </cell>
          <cell r="H4797" t="str">
            <v>:</v>
          </cell>
          <cell r="I4797" t="str">
            <v>NC</v>
          </cell>
          <cell r="K4797" t="str">
            <v>V</v>
          </cell>
          <cell r="L4797">
            <v>38628.496782407405</v>
          </cell>
          <cell r="M4797" t="str">
            <v>gchateaug</v>
          </cell>
          <cell r="N4797">
            <v>38680.624421296299</v>
          </cell>
          <cell r="O4797" t="str">
            <v>gchateaug</v>
          </cell>
        </row>
        <row r="4798">
          <cell r="A4798" t="str">
            <v>1999</v>
          </cell>
          <cell r="B4798" t="str">
            <v>HU22</v>
          </cell>
          <cell r="C4798" t="str">
            <v>A00</v>
          </cell>
          <cell r="D4798" t="str">
            <v>PC_EMP</v>
          </cell>
          <cell r="E4798" t="str">
            <v>T</v>
          </cell>
          <cell r="F4798" t="str">
            <v>TOTAL</v>
          </cell>
          <cell r="G4798" t="str">
            <v>TOTAL</v>
          </cell>
          <cell r="H4798" t="str">
            <v>:</v>
          </cell>
          <cell r="I4798" t="str">
            <v>NC</v>
          </cell>
          <cell r="K4798" t="str">
            <v>V</v>
          </cell>
          <cell r="L4798">
            <v>38628.496782407405</v>
          </cell>
          <cell r="M4798" t="str">
            <v>gchateaug</v>
          </cell>
          <cell r="N4798">
            <v>38680.624421296299</v>
          </cell>
          <cell r="O4798" t="str">
            <v>gchateaug</v>
          </cell>
        </row>
        <row r="4799">
          <cell r="A4799" t="str">
            <v>1999</v>
          </cell>
          <cell r="B4799" t="str">
            <v>GR42</v>
          </cell>
          <cell r="C4799" t="str">
            <v>A00</v>
          </cell>
          <cell r="D4799" t="str">
            <v>PC_EMP</v>
          </cell>
          <cell r="E4799" t="str">
            <v>T</v>
          </cell>
          <cell r="F4799" t="str">
            <v>BES</v>
          </cell>
          <cell r="G4799" t="str">
            <v>TOTAL</v>
          </cell>
          <cell r="H4799" t="str">
            <v>:</v>
          </cell>
          <cell r="I4799" t="str">
            <v>NC</v>
          </cell>
          <cell r="K4799" t="str">
            <v>V</v>
          </cell>
          <cell r="L4799">
            <v>38628.496782407405</v>
          </cell>
          <cell r="M4799" t="str">
            <v>gchateaug</v>
          </cell>
          <cell r="N4799">
            <v>38680.624421296299</v>
          </cell>
          <cell r="O4799" t="str">
            <v>gchateaug</v>
          </cell>
        </row>
        <row r="4800">
          <cell r="A4800" t="str">
            <v>1999</v>
          </cell>
          <cell r="B4800" t="str">
            <v>GR42</v>
          </cell>
          <cell r="C4800" t="str">
            <v>A00</v>
          </cell>
          <cell r="D4800" t="str">
            <v>PC_EMP</v>
          </cell>
          <cell r="E4800" t="str">
            <v>T</v>
          </cell>
          <cell r="F4800" t="str">
            <v>TOTAL</v>
          </cell>
          <cell r="G4800" t="str">
            <v>TOTAL</v>
          </cell>
          <cell r="H4800" t="str">
            <v>:</v>
          </cell>
          <cell r="I4800" t="str">
            <v>NC</v>
          </cell>
          <cell r="K4800" t="str">
            <v>V</v>
          </cell>
          <cell r="L4800">
            <v>38628.496782407405</v>
          </cell>
          <cell r="M4800" t="str">
            <v>gchateaug</v>
          </cell>
          <cell r="N4800">
            <v>38680.624421296299</v>
          </cell>
          <cell r="O4800" t="str">
            <v>gchateaug</v>
          </cell>
        </row>
        <row r="4801">
          <cell r="A4801" t="str">
            <v>1999</v>
          </cell>
          <cell r="B4801" t="str">
            <v>GR3</v>
          </cell>
          <cell r="C4801" t="str">
            <v>A00</v>
          </cell>
          <cell r="D4801" t="str">
            <v>PC_EMP</v>
          </cell>
          <cell r="E4801" t="str">
            <v>T</v>
          </cell>
          <cell r="F4801" t="str">
            <v>BES</v>
          </cell>
          <cell r="G4801" t="str">
            <v>TOTAL</v>
          </cell>
          <cell r="H4801" t="str">
            <v>:</v>
          </cell>
          <cell r="I4801" t="str">
            <v>NC</v>
          </cell>
          <cell r="K4801" t="str">
            <v>V</v>
          </cell>
          <cell r="L4801">
            <v>38628.496782407405</v>
          </cell>
          <cell r="M4801" t="str">
            <v>gchateaug</v>
          </cell>
          <cell r="N4801">
            <v>38680.624421296299</v>
          </cell>
          <cell r="O4801" t="str">
            <v>gchateaug</v>
          </cell>
        </row>
        <row r="4802">
          <cell r="A4802" t="str">
            <v>2001</v>
          </cell>
          <cell r="B4802" t="str">
            <v>PL2</v>
          </cell>
          <cell r="C4802" t="str">
            <v>A00</v>
          </cell>
          <cell r="D4802" t="str">
            <v>PC_EMP</v>
          </cell>
          <cell r="E4802" t="str">
            <v>T</v>
          </cell>
          <cell r="F4802" t="str">
            <v>TOTAL</v>
          </cell>
          <cell r="G4802" t="str">
            <v>TOTAL</v>
          </cell>
          <cell r="H4802" t="str">
            <v>:</v>
          </cell>
          <cell r="I4802" t="str">
            <v>NC</v>
          </cell>
          <cell r="K4802" t="str">
            <v>V</v>
          </cell>
          <cell r="L4802">
            <v>38628.496782407405</v>
          </cell>
          <cell r="M4802" t="str">
            <v>gchateaug</v>
          </cell>
          <cell r="N4802">
            <v>38680.624432870369</v>
          </cell>
          <cell r="O4802" t="str">
            <v>gchateaug</v>
          </cell>
        </row>
        <row r="4803">
          <cell r="A4803" t="str">
            <v>2000</v>
          </cell>
          <cell r="B4803" t="str">
            <v>ITD5</v>
          </cell>
          <cell r="C4803" t="str">
            <v>A00</v>
          </cell>
          <cell r="D4803" t="str">
            <v>PC_EMP</v>
          </cell>
          <cell r="E4803" t="str">
            <v>T</v>
          </cell>
          <cell r="F4803" t="str">
            <v>BES</v>
          </cell>
          <cell r="G4803" t="str">
            <v>RSE</v>
          </cell>
          <cell r="I4803" t="str">
            <v>NC</v>
          </cell>
          <cell r="J4803" t="str">
            <v>; former flag equal "s"</v>
          </cell>
          <cell r="K4803" t="str">
            <v>V</v>
          </cell>
          <cell r="L4803">
            <v>38628.496793981481</v>
          </cell>
          <cell r="M4803" t="str">
            <v>gchateaug</v>
          </cell>
          <cell r="N4803">
            <v>38680.624456018515</v>
          </cell>
          <cell r="O4803" t="str">
            <v>gchateaug</v>
          </cell>
          <cell r="Q4803">
            <v>0.17</v>
          </cell>
        </row>
        <row r="4804">
          <cell r="A4804" t="str">
            <v>2000</v>
          </cell>
          <cell r="B4804" t="str">
            <v>IE02</v>
          </cell>
          <cell r="C4804" t="str">
            <v>A00</v>
          </cell>
          <cell r="D4804" t="str">
            <v>PC_EMP</v>
          </cell>
          <cell r="E4804" t="str">
            <v>T</v>
          </cell>
          <cell r="F4804" t="str">
            <v>BES</v>
          </cell>
          <cell r="G4804" t="str">
            <v>TOTAL</v>
          </cell>
          <cell r="H4804" t="str">
            <v>:</v>
          </cell>
          <cell r="I4804" t="str">
            <v>NC</v>
          </cell>
          <cell r="K4804" t="str">
            <v>V</v>
          </cell>
          <cell r="L4804">
            <v>38628.496793981481</v>
          </cell>
          <cell r="M4804" t="str">
            <v>gchateaug</v>
          </cell>
          <cell r="N4804">
            <v>38680.624456018515</v>
          </cell>
          <cell r="O4804" t="str">
            <v>gchateaug</v>
          </cell>
        </row>
        <row r="4805">
          <cell r="A4805" t="str">
            <v>2000</v>
          </cell>
          <cell r="B4805" t="str">
            <v>IE02</v>
          </cell>
          <cell r="C4805" t="str">
            <v>A00</v>
          </cell>
          <cell r="D4805" t="str">
            <v>PC_EMP</v>
          </cell>
          <cell r="E4805" t="str">
            <v>T</v>
          </cell>
          <cell r="F4805" t="str">
            <v>BES</v>
          </cell>
          <cell r="G4805" t="str">
            <v>RSE</v>
          </cell>
          <cell r="H4805" t="str">
            <v>:</v>
          </cell>
          <cell r="I4805" t="str">
            <v>NC</v>
          </cell>
          <cell r="K4805" t="str">
            <v>V</v>
          </cell>
          <cell r="L4805">
            <v>38628.496793981481</v>
          </cell>
          <cell r="M4805" t="str">
            <v>gchateaug</v>
          </cell>
          <cell r="N4805">
            <v>38680.624456018515</v>
          </cell>
          <cell r="O4805" t="str">
            <v>gchateaug</v>
          </cell>
        </row>
        <row r="4806">
          <cell r="A4806" t="str">
            <v>2000</v>
          </cell>
          <cell r="B4806" t="str">
            <v>HU3</v>
          </cell>
          <cell r="C4806" t="str">
            <v>A00</v>
          </cell>
          <cell r="D4806" t="str">
            <v>PC_EMP</v>
          </cell>
          <cell r="E4806" t="str">
            <v>T</v>
          </cell>
          <cell r="F4806" t="str">
            <v>TOTAL</v>
          </cell>
          <cell r="G4806" t="str">
            <v>TOTAL</v>
          </cell>
          <cell r="H4806" t="str">
            <v>:</v>
          </cell>
          <cell r="I4806" t="str">
            <v>NC</v>
          </cell>
          <cell r="K4806" t="str">
            <v>V</v>
          </cell>
          <cell r="L4806">
            <v>38628.496793981481</v>
          </cell>
          <cell r="M4806" t="str">
            <v>gchateaug</v>
          </cell>
          <cell r="N4806">
            <v>38680.624456018515</v>
          </cell>
          <cell r="O4806" t="str">
            <v>gchateaug</v>
          </cell>
        </row>
        <row r="4807">
          <cell r="A4807" t="str">
            <v>2000</v>
          </cell>
          <cell r="B4807" t="str">
            <v>HU3</v>
          </cell>
          <cell r="C4807" t="str">
            <v>A00</v>
          </cell>
          <cell r="D4807" t="str">
            <v>PC_EMP</v>
          </cell>
          <cell r="E4807" t="str">
            <v>T</v>
          </cell>
          <cell r="F4807" t="str">
            <v>TOTAL</v>
          </cell>
          <cell r="G4807" t="str">
            <v>RSE</v>
          </cell>
          <cell r="H4807" t="str">
            <v>:</v>
          </cell>
          <cell r="I4807" t="str">
            <v>NC</v>
          </cell>
          <cell r="K4807" t="str">
            <v>V</v>
          </cell>
          <cell r="L4807">
            <v>38628.496793981481</v>
          </cell>
          <cell r="M4807" t="str">
            <v>gchateaug</v>
          </cell>
          <cell r="N4807">
            <v>38680.624456018515</v>
          </cell>
          <cell r="O4807" t="str">
            <v>gchateaug</v>
          </cell>
        </row>
        <row r="4808">
          <cell r="A4808" t="str">
            <v>2000</v>
          </cell>
          <cell r="B4808" t="str">
            <v>HU3</v>
          </cell>
          <cell r="C4808" t="str">
            <v>A00</v>
          </cell>
          <cell r="D4808" t="str">
            <v>PC_EMP</v>
          </cell>
          <cell r="E4808" t="str">
            <v>T</v>
          </cell>
          <cell r="F4808" t="str">
            <v>BES</v>
          </cell>
          <cell r="G4808" t="str">
            <v>TOTAL</v>
          </cell>
          <cell r="H4808" t="str">
            <v>:</v>
          </cell>
          <cell r="I4808" t="str">
            <v>NC</v>
          </cell>
          <cell r="K4808" t="str">
            <v>V</v>
          </cell>
          <cell r="L4808">
            <v>38628.496793981481</v>
          </cell>
          <cell r="M4808" t="str">
            <v>gchateaug</v>
          </cell>
          <cell r="N4808">
            <v>38680.624456018515</v>
          </cell>
          <cell r="O4808" t="str">
            <v>gchateaug</v>
          </cell>
        </row>
        <row r="4809">
          <cell r="A4809" t="str">
            <v>2000</v>
          </cell>
          <cell r="B4809" t="str">
            <v>HU3</v>
          </cell>
          <cell r="C4809" t="str">
            <v>A00</v>
          </cell>
          <cell r="D4809" t="str">
            <v>PC_EMP</v>
          </cell>
          <cell r="E4809" t="str">
            <v>T</v>
          </cell>
          <cell r="F4809" t="str">
            <v>BES</v>
          </cell>
          <cell r="G4809" t="str">
            <v>RSE</v>
          </cell>
          <cell r="H4809" t="str">
            <v>:</v>
          </cell>
          <cell r="I4809" t="str">
            <v>NC</v>
          </cell>
          <cell r="K4809" t="str">
            <v>V</v>
          </cell>
          <cell r="L4809">
            <v>38628.496793981481</v>
          </cell>
          <cell r="M4809" t="str">
            <v>gchateaug</v>
          </cell>
          <cell r="N4809">
            <v>38680.624456018515</v>
          </cell>
          <cell r="O4809" t="str">
            <v>gchateaug</v>
          </cell>
        </row>
        <row r="4810">
          <cell r="A4810" t="str">
            <v>2000</v>
          </cell>
          <cell r="B4810" t="str">
            <v>HU22</v>
          </cell>
          <cell r="C4810" t="str">
            <v>A00</v>
          </cell>
          <cell r="D4810" t="str">
            <v>PC_EMP</v>
          </cell>
          <cell r="E4810" t="str">
            <v>T</v>
          </cell>
          <cell r="F4810" t="str">
            <v>TOTAL</v>
          </cell>
          <cell r="G4810" t="str">
            <v>TOTAL</v>
          </cell>
          <cell r="H4810" t="str">
            <v>:</v>
          </cell>
          <cell r="I4810" t="str">
            <v>NC</v>
          </cell>
          <cell r="K4810" t="str">
            <v>V</v>
          </cell>
          <cell r="L4810">
            <v>38628.496793981481</v>
          </cell>
          <cell r="M4810" t="str">
            <v>gchateaug</v>
          </cell>
          <cell r="N4810">
            <v>38680.624456018515</v>
          </cell>
          <cell r="O4810" t="str">
            <v>gchateaug</v>
          </cell>
        </row>
        <row r="4811">
          <cell r="A4811" t="str">
            <v>2000</v>
          </cell>
          <cell r="B4811" t="str">
            <v>HU22</v>
          </cell>
          <cell r="C4811" t="str">
            <v>A00</v>
          </cell>
          <cell r="D4811" t="str">
            <v>PC_EMP</v>
          </cell>
          <cell r="E4811" t="str">
            <v>T</v>
          </cell>
          <cell r="F4811" t="str">
            <v>TOTAL</v>
          </cell>
          <cell r="G4811" t="str">
            <v>RSE</v>
          </cell>
          <cell r="H4811" t="str">
            <v>:</v>
          </cell>
          <cell r="I4811" t="str">
            <v>NC</v>
          </cell>
          <cell r="K4811" t="str">
            <v>V</v>
          </cell>
          <cell r="L4811">
            <v>38628.496793981481</v>
          </cell>
          <cell r="M4811" t="str">
            <v>gchateaug</v>
          </cell>
          <cell r="N4811">
            <v>38680.624456018515</v>
          </cell>
          <cell r="O4811" t="str">
            <v>gchateaug</v>
          </cell>
        </row>
        <row r="4812">
          <cell r="A4812" t="str">
            <v>2000</v>
          </cell>
          <cell r="B4812" t="str">
            <v>HU22</v>
          </cell>
          <cell r="C4812" t="str">
            <v>A00</v>
          </cell>
          <cell r="D4812" t="str">
            <v>PC_EMP</v>
          </cell>
          <cell r="E4812" t="str">
            <v>T</v>
          </cell>
          <cell r="F4812" t="str">
            <v>BES</v>
          </cell>
          <cell r="G4812" t="str">
            <v>TOTAL</v>
          </cell>
          <cell r="H4812" t="str">
            <v>:</v>
          </cell>
          <cell r="I4812" t="str">
            <v>NC</v>
          </cell>
          <cell r="K4812" t="str">
            <v>V</v>
          </cell>
          <cell r="L4812">
            <v>38628.496793981481</v>
          </cell>
          <cell r="M4812" t="str">
            <v>gchateaug</v>
          </cell>
          <cell r="N4812">
            <v>38680.624456018515</v>
          </cell>
          <cell r="O4812" t="str">
            <v>gchateaug</v>
          </cell>
        </row>
        <row r="4813">
          <cell r="A4813" t="str">
            <v>2000</v>
          </cell>
          <cell r="B4813" t="str">
            <v>HU22</v>
          </cell>
          <cell r="C4813" t="str">
            <v>A00</v>
          </cell>
          <cell r="D4813" t="str">
            <v>PC_EMP</v>
          </cell>
          <cell r="E4813" t="str">
            <v>T</v>
          </cell>
          <cell r="F4813" t="str">
            <v>BES</v>
          </cell>
          <cell r="G4813" t="str">
            <v>RSE</v>
          </cell>
          <cell r="H4813" t="str">
            <v>:</v>
          </cell>
          <cell r="I4813" t="str">
            <v>NC</v>
          </cell>
          <cell r="K4813" t="str">
            <v>V</v>
          </cell>
          <cell r="L4813">
            <v>38628.496793981481</v>
          </cell>
          <cell r="M4813" t="str">
            <v>gchateaug</v>
          </cell>
          <cell r="N4813">
            <v>38680.624456018515</v>
          </cell>
          <cell r="O4813" t="str">
            <v>gchateaug</v>
          </cell>
        </row>
        <row r="4814">
          <cell r="A4814" t="str">
            <v>2000</v>
          </cell>
          <cell r="B4814" t="str">
            <v>GR2</v>
          </cell>
          <cell r="C4814" t="str">
            <v>A00</v>
          </cell>
          <cell r="D4814" t="str">
            <v>PC_EMP</v>
          </cell>
          <cell r="E4814" t="str">
            <v>T</v>
          </cell>
          <cell r="F4814" t="str">
            <v>TOTAL</v>
          </cell>
          <cell r="G4814" t="str">
            <v>TOTAL</v>
          </cell>
          <cell r="H4814" t="str">
            <v>:</v>
          </cell>
          <cell r="I4814" t="str">
            <v>NC</v>
          </cell>
          <cell r="K4814" t="str">
            <v>V</v>
          </cell>
          <cell r="L4814">
            <v>38628.496793981481</v>
          </cell>
          <cell r="M4814" t="str">
            <v>gchateaug</v>
          </cell>
          <cell r="N4814">
            <v>38680.624456018515</v>
          </cell>
          <cell r="O4814" t="str">
            <v>gchateaug</v>
          </cell>
        </row>
        <row r="4815">
          <cell r="A4815" t="str">
            <v>2003</v>
          </cell>
          <cell r="B4815" t="str">
            <v>DE14</v>
          </cell>
          <cell r="C4815" t="str">
            <v>A00</v>
          </cell>
          <cell r="D4815" t="str">
            <v>PC_EMP</v>
          </cell>
          <cell r="E4815" t="str">
            <v>T</v>
          </cell>
          <cell r="F4815" t="str">
            <v>BES</v>
          </cell>
          <cell r="G4815" t="str">
            <v>TOTAL</v>
          </cell>
          <cell r="I4815" t="str">
            <v>MS</v>
          </cell>
          <cell r="K4815" t="str">
            <v>V</v>
          </cell>
          <cell r="L4815">
            <v>38628.496793981481</v>
          </cell>
          <cell r="M4815" t="str">
            <v>gchateaug</v>
          </cell>
          <cell r="N4815">
            <v>38680.630694444444</v>
          </cell>
          <cell r="O4815" t="str">
            <v>gchateaug</v>
          </cell>
          <cell r="Q4815">
            <v>1.66</v>
          </cell>
        </row>
        <row r="4816">
          <cell r="A4816" t="str">
            <v>2003</v>
          </cell>
          <cell r="B4816" t="str">
            <v>DE14</v>
          </cell>
          <cell r="C4816" t="str">
            <v>A00</v>
          </cell>
          <cell r="D4816" t="str">
            <v>PC_EMP</v>
          </cell>
          <cell r="E4816" t="str">
            <v>T</v>
          </cell>
          <cell r="F4816" t="str">
            <v>BES</v>
          </cell>
          <cell r="G4816" t="str">
            <v>RSE</v>
          </cell>
          <cell r="I4816" t="str">
            <v>MS</v>
          </cell>
          <cell r="K4816" t="str">
            <v>V</v>
          </cell>
          <cell r="L4816">
            <v>38628.496793981481</v>
          </cell>
          <cell r="M4816" t="str">
            <v>gchateaug</v>
          </cell>
          <cell r="N4816">
            <v>38680.630694444444</v>
          </cell>
          <cell r="O4816" t="str">
            <v>gchateaug</v>
          </cell>
          <cell r="Q4816">
            <v>0.93</v>
          </cell>
        </row>
        <row r="4817">
          <cell r="A4817" t="str">
            <v>2003</v>
          </cell>
          <cell r="B4817" t="str">
            <v>CZ08</v>
          </cell>
          <cell r="C4817" t="str">
            <v>A00</v>
          </cell>
          <cell r="D4817" t="str">
            <v>PC_EMP</v>
          </cell>
          <cell r="E4817" t="str">
            <v>T</v>
          </cell>
          <cell r="F4817" t="str">
            <v>TOTAL</v>
          </cell>
          <cell r="G4817" t="str">
            <v>TOTAL</v>
          </cell>
          <cell r="I4817" t="str">
            <v>MS</v>
          </cell>
          <cell r="K4817" t="str">
            <v>V</v>
          </cell>
          <cell r="L4817">
            <v>38628.496793981481</v>
          </cell>
          <cell r="M4817" t="str">
            <v>gchateaug</v>
          </cell>
          <cell r="N4817">
            <v>38680.624467592592</v>
          </cell>
          <cell r="O4817" t="str">
            <v>gchateaug</v>
          </cell>
          <cell r="Q4817">
            <v>0.7</v>
          </cell>
        </row>
        <row r="4818">
          <cell r="A4818" t="str">
            <v>2003</v>
          </cell>
          <cell r="B4818" t="str">
            <v>CZ08</v>
          </cell>
          <cell r="C4818" t="str">
            <v>A00</v>
          </cell>
          <cell r="D4818" t="str">
            <v>PC_EMP</v>
          </cell>
          <cell r="E4818" t="str">
            <v>T</v>
          </cell>
          <cell r="F4818" t="str">
            <v>TOTAL</v>
          </cell>
          <cell r="G4818" t="str">
            <v>RSE</v>
          </cell>
          <cell r="I4818" t="str">
            <v>MS</v>
          </cell>
          <cell r="K4818" t="str">
            <v>V</v>
          </cell>
          <cell r="L4818">
            <v>38628.496793981481</v>
          </cell>
          <cell r="M4818" t="str">
            <v>gchateaug</v>
          </cell>
          <cell r="N4818">
            <v>38680.624467592592</v>
          </cell>
          <cell r="O4818" t="str">
            <v>gchateaug</v>
          </cell>
          <cell r="Q4818">
            <v>0.41</v>
          </cell>
        </row>
        <row r="4819">
          <cell r="A4819" t="str">
            <v>2003</v>
          </cell>
          <cell r="B4819" t="str">
            <v>CZ08</v>
          </cell>
          <cell r="C4819" t="str">
            <v>A00</v>
          </cell>
          <cell r="D4819" t="str">
            <v>PC_EMP</v>
          </cell>
          <cell r="E4819" t="str">
            <v>T</v>
          </cell>
          <cell r="F4819" t="str">
            <v>BES</v>
          </cell>
          <cell r="G4819" t="str">
            <v>TOTAL</v>
          </cell>
          <cell r="I4819" t="str">
            <v>MS</v>
          </cell>
          <cell r="K4819" t="str">
            <v>V</v>
          </cell>
          <cell r="L4819">
            <v>38628.496793981481</v>
          </cell>
          <cell r="M4819" t="str">
            <v>gchateaug</v>
          </cell>
          <cell r="N4819">
            <v>38680.624467592592</v>
          </cell>
          <cell r="O4819" t="str">
            <v>gchateaug</v>
          </cell>
          <cell r="Q4819">
            <v>0.32</v>
          </cell>
        </row>
        <row r="4820">
          <cell r="A4820" t="str">
            <v>2003</v>
          </cell>
          <cell r="B4820" t="str">
            <v>CZ08</v>
          </cell>
          <cell r="C4820" t="str">
            <v>A00</v>
          </cell>
          <cell r="D4820" t="str">
            <v>PC_EMP</v>
          </cell>
          <cell r="E4820" t="str">
            <v>T</v>
          </cell>
          <cell r="F4820" t="str">
            <v>BES</v>
          </cell>
          <cell r="G4820" t="str">
            <v>RSE</v>
          </cell>
          <cell r="I4820" t="str">
            <v>MS</v>
          </cell>
          <cell r="K4820" t="str">
            <v>V</v>
          </cell>
          <cell r="L4820">
            <v>38628.496793981481</v>
          </cell>
          <cell r="M4820" t="str">
            <v>gchateaug</v>
          </cell>
          <cell r="N4820">
            <v>38680.624467592592</v>
          </cell>
          <cell r="O4820" t="str">
            <v>gchateaug</v>
          </cell>
          <cell r="Q4820">
            <v>0.12</v>
          </cell>
        </row>
        <row r="4821">
          <cell r="A4821" t="str">
            <v>2003</v>
          </cell>
          <cell r="B4821" t="str">
            <v>CZ03</v>
          </cell>
          <cell r="C4821" t="str">
            <v>A00</v>
          </cell>
          <cell r="D4821" t="str">
            <v>PC_EMP</v>
          </cell>
          <cell r="E4821" t="str">
            <v>T</v>
          </cell>
          <cell r="F4821" t="str">
            <v>TOTAL</v>
          </cell>
          <cell r="G4821" t="str">
            <v>TOTAL</v>
          </cell>
          <cell r="I4821" t="str">
            <v>MS</v>
          </cell>
          <cell r="K4821" t="str">
            <v>V</v>
          </cell>
          <cell r="L4821">
            <v>38628.496793981481</v>
          </cell>
          <cell r="M4821" t="str">
            <v>gchateaug</v>
          </cell>
          <cell r="N4821">
            <v>38680.624467592592</v>
          </cell>
          <cell r="O4821" t="str">
            <v>gchateaug</v>
          </cell>
          <cell r="Q4821">
            <v>0.68</v>
          </cell>
        </row>
        <row r="4822">
          <cell r="A4822" t="str">
            <v>2003</v>
          </cell>
          <cell r="B4822" t="str">
            <v>CZ03</v>
          </cell>
          <cell r="C4822" t="str">
            <v>A00</v>
          </cell>
          <cell r="D4822" t="str">
            <v>PC_EMP</v>
          </cell>
          <cell r="E4822" t="str">
            <v>T</v>
          </cell>
          <cell r="F4822" t="str">
            <v>TOTAL</v>
          </cell>
          <cell r="G4822" t="str">
            <v>RSE</v>
          </cell>
          <cell r="I4822" t="str">
            <v>MS</v>
          </cell>
          <cell r="K4822" t="str">
            <v>V</v>
          </cell>
          <cell r="L4822">
            <v>38628.496793981481</v>
          </cell>
          <cell r="M4822" t="str">
            <v>gchateaug</v>
          </cell>
          <cell r="N4822">
            <v>38680.624467592592</v>
          </cell>
          <cell r="O4822" t="str">
            <v>gchateaug</v>
          </cell>
          <cell r="Q4822">
            <v>0.31</v>
          </cell>
        </row>
        <row r="4823">
          <cell r="A4823" t="str">
            <v>2003</v>
          </cell>
          <cell r="B4823" t="str">
            <v>CZ03</v>
          </cell>
          <cell r="C4823" t="str">
            <v>A00</v>
          </cell>
          <cell r="D4823" t="str">
            <v>PC_EMP</v>
          </cell>
          <cell r="E4823" t="str">
            <v>T</v>
          </cell>
          <cell r="F4823" t="str">
            <v>BES</v>
          </cell>
          <cell r="G4823" t="str">
            <v>TOTAL</v>
          </cell>
          <cell r="I4823" t="str">
            <v>MS</v>
          </cell>
          <cell r="K4823" t="str">
            <v>V</v>
          </cell>
          <cell r="L4823">
            <v>38628.496793981481</v>
          </cell>
          <cell r="M4823" t="str">
            <v>gchateaug</v>
          </cell>
          <cell r="N4823">
            <v>38680.624467592592</v>
          </cell>
          <cell r="O4823" t="str">
            <v>gchateaug</v>
          </cell>
          <cell r="Q4823">
            <v>0.27</v>
          </cell>
        </row>
        <row r="4824">
          <cell r="A4824" t="str">
            <v>2003</v>
          </cell>
          <cell r="B4824" t="str">
            <v>CZ03</v>
          </cell>
          <cell r="C4824" t="str">
            <v>A00</v>
          </cell>
          <cell r="D4824" t="str">
            <v>PC_EMP</v>
          </cell>
          <cell r="E4824" t="str">
            <v>T</v>
          </cell>
          <cell r="F4824" t="str">
            <v>BES</v>
          </cell>
          <cell r="G4824" t="str">
            <v>RSE</v>
          </cell>
          <cell r="I4824" t="str">
            <v>MS</v>
          </cell>
          <cell r="K4824" t="str">
            <v>V</v>
          </cell>
          <cell r="L4824">
            <v>38628.496793981481</v>
          </cell>
          <cell r="M4824" t="str">
            <v>gchateaug</v>
          </cell>
          <cell r="N4824">
            <v>38680.624467592592</v>
          </cell>
          <cell r="O4824" t="str">
            <v>gchateaug</v>
          </cell>
          <cell r="Q4824">
            <v>0.1</v>
          </cell>
        </row>
        <row r="4825">
          <cell r="A4825" t="str">
            <v>2003</v>
          </cell>
          <cell r="B4825" t="str">
            <v>CZ01</v>
          </cell>
          <cell r="C4825" t="str">
            <v>A00</v>
          </cell>
          <cell r="D4825" t="str">
            <v>PC_EMP</v>
          </cell>
          <cell r="E4825" t="str">
            <v>T</v>
          </cell>
          <cell r="F4825" t="str">
            <v>TOTAL</v>
          </cell>
          <cell r="G4825" t="str">
            <v>TOTAL</v>
          </cell>
          <cell r="I4825" t="str">
            <v>MS</v>
          </cell>
          <cell r="K4825" t="str">
            <v>V</v>
          </cell>
          <cell r="L4825">
            <v>38628.496793981481</v>
          </cell>
          <cell r="M4825" t="str">
            <v>gchateaug</v>
          </cell>
          <cell r="N4825">
            <v>38680.624467592592</v>
          </cell>
          <cell r="O4825" t="str">
            <v>gchateaug</v>
          </cell>
          <cell r="Q4825">
            <v>3.69</v>
          </cell>
        </row>
        <row r="4826">
          <cell r="A4826" t="str">
            <v>2003</v>
          </cell>
          <cell r="B4826" t="str">
            <v>CZ01</v>
          </cell>
          <cell r="C4826" t="str">
            <v>A00</v>
          </cell>
          <cell r="D4826" t="str">
            <v>PC_EMP</v>
          </cell>
          <cell r="E4826" t="str">
            <v>T</v>
          </cell>
          <cell r="F4826" t="str">
            <v>TOTAL</v>
          </cell>
          <cell r="G4826" t="str">
            <v>RSE</v>
          </cell>
          <cell r="I4826" t="str">
            <v>MS</v>
          </cell>
          <cell r="K4826" t="str">
            <v>V</v>
          </cell>
          <cell r="L4826">
            <v>38628.496793981481</v>
          </cell>
          <cell r="M4826" t="str">
            <v>gchateaug</v>
          </cell>
          <cell r="N4826">
            <v>38680.624467592592</v>
          </cell>
          <cell r="O4826" t="str">
            <v>gchateaug</v>
          </cell>
          <cell r="Q4826">
            <v>2.2400000000000002</v>
          </cell>
        </row>
        <row r="4827">
          <cell r="A4827" t="str">
            <v>2001</v>
          </cell>
          <cell r="B4827" t="str">
            <v>AT11</v>
          </cell>
          <cell r="C4827" t="str">
            <v>A00</v>
          </cell>
          <cell r="D4827" t="str">
            <v>PC_EMP</v>
          </cell>
          <cell r="E4827" t="str">
            <v>T</v>
          </cell>
          <cell r="F4827" t="str">
            <v>BES</v>
          </cell>
          <cell r="G4827" t="str">
            <v>TOTAL</v>
          </cell>
          <cell r="H4827" t="str">
            <v>:</v>
          </cell>
          <cell r="I4827" t="str">
            <v>NC</v>
          </cell>
          <cell r="K4827" t="str">
            <v>V</v>
          </cell>
          <cell r="L4827">
            <v>38628.496793981481</v>
          </cell>
          <cell r="M4827" t="str">
            <v>gchateaug</v>
          </cell>
          <cell r="N4827">
            <v>38680.624456018515</v>
          </cell>
          <cell r="O4827" t="str">
            <v>gchateaug</v>
          </cell>
        </row>
        <row r="4828">
          <cell r="A4828" t="str">
            <v>2001</v>
          </cell>
          <cell r="B4828" t="str">
            <v>AT1</v>
          </cell>
          <cell r="C4828" t="str">
            <v>A00</v>
          </cell>
          <cell r="D4828" t="str">
            <v>PC_EMP</v>
          </cell>
          <cell r="E4828" t="str">
            <v>T</v>
          </cell>
          <cell r="F4828" t="str">
            <v>TOTAL</v>
          </cell>
          <cell r="G4828" t="str">
            <v>TOTAL</v>
          </cell>
          <cell r="H4828" t="str">
            <v>:</v>
          </cell>
          <cell r="I4828" t="str">
            <v>NC</v>
          </cell>
          <cell r="K4828" t="str">
            <v>V</v>
          </cell>
          <cell r="L4828">
            <v>38628.496793981481</v>
          </cell>
          <cell r="M4828" t="str">
            <v>gchateaug</v>
          </cell>
          <cell r="N4828">
            <v>38680.624456018515</v>
          </cell>
          <cell r="O4828" t="str">
            <v>gchateaug</v>
          </cell>
        </row>
        <row r="4829">
          <cell r="A4829" t="str">
            <v>2001</v>
          </cell>
          <cell r="B4829" t="str">
            <v>AT32</v>
          </cell>
          <cell r="C4829" t="str">
            <v>A00</v>
          </cell>
          <cell r="D4829" t="str">
            <v>PC_EMP</v>
          </cell>
          <cell r="E4829" t="str">
            <v>T</v>
          </cell>
          <cell r="F4829" t="str">
            <v>TOTAL</v>
          </cell>
          <cell r="G4829" t="str">
            <v>TOTAL</v>
          </cell>
          <cell r="H4829" t="str">
            <v>:</v>
          </cell>
          <cell r="I4829" t="str">
            <v>NC</v>
          </cell>
          <cell r="K4829" t="str">
            <v>V</v>
          </cell>
          <cell r="L4829">
            <v>38628.496793981481</v>
          </cell>
          <cell r="M4829" t="str">
            <v>gchateaug</v>
          </cell>
          <cell r="N4829">
            <v>38680.624456018515</v>
          </cell>
          <cell r="O4829" t="str">
            <v>gchateaug</v>
          </cell>
        </row>
        <row r="4830">
          <cell r="A4830" t="str">
            <v>1999</v>
          </cell>
          <cell r="B4830" t="str">
            <v>ES13</v>
          </cell>
          <cell r="C4830" t="str">
            <v>A00</v>
          </cell>
          <cell r="D4830" t="str">
            <v>PC_EMP</v>
          </cell>
          <cell r="E4830" t="str">
            <v>T</v>
          </cell>
          <cell r="F4830" t="str">
            <v>BES</v>
          </cell>
          <cell r="G4830" t="str">
            <v>TOTAL</v>
          </cell>
          <cell r="I4830" t="str">
            <v>NC</v>
          </cell>
          <cell r="J4830" t="str">
            <v>; former flag equal "s"</v>
          </cell>
          <cell r="K4830" t="str">
            <v>V</v>
          </cell>
          <cell r="L4830">
            <v>38628.496793981481</v>
          </cell>
          <cell r="M4830" t="str">
            <v>gchateaug</v>
          </cell>
          <cell r="N4830">
            <v>38680.624456018515</v>
          </cell>
          <cell r="O4830" t="str">
            <v>gchateaug</v>
          </cell>
          <cell r="Q4830">
            <v>0.19</v>
          </cell>
        </row>
        <row r="4831">
          <cell r="A4831" t="str">
            <v>1999</v>
          </cell>
          <cell r="B4831" t="str">
            <v>ES13</v>
          </cell>
          <cell r="C4831" t="str">
            <v>A00</v>
          </cell>
          <cell r="D4831" t="str">
            <v>PC_EMP</v>
          </cell>
          <cell r="E4831" t="str">
            <v>T</v>
          </cell>
          <cell r="F4831" t="str">
            <v>TOTAL</v>
          </cell>
          <cell r="G4831" t="str">
            <v>RSE</v>
          </cell>
          <cell r="H4831" t="str">
            <v>:</v>
          </cell>
          <cell r="I4831" t="str">
            <v>NC</v>
          </cell>
          <cell r="K4831" t="str">
            <v>V</v>
          </cell>
          <cell r="L4831">
            <v>38628.496805555558</v>
          </cell>
          <cell r="M4831" t="str">
            <v>gchateaug</v>
          </cell>
          <cell r="N4831">
            <v>38680.624456018515</v>
          </cell>
          <cell r="O4831" t="str">
            <v>gchateaug</v>
          </cell>
        </row>
        <row r="4832">
          <cell r="A4832" t="str">
            <v>1999</v>
          </cell>
          <cell r="B4832" t="str">
            <v>ES13</v>
          </cell>
          <cell r="C4832" t="str">
            <v>A00</v>
          </cell>
          <cell r="D4832" t="str">
            <v>PC_EMP</v>
          </cell>
          <cell r="E4832" t="str">
            <v>T</v>
          </cell>
          <cell r="F4832" t="str">
            <v>TOTAL</v>
          </cell>
          <cell r="G4832" t="str">
            <v>TOTAL</v>
          </cell>
          <cell r="I4832" t="str">
            <v>NC</v>
          </cell>
          <cell r="J4832" t="str">
            <v>; former flag equal "s"</v>
          </cell>
          <cell r="K4832" t="str">
            <v>V</v>
          </cell>
          <cell r="L4832">
            <v>38628.496805555558</v>
          </cell>
          <cell r="M4832" t="str">
            <v>gchateaug</v>
          </cell>
          <cell r="N4832">
            <v>38680.624456018515</v>
          </cell>
          <cell r="O4832" t="str">
            <v>gchateaug</v>
          </cell>
          <cell r="Q4832">
            <v>0.92</v>
          </cell>
        </row>
        <row r="4833">
          <cell r="A4833" t="str">
            <v>1999</v>
          </cell>
          <cell r="B4833" t="str">
            <v>FR23</v>
          </cell>
          <cell r="C4833" t="str">
            <v>A00</v>
          </cell>
          <cell r="D4833" t="str">
            <v>PC_EMP</v>
          </cell>
          <cell r="E4833" t="str">
            <v>T</v>
          </cell>
          <cell r="F4833" t="str">
            <v>BES</v>
          </cell>
          <cell r="G4833" t="str">
            <v>RSE</v>
          </cell>
          <cell r="H4833" t="str">
            <v>:</v>
          </cell>
          <cell r="I4833" t="str">
            <v>NC</v>
          </cell>
          <cell r="K4833" t="str">
            <v>V</v>
          </cell>
          <cell r="L4833">
            <v>38628.496805555558</v>
          </cell>
          <cell r="M4833" t="str">
            <v>gchateaug</v>
          </cell>
          <cell r="N4833">
            <v>38680.624456018515</v>
          </cell>
          <cell r="O4833" t="str">
            <v>gchateaug</v>
          </cell>
        </row>
        <row r="4834">
          <cell r="A4834" t="str">
            <v>1999</v>
          </cell>
          <cell r="B4834" t="str">
            <v>FR23</v>
          </cell>
          <cell r="C4834" t="str">
            <v>A00</v>
          </cell>
          <cell r="D4834" t="str">
            <v>PC_EMP</v>
          </cell>
          <cell r="E4834" t="str">
            <v>T</v>
          </cell>
          <cell r="F4834" t="str">
            <v>BES</v>
          </cell>
          <cell r="G4834" t="str">
            <v>TOTAL</v>
          </cell>
          <cell r="H4834" t="str">
            <v>:</v>
          </cell>
          <cell r="I4834" t="str">
            <v>NC</v>
          </cell>
          <cell r="K4834" t="str">
            <v>V</v>
          </cell>
          <cell r="L4834">
            <v>38628.496805555558</v>
          </cell>
          <cell r="M4834" t="str">
            <v>gchateaug</v>
          </cell>
          <cell r="N4834">
            <v>38680.624456018515</v>
          </cell>
          <cell r="O4834" t="str">
            <v>gchateaug</v>
          </cell>
        </row>
        <row r="4835">
          <cell r="A4835" t="str">
            <v>1999</v>
          </cell>
          <cell r="B4835" t="str">
            <v>FR23</v>
          </cell>
          <cell r="C4835" t="str">
            <v>A00</v>
          </cell>
          <cell r="D4835" t="str">
            <v>PC_EMP</v>
          </cell>
          <cell r="E4835" t="str">
            <v>T</v>
          </cell>
          <cell r="F4835" t="str">
            <v>TOTAL</v>
          </cell>
          <cell r="G4835" t="str">
            <v>RSE</v>
          </cell>
          <cell r="H4835" t="str">
            <v>:</v>
          </cell>
          <cell r="I4835" t="str">
            <v>NC</v>
          </cell>
          <cell r="K4835" t="str">
            <v>V</v>
          </cell>
          <cell r="L4835">
            <v>38628.496805555558</v>
          </cell>
          <cell r="M4835" t="str">
            <v>gchateaug</v>
          </cell>
          <cell r="N4835">
            <v>38680.624456018515</v>
          </cell>
          <cell r="O4835" t="str">
            <v>gchateaug</v>
          </cell>
        </row>
        <row r="4836">
          <cell r="A4836" t="str">
            <v>1999</v>
          </cell>
          <cell r="B4836" t="str">
            <v>FR23</v>
          </cell>
          <cell r="C4836" t="str">
            <v>A00</v>
          </cell>
          <cell r="D4836" t="str">
            <v>PC_EMP</v>
          </cell>
          <cell r="E4836" t="str">
            <v>T</v>
          </cell>
          <cell r="F4836" t="str">
            <v>TOTAL</v>
          </cell>
          <cell r="G4836" t="str">
            <v>TOTAL</v>
          </cell>
          <cell r="H4836" t="str">
            <v>:</v>
          </cell>
          <cell r="I4836" t="str">
            <v>NC</v>
          </cell>
          <cell r="K4836" t="str">
            <v>V</v>
          </cell>
          <cell r="L4836">
            <v>38628.496805555558</v>
          </cell>
          <cell r="M4836" t="str">
            <v>gchateaug</v>
          </cell>
          <cell r="N4836">
            <v>38680.624456018515</v>
          </cell>
          <cell r="O4836" t="str">
            <v>gchateaug</v>
          </cell>
        </row>
        <row r="4837">
          <cell r="A4837" t="str">
            <v>1999</v>
          </cell>
          <cell r="B4837" t="str">
            <v>FR3</v>
          </cell>
          <cell r="C4837" t="str">
            <v>A00</v>
          </cell>
          <cell r="D4837" t="str">
            <v>PC_EMP</v>
          </cell>
          <cell r="E4837" t="str">
            <v>T</v>
          </cell>
          <cell r="F4837" t="str">
            <v>BES</v>
          </cell>
          <cell r="G4837" t="str">
            <v>RSE</v>
          </cell>
          <cell r="H4837" t="str">
            <v>:</v>
          </cell>
          <cell r="I4837" t="str">
            <v>NC</v>
          </cell>
          <cell r="K4837" t="str">
            <v>V</v>
          </cell>
          <cell r="L4837">
            <v>38628.496805555558</v>
          </cell>
          <cell r="M4837" t="str">
            <v>gchateaug</v>
          </cell>
          <cell r="N4837">
            <v>38680.624456018515</v>
          </cell>
          <cell r="O4837" t="str">
            <v>gchateaug</v>
          </cell>
        </row>
        <row r="4838">
          <cell r="A4838" t="str">
            <v>1999</v>
          </cell>
          <cell r="B4838" t="str">
            <v>FR3</v>
          </cell>
          <cell r="C4838" t="str">
            <v>A00</v>
          </cell>
          <cell r="D4838" t="str">
            <v>PC_EMP</v>
          </cell>
          <cell r="E4838" t="str">
            <v>T</v>
          </cell>
          <cell r="F4838" t="str">
            <v>BES</v>
          </cell>
          <cell r="G4838" t="str">
            <v>TOTAL</v>
          </cell>
          <cell r="H4838" t="str">
            <v>:</v>
          </cell>
          <cell r="I4838" t="str">
            <v>NC</v>
          </cell>
          <cell r="K4838" t="str">
            <v>V</v>
          </cell>
          <cell r="L4838">
            <v>38628.496805555558</v>
          </cell>
          <cell r="M4838" t="str">
            <v>gchateaug</v>
          </cell>
          <cell r="N4838">
            <v>38680.624456018515</v>
          </cell>
          <cell r="O4838" t="str">
            <v>gchateaug</v>
          </cell>
        </row>
        <row r="4839">
          <cell r="A4839" t="str">
            <v>1999</v>
          </cell>
          <cell r="B4839" t="str">
            <v>FR3</v>
          </cell>
          <cell r="C4839" t="str">
            <v>A00</v>
          </cell>
          <cell r="D4839" t="str">
            <v>PC_EMP</v>
          </cell>
          <cell r="E4839" t="str">
            <v>T</v>
          </cell>
          <cell r="F4839" t="str">
            <v>TOTAL</v>
          </cell>
          <cell r="G4839" t="str">
            <v>RSE</v>
          </cell>
          <cell r="H4839" t="str">
            <v>:</v>
          </cell>
          <cell r="I4839" t="str">
            <v>NC</v>
          </cell>
          <cell r="K4839" t="str">
            <v>V</v>
          </cell>
          <cell r="L4839">
            <v>38628.496805555558</v>
          </cell>
          <cell r="M4839" t="str">
            <v>gchateaug</v>
          </cell>
          <cell r="N4839">
            <v>38680.624456018515</v>
          </cell>
          <cell r="O4839" t="str">
            <v>gchateaug</v>
          </cell>
        </row>
        <row r="4840">
          <cell r="A4840" t="str">
            <v>1999</v>
          </cell>
          <cell r="B4840" t="str">
            <v>FR3</v>
          </cell>
          <cell r="C4840" t="str">
            <v>A00</v>
          </cell>
          <cell r="D4840" t="str">
            <v>PC_EMP</v>
          </cell>
          <cell r="E4840" t="str">
            <v>T</v>
          </cell>
          <cell r="F4840" t="str">
            <v>TOTAL</v>
          </cell>
          <cell r="G4840" t="str">
            <v>TOTAL</v>
          </cell>
          <cell r="H4840" t="str">
            <v>:</v>
          </cell>
          <cell r="I4840" t="str">
            <v>NC</v>
          </cell>
          <cell r="K4840" t="str">
            <v>V</v>
          </cell>
          <cell r="L4840">
            <v>38628.496805555558</v>
          </cell>
          <cell r="M4840" t="str">
            <v>gchateaug</v>
          </cell>
          <cell r="N4840">
            <v>38680.624456018515</v>
          </cell>
          <cell r="O4840" t="str">
            <v>gchateaug</v>
          </cell>
        </row>
        <row r="4841">
          <cell r="A4841" t="str">
            <v>1999</v>
          </cell>
          <cell r="B4841" t="str">
            <v>FR4</v>
          </cell>
          <cell r="C4841" t="str">
            <v>A00</v>
          </cell>
          <cell r="D4841" t="str">
            <v>PC_EMP</v>
          </cell>
          <cell r="E4841" t="str">
            <v>T</v>
          </cell>
          <cell r="F4841" t="str">
            <v>BES</v>
          </cell>
          <cell r="G4841" t="str">
            <v>RSE</v>
          </cell>
          <cell r="H4841" t="str">
            <v>:</v>
          </cell>
          <cell r="I4841" t="str">
            <v>NC</v>
          </cell>
          <cell r="K4841" t="str">
            <v>V</v>
          </cell>
          <cell r="L4841">
            <v>38628.496805555558</v>
          </cell>
          <cell r="M4841" t="str">
            <v>gchateaug</v>
          </cell>
          <cell r="N4841">
            <v>38680.624456018515</v>
          </cell>
          <cell r="O4841" t="str">
            <v>gchateaug</v>
          </cell>
        </row>
        <row r="4842">
          <cell r="A4842" t="str">
            <v>1999</v>
          </cell>
          <cell r="B4842" t="str">
            <v>FR4</v>
          </cell>
          <cell r="C4842" t="str">
            <v>A00</v>
          </cell>
          <cell r="D4842" t="str">
            <v>PC_EMP</v>
          </cell>
          <cell r="E4842" t="str">
            <v>T</v>
          </cell>
          <cell r="F4842" t="str">
            <v>BES</v>
          </cell>
          <cell r="G4842" t="str">
            <v>TOTAL</v>
          </cell>
          <cell r="H4842" t="str">
            <v>:</v>
          </cell>
          <cell r="I4842" t="str">
            <v>NC</v>
          </cell>
          <cell r="K4842" t="str">
            <v>V</v>
          </cell>
          <cell r="L4842">
            <v>38628.496805555558</v>
          </cell>
          <cell r="M4842" t="str">
            <v>gchateaug</v>
          </cell>
          <cell r="N4842">
            <v>38680.624456018515</v>
          </cell>
          <cell r="O4842" t="str">
            <v>gchateaug</v>
          </cell>
        </row>
        <row r="4843">
          <cell r="A4843" t="str">
            <v>1999</v>
          </cell>
          <cell r="B4843" t="str">
            <v>FR4</v>
          </cell>
          <cell r="C4843" t="str">
            <v>A00</v>
          </cell>
          <cell r="D4843" t="str">
            <v>PC_EMP</v>
          </cell>
          <cell r="E4843" t="str">
            <v>T</v>
          </cell>
          <cell r="F4843" t="str">
            <v>TOTAL</v>
          </cell>
          <cell r="G4843" t="str">
            <v>RSE</v>
          </cell>
          <cell r="H4843" t="str">
            <v>:</v>
          </cell>
          <cell r="I4843" t="str">
            <v>NC</v>
          </cell>
          <cell r="K4843" t="str">
            <v>V</v>
          </cell>
          <cell r="L4843">
            <v>38628.496805555558</v>
          </cell>
          <cell r="M4843" t="str">
            <v>gchateaug</v>
          </cell>
          <cell r="N4843">
            <v>38680.624456018515</v>
          </cell>
          <cell r="O4843" t="str">
            <v>gchateaug</v>
          </cell>
        </row>
        <row r="4844">
          <cell r="A4844" t="str">
            <v>1999</v>
          </cell>
          <cell r="B4844" t="str">
            <v>FR4</v>
          </cell>
          <cell r="C4844" t="str">
            <v>A00</v>
          </cell>
          <cell r="D4844" t="str">
            <v>PC_EMP</v>
          </cell>
          <cell r="E4844" t="str">
            <v>T</v>
          </cell>
          <cell r="F4844" t="str">
            <v>TOTAL</v>
          </cell>
          <cell r="G4844" t="str">
            <v>TOTAL</v>
          </cell>
          <cell r="H4844" t="str">
            <v>:</v>
          </cell>
          <cell r="I4844" t="str">
            <v>NC</v>
          </cell>
          <cell r="K4844" t="str">
            <v>V</v>
          </cell>
          <cell r="L4844">
            <v>38628.496805555558</v>
          </cell>
          <cell r="M4844" t="str">
            <v>gchateaug</v>
          </cell>
          <cell r="N4844">
            <v>38680.624456018515</v>
          </cell>
          <cell r="O4844" t="str">
            <v>gchateaug</v>
          </cell>
        </row>
        <row r="4845">
          <cell r="A4845" t="str">
            <v>1999</v>
          </cell>
          <cell r="B4845" t="str">
            <v>FR7</v>
          </cell>
          <cell r="C4845" t="str">
            <v>A00</v>
          </cell>
          <cell r="D4845" t="str">
            <v>PC_EMP</v>
          </cell>
          <cell r="E4845" t="str">
            <v>T</v>
          </cell>
          <cell r="F4845" t="str">
            <v>BES</v>
          </cell>
          <cell r="G4845" t="str">
            <v>RSE</v>
          </cell>
          <cell r="H4845" t="str">
            <v>:</v>
          </cell>
          <cell r="I4845" t="str">
            <v>NC</v>
          </cell>
          <cell r="K4845" t="str">
            <v>V</v>
          </cell>
          <cell r="L4845">
            <v>38628.496805555558</v>
          </cell>
          <cell r="M4845" t="str">
            <v>gchateaug</v>
          </cell>
          <cell r="N4845">
            <v>38680.624456018515</v>
          </cell>
          <cell r="O4845" t="str">
            <v>gchateaug</v>
          </cell>
        </row>
        <row r="4846">
          <cell r="A4846" t="str">
            <v>1999</v>
          </cell>
          <cell r="B4846" t="str">
            <v>FR7</v>
          </cell>
          <cell r="C4846" t="str">
            <v>A00</v>
          </cell>
          <cell r="D4846" t="str">
            <v>PC_EMP</v>
          </cell>
          <cell r="E4846" t="str">
            <v>T</v>
          </cell>
          <cell r="F4846" t="str">
            <v>BES</v>
          </cell>
          <cell r="G4846" t="str">
            <v>TOTAL</v>
          </cell>
          <cell r="H4846" t="str">
            <v>:</v>
          </cell>
          <cell r="I4846" t="str">
            <v>NC</v>
          </cell>
          <cell r="K4846" t="str">
            <v>V</v>
          </cell>
          <cell r="L4846">
            <v>38628.496805555558</v>
          </cell>
          <cell r="M4846" t="str">
            <v>gchateaug</v>
          </cell>
          <cell r="N4846">
            <v>38680.624456018515</v>
          </cell>
          <cell r="O4846" t="str">
            <v>gchateaug</v>
          </cell>
        </row>
        <row r="4847">
          <cell r="A4847" t="str">
            <v>2000</v>
          </cell>
          <cell r="B4847" t="str">
            <v>LT00</v>
          </cell>
          <cell r="C4847" t="str">
            <v>A00</v>
          </cell>
          <cell r="D4847" t="str">
            <v>PC_EMP</v>
          </cell>
          <cell r="E4847" t="str">
            <v>T</v>
          </cell>
          <cell r="F4847" t="str">
            <v>BES</v>
          </cell>
          <cell r="G4847" t="str">
            <v>RSE</v>
          </cell>
          <cell r="I4847" t="str">
            <v>NC</v>
          </cell>
          <cell r="K4847" t="str">
            <v>V</v>
          </cell>
          <cell r="L4847">
            <v>38628.496805555558</v>
          </cell>
          <cell r="M4847" t="str">
            <v>gchateaug</v>
          </cell>
          <cell r="N4847">
            <v>38681.684652777774</v>
          </cell>
          <cell r="O4847" t="str">
            <v>gchateaug</v>
          </cell>
          <cell r="Q4847">
            <v>0.02</v>
          </cell>
        </row>
        <row r="4848">
          <cell r="A4848" t="str">
            <v>2000</v>
          </cell>
          <cell r="B4848" t="str">
            <v>ITF6</v>
          </cell>
          <cell r="C4848" t="str">
            <v>A00</v>
          </cell>
          <cell r="D4848" t="str">
            <v>PC_EMP</v>
          </cell>
          <cell r="E4848" t="str">
            <v>T</v>
          </cell>
          <cell r="F4848" t="str">
            <v>TOTAL</v>
          </cell>
          <cell r="G4848" t="str">
            <v>TOTAL</v>
          </cell>
          <cell r="I4848" t="str">
            <v>NC</v>
          </cell>
          <cell r="J4848" t="str">
            <v>; former flag equal "s"</v>
          </cell>
          <cell r="K4848" t="str">
            <v>V</v>
          </cell>
          <cell r="L4848">
            <v>38628.496805555558</v>
          </cell>
          <cell r="M4848" t="str">
            <v>gchateaug</v>
          </cell>
          <cell r="N4848">
            <v>38680.624456018515</v>
          </cell>
          <cell r="O4848" t="str">
            <v>gchateaug</v>
          </cell>
          <cell r="Q4848">
            <v>0.34</v>
          </cell>
        </row>
        <row r="4849">
          <cell r="A4849" t="str">
            <v>2000</v>
          </cell>
          <cell r="B4849" t="str">
            <v>ITF6</v>
          </cell>
          <cell r="C4849" t="str">
            <v>A00</v>
          </cell>
          <cell r="D4849" t="str">
            <v>PC_EMP</v>
          </cell>
          <cell r="E4849" t="str">
            <v>T</v>
          </cell>
          <cell r="F4849" t="str">
            <v>TOTAL</v>
          </cell>
          <cell r="G4849" t="str">
            <v>RSE</v>
          </cell>
          <cell r="I4849" t="str">
            <v>NC</v>
          </cell>
          <cell r="J4849" t="str">
            <v>; former flag equal "s"</v>
          </cell>
          <cell r="K4849" t="str">
            <v>V</v>
          </cell>
          <cell r="L4849">
            <v>38628.496805555558</v>
          </cell>
          <cell r="M4849" t="str">
            <v>gchateaug</v>
          </cell>
          <cell r="N4849">
            <v>38680.624456018515</v>
          </cell>
          <cell r="O4849" t="str">
            <v>gchateaug</v>
          </cell>
          <cell r="Q4849">
            <v>0.18</v>
          </cell>
        </row>
        <row r="4850">
          <cell r="A4850" t="str">
            <v>2002</v>
          </cell>
          <cell r="B4850" t="str">
            <v>CZ06</v>
          </cell>
          <cell r="C4850" t="str">
            <v>A00</v>
          </cell>
          <cell r="D4850" t="str">
            <v>PC_EMP</v>
          </cell>
          <cell r="E4850" t="str">
            <v>T</v>
          </cell>
          <cell r="F4850" t="str">
            <v>BES</v>
          </cell>
          <cell r="G4850" t="str">
            <v>RSE</v>
          </cell>
          <cell r="I4850" t="str">
            <v>MS</v>
          </cell>
          <cell r="K4850" t="str">
            <v>V</v>
          </cell>
          <cell r="L4850">
            <v>38628.496805555558</v>
          </cell>
          <cell r="M4850" t="str">
            <v>gchateaug</v>
          </cell>
          <cell r="N4850">
            <v>38680.624479166669</v>
          </cell>
          <cell r="O4850" t="str">
            <v>gchateaug</v>
          </cell>
          <cell r="Q4850">
            <v>0.2</v>
          </cell>
        </row>
        <row r="4851">
          <cell r="A4851" t="str">
            <v>2002</v>
          </cell>
          <cell r="B4851" t="str">
            <v>BE1</v>
          </cell>
          <cell r="C4851" t="str">
            <v>A00</v>
          </cell>
          <cell r="D4851" t="str">
            <v>PC_EMP</v>
          </cell>
          <cell r="E4851" t="str">
            <v>T</v>
          </cell>
          <cell r="F4851" t="str">
            <v>TOTAL</v>
          </cell>
          <cell r="G4851" t="str">
            <v>TOTAL</v>
          </cell>
          <cell r="H4851" t="str">
            <v>:</v>
          </cell>
          <cell r="I4851" t="str">
            <v>MS</v>
          </cell>
          <cell r="K4851" t="str">
            <v>V</v>
          </cell>
          <cell r="L4851">
            <v>38628.496805555558</v>
          </cell>
          <cell r="M4851" t="str">
            <v>gchateaug</v>
          </cell>
          <cell r="N4851">
            <v>38680.624479166669</v>
          </cell>
          <cell r="O4851" t="str">
            <v>gchateaug</v>
          </cell>
        </row>
        <row r="4852">
          <cell r="A4852" t="str">
            <v>2002</v>
          </cell>
          <cell r="B4852" t="str">
            <v>BE1</v>
          </cell>
          <cell r="C4852" t="str">
            <v>A00</v>
          </cell>
          <cell r="D4852" t="str">
            <v>PC_EMP</v>
          </cell>
          <cell r="E4852" t="str">
            <v>T</v>
          </cell>
          <cell r="F4852" t="str">
            <v>TOTAL</v>
          </cell>
          <cell r="G4852" t="str">
            <v>RSE</v>
          </cell>
          <cell r="H4852" t="str">
            <v>:</v>
          </cell>
          <cell r="I4852" t="str">
            <v>MS</v>
          </cell>
          <cell r="K4852" t="str">
            <v>V</v>
          </cell>
          <cell r="L4852">
            <v>38628.496805555558</v>
          </cell>
          <cell r="M4852" t="str">
            <v>gchateaug</v>
          </cell>
          <cell r="N4852">
            <v>38680.624479166669</v>
          </cell>
          <cell r="O4852" t="str">
            <v>gchateaug</v>
          </cell>
        </row>
        <row r="4853">
          <cell r="A4853" t="str">
            <v>2002</v>
          </cell>
          <cell r="B4853" t="str">
            <v>BE1</v>
          </cell>
          <cell r="C4853" t="str">
            <v>A00</v>
          </cell>
          <cell r="D4853" t="str">
            <v>PC_EMP</v>
          </cell>
          <cell r="E4853" t="str">
            <v>T</v>
          </cell>
          <cell r="F4853" t="str">
            <v>BES</v>
          </cell>
          <cell r="G4853" t="str">
            <v>TOTAL</v>
          </cell>
          <cell r="I4853" t="str">
            <v>MS</v>
          </cell>
          <cell r="K4853" t="str">
            <v>V</v>
          </cell>
          <cell r="L4853">
            <v>38628.496805555558</v>
          </cell>
          <cell r="M4853" t="str">
            <v>gchateaug</v>
          </cell>
          <cell r="N4853">
            <v>38680.630682870367</v>
          </cell>
          <cell r="O4853" t="str">
            <v>gchateaug</v>
          </cell>
          <cell r="Q4853">
            <v>1.02</v>
          </cell>
        </row>
        <row r="4854">
          <cell r="A4854" t="str">
            <v>2002</v>
          </cell>
          <cell r="B4854" t="str">
            <v>BE1</v>
          </cell>
          <cell r="C4854" t="str">
            <v>A00</v>
          </cell>
          <cell r="D4854" t="str">
            <v>PC_EMP</v>
          </cell>
          <cell r="E4854" t="str">
            <v>T</v>
          </cell>
          <cell r="F4854" t="str">
            <v>BES</v>
          </cell>
          <cell r="G4854" t="str">
            <v>RSE</v>
          </cell>
          <cell r="I4854" t="str">
            <v>MS</v>
          </cell>
          <cell r="K4854" t="str">
            <v>V</v>
          </cell>
          <cell r="L4854">
            <v>38628.496805555558</v>
          </cell>
          <cell r="M4854" t="str">
            <v>gchateaug</v>
          </cell>
          <cell r="N4854">
            <v>38680.630682870367</v>
          </cell>
          <cell r="O4854" t="str">
            <v>gchateaug</v>
          </cell>
          <cell r="Q4854">
            <v>0.59</v>
          </cell>
        </row>
        <row r="4855">
          <cell r="A4855" t="str">
            <v>2002</v>
          </cell>
          <cell r="B4855" t="str">
            <v>AT3</v>
          </cell>
          <cell r="C4855" t="str">
            <v>A00</v>
          </cell>
          <cell r="D4855" t="str">
            <v>PC_EMP</v>
          </cell>
          <cell r="E4855" t="str">
            <v>T</v>
          </cell>
          <cell r="F4855" t="str">
            <v>TOTAL</v>
          </cell>
          <cell r="G4855" t="str">
            <v>TOTAL</v>
          </cell>
          <cell r="I4855" t="str">
            <v>MS</v>
          </cell>
          <cell r="K4855" t="str">
            <v>V</v>
          </cell>
          <cell r="L4855">
            <v>38628.496805555558</v>
          </cell>
          <cell r="M4855" t="str">
            <v>gchateaug</v>
          </cell>
          <cell r="N4855">
            <v>38680.624479166669</v>
          </cell>
          <cell r="O4855" t="str">
            <v>gchateaug</v>
          </cell>
          <cell r="Q4855">
            <v>1.26</v>
          </cell>
        </row>
        <row r="4856">
          <cell r="A4856" t="str">
            <v>2002</v>
          </cell>
          <cell r="B4856" t="str">
            <v>AT3</v>
          </cell>
          <cell r="C4856" t="str">
            <v>A00</v>
          </cell>
          <cell r="D4856" t="str">
            <v>PC_EMP</v>
          </cell>
          <cell r="E4856" t="str">
            <v>T</v>
          </cell>
          <cell r="F4856" t="str">
            <v>TOTAL</v>
          </cell>
          <cell r="G4856" t="str">
            <v>RSE</v>
          </cell>
          <cell r="I4856" t="str">
            <v>MS</v>
          </cell>
          <cell r="K4856" t="str">
            <v>V</v>
          </cell>
          <cell r="L4856">
            <v>38628.496805555558</v>
          </cell>
          <cell r="M4856" t="str">
            <v>gchateaug</v>
          </cell>
          <cell r="N4856">
            <v>38680.624479166669</v>
          </cell>
          <cell r="O4856" t="str">
            <v>gchateaug</v>
          </cell>
          <cell r="Q4856">
            <v>0.72</v>
          </cell>
        </row>
        <row r="4857">
          <cell r="A4857" t="str">
            <v>2002</v>
          </cell>
          <cell r="B4857" t="str">
            <v>AT3</v>
          </cell>
          <cell r="C4857" t="str">
            <v>A00</v>
          </cell>
          <cell r="D4857" t="str">
            <v>PC_EMP</v>
          </cell>
          <cell r="E4857" t="str">
            <v>T</v>
          </cell>
          <cell r="F4857" t="str">
            <v>BES</v>
          </cell>
          <cell r="G4857" t="str">
            <v>TOTAL</v>
          </cell>
          <cell r="I4857" t="str">
            <v>MS</v>
          </cell>
          <cell r="K4857" t="str">
            <v>V</v>
          </cell>
          <cell r="L4857">
            <v>38628.496805555558</v>
          </cell>
          <cell r="M4857" t="str">
            <v>gchateaug</v>
          </cell>
          <cell r="N4857">
            <v>38680.624479166669</v>
          </cell>
          <cell r="O4857" t="str">
            <v>gchateaug</v>
          </cell>
          <cell r="Q4857">
            <v>0.78</v>
          </cell>
        </row>
        <row r="4858">
          <cell r="A4858" t="str">
            <v>2002</v>
          </cell>
          <cell r="B4858" t="str">
            <v>AT3</v>
          </cell>
          <cell r="C4858" t="str">
            <v>A00</v>
          </cell>
          <cell r="D4858" t="str">
            <v>PC_EMP</v>
          </cell>
          <cell r="E4858" t="str">
            <v>T</v>
          </cell>
          <cell r="F4858" t="str">
            <v>BES</v>
          </cell>
          <cell r="G4858" t="str">
            <v>RSE</v>
          </cell>
          <cell r="I4858" t="str">
            <v>MS</v>
          </cell>
          <cell r="K4858" t="str">
            <v>V</v>
          </cell>
          <cell r="L4858">
            <v>38628.496805555558</v>
          </cell>
          <cell r="M4858" t="str">
            <v>gchateaug</v>
          </cell>
          <cell r="N4858">
            <v>38680.624479166669</v>
          </cell>
          <cell r="O4858" t="str">
            <v>gchateaug</v>
          </cell>
          <cell r="Q4858">
            <v>0.39</v>
          </cell>
        </row>
        <row r="4859">
          <cell r="A4859" t="str">
            <v>2002</v>
          </cell>
          <cell r="B4859" t="str">
            <v>AT11</v>
          </cell>
          <cell r="C4859" t="str">
            <v>A00</v>
          </cell>
          <cell r="D4859" t="str">
            <v>PC_EMP</v>
          </cell>
          <cell r="E4859" t="str">
            <v>T</v>
          </cell>
          <cell r="F4859" t="str">
            <v>TOTAL</v>
          </cell>
          <cell r="G4859" t="str">
            <v>TOTAL</v>
          </cell>
          <cell r="I4859" t="str">
            <v>MS</v>
          </cell>
          <cell r="K4859" t="str">
            <v>V</v>
          </cell>
          <cell r="L4859">
            <v>38628.496805555558</v>
          </cell>
          <cell r="M4859" t="str">
            <v>gchateaug</v>
          </cell>
          <cell r="N4859">
            <v>38680.624479166669</v>
          </cell>
          <cell r="O4859" t="str">
            <v>gchateaug</v>
          </cell>
          <cell r="Q4859">
            <v>0.39</v>
          </cell>
        </row>
        <row r="4860">
          <cell r="A4860" t="str">
            <v>2002</v>
          </cell>
          <cell r="B4860" t="str">
            <v>AT11</v>
          </cell>
          <cell r="C4860" t="str">
            <v>A00</v>
          </cell>
          <cell r="D4860" t="str">
            <v>PC_EMP</v>
          </cell>
          <cell r="E4860" t="str">
            <v>T</v>
          </cell>
          <cell r="F4860" t="str">
            <v>TOTAL</v>
          </cell>
          <cell r="G4860" t="str">
            <v>RSE</v>
          </cell>
          <cell r="I4860" t="str">
            <v>MS</v>
          </cell>
          <cell r="K4860" t="str">
            <v>V</v>
          </cell>
          <cell r="L4860">
            <v>38628.496805555558</v>
          </cell>
          <cell r="M4860" t="str">
            <v>gchateaug</v>
          </cell>
          <cell r="N4860">
            <v>38680.624479166669</v>
          </cell>
          <cell r="O4860" t="str">
            <v>gchateaug</v>
          </cell>
          <cell r="Q4860">
            <v>0.23</v>
          </cell>
        </row>
        <row r="4861">
          <cell r="A4861" t="str">
            <v>2002</v>
          </cell>
          <cell r="B4861" t="str">
            <v>AT11</v>
          </cell>
          <cell r="C4861" t="str">
            <v>A00</v>
          </cell>
          <cell r="D4861" t="str">
            <v>PC_EMP</v>
          </cell>
          <cell r="E4861" t="str">
            <v>T</v>
          </cell>
          <cell r="F4861" t="str">
            <v>BES</v>
          </cell>
          <cell r="G4861" t="str">
            <v>TOTAL</v>
          </cell>
          <cell r="I4861" t="str">
            <v>MS</v>
          </cell>
          <cell r="K4861" t="str">
            <v>V</v>
          </cell>
          <cell r="L4861">
            <v>38628.496805555558</v>
          </cell>
          <cell r="M4861" t="str">
            <v>gchateaug</v>
          </cell>
          <cell r="N4861">
            <v>38680.624479166669</v>
          </cell>
          <cell r="O4861" t="str">
            <v>gchateaug</v>
          </cell>
          <cell r="Q4861">
            <v>0.28999999999999998</v>
          </cell>
        </row>
        <row r="4862">
          <cell r="A4862" t="str">
            <v>2002</v>
          </cell>
          <cell r="B4862" t="str">
            <v>AT11</v>
          </cell>
          <cell r="C4862" t="str">
            <v>A00</v>
          </cell>
          <cell r="D4862" t="str">
            <v>PC_EMP</v>
          </cell>
          <cell r="E4862" t="str">
            <v>T</v>
          </cell>
          <cell r="F4862" t="str">
            <v>BES</v>
          </cell>
          <cell r="G4862" t="str">
            <v>RSE</v>
          </cell>
          <cell r="I4862" t="str">
            <v>MS</v>
          </cell>
          <cell r="K4862" t="str">
            <v>V</v>
          </cell>
          <cell r="L4862">
            <v>38628.496805555558</v>
          </cell>
          <cell r="M4862" t="str">
            <v>gchateaug</v>
          </cell>
          <cell r="N4862">
            <v>38680.624479166669</v>
          </cell>
          <cell r="O4862" t="str">
            <v>gchateaug</v>
          </cell>
          <cell r="Q4862">
            <v>0.16</v>
          </cell>
        </row>
        <row r="4863">
          <cell r="A4863" t="str">
            <v>2001</v>
          </cell>
          <cell r="B4863" t="str">
            <v>SK0</v>
          </cell>
          <cell r="C4863" t="str">
            <v>A00</v>
          </cell>
          <cell r="D4863" t="str">
            <v>PC_EMP</v>
          </cell>
          <cell r="E4863" t="str">
            <v>T</v>
          </cell>
          <cell r="F4863" t="str">
            <v>TOTAL</v>
          </cell>
          <cell r="G4863" t="str">
            <v>TOTAL</v>
          </cell>
          <cell r="I4863" t="str">
            <v>OTH</v>
          </cell>
          <cell r="J4863" t="str">
            <v>DATA OCDE</v>
          </cell>
          <cell r="K4863" t="str">
            <v>V</v>
          </cell>
          <cell r="L4863">
            <v>38628.496805555558</v>
          </cell>
          <cell r="M4863" t="str">
            <v>gchateaug</v>
          </cell>
          <cell r="N4863">
            <v>38681.684479166666</v>
          </cell>
          <cell r="O4863" t="str">
            <v>gchateaug</v>
          </cell>
          <cell r="Q4863">
            <v>1.04</v>
          </cell>
        </row>
        <row r="4864">
          <cell r="A4864" t="str">
            <v>2001</v>
          </cell>
          <cell r="B4864" t="str">
            <v>SK0</v>
          </cell>
          <cell r="C4864" t="str">
            <v>A00</v>
          </cell>
          <cell r="D4864" t="str">
            <v>PC_EMP</v>
          </cell>
          <cell r="E4864" t="str">
            <v>T</v>
          </cell>
          <cell r="F4864" t="str">
            <v>TOTAL</v>
          </cell>
          <cell r="G4864" t="str">
            <v>RSE</v>
          </cell>
          <cell r="I4864" t="str">
            <v>OTH</v>
          </cell>
          <cell r="J4864" t="str">
            <v>DATA OCDE</v>
          </cell>
          <cell r="K4864" t="str">
            <v>V</v>
          </cell>
          <cell r="L4864">
            <v>38628.496805555558</v>
          </cell>
          <cell r="M4864" t="str">
            <v>gchateaug</v>
          </cell>
          <cell r="N4864">
            <v>38681.684479166666</v>
          </cell>
          <cell r="O4864" t="str">
            <v>gchateaug</v>
          </cell>
          <cell r="Q4864">
            <v>0.75</v>
          </cell>
        </row>
        <row r="4865">
          <cell r="A4865" t="str">
            <v>2001</v>
          </cell>
          <cell r="B4865" t="str">
            <v>SK0</v>
          </cell>
          <cell r="C4865" t="str">
            <v>A00</v>
          </cell>
          <cell r="D4865" t="str">
            <v>PC_EMP</v>
          </cell>
          <cell r="E4865" t="str">
            <v>T</v>
          </cell>
          <cell r="F4865" t="str">
            <v>BES</v>
          </cell>
          <cell r="G4865" t="str">
            <v>TOTAL</v>
          </cell>
          <cell r="I4865" t="str">
            <v>OTH</v>
          </cell>
          <cell r="J4865" t="str">
            <v>DATA OCDE</v>
          </cell>
          <cell r="K4865" t="str">
            <v>V</v>
          </cell>
          <cell r="L4865">
            <v>38628.496805555558</v>
          </cell>
          <cell r="M4865" t="str">
            <v>gchateaug</v>
          </cell>
          <cell r="N4865">
            <v>38681.684479166666</v>
          </cell>
          <cell r="O4865" t="str">
            <v>gchateaug</v>
          </cell>
          <cell r="Q4865">
            <v>0.28000000000000003</v>
          </cell>
        </row>
        <row r="4866">
          <cell r="A4866" t="str">
            <v>2001</v>
          </cell>
          <cell r="B4866" t="str">
            <v>SK0</v>
          </cell>
          <cell r="C4866" t="str">
            <v>A00</v>
          </cell>
          <cell r="D4866" t="str">
            <v>PC_EMP</v>
          </cell>
          <cell r="E4866" t="str">
            <v>T</v>
          </cell>
          <cell r="F4866" t="str">
            <v>BES</v>
          </cell>
          <cell r="G4866" t="str">
            <v>RSE</v>
          </cell>
          <cell r="I4866" t="str">
            <v>OTH</v>
          </cell>
          <cell r="J4866" t="str">
            <v>DATA OCDE</v>
          </cell>
          <cell r="K4866" t="str">
            <v>V</v>
          </cell>
          <cell r="L4866">
            <v>38628.496805555558</v>
          </cell>
          <cell r="M4866" t="str">
            <v>gchateaug</v>
          </cell>
          <cell r="N4866">
            <v>38681.684479166666</v>
          </cell>
          <cell r="O4866" t="str">
            <v>gchateaug</v>
          </cell>
          <cell r="Q4866">
            <v>0.13</v>
          </cell>
        </row>
        <row r="4867">
          <cell r="A4867" t="str">
            <v>2003</v>
          </cell>
          <cell r="B4867" t="str">
            <v>ITE1</v>
          </cell>
          <cell r="C4867" t="str">
            <v>A00</v>
          </cell>
          <cell r="D4867" t="str">
            <v>PC_EMP</v>
          </cell>
          <cell r="E4867" t="str">
            <v>T</v>
          </cell>
          <cell r="F4867" t="str">
            <v>BES</v>
          </cell>
          <cell r="G4867" t="str">
            <v>TOTAL</v>
          </cell>
          <cell r="I4867" t="str">
            <v>MS</v>
          </cell>
          <cell r="K4867" t="str">
            <v>V</v>
          </cell>
          <cell r="L4867">
            <v>38628.496805555558</v>
          </cell>
          <cell r="M4867" t="str">
            <v>gchateaug</v>
          </cell>
          <cell r="N4867">
            <v>38680.624479166669</v>
          </cell>
          <cell r="O4867" t="str">
            <v>gchateaug</v>
          </cell>
          <cell r="Q4867">
            <v>0.24</v>
          </cell>
        </row>
        <row r="4868">
          <cell r="A4868" t="str">
            <v>2003</v>
          </cell>
          <cell r="B4868" t="str">
            <v>ITE1</v>
          </cell>
          <cell r="C4868" t="str">
            <v>A00</v>
          </cell>
          <cell r="D4868" t="str">
            <v>PC_EMP</v>
          </cell>
          <cell r="E4868" t="str">
            <v>T</v>
          </cell>
          <cell r="F4868" t="str">
            <v>BES</v>
          </cell>
          <cell r="G4868" t="str">
            <v>RSE</v>
          </cell>
          <cell r="I4868" t="str">
            <v>MS</v>
          </cell>
          <cell r="K4868" t="str">
            <v>V</v>
          </cell>
          <cell r="L4868">
            <v>38628.496805555558</v>
          </cell>
          <cell r="M4868" t="str">
            <v>gchateaug</v>
          </cell>
          <cell r="N4868">
            <v>38680.624479166669</v>
          </cell>
          <cell r="O4868" t="str">
            <v>gchateaug</v>
          </cell>
          <cell r="Q4868">
            <v>0.09</v>
          </cell>
        </row>
        <row r="4869">
          <cell r="A4869" t="str">
            <v>2003</v>
          </cell>
          <cell r="B4869" t="str">
            <v>ITC4</v>
          </cell>
          <cell r="C4869" t="str">
            <v>A00</v>
          </cell>
          <cell r="D4869" t="str">
            <v>PC_EMP</v>
          </cell>
          <cell r="E4869" t="str">
            <v>T</v>
          </cell>
          <cell r="F4869" t="str">
            <v>TOTAL</v>
          </cell>
          <cell r="G4869" t="str">
            <v>TOTAL</v>
          </cell>
          <cell r="I4869" t="str">
            <v>MS</v>
          </cell>
          <cell r="K4869" t="str">
            <v>V</v>
          </cell>
          <cell r="L4869">
            <v>38628.496805555558</v>
          </cell>
          <cell r="M4869" t="str">
            <v>gchateaug</v>
          </cell>
          <cell r="N4869">
            <v>38680.624479166669</v>
          </cell>
          <cell r="O4869" t="str">
            <v>gchateaug</v>
          </cell>
          <cell r="Q4869">
            <v>1.1299999999999999</v>
          </cell>
        </row>
        <row r="4870">
          <cell r="A4870" t="str">
            <v>2003</v>
          </cell>
          <cell r="B4870" t="str">
            <v>ITC4</v>
          </cell>
          <cell r="C4870" t="str">
            <v>A00</v>
          </cell>
          <cell r="D4870" t="str">
            <v>PC_EMP</v>
          </cell>
          <cell r="E4870" t="str">
            <v>T</v>
          </cell>
          <cell r="F4870" t="str">
            <v>TOTAL</v>
          </cell>
          <cell r="G4870" t="str">
            <v>RSE</v>
          </cell>
          <cell r="I4870" t="str">
            <v>MS</v>
          </cell>
          <cell r="K4870" t="str">
            <v>V</v>
          </cell>
          <cell r="L4870">
            <v>38628.496805555558</v>
          </cell>
          <cell r="M4870" t="str">
            <v>gchateaug</v>
          </cell>
          <cell r="N4870">
            <v>38680.624479166669</v>
          </cell>
          <cell r="O4870" t="str">
            <v>gchateaug</v>
          </cell>
          <cell r="Q4870">
            <v>0.5</v>
          </cell>
        </row>
        <row r="4871">
          <cell r="A4871" t="str">
            <v>2003</v>
          </cell>
          <cell r="B4871" t="str">
            <v>ITC4</v>
          </cell>
          <cell r="C4871" t="str">
            <v>A00</v>
          </cell>
          <cell r="D4871" t="str">
            <v>PC_EMP</v>
          </cell>
          <cell r="E4871" t="str">
            <v>T</v>
          </cell>
          <cell r="F4871" t="str">
            <v>BES</v>
          </cell>
          <cell r="G4871" t="str">
            <v>TOTAL</v>
          </cell>
          <cell r="I4871" t="str">
            <v>MS</v>
          </cell>
          <cell r="K4871" t="str">
            <v>V</v>
          </cell>
          <cell r="L4871">
            <v>38628.496805555558</v>
          </cell>
          <cell r="M4871" t="str">
            <v>gchateaug</v>
          </cell>
          <cell r="N4871">
            <v>38680.624479166669</v>
          </cell>
          <cell r="O4871" t="str">
            <v>gchateaug</v>
          </cell>
          <cell r="Q4871">
            <v>0.55000000000000004</v>
          </cell>
        </row>
        <row r="4872">
          <cell r="A4872" t="str">
            <v>2003</v>
          </cell>
          <cell r="B4872" t="str">
            <v>ITC4</v>
          </cell>
          <cell r="C4872" t="str">
            <v>A00</v>
          </cell>
          <cell r="D4872" t="str">
            <v>PC_EMP</v>
          </cell>
          <cell r="E4872" t="str">
            <v>T</v>
          </cell>
          <cell r="F4872" t="str">
            <v>BES</v>
          </cell>
          <cell r="G4872" t="str">
            <v>RSE</v>
          </cell>
          <cell r="I4872" t="str">
            <v>MS</v>
          </cell>
          <cell r="K4872" t="str">
            <v>V</v>
          </cell>
          <cell r="L4872">
            <v>38628.496805555558</v>
          </cell>
          <cell r="M4872" t="str">
            <v>gchateaug</v>
          </cell>
          <cell r="N4872">
            <v>38680.624479166669</v>
          </cell>
          <cell r="O4872" t="str">
            <v>gchateaug</v>
          </cell>
          <cell r="Q4872">
            <v>0.22</v>
          </cell>
        </row>
        <row r="4873">
          <cell r="A4873" t="str">
            <v>2003</v>
          </cell>
          <cell r="B4873" t="str">
            <v>HU23</v>
          </cell>
          <cell r="C4873" t="str">
            <v>A00</v>
          </cell>
          <cell r="D4873" t="str">
            <v>PC_EMP</v>
          </cell>
          <cell r="E4873" t="str">
            <v>T</v>
          </cell>
          <cell r="F4873" t="str">
            <v>TOTAL</v>
          </cell>
          <cell r="G4873" t="str">
            <v>TOTAL</v>
          </cell>
          <cell r="I4873" t="str">
            <v>MS</v>
          </cell>
          <cell r="K4873" t="str">
            <v>V</v>
          </cell>
          <cell r="L4873">
            <v>38628.496805555558</v>
          </cell>
          <cell r="M4873" t="str">
            <v>gchateaug</v>
          </cell>
          <cell r="N4873">
            <v>38680.624479166669</v>
          </cell>
          <cell r="O4873" t="str">
            <v>gchateaug</v>
          </cell>
          <cell r="Q4873">
            <v>0.91</v>
          </cell>
        </row>
        <row r="4874">
          <cell r="A4874" t="str">
            <v>2000</v>
          </cell>
          <cell r="B4874" t="str">
            <v>ES24</v>
          </cell>
          <cell r="C4874" t="str">
            <v>A00</v>
          </cell>
          <cell r="D4874" t="str">
            <v>PC_EMP</v>
          </cell>
          <cell r="E4874" t="str">
            <v>T</v>
          </cell>
          <cell r="F4874" t="str">
            <v>BES</v>
          </cell>
          <cell r="G4874" t="str">
            <v>TOTAL</v>
          </cell>
          <cell r="H4874" t="str">
            <v>:</v>
          </cell>
          <cell r="I4874" t="str">
            <v>NC</v>
          </cell>
          <cell r="K4874" t="str">
            <v>V</v>
          </cell>
          <cell r="L4874">
            <v>38628.496817129628</v>
          </cell>
          <cell r="M4874" t="str">
            <v>gchateaug</v>
          </cell>
          <cell r="N4874">
            <v>38680.624467592592</v>
          </cell>
          <cell r="O4874" t="str">
            <v>gchateaug</v>
          </cell>
        </row>
        <row r="4875">
          <cell r="A4875" t="str">
            <v>2000</v>
          </cell>
          <cell r="B4875" t="str">
            <v>ES24</v>
          </cell>
          <cell r="C4875" t="str">
            <v>A00</v>
          </cell>
          <cell r="D4875" t="str">
            <v>PC_EMP</v>
          </cell>
          <cell r="E4875" t="str">
            <v>T</v>
          </cell>
          <cell r="F4875" t="str">
            <v>BES</v>
          </cell>
          <cell r="G4875" t="str">
            <v>RSE</v>
          </cell>
          <cell r="H4875" t="str">
            <v>:</v>
          </cell>
          <cell r="I4875" t="str">
            <v>NC</v>
          </cell>
          <cell r="K4875" t="str">
            <v>V</v>
          </cell>
          <cell r="L4875">
            <v>38628.496817129628</v>
          </cell>
          <cell r="M4875" t="str">
            <v>gchateaug</v>
          </cell>
          <cell r="N4875">
            <v>38680.624467592592</v>
          </cell>
          <cell r="O4875" t="str">
            <v>gchateaug</v>
          </cell>
        </row>
        <row r="4876">
          <cell r="A4876" t="str">
            <v>2000</v>
          </cell>
          <cell r="B4876" t="str">
            <v>ES22</v>
          </cell>
          <cell r="C4876" t="str">
            <v>A00</v>
          </cell>
          <cell r="D4876" t="str">
            <v>PC_EMP</v>
          </cell>
          <cell r="E4876" t="str">
            <v>T</v>
          </cell>
          <cell r="F4876" t="str">
            <v>TOTAL</v>
          </cell>
          <cell r="G4876" t="str">
            <v>TOTAL</v>
          </cell>
          <cell r="H4876" t="str">
            <v>:</v>
          </cell>
          <cell r="I4876" t="str">
            <v>NC</v>
          </cell>
          <cell r="K4876" t="str">
            <v>V</v>
          </cell>
          <cell r="L4876">
            <v>38628.496817129628</v>
          </cell>
          <cell r="M4876" t="str">
            <v>gchateaug</v>
          </cell>
          <cell r="N4876">
            <v>38680.624467592592</v>
          </cell>
          <cell r="O4876" t="str">
            <v>gchateaug</v>
          </cell>
        </row>
        <row r="4877">
          <cell r="A4877" t="str">
            <v>2000</v>
          </cell>
          <cell r="B4877" t="str">
            <v>ES22</v>
          </cell>
          <cell r="C4877" t="str">
            <v>A00</v>
          </cell>
          <cell r="D4877" t="str">
            <v>PC_EMP</v>
          </cell>
          <cell r="E4877" t="str">
            <v>T</v>
          </cell>
          <cell r="F4877" t="str">
            <v>TOTAL</v>
          </cell>
          <cell r="G4877" t="str">
            <v>RSE</v>
          </cell>
          <cell r="H4877" t="str">
            <v>:</v>
          </cell>
          <cell r="I4877" t="str">
            <v>NC</v>
          </cell>
          <cell r="K4877" t="str">
            <v>V</v>
          </cell>
          <cell r="L4877">
            <v>38628.496817129628</v>
          </cell>
          <cell r="M4877" t="str">
            <v>gchateaug</v>
          </cell>
          <cell r="N4877">
            <v>38680.624467592592</v>
          </cell>
          <cell r="O4877" t="str">
            <v>gchateaug</v>
          </cell>
        </row>
        <row r="4878">
          <cell r="A4878" t="str">
            <v>2000</v>
          </cell>
          <cell r="B4878" t="str">
            <v>ES22</v>
          </cell>
          <cell r="C4878" t="str">
            <v>A00</v>
          </cell>
          <cell r="D4878" t="str">
            <v>PC_EMP</v>
          </cell>
          <cell r="E4878" t="str">
            <v>T</v>
          </cell>
          <cell r="F4878" t="str">
            <v>BES</v>
          </cell>
          <cell r="G4878" t="str">
            <v>TOTAL</v>
          </cell>
          <cell r="H4878" t="str">
            <v>:</v>
          </cell>
          <cell r="I4878" t="str">
            <v>NC</v>
          </cell>
          <cell r="K4878" t="str">
            <v>V</v>
          </cell>
          <cell r="L4878">
            <v>38628.496817129628</v>
          </cell>
          <cell r="M4878" t="str">
            <v>gchateaug</v>
          </cell>
          <cell r="N4878">
            <v>38680.624467592592</v>
          </cell>
          <cell r="O4878" t="str">
            <v>gchateaug</v>
          </cell>
        </row>
        <row r="4879">
          <cell r="A4879" t="str">
            <v>2001</v>
          </cell>
          <cell r="B4879" t="str">
            <v>ITF3</v>
          </cell>
          <cell r="C4879" t="str">
            <v>A00</v>
          </cell>
          <cell r="D4879" t="str">
            <v>PC_EMP</v>
          </cell>
          <cell r="E4879" t="str">
            <v>T</v>
          </cell>
          <cell r="F4879" t="str">
            <v>BES</v>
          </cell>
          <cell r="G4879" t="str">
            <v>TOTAL</v>
          </cell>
          <cell r="H4879" t="str">
            <v>:</v>
          </cell>
          <cell r="I4879" t="str">
            <v>NC</v>
          </cell>
          <cell r="K4879" t="str">
            <v>V</v>
          </cell>
          <cell r="L4879">
            <v>38628.496828703705</v>
          </cell>
          <cell r="M4879" t="str">
            <v>gchateaug</v>
          </cell>
          <cell r="N4879">
            <v>38680.624479166669</v>
          </cell>
          <cell r="O4879" t="str">
            <v>gchateaug</v>
          </cell>
        </row>
        <row r="4880">
          <cell r="A4880" t="str">
            <v>2001</v>
          </cell>
          <cell r="B4880" t="str">
            <v>ITF3</v>
          </cell>
          <cell r="C4880" t="str">
            <v>A00</v>
          </cell>
          <cell r="D4880" t="str">
            <v>PC_EMP</v>
          </cell>
          <cell r="E4880" t="str">
            <v>T</v>
          </cell>
          <cell r="F4880" t="str">
            <v>BES</v>
          </cell>
          <cell r="G4880" t="str">
            <v>RSE</v>
          </cell>
          <cell r="H4880" t="str">
            <v>:</v>
          </cell>
          <cell r="I4880" t="str">
            <v>NC</v>
          </cell>
          <cell r="K4880" t="str">
            <v>V</v>
          </cell>
          <cell r="L4880">
            <v>38628.496828703705</v>
          </cell>
          <cell r="M4880" t="str">
            <v>gchateaug</v>
          </cell>
          <cell r="N4880">
            <v>38680.624479166669</v>
          </cell>
          <cell r="O4880" t="str">
            <v>gchateaug</v>
          </cell>
        </row>
        <row r="4881">
          <cell r="A4881" t="str">
            <v>2001</v>
          </cell>
          <cell r="B4881" t="str">
            <v>ITE4</v>
          </cell>
          <cell r="C4881" t="str">
            <v>A00</v>
          </cell>
          <cell r="D4881" t="str">
            <v>PC_EMP</v>
          </cell>
          <cell r="E4881" t="str">
            <v>T</v>
          </cell>
          <cell r="F4881" t="str">
            <v>TOTAL</v>
          </cell>
          <cell r="G4881" t="str">
            <v>TOTAL</v>
          </cell>
          <cell r="H4881" t="str">
            <v>:</v>
          </cell>
          <cell r="I4881" t="str">
            <v>NC</v>
          </cell>
          <cell r="K4881" t="str">
            <v>V</v>
          </cell>
          <cell r="L4881">
            <v>38628.496828703705</v>
          </cell>
          <cell r="M4881" t="str">
            <v>gchateaug</v>
          </cell>
          <cell r="N4881">
            <v>38680.624479166669</v>
          </cell>
          <cell r="O4881" t="str">
            <v>gchateaug</v>
          </cell>
        </row>
        <row r="4882">
          <cell r="A4882" t="str">
            <v>2001</v>
          </cell>
          <cell r="B4882" t="str">
            <v>ITE4</v>
          </cell>
          <cell r="C4882" t="str">
            <v>A00</v>
          </cell>
          <cell r="D4882" t="str">
            <v>PC_EMP</v>
          </cell>
          <cell r="E4882" t="str">
            <v>T</v>
          </cell>
          <cell r="F4882" t="str">
            <v>TOTAL</v>
          </cell>
          <cell r="G4882" t="str">
            <v>RSE</v>
          </cell>
          <cell r="H4882" t="str">
            <v>:</v>
          </cell>
          <cell r="I4882" t="str">
            <v>NC</v>
          </cell>
          <cell r="K4882" t="str">
            <v>V</v>
          </cell>
          <cell r="L4882">
            <v>38628.496828703705</v>
          </cell>
          <cell r="M4882" t="str">
            <v>gchateaug</v>
          </cell>
          <cell r="N4882">
            <v>38680.624479166669</v>
          </cell>
          <cell r="O4882" t="str">
            <v>gchateaug</v>
          </cell>
        </row>
        <row r="4883">
          <cell r="A4883" t="str">
            <v>2001</v>
          </cell>
          <cell r="B4883" t="str">
            <v>ITE4</v>
          </cell>
          <cell r="C4883" t="str">
            <v>A00</v>
          </cell>
          <cell r="D4883" t="str">
            <v>PC_EMP</v>
          </cell>
          <cell r="E4883" t="str">
            <v>T</v>
          </cell>
          <cell r="F4883" t="str">
            <v>BES</v>
          </cell>
          <cell r="G4883" t="str">
            <v>TOTAL</v>
          </cell>
          <cell r="H4883" t="str">
            <v>:</v>
          </cell>
          <cell r="I4883" t="str">
            <v>NC</v>
          </cell>
          <cell r="K4883" t="str">
            <v>V</v>
          </cell>
          <cell r="L4883">
            <v>38628.496828703705</v>
          </cell>
          <cell r="M4883" t="str">
            <v>gchateaug</v>
          </cell>
          <cell r="N4883">
            <v>38680.624479166669</v>
          </cell>
          <cell r="O4883" t="str">
            <v>gchateaug</v>
          </cell>
        </row>
        <row r="4884">
          <cell r="A4884" t="str">
            <v>2001</v>
          </cell>
          <cell r="B4884" t="str">
            <v>ITE4</v>
          </cell>
          <cell r="C4884" t="str">
            <v>A00</v>
          </cell>
          <cell r="D4884" t="str">
            <v>PC_EMP</v>
          </cell>
          <cell r="E4884" t="str">
            <v>T</v>
          </cell>
          <cell r="F4884" t="str">
            <v>BES</v>
          </cell>
          <cell r="G4884" t="str">
            <v>RSE</v>
          </cell>
          <cell r="H4884" t="str">
            <v>:</v>
          </cell>
          <cell r="I4884" t="str">
            <v>NC</v>
          </cell>
          <cell r="K4884" t="str">
            <v>V</v>
          </cell>
          <cell r="L4884">
            <v>38628.496828703705</v>
          </cell>
          <cell r="M4884" t="str">
            <v>gchateaug</v>
          </cell>
          <cell r="N4884">
            <v>38680.624479166669</v>
          </cell>
          <cell r="O4884" t="str">
            <v>gchateaug</v>
          </cell>
        </row>
        <row r="4885">
          <cell r="A4885" t="str">
            <v>2001</v>
          </cell>
          <cell r="B4885" t="str">
            <v>ITE2</v>
          </cell>
          <cell r="C4885" t="str">
            <v>A00</v>
          </cell>
          <cell r="D4885" t="str">
            <v>PC_EMP</v>
          </cell>
          <cell r="E4885" t="str">
            <v>T</v>
          </cell>
          <cell r="F4885" t="str">
            <v>TOTAL</v>
          </cell>
          <cell r="G4885" t="str">
            <v>TOTAL</v>
          </cell>
          <cell r="H4885" t="str">
            <v>:</v>
          </cell>
          <cell r="I4885" t="str">
            <v>NC</v>
          </cell>
          <cell r="K4885" t="str">
            <v>V</v>
          </cell>
          <cell r="L4885">
            <v>38628.496828703705</v>
          </cell>
          <cell r="M4885" t="str">
            <v>gchateaug</v>
          </cell>
          <cell r="N4885">
            <v>38680.624479166669</v>
          </cell>
          <cell r="O4885" t="str">
            <v>gchateaug</v>
          </cell>
        </row>
        <row r="4886">
          <cell r="A4886" t="str">
            <v>2001</v>
          </cell>
          <cell r="B4886" t="str">
            <v>ITE2</v>
          </cell>
          <cell r="C4886" t="str">
            <v>A00</v>
          </cell>
          <cell r="D4886" t="str">
            <v>PC_EMP</v>
          </cell>
          <cell r="E4886" t="str">
            <v>T</v>
          </cell>
          <cell r="F4886" t="str">
            <v>TOTAL</v>
          </cell>
          <cell r="G4886" t="str">
            <v>RSE</v>
          </cell>
          <cell r="H4886" t="str">
            <v>:</v>
          </cell>
          <cell r="I4886" t="str">
            <v>NC</v>
          </cell>
          <cell r="K4886" t="str">
            <v>V</v>
          </cell>
          <cell r="L4886">
            <v>38628.496828703705</v>
          </cell>
          <cell r="M4886" t="str">
            <v>gchateaug</v>
          </cell>
          <cell r="N4886">
            <v>38680.624479166669</v>
          </cell>
          <cell r="O4886" t="str">
            <v>gchateaug</v>
          </cell>
        </row>
        <row r="4887">
          <cell r="A4887" t="str">
            <v>2001</v>
          </cell>
          <cell r="B4887" t="str">
            <v>ITE2</v>
          </cell>
          <cell r="C4887" t="str">
            <v>A00</v>
          </cell>
          <cell r="D4887" t="str">
            <v>PC_EMP</v>
          </cell>
          <cell r="E4887" t="str">
            <v>T</v>
          </cell>
          <cell r="F4887" t="str">
            <v>BES</v>
          </cell>
          <cell r="G4887" t="str">
            <v>TOTAL</v>
          </cell>
          <cell r="H4887" t="str">
            <v>:</v>
          </cell>
          <cell r="I4887" t="str">
            <v>NC</v>
          </cell>
          <cell r="K4887" t="str">
            <v>V</v>
          </cell>
          <cell r="L4887">
            <v>38628.496828703705</v>
          </cell>
          <cell r="M4887" t="str">
            <v>gchateaug</v>
          </cell>
          <cell r="N4887">
            <v>38680.624479166669</v>
          </cell>
          <cell r="O4887" t="str">
            <v>gchateaug</v>
          </cell>
        </row>
        <row r="4888">
          <cell r="A4888" t="str">
            <v>2001</v>
          </cell>
          <cell r="B4888" t="str">
            <v>ITE2</v>
          </cell>
          <cell r="C4888" t="str">
            <v>A00</v>
          </cell>
          <cell r="D4888" t="str">
            <v>PC_EMP</v>
          </cell>
          <cell r="E4888" t="str">
            <v>T</v>
          </cell>
          <cell r="F4888" t="str">
            <v>BES</v>
          </cell>
          <cell r="G4888" t="str">
            <v>RSE</v>
          </cell>
          <cell r="H4888" t="str">
            <v>:</v>
          </cell>
          <cell r="I4888" t="str">
            <v>NC</v>
          </cell>
          <cell r="K4888" t="str">
            <v>V</v>
          </cell>
          <cell r="L4888">
            <v>38628.496828703705</v>
          </cell>
          <cell r="M4888" t="str">
            <v>gchateaug</v>
          </cell>
          <cell r="N4888">
            <v>38680.624479166669</v>
          </cell>
          <cell r="O4888" t="str">
            <v>gchateaug</v>
          </cell>
        </row>
        <row r="4889">
          <cell r="A4889" t="str">
            <v>2001</v>
          </cell>
          <cell r="B4889" t="str">
            <v>ITC4</v>
          </cell>
          <cell r="C4889" t="str">
            <v>A00</v>
          </cell>
          <cell r="D4889" t="str">
            <v>PC_EMP</v>
          </cell>
          <cell r="E4889" t="str">
            <v>T</v>
          </cell>
          <cell r="F4889" t="str">
            <v>TOTAL</v>
          </cell>
          <cell r="G4889" t="str">
            <v>TOTAL</v>
          </cell>
          <cell r="H4889" t="str">
            <v>:</v>
          </cell>
          <cell r="I4889" t="str">
            <v>NC</v>
          </cell>
          <cell r="K4889" t="str">
            <v>V</v>
          </cell>
          <cell r="L4889">
            <v>38628.496828703705</v>
          </cell>
          <cell r="M4889" t="str">
            <v>gchateaug</v>
          </cell>
          <cell r="N4889">
            <v>38680.624479166669</v>
          </cell>
          <cell r="O4889" t="str">
            <v>gchateaug</v>
          </cell>
        </row>
        <row r="4890">
          <cell r="A4890" t="str">
            <v>2001</v>
          </cell>
          <cell r="B4890" t="str">
            <v>ITC4</v>
          </cell>
          <cell r="C4890" t="str">
            <v>A00</v>
          </cell>
          <cell r="D4890" t="str">
            <v>PC_EMP</v>
          </cell>
          <cell r="E4890" t="str">
            <v>T</v>
          </cell>
          <cell r="F4890" t="str">
            <v>TOTAL</v>
          </cell>
          <cell r="G4890" t="str">
            <v>RSE</v>
          </cell>
          <cell r="H4890" t="str">
            <v>:</v>
          </cell>
          <cell r="I4890" t="str">
            <v>NC</v>
          </cell>
          <cell r="K4890" t="str">
            <v>V</v>
          </cell>
          <cell r="L4890">
            <v>38628.496828703705</v>
          </cell>
          <cell r="M4890" t="str">
            <v>gchateaug</v>
          </cell>
          <cell r="N4890">
            <v>38680.624479166669</v>
          </cell>
          <cell r="O4890" t="str">
            <v>gchateaug</v>
          </cell>
        </row>
        <row r="4891">
          <cell r="A4891" t="str">
            <v>2001</v>
          </cell>
          <cell r="B4891" t="str">
            <v>ITC4</v>
          </cell>
          <cell r="C4891" t="str">
            <v>A00</v>
          </cell>
          <cell r="D4891" t="str">
            <v>PC_EMP</v>
          </cell>
          <cell r="E4891" t="str">
            <v>T</v>
          </cell>
          <cell r="F4891" t="str">
            <v>BES</v>
          </cell>
          <cell r="G4891" t="str">
            <v>TOTAL</v>
          </cell>
          <cell r="H4891" t="str">
            <v>:</v>
          </cell>
          <cell r="I4891" t="str">
            <v>NC</v>
          </cell>
          <cell r="K4891" t="str">
            <v>V</v>
          </cell>
          <cell r="L4891">
            <v>38628.496828703705</v>
          </cell>
          <cell r="M4891" t="str">
            <v>gchateaug</v>
          </cell>
          <cell r="N4891">
            <v>38680.624479166669</v>
          </cell>
          <cell r="O4891" t="str">
            <v>gchateaug</v>
          </cell>
        </row>
        <row r="4892">
          <cell r="A4892" t="str">
            <v>2003</v>
          </cell>
          <cell r="B4892" t="str">
            <v>DEF</v>
          </cell>
          <cell r="C4892" t="str">
            <v>A00</v>
          </cell>
          <cell r="D4892" t="str">
            <v>PC_EMP</v>
          </cell>
          <cell r="E4892" t="str">
            <v>T</v>
          </cell>
          <cell r="F4892" t="str">
            <v>BES</v>
          </cell>
          <cell r="G4892" t="str">
            <v>TOTAL</v>
          </cell>
          <cell r="I4892" t="str">
            <v>MS</v>
          </cell>
          <cell r="K4892" t="str">
            <v>V</v>
          </cell>
          <cell r="L4892">
            <v>38628.496828703705</v>
          </cell>
          <cell r="M4892" t="str">
            <v>gchateaug</v>
          </cell>
          <cell r="N4892">
            <v>38680.630706018521</v>
          </cell>
          <cell r="O4892" t="str">
            <v>gchateaug</v>
          </cell>
          <cell r="Q4892">
            <v>0.3</v>
          </cell>
        </row>
        <row r="4893">
          <cell r="A4893" t="str">
            <v>2003</v>
          </cell>
          <cell r="B4893" t="str">
            <v>DEF</v>
          </cell>
          <cell r="C4893" t="str">
            <v>A00</v>
          </cell>
          <cell r="D4893" t="str">
            <v>PC_EMP</v>
          </cell>
          <cell r="E4893" t="str">
            <v>T</v>
          </cell>
          <cell r="F4893" t="str">
            <v>BES</v>
          </cell>
          <cell r="G4893" t="str">
            <v>RSE</v>
          </cell>
          <cell r="I4893" t="str">
            <v>MS</v>
          </cell>
          <cell r="K4893" t="str">
            <v>V</v>
          </cell>
          <cell r="L4893">
            <v>38628.496828703705</v>
          </cell>
          <cell r="M4893" t="str">
            <v>gchateaug</v>
          </cell>
          <cell r="N4893">
            <v>38680.630706018521</v>
          </cell>
          <cell r="O4893" t="str">
            <v>gchateaug</v>
          </cell>
          <cell r="Q4893">
            <v>0.18</v>
          </cell>
        </row>
        <row r="4894">
          <cell r="A4894" t="str">
            <v>2003</v>
          </cell>
          <cell r="B4894" t="str">
            <v>DEC</v>
          </cell>
          <cell r="C4894" t="str">
            <v>A00</v>
          </cell>
          <cell r="D4894" t="str">
            <v>PC_EMP</v>
          </cell>
          <cell r="E4894" t="str">
            <v>T</v>
          </cell>
          <cell r="F4894" t="str">
            <v>TOTAL</v>
          </cell>
          <cell r="G4894" t="str">
            <v>TOTAL</v>
          </cell>
          <cell r="I4894" t="str">
            <v>MS</v>
          </cell>
          <cell r="K4894" t="str">
            <v>V</v>
          </cell>
          <cell r="L4894">
            <v>38628.496828703705</v>
          </cell>
          <cell r="M4894" t="str">
            <v>gchateaug</v>
          </cell>
          <cell r="N4894">
            <v>38680.630694444444</v>
          </cell>
          <cell r="O4894" t="str">
            <v>gchateaug</v>
          </cell>
          <cell r="Q4894">
            <v>1.22</v>
          </cell>
        </row>
        <row r="4895">
          <cell r="A4895" t="str">
            <v>2003</v>
          </cell>
          <cell r="B4895" t="str">
            <v>DEC</v>
          </cell>
          <cell r="C4895" t="str">
            <v>A00</v>
          </cell>
          <cell r="D4895" t="str">
            <v>PC_EMP</v>
          </cell>
          <cell r="E4895" t="str">
            <v>T</v>
          </cell>
          <cell r="F4895" t="str">
            <v>TOTAL</v>
          </cell>
          <cell r="G4895" t="str">
            <v>RSE</v>
          </cell>
          <cell r="I4895" t="str">
            <v>MS</v>
          </cell>
          <cell r="K4895" t="str">
            <v>V</v>
          </cell>
          <cell r="L4895">
            <v>38628.496828703705</v>
          </cell>
          <cell r="M4895" t="str">
            <v>gchateaug</v>
          </cell>
          <cell r="N4895">
            <v>38680.630694444444</v>
          </cell>
          <cell r="O4895" t="str">
            <v>gchateaug</v>
          </cell>
          <cell r="Q4895">
            <v>0.76</v>
          </cell>
        </row>
        <row r="4896">
          <cell r="A4896" t="str">
            <v>2003</v>
          </cell>
          <cell r="B4896" t="str">
            <v>DEC</v>
          </cell>
          <cell r="C4896" t="str">
            <v>A00</v>
          </cell>
          <cell r="D4896" t="str">
            <v>PC_EMP</v>
          </cell>
          <cell r="E4896" t="str">
            <v>T</v>
          </cell>
          <cell r="F4896" t="str">
            <v>BES</v>
          </cell>
          <cell r="G4896" t="str">
            <v>TOTAL</v>
          </cell>
          <cell r="I4896" t="str">
            <v>MS</v>
          </cell>
          <cell r="K4896" t="str">
            <v>V</v>
          </cell>
          <cell r="L4896">
            <v>38628.496828703705</v>
          </cell>
          <cell r="M4896" t="str">
            <v>gchateaug</v>
          </cell>
          <cell r="N4896">
            <v>38680.630694444444</v>
          </cell>
          <cell r="O4896" t="str">
            <v>gchateaug</v>
          </cell>
          <cell r="Q4896">
            <v>0.3</v>
          </cell>
        </row>
        <row r="4897">
          <cell r="A4897" t="str">
            <v>2003</v>
          </cell>
          <cell r="B4897" t="str">
            <v>DEC</v>
          </cell>
          <cell r="C4897" t="str">
            <v>A00</v>
          </cell>
          <cell r="D4897" t="str">
            <v>PC_EMP</v>
          </cell>
          <cell r="E4897" t="str">
            <v>T</v>
          </cell>
          <cell r="F4897" t="str">
            <v>BES</v>
          </cell>
          <cell r="G4897" t="str">
            <v>RSE</v>
          </cell>
          <cell r="I4897" t="str">
            <v>MS</v>
          </cell>
          <cell r="K4897" t="str">
            <v>V</v>
          </cell>
          <cell r="L4897">
            <v>38628.496828703705</v>
          </cell>
          <cell r="M4897" t="str">
            <v>gchateaug</v>
          </cell>
          <cell r="N4897">
            <v>38680.630694444444</v>
          </cell>
          <cell r="O4897" t="str">
            <v>gchateaug</v>
          </cell>
          <cell r="Q4897">
            <v>0.13</v>
          </cell>
        </row>
        <row r="4898">
          <cell r="A4898" t="str">
            <v>2003</v>
          </cell>
          <cell r="B4898" t="str">
            <v>DEB</v>
          </cell>
          <cell r="C4898" t="str">
            <v>A00</v>
          </cell>
          <cell r="D4898" t="str">
            <v>PC_EMP</v>
          </cell>
          <cell r="E4898" t="str">
            <v>T</v>
          </cell>
          <cell r="F4898" t="str">
            <v>TOTAL</v>
          </cell>
          <cell r="G4898" t="str">
            <v>TOTAL</v>
          </cell>
          <cell r="I4898" t="str">
            <v>MS</v>
          </cell>
          <cell r="K4898" t="str">
            <v>V</v>
          </cell>
          <cell r="L4898">
            <v>38628.496828703705</v>
          </cell>
          <cell r="M4898" t="str">
            <v>gchateaug</v>
          </cell>
          <cell r="N4898">
            <v>38680.630694444444</v>
          </cell>
          <cell r="O4898" t="str">
            <v>gchateaug</v>
          </cell>
          <cell r="Q4898">
            <v>1.27</v>
          </cell>
        </row>
        <row r="4899">
          <cell r="A4899" t="str">
            <v>2003</v>
          </cell>
          <cell r="B4899" t="str">
            <v>DEB</v>
          </cell>
          <cell r="C4899" t="str">
            <v>A00</v>
          </cell>
          <cell r="D4899" t="str">
            <v>PC_EMP</v>
          </cell>
          <cell r="E4899" t="str">
            <v>T</v>
          </cell>
          <cell r="F4899" t="str">
            <v>TOTAL</v>
          </cell>
          <cell r="G4899" t="str">
            <v>RSE</v>
          </cell>
          <cell r="I4899" t="str">
            <v>MS</v>
          </cell>
          <cell r="K4899" t="str">
            <v>V</v>
          </cell>
          <cell r="L4899">
            <v>38628.496828703705</v>
          </cell>
          <cell r="M4899" t="str">
            <v>gchateaug</v>
          </cell>
          <cell r="N4899">
            <v>38680.630694444444</v>
          </cell>
          <cell r="O4899" t="str">
            <v>gchateaug</v>
          </cell>
          <cell r="Q4899">
            <v>0.63</v>
          </cell>
        </row>
        <row r="4900">
          <cell r="A4900" t="str">
            <v>2003</v>
          </cell>
          <cell r="B4900" t="str">
            <v>DEB</v>
          </cell>
          <cell r="C4900" t="str">
            <v>A00</v>
          </cell>
          <cell r="D4900" t="str">
            <v>PC_EMP</v>
          </cell>
          <cell r="E4900" t="str">
            <v>T</v>
          </cell>
          <cell r="F4900" t="str">
            <v>BES</v>
          </cell>
          <cell r="G4900" t="str">
            <v>TOTAL</v>
          </cell>
          <cell r="I4900" t="str">
            <v>MS</v>
          </cell>
          <cell r="K4900" t="str">
            <v>V</v>
          </cell>
          <cell r="L4900">
            <v>38628.496828703705</v>
          </cell>
          <cell r="M4900" t="str">
            <v>gchateaug</v>
          </cell>
          <cell r="N4900">
            <v>38680.630694444444</v>
          </cell>
          <cell r="O4900" t="str">
            <v>gchateaug</v>
          </cell>
          <cell r="Q4900">
            <v>0.7</v>
          </cell>
        </row>
        <row r="4901">
          <cell r="A4901" t="str">
            <v>2003</v>
          </cell>
          <cell r="B4901" t="str">
            <v>DEB</v>
          </cell>
          <cell r="C4901" t="str">
            <v>A00</v>
          </cell>
          <cell r="D4901" t="str">
            <v>PC_EMP</v>
          </cell>
          <cell r="E4901" t="str">
            <v>T</v>
          </cell>
          <cell r="F4901" t="str">
            <v>BES</v>
          </cell>
          <cell r="G4901" t="str">
            <v>RSE</v>
          </cell>
          <cell r="I4901" t="str">
            <v>MS</v>
          </cell>
          <cell r="K4901" t="str">
            <v>V</v>
          </cell>
          <cell r="L4901">
            <v>38628.496828703705</v>
          </cell>
          <cell r="M4901" t="str">
            <v>gchateaug</v>
          </cell>
          <cell r="N4901">
            <v>38680.630694444444</v>
          </cell>
          <cell r="O4901" t="str">
            <v>gchateaug</v>
          </cell>
          <cell r="Q4901">
            <v>0.22</v>
          </cell>
        </row>
        <row r="4902">
          <cell r="A4902" t="str">
            <v>2003</v>
          </cell>
          <cell r="B4902" t="str">
            <v>DE92</v>
          </cell>
          <cell r="C4902" t="str">
            <v>A00</v>
          </cell>
          <cell r="D4902" t="str">
            <v>PC_EMP</v>
          </cell>
          <cell r="E4902" t="str">
            <v>T</v>
          </cell>
          <cell r="F4902" t="str">
            <v>TOTAL</v>
          </cell>
          <cell r="G4902" t="str">
            <v>TOTAL</v>
          </cell>
          <cell r="I4902" t="str">
            <v>MS</v>
          </cell>
          <cell r="K4902" t="str">
            <v>V</v>
          </cell>
          <cell r="L4902">
            <v>38628.496828703705</v>
          </cell>
          <cell r="M4902" t="str">
            <v>gchateaug</v>
          </cell>
          <cell r="N4902">
            <v>38680.630694444444</v>
          </cell>
          <cell r="O4902" t="str">
            <v>gchateaug</v>
          </cell>
          <cell r="Q4902">
            <v>1.77</v>
          </cell>
        </row>
        <row r="4903">
          <cell r="A4903" t="str">
            <v>2003</v>
          </cell>
          <cell r="B4903" t="str">
            <v>DE92</v>
          </cell>
          <cell r="C4903" t="str">
            <v>A00</v>
          </cell>
          <cell r="D4903" t="str">
            <v>PC_EMP</v>
          </cell>
          <cell r="E4903" t="str">
            <v>T</v>
          </cell>
          <cell r="F4903" t="str">
            <v>TOTAL</v>
          </cell>
          <cell r="G4903" t="str">
            <v>RSE</v>
          </cell>
          <cell r="I4903" t="str">
            <v>MS</v>
          </cell>
          <cell r="K4903" t="str">
            <v>V</v>
          </cell>
          <cell r="L4903">
            <v>38628.496828703705</v>
          </cell>
          <cell r="M4903" t="str">
            <v>gchateaug</v>
          </cell>
          <cell r="N4903">
            <v>38680.630694444444</v>
          </cell>
          <cell r="O4903" t="str">
            <v>gchateaug</v>
          </cell>
          <cell r="Q4903">
            <v>1.05</v>
          </cell>
        </row>
        <row r="4904">
          <cell r="A4904" t="str">
            <v>2003</v>
          </cell>
          <cell r="B4904" t="str">
            <v>DE92</v>
          </cell>
          <cell r="C4904" t="str">
            <v>A00</v>
          </cell>
          <cell r="D4904" t="str">
            <v>PC_EMP</v>
          </cell>
          <cell r="E4904" t="str">
            <v>T</v>
          </cell>
          <cell r="F4904" t="str">
            <v>BES</v>
          </cell>
          <cell r="G4904" t="str">
            <v>TOTAL</v>
          </cell>
          <cell r="I4904" t="str">
            <v>MS</v>
          </cell>
          <cell r="K4904" t="str">
            <v>V</v>
          </cell>
          <cell r="L4904">
            <v>38628.496828703705</v>
          </cell>
          <cell r="M4904" t="str">
            <v>gchateaug</v>
          </cell>
          <cell r="N4904">
            <v>38680.630694444444</v>
          </cell>
          <cell r="O4904" t="str">
            <v>gchateaug</v>
          </cell>
          <cell r="Q4904">
            <v>0.81</v>
          </cell>
        </row>
        <row r="4905">
          <cell r="A4905" t="str">
            <v>2003</v>
          </cell>
          <cell r="B4905" t="str">
            <v>UKJ</v>
          </cell>
          <cell r="C4905" t="str">
            <v>A00</v>
          </cell>
          <cell r="D4905" t="str">
            <v>PC_EMP</v>
          </cell>
          <cell r="E4905" t="str">
            <v>T</v>
          </cell>
          <cell r="F4905" t="str">
            <v>BES</v>
          </cell>
          <cell r="G4905" t="str">
            <v>RSE</v>
          </cell>
          <cell r="H4905" t="str">
            <v>:</v>
          </cell>
          <cell r="I4905" t="str">
            <v>NC</v>
          </cell>
          <cell r="K4905" t="str">
            <v>V</v>
          </cell>
          <cell r="L4905">
            <v>38628.496828703705</v>
          </cell>
          <cell r="M4905" t="str">
            <v>gchateaug</v>
          </cell>
          <cell r="N4905">
            <v>38680.624490740738</v>
          </cell>
          <cell r="O4905" t="str">
            <v>gchateaug</v>
          </cell>
        </row>
        <row r="4906">
          <cell r="A4906" t="str">
            <v>2003</v>
          </cell>
          <cell r="B4906" t="str">
            <v>SK03</v>
          </cell>
          <cell r="C4906" t="str">
            <v>A00</v>
          </cell>
          <cell r="D4906" t="str">
            <v>PC_EMP</v>
          </cell>
          <cell r="E4906" t="str">
            <v>T</v>
          </cell>
          <cell r="F4906" t="str">
            <v>TOTAL</v>
          </cell>
          <cell r="G4906" t="str">
            <v>TOTAL</v>
          </cell>
          <cell r="I4906" t="str">
            <v>MS</v>
          </cell>
          <cell r="K4906" t="str">
            <v>V</v>
          </cell>
          <cell r="L4906">
            <v>38628.496828703705</v>
          </cell>
          <cell r="M4906" t="str">
            <v>gchateaug</v>
          </cell>
          <cell r="N4906">
            <v>38680.624490740738</v>
          </cell>
          <cell r="O4906" t="str">
            <v>gchateaug</v>
          </cell>
          <cell r="Q4906">
            <v>0.61</v>
          </cell>
        </row>
        <row r="4907">
          <cell r="A4907" t="str">
            <v>2003</v>
          </cell>
          <cell r="B4907" t="str">
            <v>SK03</v>
          </cell>
          <cell r="C4907" t="str">
            <v>A00</v>
          </cell>
          <cell r="D4907" t="str">
            <v>PC_EMP</v>
          </cell>
          <cell r="E4907" t="str">
            <v>T</v>
          </cell>
          <cell r="F4907" t="str">
            <v>TOTAL</v>
          </cell>
          <cell r="G4907" t="str">
            <v>RSE</v>
          </cell>
          <cell r="I4907" t="str">
            <v>MS</v>
          </cell>
          <cell r="K4907" t="str">
            <v>V</v>
          </cell>
          <cell r="L4907">
            <v>38628.496828703705</v>
          </cell>
          <cell r="M4907" t="str">
            <v>gchateaug</v>
          </cell>
          <cell r="N4907">
            <v>38680.624490740738</v>
          </cell>
          <cell r="O4907" t="str">
            <v>gchateaug</v>
          </cell>
          <cell r="Q4907">
            <v>0.49</v>
          </cell>
        </row>
        <row r="4908">
          <cell r="A4908" t="str">
            <v>2003</v>
          </cell>
          <cell r="B4908" t="str">
            <v>SK03</v>
          </cell>
          <cell r="C4908" t="str">
            <v>A00</v>
          </cell>
          <cell r="D4908" t="str">
            <v>PC_EMP</v>
          </cell>
          <cell r="E4908" t="str">
            <v>T</v>
          </cell>
          <cell r="F4908" t="str">
            <v>BES</v>
          </cell>
          <cell r="G4908" t="str">
            <v>TOTAL</v>
          </cell>
          <cell r="I4908" t="str">
            <v>MS</v>
          </cell>
          <cell r="K4908" t="str">
            <v>V</v>
          </cell>
          <cell r="L4908">
            <v>38628.496828703705</v>
          </cell>
          <cell r="M4908" t="str">
            <v>gchateaug</v>
          </cell>
          <cell r="N4908">
            <v>38680.624490740738</v>
          </cell>
          <cell r="O4908" t="str">
            <v>gchateaug</v>
          </cell>
          <cell r="Q4908">
            <v>0.18</v>
          </cell>
        </row>
        <row r="4909">
          <cell r="A4909" t="str">
            <v>2003</v>
          </cell>
          <cell r="B4909" t="str">
            <v>SK03</v>
          </cell>
          <cell r="C4909" t="str">
            <v>A00</v>
          </cell>
          <cell r="D4909" t="str">
            <v>PC_EMP</v>
          </cell>
          <cell r="E4909" t="str">
            <v>T</v>
          </cell>
          <cell r="F4909" t="str">
            <v>BES</v>
          </cell>
          <cell r="G4909" t="str">
            <v>RSE</v>
          </cell>
          <cell r="I4909" t="str">
            <v>MS</v>
          </cell>
          <cell r="K4909" t="str">
            <v>V</v>
          </cell>
          <cell r="L4909">
            <v>38628.496828703705</v>
          </cell>
          <cell r="M4909" t="str">
            <v>gchateaug</v>
          </cell>
          <cell r="N4909">
            <v>38680.624490740738</v>
          </cell>
          <cell r="O4909" t="str">
            <v>gchateaug</v>
          </cell>
          <cell r="Q4909">
            <v>0.08</v>
          </cell>
        </row>
        <row r="4910">
          <cell r="A4910" t="str">
            <v>2003</v>
          </cell>
          <cell r="B4910" t="str">
            <v>SE09</v>
          </cell>
          <cell r="C4910" t="str">
            <v>A00</v>
          </cell>
          <cell r="D4910" t="str">
            <v>PC_EMP</v>
          </cell>
          <cell r="E4910" t="str">
            <v>T</v>
          </cell>
          <cell r="F4910" t="str">
            <v>TOTAL</v>
          </cell>
          <cell r="G4910" t="str">
            <v>TOTAL</v>
          </cell>
          <cell r="H4910" t="str">
            <v>:</v>
          </cell>
          <cell r="I4910" t="str">
            <v>NC</v>
          </cell>
          <cell r="K4910" t="str">
            <v>V</v>
          </cell>
          <cell r="L4910">
            <v>38628.496828703705</v>
          </cell>
          <cell r="M4910" t="str">
            <v>gchateaug</v>
          </cell>
          <cell r="N4910">
            <v>38680.624490740738</v>
          </cell>
          <cell r="O4910" t="str">
            <v>gchateaug</v>
          </cell>
        </row>
        <row r="4911">
          <cell r="A4911" t="str">
            <v>2003</v>
          </cell>
          <cell r="B4911" t="str">
            <v>SE09</v>
          </cell>
          <cell r="C4911" t="str">
            <v>A00</v>
          </cell>
          <cell r="D4911" t="str">
            <v>PC_EMP</v>
          </cell>
          <cell r="E4911" t="str">
            <v>T</v>
          </cell>
          <cell r="F4911" t="str">
            <v>BES</v>
          </cell>
          <cell r="G4911" t="str">
            <v>TOTAL</v>
          </cell>
          <cell r="I4911" t="str">
            <v>MS</v>
          </cell>
          <cell r="K4911" t="str">
            <v>V</v>
          </cell>
          <cell r="L4911">
            <v>38628.496828703705</v>
          </cell>
          <cell r="M4911" t="str">
            <v>gchateaug</v>
          </cell>
          <cell r="N4911">
            <v>38680.624490740738</v>
          </cell>
          <cell r="O4911" t="str">
            <v>gchateaug</v>
          </cell>
          <cell r="Q4911">
            <v>0.33</v>
          </cell>
        </row>
        <row r="4912">
          <cell r="A4912" t="str">
            <v>2003</v>
          </cell>
          <cell r="B4912" t="str">
            <v>SE09</v>
          </cell>
          <cell r="C4912" t="str">
            <v>A00</v>
          </cell>
          <cell r="D4912" t="str">
            <v>PC_EMP</v>
          </cell>
          <cell r="E4912" t="str">
            <v>T</v>
          </cell>
          <cell r="F4912" t="str">
            <v>BES</v>
          </cell>
          <cell r="G4912" t="str">
            <v>RSE</v>
          </cell>
          <cell r="I4912" t="str">
            <v>MS</v>
          </cell>
          <cell r="K4912" t="str">
            <v>V</v>
          </cell>
          <cell r="L4912">
            <v>38628.496828703705</v>
          </cell>
          <cell r="M4912" t="str">
            <v>gchateaug</v>
          </cell>
          <cell r="N4912">
            <v>38680.624490740738</v>
          </cell>
          <cell r="O4912" t="str">
            <v>gchateaug</v>
          </cell>
          <cell r="Q4912">
            <v>0.19</v>
          </cell>
        </row>
        <row r="4913">
          <cell r="A4913" t="str">
            <v>2003</v>
          </cell>
          <cell r="B4913" t="str">
            <v>SE0</v>
          </cell>
          <cell r="C4913" t="str">
            <v>A00</v>
          </cell>
          <cell r="D4913" t="str">
            <v>PC_EMP</v>
          </cell>
          <cell r="E4913" t="str">
            <v>T</v>
          </cell>
          <cell r="F4913" t="str">
            <v>TOTAL</v>
          </cell>
          <cell r="G4913" t="str">
            <v>TOTAL</v>
          </cell>
          <cell r="I4913" t="str">
            <v>MS</v>
          </cell>
          <cell r="K4913" t="str">
            <v>V</v>
          </cell>
          <cell r="L4913">
            <v>38628.496828703705</v>
          </cell>
          <cell r="M4913" t="str">
            <v>gchateaug</v>
          </cell>
          <cell r="N4913">
            <v>38681.684502314813</v>
          </cell>
          <cell r="O4913" t="str">
            <v>gchateaug</v>
          </cell>
          <cell r="Q4913">
            <v>2.4900000000000002</v>
          </cell>
        </row>
        <row r="4914">
          <cell r="A4914" t="str">
            <v>2003</v>
          </cell>
          <cell r="B4914" t="str">
            <v>SE0</v>
          </cell>
          <cell r="C4914" t="str">
            <v>A00</v>
          </cell>
          <cell r="D4914" t="str">
            <v>PC_EMP</v>
          </cell>
          <cell r="E4914" t="str">
            <v>T</v>
          </cell>
          <cell r="F4914" t="str">
            <v>TOTAL</v>
          </cell>
          <cell r="G4914" t="str">
            <v>RSE</v>
          </cell>
          <cell r="I4914" t="str">
            <v>MS</v>
          </cell>
          <cell r="K4914" t="str">
            <v>V</v>
          </cell>
          <cell r="L4914">
            <v>38628.496828703705</v>
          </cell>
          <cell r="M4914" t="str">
            <v>gchateaug</v>
          </cell>
          <cell r="N4914">
            <v>38681.684502314813</v>
          </cell>
          <cell r="O4914" t="str">
            <v>gchateaug</v>
          </cell>
          <cell r="Q4914">
            <v>0.78</v>
          </cell>
        </row>
        <row r="4915">
          <cell r="A4915" t="str">
            <v>2000</v>
          </cell>
          <cell r="B4915" t="str">
            <v>RO03</v>
          </cell>
          <cell r="C4915" t="str">
            <v>A00</v>
          </cell>
          <cell r="D4915" t="str">
            <v>PC_EMP</v>
          </cell>
          <cell r="E4915" t="str">
            <v>T</v>
          </cell>
          <cell r="F4915" t="str">
            <v>BES</v>
          </cell>
          <cell r="G4915" t="str">
            <v>TOTAL</v>
          </cell>
          <cell r="H4915" t="str">
            <v>:</v>
          </cell>
          <cell r="I4915" t="str">
            <v>NC</v>
          </cell>
          <cell r="K4915" t="str">
            <v>V</v>
          </cell>
          <cell r="L4915">
            <v>38628.496840277781</v>
          </cell>
          <cell r="M4915" t="str">
            <v>gchateaug</v>
          </cell>
          <cell r="N4915">
            <v>38680.624467592592</v>
          </cell>
          <cell r="O4915" t="str">
            <v>gchateaug</v>
          </cell>
        </row>
        <row r="4916">
          <cell r="A4916" t="str">
            <v>2000</v>
          </cell>
          <cell r="B4916" t="str">
            <v>RO03</v>
          </cell>
          <cell r="C4916" t="str">
            <v>A00</v>
          </cell>
          <cell r="D4916" t="str">
            <v>PC_EMP</v>
          </cell>
          <cell r="E4916" t="str">
            <v>T</v>
          </cell>
          <cell r="F4916" t="str">
            <v>BES</v>
          </cell>
          <cell r="G4916" t="str">
            <v>RSE</v>
          </cell>
          <cell r="H4916" t="str">
            <v>:</v>
          </cell>
          <cell r="I4916" t="str">
            <v>NC</v>
          </cell>
          <cell r="K4916" t="str">
            <v>V</v>
          </cell>
          <cell r="L4916">
            <v>38628.496840277781</v>
          </cell>
          <cell r="M4916" t="str">
            <v>gchateaug</v>
          </cell>
          <cell r="N4916">
            <v>38680.624467592592</v>
          </cell>
          <cell r="O4916" t="str">
            <v>gchateaug</v>
          </cell>
        </row>
        <row r="4917">
          <cell r="A4917" t="str">
            <v>2000</v>
          </cell>
          <cell r="B4917" t="str">
            <v>RO02</v>
          </cell>
          <cell r="C4917" t="str">
            <v>A00</v>
          </cell>
          <cell r="D4917" t="str">
            <v>PC_EMP</v>
          </cell>
          <cell r="E4917" t="str">
            <v>T</v>
          </cell>
          <cell r="F4917" t="str">
            <v>TOTAL</v>
          </cell>
          <cell r="G4917" t="str">
            <v>TOTAL</v>
          </cell>
          <cell r="H4917" t="str">
            <v>:</v>
          </cell>
          <cell r="I4917" t="str">
            <v>NC</v>
          </cell>
          <cell r="K4917" t="str">
            <v>V</v>
          </cell>
          <cell r="L4917">
            <v>38628.496840277781</v>
          </cell>
          <cell r="M4917" t="str">
            <v>gchateaug</v>
          </cell>
          <cell r="N4917">
            <v>38680.624467592592</v>
          </cell>
          <cell r="O4917" t="str">
            <v>gchateaug</v>
          </cell>
        </row>
        <row r="4918">
          <cell r="A4918" t="str">
            <v>2000</v>
          </cell>
          <cell r="B4918" t="str">
            <v>RO02</v>
          </cell>
          <cell r="C4918" t="str">
            <v>A00</v>
          </cell>
          <cell r="D4918" t="str">
            <v>PC_EMP</v>
          </cell>
          <cell r="E4918" t="str">
            <v>T</v>
          </cell>
          <cell r="F4918" t="str">
            <v>TOTAL</v>
          </cell>
          <cell r="G4918" t="str">
            <v>RSE</v>
          </cell>
          <cell r="H4918" t="str">
            <v>:</v>
          </cell>
          <cell r="I4918" t="str">
            <v>NC</v>
          </cell>
          <cell r="K4918" t="str">
            <v>V</v>
          </cell>
          <cell r="L4918">
            <v>38628.496840277781</v>
          </cell>
          <cell r="M4918" t="str">
            <v>gchateaug</v>
          </cell>
          <cell r="N4918">
            <v>38680.624467592592</v>
          </cell>
          <cell r="O4918" t="str">
            <v>gchateaug</v>
          </cell>
        </row>
        <row r="4919">
          <cell r="A4919" t="str">
            <v>2000</v>
          </cell>
          <cell r="B4919" t="str">
            <v>RO02</v>
          </cell>
          <cell r="C4919" t="str">
            <v>A00</v>
          </cell>
          <cell r="D4919" t="str">
            <v>PC_EMP</v>
          </cell>
          <cell r="E4919" t="str">
            <v>T</v>
          </cell>
          <cell r="F4919" t="str">
            <v>BES</v>
          </cell>
          <cell r="G4919" t="str">
            <v>TOTAL</v>
          </cell>
          <cell r="H4919" t="str">
            <v>:</v>
          </cell>
          <cell r="I4919" t="str">
            <v>NC</v>
          </cell>
          <cell r="K4919" t="str">
            <v>V</v>
          </cell>
          <cell r="L4919">
            <v>38628.496840277781</v>
          </cell>
          <cell r="M4919" t="str">
            <v>gchateaug</v>
          </cell>
          <cell r="N4919">
            <v>38680.624467592592</v>
          </cell>
          <cell r="O4919" t="str">
            <v>gchateaug</v>
          </cell>
        </row>
        <row r="4920">
          <cell r="A4920" t="str">
            <v>2001</v>
          </cell>
          <cell r="B4920" t="str">
            <v>PT2</v>
          </cell>
          <cell r="C4920" t="str">
            <v>A00</v>
          </cell>
          <cell r="D4920" t="str">
            <v>PC_EMP</v>
          </cell>
          <cell r="E4920" t="str">
            <v>T</v>
          </cell>
          <cell r="F4920" t="str">
            <v>TOTAL</v>
          </cell>
          <cell r="G4920" t="str">
            <v>RSE</v>
          </cell>
          <cell r="I4920" t="str">
            <v>NC</v>
          </cell>
          <cell r="J4920" t="str">
            <v>; former flag equal "s"</v>
          </cell>
          <cell r="K4920" t="str">
            <v>V</v>
          </cell>
          <cell r="L4920">
            <v>38628.496840277781</v>
          </cell>
          <cell r="M4920" t="str">
            <v>gchateaug</v>
          </cell>
          <cell r="N4920">
            <v>38680.624467592592</v>
          </cell>
          <cell r="O4920" t="str">
            <v>gchateaug</v>
          </cell>
          <cell r="Q4920">
            <v>0.43</v>
          </cell>
        </row>
        <row r="4921">
          <cell r="A4921" t="str">
            <v>2001</v>
          </cell>
          <cell r="B4921" t="str">
            <v>PT2</v>
          </cell>
          <cell r="C4921" t="str">
            <v>A00</v>
          </cell>
          <cell r="D4921" t="str">
            <v>PC_EMP</v>
          </cell>
          <cell r="E4921" t="str">
            <v>T</v>
          </cell>
          <cell r="F4921" t="str">
            <v>BES</v>
          </cell>
          <cell r="G4921" t="str">
            <v>TOTAL</v>
          </cell>
          <cell r="I4921" t="str">
            <v>NC</v>
          </cell>
          <cell r="J4921" t="str">
            <v>; former flag equal "s"</v>
          </cell>
          <cell r="K4921" t="str">
            <v>V</v>
          </cell>
          <cell r="L4921">
            <v>38628.496840277781</v>
          </cell>
          <cell r="M4921" t="str">
            <v>gchateaug</v>
          </cell>
          <cell r="N4921">
            <v>38680.624467592592</v>
          </cell>
          <cell r="O4921" t="str">
            <v>gchateaug</v>
          </cell>
          <cell r="Q4921">
            <v>0</v>
          </cell>
        </row>
        <row r="4922">
          <cell r="A4922" t="str">
            <v>2001</v>
          </cell>
          <cell r="B4922" t="str">
            <v>PT2</v>
          </cell>
          <cell r="C4922" t="str">
            <v>A00</v>
          </cell>
          <cell r="D4922" t="str">
            <v>PC_EMP</v>
          </cell>
          <cell r="E4922" t="str">
            <v>T</v>
          </cell>
          <cell r="F4922" t="str">
            <v>BES</v>
          </cell>
          <cell r="G4922" t="str">
            <v>RSE</v>
          </cell>
          <cell r="I4922" t="str">
            <v>NC</v>
          </cell>
          <cell r="J4922" t="str">
            <v>; former flag equal "s"</v>
          </cell>
          <cell r="K4922" t="str">
            <v>V</v>
          </cell>
          <cell r="L4922">
            <v>38628.496840277781</v>
          </cell>
          <cell r="M4922" t="str">
            <v>gchateaug</v>
          </cell>
          <cell r="N4922">
            <v>38680.624467592592</v>
          </cell>
          <cell r="O4922" t="str">
            <v>gchateaug</v>
          </cell>
          <cell r="Q4922">
            <v>0</v>
          </cell>
        </row>
        <row r="4923">
          <cell r="A4923" t="str">
            <v>2001</v>
          </cell>
          <cell r="B4923" t="str">
            <v>PL33</v>
          </cell>
          <cell r="C4923" t="str">
            <v>A00</v>
          </cell>
          <cell r="D4923" t="str">
            <v>PC_EMP</v>
          </cell>
          <cell r="E4923" t="str">
            <v>T</v>
          </cell>
          <cell r="F4923" t="str">
            <v>TOTAL</v>
          </cell>
          <cell r="G4923" t="str">
            <v>TOTAL</v>
          </cell>
          <cell r="H4923" t="str">
            <v>:</v>
          </cell>
          <cell r="I4923" t="str">
            <v>NC</v>
          </cell>
          <cell r="K4923" t="str">
            <v>V</v>
          </cell>
          <cell r="L4923">
            <v>38628.496840277781</v>
          </cell>
          <cell r="M4923" t="str">
            <v>gchateaug</v>
          </cell>
          <cell r="N4923">
            <v>38680.624467592592</v>
          </cell>
          <cell r="O4923" t="str">
            <v>gchateaug</v>
          </cell>
        </row>
        <row r="4924">
          <cell r="A4924" t="str">
            <v>2001</v>
          </cell>
          <cell r="B4924" t="str">
            <v>PL33</v>
          </cell>
          <cell r="C4924" t="str">
            <v>A00</v>
          </cell>
          <cell r="D4924" t="str">
            <v>PC_EMP</v>
          </cell>
          <cell r="E4924" t="str">
            <v>T</v>
          </cell>
          <cell r="F4924" t="str">
            <v>TOTAL</v>
          </cell>
          <cell r="G4924" t="str">
            <v>RSE</v>
          </cell>
          <cell r="H4924" t="str">
            <v>:</v>
          </cell>
          <cell r="I4924" t="str">
            <v>NC</v>
          </cell>
          <cell r="K4924" t="str">
            <v>V</v>
          </cell>
          <cell r="L4924">
            <v>38628.496840277781</v>
          </cell>
          <cell r="M4924" t="str">
            <v>gchateaug</v>
          </cell>
          <cell r="N4924">
            <v>38680.624467592592</v>
          </cell>
          <cell r="O4924" t="str">
            <v>gchateaug</v>
          </cell>
        </row>
        <row r="4925">
          <cell r="A4925" t="str">
            <v>2001</v>
          </cell>
          <cell r="B4925" t="str">
            <v>ES53</v>
          </cell>
          <cell r="C4925" t="str">
            <v>A00</v>
          </cell>
          <cell r="D4925" t="str">
            <v>PC_EMP</v>
          </cell>
          <cell r="E4925" t="str">
            <v>T</v>
          </cell>
          <cell r="F4925" t="str">
            <v>BES</v>
          </cell>
          <cell r="G4925" t="str">
            <v>TOTAL</v>
          </cell>
          <cell r="I4925" t="str">
            <v>NC</v>
          </cell>
          <cell r="J4925" t="str">
            <v>; former flag equal "s"</v>
          </cell>
          <cell r="K4925" t="str">
            <v>V</v>
          </cell>
          <cell r="L4925">
            <v>38628.496840277781</v>
          </cell>
          <cell r="M4925" t="str">
            <v>gchateaug</v>
          </cell>
          <cell r="N4925">
            <v>38680.624444444446</v>
          </cell>
          <cell r="O4925" t="str">
            <v>gchateaug</v>
          </cell>
          <cell r="Q4925">
            <v>0.03</v>
          </cell>
        </row>
        <row r="4926">
          <cell r="A4926" t="str">
            <v>2001</v>
          </cell>
          <cell r="B4926" t="str">
            <v>ES53</v>
          </cell>
          <cell r="C4926" t="str">
            <v>A00</v>
          </cell>
          <cell r="D4926" t="str">
            <v>PC_EMP</v>
          </cell>
          <cell r="E4926" t="str">
            <v>T</v>
          </cell>
          <cell r="F4926" t="str">
            <v>BES</v>
          </cell>
          <cell r="G4926" t="str">
            <v>RSE</v>
          </cell>
          <cell r="I4926" t="str">
            <v>NC</v>
          </cell>
          <cell r="J4926" t="str">
            <v>; former flag equal "s"</v>
          </cell>
          <cell r="K4926" t="str">
            <v>V</v>
          </cell>
          <cell r="L4926">
            <v>38628.496840277781</v>
          </cell>
          <cell r="M4926" t="str">
            <v>gchateaug</v>
          </cell>
          <cell r="N4926">
            <v>38680.624444444446</v>
          </cell>
          <cell r="O4926" t="str">
            <v>gchateaug</v>
          </cell>
          <cell r="Q4926">
            <v>0.01</v>
          </cell>
        </row>
        <row r="4927">
          <cell r="A4927" t="str">
            <v>2001</v>
          </cell>
          <cell r="B4927" t="str">
            <v>ES43</v>
          </cell>
          <cell r="C4927" t="str">
            <v>A00</v>
          </cell>
          <cell r="D4927" t="str">
            <v>PC_EMP</v>
          </cell>
          <cell r="E4927" t="str">
            <v>T</v>
          </cell>
          <cell r="F4927" t="str">
            <v>TOTAL</v>
          </cell>
          <cell r="G4927" t="str">
            <v>TOTAL</v>
          </cell>
          <cell r="I4927" t="str">
            <v>NC</v>
          </cell>
          <cell r="K4927" t="str">
            <v>V</v>
          </cell>
          <cell r="L4927">
            <v>38628.496840277781</v>
          </cell>
          <cell r="M4927" t="str">
            <v>gchateaug</v>
          </cell>
          <cell r="N4927">
            <v>38680.624444444446</v>
          </cell>
          <cell r="O4927" t="str">
            <v>gchateaug</v>
          </cell>
          <cell r="Q4927">
            <v>0.71</v>
          </cell>
        </row>
        <row r="4928">
          <cell r="A4928" t="str">
            <v>2001</v>
          </cell>
          <cell r="B4928" t="str">
            <v>ES43</v>
          </cell>
          <cell r="C4928" t="str">
            <v>A00</v>
          </cell>
          <cell r="D4928" t="str">
            <v>PC_EMP</v>
          </cell>
          <cell r="E4928" t="str">
            <v>T</v>
          </cell>
          <cell r="F4928" t="str">
            <v>TOTAL</v>
          </cell>
          <cell r="G4928" t="str">
            <v>RSE</v>
          </cell>
          <cell r="I4928" t="str">
            <v>NC</v>
          </cell>
          <cell r="K4928" t="str">
            <v>V</v>
          </cell>
          <cell r="L4928">
            <v>38628.496840277781</v>
          </cell>
          <cell r="M4928" t="str">
            <v>gchateaug</v>
          </cell>
          <cell r="N4928">
            <v>38680.624444444446</v>
          </cell>
          <cell r="O4928" t="str">
            <v>gchateaug</v>
          </cell>
          <cell r="Q4928">
            <v>0.6</v>
          </cell>
        </row>
        <row r="4929">
          <cell r="A4929" t="str">
            <v>2001</v>
          </cell>
          <cell r="B4929" t="str">
            <v>ES43</v>
          </cell>
          <cell r="C4929" t="str">
            <v>A00</v>
          </cell>
          <cell r="D4929" t="str">
            <v>PC_EMP</v>
          </cell>
          <cell r="E4929" t="str">
            <v>T</v>
          </cell>
          <cell r="F4929" t="str">
            <v>BES</v>
          </cell>
          <cell r="G4929" t="str">
            <v>TOTAL</v>
          </cell>
          <cell r="I4929" t="str">
            <v>NC</v>
          </cell>
          <cell r="J4929" t="str">
            <v>; former flag equal "s"</v>
          </cell>
          <cell r="K4929" t="str">
            <v>V</v>
          </cell>
          <cell r="L4929">
            <v>38628.496840277781</v>
          </cell>
          <cell r="M4929" t="str">
            <v>gchateaug</v>
          </cell>
          <cell r="N4929">
            <v>38680.624444444446</v>
          </cell>
          <cell r="O4929" t="str">
            <v>gchateaug</v>
          </cell>
          <cell r="Q4929">
            <v>0.04</v>
          </cell>
        </row>
        <row r="4930">
          <cell r="A4930" t="str">
            <v>2001</v>
          </cell>
          <cell r="B4930" t="str">
            <v>ES43</v>
          </cell>
          <cell r="C4930" t="str">
            <v>A00</v>
          </cell>
          <cell r="D4930" t="str">
            <v>PC_EMP</v>
          </cell>
          <cell r="E4930" t="str">
            <v>T</v>
          </cell>
          <cell r="F4930" t="str">
            <v>BES</v>
          </cell>
          <cell r="G4930" t="str">
            <v>RSE</v>
          </cell>
          <cell r="I4930" t="str">
            <v>NC</v>
          </cell>
          <cell r="J4930" t="str">
            <v>; former flag equal "s"</v>
          </cell>
          <cell r="K4930" t="str">
            <v>V</v>
          </cell>
          <cell r="L4930">
            <v>38628.496840277781</v>
          </cell>
          <cell r="M4930" t="str">
            <v>gchateaug</v>
          </cell>
          <cell r="N4930">
            <v>38680.624444444446</v>
          </cell>
          <cell r="O4930" t="str">
            <v>gchateaug</v>
          </cell>
          <cell r="Q4930">
            <v>0.01</v>
          </cell>
        </row>
        <row r="4931">
          <cell r="A4931" t="str">
            <v>2001</v>
          </cell>
          <cell r="B4931" t="str">
            <v>ES4</v>
          </cell>
          <cell r="C4931" t="str">
            <v>A00</v>
          </cell>
          <cell r="D4931" t="str">
            <v>PC_EMP</v>
          </cell>
          <cell r="E4931" t="str">
            <v>T</v>
          </cell>
          <cell r="F4931" t="str">
            <v>TOTAL</v>
          </cell>
          <cell r="G4931" t="str">
            <v>TOTAL</v>
          </cell>
          <cell r="I4931" t="str">
            <v>NC</v>
          </cell>
          <cell r="K4931" t="str">
            <v>V</v>
          </cell>
          <cell r="L4931">
            <v>38628.496840277781</v>
          </cell>
          <cell r="M4931" t="str">
            <v>gchateaug</v>
          </cell>
          <cell r="N4931">
            <v>38680.624444444446</v>
          </cell>
          <cell r="O4931" t="str">
            <v>gchateaug</v>
          </cell>
          <cell r="Q4931">
            <v>1.04</v>
          </cell>
        </row>
        <row r="4932">
          <cell r="A4932" t="str">
            <v>2001</v>
          </cell>
          <cell r="B4932" t="str">
            <v>ES4</v>
          </cell>
          <cell r="C4932" t="str">
            <v>A00</v>
          </cell>
          <cell r="D4932" t="str">
            <v>PC_EMP</v>
          </cell>
          <cell r="E4932" t="str">
            <v>T</v>
          </cell>
          <cell r="F4932" t="str">
            <v>TOTAL</v>
          </cell>
          <cell r="G4932" t="str">
            <v>RSE</v>
          </cell>
          <cell r="I4932" t="str">
            <v>NC</v>
          </cell>
          <cell r="J4932" t="str">
            <v>; former flag equal "s"</v>
          </cell>
          <cell r="K4932" t="str">
            <v>V</v>
          </cell>
          <cell r="L4932">
            <v>38628.496840277781</v>
          </cell>
          <cell r="M4932" t="str">
            <v>gchateaug</v>
          </cell>
          <cell r="N4932">
            <v>38680.624444444446</v>
          </cell>
          <cell r="O4932" t="str">
            <v>gchateaug</v>
          </cell>
          <cell r="Q4932">
            <v>0.74</v>
          </cell>
        </row>
        <row r="4933">
          <cell r="A4933" t="str">
            <v>2003</v>
          </cell>
          <cell r="B4933" t="str">
            <v>RO08</v>
          </cell>
          <cell r="C4933" t="str">
            <v>A00</v>
          </cell>
          <cell r="D4933" t="str">
            <v>PC_EMP</v>
          </cell>
          <cell r="E4933" t="str">
            <v>T</v>
          </cell>
          <cell r="F4933" t="str">
            <v>BES</v>
          </cell>
          <cell r="G4933" t="str">
            <v>TOTAL</v>
          </cell>
          <cell r="I4933" t="str">
            <v>MS</v>
          </cell>
          <cell r="K4933" t="str">
            <v>V</v>
          </cell>
          <cell r="L4933">
            <v>38628.496851851851</v>
          </cell>
          <cell r="M4933" t="str">
            <v>gchateaug</v>
          </cell>
          <cell r="N4933">
            <v>38680.624479166669</v>
          </cell>
          <cell r="O4933" t="str">
            <v>gchateaug</v>
          </cell>
          <cell r="Q4933">
            <v>0.7</v>
          </cell>
        </row>
        <row r="4934">
          <cell r="A4934" t="str">
            <v>2003</v>
          </cell>
          <cell r="B4934" t="str">
            <v>RO08</v>
          </cell>
          <cell r="C4934" t="str">
            <v>A00</v>
          </cell>
          <cell r="D4934" t="str">
            <v>PC_EMP</v>
          </cell>
          <cell r="E4934" t="str">
            <v>T</v>
          </cell>
          <cell r="F4934" t="str">
            <v>BES</v>
          </cell>
          <cell r="G4934" t="str">
            <v>RSE</v>
          </cell>
          <cell r="I4934" t="str">
            <v>MS</v>
          </cell>
          <cell r="K4934" t="str">
            <v>V</v>
          </cell>
          <cell r="L4934">
            <v>38628.496851851851</v>
          </cell>
          <cell r="M4934" t="str">
            <v>gchateaug</v>
          </cell>
          <cell r="N4934">
            <v>38680.624479166669</v>
          </cell>
          <cell r="O4934" t="str">
            <v>gchateaug</v>
          </cell>
          <cell r="Q4934">
            <v>0.44</v>
          </cell>
        </row>
        <row r="4935">
          <cell r="A4935" t="str">
            <v>2003</v>
          </cell>
          <cell r="B4935" t="str">
            <v>RO05</v>
          </cell>
          <cell r="C4935" t="str">
            <v>A00</v>
          </cell>
          <cell r="D4935" t="str">
            <v>PC_EMP</v>
          </cell>
          <cell r="E4935" t="str">
            <v>T</v>
          </cell>
          <cell r="F4935" t="str">
            <v>TOTAL</v>
          </cell>
          <cell r="G4935" t="str">
            <v>TOTAL</v>
          </cell>
          <cell r="I4935" t="str">
            <v>MS</v>
          </cell>
          <cell r="K4935" t="str">
            <v>V</v>
          </cell>
          <cell r="L4935">
            <v>38628.496851851851</v>
          </cell>
          <cell r="M4935" t="str">
            <v>gchateaug</v>
          </cell>
          <cell r="N4935">
            <v>38680.624479166669</v>
          </cell>
          <cell r="O4935" t="str">
            <v>gchateaug</v>
          </cell>
          <cell r="Q4935">
            <v>0.41</v>
          </cell>
        </row>
        <row r="4936">
          <cell r="A4936" t="str">
            <v>2003</v>
          </cell>
          <cell r="B4936" t="str">
            <v>RO05</v>
          </cell>
          <cell r="C4936" t="str">
            <v>A00</v>
          </cell>
          <cell r="D4936" t="str">
            <v>PC_EMP</v>
          </cell>
          <cell r="E4936" t="str">
            <v>T</v>
          </cell>
          <cell r="F4936" t="str">
            <v>TOTAL</v>
          </cell>
          <cell r="G4936" t="str">
            <v>RSE</v>
          </cell>
          <cell r="I4936" t="str">
            <v>MS</v>
          </cell>
          <cell r="K4936" t="str">
            <v>V</v>
          </cell>
          <cell r="L4936">
            <v>38628.496851851851</v>
          </cell>
          <cell r="M4936" t="str">
            <v>gchateaug</v>
          </cell>
          <cell r="N4936">
            <v>38680.624479166669</v>
          </cell>
          <cell r="O4936" t="str">
            <v>gchateaug</v>
          </cell>
          <cell r="Q4936">
            <v>0.31</v>
          </cell>
        </row>
        <row r="4937">
          <cell r="A4937" t="str">
            <v>1983</v>
          </cell>
          <cell r="B4937" t="str">
            <v>LU0</v>
          </cell>
          <cell r="C4937" t="str">
            <v>A00</v>
          </cell>
          <cell r="D4937" t="str">
            <v>PC_EMP</v>
          </cell>
          <cell r="E4937" t="str">
            <v>T</v>
          </cell>
          <cell r="F4937" t="str">
            <v>BES</v>
          </cell>
          <cell r="G4937" t="str">
            <v>RSE</v>
          </cell>
          <cell r="H4937" t="str">
            <v>:</v>
          </cell>
          <cell r="I4937" t="str">
            <v>NC</v>
          </cell>
          <cell r="K4937" t="str">
            <v>V</v>
          </cell>
          <cell r="L4937">
            <v>38628.496770833335</v>
          </cell>
          <cell r="M4937" t="str">
            <v>gchateaug</v>
          </cell>
          <cell r="N4937">
            <v>38680.624409722222</v>
          </cell>
          <cell r="O4937" t="str">
            <v>gchateaug</v>
          </cell>
        </row>
        <row r="4938">
          <cell r="A4938" t="str">
            <v>2000</v>
          </cell>
          <cell r="B4938" t="str">
            <v>SI00</v>
          </cell>
          <cell r="C4938" t="str">
            <v>A00</v>
          </cell>
          <cell r="D4938" t="str">
            <v>PC_EMP</v>
          </cell>
          <cell r="E4938" t="str">
            <v>T</v>
          </cell>
          <cell r="F4938" t="str">
            <v>BES</v>
          </cell>
          <cell r="G4938" t="str">
            <v>TOTAL</v>
          </cell>
          <cell r="I4938" t="str">
            <v>NC</v>
          </cell>
          <cell r="K4938" t="str">
            <v>V</v>
          </cell>
          <cell r="L4938">
            <v>38628.496770833335</v>
          </cell>
          <cell r="M4938" t="str">
            <v>gchateaug</v>
          </cell>
          <cell r="N4938">
            <v>38681.684641203705</v>
          </cell>
          <cell r="O4938" t="str">
            <v>gchateaug</v>
          </cell>
          <cell r="Q4938">
            <v>0.54</v>
          </cell>
        </row>
        <row r="4939">
          <cell r="A4939" t="str">
            <v>2000</v>
          </cell>
          <cell r="B4939" t="str">
            <v>SI00</v>
          </cell>
          <cell r="C4939" t="str">
            <v>A00</v>
          </cell>
          <cell r="D4939" t="str">
            <v>PC_EMP</v>
          </cell>
          <cell r="E4939" t="str">
            <v>T</v>
          </cell>
          <cell r="F4939" t="str">
            <v>TOTAL</v>
          </cell>
          <cell r="G4939" t="str">
            <v>RSE</v>
          </cell>
          <cell r="I4939" t="str">
            <v>NC</v>
          </cell>
          <cell r="K4939" t="str">
            <v>V</v>
          </cell>
          <cell r="L4939">
            <v>38628.496770833335</v>
          </cell>
          <cell r="M4939" t="str">
            <v>gchateaug</v>
          </cell>
          <cell r="N4939">
            <v>38681.684641203705</v>
          </cell>
          <cell r="O4939" t="str">
            <v>gchateaug</v>
          </cell>
          <cell r="Q4939">
            <v>0.73</v>
          </cell>
        </row>
        <row r="4940">
          <cell r="A4940" t="str">
            <v>2000</v>
          </cell>
          <cell r="B4940" t="str">
            <v>SI00</v>
          </cell>
          <cell r="C4940" t="str">
            <v>A00</v>
          </cell>
          <cell r="D4940" t="str">
            <v>PC_EMP</v>
          </cell>
          <cell r="E4940" t="str">
            <v>T</v>
          </cell>
          <cell r="F4940" t="str">
            <v>TOTAL</v>
          </cell>
          <cell r="G4940" t="str">
            <v>TOTAL</v>
          </cell>
          <cell r="I4940" t="str">
            <v>NC</v>
          </cell>
          <cell r="K4940" t="str">
            <v>V</v>
          </cell>
          <cell r="L4940">
            <v>38628.496770833335</v>
          </cell>
          <cell r="M4940" t="str">
            <v>gchateaug</v>
          </cell>
          <cell r="N4940">
            <v>38681.684641203705</v>
          </cell>
          <cell r="O4940" t="str">
            <v>gchateaug</v>
          </cell>
          <cell r="Q4940">
            <v>1.37</v>
          </cell>
        </row>
        <row r="4941">
          <cell r="A4941" t="str">
            <v>2000</v>
          </cell>
          <cell r="B4941" t="str">
            <v>SI0</v>
          </cell>
          <cell r="C4941" t="str">
            <v>A00</v>
          </cell>
          <cell r="D4941" t="str">
            <v>PC_EMP</v>
          </cell>
          <cell r="E4941" t="str">
            <v>T</v>
          </cell>
          <cell r="F4941" t="str">
            <v>BES</v>
          </cell>
          <cell r="G4941" t="str">
            <v>RSE</v>
          </cell>
          <cell r="I4941" t="str">
            <v>NC</v>
          </cell>
          <cell r="K4941" t="str">
            <v>V</v>
          </cell>
          <cell r="L4941">
            <v>38628.496770833335</v>
          </cell>
          <cell r="M4941" t="str">
            <v>gchateaug</v>
          </cell>
          <cell r="N4941">
            <v>38681.684479166666</v>
          </cell>
          <cell r="O4941" t="str">
            <v>gchateaug</v>
          </cell>
          <cell r="Q4941">
            <v>0.18</v>
          </cell>
        </row>
        <row r="4942">
          <cell r="A4942" t="str">
            <v>2000</v>
          </cell>
          <cell r="B4942" t="str">
            <v>SI0</v>
          </cell>
          <cell r="C4942" t="str">
            <v>A00</v>
          </cell>
          <cell r="D4942" t="str">
            <v>PC_EMP</v>
          </cell>
          <cell r="E4942" t="str">
            <v>T</v>
          </cell>
          <cell r="F4942" t="str">
            <v>BES</v>
          </cell>
          <cell r="G4942" t="str">
            <v>TOTAL</v>
          </cell>
          <cell r="I4942" t="str">
            <v>NC</v>
          </cell>
          <cell r="K4942" t="str">
            <v>V</v>
          </cell>
          <cell r="L4942">
            <v>38628.496770833335</v>
          </cell>
          <cell r="M4942" t="str">
            <v>gchateaug</v>
          </cell>
          <cell r="N4942">
            <v>38681.684479166666</v>
          </cell>
          <cell r="O4942" t="str">
            <v>gchateaug</v>
          </cell>
          <cell r="Q4942">
            <v>0.54</v>
          </cell>
        </row>
        <row r="4943">
          <cell r="A4943" t="str">
            <v>2000</v>
          </cell>
          <cell r="B4943" t="str">
            <v>SI0</v>
          </cell>
          <cell r="C4943" t="str">
            <v>A00</v>
          </cell>
          <cell r="D4943" t="str">
            <v>PC_EMP</v>
          </cell>
          <cell r="E4943" t="str">
            <v>T</v>
          </cell>
          <cell r="F4943" t="str">
            <v>TOTAL</v>
          </cell>
          <cell r="G4943" t="str">
            <v>RSE</v>
          </cell>
          <cell r="I4943" t="str">
            <v>NC</v>
          </cell>
          <cell r="K4943" t="str">
            <v>V</v>
          </cell>
          <cell r="L4943">
            <v>38628.496770833335</v>
          </cell>
          <cell r="M4943" t="str">
            <v>gchateaug</v>
          </cell>
          <cell r="N4943">
            <v>38681.684479166666</v>
          </cell>
          <cell r="O4943" t="str">
            <v>gchateaug</v>
          </cell>
          <cell r="Q4943">
            <v>0.73</v>
          </cell>
        </row>
        <row r="4944">
          <cell r="A4944" t="str">
            <v>2000</v>
          </cell>
          <cell r="B4944" t="str">
            <v>SI0</v>
          </cell>
          <cell r="C4944" t="str">
            <v>A00</v>
          </cell>
          <cell r="D4944" t="str">
            <v>PC_EMP</v>
          </cell>
          <cell r="E4944" t="str">
            <v>T</v>
          </cell>
          <cell r="F4944" t="str">
            <v>TOTAL</v>
          </cell>
          <cell r="G4944" t="str">
            <v>TOTAL</v>
          </cell>
          <cell r="I4944" t="str">
            <v>NC</v>
          </cell>
          <cell r="K4944" t="str">
            <v>V</v>
          </cell>
          <cell r="L4944">
            <v>38628.496770833335</v>
          </cell>
          <cell r="M4944" t="str">
            <v>gchateaug</v>
          </cell>
          <cell r="N4944">
            <v>38681.684479166666</v>
          </cell>
          <cell r="O4944" t="str">
            <v>gchateaug</v>
          </cell>
          <cell r="Q4944">
            <v>1.37</v>
          </cell>
        </row>
        <row r="4945">
          <cell r="A4945" t="str">
            <v>2000</v>
          </cell>
          <cell r="B4945" t="str">
            <v>SE0A</v>
          </cell>
          <cell r="C4945" t="str">
            <v>A00</v>
          </cell>
          <cell r="D4945" t="str">
            <v>PC_EMP</v>
          </cell>
          <cell r="E4945" t="str">
            <v>T</v>
          </cell>
          <cell r="F4945" t="str">
            <v>BES</v>
          </cell>
          <cell r="G4945" t="str">
            <v>TOTAL</v>
          </cell>
          <cell r="H4945" t="str">
            <v>:</v>
          </cell>
          <cell r="I4945" t="str">
            <v>NC</v>
          </cell>
          <cell r="K4945" t="str">
            <v>V</v>
          </cell>
          <cell r="L4945">
            <v>38628.496770833335</v>
          </cell>
          <cell r="M4945" t="str">
            <v>gchateaug</v>
          </cell>
          <cell r="N4945">
            <v>38680.624432870369</v>
          </cell>
          <cell r="O4945" t="str">
            <v>gchateaug</v>
          </cell>
        </row>
        <row r="4946">
          <cell r="A4946" t="str">
            <v>2000</v>
          </cell>
          <cell r="B4946" t="str">
            <v>SE0A</v>
          </cell>
          <cell r="C4946" t="str">
            <v>A00</v>
          </cell>
          <cell r="D4946" t="str">
            <v>PC_EMP</v>
          </cell>
          <cell r="E4946" t="str">
            <v>T</v>
          </cell>
          <cell r="F4946" t="str">
            <v>TOTAL</v>
          </cell>
          <cell r="G4946" t="str">
            <v>TOTAL</v>
          </cell>
          <cell r="H4946" t="str">
            <v>:</v>
          </cell>
          <cell r="I4946" t="str">
            <v>NC</v>
          </cell>
          <cell r="K4946" t="str">
            <v>V</v>
          </cell>
          <cell r="L4946">
            <v>38628.496770833335</v>
          </cell>
          <cell r="M4946" t="str">
            <v>gchateaug</v>
          </cell>
          <cell r="N4946">
            <v>38680.624432870369</v>
          </cell>
          <cell r="O4946" t="str">
            <v>gchateaug</v>
          </cell>
        </row>
        <row r="4947">
          <cell r="A4947" t="str">
            <v>2000</v>
          </cell>
          <cell r="B4947" t="str">
            <v>SE08</v>
          </cell>
          <cell r="C4947" t="str">
            <v>A00</v>
          </cell>
          <cell r="D4947" t="str">
            <v>PC_EMP</v>
          </cell>
          <cell r="E4947" t="str">
            <v>T</v>
          </cell>
          <cell r="F4947" t="str">
            <v>BES</v>
          </cell>
          <cell r="G4947" t="str">
            <v>TOTAL</v>
          </cell>
          <cell r="H4947" t="str">
            <v>:</v>
          </cell>
          <cell r="I4947" t="str">
            <v>NC</v>
          </cell>
          <cell r="K4947" t="str">
            <v>V</v>
          </cell>
          <cell r="L4947">
            <v>38628.496770833335</v>
          </cell>
          <cell r="M4947" t="str">
            <v>gchateaug</v>
          </cell>
          <cell r="N4947">
            <v>38680.624432870369</v>
          </cell>
          <cell r="O4947" t="str">
            <v>gchateaug</v>
          </cell>
        </row>
        <row r="4948">
          <cell r="A4948" t="str">
            <v>2000</v>
          </cell>
          <cell r="B4948" t="str">
            <v>SE08</v>
          </cell>
          <cell r="C4948" t="str">
            <v>A00</v>
          </cell>
          <cell r="D4948" t="str">
            <v>PC_EMP</v>
          </cell>
          <cell r="E4948" t="str">
            <v>T</v>
          </cell>
          <cell r="F4948" t="str">
            <v>TOTAL</v>
          </cell>
          <cell r="G4948" t="str">
            <v>TOTAL</v>
          </cell>
          <cell r="H4948" t="str">
            <v>:</v>
          </cell>
          <cell r="I4948" t="str">
            <v>NC</v>
          </cell>
          <cell r="K4948" t="str">
            <v>V</v>
          </cell>
          <cell r="L4948">
            <v>38628.496770833335</v>
          </cell>
          <cell r="M4948" t="str">
            <v>gchateaug</v>
          </cell>
          <cell r="N4948">
            <v>38680.624432870369</v>
          </cell>
          <cell r="O4948" t="str">
            <v>gchateaug</v>
          </cell>
        </row>
        <row r="4949">
          <cell r="A4949" t="str">
            <v>2000</v>
          </cell>
          <cell r="B4949" t="str">
            <v>SE07</v>
          </cell>
          <cell r="C4949" t="str">
            <v>A00</v>
          </cell>
          <cell r="D4949" t="str">
            <v>PC_EMP</v>
          </cell>
          <cell r="E4949" t="str">
            <v>T</v>
          </cell>
          <cell r="F4949" t="str">
            <v>BES</v>
          </cell>
          <cell r="G4949" t="str">
            <v>TOTAL</v>
          </cell>
          <cell r="H4949" t="str">
            <v>:</v>
          </cell>
          <cell r="I4949" t="str">
            <v>NC</v>
          </cell>
          <cell r="K4949" t="str">
            <v>V</v>
          </cell>
          <cell r="L4949">
            <v>38628.496770833335</v>
          </cell>
          <cell r="M4949" t="str">
            <v>gchateaug</v>
          </cell>
          <cell r="N4949">
            <v>38680.624432870369</v>
          </cell>
          <cell r="O4949" t="str">
            <v>gchateaug</v>
          </cell>
        </row>
        <row r="4950">
          <cell r="A4950" t="str">
            <v>2000</v>
          </cell>
          <cell r="B4950" t="str">
            <v>SE07</v>
          </cell>
          <cell r="C4950" t="str">
            <v>A00</v>
          </cell>
          <cell r="D4950" t="str">
            <v>PC_EMP</v>
          </cell>
          <cell r="E4950" t="str">
            <v>T</v>
          </cell>
          <cell r="F4950" t="str">
            <v>TOTAL</v>
          </cell>
          <cell r="G4950" t="str">
            <v>TOTAL</v>
          </cell>
          <cell r="H4950" t="str">
            <v>:</v>
          </cell>
          <cell r="I4950" t="str">
            <v>NC</v>
          </cell>
          <cell r="K4950" t="str">
            <v>V</v>
          </cell>
          <cell r="L4950">
            <v>38628.496770833335</v>
          </cell>
          <cell r="M4950" t="str">
            <v>gchateaug</v>
          </cell>
          <cell r="N4950">
            <v>38680.624432870369</v>
          </cell>
          <cell r="O4950" t="str">
            <v>gchateaug</v>
          </cell>
        </row>
        <row r="4951">
          <cell r="A4951" t="str">
            <v>2000</v>
          </cell>
          <cell r="B4951" t="str">
            <v>SE06</v>
          </cell>
          <cell r="C4951" t="str">
            <v>A00</v>
          </cell>
          <cell r="D4951" t="str">
            <v>PC_EMP</v>
          </cell>
          <cell r="E4951" t="str">
            <v>T</v>
          </cell>
          <cell r="F4951" t="str">
            <v>BES</v>
          </cell>
          <cell r="G4951" t="str">
            <v>TOTAL</v>
          </cell>
          <cell r="H4951" t="str">
            <v>:</v>
          </cell>
          <cell r="I4951" t="str">
            <v>NC</v>
          </cell>
          <cell r="K4951" t="str">
            <v>V</v>
          </cell>
          <cell r="L4951">
            <v>38628.496770833335</v>
          </cell>
          <cell r="M4951" t="str">
            <v>gchateaug</v>
          </cell>
          <cell r="N4951">
            <v>38680.624432870369</v>
          </cell>
          <cell r="O4951" t="str">
            <v>gchateaug</v>
          </cell>
        </row>
        <row r="4952">
          <cell r="A4952" t="str">
            <v>2000</v>
          </cell>
          <cell r="B4952" t="str">
            <v>SE06</v>
          </cell>
          <cell r="C4952" t="str">
            <v>A00</v>
          </cell>
          <cell r="D4952" t="str">
            <v>PC_EMP</v>
          </cell>
          <cell r="E4952" t="str">
            <v>T</v>
          </cell>
          <cell r="F4952" t="str">
            <v>TOTAL</v>
          </cell>
          <cell r="G4952" t="str">
            <v>TOTAL</v>
          </cell>
          <cell r="H4952" t="str">
            <v>:</v>
          </cell>
          <cell r="I4952" t="str">
            <v>NC</v>
          </cell>
          <cell r="K4952" t="str">
            <v>V</v>
          </cell>
          <cell r="L4952">
            <v>38628.496770833335</v>
          </cell>
          <cell r="M4952" t="str">
            <v>gchateaug</v>
          </cell>
          <cell r="N4952">
            <v>38680.624432870369</v>
          </cell>
          <cell r="O4952" t="str">
            <v>gchateaug</v>
          </cell>
        </row>
        <row r="4953">
          <cell r="A4953" t="str">
            <v>2000</v>
          </cell>
          <cell r="B4953" t="str">
            <v>SE02</v>
          </cell>
          <cell r="C4953" t="str">
            <v>A00</v>
          </cell>
          <cell r="D4953" t="str">
            <v>PC_EMP</v>
          </cell>
          <cell r="E4953" t="str">
            <v>T</v>
          </cell>
          <cell r="F4953" t="str">
            <v>BES</v>
          </cell>
          <cell r="G4953" t="str">
            <v>TOTAL</v>
          </cell>
          <cell r="H4953" t="str">
            <v>:</v>
          </cell>
          <cell r="I4953" t="str">
            <v>NC</v>
          </cell>
          <cell r="K4953" t="str">
            <v>V</v>
          </cell>
          <cell r="L4953">
            <v>38628.496770833335</v>
          </cell>
          <cell r="M4953" t="str">
            <v>gchateaug</v>
          </cell>
          <cell r="N4953">
            <v>38680.624432870369</v>
          </cell>
          <cell r="O4953" t="str">
            <v>gchateaug</v>
          </cell>
        </row>
        <row r="4954">
          <cell r="A4954" t="str">
            <v>2000</v>
          </cell>
          <cell r="B4954" t="str">
            <v>SE02</v>
          </cell>
          <cell r="C4954" t="str">
            <v>A00</v>
          </cell>
          <cell r="D4954" t="str">
            <v>PC_EMP</v>
          </cell>
          <cell r="E4954" t="str">
            <v>T</v>
          </cell>
          <cell r="F4954" t="str">
            <v>TOTAL</v>
          </cell>
          <cell r="G4954" t="str">
            <v>TOTAL</v>
          </cell>
          <cell r="H4954" t="str">
            <v>:</v>
          </cell>
          <cell r="I4954" t="str">
            <v>NC</v>
          </cell>
          <cell r="K4954" t="str">
            <v>V</v>
          </cell>
          <cell r="L4954">
            <v>38628.496770833335</v>
          </cell>
          <cell r="M4954" t="str">
            <v>gchateaug</v>
          </cell>
          <cell r="N4954">
            <v>38680.624432870369</v>
          </cell>
          <cell r="O4954" t="str">
            <v>gchateaug</v>
          </cell>
        </row>
        <row r="4955">
          <cell r="A4955" t="str">
            <v>2000</v>
          </cell>
          <cell r="B4955" t="str">
            <v>SE01</v>
          </cell>
          <cell r="C4955" t="str">
            <v>A00</v>
          </cell>
          <cell r="D4955" t="str">
            <v>PC_EMP</v>
          </cell>
          <cell r="E4955" t="str">
            <v>T</v>
          </cell>
          <cell r="F4955" t="str">
            <v>BES</v>
          </cell>
          <cell r="G4955" t="str">
            <v>TOTAL</v>
          </cell>
          <cell r="H4955" t="str">
            <v>:</v>
          </cell>
          <cell r="I4955" t="str">
            <v>NC</v>
          </cell>
          <cell r="K4955" t="str">
            <v>V</v>
          </cell>
          <cell r="L4955">
            <v>38628.496770833335</v>
          </cell>
          <cell r="M4955" t="str">
            <v>gchateaug</v>
          </cell>
          <cell r="N4955">
            <v>38680.624432870369</v>
          </cell>
          <cell r="O4955" t="str">
            <v>gchateaug</v>
          </cell>
        </row>
        <row r="4956">
          <cell r="A4956" t="str">
            <v>2003</v>
          </cell>
          <cell r="B4956" t="str">
            <v>CZ01</v>
          </cell>
          <cell r="C4956" t="str">
            <v>A00</v>
          </cell>
          <cell r="D4956" t="str">
            <v>PC_EMP</v>
          </cell>
          <cell r="E4956" t="str">
            <v>T</v>
          </cell>
          <cell r="F4956" t="str">
            <v>BES</v>
          </cell>
          <cell r="G4956" t="str">
            <v>TOTAL</v>
          </cell>
          <cell r="I4956" t="str">
            <v>MS</v>
          </cell>
          <cell r="K4956" t="str">
            <v>V</v>
          </cell>
          <cell r="L4956">
            <v>38628.496793981481</v>
          </cell>
          <cell r="M4956" t="str">
            <v>gchateaug</v>
          </cell>
          <cell r="N4956">
            <v>38680.624467592592</v>
          </cell>
          <cell r="O4956" t="str">
            <v>gchateaug</v>
          </cell>
          <cell r="Q4956">
            <v>1.0900000000000001</v>
          </cell>
        </row>
        <row r="4957">
          <cell r="A4957" t="str">
            <v>2003</v>
          </cell>
          <cell r="B4957" t="str">
            <v>CZ01</v>
          </cell>
          <cell r="C4957" t="str">
            <v>A00</v>
          </cell>
          <cell r="D4957" t="str">
            <v>PC_EMP</v>
          </cell>
          <cell r="E4957" t="str">
            <v>T</v>
          </cell>
          <cell r="F4957" t="str">
            <v>BES</v>
          </cell>
          <cell r="G4957" t="str">
            <v>RSE</v>
          </cell>
          <cell r="I4957" t="str">
            <v>MS</v>
          </cell>
          <cell r="K4957" t="str">
            <v>V</v>
          </cell>
          <cell r="L4957">
            <v>38628.496793981481</v>
          </cell>
          <cell r="M4957" t="str">
            <v>gchateaug</v>
          </cell>
          <cell r="N4957">
            <v>38680.624467592592</v>
          </cell>
          <cell r="O4957" t="str">
            <v>gchateaug</v>
          </cell>
          <cell r="Q4957">
            <v>0.56999999999999995</v>
          </cell>
        </row>
        <row r="4958">
          <cell r="A4958" t="str">
            <v>2003</v>
          </cell>
          <cell r="B4958" t="str">
            <v>BE2</v>
          </cell>
          <cell r="C4958" t="str">
            <v>A00</v>
          </cell>
          <cell r="D4958" t="str">
            <v>PC_EMP</v>
          </cell>
          <cell r="E4958" t="str">
            <v>T</v>
          </cell>
          <cell r="F4958" t="str">
            <v>BES</v>
          </cell>
          <cell r="G4958" t="str">
            <v>TOTAL</v>
          </cell>
          <cell r="I4958" t="str">
            <v>MS</v>
          </cell>
          <cell r="K4958" t="str">
            <v>V</v>
          </cell>
          <cell r="L4958">
            <v>38628.496793981481</v>
          </cell>
          <cell r="M4958" t="str">
            <v>gchateaug</v>
          </cell>
          <cell r="N4958">
            <v>38680.624444444446</v>
          </cell>
          <cell r="O4958" t="str">
            <v>gchateaug</v>
          </cell>
          <cell r="Q4958">
            <v>1</v>
          </cell>
        </row>
        <row r="4959">
          <cell r="A4959" t="str">
            <v>2003</v>
          </cell>
          <cell r="B4959" t="str">
            <v>BE2</v>
          </cell>
          <cell r="C4959" t="str">
            <v>A00</v>
          </cell>
          <cell r="D4959" t="str">
            <v>PC_EMP</v>
          </cell>
          <cell r="E4959" t="str">
            <v>T</v>
          </cell>
          <cell r="F4959" t="str">
            <v>BES</v>
          </cell>
          <cell r="G4959" t="str">
            <v>RSE</v>
          </cell>
          <cell r="I4959" t="str">
            <v>MS</v>
          </cell>
          <cell r="K4959" t="str">
            <v>V</v>
          </cell>
          <cell r="L4959">
            <v>38628.496793981481</v>
          </cell>
          <cell r="M4959" t="str">
            <v>gchateaug</v>
          </cell>
          <cell r="N4959">
            <v>38680.624444444446</v>
          </cell>
          <cell r="O4959" t="str">
            <v>gchateaug</v>
          </cell>
          <cell r="Q4959">
            <v>0.51</v>
          </cell>
        </row>
        <row r="4960">
          <cell r="A4960" t="str">
            <v>2002</v>
          </cell>
          <cell r="B4960" t="str">
            <v>UKK4</v>
          </cell>
          <cell r="C4960" t="str">
            <v>A00</v>
          </cell>
          <cell r="D4960" t="str">
            <v>PC_EMP</v>
          </cell>
          <cell r="E4960" t="str">
            <v>T</v>
          </cell>
          <cell r="F4960" t="str">
            <v>TOTAL</v>
          </cell>
          <cell r="G4960" t="str">
            <v>TOTAL</v>
          </cell>
          <cell r="H4960" t="str">
            <v>:</v>
          </cell>
          <cell r="I4960" t="str">
            <v>MS</v>
          </cell>
          <cell r="K4960" t="str">
            <v>V</v>
          </cell>
          <cell r="L4960">
            <v>38628.496793981481</v>
          </cell>
          <cell r="M4960" t="str">
            <v>gchateaug</v>
          </cell>
          <cell r="N4960">
            <v>38680.624444444446</v>
          </cell>
          <cell r="O4960" t="str">
            <v>gchateaug</v>
          </cell>
        </row>
        <row r="4961">
          <cell r="A4961" t="str">
            <v>2002</v>
          </cell>
          <cell r="B4961" t="str">
            <v>UKK4</v>
          </cell>
          <cell r="C4961" t="str">
            <v>A00</v>
          </cell>
          <cell r="D4961" t="str">
            <v>PC_EMP</v>
          </cell>
          <cell r="E4961" t="str">
            <v>T</v>
          </cell>
          <cell r="F4961" t="str">
            <v>TOTAL</v>
          </cell>
          <cell r="G4961" t="str">
            <v>RSE</v>
          </cell>
          <cell r="H4961" t="str">
            <v>:</v>
          </cell>
          <cell r="I4961" t="str">
            <v>MS</v>
          </cell>
          <cell r="K4961" t="str">
            <v>V</v>
          </cell>
          <cell r="L4961">
            <v>38628.496793981481</v>
          </cell>
          <cell r="M4961" t="str">
            <v>gchateaug</v>
          </cell>
          <cell r="N4961">
            <v>38680.624444444446</v>
          </cell>
          <cell r="O4961" t="str">
            <v>gchateaug</v>
          </cell>
        </row>
        <row r="4962">
          <cell r="A4962" t="str">
            <v>2002</v>
          </cell>
          <cell r="B4962" t="str">
            <v>UKK4</v>
          </cell>
          <cell r="C4962" t="str">
            <v>A00</v>
          </cell>
          <cell r="D4962" t="str">
            <v>PC_EMP</v>
          </cell>
          <cell r="E4962" t="str">
            <v>T</v>
          </cell>
          <cell r="F4962" t="str">
            <v>BES</v>
          </cell>
          <cell r="G4962" t="str">
            <v>TOTAL</v>
          </cell>
          <cell r="H4962" t="str">
            <v>:</v>
          </cell>
          <cell r="I4962" t="str">
            <v>MS</v>
          </cell>
          <cell r="K4962" t="str">
            <v>V</v>
          </cell>
          <cell r="L4962">
            <v>38628.496793981481</v>
          </cell>
          <cell r="M4962" t="str">
            <v>gchateaug</v>
          </cell>
          <cell r="N4962">
            <v>38680.624456018515</v>
          </cell>
          <cell r="O4962" t="str">
            <v>gchateaug</v>
          </cell>
        </row>
        <row r="4963">
          <cell r="A4963" t="str">
            <v>2002</v>
          </cell>
          <cell r="B4963" t="str">
            <v>UKK4</v>
          </cell>
          <cell r="C4963" t="str">
            <v>A00</v>
          </cell>
          <cell r="D4963" t="str">
            <v>PC_EMP</v>
          </cell>
          <cell r="E4963" t="str">
            <v>T</v>
          </cell>
          <cell r="F4963" t="str">
            <v>BES</v>
          </cell>
          <cell r="G4963" t="str">
            <v>RSE</v>
          </cell>
          <cell r="H4963" t="str">
            <v>:</v>
          </cell>
          <cell r="I4963" t="str">
            <v>MS</v>
          </cell>
          <cell r="K4963" t="str">
            <v>V</v>
          </cell>
          <cell r="L4963">
            <v>38628.496793981481</v>
          </cell>
          <cell r="M4963" t="str">
            <v>gchateaug</v>
          </cell>
          <cell r="N4963">
            <v>38680.624456018515</v>
          </cell>
          <cell r="O4963" t="str">
            <v>gchateaug</v>
          </cell>
        </row>
        <row r="4964">
          <cell r="A4964" t="str">
            <v>2002</v>
          </cell>
          <cell r="B4964" t="str">
            <v>UKK</v>
          </cell>
          <cell r="C4964" t="str">
            <v>A00</v>
          </cell>
          <cell r="D4964" t="str">
            <v>PC_EMP</v>
          </cell>
          <cell r="E4964" t="str">
            <v>T</v>
          </cell>
          <cell r="F4964" t="str">
            <v>TOTAL</v>
          </cell>
          <cell r="G4964" t="str">
            <v>TOTAL</v>
          </cell>
          <cell r="H4964" t="str">
            <v>:</v>
          </cell>
          <cell r="I4964" t="str">
            <v>MS</v>
          </cell>
          <cell r="K4964" t="str">
            <v>V</v>
          </cell>
          <cell r="L4964">
            <v>38628.496793981481</v>
          </cell>
          <cell r="M4964" t="str">
            <v>gchateaug</v>
          </cell>
          <cell r="N4964">
            <v>38680.624456018515</v>
          </cell>
          <cell r="O4964" t="str">
            <v>gchateaug</v>
          </cell>
        </row>
        <row r="4965">
          <cell r="A4965" t="str">
            <v>2002</v>
          </cell>
          <cell r="B4965" t="str">
            <v>UKK</v>
          </cell>
          <cell r="C4965" t="str">
            <v>A00</v>
          </cell>
          <cell r="D4965" t="str">
            <v>PC_EMP</v>
          </cell>
          <cell r="E4965" t="str">
            <v>T</v>
          </cell>
          <cell r="F4965" t="str">
            <v>TOTAL</v>
          </cell>
          <cell r="G4965" t="str">
            <v>RSE</v>
          </cell>
          <cell r="H4965" t="str">
            <v>:</v>
          </cell>
          <cell r="I4965" t="str">
            <v>MS</v>
          </cell>
          <cell r="K4965" t="str">
            <v>V</v>
          </cell>
          <cell r="L4965">
            <v>38628.496793981481</v>
          </cell>
          <cell r="M4965" t="str">
            <v>gchateaug</v>
          </cell>
          <cell r="N4965">
            <v>38680.624456018515</v>
          </cell>
          <cell r="O4965" t="str">
            <v>gchateaug</v>
          </cell>
        </row>
        <row r="4966">
          <cell r="A4966" t="str">
            <v>2000</v>
          </cell>
          <cell r="B4966" t="str">
            <v>ITF6</v>
          </cell>
          <cell r="C4966" t="str">
            <v>A00</v>
          </cell>
          <cell r="D4966" t="str">
            <v>PC_EMP</v>
          </cell>
          <cell r="E4966" t="str">
            <v>T</v>
          </cell>
          <cell r="F4966" t="str">
            <v>BES</v>
          </cell>
          <cell r="G4966" t="str">
            <v>TOTAL</v>
          </cell>
          <cell r="I4966" t="str">
            <v>NC</v>
          </cell>
          <cell r="J4966" t="str">
            <v>; former flag equal "s"</v>
          </cell>
          <cell r="K4966" t="str">
            <v>V</v>
          </cell>
          <cell r="L4966">
            <v>38628.496805555558</v>
          </cell>
          <cell r="M4966" t="str">
            <v>gchateaug</v>
          </cell>
          <cell r="N4966">
            <v>38680.624456018515</v>
          </cell>
          <cell r="O4966" t="str">
            <v>gchateaug</v>
          </cell>
          <cell r="Q4966">
            <v>0.01</v>
          </cell>
        </row>
        <row r="4967">
          <cell r="A4967" t="str">
            <v>2000</v>
          </cell>
          <cell r="B4967" t="str">
            <v>ITF6</v>
          </cell>
          <cell r="C4967" t="str">
            <v>A00</v>
          </cell>
          <cell r="D4967" t="str">
            <v>PC_EMP</v>
          </cell>
          <cell r="E4967" t="str">
            <v>T</v>
          </cell>
          <cell r="F4967" t="str">
            <v>BES</v>
          </cell>
          <cell r="G4967" t="str">
            <v>RSE</v>
          </cell>
          <cell r="I4967" t="str">
            <v>NC</v>
          </cell>
          <cell r="J4967" t="str">
            <v>; former flag equal "s"</v>
          </cell>
          <cell r="K4967" t="str">
            <v>V</v>
          </cell>
          <cell r="L4967">
            <v>38628.496805555558</v>
          </cell>
          <cell r="M4967" t="str">
            <v>gchateaug</v>
          </cell>
          <cell r="N4967">
            <v>38680.624456018515</v>
          </cell>
          <cell r="O4967" t="str">
            <v>gchateaug</v>
          </cell>
          <cell r="Q4967">
            <v>0.01</v>
          </cell>
        </row>
        <row r="4968">
          <cell r="A4968" t="str">
            <v>2000</v>
          </cell>
          <cell r="B4968" t="str">
            <v>LT00</v>
          </cell>
          <cell r="C4968" t="str">
            <v>A00</v>
          </cell>
          <cell r="D4968" t="str">
            <v>PC_EMP</v>
          </cell>
          <cell r="E4968" t="str">
            <v>T</v>
          </cell>
          <cell r="F4968" t="str">
            <v>TOTAL</v>
          </cell>
          <cell r="G4968" t="str">
            <v>TOTAL</v>
          </cell>
          <cell r="I4968" t="str">
            <v>NC</v>
          </cell>
          <cell r="K4968" t="str">
            <v>V</v>
          </cell>
          <cell r="L4968">
            <v>38628.496805555558</v>
          </cell>
          <cell r="M4968" t="str">
            <v>gchateaug</v>
          </cell>
          <cell r="N4968">
            <v>38681.684652777774</v>
          </cell>
          <cell r="O4968" t="str">
            <v>gchateaug</v>
          </cell>
          <cell r="Q4968">
            <v>1.03</v>
          </cell>
        </row>
        <row r="4969">
          <cell r="A4969" t="str">
            <v>2000</v>
          </cell>
          <cell r="B4969" t="str">
            <v>LT00</v>
          </cell>
          <cell r="C4969" t="str">
            <v>A00</v>
          </cell>
          <cell r="D4969" t="str">
            <v>PC_EMP</v>
          </cell>
          <cell r="E4969" t="str">
            <v>T</v>
          </cell>
          <cell r="F4969" t="str">
            <v>TOTAL</v>
          </cell>
          <cell r="G4969" t="str">
            <v>RSE</v>
          </cell>
          <cell r="I4969" t="str">
            <v>NC</v>
          </cell>
          <cell r="K4969" t="str">
            <v>V</v>
          </cell>
          <cell r="L4969">
            <v>38628.496805555558</v>
          </cell>
          <cell r="M4969" t="str">
            <v>gchateaug</v>
          </cell>
          <cell r="N4969">
            <v>38681.684652777774</v>
          </cell>
          <cell r="O4969" t="str">
            <v>gchateaug</v>
          </cell>
          <cell r="Q4969">
            <v>0.71</v>
          </cell>
        </row>
        <row r="4970">
          <cell r="A4970" t="str">
            <v>2000</v>
          </cell>
          <cell r="B4970" t="str">
            <v>LT00</v>
          </cell>
          <cell r="C4970" t="str">
            <v>A00</v>
          </cell>
          <cell r="D4970" t="str">
            <v>PC_EMP</v>
          </cell>
          <cell r="E4970" t="str">
            <v>T</v>
          </cell>
          <cell r="F4970" t="str">
            <v>BES</v>
          </cell>
          <cell r="G4970" t="str">
            <v>TOTAL</v>
          </cell>
          <cell r="I4970" t="str">
            <v>NC</v>
          </cell>
          <cell r="K4970" t="str">
            <v>V</v>
          </cell>
          <cell r="L4970">
            <v>38628.496805555558</v>
          </cell>
          <cell r="M4970" t="str">
            <v>gchateaug</v>
          </cell>
          <cell r="N4970">
            <v>38681.684652777774</v>
          </cell>
          <cell r="O4970" t="str">
            <v>gchateaug</v>
          </cell>
          <cell r="Q4970">
            <v>0.05</v>
          </cell>
        </row>
        <row r="4971">
          <cell r="A4971" t="str">
            <v>2000</v>
          </cell>
          <cell r="B4971" t="str">
            <v>PL52</v>
          </cell>
          <cell r="C4971" t="str">
            <v>A00</v>
          </cell>
          <cell r="D4971" t="str">
            <v>PC_EMP</v>
          </cell>
          <cell r="E4971" t="str">
            <v>T</v>
          </cell>
          <cell r="F4971" t="str">
            <v>BES</v>
          </cell>
          <cell r="G4971" t="str">
            <v>TOTAL</v>
          </cell>
          <cell r="H4971" t="str">
            <v>:</v>
          </cell>
          <cell r="I4971" t="str">
            <v>NC</v>
          </cell>
          <cell r="K4971" t="str">
            <v>V</v>
          </cell>
          <cell r="L4971">
            <v>38628.496805555558</v>
          </cell>
          <cell r="M4971" t="str">
            <v>gchateaug</v>
          </cell>
          <cell r="N4971">
            <v>38680.624456018515</v>
          </cell>
          <cell r="O4971" t="str">
            <v>gchateaug</v>
          </cell>
        </row>
        <row r="4972">
          <cell r="A4972" t="str">
            <v>2000</v>
          </cell>
          <cell r="B4972" t="str">
            <v>PL52</v>
          </cell>
          <cell r="C4972" t="str">
            <v>A00</v>
          </cell>
          <cell r="D4972" t="str">
            <v>PC_EMP</v>
          </cell>
          <cell r="E4972" t="str">
            <v>T</v>
          </cell>
          <cell r="F4972" t="str">
            <v>BES</v>
          </cell>
          <cell r="G4972" t="str">
            <v>RSE</v>
          </cell>
          <cell r="H4972" t="str">
            <v>:</v>
          </cell>
          <cell r="I4972" t="str">
            <v>NC</v>
          </cell>
          <cell r="K4972" t="str">
            <v>V</v>
          </cell>
          <cell r="L4972">
            <v>38628.496805555558</v>
          </cell>
          <cell r="M4972" t="str">
            <v>gchateaug</v>
          </cell>
          <cell r="N4972">
            <v>38680.624456018515</v>
          </cell>
          <cell r="O4972" t="str">
            <v>gchateaug</v>
          </cell>
        </row>
        <row r="4973">
          <cell r="A4973" t="str">
            <v>2000</v>
          </cell>
          <cell r="B4973" t="str">
            <v>PL22</v>
          </cell>
          <cell r="C4973" t="str">
            <v>A00</v>
          </cell>
          <cell r="D4973" t="str">
            <v>PC_EMP</v>
          </cell>
          <cell r="E4973" t="str">
            <v>T</v>
          </cell>
          <cell r="F4973" t="str">
            <v>TOTAL</v>
          </cell>
          <cell r="G4973" t="str">
            <v>TOTAL</v>
          </cell>
          <cell r="H4973" t="str">
            <v>:</v>
          </cell>
          <cell r="I4973" t="str">
            <v>NC</v>
          </cell>
          <cell r="K4973" t="str">
            <v>V</v>
          </cell>
          <cell r="L4973">
            <v>38628.496805555558</v>
          </cell>
          <cell r="M4973" t="str">
            <v>gchateaug</v>
          </cell>
          <cell r="N4973">
            <v>38680.624456018515</v>
          </cell>
          <cell r="O4973" t="str">
            <v>gchateaug</v>
          </cell>
        </row>
        <row r="4974">
          <cell r="A4974" t="str">
            <v>2000</v>
          </cell>
          <cell r="B4974" t="str">
            <v>PL22</v>
          </cell>
          <cell r="C4974" t="str">
            <v>A00</v>
          </cell>
          <cell r="D4974" t="str">
            <v>PC_EMP</v>
          </cell>
          <cell r="E4974" t="str">
            <v>T</v>
          </cell>
          <cell r="F4974" t="str">
            <v>TOTAL</v>
          </cell>
          <cell r="G4974" t="str">
            <v>RSE</v>
          </cell>
          <cell r="H4974" t="str">
            <v>:</v>
          </cell>
          <cell r="I4974" t="str">
            <v>NC</v>
          </cell>
          <cell r="K4974" t="str">
            <v>V</v>
          </cell>
          <cell r="L4974">
            <v>38628.496805555558</v>
          </cell>
          <cell r="M4974" t="str">
            <v>gchateaug</v>
          </cell>
          <cell r="N4974">
            <v>38680.624456018515</v>
          </cell>
          <cell r="O4974" t="str">
            <v>gchateaug</v>
          </cell>
        </row>
        <row r="4975">
          <cell r="A4975" t="str">
            <v>2000</v>
          </cell>
          <cell r="B4975" t="str">
            <v>PL61</v>
          </cell>
          <cell r="C4975" t="str">
            <v>A00</v>
          </cell>
          <cell r="D4975" t="str">
            <v>PC_EMP</v>
          </cell>
          <cell r="E4975" t="str">
            <v>T</v>
          </cell>
          <cell r="F4975" t="str">
            <v>TOTAL</v>
          </cell>
          <cell r="G4975" t="str">
            <v>TOTAL</v>
          </cell>
          <cell r="H4975" t="str">
            <v>:</v>
          </cell>
          <cell r="I4975" t="str">
            <v>NC</v>
          </cell>
          <cell r="K4975" t="str">
            <v>V</v>
          </cell>
          <cell r="L4975">
            <v>38628.496805555558</v>
          </cell>
          <cell r="M4975" t="str">
            <v>gchateaug</v>
          </cell>
          <cell r="N4975">
            <v>38680.624456018515</v>
          </cell>
          <cell r="O4975" t="str">
            <v>gchateaug</v>
          </cell>
        </row>
        <row r="4976">
          <cell r="A4976" t="str">
            <v>2000</v>
          </cell>
          <cell r="B4976" t="str">
            <v>PL61</v>
          </cell>
          <cell r="C4976" t="str">
            <v>A00</v>
          </cell>
          <cell r="D4976" t="str">
            <v>PC_EMP</v>
          </cell>
          <cell r="E4976" t="str">
            <v>T</v>
          </cell>
          <cell r="F4976" t="str">
            <v>TOTAL</v>
          </cell>
          <cell r="G4976" t="str">
            <v>RSE</v>
          </cell>
          <cell r="H4976" t="str">
            <v>:</v>
          </cell>
          <cell r="I4976" t="str">
            <v>NC</v>
          </cell>
          <cell r="K4976" t="str">
            <v>V</v>
          </cell>
          <cell r="L4976">
            <v>38628.496805555558</v>
          </cell>
          <cell r="M4976" t="str">
            <v>gchateaug</v>
          </cell>
          <cell r="N4976">
            <v>38680.624456018515</v>
          </cell>
          <cell r="O4976" t="str">
            <v>gchateaug</v>
          </cell>
        </row>
        <row r="4977">
          <cell r="A4977" t="str">
            <v>2000</v>
          </cell>
          <cell r="B4977" t="str">
            <v>PL61</v>
          </cell>
          <cell r="C4977" t="str">
            <v>A00</v>
          </cell>
          <cell r="D4977" t="str">
            <v>PC_EMP</v>
          </cell>
          <cell r="E4977" t="str">
            <v>T</v>
          </cell>
          <cell r="F4977" t="str">
            <v>BES</v>
          </cell>
          <cell r="G4977" t="str">
            <v>TOTAL</v>
          </cell>
          <cell r="H4977" t="str">
            <v>:</v>
          </cell>
          <cell r="I4977" t="str">
            <v>NC</v>
          </cell>
          <cell r="K4977" t="str">
            <v>V</v>
          </cell>
          <cell r="L4977">
            <v>38628.496805555558</v>
          </cell>
          <cell r="M4977" t="str">
            <v>gchateaug</v>
          </cell>
          <cell r="N4977">
            <v>38680.624456018515</v>
          </cell>
          <cell r="O4977" t="str">
            <v>gchateaug</v>
          </cell>
        </row>
        <row r="4978">
          <cell r="A4978" t="str">
            <v>2001</v>
          </cell>
          <cell r="B4978" t="str">
            <v>AT1</v>
          </cell>
          <cell r="C4978" t="str">
            <v>A00</v>
          </cell>
          <cell r="D4978" t="str">
            <v>PC_EMP</v>
          </cell>
          <cell r="E4978" t="str">
            <v>T</v>
          </cell>
          <cell r="F4978" t="str">
            <v>BES</v>
          </cell>
          <cell r="G4978" t="str">
            <v>TOTAL</v>
          </cell>
          <cell r="H4978" t="str">
            <v>:</v>
          </cell>
          <cell r="I4978" t="str">
            <v>NC</v>
          </cell>
          <cell r="K4978" t="str">
            <v>V</v>
          </cell>
          <cell r="L4978">
            <v>38628.496805555558</v>
          </cell>
          <cell r="M4978" t="str">
            <v>gchateaug</v>
          </cell>
          <cell r="N4978">
            <v>38680.624456018515</v>
          </cell>
          <cell r="O4978" t="str">
            <v>gchateaug</v>
          </cell>
        </row>
        <row r="4979">
          <cell r="A4979" t="str">
            <v>1991</v>
          </cell>
          <cell r="B4979" t="str">
            <v>LU0</v>
          </cell>
          <cell r="C4979" t="str">
            <v>A00</v>
          </cell>
          <cell r="D4979" t="str">
            <v>PC_EMP</v>
          </cell>
          <cell r="E4979" t="str">
            <v>T</v>
          </cell>
          <cell r="F4979" t="str">
            <v>TOTAL</v>
          </cell>
          <cell r="G4979" t="str">
            <v>TOTAL</v>
          </cell>
          <cell r="H4979" t="str">
            <v>:</v>
          </cell>
          <cell r="I4979" t="str">
            <v>NC</v>
          </cell>
          <cell r="K4979" t="str">
            <v>V</v>
          </cell>
          <cell r="L4979">
            <v>38628.496805555558</v>
          </cell>
          <cell r="M4979" t="str">
            <v>gchateaug</v>
          </cell>
          <cell r="N4979">
            <v>38680.624456018515</v>
          </cell>
          <cell r="O4979" t="str">
            <v>gchateaug</v>
          </cell>
        </row>
        <row r="4980">
          <cell r="A4980" t="str">
            <v>1991</v>
          </cell>
          <cell r="B4980" t="str">
            <v>LU0</v>
          </cell>
          <cell r="C4980" t="str">
            <v>A00</v>
          </cell>
          <cell r="D4980" t="str">
            <v>PC_EMP</v>
          </cell>
          <cell r="E4980" t="str">
            <v>T</v>
          </cell>
          <cell r="F4980" t="str">
            <v>TOTAL</v>
          </cell>
          <cell r="G4980" t="str">
            <v>RSE</v>
          </cell>
          <cell r="H4980" t="str">
            <v>:</v>
          </cell>
          <cell r="I4980" t="str">
            <v>NC</v>
          </cell>
          <cell r="K4980" t="str">
            <v>V</v>
          </cell>
          <cell r="L4980">
            <v>38628.496805555558</v>
          </cell>
          <cell r="M4980" t="str">
            <v>gchateaug</v>
          </cell>
          <cell r="N4980">
            <v>38680.624456018515</v>
          </cell>
          <cell r="O4980" t="str">
            <v>gchateaug</v>
          </cell>
        </row>
        <row r="4981">
          <cell r="A4981" t="str">
            <v>1991</v>
          </cell>
          <cell r="B4981" t="str">
            <v>LU0</v>
          </cell>
          <cell r="C4981" t="str">
            <v>A00</v>
          </cell>
          <cell r="D4981" t="str">
            <v>PC_EMP</v>
          </cell>
          <cell r="E4981" t="str">
            <v>T</v>
          </cell>
          <cell r="F4981" t="str">
            <v>BES</v>
          </cell>
          <cell r="G4981" t="str">
            <v>TOTAL</v>
          </cell>
          <cell r="H4981" t="str">
            <v>:</v>
          </cell>
          <cell r="I4981" t="str">
            <v>NC</v>
          </cell>
          <cell r="K4981" t="str">
            <v>V</v>
          </cell>
          <cell r="L4981">
            <v>38628.496805555558</v>
          </cell>
          <cell r="M4981" t="str">
            <v>gchateaug</v>
          </cell>
          <cell r="N4981">
            <v>38680.624456018515</v>
          </cell>
          <cell r="O4981" t="str">
            <v>gchateaug</v>
          </cell>
        </row>
        <row r="4982">
          <cell r="A4982" t="str">
            <v>1991</v>
          </cell>
          <cell r="B4982" t="str">
            <v>LU0</v>
          </cell>
          <cell r="C4982" t="str">
            <v>A00</v>
          </cell>
          <cell r="D4982" t="str">
            <v>PC_EMP</v>
          </cell>
          <cell r="E4982" t="str">
            <v>T</v>
          </cell>
          <cell r="F4982" t="str">
            <v>BES</v>
          </cell>
          <cell r="G4982" t="str">
            <v>RSE</v>
          </cell>
          <cell r="H4982" t="str">
            <v>:</v>
          </cell>
          <cell r="I4982" t="str">
            <v>NC</v>
          </cell>
          <cell r="K4982" t="str">
            <v>V</v>
          </cell>
          <cell r="L4982">
            <v>38628.496805555558</v>
          </cell>
          <cell r="M4982" t="str">
            <v>gchateaug</v>
          </cell>
          <cell r="N4982">
            <v>38680.624456018515</v>
          </cell>
          <cell r="O4982" t="str">
            <v>gchateaug</v>
          </cell>
        </row>
        <row r="4983">
          <cell r="A4983" t="str">
            <v>2001</v>
          </cell>
          <cell r="B4983" t="str">
            <v>ES21</v>
          </cell>
          <cell r="C4983" t="str">
            <v>A00</v>
          </cell>
          <cell r="D4983" t="str">
            <v>PC_EMP</v>
          </cell>
          <cell r="E4983" t="str">
            <v>T</v>
          </cell>
          <cell r="F4983" t="str">
            <v>BES</v>
          </cell>
          <cell r="G4983" t="str">
            <v>TOTAL</v>
          </cell>
          <cell r="I4983" t="str">
            <v>NC</v>
          </cell>
          <cell r="J4983" t="str">
            <v>; former flag equal "s"</v>
          </cell>
          <cell r="K4983" t="str">
            <v>V</v>
          </cell>
          <cell r="L4983">
            <v>38628.496805555558</v>
          </cell>
          <cell r="M4983" t="str">
            <v>gchateaug</v>
          </cell>
          <cell r="N4983">
            <v>38680.624467592592</v>
          </cell>
          <cell r="O4983" t="str">
            <v>gchateaug</v>
          </cell>
          <cell r="Q4983">
            <v>0.92</v>
          </cell>
        </row>
        <row r="4984">
          <cell r="A4984" t="str">
            <v>2001</v>
          </cell>
          <cell r="B4984" t="str">
            <v>ES21</v>
          </cell>
          <cell r="C4984" t="str">
            <v>A00</v>
          </cell>
          <cell r="D4984" t="str">
            <v>PC_EMP</v>
          </cell>
          <cell r="E4984" t="str">
            <v>T</v>
          </cell>
          <cell r="F4984" t="str">
            <v>BES</v>
          </cell>
          <cell r="G4984" t="str">
            <v>RSE</v>
          </cell>
          <cell r="I4984" t="str">
            <v>NC</v>
          </cell>
          <cell r="J4984" t="str">
            <v>; former flag equal "s"</v>
          </cell>
          <cell r="K4984" t="str">
            <v>V</v>
          </cell>
          <cell r="L4984">
            <v>38628.496805555558</v>
          </cell>
          <cell r="M4984" t="str">
            <v>gchateaug</v>
          </cell>
          <cell r="N4984">
            <v>38680.624467592592</v>
          </cell>
          <cell r="O4984" t="str">
            <v>gchateaug</v>
          </cell>
          <cell r="Q4984">
            <v>0.41</v>
          </cell>
        </row>
        <row r="4985">
          <cell r="A4985" t="str">
            <v>2003</v>
          </cell>
          <cell r="B4985" t="str">
            <v>HU23</v>
          </cell>
          <cell r="C4985" t="str">
            <v>A00</v>
          </cell>
          <cell r="D4985" t="str">
            <v>PC_EMP</v>
          </cell>
          <cell r="E4985" t="str">
            <v>T</v>
          </cell>
          <cell r="F4985" t="str">
            <v>TOTAL</v>
          </cell>
          <cell r="G4985" t="str">
            <v>RSE</v>
          </cell>
          <cell r="I4985" t="str">
            <v>MS</v>
          </cell>
          <cell r="K4985" t="str">
            <v>V</v>
          </cell>
          <cell r="L4985">
            <v>38628.496805555558</v>
          </cell>
          <cell r="M4985" t="str">
            <v>gchateaug</v>
          </cell>
          <cell r="N4985">
            <v>38680.624479166669</v>
          </cell>
          <cell r="O4985" t="str">
            <v>gchateaug</v>
          </cell>
          <cell r="Q4985">
            <v>0.52</v>
          </cell>
        </row>
        <row r="4986">
          <cell r="A4986" t="str">
            <v>2003</v>
          </cell>
          <cell r="B4986" t="str">
            <v>HU23</v>
          </cell>
          <cell r="C4986" t="str">
            <v>A00</v>
          </cell>
          <cell r="D4986" t="str">
            <v>PC_EMP</v>
          </cell>
          <cell r="E4986" t="str">
            <v>T</v>
          </cell>
          <cell r="F4986" t="str">
            <v>BES</v>
          </cell>
          <cell r="G4986" t="str">
            <v>TOTAL</v>
          </cell>
          <cell r="I4986" t="str">
            <v>MS</v>
          </cell>
          <cell r="K4986" t="str">
            <v>V</v>
          </cell>
          <cell r="L4986">
            <v>38628.496805555558</v>
          </cell>
          <cell r="M4986" t="str">
            <v>gchateaug</v>
          </cell>
          <cell r="N4986">
            <v>38680.624479166669</v>
          </cell>
          <cell r="O4986" t="str">
            <v>gchateaug</v>
          </cell>
          <cell r="Q4986">
            <v>0.06</v>
          </cell>
        </row>
        <row r="4987">
          <cell r="A4987" t="str">
            <v>2003</v>
          </cell>
          <cell r="B4987" t="str">
            <v>HU23</v>
          </cell>
          <cell r="C4987" t="str">
            <v>A00</v>
          </cell>
          <cell r="D4987" t="str">
            <v>PC_EMP</v>
          </cell>
          <cell r="E4987" t="str">
            <v>T</v>
          </cell>
          <cell r="F4987" t="str">
            <v>BES</v>
          </cell>
          <cell r="G4987" t="str">
            <v>RSE</v>
          </cell>
          <cell r="I4987" t="str">
            <v>MS</v>
          </cell>
          <cell r="K4987" t="str">
            <v>V</v>
          </cell>
          <cell r="L4987">
            <v>38628.496805555558</v>
          </cell>
          <cell r="M4987" t="str">
            <v>gchateaug</v>
          </cell>
          <cell r="N4987">
            <v>38680.624479166669</v>
          </cell>
          <cell r="O4987" t="str">
            <v>gchateaug</v>
          </cell>
          <cell r="Q4987">
            <v>0.04</v>
          </cell>
        </row>
        <row r="4988">
          <cell r="A4988" t="str">
            <v>2003</v>
          </cell>
          <cell r="B4988" t="str">
            <v>HU10</v>
          </cell>
          <cell r="C4988" t="str">
            <v>A00</v>
          </cell>
          <cell r="D4988" t="str">
            <v>PC_EMP</v>
          </cell>
          <cell r="E4988" t="str">
            <v>T</v>
          </cell>
          <cell r="F4988" t="str">
            <v>TOTAL</v>
          </cell>
          <cell r="G4988" t="str">
            <v>TOTAL</v>
          </cell>
          <cell r="I4988" t="str">
            <v>MS</v>
          </cell>
          <cell r="K4988" t="str">
            <v>V</v>
          </cell>
          <cell r="L4988">
            <v>38628.496805555558</v>
          </cell>
          <cell r="M4988" t="str">
            <v>gchateaug</v>
          </cell>
          <cell r="N4988">
            <v>38680.624479166669</v>
          </cell>
          <cell r="O4988" t="str">
            <v>gchateaug</v>
          </cell>
          <cell r="Q4988">
            <v>2.2799999999999998</v>
          </cell>
        </row>
        <row r="4989">
          <cell r="A4989" t="str">
            <v>2003</v>
          </cell>
          <cell r="B4989" t="str">
            <v>HU10</v>
          </cell>
          <cell r="C4989" t="str">
            <v>A00</v>
          </cell>
          <cell r="D4989" t="str">
            <v>PC_EMP</v>
          </cell>
          <cell r="E4989" t="str">
            <v>T</v>
          </cell>
          <cell r="F4989" t="str">
            <v>TOTAL</v>
          </cell>
          <cell r="G4989" t="str">
            <v>RSE</v>
          </cell>
          <cell r="I4989" t="str">
            <v>MS</v>
          </cell>
          <cell r="K4989" t="str">
            <v>V</v>
          </cell>
          <cell r="L4989">
            <v>38628.496805555558</v>
          </cell>
          <cell r="M4989" t="str">
            <v>gchateaug</v>
          </cell>
          <cell r="N4989">
            <v>38680.624479166669</v>
          </cell>
          <cell r="O4989" t="str">
            <v>gchateaug</v>
          </cell>
          <cell r="Q4989">
            <v>1.48</v>
          </cell>
        </row>
        <row r="4990">
          <cell r="A4990" t="str">
            <v>2003</v>
          </cell>
          <cell r="B4990" t="str">
            <v>HU10</v>
          </cell>
          <cell r="C4990" t="str">
            <v>A00</v>
          </cell>
          <cell r="D4990" t="str">
            <v>PC_EMP</v>
          </cell>
          <cell r="E4990" t="str">
            <v>T</v>
          </cell>
          <cell r="F4990" t="str">
            <v>BES</v>
          </cell>
          <cell r="G4990" t="str">
            <v>TOTAL</v>
          </cell>
          <cell r="I4990" t="str">
            <v>MS</v>
          </cell>
          <cell r="K4990" t="str">
            <v>V</v>
          </cell>
          <cell r="L4990">
            <v>38628.496805555558</v>
          </cell>
          <cell r="M4990" t="str">
            <v>gchateaug</v>
          </cell>
          <cell r="N4990">
            <v>38680.624479166669</v>
          </cell>
          <cell r="O4990" t="str">
            <v>gchateaug</v>
          </cell>
          <cell r="Q4990">
            <v>0.52</v>
          </cell>
        </row>
        <row r="4991">
          <cell r="A4991" t="str">
            <v>2003</v>
          </cell>
          <cell r="B4991" t="str">
            <v>HU10</v>
          </cell>
          <cell r="C4991" t="str">
            <v>A00</v>
          </cell>
          <cell r="D4991" t="str">
            <v>PC_EMP</v>
          </cell>
          <cell r="E4991" t="str">
            <v>T</v>
          </cell>
          <cell r="F4991" t="str">
            <v>BES</v>
          </cell>
          <cell r="G4991" t="str">
            <v>RSE</v>
          </cell>
          <cell r="I4991" t="str">
            <v>MS</v>
          </cell>
          <cell r="K4991" t="str">
            <v>V</v>
          </cell>
          <cell r="L4991">
            <v>38628.496805555558</v>
          </cell>
          <cell r="M4991" t="str">
            <v>gchateaug</v>
          </cell>
          <cell r="N4991">
            <v>38680.624479166669</v>
          </cell>
          <cell r="O4991" t="str">
            <v>gchateaug</v>
          </cell>
          <cell r="Q4991">
            <v>0.33</v>
          </cell>
        </row>
        <row r="4992">
          <cell r="A4992" t="str">
            <v>2003</v>
          </cell>
          <cell r="B4992" t="str">
            <v>GR21</v>
          </cell>
          <cell r="C4992" t="str">
            <v>A00</v>
          </cell>
          <cell r="D4992" t="str">
            <v>PC_EMP</v>
          </cell>
          <cell r="E4992" t="str">
            <v>T</v>
          </cell>
          <cell r="F4992" t="str">
            <v>TOTAL</v>
          </cell>
          <cell r="G4992" t="str">
            <v>TOTAL</v>
          </cell>
          <cell r="H4992" t="str">
            <v>:</v>
          </cell>
          <cell r="I4992" t="str">
            <v>NC</v>
          </cell>
          <cell r="K4992" t="str">
            <v>V</v>
          </cell>
          <cell r="L4992">
            <v>38628.496805555558</v>
          </cell>
          <cell r="M4992" t="str">
            <v>gchateaug</v>
          </cell>
          <cell r="N4992">
            <v>38680.624479166669</v>
          </cell>
          <cell r="O4992" t="str">
            <v>gchateaug</v>
          </cell>
        </row>
        <row r="4993">
          <cell r="A4993" t="str">
            <v>2003</v>
          </cell>
          <cell r="B4993" t="str">
            <v>GR21</v>
          </cell>
          <cell r="C4993" t="str">
            <v>A00</v>
          </cell>
          <cell r="D4993" t="str">
            <v>PC_EMP</v>
          </cell>
          <cell r="E4993" t="str">
            <v>T</v>
          </cell>
          <cell r="F4993" t="str">
            <v>BES</v>
          </cell>
          <cell r="G4993" t="str">
            <v>TOTAL</v>
          </cell>
          <cell r="H4993" t="str">
            <v>:</v>
          </cell>
          <cell r="I4993" t="str">
            <v>NC</v>
          </cell>
          <cell r="K4993" t="str">
            <v>V</v>
          </cell>
          <cell r="L4993">
            <v>38628.496805555558</v>
          </cell>
          <cell r="M4993" t="str">
            <v>gchateaug</v>
          </cell>
          <cell r="N4993">
            <v>38680.624479166669</v>
          </cell>
          <cell r="O4993" t="str">
            <v>gchateaug</v>
          </cell>
        </row>
        <row r="4994">
          <cell r="A4994" t="str">
            <v>2003</v>
          </cell>
          <cell r="B4994" t="str">
            <v>GR13</v>
          </cell>
          <cell r="C4994" t="str">
            <v>A00</v>
          </cell>
          <cell r="D4994" t="str">
            <v>PC_EMP</v>
          </cell>
          <cell r="E4994" t="str">
            <v>T</v>
          </cell>
          <cell r="F4994" t="str">
            <v>TOTAL</v>
          </cell>
          <cell r="G4994" t="str">
            <v>TOTAL</v>
          </cell>
          <cell r="H4994" t="str">
            <v>:</v>
          </cell>
          <cell r="I4994" t="str">
            <v>NC</v>
          </cell>
          <cell r="K4994" t="str">
            <v>V</v>
          </cell>
          <cell r="L4994">
            <v>38628.496805555558</v>
          </cell>
          <cell r="M4994" t="str">
            <v>gchateaug</v>
          </cell>
          <cell r="N4994">
            <v>38680.624479166669</v>
          </cell>
          <cell r="O4994" t="str">
            <v>gchateaug</v>
          </cell>
        </row>
        <row r="4995">
          <cell r="A4995" t="str">
            <v>2003</v>
          </cell>
          <cell r="B4995" t="str">
            <v>GR13</v>
          </cell>
          <cell r="C4995" t="str">
            <v>A00</v>
          </cell>
          <cell r="D4995" t="str">
            <v>PC_EMP</v>
          </cell>
          <cell r="E4995" t="str">
            <v>T</v>
          </cell>
          <cell r="F4995" t="str">
            <v>BES</v>
          </cell>
          <cell r="G4995" t="str">
            <v>TOTAL</v>
          </cell>
          <cell r="H4995" t="str">
            <v>:</v>
          </cell>
          <cell r="I4995" t="str">
            <v>NC</v>
          </cell>
          <cell r="K4995" t="str">
            <v>V</v>
          </cell>
          <cell r="L4995">
            <v>38628.496805555558</v>
          </cell>
          <cell r="M4995" t="str">
            <v>gchateaug</v>
          </cell>
          <cell r="N4995">
            <v>38680.624479166669</v>
          </cell>
          <cell r="O4995" t="str">
            <v>gchateaug</v>
          </cell>
        </row>
        <row r="4996">
          <cell r="A4996" t="str">
            <v>2003</v>
          </cell>
          <cell r="B4996" t="str">
            <v>FR62</v>
          </cell>
          <cell r="C4996" t="str">
            <v>A00</v>
          </cell>
          <cell r="D4996" t="str">
            <v>PC_EMP</v>
          </cell>
          <cell r="E4996" t="str">
            <v>T</v>
          </cell>
          <cell r="F4996" t="str">
            <v>TOTAL</v>
          </cell>
          <cell r="G4996" t="str">
            <v>TOTAL</v>
          </cell>
          <cell r="H4996" t="str">
            <v>:</v>
          </cell>
          <cell r="I4996" t="str">
            <v>MS</v>
          </cell>
          <cell r="K4996" t="str">
            <v>V</v>
          </cell>
          <cell r="L4996">
            <v>38628.496805555558</v>
          </cell>
          <cell r="M4996" t="str">
            <v>gchateaug</v>
          </cell>
          <cell r="N4996">
            <v>38680.624479166669</v>
          </cell>
          <cell r="O4996" t="str">
            <v>gchateaug</v>
          </cell>
        </row>
        <row r="4997">
          <cell r="A4997" t="str">
            <v>2003</v>
          </cell>
          <cell r="B4997" t="str">
            <v>FR62</v>
          </cell>
          <cell r="C4997" t="str">
            <v>A00</v>
          </cell>
          <cell r="D4997" t="str">
            <v>PC_EMP</v>
          </cell>
          <cell r="E4997" t="str">
            <v>T</v>
          </cell>
          <cell r="F4997" t="str">
            <v>TOTAL</v>
          </cell>
          <cell r="G4997" t="str">
            <v>RSE</v>
          </cell>
          <cell r="H4997" t="str">
            <v>:</v>
          </cell>
          <cell r="I4997" t="str">
            <v>MS</v>
          </cell>
          <cell r="K4997" t="str">
            <v>V</v>
          </cell>
          <cell r="L4997">
            <v>38628.496805555558</v>
          </cell>
          <cell r="M4997" t="str">
            <v>gchateaug</v>
          </cell>
          <cell r="N4997">
            <v>38680.624479166669</v>
          </cell>
          <cell r="O4997" t="str">
            <v>gchateaug</v>
          </cell>
        </row>
        <row r="4998">
          <cell r="A4998" t="str">
            <v>2003</v>
          </cell>
          <cell r="B4998" t="str">
            <v>FR62</v>
          </cell>
          <cell r="C4998" t="str">
            <v>A00</v>
          </cell>
          <cell r="D4998" t="str">
            <v>PC_EMP</v>
          </cell>
          <cell r="E4998" t="str">
            <v>T</v>
          </cell>
          <cell r="F4998" t="str">
            <v>BES</v>
          </cell>
          <cell r="G4998" t="str">
            <v>TOTAL</v>
          </cell>
          <cell r="H4998" t="str">
            <v>:</v>
          </cell>
          <cell r="I4998" t="str">
            <v>MS</v>
          </cell>
          <cell r="K4998" t="str">
            <v>V</v>
          </cell>
          <cell r="L4998">
            <v>38628.496805555558</v>
          </cell>
          <cell r="M4998" t="str">
            <v>gchateaug</v>
          </cell>
          <cell r="N4998">
            <v>38680.624479166669</v>
          </cell>
          <cell r="O4998" t="str">
            <v>gchateaug</v>
          </cell>
        </row>
        <row r="4999">
          <cell r="A4999" t="str">
            <v>2003</v>
          </cell>
          <cell r="B4999" t="str">
            <v>FR62</v>
          </cell>
          <cell r="C4999" t="str">
            <v>A00</v>
          </cell>
          <cell r="D4999" t="str">
            <v>PC_EMP</v>
          </cell>
          <cell r="E4999" t="str">
            <v>T</v>
          </cell>
          <cell r="F4999" t="str">
            <v>BES</v>
          </cell>
          <cell r="G4999" t="str">
            <v>RSE</v>
          </cell>
          <cell r="H4999" t="str">
            <v>:</v>
          </cell>
          <cell r="I4999" t="str">
            <v>MS</v>
          </cell>
          <cell r="K4999" t="str">
            <v>V</v>
          </cell>
          <cell r="L4999">
            <v>38628.496805555558</v>
          </cell>
          <cell r="M4999" t="str">
            <v>gchateaug</v>
          </cell>
          <cell r="N4999">
            <v>38680.624479166669</v>
          </cell>
          <cell r="O4999" t="str">
            <v>gchateaug</v>
          </cell>
        </row>
        <row r="5000">
          <cell r="A5000" t="str">
            <v>2003</v>
          </cell>
          <cell r="B5000" t="str">
            <v>FR41</v>
          </cell>
          <cell r="C5000" t="str">
            <v>A00</v>
          </cell>
          <cell r="D5000" t="str">
            <v>PC_EMP</v>
          </cell>
          <cell r="E5000" t="str">
            <v>T</v>
          </cell>
          <cell r="F5000" t="str">
            <v>TOTAL</v>
          </cell>
          <cell r="G5000" t="str">
            <v>TOTAL</v>
          </cell>
          <cell r="H5000" t="str">
            <v>:</v>
          </cell>
          <cell r="I5000" t="str">
            <v>MS</v>
          </cell>
          <cell r="K5000" t="str">
            <v>V</v>
          </cell>
          <cell r="L5000">
            <v>38628.496805555558</v>
          </cell>
          <cell r="M5000" t="str">
            <v>gchateaug</v>
          </cell>
          <cell r="N5000">
            <v>38680.624479166669</v>
          </cell>
          <cell r="O5000" t="str">
            <v>gchateaug</v>
          </cell>
        </row>
        <row r="5001">
          <cell r="A5001" t="str">
            <v>2003</v>
          </cell>
          <cell r="B5001" t="str">
            <v>FR41</v>
          </cell>
          <cell r="C5001" t="str">
            <v>A00</v>
          </cell>
          <cell r="D5001" t="str">
            <v>PC_EMP</v>
          </cell>
          <cell r="E5001" t="str">
            <v>T</v>
          </cell>
          <cell r="F5001" t="str">
            <v>TOTAL</v>
          </cell>
          <cell r="G5001" t="str">
            <v>RSE</v>
          </cell>
          <cell r="H5001" t="str">
            <v>:</v>
          </cell>
          <cell r="I5001" t="str">
            <v>MS</v>
          </cell>
          <cell r="K5001" t="str">
            <v>V</v>
          </cell>
          <cell r="L5001">
            <v>38628.496805555558</v>
          </cell>
          <cell r="M5001" t="str">
            <v>gchateaug</v>
          </cell>
          <cell r="N5001">
            <v>38680.624479166669</v>
          </cell>
          <cell r="O5001" t="str">
            <v>gchateaug</v>
          </cell>
        </row>
        <row r="5002">
          <cell r="A5002" t="str">
            <v>2003</v>
          </cell>
          <cell r="B5002" t="str">
            <v>FR41</v>
          </cell>
          <cell r="C5002" t="str">
            <v>A00</v>
          </cell>
          <cell r="D5002" t="str">
            <v>PC_EMP</v>
          </cell>
          <cell r="E5002" t="str">
            <v>T</v>
          </cell>
          <cell r="F5002" t="str">
            <v>BES</v>
          </cell>
          <cell r="G5002" t="str">
            <v>TOTAL</v>
          </cell>
          <cell r="H5002" t="str">
            <v>:</v>
          </cell>
          <cell r="I5002" t="str">
            <v>MS</v>
          </cell>
          <cell r="K5002" t="str">
            <v>V</v>
          </cell>
          <cell r="L5002">
            <v>38628.496805555558</v>
          </cell>
          <cell r="M5002" t="str">
            <v>gchateaug</v>
          </cell>
          <cell r="N5002">
            <v>38680.624479166669</v>
          </cell>
          <cell r="O5002" t="str">
            <v>gchateaug</v>
          </cell>
        </row>
        <row r="5003">
          <cell r="A5003" t="str">
            <v>2003</v>
          </cell>
          <cell r="B5003" t="str">
            <v>FR41</v>
          </cell>
          <cell r="C5003" t="str">
            <v>A00</v>
          </cell>
          <cell r="D5003" t="str">
            <v>PC_EMP</v>
          </cell>
          <cell r="E5003" t="str">
            <v>T</v>
          </cell>
          <cell r="F5003" t="str">
            <v>BES</v>
          </cell>
          <cell r="G5003" t="str">
            <v>RSE</v>
          </cell>
          <cell r="H5003" t="str">
            <v>:</v>
          </cell>
          <cell r="I5003" t="str">
            <v>MS</v>
          </cell>
          <cell r="K5003" t="str">
            <v>V</v>
          </cell>
          <cell r="L5003">
            <v>38628.496805555558</v>
          </cell>
          <cell r="M5003" t="str">
            <v>gchateaug</v>
          </cell>
          <cell r="N5003">
            <v>38680.624479166669</v>
          </cell>
          <cell r="O5003" t="str">
            <v>gchateaug</v>
          </cell>
        </row>
        <row r="5004">
          <cell r="A5004" t="str">
            <v>2003</v>
          </cell>
          <cell r="B5004" t="str">
            <v>FR3</v>
          </cell>
          <cell r="C5004" t="str">
            <v>A00</v>
          </cell>
          <cell r="D5004" t="str">
            <v>PC_EMP</v>
          </cell>
          <cell r="E5004" t="str">
            <v>T</v>
          </cell>
          <cell r="F5004" t="str">
            <v>TOTAL</v>
          </cell>
          <cell r="G5004" t="str">
            <v>TOTAL</v>
          </cell>
          <cell r="H5004" t="str">
            <v>:</v>
          </cell>
          <cell r="I5004" t="str">
            <v>MS</v>
          </cell>
          <cell r="K5004" t="str">
            <v>V</v>
          </cell>
          <cell r="L5004">
            <v>38628.496805555558</v>
          </cell>
          <cell r="M5004" t="str">
            <v>gchateaug</v>
          </cell>
          <cell r="N5004">
            <v>38680.624479166669</v>
          </cell>
          <cell r="O5004" t="str">
            <v>gchateaug</v>
          </cell>
        </row>
        <row r="5005">
          <cell r="A5005" t="str">
            <v>2003</v>
          </cell>
          <cell r="B5005" t="str">
            <v>FR3</v>
          </cell>
          <cell r="C5005" t="str">
            <v>A00</v>
          </cell>
          <cell r="D5005" t="str">
            <v>PC_EMP</v>
          </cell>
          <cell r="E5005" t="str">
            <v>T</v>
          </cell>
          <cell r="F5005" t="str">
            <v>TOTAL</v>
          </cell>
          <cell r="G5005" t="str">
            <v>RSE</v>
          </cell>
          <cell r="H5005" t="str">
            <v>:</v>
          </cell>
          <cell r="I5005" t="str">
            <v>MS</v>
          </cell>
          <cell r="K5005" t="str">
            <v>V</v>
          </cell>
          <cell r="L5005">
            <v>38628.496805555558</v>
          </cell>
          <cell r="M5005" t="str">
            <v>gchateaug</v>
          </cell>
          <cell r="N5005">
            <v>38680.624479166669</v>
          </cell>
          <cell r="O5005" t="str">
            <v>gchateaug</v>
          </cell>
        </row>
        <row r="5006">
          <cell r="A5006" t="str">
            <v>2003</v>
          </cell>
          <cell r="B5006" t="str">
            <v>FR3</v>
          </cell>
          <cell r="C5006" t="str">
            <v>A00</v>
          </cell>
          <cell r="D5006" t="str">
            <v>PC_EMP</v>
          </cell>
          <cell r="E5006" t="str">
            <v>T</v>
          </cell>
          <cell r="F5006" t="str">
            <v>BES</v>
          </cell>
          <cell r="G5006" t="str">
            <v>TOTAL</v>
          </cell>
          <cell r="H5006" t="str">
            <v>:</v>
          </cell>
          <cell r="I5006" t="str">
            <v>MS</v>
          </cell>
          <cell r="K5006" t="str">
            <v>V</v>
          </cell>
          <cell r="L5006">
            <v>38628.496805555558</v>
          </cell>
          <cell r="M5006" t="str">
            <v>gchateaug</v>
          </cell>
          <cell r="N5006">
            <v>38680.624479166669</v>
          </cell>
          <cell r="O5006" t="str">
            <v>gchateaug</v>
          </cell>
        </row>
        <row r="5007">
          <cell r="A5007" t="str">
            <v>2003</v>
          </cell>
          <cell r="B5007" t="str">
            <v>FR3</v>
          </cell>
          <cell r="C5007" t="str">
            <v>A00</v>
          </cell>
          <cell r="D5007" t="str">
            <v>PC_EMP</v>
          </cell>
          <cell r="E5007" t="str">
            <v>T</v>
          </cell>
          <cell r="F5007" t="str">
            <v>BES</v>
          </cell>
          <cell r="G5007" t="str">
            <v>RSE</v>
          </cell>
          <cell r="H5007" t="str">
            <v>:</v>
          </cell>
          <cell r="I5007" t="str">
            <v>MS</v>
          </cell>
          <cell r="K5007" t="str">
            <v>V</v>
          </cell>
          <cell r="L5007">
            <v>38628.496805555558</v>
          </cell>
          <cell r="M5007" t="str">
            <v>gchateaug</v>
          </cell>
          <cell r="N5007">
            <v>38680.624479166669</v>
          </cell>
          <cell r="O5007" t="str">
            <v>gchateaug</v>
          </cell>
        </row>
        <row r="5008">
          <cell r="A5008" t="str">
            <v>2003</v>
          </cell>
          <cell r="B5008" t="str">
            <v>FR22</v>
          </cell>
          <cell r="C5008" t="str">
            <v>A00</v>
          </cell>
          <cell r="D5008" t="str">
            <v>PC_EMP</v>
          </cell>
          <cell r="E5008" t="str">
            <v>T</v>
          </cell>
          <cell r="F5008" t="str">
            <v>TOTAL</v>
          </cell>
          <cell r="G5008" t="str">
            <v>TOTAL</v>
          </cell>
          <cell r="H5008" t="str">
            <v>:</v>
          </cell>
          <cell r="I5008" t="str">
            <v>MS</v>
          </cell>
          <cell r="K5008" t="str">
            <v>V</v>
          </cell>
          <cell r="L5008">
            <v>38628.496805555558</v>
          </cell>
          <cell r="M5008" t="str">
            <v>gchateaug</v>
          </cell>
          <cell r="N5008">
            <v>38680.624479166669</v>
          </cell>
          <cell r="O5008" t="str">
            <v>gchateaug</v>
          </cell>
        </row>
        <row r="5009">
          <cell r="A5009" t="str">
            <v>2003</v>
          </cell>
          <cell r="B5009" t="str">
            <v>FR22</v>
          </cell>
          <cell r="C5009" t="str">
            <v>A00</v>
          </cell>
          <cell r="D5009" t="str">
            <v>PC_EMP</v>
          </cell>
          <cell r="E5009" t="str">
            <v>T</v>
          </cell>
          <cell r="F5009" t="str">
            <v>TOTAL</v>
          </cell>
          <cell r="G5009" t="str">
            <v>RSE</v>
          </cell>
          <cell r="H5009" t="str">
            <v>:</v>
          </cell>
          <cell r="I5009" t="str">
            <v>MS</v>
          </cell>
          <cell r="K5009" t="str">
            <v>V</v>
          </cell>
          <cell r="L5009">
            <v>38628.496805555558</v>
          </cell>
          <cell r="M5009" t="str">
            <v>gchateaug</v>
          </cell>
          <cell r="N5009">
            <v>38680.624479166669</v>
          </cell>
          <cell r="O5009" t="str">
            <v>gchateaug</v>
          </cell>
        </row>
        <row r="5010">
          <cell r="A5010" t="str">
            <v>2003</v>
          </cell>
          <cell r="B5010" t="str">
            <v>FR22</v>
          </cell>
          <cell r="C5010" t="str">
            <v>A00</v>
          </cell>
          <cell r="D5010" t="str">
            <v>PC_EMP</v>
          </cell>
          <cell r="E5010" t="str">
            <v>T</v>
          </cell>
          <cell r="F5010" t="str">
            <v>BES</v>
          </cell>
          <cell r="G5010" t="str">
            <v>TOTAL</v>
          </cell>
          <cell r="H5010" t="str">
            <v>:</v>
          </cell>
          <cell r="I5010" t="str">
            <v>MS</v>
          </cell>
          <cell r="K5010" t="str">
            <v>V</v>
          </cell>
          <cell r="L5010">
            <v>38628.496805555558</v>
          </cell>
          <cell r="M5010" t="str">
            <v>gchateaug</v>
          </cell>
          <cell r="N5010">
            <v>38680.624479166669</v>
          </cell>
          <cell r="O5010" t="str">
            <v>gchateaug</v>
          </cell>
        </row>
        <row r="5011">
          <cell r="A5011" t="str">
            <v>2003</v>
          </cell>
          <cell r="B5011" t="str">
            <v>FR22</v>
          </cell>
          <cell r="C5011" t="str">
            <v>A00</v>
          </cell>
          <cell r="D5011" t="str">
            <v>PC_EMP</v>
          </cell>
          <cell r="E5011" t="str">
            <v>T</v>
          </cell>
          <cell r="F5011" t="str">
            <v>BES</v>
          </cell>
          <cell r="G5011" t="str">
            <v>RSE</v>
          </cell>
          <cell r="H5011" t="str">
            <v>:</v>
          </cell>
          <cell r="I5011" t="str">
            <v>MS</v>
          </cell>
          <cell r="K5011" t="str">
            <v>V</v>
          </cell>
          <cell r="L5011">
            <v>38628.496805555558</v>
          </cell>
          <cell r="M5011" t="str">
            <v>gchateaug</v>
          </cell>
          <cell r="N5011">
            <v>38680.624479166669</v>
          </cell>
          <cell r="O5011" t="str">
            <v>gchateaug</v>
          </cell>
        </row>
        <row r="5012">
          <cell r="A5012" t="str">
            <v>2003</v>
          </cell>
          <cell r="B5012" t="str">
            <v>DE92</v>
          </cell>
          <cell r="C5012" t="str">
            <v>A00</v>
          </cell>
          <cell r="D5012" t="str">
            <v>PC_EMP</v>
          </cell>
          <cell r="E5012" t="str">
            <v>T</v>
          </cell>
          <cell r="F5012" t="str">
            <v>BES</v>
          </cell>
          <cell r="G5012" t="str">
            <v>RSE</v>
          </cell>
          <cell r="I5012" t="str">
            <v>MS</v>
          </cell>
          <cell r="K5012" t="str">
            <v>V</v>
          </cell>
          <cell r="L5012">
            <v>38628.496828703705</v>
          </cell>
          <cell r="M5012" t="str">
            <v>gchateaug</v>
          </cell>
          <cell r="N5012">
            <v>38680.630694444444</v>
          </cell>
          <cell r="O5012" t="str">
            <v>gchateaug</v>
          </cell>
          <cell r="Q5012">
            <v>0.43</v>
          </cell>
        </row>
        <row r="5013">
          <cell r="A5013" t="str">
            <v>2003</v>
          </cell>
          <cell r="B5013" t="str">
            <v>DE73</v>
          </cell>
          <cell r="C5013" t="str">
            <v>A00</v>
          </cell>
          <cell r="D5013" t="str">
            <v>PC_EMP</v>
          </cell>
          <cell r="E5013" t="str">
            <v>T</v>
          </cell>
          <cell r="F5013" t="str">
            <v>TOTAL</v>
          </cell>
          <cell r="G5013" t="str">
            <v>TOTAL</v>
          </cell>
          <cell r="I5013" t="str">
            <v>MS</v>
          </cell>
          <cell r="K5013" t="str">
            <v>V</v>
          </cell>
          <cell r="L5013">
            <v>38628.496828703705</v>
          </cell>
          <cell r="M5013" t="str">
            <v>gchateaug</v>
          </cell>
          <cell r="N5013">
            <v>38680.630694444444</v>
          </cell>
          <cell r="O5013" t="str">
            <v>gchateaug</v>
          </cell>
          <cell r="Q5013">
            <v>0.86</v>
          </cell>
        </row>
        <row r="5014">
          <cell r="A5014" t="str">
            <v>2003</v>
          </cell>
          <cell r="B5014" t="str">
            <v>DE73</v>
          </cell>
          <cell r="C5014" t="str">
            <v>A00</v>
          </cell>
          <cell r="D5014" t="str">
            <v>PC_EMP</v>
          </cell>
          <cell r="E5014" t="str">
            <v>T</v>
          </cell>
          <cell r="F5014" t="str">
            <v>TOTAL</v>
          </cell>
          <cell r="G5014" t="str">
            <v>RSE</v>
          </cell>
          <cell r="I5014" t="str">
            <v>MS</v>
          </cell>
          <cell r="K5014" t="str">
            <v>V</v>
          </cell>
          <cell r="L5014">
            <v>38628.496828703705</v>
          </cell>
          <cell r="M5014" t="str">
            <v>gchateaug</v>
          </cell>
          <cell r="N5014">
            <v>38680.630694444444</v>
          </cell>
          <cell r="O5014" t="str">
            <v>gchateaug</v>
          </cell>
          <cell r="Q5014">
            <v>0.52</v>
          </cell>
        </row>
        <row r="5015">
          <cell r="A5015" t="str">
            <v>2003</v>
          </cell>
          <cell r="B5015" t="str">
            <v>DE73</v>
          </cell>
          <cell r="C5015" t="str">
            <v>A00</v>
          </cell>
          <cell r="D5015" t="str">
            <v>PC_EMP</v>
          </cell>
          <cell r="E5015" t="str">
            <v>T</v>
          </cell>
          <cell r="F5015" t="str">
            <v>BES</v>
          </cell>
          <cell r="G5015" t="str">
            <v>TOTAL</v>
          </cell>
          <cell r="I5015" t="str">
            <v>MS</v>
          </cell>
          <cell r="K5015" t="str">
            <v>V</v>
          </cell>
          <cell r="L5015">
            <v>38628.496828703705</v>
          </cell>
          <cell r="M5015" t="str">
            <v>gchateaug</v>
          </cell>
          <cell r="N5015">
            <v>38680.630694444444</v>
          </cell>
          <cell r="O5015" t="str">
            <v>gchateaug</v>
          </cell>
          <cell r="Q5015">
            <v>0.46</v>
          </cell>
        </row>
        <row r="5016">
          <cell r="A5016" t="str">
            <v>2003</v>
          </cell>
          <cell r="B5016" t="str">
            <v>DE73</v>
          </cell>
          <cell r="C5016" t="str">
            <v>A00</v>
          </cell>
          <cell r="D5016" t="str">
            <v>PC_EMP</v>
          </cell>
          <cell r="E5016" t="str">
            <v>T</v>
          </cell>
          <cell r="F5016" t="str">
            <v>BES</v>
          </cell>
          <cell r="G5016" t="str">
            <v>RSE</v>
          </cell>
          <cell r="I5016" t="str">
            <v>MS</v>
          </cell>
          <cell r="K5016" t="str">
            <v>V</v>
          </cell>
          <cell r="L5016">
            <v>38628.496828703705</v>
          </cell>
          <cell r="M5016" t="str">
            <v>gchateaug</v>
          </cell>
          <cell r="N5016">
            <v>38680.630694444444</v>
          </cell>
          <cell r="O5016" t="str">
            <v>gchateaug</v>
          </cell>
          <cell r="Q5016">
            <v>0.22</v>
          </cell>
        </row>
        <row r="5017">
          <cell r="A5017" t="str">
            <v>2003</v>
          </cell>
          <cell r="B5017" t="str">
            <v>DE22</v>
          </cell>
          <cell r="C5017" t="str">
            <v>A00</v>
          </cell>
          <cell r="D5017" t="str">
            <v>PC_EMP</v>
          </cell>
          <cell r="E5017" t="str">
            <v>T</v>
          </cell>
          <cell r="F5017" t="str">
            <v>TOTAL</v>
          </cell>
          <cell r="G5017" t="str">
            <v>TOTAL</v>
          </cell>
          <cell r="H5017" t="str">
            <v>:c</v>
          </cell>
          <cell r="I5017" t="str">
            <v>MS</v>
          </cell>
          <cell r="K5017" t="str">
            <v>V</v>
          </cell>
          <cell r="L5017">
            <v>38628.496828703705</v>
          </cell>
          <cell r="M5017" t="str">
            <v>gchateaug</v>
          </cell>
          <cell r="N5017">
            <v>38680.624479166669</v>
          </cell>
          <cell r="O5017" t="str">
            <v>gchateaug</v>
          </cell>
        </row>
        <row r="5018">
          <cell r="A5018" t="str">
            <v>2003</v>
          </cell>
          <cell r="B5018" t="str">
            <v>DE22</v>
          </cell>
          <cell r="C5018" t="str">
            <v>A00</v>
          </cell>
          <cell r="D5018" t="str">
            <v>PC_EMP</v>
          </cell>
          <cell r="E5018" t="str">
            <v>T</v>
          </cell>
          <cell r="F5018" t="str">
            <v>TOTAL</v>
          </cell>
          <cell r="G5018" t="str">
            <v>RSE</v>
          </cell>
          <cell r="H5018" t="str">
            <v>:c</v>
          </cell>
          <cell r="I5018" t="str">
            <v>MS</v>
          </cell>
          <cell r="K5018" t="str">
            <v>V</v>
          </cell>
          <cell r="L5018">
            <v>38628.496828703705</v>
          </cell>
          <cell r="M5018" t="str">
            <v>gchateaug</v>
          </cell>
          <cell r="N5018">
            <v>38680.624479166669</v>
          </cell>
          <cell r="O5018" t="str">
            <v>gchateaug</v>
          </cell>
        </row>
        <row r="5019">
          <cell r="A5019" t="str">
            <v>2003</v>
          </cell>
          <cell r="B5019" t="str">
            <v>DE22</v>
          </cell>
          <cell r="C5019" t="str">
            <v>A00</v>
          </cell>
          <cell r="D5019" t="str">
            <v>PC_EMP</v>
          </cell>
          <cell r="E5019" t="str">
            <v>T</v>
          </cell>
          <cell r="F5019" t="str">
            <v>BES</v>
          </cell>
          <cell r="G5019" t="str">
            <v>TOTAL</v>
          </cell>
          <cell r="I5019" t="str">
            <v>MS</v>
          </cell>
          <cell r="K5019" t="str">
            <v>V</v>
          </cell>
          <cell r="L5019">
            <v>38628.496828703705</v>
          </cell>
          <cell r="M5019" t="str">
            <v>gchateaug</v>
          </cell>
          <cell r="N5019">
            <v>38680.630694444444</v>
          </cell>
          <cell r="O5019" t="str">
            <v>gchateaug</v>
          </cell>
          <cell r="Q5019">
            <v>0.28999999999999998</v>
          </cell>
        </row>
        <row r="5020">
          <cell r="A5020" t="str">
            <v>2003</v>
          </cell>
          <cell r="B5020" t="str">
            <v>DE22</v>
          </cell>
          <cell r="C5020" t="str">
            <v>A00</v>
          </cell>
          <cell r="D5020" t="str">
            <v>PC_EMP</v>
          </cell>
          <cell r="E5020" t="str">
            <v>T</v>
          </cell>
          <cell r="F5020" t="str">
            <v>BES</v>
          </cell>
          <cell r="G5020" t="str">
            <v>RSE</v>
          </cell>
          <cell r="I5020" t="str">
            <v>MS</v>
          </cell>
          <cell r="K5020" t="str">
            <v>V</v>
          </cell>
          <cell r="L5020">
            <v>38628.496828703705</v>
          </cell>
          <cell r="M5020" t="str">
            <v>gchateaug</v>
          </cell>
          <cell r="N5020">
            <v>38680.630694444444</v>
          </cell>
          <cell r="O5020" t="str">
            <v>gchateaug</v>
          </cell>
          <cell r="Q5020">
            <v>0.15</v>
          </cell>
        </row>
        <row r="5021">
          <cell r="A5021" t="str">
            <v>2003</v>
          </cell>
          <cell r="B5021" t="str">
            <v>DE1</v>
          </cell>
          <cell r="C5021" t="str">
            <v>A00</v>
          </cell>
          <cell r="D5021" t="str">
            <v>PC_EMP</v>
          </cell>
          <cell r="E5021" t="str">
            <v>T</v>
          </cell>
          <cell r="F5021" t="str">
            <v>TOTAL</v>
          </cell>
          <cell r="G5021" t="str">
            <v>TOTAL</v>
          </cell>
          <cell r="I5021" t="str">
            <v>MS</v>
          </cell>
          <cell r="K5021" t="str">
            <v>V</v>
          </cell>
          <cell r="L5021">
            <v>38628.496828703705</v>
          </cell>
          <cell r="M5021" t="str">
            <v>gchateaug</v>
          </cell>
          <cell r="N5021">
            <v>38680.630694444444</v>
          </cell>
          <cell r="O5021" t="str">
            <v>gchateaug</v>
          </cell>
          <cell r="Q5021">
            <v>2.64</v>
          </cell>
        </row>
        <row r="5022">
          <cell r="A5022" t="str">
            <v>2003</v>
          </cell>
          <cell r="B5022" t="str">
            <v>DE1</v>
          </cell>
          <cell r="C5022" t="str">
            <v>A00</v>
          </cell>
          <cell r="D5022" t="str">
            <v>PC_EMP</v>
          </cell>
          <cell r="E5022" t="str">
            <v>T</v>
          </cell>
          <cell r="F5022" t="str">
            <v>TOTAL</v>
          </cell>
          <cell r="G5022" t="str">
            <v>RSE</v>
          </cell>
          <cell r="I5022" t="str">
            <v>MS</v>
          </cell>
          <cell r="K5022" t="str">
            <v>V</v>
          </cell>
          <cell r="L5022">
            <v>38628.496828703705</v>
          </cell>
          <cell r="M5022" t="str">
            <v>gchateaug</v>
          </cell>
          <cell r="N5022">
            <v>38680.630694444444</v>
          </cell>
          <cell r="O5022" t="str">
            <v>gchateaug</v>
          </cell>
          <cell r="Q5022">
            <v>1.6</v>
          </cell>
        </row>
        <row r="5023">
          <cell r="A5023" t="str">
            <v>2003</v>
          </cell>
          <cell r="B5023" t="str">
            <v>DE1</v>
          </cell>
          <cell r="C5023" t="str">
            <v>A00</v>
          </cell>
          <cell r="D5023" t="str">
            <v>PC_EMP</v>
          </cell>
          <cell r="E5023" t="str">
            <v>T</v>
          </cell>
          <cell r="F5023" t="str">
            <v>BES</v>
          </cell>
          <cell r="G5023" t="str">
            <v>TOTAL</v>
          </cell>
          <cell r="I5023" t="str">
            <v>MS</v>
          </cell>
          <cell r="K5023" t="str">
            <v>V</v>
          </cell>
          <cell r="L5023">
            <v>38628.496828703705</v>
          </cell>
          <cell r="M5023" t="str">
            <v>gchateaug</v>
          </cell>
          <cell r="N5023">
            <v>38680.630694444444</v>
          </cell>
          <cell r="O5023" t="str">
            <v>gchateaug</v>
          </cell>
          <cell r="Q5023">
            <v>1.66</v>
          </cell>
        </row>
        <row r="5024">
          <cell r="A5024" t="str">
            <v>2003</v>
          </cell>
          <cell r="B5024" t="str">
            <v>DE1</v>
          </cell>
          <cell r="C5024" t="str">
            <v>A00</v>
          </cell>
          <cell r="D5024" t="str">
            <v>PC_EMP</v>
          </cell>
          <cell r="E5024" t="str">
            <v>T</v>
          </cell>
          <cell r="F5024" t="str">
            <v>BES</v>
          </cell>
          <cell r="G5024" t="str">
            <v>RSE</v>
          </cell>
          <cell r="I5024" t="str">
            <v>MS</v>
          </cell>
          <cell r="K5024" t="str">
            <v>V</v>
          </cell>
          <cell r="L5024">
            <v>38628.496828703705</v>
          </cell>
          <cell r="M5024" t="str">
            <v>gchateaug</v>
          </cell>
          <cell r="N5024">
            <v>38680.630694444444</v>
          </cell>
          <cell r="O5024" t="str">
            <v>gchateaug</v>
          </cell>
          <cell r="Q5024">
            <v>0.98</v>
          </cell>
        </row>
        <row r="5025">
          <cell r="A5025" t="str">
            <v>2003</v>
          </cell>
          <cell r="B5025" t="str">
            <v>AT32</v>
          </cell>
          <cell r="C5025" t="str">
            <v>A00</v>
          </cell>
          <cell r="D5025" t="str">
            <v>PC_EMP</v>
          </cell>
          <cell r="E5025" t="str">
            <v>T</v>
          </cell>
          <cell r="F5025" t="str">
            <v>TOTAL</v>
          </cell>
          <cell r="G5025" t="str">
            <v>TOTAL</v>
          </cell>
          <cell r="H5025" t="str">
            <v>:</v>
          </cell>
          <cell r="I5025" t="str">
            <v>MS</v>
          </cell>
          <cell r="K5025" t="str">
            <v>V</v>
          </cell>
          <cell r="L5025">
            <v>38628.496828703705</v>
          </cell>
          <cell r="M5025" t="str">
            <v>gchateaug</v>
          </cell>
          <cell r="N5025">
            <v>38680.624479166669</v>
          </cell>
          <cell r="O5025" t="str">
            <v>gchateaug</v>
          </cell>
        </row>
        <row r="5026">
          <cell r="A5026" t="str">
            <v>2003</v>
          </cell>
          <cell r="B5026" t="str">
            <v>AT32</v>
          </cell>
          <cell r="C5026" t="str">
            <v>A00</v>
          </cell>
          <cell r="D5026" t="str">
            <v>PC_EMP</v>
          </cell>
          <cell r="E5026" t="str">
            <v>T</v>
          </cell>
          <cell r="F5026" t="str">
            <v>BES</v>
          </cell>
          <cell r="G5026" t="str">
            <v>TOTAL</v>
          </cell>
          <cell r="H5026" t="str">
            <v>:</v>
          </cell>
          <cell r="I5026" t="str">
            <v>MS</v>
          </cell>
          <cell r="K5026" t="str">
            <v>V</v>
          </cell>
          <cell r="L5026">
            <v>38628.496828703705</v>
          </cell>
          <cell r="M5026" t="str">
            <v>gchateaug</v>
          </cell>
          <cell r="N5026">
            <v>38680.624479166669</v>
          </cell>
          <cell r="O5026" t="str">
            <v>gchateaug</v>
          </cell>
        </row>
        <row r="5027">
          <cell r="A5027" t="str">
            <v>2003</v>
          </cell>
          <cell r="B5027" t="str">
            <v>AT11</v>
          </cell>
          <cell r="C5027" t="str">
            <v>A00</v>
          </cell>
          <cell r="D5027" t="str">
            <v>PC_EMP</v>
          </cell>
          <cell r="E5027" t="str">
            <v>T</v>
          </cell>
          <cell r="F5027" t="str">
            <v>TOTAL</v>
          </cell>
          <cell r="G5027" t="str">
            <v>TOTAL</v>
          </cell>
          <cell r="H5027" t="str">
            <v>:</v>
          </cell>
          <cell r="I5027" t="str">
            <v>MS</v>
          </cell>
          <cell r="K5027" t="str">
            <v>V</v>
          </cell>
          <cell r="L5027">
            <v>38628.496828703705</v>
          </cell>
          <cell r="M5027" t="str">
            <v>gchateaug</v>
          </cell>
          <cell r="N5027">
            <v>38680.624479166669</v>
          </cell>
          <cell r="O5027" t="str">
            <v>gchateaug</v>
          </cell>
        </row>
        <row r="5028">
          <cell r="A5028" t="str">
            <v>2003</v>
          </cell>
          <cell r="B5028" t="str">
            <v>AT11</v>
          </cell>
          <cell r="C5028" t="str">
            <v>A00</v>
          </cell>
          <cell r="D5028" t="str">
            <v>PC_EMP</v>
          </cell>
          <cell r="E5028" t="str">
            <v>T</v>
          </cell>
          <cell r="F5028" t="str">
            <v>BES</v>
          </cell>
          <cell r="G5028" t="str">
            <v>TOTAL</v>
          </cell>
          <cell r="H5028" t="str">
            <v>:</v>
          </cell>
          <cell r="I5028" t="str">
            <v>MS</v>
          </cell>
          <cell r="K5028" t="str">
            <v>V</v>
          </cell>
          <cell r="L5028">
            <v>38628.496828703705</v>
          </cell>
          <cell r="M5028" t="str">
            <v>gchateaug</v>
          </cell>
          <cell r="N5028">
            <v>38680.624479166669</v>
          </cell>
          <cell r="O5028" t="str">
            <v>gchateaug</v>
          </cell>
        </row>
        <row r="5029">
          <cell r="A5029" t="str">
            <v>2002</v>
          </cell>
          <cell r="B5029" t="str">
            <v>UKN</v>
          </cell>
          <cell r="C5029" t="str">
            <v>A00</v>
          </cell>
          <cell r="D5029" t="str">
            <v>PC_EMP</v>
          </cell>
          <cell r="E5029" t="str">
            <v>T</v>
          </cell>
          <cell r="F5029" t="str">
            <v>TOTAL</v>
          </cell>
          <cell r="G5029" t="str">
            <v>TOTAL</v>
          </cell>
          <cell r="H5029" t="str">
            <v>:</v>
          </cell>
          <cell r="I5029" t="str">
            <v>MS</v>
          </cell>
          <cell r="K5029" t="str">
            <v>V</v>
          </cell>
          <cell r="L5029">
            <v>38628.496828703705</v>
          </cell>
          <cell r="M5029" t="str">
            <v>gchateaug</v>
          </cell>
          <cell r="N5029">
            <v>38680.624479166669</v>
          </cell>
          <cell r="O5029" t="str">
            <v>gchateaug</v>
          </cell>
        </row>
        <row r="5030">
          <cell r="A5030" t="str">
            <v>2001</v>
          </cell>
          <cell r="B5030" t="str">
            <v>ITC4</v>
          </cell>
          <cell r="C5030" t="str">
            <v>A00</v>
          </cell>
          <cell r="D5030" t="str">
            <v>PC_EMP</v>
          </cell>
          <cell r="E5030" t="str">
            <v>T</v>
          </cell>
          <cell r="F5030" t="str">
            <v>BES</v>
          </cell>
          <cell r="G5030" t="str">
            <v>RSE</v>
          </cell>
          <cell r="H5030" t="str">
            <v>:</v>
          </cell>
          <cell r="I5030" t="str">
            <v>NC</v>
          </cell>
          <cell r="K5030" t="str">
            <v>V</v>
          </cell>
          <cell r="L5030">
            <v>38628.496828703705</v>
          </cell>
          <cell r="M5030" t="str">
            <v>gchateaug</v>
          </cell>
          <cell r="N5030">
            <v>38680.624479166669</v>
          </cell>
          <cell r="O5030" t="str">
            <v>gchateaug</v>
          </cell>
        </row>
        <row r="5031">
          <cell r="A5031" t="str">
            <v>2001</v>
          </cell>
          <cell r="B5031" t="str">
            <v>HU33</v>
          </cell>
          <cell r="C5031" t="str">
            <v>A00</v>
          </cell>
          <cell r="D5031" t="str">
            <v>PC_EMP</v>
          </cell>
          <cell r="E5031" t="str">
            <v>T</v>
          </cell>
          <cell r="F5031" t="str">
            <v>TOTAL</v>
          </cell>
          <cell r="G5031" t="str">
            <v>TOTAL</v>
          </cell>
          <cell r="H5031" t="str">
            <v>:</v>
          </cell>
          <cell r="I5031" t="str">
            <v>NC</v>
          </cell>
          <cell r="K5031" t="str">
            <v>V</v>
          </cell>
          <cell r="L5031">
            <v>38628.496828703705</v>
          </cell>
          <cell r="M5031" t="str">
            <v>gchateaug</v>
          </cell>
          <cell r="N5031">
            <v>38680.624479166669</v>
          </cell>
          <cell r="O5031" t="str">
            <v>gchateaug</v>
          </cell>
        </row>
        <row r="5032">
          <cell r="A5032" t="str">
            <v>2001</v>
          </cell>
          <cell r="B5032" t="str">
            <v>HU33</v>
          </cell>
          <cell r="C5032" t="str">
            <v>A00</v>
          </cell>
          <cell r="D5032" t="str">
            <v>PC_EMP</v>
          </cell>
          <cell r="E5032" t="str">
            <v>T</v>
          </cell>
          <cell r="F5032" t="str">
            <v>TOTAL</v>
          </cell>
          <cell r="G5032" t="str">
            <v>RSE</v>
          </cell>
          <cell r="H5032" t="str">
            <v>:</v>
          </cell>
          <cell r="I5032" t="str">
            <v>NC</v>
          </cell>
          <cell r="K5032" t="str">
            <v>V</v>
          </cell>
          <cell r="L5032">
            <v>38628.496828703705</v>
          </cell>
          <cell r="M5032" t="str">
            <v>gchateaug</v>
          </cell>
          <cell r="N5032">
            <v>38680.624479166669</v>
          </cell>
          <cell r="O5032" t="str">
            <v>gchateaug</v>
          </cell>
        </row>
        <row r="5033">
          <cell r="A5033" t="str">
            <v>2001</v>
          </cell>
          <cell r="B5033" t="str">
            <v>HU33</v>
          </cell>
          <cell r="C5033" t="str">
            <v>A00</v>
          </cell>
          <cell r="D5033" t="str">
            <v>PC_EMP</v>
          </cell>
          <cell r="E5033" t="str">
            <v>T</v>
          </cell>
          <cell r="F5033" t="str">
            <v>BES</v>
          </cell>
          <cell r="G5033" t="str">
            <v>TOTAL</v>
          </cell>
          <cell r="H5033" t="str">
            <v>:</v>
          </cell>
          <cell r="I5033" t="str">
            <v>NC</v>
          </cell>
          <cell r="K5033" t="str">
            <v>V</v>
          </cell>
          <cell r="L5033">
            <v>38628.496828703705</v>
          </cell>
          <cell r="M5033" t="str">
            <v>gchateaug</v>
          </cell>
          <cell r="N5033">
            <v>38680.624479166669</v>
          </cell>
          <cell r="O5033" t="str">
            <v>gchateaug</v>
          </cell>
        </row>
        <row r="5034">
          <cell r="A5034" t="str">
            <v>2001</v>
          </cell>
          <cell r="B5034" t="str">
            <v>HU33</v>
          </cell>
          <cell r="C5034" t="str">
            <v>A00</v>
          </cell>
          <cell r="D5034" t="str">
            <v>PC_EMP</v>
          </cell>
          <cell r="E5034" t="str">
            <v>T</v>
          </cell>
          <cell r="F5034" t="str">
            <v>BES</v>
          </cell>
          <cell r="G5034" t="str">
            <v>RSE</v>
          </cell>
          <cell r="H5034" t="str">
            <v>:</v>
          </cell>
          <cell r="I5034" t="str">
            <v>NC</v>
          </cell>
          <cell r="K5034" t="str">
            <v>V</v>
          </cell>
          <cell r="L5034">
            <v>38628.496828703705</v>
          </cell>
          <cell r="M5034" t="str">
            <v>gchateaug</v>
          </cell>
          <cell r="N5034">
            <v>38680.624479166669</v>
          </cell>
          <cell r="O5034" t="str">
            <v>gchateaug</v>
          </cell>
        </row>
        <row r="5035">
          <cell r="A5035" t="str">
            <v>2001</v>
          </cell>
          <cell r="B5035" t="str">
            <v>HU2</v>
          </cell>
          <cell r="C5035" t="str">
            <v>A00</v>
          </cell>
          <cell r="D5035" t="str">
            <v>PC_EMP</v>
          </cell>
          <cell r="E5035" t="str">
            <v>T</v>
          </cell>
          <cell r="F5035" t="str">
            <v>TOTAL</v>
          </cell>
          <cell r="G5035" t="str">
            <v>TOTAL</v>
          </cell>
          <cell r="H5035" t="str">
            <v>:</v>
          </cell>
          <cell r="I5035" t="str">
            <v>NC</v>
          </cell>
          <cell r="K5035" t="str">
            <v>V</v>
          </cell>
          <cell r="L5035">
            <v>38628.496828703705</v>
          </cell>
          <cell r="M5035" t="str">
            <v>gchateaug</v>
          </cell>
          <cell r="N5035">
            <v>38680.624479166669</v>
          </cell>
          <cell r="O5035" t="str">
            <v>gchateaug</v>
          </cell>
        </row>
        <row r="5036">
          <cell r="A5036" t="str">
            <v>2001</v>
          </cell>
          <cell r="B5036" t="str">
            <v>HU2</v>
          </cell>
          <cell r="C5036" t="str">
            <v>A00</v>
          </cell>
          <cell r="D5036" t="str">
            <v>PC_EMP</v>
          </cell>
          <cell r="E5036" t="str">
            <v>T</v>
          </cell>
          <cell r="F5036" t="str">
            <v>TOTAL</v>
          </cell>
          <cell r="G5036" t="str">
            <v>RSE</v>
          </cell>
          <cell r="H5036" t="str">
            <v>:</v>
          </cell>
          <cell r="I5036" t="str">
            <v>NC</v>
          </cell>
          <cell r="K5036" t="str">
            <v>V</v>
          </cell>
          <cell r="L5036">
            <v>38628.496828703705</v>
          </cell>
          <cell r="M5036" t="str">
            <v>gchateaug</v>
          </cell>
          <cell r="N5036">
            <v>38680.624479166669</v>
          </cell>
          <cell r="O5036" t="str">
            <v>gchateaug</v>
          </cell>
        </row>
        <row r="5037">
          <cell r="A5037" t="str">
            <v>2001</v>
          </cell>
          <cell r="B5037" t="str">
            <v>HU2</v>
          </cell>
          <cell r="C5037" t="str">
            <v>A00</v>
          </cell>
          <cell r="D5037" t="str">
            <v>PC_EMP</v>
          </cell>
          <cell r="E5037" t="str">
            <v>T</v>
          </cell>
          <cell r="F5037" t="str">
            <v>BES</v>
          </cell>
          <cell r="G5037" t="str">
            <v>TOTAL</v>
          </cell>
          <cell r="H5037" t="str">
            <v>:</v>
          </cell>
          <cell r="I5037" t="str">
            <v>NC</v>
          </cell>
          <cell r="K5037" t="str">
            <v>V</v>
          </cell>
          <cell r="L5037">
            <v>38628.496828703705</v>
          </cell>
          <cell r="M5037" t="str">
            <v>gchateaug</v>
          </cell>
          <cell r="N5037">
            <v>38680.624479166669</v>
          </cell>
          <cell r="O5037" t="str">
            <v>gchateaug</v>
          </cell>
        </row>
        <row r="5038">
          <cell r="A5038" t="str">
            <v>2001</v>
          </cell>
          <cell r="B5038" t="str">
            <v>HU2</v>
          </cell>
          <cell r="C5038" t="str">
            <v>A00</v>
          </cell>
          <cell r="D5038" t="str">
            <v>PC_EMP</v>
          </cell>
          <cell r="E5038" t="str">
            <v>T</v>
          </cell>
          <cell r="F5038" t="str">
            <v>BES</v>
          </cell>
          <cell r="G5038" t="str">
            <v>RSE</v>
          </cell>
          <cell r="H5038" t="str">
            <v>:</v>
          </cell>
          <cell r="I5038" t="str">
            <v>NC</v>
          </cell>
          <cell r="K5038" t="str">
            <v>V</v>
          </cell>
          <cell r="L5038">
            <v>38628.496828703705</v>
          </cell>
          <cell r="M5038" t="str">
            <v>gchateaug</v>
          </cell>
          <cell r="N5038">
            <v>38680.624479166669</v>
          </cell>
          <cell r="O5038" t="str">
            <v>gchateaug</v>
          </cell>
        </row>
        <row r="5039">
          <cell r="A5039" t="str">
            <v>2001</v>
          </cell>
          <cell r="B5039" t="str">
            <v>FR7</v>
          </cell>
          <cell r="C5039" t="str">
            <v>A00</v>
          </cell>
          <cell r="D5039" t="str">
            <v>PC_EMP</v>
          </cell>
          <cell r="E5039" t="str">
            <v>T</v>
          </cell>
          <cell r="F5039" t="str">
            <v>TOTAL</v>
          </cell>
          <cell r="G5039" t="str">
            <v>TOTAL</v>
          </cell>
          <cell r="I5039" t="str">
            <v>NC</v>
          </cell>
          <cell r="J5039" t="str">
            <v>; former flag equal "s"</v>
          </cell>
          <cell r="K5039" t="str">
            <v>V</v>
          </cell>
          <cell r="L5039">
            <v>38628.496828703705</v>
          </cell>
          <cell r="M5039" t="str">
            <v>gchateaug</v>
          </cell>
          <cell r="N5039">
            <v>38680.624479166669</v>
          </cell>
          <cell r="O5039" t="str">
            <v>gchateaug</v>
          </cell>
          <cell r="Q5039">
            <v>1.98</v>
          </cell>
        </row>
        <row r="5040">
          <cell r="A5040" t="str">
            <v>2001</v>
          </cell>
          <cell r="B5040" t="str">
            <v>FR7</v>
          </cell>
          <cell r="C5040" t="str">
            <v>A00</v>
          </cell>
          <cell r="D5040" t="str">
            <v>PC_EMP</v>
          </cell>
          <cell r="E5040" t="str">
            <v>T</v>
          </cell>
          <cell r="F5040" t="str">
            <v>TOTAL</v>
          </cell>
          <cell r="G5040" t="str">
            <v>RSE</v>
          </cell>
          <cell r="I5040" t="str">
            <v>NC</v>
          </cell>
          <cell r="J5040" t="str">
            <v>; former flag equal "s"</v>
          </cell>
          <cell r="K5040" t="str">
            <v>V</v>
          </cell>
          <cell r="L5040">
            <v>38628.496828703705</v>
          </cell>
          <cell r="M5040" t="str">
            <v>gchateaug</v>
          </cell>
          <cell r="N5040">
            <v>38680.624479166669</v>
          </cell>
          <cell r="O5040" t="str">
            <v>gchateaug</v>
          </cell>
          <cell r="Q5040">
            <v>1.1100000000000001</v>
          </cell>
        </row>
        <row r="5041">
          <cell r="A5041" t="str">
            <v>2001</v>
          </cell>
          <cell r="B5041" t="str">
            <v>FR7</v>
          </cell>
          <cell r="C5041" t="str">
            <v>A00</v>
          </cell>
          <cell r="D5041" t="str">
            <v>PC_EMP</v>
          </cell>
          <cell r="E5041" t="str">
            <v>T</v>
          </cell>
          <cell r="F5041" t="str">
            <v>BES</v>
          </cell>
          <cell r="G5041" t="str">
            <v>TOTAL</v>
          </cell>
          <cell r="I5041" t="str">
            <v>NC</v>
          </cell>
          <cell r="J5041" t="str">
            <v>; former flag equal "s"</v>
          </cell>
          <cell r="K5041" t="str">
            <v>V</v>
          </cell>
          <cell r="L5041">
            <v>38628.496828703705</v>
          </cell>
          <cell r="M5041" t="str">
            <v>gchateaug</v>
          </cell>
          <cell r="N5041">
            <v>38680.624479166669</v>
          </cell>
          <cell r="O5041" t="str">
            <v>gchateaug</v>
          </cell>
          <cell r="Q5041">
            <v>1.04</v>
          </cell>
        </row>
        <row r="5042">
          <cell r="A5042" t="str">
            <v>2001</v>
          </cell>
          <cell r="B5042" t="str">
            <v>FR7</v>
          </cell>
          <cell r="C5042" t="str">
            <v>A00</v>
          </cell>
          <cell r="D5042" t="str">
            <v>PC_EMP</v>
          </cell>
          <cell r="E5042" t="str">
            <v>T</v>
          </cell>
          <cell r="F5042" t="str">
            <v>BES</v>
          </cell>
          <cell r="G5042" t="str">
            <v>RSE</v>
          </cell>
          <cell r="I5042" t="str">
            <v>NC</v>
          </cell>
          <cell r="J5042" t="str">
            <v>; former flag equal "s"</v>
          </cell>
          <cell r="K5042" t="str">
            <v>V</v>
          </cell>
          <cell r="L5042">
            <v>38628.496828703705</v>
          </cell>
          <cell r="M5042" t="str">
            <v>gchateaug</v>
          </cell>
          <cell r="N5042">
            <v>38680.624479166669</v>
          </cell>
          <cell r="O5042" t="str">
            <v>gchateaug</v>
          </cell>
          <cell r="Q5042">
            <v>0.46</v>
          </cell>
        </row>
        <row r="5043">
          <cell r="A5043" t="str">
            <v>2001</v>
          </cell>
          <cell r="B5043" t="str">
            <v>FR61</v>
          </cell>
          <cell r="C5043" t="str">
            <v>A00</v>
          </cell>
          <cell r="D5043" t="str">
            <v>PC_EMP</v>
          </cell>
          <cell r="E5043" t="str">
            <v>T</v>
          </cell>
          <cell r="F5043" t="str">
            <v>TOTAL</v>
          </cell>
          <cell r="G5043" t="str">
            <v>TOTAL</v>
          </cell>
          <cell r="I5043" t="str">
            <v>NC</v>
          </cell>
          <cell r="J5043" t="str">
            <v>; former flag equal "s"</v>
          </cell>
          <cell r="K5043" t="str">
            <v>V</v>
          </cell>
          <cell r="L5043">
            <v>38628.496828703705</v>
          </cell>
          <cell r="M5043" t="str">
            <v>gchateaug</v>
          </cell>
          <cell r="N5043">
            <v>38680.624479166669</v>
          </cell>
          <cell r="O5043" t="str">
            <v>gchateaug</v>
          </cell>
          <cell r="Q5043">
            <v>1.2</v>
          </cell>
        </row>
        <row r="5044">
          <cell r="A5044" t="str">
            <v>2001</v>
          </cell>
          <cell r="B5044" t="str">
            <v>FR61</v>
          </cell>
          <cell r="C5044" t="str">
            <v>A00</v>
          </cell>
          <cell r="D5044" t="str">
            <v>PC_EMP</v>
          </cell>
          <cell r="E5044" t="str">
            <v>T</v>
          </cell>
          <cell r="F5044" t="str">
            <v>TOTAL</v>
          </cell>
          <cell r="G5044" t="str">
            <v>RSE</v>
          </cell>
          <cell r="I5044" t="str">
            <v>NC</v>
          </cell>
          <cell r="J5044" t="str">
            <v>; former flag equal "s"</v>
          </cell>
          <cell r="K5044" t="str">
            <v>V</v>
          </cell>
          <cell r="L5044">
            <v>38628.496828703705</v>
          </cell>
          <cell r="M5044" t="str">
            <v>gchateaug</v>
          </cell>
          <cell r="N5044">
            <v>38680.624479166669</v>
          </cell>
          <cell r="O5044" t="str">
            <v>gchateaug</v>
          </cell>
          <cell r="Q5044">
            <v>0.66</v>
          </cell>
        </row>
        <row r="5045">
          <cell r="A5045" t="str">
            <v>2003</v>
          </cell>
          <cell r="B5045" t="str">
            <v>SE0</v>
          </cell>
          <cell r="C5045" t="str">
            <v>A00</v>
          </cell>
          <cell r="D5045" t="str">
            <v>PC_EMP</v>
          </cell>
          <cell r="E5045" t="str">
            <v>T</v>
          </cell>
          <cell r="F5045" t="str">
            <v>BES</v>
          </cell>
          <cell r="G5045" t="str">
            <v>TOTAL</v>
          </cell>
          <cell r="I5045" t="str">
            <v>MS</v>
          </cell>
          <cell r="K5045" t="str">
            <v>V</v>
          </cell>
          <cell r="L5045">
            <v>38628.496828703705</v>
          </cell>
          <cell r="M5045" t="str">
            <v>gchateaug</v>
          </cell>
          <cell r="N5045">
            <v>38681.684490740743</v>
          </cell>
          <cell r="O5045" t="str">
            <v>gchateaug</v>
          </cell>
          <cell r="Q5045">
            <v>1.2</v>
          </cell>
        </row>
        <row r="5046">
          <cell r="A5046" t="str">
            <v>2003</v>
          </cell>
          <cell r="B5046" t="str">
            <v>SE0</v>
          </cell>
          <cell r="C5046" t="str">
            <v>A00</v>
          </cell>
          <cell r="D5046" t="str">
            <v>PC_EMP</v>
          </cell>
          <cell r="E5046" t="str">
            <v>T</v>
          </cell>
          <cell r="F5046" t="str">
            <v>BES</v>
          </cell>
          <cell r="G5046" t="str">
            <v>RSE</v>
          </cell>
          <cell r="I5046" t="str">
            <v>MS</v>
          </cell>
          <cell r="K5046" t="str">
            <v>V</v>
          </cell>
          <cell r="L5046">
            <v>38628.496828703705</v>
          </cell>
          <cell r="M5046" t="str">
            <v>gchateaug</v>
          </cell>
          <cell r="N5046">
            <v>38681.684490740743</v>
          </cell>
          <cell r="O5046" t="str">
            <v>gchateaug</v>
          </cell>
          <cell r="Q5046">
            <v>0.7</v>
          </cell>
        </row>
        <row r="5047">
          <cell r="A5047" t="str">
            <v>2003</v>
          </cell>
          <cell r="B5047" t="str">
            <v>RO0</v>
          </cell>
          <cell r="C5047" t="str">
            <v>A00</v>
          </cell>
          <cell r="D5047" t="str">
            <v>PC_EMP</v>
          </cell>
          <cell r="E5047" t="str">
            <v>T</v>
          </cell>
          <cell r="F5047" t="str">
            <v>TOTAL</v>
          </cell>
          <cell r="G5047" t="str">
            <v>TOTAL</v>
          </cell>
          <cell r="I5047" t="str">
            <v>MS</v>
          </cell>
          <cell r="K5047" t="str">
            <v>V</v>
          </cell>
          <cell r="L5047">
            <v>38628.496828703705</v>
          </cell>
          <cell r="M5047" t="str">
            <v>gchateaug</v>
          </cell>
          <cell r="N5047">
            <v>38681.684479166666</v>
          </cell>
          <cell r="O5047" t="str">
            <v>gchateaug</v>
          </cell>
          <cell r="Q5047">
            <v>0.43</v>
          </cell>
        </row>
        <row r="5048">
          <cell r="A5048" t="str">
            <v>2003</v>
          </cell>
          <cell r="B5048" t="str">
            <v>RO0</v>
          </cell>
          <cell r="C5048" t="str">
            <v>A00</v>
          </cell>
          <cell r="D5048" t="str">
            <v>PC_EMP</v>
          </cell>
          <cell r="E5048" t="str">
            <v>T</v>
          </cell>
          <cell r="F5048" t="str">
            <v>TOTAL</v>
          </cell>
          <cell r="G5048" t="str">
            <v>RSE</v>
          </cell>
          <cell r="I5048" t="str">
            <v>MS</v>
          </cell>
          <cell r="K5048" t="str">
            <v>V</v>
          </cell>
          <cell r="L5048">
            <v>38628.496828703705</v>
          </cell>
          <cell r="M5048" t="str">
            <v>gchateaug</v>
          </cell>
          <cell r="N5048">
            <v>38681.684479166666</v>
          </cell>
          <cell r="O5048" t="str">
            <v>gchateaug</v>
          </cell>
          <cell r="Q5048">
            <v>0.28000000000000003</v>
          </cell>
        </row>
        <row r="5049">
          <cell r="A5049" t="str">
            <v>2003</v>
          </cell>
          <cell r="B5049" t="str">
            <v>RO0</v>
          </cell>
          <cell r="C5049" t="str">
            <v>A00</v>
          </cell>
          <cell r="D5049" t="str">
            <v>PC_EMP</v>
          </cell>
          <cell r="E5049" t="str">
            <v>T</v>
          </cell>
          <cell r="F5049" t="str">
            <v>BES</v>
          </cell>
          <cell r="G5049" t="str">
            <v>TOTAL</v>
          </cell>
          <cell r="I5049" t="str">
            <v>MS</v>
          </cell>
          <cell r="K5049" t="str">
            <v>V</v>
          </cell>
          <cell r="L5049">
            <v>38628.496828703705</v>
          </cell>
          <cell r="M5049" t="str">
            <v>gchateaug</v>
          </cell>
          <cell r="N5049">
            <v>38681.684479166666</v>
          </cell>
          <cell r="O5049" t="str">
            <v>gchateaug</v>
          </cell>
          <cell r="Q5049">
            <v>0.18</v>
          </cell>
        </row>
        <row r="5050">
          <cell r="A5050" t="str">
            <v>2003</v>
          </cell>
          <cell r="B5050" t="str">
            <v>RO0</v>
          </cell>
          <cell r="C5050" t="str">
            <v>A00</v>
          </cell>
          <cell r="D5050" t="str">
            <v>PC_EMP</v>
          </cell>
          <cell r="E5050" t="str">
            <v>T</v>
          </cell>
          <cell r="F5050" t="str">
            <v>BES</v>
          </cell>
          <cell r="G5050" t="str">
            <v>RSE</v>
          </cell>
          <cell r="I5050" t="str">
            <v>MS</v>
          </cell>
          <cell r="K5050" t="str">
            <v>V</v>
          </cell>
          <cell r="L5050">
            <v>38628.496828703705</v>
          </cell>
          <cell r="M5050" t="str">
            <v>gchateaug</v>
          </cell>
          <cell r="N5050">
            <v>38681.684479166666</v>
          </cell>
          <cell r="O5050" t="str">
            <v>gchateaug</v>
          </cell>
          <cell r="Q5050">
            <v>0.11</v>
          </cell>
        </row>
        <row r="5051">
          <cell r="A5051" t="str">
            <v>2003</v>
          </cell>
          <cell r="B5051" t="str">
            <v>PT15</v>
          </cell>
          <cell r="C5051" t="str">
            <v>A00</v>
          </cell>
          <cell r="D5051" t="str">
            <v>PC_EMP</v>
          </cell>
          <cell r="E5051" t="str">
            <v>T</v>
          </cell>
          <cell r="F5051" t="str">
            <v>TOTAL</v>
          </cell>
          <cell r="G5051" t="str">
            <v>TOTAL</v>
          </cell>
          <cell r="H5051" t="str">
            <v>be</v>
          </cell>
          <cell r="I5051" t="str">
            <v>MS</v>
          </cell>
          <cell r="K5051" t="str">
            <v>V</v>
          </cell>
          <cell r="L5051">
            <v>38628.496828703705</v>
          </cell>
          <cell r="M5051" t="str">
            <v>gchateaug</v>
          </cell>
          <cell r="N5051">
            <v>38680.624490740738</v>
          </cell>
          <cell r="O5051" t="str">
            <v>gchateaug</v>
          </cell>
          <cell r="Q5051">
            <v>0.42</v>
          </cell>
        </row>
        <row r="5052">
          <cell r="A5052" t="str">
            <v>2003</v>
          </cell>
          <cell r="B5052" t="str">
            <v>PT15</v>
          </cell>
          <cell r="C5052" t="str">
            <v>A00</v>
          </cell>
          <cell r="D5052" t="str">
            <v>PC_EMP</v>
          </cell>
          <cell r="E5052" t="str">
            <v>T</v>
          </cell>
          <cell r="F5052" t="str">
            <v>TOTAL</v>
          </cell>
          <cell r="G5052" t="str">
            <v>RSE</v>
          </cell>
          <cell r="H5052" t="str">
            <v>be</v>
          </cell>
          <cell r="I5052" t="str">
            <v>MS</v>
          </cell>
          <cell r="K5052" t="str">
            <v>V</v>
          </cell>
          <cell r="L5052">
            <v>38628.496828703705</v>
          </cell>
          <cell r="M5052" t="str">
            <v>gchateaug</v>
          </cell>
          <cell r="N5052">
            <v>38680.624490740738</v>
          </cell>
          <cell r="O5052" t="str">
            <v>gchateaug</v>
          </cell>
          <cell r="Q5052">
            <v>0.38</v>
          </cell>
        </row>
        <row r="5053">
          <cell r="A5053" t="str">
            <v>2000</v>
          </cell>
          <cell r="B5053" t="str">
            <v>RO0</v>
          </cell>
          <cell r="C5053" t="str">
            <v>A00</v>
          </cell>
          <cell r="D5053" t="str">
            <v>PC_EMP</v>
          </cell>
          <cell r="E5053" t="str">
            <v>T</v>
          </cell>
          <cell r="F5053" t="str">
            <v>BES</v>
          </cell>
          <cell r="G5053" t="str">
            <v>RSE</v>
          </cell>
          <cell r="I5053" t="str">
            <v>OTH</v>
          </cell>
          <cell r="J5053" t="str">
            <v>DATA OCDE</v>
          </cell>
          <cell r="K5053" t="str">
            <v>V</v>
          </cell>
          <cell r="L5053">
            <v>38628.496828703705</v>
          </cell>
          <cell r="M5053" t="str">
            <v>gchateaug</v>
          </cell>
          <cell r="N5053">
            <v>38681.684479166666</v>
          </cell>
          <cell r="O5053" t="str">
            <v>gchateaug</v>
          </cell>
          <cell r="Q5053">
            <v>0.12</v>
          </cell>
        </row>
        <row r="5054">
          <cell r="A5054" t="str">
            <v>2000</v>
          </cell>
          <cell r="B5054" t="str">
            <v>PT3</v>
          </cell>
          <cell r="C5054" t="str">
            <v>A00</v>
          </cell>
          <cell r="D5054" t="str">
            <v>PC_EMP</v>
          </cell>
          <cell r="E5054" t="str">
            <v>T</v>
          </cell>
          <cell r="F5054" t="str">
            <v>TOTAL</v>
          </cell>
          <cell r="G5054" t="str">
            <v>TOTAL</v>
          </cell>
          <cell r="H5054" t="str">
            <v>:</v>
          </cell>
          <cell r="I5054" t="str">
            <v>NC</v>
          </cell>
          <cell r="K5054" t="str">
            <v>V</v>
          </cell>
          <cell r="L5054">
            <v>38628.496828703705</v>
          </cell>
          <cell r="M5054" t="str">
            <v>gchateaug</v>
          </cell>
          <cell r="N5054">
            <v>38680.624479166669</v>
          </cell>
          <cell r="O5054" t="str">
            <v>gchateaug</v>
          </cell>
        </row>
        <row r="5055">
          <cell r="A5055" t="str">
            <v>2000</v>
          </cell>
          <cell r="B5055" t="str">
            <v>PT3</v>
          </cell>
          <cell r="C5055" t="str">
            <v>A00</v>
          </cell>
          <cell r="D5055" t="str">
            <v>PC_EMP</v>
          </cell>
          <cell r="E5055" t="str">
            <v>T</v>
          </cell>
          <cell r="F5055" t="str">
            <v>TOTAL</v>
          </cell>
          <cell r="G5055" t="str">
            <v>RSE</v>
          </cell>
          <cell r="H5055" t="str">
            <v>:</v>
          </cell>
          <cell r="I5055" t="str">
            <v>NC</v>
          </cell>
          <cell r="K5055" t="str">
            <v>V</v>
          </cell>
          <cell r="L5055">
            <v>38628.496828703705</v>
          </cell>
          <cell r="M5055" t="str">
            <v>gchateaug</v>
          </cell>
          <cell r="N5055">
            <v>38680.624479166669</v>
          </cell>
          <cell r="O5055" t="str">
            <v>gchateaug</v>
          </cell>
        </row>
        <row r="5056">
          <cell r="A5056" t="str">
            <v>2000</v>
          </cell>
          <cell r="B5056" t="str">
            <v>PT3</v>
          </cell>
          <cell r="C5056" t="str">
            <v>A00</v>
          </cell>
          <cell r="D5056" t="str">
            <v>PC_EMP</v>
          </cell>
          <cell r="E5056" t="str">
            <v>T</v>
          </cell>
          <cell r="F5056" t="str">
            <v>BES</v>
          </cell>
          <cell r="G5056" t="str">
            <v>TOTAL</v>
          </cell>
          <cell r="H5056" t="str">
            <v>:</v>
          </cell>
          <cell r="I5056" t="str">
            <v>NC</v>
          </cell>
          <cell r="K5056" t="str">
            <v>V</v>
          </cell>
          <cell r="L5056">
            <v>38628.496828703705</v>
          </cell>
          <cell r="M5056" t="str">
            <v>gchateaug</v>
          </cell>
          <cell r="N5056">
            <v>38680.624479166669</v>
          </cell>
          <cell r="O5056" t="str">
            <v>gchateaug</v>
          </cell>
        </row>
        <row r="5057">
          <cell r="A5057" t="str">
            <v>2000</v>
          </cell>
          <cell r="B5057" t="str">
            <v>PT3</v>
          </cell>
          <cell r="C5057" t="str">
            <v>A00</v>
          </cell>
          <cell r="D5057" t="str">
            <v>PC_EMP</v>
          </cell>
          <cell r="E5057" t="str">
            <v>T</v>
          </cell>
          <cell r="F5057" t="str">
            <v>BES</v>
          </cell>
          <cell r="G5057" t="str">
            <v>RSE</v>
          </cell>
          <cell r="H5057" t="str">
            <v>:</v>
          </cell>
          <cell r="I5057" t="str">
            <v>NC</v>
          </cell>
          <cell r="K5057" t="str">
            <v>V</v>
          </cell>
          <cell r="L5057">
            <v>38628.496828703705</v>
          </cell>
          <cell r="M5057" t="str">
            <v>gchateaug</v>
          </cell>
          <cell r="N5057">
            <v>38680.624479166669</v>
          </cell>
          <cell r="O5057" t="str">
            <v>gchateaug</v>
          </cell>
        </row>
        <row r="5058">
          <cell r="A5058" t="str">
            <v>2000</v>
          </cell>
          <cell r="B5058" t="str">
            <v>PL41</v>
          </cell>
          <cell r="C5058" t="str">
            <v>A00</v>
          </cell>
          <cell r="D5058" t="str">
            <v>PC_EMP</v>
          </cell>
          <cell r="E5058" t="str">
            <v>T</v>
          </cell>
          <cell r="F5058" t="str">
            <v>TOTAL</v>
          </cell>
          <cell r="G5058" t="str">
            <v>TOTAL</v>
          </cell>
          <cell r="H5058" t="str">
            <v>:</v>
          </cell>
          <cell r="I5058" t="str">
            <v>NC</v>
          </cell>
          <cell r="K5058" t="str">
            <v>V</v>
          </cell>
          <cell r="L5058">
            <v>38628.496828703705</v>
          </cell>
          <cell r="M5058" t="str">
            <v>gchateaug</v>
          </cell>
          <cell r="N5058">
            <v>38680.624479166669</v>
          </cell>
          <cell r="O5058" t="str">
            <v>gchateaug</v>
          </cell>
        </row>
        <row r="5059">
          <cell r="A5059" t="str">
            <v>2000</v>
          </cell>
          <cell r="B5059" t="str">
            <v>PL41</v>
          </cell>
          <cell r="C5059" t="str">
            <v>A00</v>
          </cell>
          <cell r="D5059" t="str">
            <v>PC_EMP</v>
          </cell>
          <cell r="E5059" t="str">
            <v>T</v>
          </cell>
          <cell r="F5059" t="str">
            <v>TOTAL</v>
          </cell>
          <cell r="G5059" t="str">
            <v>RSE</v>
          </cell>
          <cell r="H5059" t="str">
            <v>:</v>
          </cell>
          <cell r="I5059" t="str">
            <v>NC</v>
          </cell>
          <cell r="K5059" t="str">
            <v>V</v>
          </cell>
          <cell r="L5059">
            <v>38628.496828703705</v>
          </cell>
          <cell r="M5059" t="str">
            <v>gchateaug</v>
          </cell>
          <cell r="N5059">
            <v>38680.624479166669</v>
          </cell>
          <cell r="O5059" t="str">
            <v>gchateaug</v>
          </cell>
        </row>
        <row r="5060">
          <cell r="A5060" t="str">
            <v>2000</v>
          </cell>
          <cell r="B5060" t="str">
            <v>PL41</v>
          </cell>
          <cell r="C5060" t="str">
            <v>A00</v>
          </cell>
          <cell r="D5060" t="str">
            <v>PC_EMP</v>
          </cell>
          <cell r="E5060" t="str">
            <v>T</v>
          </cell>
          <cell r="F5060" t="str">
            <v>BES</v>
          </cell>
          <cell r="G5060" t="str">
            <v>TOTAL</v>
          </cell>
          <cell r="H5060" t="str">
            <v>:</v>
          </cell>
          <cell r="I5060" t="str">
            <v>NC</v>
          </cell>
          <cell r="K5060" t="str">
            <v>V</v>
          </cell>
          <cell r="L5060">
            <v>38628.496828703705</v>
          </cell>
          <cell r="M5060" t="str">
            <v>gchateaug</v>
          </cell>
          <cell r="N5060">
            <v>38680.624479166669</v>
          </cell>
          <cell r="O5060" t="str">
            <v>gchateaug</v>
          </cell>
        </row>
        <row r="5061">
          <cell r="A5061" t="str">
            <v>2000</v>
          </cell>
          <cell r="B5061" t="str">
            <v>PL41</v>
          </cell>
          <cell r="C5061" t="str">
            <v>A00</v>
          </cell>
          <cell r="D5061" t="str">
            <v>PC_EMP</v>
          </cell>
          <cell r="E5061" t="str">
            <v>T</v>
          </cell>
          <cell r="F5061" t="str">
            <v>BES</v>
          </cell>
          <cell r="G5061" t="str">
            <v>RSE</v>
          </cell>
          <cell r="H5061" t="str">
            <v>:</v>
          </cell>
          <cell r="I5061" t="str">
            <v>NC</v>
          </cell>
          <cell r="K5061" t="str">
            <v>V</v>
          </cell>
          <cell r="L5061">
            <v>38628.496828703705</v>
          </cell>
          <cell r="M5061" t="str">
            <v>gchateaug</v>
          </cell>
          <cell r="N5061">
            <v>38680.624479166669</v>
          </cell>
          <cell r="O5061" t="str">
            <v>gchateaug</v>
          </cell>
        </row>
        <row r="5062">
          <cell r="A5062" t="str">
            <v>2000</v>
          </cell>
          <cell r="B5062" t="str">
            <v>PL34</v>
          </cell>
          <cell r="C5062" t="str">
            <v>A00</v>
          </cell>
          <cell r="D5062" t="str">
            <v>PC_EMP</v>
          </cell>
          <cell r="E5062" t="str">
            <v>T</v>
          </cell>
          <cell r="F5062" t="str">
            <v>TOTAL</v>
          </cell>
          <cell r="G5062" t="str">
            <v>TOTAL</v>
          </cell>
          <cell r="H5062" t="str">
            <v>:</v>
          </cell>
          <cell r="I5062" t="str">
            <v>NC</v>
          </cell>
          <cell r="K5062" t="str">
            <v>V</v>
          </cell>
          <cell r="L5062">
            <v>38628.496828703705</v>
          </cell>
          <cell r="M5062" t="str">
            <v>gchateaug</v>
          </cell>
          <cell r="N5062">
            <v>38680.624479166669</v>
          </cell>
          <cell r="O5062" t="str">
            <v>gchateaug</v>
          </cell>
        </row>
        <row r="5063">
          <cell r="A5063" t="str">
            <v>2000</v>
          </cell>
          <cell r="B5063" t="str">
            <v>PL34</v>
          </cell>
          <cell r="C5063" t="str">
            <v>A00</v>
          </cell>
          <cell r="D5063" t="str">
            <v>PC_EMP</v>
          </cell>
          <cell r="E5063" t="str">
            <v>T</v>
          </cell>
          <cell r="F5063" t="str">
            <v>TOTAL</v>
          </cell>
          <cell r="G5063" t="str">
            <v>RSE</v>
          </cell>
          <cell r="H5063" t="str">
            <v>:</v>
          </cell>
          <cell r="I5063" t="str">
            <v>NC</v>
          </cell>
          <cell r="K5063" t="str">
            <v>V</v>
          </cell>
          <cell r="L5063">
            <v>38628.496828703705</v>
          </cell>
          <cell r="M5063" t="str">
            <v>gchateaug</v>
          </cell>
          <cell r="N5063">
            <v>38680.624479166669</v>
          </cell>
          <cell r="O5063" t="str">
            <v>gchateaug</v>
          </cell>
        </row>
        <row r="5064">
          <cell r="A5064" t="str">
            <v>2000</v>
          </cell>
          <cell r="B5064" t="str">
            <v>PL34</v>
          </cell>
          <cell r="C5064" t="str">
            <v>A00</v>
          </cell>
          <cell r="D5064" t="str">
            <v>PC_EMP</v>
          </cell>
          <cell r="E5064" t="str">
            <v>T</v>
          </cell>
          <cell r="F5064" t="str">
            <v>BES</v>
          </cell>
          <cell r="G5064" t="str">
            <v>TOTAL</v>
          </cell>
          <cell r="H5064" t="str">
            <v>:</v>
          </cell>
          <cell r="I5064" t="str">
            <v>NC</v>
          </cell>
          <cell r="K5064" t="str">
            <v>V</v>
          </cell>
          <cell r="L5064">
            <v>38628.496828703705</v>
          </cell>
          <cell r="M5064" t="str">
            <v>gchateaug</v>
          </cell>
          <cell r="N5064">
            <v>38680.624479166669</v>
          </cell>
          <cell r="O5064" t="str">
            <v>gchateaug</v>
          </cell>
        </row>
        <row r="5065">
          <cell r="A5065" t="str">
            <v>2000</v>
          </cell>
          <cell r="B5065" t="str">
            <v>PL34</v>
          </cell>
          <cell r="C5065" t="str">
            <v>A00</v>
          </cell>
          <cell r="D5065" t="str">
            <v>PC_EMP</v>
          </cell>
          <cell r="E5065" t="str">
            <v>T</v>
          </cell>
          <cell r="F5065" t="str">
            <v>BES</v>
          </cell>
          <cell r="G5065" t="str">
            <v>RSE</v>
          </cell>
          <cell r="H5065" t="str">
            <v>:</v>
          </cell>
          <cell r="I5065" t="str">
            <v>NC</v>
          </cell>
          <cell r="K5065" t="str">
            <v>V</v>
          </cell>
          <cell r="L5065">
            <v>38628.496828703705</v>
          </cell>
          <cell r="M5065" t="str">
            <v>gchateaug</v>
          </cell>
          <cell r="N5065">
            <v>38680.624479166669</v>
          </cell>
          <cell r="O5065" t="str">
            <v>gchateaug</v>
          </cell>
        </row>
        <row r="5066">
          <cell r="A5066" t="str">
            <v>2000</v>
          </cell>
          <cell r="B5066" t="str">
            <v>PL12</v>
          </cell>
          <cell r="C5066" t="str">
            <v>A00</v>
          </cell>
          <cell r="D5066" t="str">
            <v>PC_EMP</v>
          </cell>
          <cell r="E5066" t="str">
            <v>T</v>
          </cell>
          <cell r="F5066" t="str">
            <v>TOTAL</v>
          </cell>
          <cell r="G5066" t="str">
            <v>TOTAL</v>
          </cell>
          <cell r="H5066" t="str">
            <v>:</v>
          </cell>
          <cell r="I5066" t="str">
            <v>NC</v>
          </cell>
          <cell r="K5066" t="str">
            <v>V</v>
          </cell>
          <cell r="L5066">
            <v>38628.496828703705</v>
          </cell>
          <cell r="M5066" t="str">
            <v>gchateaug</v>
          </cell>
          <cell r="N5066">
            <v>38680.624479166669</v>
          </cell>
          <cell r="O5066" t="str">
            <v>gchateaug</v>
          </cell>
        </row>
        <row r="5067">
          <cell r="A5067" t="str">
            <v>2000</v>
          </cell>
          <cell r="B5067" t="str">
            <v>PL12</v>
          </cell>
          <cell r="C5067" t="str">
            <v>A00</v>
          </cell>
          <cell r="D5067" t="str">
            <v>PC_EMP</v>
          </cell>
          <cell r="E5067" t="str">
            <v>T</v>
          </cell>
          <cell r="F5067" t="str">
            <v>TOTAL</v>
          </cell>
          <cell r="G5067" t="str">
            <v>RSE</v>
          </cell>
          <cell r="H5067" t="str">
            <v>:</v>
          </cell>
          <cell r="I5067" t="str">
            <v>NC</v>
          </cell>
          <cell r="K5067" t="str">
            <v>V</v>
          </cell>
          <cell r="L5067">
            <v>38628.496828703705</v>
          </cell>
          <cell r="M5067" t="str">
            <v>gchateaug</v>
          </cell>
          <cell r="N5067">
            <v>38680.624479166669</v>
          </cell>
          <cell r="O5067" t="str">
            <v>gchateaug</v>
          </cell>
        </row>
        <row r="5068">
          <cell r="A5068" t="str">
            <v>2000</v>
          </cell>
          <cell r="B5068" t="str">
            <v>PL12</v>
          </cell>
          <cell r="C5068" t="str">
            <v>A00</v>
          </cell>
          <cell r="D5068" t="str">
            <v>PC_EMP</v>
          </cell>
          <cell r="E5068" t="str">
            <v>T</v>
          </cell>
          <cell r="F5068" t="str">
            <v>BES</v>
          </cell>
          <cell r="G5068" t="str">
            <v>TOTAL</v>
          </cell>
          <cell r="H5068" t="str">
            <v>:</v>
          </cell>
          <cell r="I5068" t="str">
            <v>NC</v>
          </cell>
          <cell r="K5068" t="str">
            <v>V</v>
          </cell>
          <cell r="L5068">
            <v>38628.496828703705</v>
          </cell>
          <cell r="M5068" t="str">
            <v>gchateaug</v>
          </cell>
          <cell r="N5068">
            <v>38680.624479166669</v>
          </cell>
          <cell r="O5068" t="str">
            <v>gchateaug</v>
          </cell>
        </row>
        <row r="5069">
          <cell r="A5069" t="str">
            <v>2000</v>
          </cell>
          <cell r="B5069" t="str">
            <v>PL12</v>
          </cell>
          <cell r="C5069" t="str">
            <v>A00</v>
          </cell>
          <cell r="D5069" t="str">
            <v>PC_EMP</v>
          </cell>
          <cell r="E5069" t="str">
            <v>T</v>
          </cell>
          <cell r="F5069" t="str">
            <v>BES</v>
          </cell>
          <cell r="G5069" t="str">
            <v>RSE</v>
          </cell>
          <cell r="H5069" t="str">
            <v>:</v>
          </cell>
          <cell r="I5069" t="str">
            <v>NC</v>
          </cell>
          <cell r="K5069" t="str">
            <v>V</v>
          </cell>
          <cell r="L5069">
            <v>38628.496828703705</v>
          </cell>
          <cell r="M5069" t="str">
            <v>gchateaug</v>
          </cell>
          <cell r="N5069">
            <v>38680.624479166669</v>
          </cell>
          <cell r="O5069" t="str">
            <v>gchateaug</v>
          </cell>
        </row>
        <row r="5070">
          <cell r="A5070" t="str">
            <v>2000</v>
          </cell>
          <cell r="B5070" t="str">
            <v>NL34</v>
          </cell>
          <cell r="C5070" t="str">
            <v>A00</v>
          </cell>
          <cell r="D5070" t="str">
            <v>PC_EMP</v>
          </cell>
          <cell r="E5070" t="str">
            <v>T</v>
          </cell>
          <cell r="F5070" t="str">
            <v>TOTAL</v>
          </cell>
          <cell r="G5070" t="str">
            <v>TOTAL</v>
          </cell>
          <cell r="H5070" t="str">
            <v>:</v>
          </cell>
          <cell r="I5070" t="str">
            <v>NC</v>
          </cell>
          <cell r="K5070" t="str">
            <v>V</v>
          </cell>
          <cell r="L5070">
            <v>38628.496828703705</v>
          </cell>
          <cell r="M5070" t="str">
            <v>gchateaug</v>
          </cell>
          <cell r="N5070">
            <v>38680.624479166669</v>
          </cell>
          <cell r="O5070" t="str">
            <v>gchateaug</v>
          </cell>
        </row>
        <row r="5071">
          <cell r="A5071" t="str">
            <v>2000</v>
          </cell>
          <cell r="B5071" t="str">
            <v>NL34</v>
          </cell>
          <cell r="C5071" t="str">
            <v>A00</v>
          </cell>
          <cell r="D5071" t="str">
            <v>PC_EMP</v>
          </cell>
          <cell r="E5071" t="str">
            <v>T</v>
          </cell>
          <cell r="F5071" t="str">
            <v>BES</v>
          </cell>
          <cell r="G5071" t="str">
            <v>TOTAL</v>
          </cell>
          <cell r="H5071" t="str">
            <v>:</v>
          </cell>
          <cell r="I5071" t="str">
            <v>NC</v>
          </cell>
          <cell r="K5071" t="str">
            <v>V</v>
          </cell>
          <cell r="L5071">
            <v>38628.496828703705</v>
          </cell>
          <cell r="M5071" t="str">
            <v>gchateaug</v>
          </cell>
          <cell r="N5071">
            <v>38680.624479166669</v>
          </cell>
          <cell r="O5071" t="str">
            <v>gchateaug</v>
          </cell>
        </row>
        <row r="5072">
          <cell r="A5072" t="str">
            <v>2000</v>
          </cell>
          <cell r="B5072" t="str">
            <v>RO02</v>
          </cell>
          <cell r="C5072" t="str">
            <v>A00</v>
          </cell>
          <cell r="D5072" t="str">
            <v>PC_EMP</v>
          </cell>
          <cell r="E5072" t="str">
            <v>T</v>
          </cell>
          <cell r="F5072" t="str">
            <v>BES</v>
          </cell>
          <cell r="G5072" t="str">
            <v>RSE</v>
          </cell>
          <cell r="H5072" t="str">
            <v>:</v>
          </cell>
          <cell r="I5072" t="str">
            <v>NC</v>
          </cell>
          <cell r="K5072" t="str">
            <v>V</v>
          </cell>
          <cell r="L5072">
            <v>38628.496840277781</v>
          </cell>
          <cell r="M5072" t="str">
            <v>gchateaug</v>
          </cell>
          <cell r="N5072">
            <v>38680.624467592592</v>
          </cell>
          <cell r="O5072" t="str">
            <v>gchateaug</v>
          </cell>
        </row>
        <row r="5073">
          <cell r="A5073" t="str">
            <v>2000</v>
          </cell>
          <cell r="B5073" t="str">
            <v>PL33</v>
          </cell>
          <cell r="C5073" t="str">
            <v>A00</v>
          </cell>
          <cell r="D5073" t="str">
            <v>PC_EMP</v>
          </cell>
          <cell r="E5073" t="str">
            <v>T</v>
          </cell>
          <cell r="F5073" t="str">
            <v>TOTAL</v>
          </cell>
          <cell r="G5073" t="str">
            <v>TOTAL</v>
          </cell>
          <cell r="H5073" t="str">
            <v>:</v>
          </cell>
          <cell r="I5073" t="str">
            <v>NC</v>
          </cell>
          <cell r="K5073" t="str">
            <v>V</v>
          </cell>
          <cell r="L5073">
            <v>38628.496840277781</v>
          </cell>
          <cell r="M5073" t="str">
            <v>gchateaug</v>
          </cell>
          <cell r="N5073">
            <v>38680.624467592592</v>
          </cell>
          <cell r="O5073" t="str">
            <v>gchateaug</v>
          </cell>
        </row>
        <row r="5074">
          <cell r="A5074" t="str">
            <v>2000</v>
          </cell>
          <cell r="B5074" t="str">
            <v>PL33</v>
          </cell>
          <cell r="C5074" t="str">
            <v>A00</v>
          </cell>
          <cell r="D5074" t="str">
            <v>PC_EMP</v>
          </cell>
          <cell r="E5074" t="str">
            <v>T</v>
          </cell>
          <cell r="F5074" t="str">
            <v>TOTAL</v>
          </cell>
          <cell r="G5074" t="str">
            <v>RSE</v>
          </cell>
          <cell r="H5074" t="str">
            <v>:</v>
          </cell>
          <cell r="I5074" t="str">
            <v>NC</v>
          </cell>
          <cell r="K5074" t="str">
            <v>V</v>
          </cell>
          <cell r="L5074">
            <v>38628.496840277781</v>
          </cell>
          <cell r="M5074" t="str">
            <v>gchateaug</v>
          </cell>
          <cell r="N5074">
            <v>38680.624467592592</v>
          </cell>
          <cell r="O5074" t="str">
            <v>gchateaug</v>
          </cell>
        </row>
        <row r="5075">
          <cell r="A5075" t="str">
            <v>2000</v>
          </cell>
          <cell r="B5075" t="str">
            <v>PL33</v>
          </cell>
          <cell r="C5075" t="str">
            <v>A00</v>
          </cell>
          <cell r="D5075" t="str">
            <v>PC_EMP</v>
          </cell>
          <cell r="E5075" t="str">
            <v>T</v>
          </cell>
          <cell r="F5075" t="str">
            <v>BES</v>
          </cell>
          <cell r="G5075" t="str">
            <v>TOTAL</v>
          </cell>
          <cell r="H5075" t="str">
            <v>:</v>
          </cell>
          <cell r="I5075" t="str">
            <v>NC</v>
          </cell>
          <cell r="K5075" t="str">
            <v>V</v>
          </cell>
          <cell r="L5075">
            <v>38628.496840277781</v>
          </cell>
          <cell r="M5075" t="str">
            <v>gchateaug</v>
          </cell>
          <cell r="N5075">
            <v>38680.624467592592</v>
          </cell>
          <cell r="O5075" t="str">
            <v>gchateaug</v>
          </cell>
        </row>
        <row r="5076">
          <cell r="A5076" t="str">
            <v>2000</v>
          </cell>
          <cell r="B5076" t="str">
            <v>PL33</v>
          </cell>
          <cell r="C5076" t="str">
            <v>A00</v>
          </cell>
          <cell r="D5076" t="str">
            <v>PC_EMP</v>
          </cell>
          <cell r="E5076" t="str">
            <v>T</v>
          </cell>
          <cell r="F5076" t="str">
            <v>BES</v>
          </cell>
          <cell r="G5076" t="str">
            <v>RSE</v>
          </cell>
          <cell r="H5076" t="str">
            <v>:</v>
          </cell>
          <cell r="I5076" t="str">
            <v>NC</v>
          </cell>
          <cell r="K5076" t="str">
            <v>V</v>
          </cell>
          <cell r="L5076">
            <v>38628.496840277781</v>
          </cell>
          <cell r="M5076" t="str">
            <v>gchateaug</v>
          </cell>
          <cell r="N5076">
            <v>38680.624467592592</v>
          </cell>
          <cell r="O5076" t="str">
            <v>gchateaug</v>
          </cell>
        </row>
        <row r="5077">
          <cell r="A5077" t="str">
            <v>2000</v>
          </cell>
          <cell r="B5077" t="str">
            <v>PL11</v>
          </cell>
          <cell r="C5077" t="str">
            <v>A00</v>
          </cell>
          <cell r="D5077" t="str">
            <v>PC_EMP</v>
          </cell>
          <cell r="E5077" t="str">
            <v>T</v>
          </cell>
          <cell r="F5077" t="str">
            <v>TOTAL</v>
          </cell>
          <cell r="G5077" t="str">
            <v>TOTAL</v>
          </cell>
          <cell r="H5077" t="str">
            <v>:</v>
          </cell>
          <cell r="I5077" t="str">
            <v>NC</v>
          </cell>
          <cell r="K5077" t="str">
            <v>V</v>
          </cell>
          <cell r="L5077">
            <v>38628.496840277781</v>
          </cell>
          <cell r="M5077" t="str">
            <v>gchateaug</v>
          </cell>
          <cell r="N5077">
            <v>38680.624467592592</v>
          </cell>
          <cell r="O5077" t="str">
            <v>gchateaug</v>
          </cell>
        </row>
        <row r="5078">
          <cell r="A5078" t="str">
            <v>2000</v>
          </cell>
          <cell r="B5078" t="str">
            <v>PL11</v>
          </cell>
          <cell r="C5078" t="str">
            <v>A00</v>
          </cell>
          <cell r="D5078" t="str">
            <v>PC_EMP</v>
          </cell>
          <cell r="E5078" t="str">
            <v>T</v>
          </cell>
          <cell r="F5078" t="str">
            <v>TOTAL</v>
          </cell>
          <cell r="G5078" t="str">
            <v>RSE</v>
          </cell>
          <cell r="H5078" t="str">
            <v>:</v>
          </cell>
          <cell r="I5078" t="str">
            <v>NC</v>
          </cell>
          <cell r="K5078" t="str">
            <v>V</v>
          </cell>
          <cell r="L5078">
            <v>38628.496840277781</v>
          </cell>
          <cell r="M5078" t="str">
            <v>gchateaug</v>
          </cell>
          <cell r="N5078">
            <v>38680.624467592592</v>
          </cell>
          <cell r="O5078" t="str">
            <v>gchateaug</v>
          </cell>
        </row>
        <row r="5079">
          <cell r="A5079" t="str">
            <v>2002</v>
          </cell>
          <cell r="B5079" t="str">
            <v>SE06</v>
          </cell>
          <cell r="C5079" t="str">
            <v>A00</v>
          </cell>
          <cell r="D5079" t="str">
            <v>PC_EMP</v>
          </cell>
          <cell r="E5079" t="str">
            <v>T</v>
          </cell>
          <cell r="F5079" t="str">
            <v>TOTAL</v>
          </cell>
          <cell r="G5079" t="str">
            <v>RSE</v>
          </cell>
          <cell r="H5079" t="str">
            <v>:</v>
          </cell>
          <cell r="I5079" t="str">
            <v>MS</v>
          </cell>
          <cell r="K5079" t="str">
            <v>V</v>
          </cell>
          <cell r="L5079">
            <v>38628.496840277781</v>
          </cell>
          <cell r="M5079" t="str">
            <v>gchateaug</v>
          </cell>
          <cell r="N5079">
            <v>38680.624467592592</v>
          </cell>
          <cell r="O5079" t="str">
            <v>gchateaug</v>
          </cell>
        </row>
        <row r="5080">
          <cell r="A5080" t="str">
            <v>2002</v>
          </cell>
          <cell r="B5080" t="str">
            <v>SE06</v>
          </cell>
          <cell r="C5080" t="str">
            <v>A00</v>
          </cell>
          <cell r="D5080" t="str">
            <v>PC_EMP</v>
          </cell>
          <cell r="E5080" t="str">
            <v>T</v>
          </cell>
          <cell r="F5080" t="str">
            <v>BES</v>
          </cell>
          <cell r="G5080" t="str">
            <v>TOTAL</v>
          </cell>
          <cell r="H5080" t="str">
            <v>:</v>
          </cell>
          <cell r="I5080" t="str">
            <v>MS</v>
          </cell>
          <cell r="K5080" t="str">
            <v>V</v>
          </cell>
          <cell r="L5080">
            <v>38628.496840277781</v>
          </cell>
          <cell r="M5080" t="str">
            <v>gchateaug</v>
          </cell>
          <cell r="N5080">
            <v>38680.624467592592</v>
          </cell>
          <cell r="O5080" t="str">
            <v>gchateaug</v>
          </cell>
        </row>
        <row r="5081">
          <cell r="A5081" t="str">
            <v>2002</v>
          </cell>
          <cell r="B5081" t="str">
            <v>SE06</v>
          </cell>
          <cell r="C5081" t="str">
            <v>A00</v>
          </cell>
          <cell r="D5081" t="str">
            <v>PC_EMP</v>
          </cell>
          <cell r="E5081" t="str">
            <v>T</v>
          </cell>
          <cell r="F5081" t="str">
            <v>BES</v>
          </cell>
          <cell r="G5081" t="str">
            <v>RSE</v>
          </cell>
          <cell r="H5081" t="str">
            <v>:</v>
          </cell>
          <cell r="I5081" t="str">
            <v>MS</v>
          </cell>
          <cell r="K5081" t="str">
            <v>V</v>
          </cell>
          <cell r="L5081">
            <v>38628.496840277781</v>
          </cell>
          <cell r="M5081" t="str">
            <v>gchateaug</v>
          </cell>
          <cell r="N5081">
            <v>38680.624467592592</v>
          </cell>
          <cell r="O5081" t="str">
            <v>gchateaug</v>
          </cell>
        </row>
        <row r="5082">
          <cell r="A5082" t="str">
            <v>2002</v>
          </cell>
          <cell r="B5082" t="str">
            <v>PT3</v>
          </cell>
          <cell r="C5082" t="str">
            <v>A00</v>
          </cell>
          <cell r="D5082" t="str">
            <v>PC_EMP</v>
          </cell>
          <cell r="E5082" t="str">
            <v>T</v>
          </cell>
          <cell r="F5082" t="str">
            <v>TOTAL</v>
          </cell>
          <cell r="G5082" t="str">
            <v>TOTAL</v>
          </cell>
          <cell r="H5082" t="str">
            <v>:</v>
          </cell>
          <cell r="I5082" t="str">
            <v>MS</v>
          </cell>
          <cell r="K5082" t="str">
            <v>V</v>
          </cell>
          <cell r="L5082">
            <v>38628.496840277781</v>
          </cell>
          <cell r="M5082" t="str">
            <v>gchateaug</v>
          </cell>
          <cell r="N5082">
            <v>38680.624467592592</v>
          </cell>
          <cell r="O5082" t="str">
            <v>gchateaug</v>
          </cell>
        </row>
        <row r="5083">
          <cell r="A5083" t="str">
            <v>2002</v>
          </cell>
          <cell r="B5083" t="str">
            <v>PT3</v>
          </cell>
          <cell r="C5083" t="str">
            <v>A00</v>
          </cell>
          <cell r="D5083" t="str">
            <v>PC_EMP</v>
          </cell>
          <cell r="E5083" t="str">
            <v>T</v>
          </cell>
          <cell r="F5083" t="str">
            <v>TOTAL</v>
          </cell>
          <cell r="G5083" t="str">
            <v>RSE</v>
          </cell>
          <cell r="H5083" t="str">
            <v>:</v>
          </cell>
          <cell r="I5083" t="str">
            <v>MS</v>
          </cell>
          <cell r="K5083" t="str">
            <v>V</v>
          </cell>
          <cell r="L5083">
            <v>38628.496840277781</v>
          </cell>
          <cell r="M5083" t="str">
            <v>gchateaug</v>
          </cell>
          <cell r="N5083">
            <v>38680.624467592592</v>
          </cell>
          <cell r="O5083" t="str">
            <v>gchateaug</v>
          </cell>
        </row>
        <row r="5084">
          <cell r="A5084" t="str">
            <v>2002</v>
          </cell>
          <cell r="B5084" t="str">
            <v>PT3</v>
          </cell>
          <cell r="C5084" t="str">
            <v>A00</v>
          </cell>
          <cell r="D5084" t="str">
            <v>PC_EMP</v>
          </cell>
          <cell r="E5084" t="str">
            <v>T</v>
          </cell>
          <cell r="F5084" t="str">
            <v>BES</v>
          </cell>
          <cell r="G5084" t="str">
            <v>TOTAL</v>
          </cell>
          <cell r="H5084" t="str">
            <v>:</v>
          </cell>
          <cell r="I5084" t="str">
            <v>MS</v>
          </cell>
          <cell r="K5084" t="str">
            <v>V</v>
          </cell>
          <cell r="L5084">
            <v>38628.496840277781</v>
          </cell>
          <cell r="M5084" t="str">
            <v>gchateaug</v>
          </cell>
          <cell r="N5084">
            <v>38680.624467592592</v>
          </cell>
          <cell r="O5084" t="str">
            <v>gchateaug</v>
          </cell>
        </row>
        <row r="5085">
          <cell r="A5085" t="str">
            <v>2002</v>
          </cell>
          <cell r="B5085" t="str">
            <v>PT3</v>
          </cell>
          <cell r="C5085" t="str">
            <v>A00</v>
          </cell>
          <cell r="D5085" t="str">
            <v>PC_EMP</v>
          </cell>
          <cell r="E5085" t="str">
            <v>T</v>
          </cell>
          <cell r="F5085" t="str">
            <v>BES</v>
          </cell>
          <cell r="G5085" t="str">
            <v>RSE</v>
          </cell>
          <cell r="H5085" t="str">
            <v>:</v>
          </cell>
          <cell r="I5085" t="str">
            <v>MS</v>
          </cell>
          <cell r="K5085" t="str">
            <v>V</v>
          </cell>
          <cell r="L5085">
            <v>38628.496840277781</v>
          </cell>
          <cell r="M5085" t="str">
            <v>gchateaug</v>
          </cell>
          <cell r="N5085">
            <v>38680.624467592592</v>
          </cell>
          <cell r="O5085" t="str">
            <v>gchateaug</v>
          </cell>
        </row>
        <row r="5086">
          <cell r="A5086" t="str">
            <v>2002</v>
          </cell>
          <cell r="B5086" t="str">
            <v>PL61</v>
          </cell>
          <cell r="C5086" t="str">
            <v>A00</v>
          </cell>
          <cell r="D5086" t="str">
            <v>PC_EMP</v>
          </cell>
          <cell r="E5086" t="str">
            <v>T</v>
          </cell>
          <cell r="F5086" t="str">
            <v>TOTAL</v>
          </cell>
          <cell r="G5086" t="str">
            <v>TOTAL</v>
          </cell>
          <cell r="I5086" t="str">
            <v>MS</v>
          </cell>
          <cell r="K5086" t="str">
            <v>V</v>
          </cell>
          <cell r="L5086">
            <v>38628.496840277781</v>
          </cell>
          <cell r="M5086" t="str">
            <v>gchateaug</v>
          </cell>
          <cell r="N5086">
            <v>38680.624467592592</v>
          </cell>
          <cell r="O5086" t="str">
            <v>gchateaug</v>
          </cell>
          <cell r="Q5086">
            <v>0.61</v>
          </cell>
        </row>
        <row r="5087">
          <cell r="A5087" t="str">
            <v>2002</v>
          </cell>
          <cell r="B5087" t="str">
            <v>PL61</v>
          </cell>
          <cell r="C5087" t="str">
            <v>A00</v>
          </cell>
          <cell r="D5087" t="str">
            <v>PC_EMP</v>
          </cell>
          <cell r="E5087" t="str">
            <v>T</v>
          </cell>
          <cell r="F5087" t="str">
            <v>TOTAL</v>
          </cell>
          <cell r="G5087" t="str">
            <v>RSE</v>
          </cell>
          <cell r="I5087" t="str">
            <v>MS</v>
          </cell>
          <cell r="K5087" t="str">
            <v>V</v>
          </cell>
          <cell r="L5087">
            <v>38628.496840277781</v>
          </cell>
          <cell r="M5087" t="str">
            <v>gchateaug</v>
          </cell>
          <cell r="N5087">
            <v>38680.624467592592</v>
          </cell>
          <cell r="O5087" t="str">
            <v>gchateaug</v>
          </cell>
          <cell r="Q5087">
            <v>0.46</v>
          </cell>
        </row>
        <row r="5088">
          <cell r="A5088" t="str">
            <v>2002</v>
          </cell>
          <cell r="B5088" t="str">
            <v>PL61</v>
          </cell>
          <cell r="C5088" t="str">
            <v>A00</v>
          </cell>
          <cell r="D5088" t="str">
            <v>PC_EMP</v>
          </cell>
          <cell r="E5088" t="str">
            <v>T</v>
          </cell>
          <cell r="F5088" t="str">
            <v>BES</v>
          </cell>
          <cell r="G5088" t="str">
            <v>TOTAL</v>
          </cell>
          <cell r="H5088" t="str">
            <v>:c</v>
          </cell>
          <cell r="I5088" t="str">
            <v>MS</v>
          </cell>
          <cell r="K5088" t="str">
            <v>V</v>
          </cell>
          <cell r="L5088">
            <v>38628.496840277781</v>
          </cell>
          <cell r="M5088" t="str">
            <v>gchateaug</v>
          </cell>
          <cell r="N5088">
            <v>38680.624467592592</v>
          </cell>
          <cell r="O5088" t="str">
            <v>gchateaug</v>
          </cell>
        </row>
        <row r="5089">
          <cell r="A5089" t="str">
            <v>2002</v>
          </cell>
          <cell r="B5089" t="str">
            <v>PL61</v>
          </cell>
          <cell r="C5089" t="str">
            <v>A00</v>
          </cell>
          <cell r="D5089" t="str">
            <v>PC_EMP</v>
          </cell>
          <cell r="E5089" t="str">
            <v>T</v>
          </cell>
          <cell r="F5089" t="str">
            <v>BES</v>
          </cell>
          <cell r="G5089" t="str">
            <v>RSE</v>
          </cell>
          <cell r="H5089" t="str">
            <v>:c</v>
          </cell>
          <cell r="I5089" t="str">
            <v>MS</v>
          </cell>
          <cell r="K5089" t="str">
            <v>V</v>
          </cell>
          <cell r="L5089">
            <v>38628.496840277781</v>
          </cell>
          <cell r="M5089" t="str">
            <v>gchateaug</v>
          </cell>
          <cell r="N5089">
            <v>38680.624467592592</v>
          </cell>
          <cell r="O5089" t="str">
            <v>gchateaug</v>
          </cell>
        </row>
        <row r="5090">
          <cell r="A5090" t="str">
            <v>2002</v>
          </cell>
          <cell r="B5090" t="str">
            <v>PL52</v>
          </cell>
          <cell r="C5090" t="str">
            <v>A00</v>
          </cell>
          <cell r="D5090" t="str">
            <v>PC_EMP</v>
          </cell>
          <cell r="E5090" t="str">
            <v>T</v>
          </cell>
          <cell r="F5090" t="str">
            <v>TOTAL</v>
          </cell>
          <cell r="G5090" t="str">
            <v>TOTAL</v>
          </cell>
          <cell r="I5090" t="str">
            <v>MS</v>
          </cell>
          <cell r="K5090" t="str">
            <v>V</v>
          </cell>
          <cell r="L5090">
            <v>38628.496840277781</v>
          </cell>
          <cell r="M5090" t="str">
            <v>gchateaug</v>
          </cell>
          <cell r="N5090">
            <v>38680.624467592592</v>
          </cell>
          <cell r="O5090" t="str">
            <v>gchateaug</v>
          </cell>
          <cell r="Q5090">
            <v>0.45</v>
          </cell>
        </row>
        <row r="5091">
          <cell r="A5091" t="str">
            <v>2002</v>
          </cell>
          <cell r="B5091" t="str">
            <v>PL52</v>
          </cell>
          <cell r="C5091" t="str">
            <v>A00</v>
          </cell>
          <cell r="D5091" t="str">
            <v>PC_EMP</v>
          </cell>
          <cell r="E5091" t="str">
            <v>T</v>
          </cell>
          <cell r="F5091" t="str">
            <v>TOTAL</v>
          </cell>
          <cell r="G5091" t="str">
            <v>RSE</v>
          </cell>
          <cell r="I5091" t="str">
            <v>MS</v>
          </cell>
          <cell r="K5091" t="str">
            <v>V</v>
          </cell>
          <cell r="L5091">
            <v>38628.496840277781</v>
          </cell>
          <cell r="M5091" t="str">
            <v>gchateaug</v>
          </cell>
          <cell r="N5091">
            <v>38680.624467592592</v>
          </cell>
          <cell r="O5091" t="str">
            <v>gchateaug</v>
          </cell>
          <cell r="Q5091">
            <v>0.37</v>
          </cell>
        </row>
        <row r="5092">
          <cell r="A5092" t="str">
            <v>2002</v>
          </cell>
          <cell r="B5092" t="str">
            <v>PL52</v>
          </cell>
          <cell r="C5092" t="str">
            <v>A00</v>
          </cell>
          <cell r="D5092" t="str">
            <v>PC_EMP</v>
          </cell>
          <cell r="E5092" t="str">
            <v>T</v>
          </cell>
          <cell r="F5092" t="str">
            <v>BES</v>
          </cell>
          <cell r="G5092" t="str">
            <v>TOTAL</v>
          </cell>
          <cell r="H5092" t="str">
            <v>:c</v>
          </cell>
          <cell r="I5092" t="str">
            <v>MS</v>
          </cell>
          <cell r="K5092" t="str">
            <v>V</v>
          </cell>
          <cell r="L5092">
            <v>38628.496840277781</v>
          </cell>
          <cell r="M5092" t="str">
            <v>gchateaug</v>
          </cell>
          <cell r="N5092">
            <v>38680.624467592592</v>
          </cell>
          <cell r="O5092" t="str">
            <v>gchateaug</v>
          </cell>
        </row>
        <row r="5093">
          <cell r="A5093" t="str">
            <v>2002</v>
          </cell>
          <cell r="B5093" t="str">
            <v>PL52</v>
          </cell>
          <cell r="C5093" t="str">
            <v>A00</v>
          </cell>
          <cell r="D5093" t="str">
            <v>PC_EMP</v>
          </cell>
          <cell r="E5093" t="str">
            <v>T</v>
          </cell>
          <cell r="F5093" t="str">
            <v>BES</v>
          </cell>
          <cell r="G5093" t="str">
            <v>RSE</v>
          </cell>
          <cell r="H5093" t="str">
            <v>:c</v>
          </cell>
          <cell r="I5093" t="str">
            <v>MS</v>
          </cell>
          <cell r="K5093" t="str">
            <v>V</v>
          </cell>
          <cell r="L5093">
            <v>38628.496840277781</v>
          </cell>
          <cell r="M5093" t="str">
            <v>gchateaug</v>
          </cell>
          <cell r="N5093">
            <v>38680.624467592592</v>
          </cell>
          <cell r="O5093" t="str">
            <v>gchateaug</v>
          </cell>
        </row>
        <row r="5094">
          <cell r="A5094" t="str">
            <v>2001</v>
          </cell>
          <cell r="B5094" t="str">
            <v>ES4</v>
          </cell>
          <cell r="C5094" t="str">
            <v>A00</v>
          </cell>
          <cell r="D5094" t="str">
            <v>PC_EMP</v>
          </cell>
          <cell r="E5094" t="str">
            <v>T</v>
          </cell>
          <cell r="F5094" t="str">
            <v>BES</v>
          </cell>
          <cell r="G5094" t="str">
            <v>TOTAL</v>
          </cell>
          <cell r="I5094" t="str">
            <v>NC</v>
          </cell>
          <cell r="J5094" t="str">
            <v>; former flag equal "s"</v>
          </cell>
          <cell r="K5094" t="str">
            <v>V</v>
          </cell>
          <cell r="L5094">
            <v>38628.496840277781</v>
          </cell>
          <cell r="M5094" t="str">
            <v>gchateaug</v>
          </cell>
          <cell r="N5094">
            <v>38680.624444444446</v>
          </cell>
          <cell r="O5094" t="str">
            <v>gchateaug</v>
          </cell>
          <cell r="Q5094">
            <v>0.14000000000000001</v>
          </cell>
        </row>
        <row r="5095">
          <cell r="A5095" t="str">
            <v>2001</v>
          </cell>
          <cell r="B5095" t="str">
            <v>ES4</v>
          </cell>
          <cell r="C5095" t="str">
            <v>A00</v>
          </cell>
          <cell r="D5095" t="str">
            <v>PC_EMP</v>
          </cell>
          <cell r="E5095" t="str">
            <v>T</v>
          </cell>
          <cell r="F5095" t="str">
            <v>BES</v>
          </cell>
          <cell r="G5095" t="str">
            <v>RSE</v>
          </cell>
          <cell r="I5095" t="str">
            <v>NC</v>
          </cell>
          <cell r="J5095" t="str">
            <v>; former flag equal "s"</v>
          </cell>
          <cell r="K5095" t="str">
            <v>V</v>
          </cell>
          <cell r="L5095">
            <v>38628.496840277781</v>
          </cell>
          <cell r="M5095" t="str">
            <v>gchateaug</v>
          </cell>
          <cell r="N5095">
            <v>38680.624444444446</v>
          </cell>
          <cell r="O5095" t="str">
            <v>gchateaug</v>
          </cell>
          <cell r="Q5095">
            <v>7.0000000000000007E-2</v>
          </cell>
        </row>
        <row r="5096">
          <cell r="A5096" t="str">
            <v>2001</v>
          </cell>
          <cell r="B5096" t="str">
            <v>CZ01</v>
          </cell>
          <cell r="C5096" t="str">
            <v>A00</v>
          </cell>
          <cell r="D5096" t="str">
            <v>PC_EMP</v>
          </cell>
          <cell r="E5096" t="str">
            <v>T</v>
          </cell>
          <cell r="F5096" t="str">
            <v>TOTAL</v>
          </cell>
          <cell r="G5096" t="str">
            <v>TOTAL</v>
          </cell>
          <cell r="H5096" t="str">
            <v>:</v>
          </cell>
          <cell r="I5096" t="str">
            <v>NC</v>
          </cell>
          <cell r="K5096" t="str">
            <v>V</v>
          </cell>
          <cell r="L5096">
            <v>38628.496840277781</v>
          </cell>
          <cell r="M5096" t="str">
            <v>gchateaug</v>
          </cell>
          <cell r="N5096">
            <v>38680.624490740738</v>
          </cell>
          <cell r="O5096" t="str">
            <v>gchateaug</v>
          </cell>
        </row>
        <row r="5097">
          <cell r="A5097" t="str">
            <v>2001</v>
          </cell>
          <cell r="B5097" t="str">
            <v>CZ01</v>
          </cell>
          <cell r="C5097" t="str">
            <v>A00</v>
          </cell>
          <cell r="D5097" t="str">
            <v>PC_EMP</v>
          </cell>
          <cell r="E5097" t="str">
            <v>T</v>
          </cell>
          <cell r="F5097" t="str">
            <v>TOTAL</v>
          </cell>
          <cell r="G5097" t="str">
            <v>RSE</v>
          </cell>
          <cell r="H5097" t="str">
            <v>:</v>
          </cell>
          <cell r="I5097" t="str">
            <v>NC</v>
          </cell>
          <cell r="K5097" t="str">
            <v>V</v>
          </cell>
          <cell r="L5097">
            <v>38628.496840277781</v>
          </cell>
          <cell r="M5097" t="str">
            <v>gchateaug</v>
          </cell>
          <cell r="N5097">
            <v>38680.624490740738</v>
          </cell>
          <cell r="O5097" t="str">
            <v>gchateaug</v>
          </cell>
        </row>
        <row r="5098">
          <cell r="A5098" t="str">
            <v>2003</v>
          </cell>
          <cell r="B5098" t="str">
            <v>DE9</v>
          </cell>
          <cell r="C5098" t="str">
            <v>A00</v>
          </cell>
          <cell r="D5098" t="str">
            <v>PC_EMP</v>
          </cell>
          <cell r="E5098" t="str">
            <v>T</v>
          </cell>
          <cell r="F5098" t="str">
            <v>BES</v>
          </cell>
          <cell r="G5098" t="str">
            <v>TOTAL</v>
          </cell>
          <cell r="I5098" t="str">
            <v>MS</v>
          </cell>
          <cell r="K5098" t="str">
            <v>V</v>
          </cell>
          <cell r="L5098">
            <v>38628.496840277781</v>
          </cell>
          <cell r="M5098" t="str">
            <v>gchateaug</v>
          </cell>
          <cell r="N5098">
            <v>38680.630694444444</v>
          </cell>
          <cell r="O5098" t="str">
            <v>gchateaug</v>
          </cell>
          <cell r="Q5098">
            <v>0.73</v>
          </cell>
        </row>
        <row r="5099">
          <cell r="A5099" t="str">
            <v>2003</v>
          </cell>
          <cell r="B5099" t="str">
            <v>DE9</v>
          </cell>
          <cell r="C5099" t="str">
            <v>A00</v>
          </cell>
          <cell r="D5099" t="str">
            <v>PC_EMP</v>
          </cell>
          <cell r="E5099" t="str">
            <v>T</v>
          </cell>
          <cell r="F5099" t="str">
            <v>BES</v>
          </cell>
          <cell r="G5099" t="str">
            <v>RSE</v>
          </cell>
          <cell r="I5099" t="str">
            <v>MS</v>
          </cell>
          <cell r="K5099" t="str">
            <v>V</v>
          </cell>
          <cell r="L5099">
            <v>38628.496840277781</v>
          </cell>
          <cell r="M5099" t="str">
            <v>gchateaug</v>
          </cell>
          <cell r="N5099">
            <v>38680.630694444444</v>
          </cell>
          <cell r="O5099" t="str">
            <v>gchateaug</v>
          </cell>
          <cell r="Q5099">
            <v>0.34</v>
          </cell>
        </row>
        <row r="5100">
          <cell r="A5100" t="str">
            <v>2003</v>
          </cell>
          <cell r="B5100" t="str">
            <v>DE80</v>
          </cell>
          <cell r="C5100" t="str">
            <v>A00</v>
          </cell>
          <cell r="D5100" t="str">
            <v>PC_EMP</v>
          </cell>
          <cell r="E5100" t="str">
            <v>T</v>
          </cell>
          <cell r="F5100" t="str">
            <v>TOTAL</v>
          </cell>
          <cell r="G5100" t="str">
            <v>TOTAL</v>
          </cell>
          <cell r="I5100" t="str">
            <v>MS</v>
          </cell>
          <cell r="K5100" t="str">
            <v>V</v>
          </cell>
          <cell r="L5100">
            <v>38628.496840277781</v>
          </cell>
          <cell r="M5100" t="str">
            <v>gchateaug</v>
          </cell>
          <cell r="N5100">
            <v>38680.630694444444</v>
          </cell>
          <cell r="O5100" t="str">
            <v>gchateaug</v>
          </cell>
          <cell r="Q5100">
            <v>1.1200000000000001</v>
          </cell>
        </row>
        <row r="5101">
          <cell r="A5101" t="str">
            <v>2003</v>
          </cell>
          <cell r="B5101" t="str">
            <v>DE80</v>
          </cell>
          <cell r="C5101" t="str">
            <v>A00</v>
          </cell>
          <cell r="D5101" t="str">
            <v>PC_EMP</v>
          </cell>
          <cell r="E5101" t="str">
            <v>T</v>
          </cell>
          <cell r="F5101" t="str">
            <v>TOTAL</v>
          </cell>
          <cell r="G5101" t="str">
            <v>RSE</v>
          </cell>
          <cell r="I5101" t="str">
            <v>MS</v>
          </cell>
          <cell r="K5101" t="str">
            <v>V</v>
          </cell>
          <cell r="L5101">
            <v>38628.496840277781</v>
          </cell>
          <cell r="M5101" t="str">
            <v>gchateaug</v>
          </cell>
          <cell r="N5101">
            <v>38680.630694444444</v>
          </cell>
          <cell r="O5101" t="str">
            <v>gchateaug</v>
          </cell>
          <cell r="Q5101">
            <v>0.75</v>
          </cell>
        </row>
        <row r="5102">
          <cell r="A5102" t="str">
            <v>2000</v>
          </cell>
          <cell r="B5102" t="str">
            <v>PL3</v>
          </cell>
          <cell r="C5102" t="str">
            <v>A00</v>
          </cell>
          <cell r="D5102" t="str">
            <v>PC_EMP</v>
          </cell>
          <cell r="E5102" t="str">
            <v>T</v>
          </cell>
          <cell r="F5102" t="str">
            <v>BES</v>
          </cell>
          <cell r="G5102" t="str">
            <v>TOTAL</v>
          </cell>
          <cell r="H5102" t="str">
            <v>:</v>
          </cell>
          <cell r="I5102" t="str">
            <v>NC</v>
          </cell>
          <cell r="K5102" t="str">
            <v>V</v>
          </cell>
          <cell r="L5102">
            <v>38628.496851851851</v>
          </cell>
          <cell r="M5102" t="str">
            <v>gchateaug</v>
          </cell>
          <cell r="N5102">
            <v>38680.624456018515</v>
          </cell>
          <cell r="O5102" t="str">
            <v>gchateaug</v>
          </cell>
        </row>
        <row r="5103">
          <cell r="A5103" t="str">
            <v>2000</v>
          </cell>
          <cell r="B5103" t="str">
            <v>PL3</v>
          </cell>
          <cell r="C5103" t="str">
            <v>A00</v>
          </cell>
          <cell r="D5103" t="str">
            <v>PC_EMP</v>
          </cell>
          <cell r="E5103" t="str">
            <v>T</v>
          </cell>
          <cell r="F5103" t="str">
            <v>BES</v>
          </cell>
          <cell r="G5103" t="str">
            <v>RSE</v>
          </cell>
          <cell r="H5103" t="str">
            <v>:</v>
          </cell>
          <cell r="I5103" t="str">
            <v>NC</v>
          </cell>
          <cell r="K5103" t="str">
            <v>V</v>
          </cell>
          <cell r="L5103">
            <v>38628.496851851851</v>
          </cell>
          <cell r="M5103" t="str">
            <v>gchateaug</v>
          </cell>
          <cell r="N5103">
            <v>38680.624456018515</v>
          </cell>
          <cell r="O5103" t="str">
            <v>gchateaug</v>
          </cell>
        </row>
        <row r="5104">
          <cell r="A5104" t="str">
            <v>2000</v>
          </cell>
          <cell r="B5104" t="str">
            <v>PL1</v>
          </cell>
          <cell r="C5104" t="str">
            <v>A00</v>
          </cell>
          <cell r="D5104" t="str">
            <v>PC_EMP</v>
          </cell>
          <cell r="E5104" t="str">
            <v>T</v>
          </cell>
          <cell r="F5104" t="str">
            <v>TOTAL</v>
          </cell>
          <cell r="G5104" t="str">
            <v>TOTAL</v>
          </cell>
          <cell r="H5104" t="str">
            <v>:</v>
          </cell>
          <cell r="I5104" t="str">
            <v>NC</v>
          </cell>
          <cell r="K5104" t="str">
            <v>V</v>
          </cell>
          <cell r="L5104">
            <v>38628.496851851851</v>
          </cell>
          <cell r="M5104" t="str">
            <v>gchateaug</v>
          </cell>
          <cell r="N5104">
            <v>38680.624456018515</v>
          </cell>
          <cell r="O5104" t="str">
            <v>gchateaug</v>
          </cell>
        </row>
        <row r="5105">
          <cell r="A5105" t="str">
            <v>2000</v>
          </cell>
          <cell r="B5105" t="str">
            <v>PL1</v>
          </cell>
          <cell r="C5105" t="str">
            <v>A00</v>
          </cell>
          <cell r="D5105" t="str">
            <v>PC_EMP</v>
          </cell>
          <cell r="E5105" t="str">
            <v>T</v>
          </cell>
          <cell r="F5105" t="str">
            <v>TOTAL</v>
          </cell>
          <cell r="G5105" t="str">
            <v>RSE</v>
          </cell>
          <cell r="H5105" t="str">
            <v>:</v>
          </cell>
          <cell r="I5105" t="str">
            <v>NC</v>
          </cell>
          <cell r="K5105" t="str">
            <v>V</v>
          </cell>
          <cell r="L5105">
            <v>38628.496851851851</v>
          </cell>
          <cell r="M5105" t="str">
            <v>gchateaug</v>
          </cell>
          <cell r="N5105">
            <v>38680.624456018515</v>
          </cell>
          <cell r="O5105" t="str">
            <v>gchateaug</v>
          </cell>
        </row>
        <row r="5106">
          <cell r="A5106" t="str">
            <v>2000</v>
          </cell>
          <cell r="B5106" t="str">
            <v>PL1</v>
          </cell>
          <cell r="C5106" t="str">
            <v>A00</v>
          </cell>
          <cell r="D5106" t="str">
            <v>PC_EMP</v>
          </cell>
          <cell r="E5106" t="str">
            <v>T</v>
          </cell>
          <cell r="F5106" t="str">
            <v>BES</v>
          </cell>
          <cell r="G5106" t="str">
            <v>TOTAL</v>
          </cell>
          <cell r="H5106" t="str">
            <v>:</v>
          </cell>
          <cell r="I5106" t="str">
            <v>NC</v>
          </cell>
          <cell r="K5106" t="str">
            <v>V</v>
          </cell>
          <cell r="L5106">
            <v>38628.496851851851</v>
          </cell>
          <cell r="M5106" t="str">
            <v>gchateaug</v>
          </cell>
          <cell r="N5106">
            <v>38680.624456018515</v>
          </cell>
          <cell r="O5106" t="str">
            <v>gchateaug</v>
          </cell>
        </row>
        <row r="5107">
          <cell r="A5107" t="str">
            <v>2000</v>
          </cell>
          <cell r="B5107" t="str">
            <v>PL1</v>
          </cell>
          <cell r="C5107" t="str">
            <v>A00</v>
          </cell>
          <cell r="D5107" t="str">
            <v>PC_EMP</v>
          </cell>
          <cell r="E5107" t="str">
            <v>T</v>
          </cell>
          <cell r="F5107" t="str">
            <v>BES</v>
          </cell>
          <cell r="G5107" t="str">
            <v>RSE</v>
          </cell>
          <cell r="H5107" t="str">
            <v>:</v>
          </cell>
          <cell r="I5107" t="str">
            <v>NC</v>
          </cell>
          <cell r="K5107" t="str">
            <v>V</v>
          </cell>
          <cell r="L5107">
            <v>38628.496851851851</v>
          </cell>
          <cell r="M5107" t="str">
            <v>gchateaug</v>
          </cell>
          <cell r="N5107">
            <v>38680.624456018515</v>
          </cell>
          <cell r="O5107" t="str">
            <v>gchateaug</v>
          </cell>
        </row>
        <row r="5108">
          <cell r="A5108" t="str">
            <v>2000</v>
          </cell>
          <cell r="B5108" t="str">
            <v>MT00</v>
          </cell>
          <cell r="C5108" t="str">
            <v>A00</v>
          </cell>
          <cell r="D5108" t="str">
            <v>PC_EMP</v>
          </cell>
          <cell r="E5108" t="str">
            <v>T</v>
          </cell>
          <cell r="F5108" t="str">
            <v>TOTAL</v>
          </cell>
          <cell r="G5108" t="str">
            <v>TOTAL</v>
          </cell>
          <cell r="I5108" t="str">
            <v>NC</v>
          </cell>
          <cell r="K5108" t="str">
            <v>V</v>
          </cell>
          <cell r="L5108">
            <v>38628.496851851851</v>
          </cell>
          <cell r="M5108" t="str">
            <v>gchateaug</v>
          </cell>
          <cell r="N5108">
            <v>38681.684641203705</v>
          </cell>
          <cell r="O5108" t="str">
            <v>gchateaug</v>
          </cell>
          <cell r="Q5108">
            <v>0.06</v>
          </cell>
        </row>
        <row r="5109">
          <cell r="A5109" t="str">
            <v>2000</v>
          </cell>
          <cell r="B5109" t="str">
            <v>MT00</v>
          </cell>
          <cell r="C5109" t="str">
            <v>A00</v>
          </cell>
          <cell r="D5109" t="str">
            <v>PC_EMP</v>
          </cell>
          <cell r="E5109" t="str">
            <v>T</v>
          </cell>
          <cell r="F5109" t="str">
            <v>BES</v>
          </cell>
          <cell r="G5109" t="str">
            <v>TOTAL</v>
          </cell>
          <cell r="I5109" t="str">
            <v>NC</v>
          </cell>
          <cell r="K5109" t="str">
            <v>V</v>
          </cell>
          <cell r="L5109">
            <v>38628.496851851851</v>
          </cell>
          <cell r="M5109" t="str">
            <v>gchateaug</v>
          </cell>
          <cell r="N5109">
            <v>38681.684641203705</v>
          </cell>
          <cell r="O5109" t="str">
            <v>gchateaug</v>
          </cell>
          <cell r="Q5109">
            <v>0.06</v>
          </cell>
        </row>
        <row r="5110">
          <cell r="A5110" t="str">
            <v>2000</v>
          </cell>
          <cell r="B5110" t="str">
            <v>ITD3</v>
          </cell>
          <cell r="C5110" t="str">
            <v>A00</v>
          </cell>
          <cell r="D5110" t="str">
            <v>PC_EMP</v>
          </cell>
          <cell r="E5110" t="str">
            <v>T</v>
          </cell>
          <cell r="F5110" t="str">
            <v>TOTAL</v>
          </cell>
          <cell r="G5110" t="str">
            <v>TOTAL</v>
          </cell>
          <cell r="I5110" t="str">
            <v>NC</v>
          </cell>
          <cell r="J5110" t="str">
            <v>; former flag equal "s"</v>
          </cell>
          <cell r="K5110" t="str">
            <v>V</v>
          </cell>
          <cell r="L5110">
            <v>38628.496851851851</v>
          </cell>
          <cell r="M5110" t="str">
            <v>gchateaug</v>
          </cell>
          <cell r="N5110">
            <v>38680.624456018515</v>
          </cell>
          <cell r="O5110" t="str">
            <v>gchateaug</v>
          </cell>
          <cell r="Q5110">
            <v>0.59</v>
          </cell>
        </row>
        <row r="5111">
          <cell r="A5111" t="str">
            <v>2000</v>
          </cell>
          <cell r="B5111" t="str">
            <v>ITD3</v>
          </cell>
          <cell r="C5111" t="str">
            <v>A00</v>
          </cell>
          <cell r="D5111" t="str">
            <v>PC_EMP</v>
          </cell>
          <cell r="E5111" t="str">
            <v>T</v>
          </cell>
          <cell r="F5111" t="str">
            <v>TOTAL</v>
          </cell>
          <cell r="G5111" t="str">
            <v>RSE</v>
          </cell>
          <cell r="I5111" t="str">
            <v>NC</v>
          </cell>
          <cell r="J5111" t="str">
            <v>; former flag equal "s"</v>
          </cell>
          <cell r="K5111" t="str">
            <v>V</v>
          </cell>
          <cell r="L5111">
            <v>38628.496851851851</v>
          </cell>
          <cell r="M5111" t="str">
            <v>gchateaug</v>
          </cell>
          <cell r="N5111">
            <v>38680.624456018515</v>
          </cell>
          <cell r="O5111" t="str">
            <v>gchateaug</v>
          </cell>
          <cell r="Q5111">
            <v>0.28000000000000003</v>
          </cell>
        </row>
        <row r="5112">
          <cell r="A5112" t="str">
            <v>2000</v>
          </cell>
          <cell r="B5112" t="str">
            <v>ITD3</v>
          </cell>
          <cell r="C5112" t="str">
            <v>A00</v>
          </cell>
          <cell r="D5112" t="str">
            <v>PC_EMP</v>
          </cell>
          <cell r="E5112" t="str">
            <v>T</v>
          </cell>
          <cell r="F5112" t="str">
            <v>BES</v>
          </cell>
          <cell r="G5112" t="str">
            <v>TOTAL</v>
          </cell>
          <cell r="I5112" t="str">
            <v>NC</v>
          </cell>
          <cell r="J5112" t="str">
            <v>; former flag equal "s"</v>
          </cell>
          <cell r="K5112" t="str">
            <v>V</v>
          </cell>
          <cell r="L5112">
            <v>38628.496851851851</v>
          </cell>
          <cell r="M5112" t="str">
            <v>gchateaug</v>
          </cell>
          <cell r="N5112">
            <v>38680.624456018515</v>
          </cell>
          <cell r="O5112" t="str">
            <v>gchateaug</v>
          </cell>
          <cell r="Q5112">
            <v>0.27</v>
          </cell>
        </row>
        <row r="5113">
          <cell r="A5113" t="str">
            <v>2000</v>
          </cell>
          <cell r="B5113" t="str">
            <v>ITD3</v>
          </cell>
          <cell r="C5113" t="str">
            <v>A00</v>
          </cell>
          <cell r="D5113" t="str">
            <v>PC_EMP</v>
          </cell>
          <cell r="E5113" t="str">
            <v>T</v>
          </cell>
          <cell r="F5113" t="str">
            <v>BES</v>
          </cell>
          <cell r="G5113" t="str">
            <v>RSE</v>
          </cell>
          <cell r="I5113" t="str">
            <v>NC</v>
          </cell>
          <cell r="J5113" t="str">
            <v>; former flag equal "s"</v>
          </cell>
          <cell r="K5113" t="str">
            <v>V</v>
          </cell>
          <cell r="L5113">
            <v>38628.496851851851</v>
          </cell>
          <cell r="M5113" t="str">
            <v>gchateaug</v>
          </cell>
          <cell r="N5113">
            <v>38680.624456018515</v>
          </cell>
          <cell r="O5113" t="str">
            <v>gchateaug</v>
          </cell>
          <cell r="Q5113">
            <v>0.08</v>
          </cell>
        </row>
        <row r="5114">
          <cell r="A5114" t="str">
            <v>2000</v>
          </cell>
          <cell r="B5114" t="str">
            <v>ITD</v>
          </cell>
          <cell r="C5114" t="str">
            <v>A00</v>
          </cell>
          <cell r="D5114" t="str">
            <v>PC_EMP</v>
          </cell>
          <cell r="E5114" t="str">
            <v>T</v>
          </cell>
          <cell r="F5114" t="str">
            <v>TOTAL</v>
          </cell>
          <cell r="G5114" t="str">
            <v>TOTAL</v>
          </cell>
          <cell r="I5114" t="str">
            <v>NC</v>
          </cell>
          <cell r="J5114" t="str">
            <v>; former flag equal "s"</v>
          </cell>
          <cell r="K5114" t="str">
            <v>V</v>
          </cell>
          <cell r="L5114">
            <v>38628.496851851851</v>
          </cell>
          <cell r="M5114" t="str">
            <v>gchateaug</v>
          </cell>
          <cell r="N5114">
            <v>38680.624456018515</v>
          </cell>
          <cell r="O5114" t="str">
            <v>gchateaug</v>
          </cell>
          <cell r="Q5114">
            <v>0.85</v>
          </cell>
        </row>
        <row r="5115">
          <cell r="A5115" t="str">
            <v>2000</v>
          </cell>
          <cell r="B5115" t="str">
            <v>ITD</v>
          </cell>
          <cell r="C5115" t="str">
            <v>A00</v>
          </cell>
          <cell r="D5115" t="str">
            <v>PC_EMP</v>
          </cell>
          <cell r="E5115" t="str">
            <v>T</v>
          </cell>
          <cell r="F5115" t="str">
            <v>TOTAL</v>
          </cell>
          <cell r="G5115" t="str">
            <v>RSE</v>
          </cell>
          <cell r="I5115" t="str">
            <v>NC</v>
          </cell>
          <cell r="J5115" t="str">
            <v>; former flag equal "s"</v>
          </cell>
          <cell r="K5115" t="str">
            <v>V</v>
          </cell>
          <cell r="L5115">
            <v>38628.496851851851</v>
          </cell>
          <cell r="M5115" t="str">
            <v>gchateaug</v>
          </cell>
          <cell r="N5115">
            <v>38680.624456018515</v>
          </cell>
          <cell r="O5115" t="str">
            <v>gchateaug</v>
          </cell>
          <cell r="Q5115">
            <v>0.39</v>
          </cell>
        </row>
        <row r="5116">
          <cell r="A5116" t="str">
            <v>2000</v>
          </cell>
          <cell r="B5116" t="str">
            <v>ITD</v>
          </cell>
          <cell r="C5116" t="str">
            <v>A00</v>
          </cell>
          <cell r="D5116" t="str">
            <v>PC_EMP</v>
          </cell>
          <cell r="E5116" t="str">
            <v>T</v>
          </cell>
          <cell r="F5116" t="str">
            <v>BES</v>
          </cell>
          <cell r="G5116" t="str">
            <v>TOTAL</v>
          </cell>
          <cell r="I5116" t="str">
            <v>NC</v>
          </cell>
          <cell r="J5116" t="str">
            <v>; former flag equal "s"</v>
          </cell>
          <cell r="K5116" t="str">
            <v>V</v>
          </cell>
          <cell r="L5116">
            <v>38628.496851851851</v>
          </cell>
          <cell r="M5116" t="str">
            <v>gchateaug</v>
          </cell>
          <cell r="N5116">
            <v>38680.624456018515</v>
          </cell>
          <cell r="O5116" t="str">
            <v>gchateaug</v>
          </cell>
          <cell r="Q5116">
            <v>0.36</v>
          </cell>
        </row>
        <row r="5117">
          <cell r="A5117" t="str">
            <v>2000</v>
          </cell>
          <cell r="B5117" t="str">
            <v>ITD</v>
          </cell>
          <cell r="C5117" t="str">
            <v>A00</v>
          </cell>
          <cell r="D5117" t="str">
            <v>PC_EMP</v>
          </cell>
          <cell r="E5117" t="str">
            <v>T</v>
          </cell>
          <cell r="F5117" t="str">
            <v>BES</v>
          </cell>
          <cell r="G5117" t="str">
            <v>RSE</v>
          </cell>
          <cell r="I5117" t="str">
            <v>NC</v>
          </cell>
          <cell r="J5117" t="str">
            <v>; former flag equal "s"</v>
          </cell>
          <cell r="K5117" t="str">
            <v>V</v>
          </cell>
          <cell r="L5117">
            <v>38628.496851851851</v>
          </cell>
          <cell r="M5117" t="str">
            <v>gchateaug</v>
          </cell>
          <cell r="N5117">
            <v>38680.624456018515</v>
          </cell>
          <cell r="O5117" t="str">
            <v>gchateaug</v>
          </cell>
          <cell r="Q5117">
            <v>0.11</v>
          </cell>
        </row>
        <row r="5118">
          <cell r="A5118" t="str">
            <v>2000</v>
          </cell>
          <cell r="B5118" t="str">
            <v>GR13</v>
          </cell>
          <cell r="C5118" t="str">
            <v>A00</v>
          </cell>
          <cell r="D5118" t="str">
            <v>PC_EMP</v>
          </cell>
          <cell r="E5118" t="str">
            <v>T</v>
          </cell>
          <cell r="F5118" t="str">
            <v>TOTAL</v>
          </cell>
          <cell r="G5118" t="str">
            <v>TOTAL</v>
          </cell>
          <cell r="H5118" t="str">
            <v>:</v>
          </cell>
          <cell r="I5118" t="str">
            <v>NC</v>
          </cell>
          <cell r="K5118" t="str">
            <v>V</v>
          </cell>
          <cell r="L5118">
            <v>38628.496851851851</v>
          </cell>
          <cell r="M5118" t="str">
            <v>gchateaug</v>
          </cell>
          <cell r="N5118">
            <v>38680.624456018515</v>
          </cell>
          <cell r="O5118" t="str">
            <v>gchateaug</v>
          </cell>
        </row>
        <row r="5119">
          <cell r="A5119" t="str">
            <v>2000</v>
          </cell>
          <cell r="B5119" t="str">
            <v>SE01</v>
          </cell>
          <cell r="C5119" t="str">
            <v>A00</v>
          </cell>
          <cell r="D5119" t="str">
            <v>PC_EMP</v>
          </cell>
          <cell r="E5119" t="str">
            <v>T</v>
          </cell>
          <cell r="F5119" t="str">
            <v>TOTAL</v>
          </cell>
          <cell r="G5119" t="str">
            <v>TOTAL</v>
          </cell>
          <cell r="H5119" t="str">
            <v>:</v>
          </cell>
          <cell r="I5119" t="str">
            <v>NC</v>
          </cell>
          <cell r="K5119" t="str">
            <v>V</v>
          </cell>
          <cell r="L5119">
            <v>38628.496770833335</v>
          </cell>
          <cell r="M5119" t="str">
            <v>gchateaug</v>
          </cell>
          <cell r="N5119">
            <v>38680.624432870369</v>
          </cell>
          <cell r="O5119" t="str">
            <v>gchateaug</v>
          </cell>
        </row>
        <row r="5120">
          <cell r="A5120" t="str">
            <v>2000</v>
          </cell>
          <cell r="B5120" t="str">
            <v>RO08</v>
          </cell>
          <cell r="C5120" t="str">
            <v>A00</v>
          </cell>
          <cell r="D5120" t="str">
            <v>PC_EMP</v>
          </cell>
          <cell r="E5120" t="str">
            <v>T</v>
          </cell>
          <cell r="F5120" t="str">
            <v>BES</v>
          </cell>
          <cell r="G5120" t="str">
            <v>RSE</v>
          </cell>
          <cell r="H5120" t="str">
            <v>:</v>
          </cell>
          <cell r="I5120" t="str">
            <v>NC</v>
          </cell>
          <cell r="K5120" t="str">
            <v>V</v>
          </cell>
          <cell r="L5120">
            <v>38628.496770833335</v>
          </cell>
          <cell r="M5120" t="str">
            <v>gchateaug</v>
          </cell>
          <cell r="N5120">
            <v>38680.624432870369</v>
          </cell>
          <cell r="O5120" t="str">
            <v>gchateaug</v>
          </cell>
        </row>
        <row r="5121">
          <cell r="A5121" t="str">
            <v>2000</v>
          </cell>
          <cell r="B5121" t="str">
            <v>RO08</v>
          </cell>
          <cell r="C5121" t="str">
            <v>A00</v>
          </cell>
          <cell r="D5121" t="str">
            <v>PC_EMP</v>
          </cell>
          <cell r="E5121" t="str">
            <v>T</v>
          </cell>
          <cell r="F5121" t="str">
            <v>BES</v>
          </cell>
          <cell r="G5121" t="str">
            <v>TOTAL</v>
          </cell>
          <cell r="H5121" t="str">
            <v>:</v>
          </cell>
          <cell r="I5121" t="str">
            <v>NC</v>
          </cell>
          <cell r="K5121" t="str">
            <v>V</v>
          </cell>
          <cell r="L5121">
            <v>38628.496770833335</v>
          </cell>
          <cell r="M5121" t="str">
            <v>gchateaug</v>
          </cell>
          <cell r="N5121">
            <v>38680.624432870369</v>
          </cell>
          <cell r="O5121" t="str">
            <v>gchateaug</v>
          </cell>
        </row>
        <row r="5122">
          <cell r="A5122" t="str">
            <v>2000</v>
          </cell>
          <cell r="B5122" t="str">
            <v>RO08</v>
          </cell>
          <cell r="C5122" t="str">
            <v>A00</v>
          </cell>
          <cell r="D5122" t="str">
            <v>PC_EMP</v>
          </cell>
          <cell r="E5122" t="str">
            <v>T</v>
          </cell>
          <cell r="F5122" t="str">
            <v>TOTAL</v>
          </cell>
          <cell r="G5122" t="str">
            <v>RSE</v>
          </cell>
          <cell r="H5122" t="str">
            <v>:</v>
          </cell>
          <cell r="I5122" t="str">
            <v>NC</v>
          </cell>
          <cell r="K5122" t="str">
            <v>V</v>
          </cell>
          <cell r="L5122">
            <v>38628.496770833335</v>
          </cell>
          <cell r="M5122" t="str">
            <v>gchateaug</v>
          </cell>
          <cell r="N5122">
            <v>38680.624432870369</v>
          </cell>
          <cell r="O5122" t="str">
            <v>gchateaug</v>
          </cell>
        </row>
        <row r="5123">
          <cell r="A5123" t="str">
            <v>2000</v>
          </cell>
          <cell r="B5123" t="str">
            <v>RO08</v>
          </cell>
          <cell r="C5123" t="str">
            <v>A00</v>
          </cell>
          <cell r="D5123" t="str">
            <v>PC_EMP</v>
          </cell>
          <cell r="E5123" t="str">
            <v>T</v>
          </cell>
          <cell r="F5123" t="str">
            <v>TOTAL</v>
          </cell>
          <cell r="G5123" t="str">
            <v>TOTAL</v>
          </cell>
          <cell r="H5123" t="str">
            <v>:</v>
          </cell>
          <cell r="I5123" t="str">
            <v>NC</v>
          </cell>
          <cell r="K5123" t="str">
            <v>V</v>
          </cell>
          <cell r="L5123">
            <v>38628.496770833335</v>
          </cell>
          <cell r="M5123" t="str">
            <v>gchateaug</v>
          </cell>
          <cell r="N5123">
            <v>38680.624432870369</v>
          </cell>
          <cell r="O5123" t="str">
            <v>gchateaug</v>
          </cell>
        </row>
        <row r="5124">
          <cell r="A5124" t="str">
            <v>2000</v>
          </cell>
          <cell r="B5124" t="str">
            <v>RO07</v>
          </cell>
          <cell r="C5124" t="str">
            <v>A00</v>
          </cell>
          <cell r="D5124" t="str">
            <v>PC_EMP</v>
          </cell>
          <cell r="E5124" t="str">
            <v>T</v>
          </cell>
          <cell r="F5124" t="str">
            <v>BES</v>
          </cell>
          <cell r="G5124" t="str">
            <v>RSE</v>
          </cell>
          <cell r="H5124" t="str">
            <v>:</v>
          </cell>
          <cell r="I5124" t="str">
            <v>NC</v>
          </cell>
          <cell r="K5124" t="str">
            <v>V</v>
          </cell>
          <cell r="L5124">
            <v>38628.496770833335</v>
          </cell>
          <cell r="M5124" t="str">
            <v>gchateaug</v>
          </cell>
          <cell r="N5124">
            <v>38680.624432870369</v>
          </cell>
          <cell r="O5124" t="str">
            <v>gchateaug</v>
          </cell>
        </row>
        <row r="5125">
          <cell r="A5125" t="str">
            <v>2000</v>
          </cell>
          <cell r="B5125" t="str">
            <v>RO07</v>
          </cell>
          <cell r="C5125" t="str">
            <v>A00</v>
          </cell>
          <cell r="D5125" t="str">
            <v>PC_EMP</v>
          </cell>
          <cell r="E5125" t="str">
            <v>T</v>
          </cell>
          <cell r="F5125" t="str">
            <v>BES</v>
          </cell>
          <cell r="G5125" t="str">
            <v>TOTAL</v>
          </cell>
          <cell r="H5125" t="str">
            <v>:</v>
          </cell>
          <cell r="I5125" t="str">
            <v>NC</v>
          </cell>
          <cell r="K5125" t="str">
            <v>V</v>
          </cell>
          <cell r="L5125">
            <v>38628.496770833335</v>
          </cell>
          <cell r="M5125" t="str">
            <v>gchateaug</v>
          </cell>
          <cell r="N5125">
            <v>38680.624432870369</v>
          </cell>
          <cell r="O5125" t="str">
            <v>gchateaug</v>
          </cell>
        </row>
        <row r="5126">
          <cell r="A5126" t="str">
            <v>2000</v>
          </cell>
          <cell r="B5126" t="str">
            <v>RO07</v>
          </cell>
          <cell r="C5126" t="str">
            <v>A00</v>
          </cell>
          <cell r="D5126" t="str">
            <v>PC_EMP</v>
          </cell>
          <cell r="E5126" t="str">
            <v>T</v>
          </cell>
          <cell r="F5126" t="str">
            <v>TOTAL</v>
          </cell>
          <cell r="G5126" t="str">
            <v>RSE</v>
          </cell>
          <cell r="H5126" t="str">
            <v>:</v>
          </cell>
          <cell r="I5126" t="str">
            <v>NC</v>
          </cell>
          <cell r="K5126" t="str">
            <v>V</v>
          </cell>
          <cell r="L5126">
            <v>38628.496770833335</v>
          </cell>
          <cell r="M5126" t="str">
            <v>gchateaug</v>
          </cell>
          <cell r="N5126">
            <v>38680.624432870369</v>
          </cell>
          <cell r="O5126" t="str">
            <v>gchateaug</v>
          </cell>
        </row>
        <row r="5127">
          <cell r="A5127" t="str">
            <v>2000</v>
          </cell>
          <cell r="B5127" t="str">
            <v>RO07</v>
          </cell>
          <cell r="C5127" t="str">
            <v>A00</v>
          </cell>
          <cell r="D5127" t="str">
            <v>PC_EMP</v>
          </cell>
          <cell r="E5127" t="str">
            <v>T</v>
          </cell>
          <cell r="F5127" t="str">
            <v>TOTAL</v>
          </cell>
          <cell r="G5127" t="str">
            <v>TOTAL</v>
          </cell>
          <cell r="H5127" t="str">
            <v>:</v>
          </cell>
          <cell r="I5127" t="str">
            <v>NC</v>
          </cell>
          <cell r="K5127" t="str">
            <v>V</v>
          </cell>
          <cell r="L5127">
            <v>38628.496770833335</v>
          </cell>
          <cell r="M5127" t="str">
            <v>gchateaug</v>
          </cell>
          <cell r="N5127">
            <v>38680.624432870369</v>
          </cell>
          <cell r="O5127" t="str">
            <v>gchateaug</v>
          </cell>
        </row>
        <row r="5128">
          <cell r="A5128" t="str">
            <v>2000</v>
          </cell>
          <cell r="B5128" t="str">
            <v>ITE1</v>
          </cell>
          <cell r="C5128" t="str">
            <v>A00</v>
          </cell>
          <cell r="D5128" t="str">
            <v>PC_EMP</v>
          </cell>
          <cell r="E5128" t="str">
            <v>T</v>
          </cell>
          <cell r="F5128" t="str">
            <v>TOTAL</v>
          </cell>
          <cell r="G5128" t="str">
            <v>RSE</v>
          </cell>
          <cell r="I5128" t="str">
            <v>NC</v>
          </cell>
          <cell r="J5128" t="str">
            <v>; former flag equal "s"</v>
          </cell>
          <cell r="K5128" t="str">
            <v>V</v>
          </cell>
          <cell r="L5128">
            <v>38628.496782407405</v>
          </cell>
          <cell r="M5128" t="str">
            <v>gchateaug</v>
          </cell>
          <cell r="N5128">
            <v>38680.624444444446</v>
          </cell>
          <cell r="O5128" t="str">
            <v>gchateaug</v>
          </cell>
          <cell r="Q5128">
            <v>0.49</v>
          </cell>
        </row>
        <row r="5129">
          <cell r="A5129" t="str">
            <v>2000</v>
          </cell>
          <cell r="B5129" t="str">
            <v>ITE1</v>
          </cell>
          <cell r="C5129" t="str">
            <v>A00</v>
          </cell>
          <cell r="D5129" t="str">
            <v>PC_EMP</v>
          </cell>
          <cell r="E5129" t="str">
            <v>T</v>
          </cell>
          <cell r="F5129" t="str">
            <v>TOTAL</v>
          </cell>
          <cell r="G5129" t="str">
            <v>TOTAL</v>
          </cell>
          <cell r="I5129" t="str">
            <v>NC</v>
          </cell>
          <cell r="J5129" t="str">
            <v>; former flag equal "s"</v>
          </cell>
          <cell r="K5129" t="str">
            <v>V</v>
          </cell>
          <cell r="L5129">
            <v>38628.496782407405</v>
          </cell>
          <cell r="M5129" t="str">
            <v>gchateaug</v>
          </cell>
          <cell r="N5129">
            <v>38680.624444444446</v>
          </cell>
          <cell r="O5129" t="str">
            <v>gchateaug</v>
          </cell>
          <cell r="Q5129">
            <v>0.92</v>
          </cell>
        </row>
        <row r="5130">
          <cell r="A5130" t="str">
            <v>2000</v>
          </cell>
          <cell r="B5130" t="str">
            <v>ITD4</v>
          </cell>
          <cell r="C5130" t="str">
            <v>A00</v>
          </cell>
          <cell r="D5130" t="str">
            <v>PC_EMP</v>
          </cell>
          <cell r="E5130" t="str">
            <v>T</v>
          </cell>
          <cell r="F5130" t="str">
            <v>BES</v>
          </cell>
          <cell r="G5130" t="str">
            <v>RSE</v>
          </cell>
          <cell r="I5130" t="str">
            <v>NC</v>
          </cell>
          <cell r="J5130" t="str">
            <v>; former flag equal "s"</v>
          </cell>
          <cell r="K5130" t="str">
            <v>V</v>
          </cell>
          <cell r="L5130">
            <v>38628.496782407405</v>
          </cell>
          <cell r="M5130" t="str">
            <v>gchateaug</v>
          </cell>
          <cell r="N5130">
            <v>38680.624444444446</v>
          </cell>
          <cell r="O5130" t="str">
            <v>gchateaug</v>
          </cell>
          <cell r="Q5130">
            <v>0.12</v>
          </cell>
        </row>
        <row r="5131">
          <cell r="A5131" t="str">
            <v>2000</v>
          </cell>
          <cell r="B5131" t="str">
            <v>ITD4</v>
          </cell>
          <cell r="C5131" t="str">
            <v>A00</v>
          </cell>
          <cell r="D5131" t="str">
            <v>PC_EMP</v>
          </cell>
          <cell r="E5131" t="str">
            <v>T</v>
          </cell>
          <cell r="F5131" t="str">
            <v>BES</v>
          </cell>
          <cell r="G5131" t="str">
            <v>TOTAL</v>
          </cell>
          <cell r="I5131" t="str">
            <v>NC</v>
          </cell>
          <cell r="J5131" t="str">
            <v>; former flag equal "s"</v>
          </cell>
          <cell r="K5131" t="str">
            <v>V</v>
          </cell>
          <cell r="L5131">
            <v>38628.496782407405</v>
          </cell>
          <cell r="M5131" t="str">
            <v>gchateaug</v>
          </cell>
          <cell r="N5131">
            <v>38680.624444444446</v>
          </cell>
          <cell r="O5131" t="str">
            <v>gchateaug</v>
          </cell>
          <cell r="Q5131">
            <v>0.37</v>
          </cell>
        </row>
        <row r="5132">
          <cell r="A5132" t="str">
            <v>2000</v>
          </cell>
          <cell r="B5132" t="str">
            <v>ITD4</v>
          </cell>
          <cell r="C5132" t="str">
            <v>A00</v>
          </cell>
          <cell r="D5132" t="str">
            <v>PC_EMP</v>
          </cell>
          <cell r="E5132" t="str">
            <v>T</v>
          </cell>
          <cell r="F5132" t="str">
            <v>TOTAL</v>
          </cell>
          <cell r="G5132" t="str">
            <v>RSE</v>
          </cell>
          <cell r="I5132" t="str">
            <v>NC</v>
          </cell>
          <cell r="J5132" t="str">
            <v>; former flag equal "s"</v>
          </cell>
          <cell r="K5132" t="str">
            <v>V</v>
          </cell>
          <cell r="L5132">
            <v>38628.496782407405</v>
          </cell>
          <cell r="M5132" t="str">
            <v>gchateaug</v>
          </cell>
          <cell r="N5132">
            <v>38680.624444444446</v>
          </cell>
          <cell r="O5132" t="str">
            <v>gchateaug</v>
          </cell>
          <cell r="Q5132">
            <v>0.55000000000000004</v>
          </cell>
        </row>
        <row r="5133">
          <cell r="A5133" t="str">
            <v>2000</v>
          </cell>
          <cell r="B5133" t="str">
            <v>ITD4</v>
          </cell>
          <cell r="C5133" t="str">
            <v>A00</v>
          </cell>
          <cell r="D5133" t="str">
            <v>PC_EMP</v>
          </cell>
          <cell r="E5133" t="str">
            <v>T</v>
          </cell>
          <cell r="F5133" t="str">
            <v>TOTAL</v>
          </cell>
          <cell r="G5133" t="str">
            <v>TOTAL</v>
          </cell>
          <cell r="I5133" t="str">
            <v>NC</v>
          </cell>
          <cell r="J5133" t="str">
            <v>; former flag equal "s"</v>
          </cell>
          <cell r="K5133" t="str">
            <v>V</v>
          </cell>
          <cell r="L5133">
            <v>38628.496782407405</v>
          </cell>
          <cell r="M5133" t="str">
            <v>gchateaug</v>
          </cell>
          <cell r="N5133">
            <v>38680.624444444446</v>
          </cell>
          <cell r="O5133" t="str">
            <v>gchateaug</v>
          </cell>
          <cell r="Q5133">
            <v>1.1599999999999999</v>
          </cell>
        </row>
        <row r="5134">
          <cell r="A5134" t="str">
            <v>2000</v>
          </cell>
          <cell r="B5134" t="str">
            <v>ITC3</v>
          </cell>
          <cell r="C5134" t="str">
            <v>A00</v>
          </cell>
          <cell r="D5134" t="str">
            <v>PC_EMP</v>
          </cell>
          <cell r="E5134" t="str">
            <v>T</v>
          </cell>
          <cell r="F5134" t="str">
            <v>BES</v>
          </cell>
          <cell r="G5134" t="str">
            <v>RSE</v>
          </cell>
          <cell r="I5134" t="str">
            <v>NC</v>
          </cell>
          <cell r="J5134" t="str">
            <v>; former flag equal "s"</v>
          </cell>
          <cell r="K5134" t="str">
            <v>V</v>
          </cell>
          <cell r="L5134">
            <v>38628.496782407405</v>
          </cell>
          <cell r="M5134" t="str">
            <v>gchateaug</v>
          </cell>
          <cell r="N5134">
            <v>38680.624444444446</v>
          </cell>
          <cell r="O5134" t="str">
            <v>gchateaug</v>
          </cell>
          <cell r="Q5134">
            <v>0.21</v>
          </cell>
        </row>
        <row r="5135">
          <cell r="A5135" t="str">
            <v>2000</v>
          </cell>
          <cell r="B5135" t="str">
            <v>ITC3</v>
          </cell>
          <cell r="C5135" t="str">
            <v>A00</v>
          </cell>
          <cell r="D5135" t="str">
            <v>PC_EMP</v>
          </cell>
          <cell r="E5135" t="str">
            <v>T</v>
          </cell>
          <cell r="F5135" t="str">
            <v>BES</v>
          </cell>
          <cell r="G5135" t="str">
            <v>TOTAL</v>
          </cell>
          <cell r="I5135" t="str">
            <v>NC</v>
          </cell>
          <cell r="J5135" t="str">
            <v>; former flag equal "s"</v>
          </cell>
          <cell r="K5135" t="str">
            <v>V</v>
          </cell>
          <cell r="L5135">
            <v>38628.496782407405</v>
          </cell>
          <cell r="M5135" t="str">
            <v>gchateaug</v>
          </cell>
          <cell r="N5135">
            <v>38680.624444444446</v>
          </cell>
          <cell r="O5135" t="str">
            <v>gchateaug</v>
          </cell>
          <cell r="Q5135">
            <v>0.44</v>
          </cell>
        </row>
        <row r="5136">
          <cell r="A5136" t="str">
            <v>1999</v>
          </cell>
          <cell r="B5136" t="str">
            <v>GR3</v>
          </cell>
          <cell r="C5136" t="str">
            <v>A00</v>
          </cell>
          <cell r="D5136" t="str">
            <v>PC_EMP</v>
          </cell>
          <cell r="E5136" t="str">
            <v>T</v>
          </cell>
          <cell r="F5136" t="str">
            <v>TOTAL</v>
          </cell>
          <cell r="G5136" t="str">
            <v>TOTAL</v>
          </cell>
          <cell r="H5136" t="str">
            <v>:</v>
          </cell>
          <cell r="I5136" t="str">
            <v>NC</v>
          </cell>
          <cell r="K5136" t="str">
            <v>V</v>
          </cell>
          <cell r="L5136">
            <v>38628.496782407405</v>
          </cell>
          <cell r="M5136" t="str">
            <v>gchateaug</v>
          </cell>
          <cell r="N5136">
            <v>38680.624421296299</v>
          </cell>
          <cell r="O5136" t="str">
            <v>gchateaug</v>
          </cell>
        </row>
        <row r="5137">
          <cell r="A5137" t="str">
            <v>1999</v>
          </cell>
          <cell r="B5137" t="str">
            <v>GR25</v>
          </cell>
          <cell r="C5137" t="str">
            <v>A00</v>
          </cell>
          <cell r="D5137" t="str">
            <v>PC_EMP</v>
          </cell>
          <cell r="E5137" t="str">
            <v>T</v>
          </cell>
          <cell r="F5137" t="str">
            <v>BES</v>
          </cell>
          <cell r="G5137" t="str">
            <v>TOTAL</v>
          </cell>
          <cell r="H5137" t="str">
            <v>:</v>
          </cell>
          <cell r="I5137" t="str">
            <v>NC</v>
          </cell>
          <cell r="K5137" t="str">
            <v>V</v>
          </cell>
          <cell r="L5137">
            <v>38628.496782407405</v>
          </cell>
          <cell r="M5137" t="str">
            <v>gchateaug</v>
          </cell>
          <cell r="N5137">
            <v>38680.624421296299</v>
          </cell>
          <cell r="O5137" t="str">
            <v>gchateaug</v>
          </cell>
        </row>
        <row r="5138">
          <cell r="A5138" t="str">
            <v>1999</v>
          </cell>
          <cell r="B5138" t="str">
            <v>GR25</v>
          </cell>
          <cell r="C5138" t="str">
            <v>A00</v>
          </cell>
          <cell r="D5138" t="str">
            <v>PC_EMP</v>
          </cell>
          <cell r="E5138" t="str">
            <v>T</v>
          </cell>
          <cell r="F5138" t="str">
            <v>TOTAL</v>
          </cell>
          <cell r="G5138" t="str">
            <v>TOTAL</v>
          </cell>
          <cell r="H5138" t="str">
            <v>:</v>
          </cell>
          <cell r="I5138" t="str">
            <v>NC</v>
          </cell>
          <cell r="K5138" t="str">
            <v>V</v>
          </cell>
          <cell r="L5138">
            <v>38628.496782407405</v>
          </cell>
          <cell r="M5138" t="str">
            <v>gchateaug</v>
          </cell>
          <cell r="N5138">
            <v>38680.624421296299</v>
          </cell>
          <cell r="O5138" t="str">
            <v>gchateaug</v>
          </cell>
        </row>
        <row r="5139">
          <cell r="A5139" t="str">
            <v>1999</v>
          </cell>
          <cell r="B5139" t="str">
            <v>GR24</v>
          </cell>
          <cell r="C5139" t="str">
            <v>A00</v>
          </cell>
          <cell r="D5139" t="str">
            <v>PC_EMP</v>
          </cell>
          <cell r="E5139" t="str">
            <v>T</v>
          </cell>
          <cell r="F5139" t="str">
            <v>BES</v>
          </cell>
          <cell r="G5139" t="str">
            <v>TOTAL</v>
          </cell>
          <cell r="H5139" t="str">
            <v>:</v>
          </cell>
          <cell r="I5139" t="str">
            <v>NC</v>
          </cell>
          <cell r="K5139" t="str">
            <v>V</v>
          </cell>
          <cell r="L5139">
            <v>38628.496782407405</v>
          </cell>
          <cell r="M5139" t="str">
            <v>gchateaug</v>
          </cell>
          <cell r="N5139">
            <v>38680.624421296299</v>
          </cell>
          <cell r="O5139" t="str">
            <v>gchateaug</v>
          </cell>
        </row>
        <row r="5140">
          <cell r="A5140" t="str">
            <v>1999</v>
          </cell>
          <cell r="B5140" t="str">
            <v>GR24</v>
          </cell>
          <cell r="C5140" t="str">
            <v>A00</v>
          </cell>
          <cell r="D5140" t="str">
            <v>PC_EMP</v>
          </cell>
          <cell r="E5140" t="str">
            <v>T</v>
          </cell>
          <cell r="F5140" t="str">
            <v>TOTAL</v>
          </cell>
          <cell r="G5140" t="str">
            <v>TOTAL</v>
          </cell>
          <cell r="H5140" t="str">
            <v>:</v>
          </cell>
          <cell r="I5140" t="str">
            <v>NC</v>
          </cell>
          <cell r="K5140" t="str">
            <v>V</v>
          </cell>
          <cell r="L5140">
            <v>38628.496782407405</v>
          </cell>
          <cell r="M5140" t="str">
            <v>gchateaug</v>
          </cell>
          <cell r="N5140">
            <v>38680.624421296299</v>
          </cell>
          <cell r="O5140" t="str">
            <v>gchateaug</v>
          </cell>
        </row>
        <row r="5141">
          <cell r="A5141" t="str">
            <v>1999</v>
          </cell>
          <cell r="B5141" t="str">
            <v>GR22</v>
          </cell>
          <cell r="C5141" t="str">
            <v>A00</v>
          </cell>
          <cell r="D5141" t="str">
            <v>PC_EMP</v>
          </cell>
          <cell r="E5141" t="str">
            <v>T</v>
          </cell>
          <cell r="F5141" t="str">
            <v>BES</v>
          </cell>
          <cell r="G5141" t="str">
            <v>TOTAL</v>
          </cell>
          <cell r="H5141" t="str">
            <v>:</v>
          </cell>
          <cell r="I5141" t="str">
            <v>NC</v>
          </cell>
          <cell r="K5141" t="str">
            <v>V</v>
          </cell>
          <cell r="L5141">
            <v>38628.496782407405</v>
          </cell>
          <cell r="M5141" t="str">
            <v>gchateaug</v>
          </cell>
          <cell r="N5141">
            <v>38680.624421296299</v>
          </cell>
          <cell r="O5141" t="str">
            <v>gchateaug</v>
          </cell>
        </row>
        <row r="5142">
          <cell r="A5142" t="str">
            <v>1999</v>
          </cell>
          <cell r="B5142" t="str">
            <v>GR22</v>
          </cell>
          <cell r="C5142" t="str">
            <v>A00</v>
          </cell>
          <cell r="D5142" t="str">
            <v>PC_EMP</v>
          </cell>
          <cell r="E5142" t="str">
            <v>T</v>
          </cell>
          <cell r="F5142" t="str">
            <v>TOTAL</v>
          </cell>
          <cell r="G5142" t="str">
            <v>TOTAL</v>
          </cell>
          <cell r="H5142" t="str">
            <v>:</v>
          </cell>
          <cell r="I5142" t="str">
            <v>NC</v>
          </cell>
          <cell r="K5142" t="str">
            <v>V</v>
          </cell>
          <cell r="L5142">
            <v>38628.496782407405</v>
          </cell>
          <cell r="M5142" t="str">
            <v>gchateaug</v>
          </cell>
          <cell r="N5142">
            <v>38680.624432870369</v>
          </cell>
          <cell r="O5142" t="str">
            <v>gchateaug</v>
          </cell>
        </row>
        <row r="5143">
          <cell r="A5143" t="str">
            <v>1999</v>
          </cell>
          <cell r="B5143" t="str">
            <v>GR2</v>
          </cell>
          <cell r="C5143" t="str">
            <v>A00</v>
          </cell>
          <cell r="D5143" t="str">
            <v>PC_EMP</v>
          </cell>
          <cell r="E5143" t="str">
            <v>T</v>
          </cell>
          <cell r="F5143" t="str">
            <v>BES</v>
          </cell>
          <cell r="G5143" t="str">
            <v>TOTAL</v>
          </cell>
          <cell r="H5143" t="str">
            <v>:</v>
          </cell>
          <cell r="I5143" t="str">
            <v>NC</v>
          </cell>
          <cell r="K5143" t="str">
            <v>V</v>
          </cell>
          <cell r="L5143">
            <v>38628.496782407405</v>
          </cell>
          <cell r="M5143" t="str">
            <v>gchateaug</v>
          </cell>
          <cell r="N5143">
            <v>38680.624432870369</v>
          </cell>
          <cell r="O5143" t="str">
            <v>gchateaug</v>
          </cell>
        </row>
        <row r="5144">
          <cell r="A5144" t="str">
            <v>1999</v>
          </cell>
          <cell r="B5144" t="str">
            <v>GR2</v>
          </cell>
          <cell r="C5144" t="str">
            <v>A00</v>
          </cell>
          <cell r="D5144" t="str">
            <v>PC_EMP</v>
          </cell>
          <cell r="E5144" t="str">
            <v>T</v>
          </cell>
          <cell r="F5144" t="str">
            <v>TOTAL</v>
          </cell>
          <cell r="G5144" t="str">
            <v>TOTAL</v>
          </cell>
          <cell r="H5144" t="str">
            <v>:</v>
          </cell>
          <cell r="I5144" t="str">
            <v>NC</v>
          </cell>
          <cell r="K5144" t="str">
            <v>V</v>
          </cell>
          <cell r="L5144">
            <v>38628.496782407405</v>
          </cell>
          <cell r="M5144" t="str">
            <v>gchateaug</v>
          </cell>
          <cell r="N5144">
            <v>38680.624432870369</v>
          </cell>
          <cell r="O5144" t="str">
            <v>gchateaug</v>
          </cell>
        </row>
        <row r="5145">
          <cell r="A5145" t="str">
            <v>1999</v>
          </cell>
          <cell r="B5145" t="str">
            <v>GR1</v>
          </cell>
          <cell r="C5145" t="str">
            <v>A00</v>
          </cell>
          <cell r="D5145" t="str">
            <v>PC_EMP</v>
          </cell>
          <cell r="E5145" t="str">
            <v>T</v>
          </cell>
          <cell r="F5145" t="str">
            <v>BES</v>
          </cell>
          <cell r="G5145" t="str">
            <v>TOTAL</v>
          </cell>
          <cell r="H5145" t="str">
            <v>:</v>
          </cell>
          <cell r="I5145" t="str">
            <v>NC</v>
          </cell>
          <cell r="K5145" t="str">
            <v>V</v>
          </cell>
          <cell r="L5145">
            <v>38628.496782407405</v>
          </cell>
          <cell r="M5145" t="str">
            <v>gchateaug</v>
          </cell>
          <cell r="N5145">
            <v>38680.624432870369</v>
          </cell>
          <cell r="O5145" t="str">
            <v>gchateaug</v>
          </cell>
        </row>
        <row r="5146">
          <cell r="A5146" t="str">
            <v>2000</v>
          </cell>
          <cell r="B5146" t="str">
            <v>GR2</v>
          </cell>
          <cell r="C5146" t="str">
            <v>A00</v>
          </cell>
          <cell r="D5146" t="str">
            <v>PC_EMP</v>
          </cell>
          <cell r="E5146" t="str">
            <v>T</v>
          </cell>
          <cell r="F5146" t="str">
            <v>BES</v>
          </cell>
          <cell r="G5146" t="str">
            <v>TOTAL</v>
          </cell>
          <cell r="H5146" t="str">
            <v>:</v>
          </cell>
          <cell r="I5146" t="str">
            <v>NC</v>
          </cell>
          <cell r="K5146" t="str">
            <v>V</v>
          </cell>
          <cell r="L5146">
            <v>38628.496793981481</v>
          </cell>
          <cell r="M5146" t="str">
            <v>gchateaug</v>
          </cell>
          <cell r="N5146">
            <v>38680.624456018515</v>
          </cell>
          <cell r="O5146" t="str">
            <v>gchateaug</v>
          </cell>
        </row>
        <row r="5147">
          <cell r="A5147" t="str">
            <v>2000</v>
          </cell>
          <cell r="B5147" t="str">
            <v>GR12</v>
          </cell>
          <cell r="C5147" t="str">
            <v>A00</v>
          </cell>
          <cell r="D5147" t="str">
            <v>PC_EMP</v>
          </cell>
          <cell r="E5147" t="str">
            <v>T</v>
          </cell>
          <cell r="F5147" t="str">
            <v>TOTAL</v>
          </cell>
          <cell r="G5147" t="str">
            <v>TOTAL</v>
          </cell>
          <cell r="H5147" t="str">
            <v>:</v>
          </cell>
          <cell r="I5147" t="str">
            <v>NC</v>
          </cell>
          <cell r="K5147" t="str">
            <v>V</v>
          </cell>
          <cell r="L5147">
            <v>38628.496793981481</v>
          </cell>
          <cell r="M5147" t="str">
            <v>gchateaug</v>
          </cell>
          <cell r="N5147">
            <v>38680.624456018515</v>
          </cell>
          <cell r="O5147" t="str">
            <v>gchateaug</v>
          </cell>
        </row>
        <row r="5148">
          <cell r="A5148" t="str">
            <v>2000</v>
          </cell>
          <cell r="B5148" t="str">
            <v>GR12</v>
          </cell>
          <cell r="C5148" t="str">
            <v>A00</v>
          </cell>
          <cell r="D5148" t="str">
            <v>PC_EMP</v>
          </cell>
          <cell r="E5148" t="str">
            <v>T</v>
          </cell>
          <cell r="F5148" t="str">
            <v>BES</v>
          </cell>
          <cell r="G5148" t="str">
            <v>TOTAL</v>
          </cell>
          <cell r="H5148" t="str">
            <v>:</v>
          </cell>
          <cell r="I5148" t="str">
            <v>NC</v>
          </cell>
          <cell r="K5148" t="str">
            <v>V</v>
          </cell>
          <cell r="L5148">
            <v>38628.496793981481</v>
          </cell>
          <cell r="M5148" t="str">
            <v>gchateaug</v>
          </cell>
          <cell r="N5148">
            <v>38680.624456018515</v>
          </cell>
          <cell r="O5148" t="str">
            <v>gchateaug</v>
          </cell>
        </row>
        <row r="5149">
          <cell r="A5149" t="str">
            <v>2000</v>
          </cell>
          <cell r="B5149" t="str">
            <v>FR81</v>
          </cell>
          <cell r="C5149" t="str">
            <v>A00</v>
          </cell>
          <cell r="D5149" t="str">
            <v>PC_EMP</v>
          </cell>
          <cell r="E5149" t="str">
            <v>T</v>
          </cell>
          <cell r="F5149" t="str">
            <v>TOTAL</v>
          </cell>
          <cell r="G5149" t="str">
            <v>TOTAL</v>
          </cell>
          <cell r="I5149" t="str">
            <v>NC</v>
          </cell>
          <cell r="J5149" t="str">
            <v>; former flag equal "s"</v>
          </cell>
          <cell r="K5149" t="str">
            <v>V</v>
          </cell>
          <cell r="L5149">
            <v>38628.496793981481</v>
          </cell>
          <cell r="M5149" t="str">
            <v>gchateaug</v>
          </cell>
          <cell r="N5149">
            <v>38680.624456018515</v>
          </cell>
          <cell r="O5149" t="str">
            <v>gchateaug</v>
          </cell>
          <cell r="Q5149">
            <v>1.65</v>
          </cell>
        </row>
        <row r="5150">
          <cell r="A5150" t="str">
            <v>2000</v>
          </cell>
          <cell r="B5150" t="str">
            <v>FR81</v>
          </cell>
          <cell r="C5150" t="str">
            <v>A00</v>
          </cell>
          <cell r="D5150" t="str">
            <v>PC_EMP</v>
          </cell>
          <cell r="E5150" t="str">
            <v>T</v>
          </cell>
          <cell r="F5150" t="str">
            <v>TOTAL</v>
          </cell>
          <cell r="G5150" t="str">
            <v>RSE</v>
          </cell>
          <cell r="I5150" t="str">
            <v>NC</v>
          </cell>
          <cell r="J5150" t="str">
            <v>; former flag equal "s"</v>
          </cell>
          <cell r="K5150" t="str">
            <v>V</v>
          </cell>
          <cell r="L5150">
            <v>38628.496793981481</v>
          </cell>
          <cell r="M5150" t="str">
            <v>gchateaug</v>
          </cell>
          <cell r="N5150">
            <v>38680.624456018515</v>
          </cell>
          <cell r="O5150" t="str">
            <v>gchateaug</v>
          </cell>
          <cell r="Q5150">
            <v>1.1200000000000001</v>
          </cell>
        </row>
        <row r="5151">
          <cell r="A5151" t="str">
            <v>2000</v>
          </cell>
          <cell r="B5151" t="str">
            <v>FR81</v>
          </cell>
          <cell r="C5151" t="str">
            <v>A00</v>
          </cell>
          <cell r="D5151" t="str">
            <v>PC_EMP</v>
          </cell>
          <cell r="E5151" t="str">
            <v>T</v>
          </cell>
          <cell r="F5151" t="str">
            <v>BES</v>
          </cell>
          <cell r="G5151" t="str">
            <v>TOTAL</v>
          </cell>
          <cell r="I5151" t="str">
            <v>NC</v>
          </cell>
          <cell r="J5151" t="str">
            <v>; former flag equal "s"</v>
          </cell>
          <cell r="K5151" t="str">
            <v>V</v>
          </cell>
          <cell r="L5151">
            <v>38628.496793981481</v>
          </cell>
          <cell r="M5151" t="str">
            <v>gchateaug</v>
          </cell>
          <cell r="N5151">
            <v>38680.624456018515</v>
          </cell>
          <cell r="O5151" t="str">
            <v>gchateaug</v>
          </cell>
          <cell r="Q5151">
            <v>0.42</v>
          </cell>
        </row>
        <row r="5152">
          <cell r="A5152" t="str">
            <v>2000</v>
          </cell>
          <cell r="B5152" t="str">
            <v>FR81</v>
          </cell>
          <cell r="C5152" t="str">
            <v>A00</v>
          </cell>
          <cell r="D5152" t="str">
            <v>PC_EMP</v>
          </cell>
          <cell r="E5152" t="str">
            <v>T</v>
          </cell>
          <cell r="F5152" t="str">
            <v>BES</v>
          </cell>
          <cell r="G5152" t="str">
            <v>RSE</v>
          </cell>
          <cell r="I5152" t="str">
            <v>NC</v>
          </cell>
          <cell r="J5152" t="str">
            <v>; former flag equal "s"</v>
          </cell>
          <cell r="K5152" t="str">
            <v>V</v>
          </cell>
          <cell r="L5152">
            <v>38628.496793981481</v>
          </cell>
          <cell r="M5152" t="str">
            <v>gchateaug</v>
          </cell>
          <cell r="N5152">
            <v>38680.624456018515</v>
          </cell>
          <cell r="O5152" t="str">
            <v>gchateaug</v>
          </cell>
          <cell r="Q5152">
            <v>0.17</v>
          </cell>
        </row>
        <row r="5153">
          <cell r="A5153" t="str">
            <v>2000</v>
          </cell>
          <cell r="B5153" t="str">
            <v>FR63</v>
          </cell>
          <cell r="C5153" t="str">
            <v>A00</v>
          </cell>
          <cell r="D5153" t="str">
            <v>PC_EMP</v>
          </cell>
          <cell r="E5153" t="str">
            <v>T</v>
          </cell>
          <cell r="F5153" t="str">
            <v>TOTAL</v>
          </cell>
          <cell r="G5153" t="str">
            <v>TOTAL</v>
          </cell>
          <cell r="I5153" t="str">
            <v>NC</v>
          </cell>
          <cell r="J5153" t="str">
            <v>; former flag equal "s"</v>
          </cell>
          <cell r="K5153" t="str">
            <v>V</v>
          </cell>
          <cell r="L5153">
            <v>38628.496793981481</v>
          </cell>
          <cell r="M5153" t="str">
            <v>gchateaug</v>
          </cell>
          <cell r="N5153">
            <v>38680.624456018515</v>
          </cell>
          <cell r="O5153" t="str">
            <v>gchateaug</v>
          </cell>
          <cell r="Q5153">
            <v>0.74</v>
          </cell>
        </row>
        <row r="5154">
          <cell r="A5154" t="str">
            <v>2000</v>
          </cell>
          <cell r="B5154" t="str">
            <v>FR63</v>
          </cell>
          <cell r="C5154" t="str">
            <v>A00</v>
          </cell>
          <cell r="D5154" t="str">
            <v>PC_EMP</v>
          </cell>
          <cell r="E5154" t="str">
            <v>T</v>
          </cell>
          <cell r="F5154" t="str">
            <v>TOTAL</v>
          </cell>
          <cell r="G5154" t="str">
            <v>RSE</v>
          </cell>
          <cell r="I5154" t="str">
            <v>NC</v>
          </cell>
          <cell r="J5154" t="str">
            <v>; former flag equal "s"</v>
          </cell>
          <cell r="K5154" t="str">
            <v>V</v>
          </cell>
          <cell r="L5154">
            <v>38628.496793981481</v>
          </cell>
          <cell r="M5154" t="str">
            <v>gchateaug</v>
          </cell>
          <cell r="N5154">
            <v>38680.624456018515</v>
          </cell>
          <cell r="O5154" t="str">
            <v>gchateaug</v>
          </cell>
          <cell r="Q5154">
            <v>0.46</v>
          </cell>
        </row>
        <row r="5155">
          <cell r="A5155" t="str">
            <v>2000</v>
          </cell>
          <cell r="B5155" t="str">
            <v>FR63</v>
          </cell>
          <cell r="C5155" t="str">
            <v>A00</v>
          </cell>
          <cell r="D5155" t="str">
            <v>PC_EMP</v>
          </cell>
          <cell r="E5155" t="str">
            <v>T</v>
          </cell>
          <cell r="F5155" t="str">
            <v>BES</v>
          </cell>
          <cell r="G5155" t="str">
            <v>TOTAL</v>
          </cell>
          <cell r="I5155" t="str">
            <v>NC</v>
          </cell>
          <cell r="J5155" t="str">
            <v>; former flag equal "s"</v>
          </cell>
          <cell r="K5155" t="str">
            <v>V</v>
          </cell>
          <cell r="L5155">
            <v>38628.496793981481</v>
          </cell>
          <cell r="M5155" t="str">
            <v>gchateaug</v>
          </cell>
          <cell r="N5155">
            <v>38680.624456018515</v>
          </cell>
          <cell r="O5155" t="str">
            <v>gchateaug</v>
          </cell>
          <cell r="Q5155">
            <v>0.41</v>
          </cell>
        </row>
        <row r="5156">
          <cell r="A5156" t="str">
            <v>2000</v>
          </cell>
          <cell r="B5156" t="str">
            <v>FR63</v>
          </cell>
          <cell r="C5156" t="str">
            <v>A00</v>
          </cell>
          <cell r="D5156" t="str">
            <v>PC_EMP</v>
          </cell>
          <cell r="E5156" t="str">
            <v>T</v>
          </cell>
          <cell r="F5156" t="str">
            <v>BES</v>
          </cell>
          <cell r="G5156" t="str">
            <v>RSE</v>
          </cell>
          <cell r="I5156" t="str">
            <v>NC</v>
          </cell>
          <cell r="J5156" t="str">
            <v>; former flag equal "s"</v>
          </cell>
          <cell r="K5156" t="str">
            <v>V</v>
          </cell>
          <cell r="L5156">
            <v>38628.496793981481</v>
          </cell>
          <cell r="M5156" t="str">
            <v>gchateaug</v>
          </cell>
          <cell r="N5156">
            <v>38680.624456018515</v>
          </cell>
          <cell r="O5156" t="str">
            <v>gchateaug</v>
          </cell>
          <cell r="Q5156">
            <v>0.15</v>
          </cell>
        </row>
        <row r="5157">
          <cell r="A5157" t="str">
            <v>2000</v>
          </cell>
          <cell r="B5157" t="str">
            <v>FR51</v>
          </cell>
          <cell r="C5157" t="str">
            <v>A00</v>
          </cell>
          <cell r="D5157" t="str">
            <v>PC_EMP</v>
          </cell>
          <cell r="E5157" t="str">
            <v>T</v>
          </cell>
          <cell r="F5157" t="str">
            <v>TOTAL</v>
          </cell>
          <cell r="G5157" t="str">
            <v>TOTAL</v>
          </cell>
          <cell r="I5157" t="str">
            <v>NC</v>
          </cell>
          <cell r="J5157" t="str">
            <v>; former flag equal "s"</v>
          </cell>
          <cell r="K5157" t="str">
            <v>V</v>
          </cell>
          <cell r="L5157">
            <v>38628.496793981481</v>
          </cell>
          <cell r="M5157" t="str">
            <v>gchateaug</v>
          </cell>
          <cell r="N5157">
            <v>38680.624456018515</v>
          </cell>
          <cell r="O5157" t="str">
            <v>gchateaug</v>
          </cell>
          <cell r="Q5157">
            <v>0.82</v>
          </cell>
        </row>
        <row r="5158">
          <cell r="A5158" t="str">
            <v>2000</v>
          </cell>
          <cell r="B5158" t="str">
            <v>FR51</v>
          </cell>
          <cell r="C5158" t="str">
            <v>A00</v>
          </cell>
          <cell r="D5158" t="str">
            <v>PC_EMP</v>
          </cell>
          <cell r="E5158" t="str">
            <v>T</v>
          </cell>
          <cell r="F5158" t="str">
            <v>TOTAL</v>
          </cell>
          <cell r="G5158" t="str">
            <v>RSE</v>
          </cell>
          <cell r="I5158" t="str">
            <v>NC</v>
          </cell>
          <cell r="J5158" t="str">
            <v>; former flag equal "s"</v>
          </cell>
          <cell r="K5158" t="str">
            <v>V</v>
          </cell>
          <cell r="L5158">
            <v>38628.496793981481</v>
          </cell>
          <cell r="M5158" t="str">
            <v>gchateaug</v>
          </cell>
          <cell r="N5158">
            <v>38680.624456018515</v>
          </cell>
          <cell r="O5158" t="str">
            <v>gchateaug</v>
          </cell>
          <cell r="Q5158">
            <v>0.53</v>
          </cell>
        </row>
        <row r="5159">
          <cell r="A5159" t="str">
            <v>2004</v>
          </cell>
          <cell r="B5159" t="str">
            <v>EE0</v>
          </cell>
          <cell r="C5159" t="str">
            <v>A00</v>
          </cell>
          <cell r="D5159" t="str">
            <v>PC_EMP</v>
          </cell>
          <cell r="E5159" t="str">
            <v>T</v>
          </cell>
          <cell r="F5159" t="str">
            <v>BES</v>
          </cell>
          <cell r="G5159" t="str">
            <v>TOTAL</v>
          </cell>
          <cell r="H5159" t="str">
            <v>:</v>
          </cell>
          <cell r="I5159" t="str">
            <v>MS</v>
          </cell>
          <cell r="K5159" t="str">
            <v>V</v>
          </cell>
          <cell r="L5159">
            <v>38628.496793981481</v>
          </cell>
          <cell r="M5159" t="str">
            <v>gchateaug</v>
          </cell>
          <cell r="N5159">
            <v>38681.684513888889</v>
          </cell>
          <cell r="O5159" t="str">
            <v>gchateaug</v>
          </cell>
        </row>
        <row r="5160">
          <cell r="A5160" t="str">
            <v>2004</v>
          </cell>
          <cell r="B5160" t="str">
            <v>EE0</v>
          </cell>
          <cell r="C5160" t="str">
            <v>A00</v>
          </cell>
          <cell r="D5160" t="str">
            <v>PC_EMP</v>
          </cell>
          <cell r="E5160" t="str">
            <v>T</v>
          </cell>
          <cell r="F5160" t="str">
            <v>BES</v>
          </cell>
          <cell r="G5160" t="str">
            <v>RSE</v>
          </cell>
          <cell r="H5160" t="str">
            <v>:</v>
          </cell>
          <cell r="I5160" t="str">
            <v>MS</v>
          </cell>
          <cell r="K5160" t="str">
            <v>V</v>
          </cell>
          <cell r="L5160">
            <v>38628.496793981481</v>
          </cell>
          <cell r="M5160" t="str">
            <v>gchateaug</v>
          </cell>
          <cell r="N5160">
            <v>38681.684513888889</v>
          </cell>
          <cell r="O5160" t="str">
            <v>gchateaug</v>
          </cell>
        </row>
        <row r="5161">
          <cell r="A5161" t="str">
            <v>2003</v>
          </cell>
          <cell r="B5161" t="str">
            <v>UKM</v>
          </cell>
          <cell r="C5161" t="str">
            <v>A00</v>
          </cell>
          <cell r="D5161" t="str">
            <v>PC_EMP</v>
          </cell>
          <cell r="E5161" t="str">
            <v>T</v>
          </cell>
          <cell r="F5161" t="str">
            <v>BES</v>
          </cell>
          <cell r="G5161" t="str">
            <v>RSE</v>
          </cell>
          <cell r="H5161" t="str">
            <v>:</v>
          </cell>
          <cell r="I5161" t="str">
            <v>NC</v>
          </cell>
          <cell r="K5161" t="str">
            <v>V</v>
          </cell>
          <cell r="L5161">
            <v>38628.496793981481</v>
          </cell>
          <cell r="M5161" t="str">
            <v>gchateaug</v>
          </cell>
          <cell r="N5161">
            <v>38680.624467592592</v>
          </cell>
          <cell r="O5161" t="str">
            <v>gchateaug</v>
          </cell>
        </row>
        <row r="5162">
          <cell r="A5162" t="str">
            <v>2003</v>
          </cell>
          <cell r="B5162" t="str">
            <v>UKL</v>
          </cell>
          <cell r="C5162" t="str">
            <v>A00</v>
          </cell>
          <cell r="D5162" t="str">
            <v>PC_EMP</v>
          </cell>
          <cell r="E5162" t="str">
            <v>T</v>
          </cell>
          <cell r="F5162" t="str">
            <v>BES</v>
          </cell>
          <cell r="G5162" t="str">
            <v>RSE</v>
          </cell>
          <cell r="H5162" t="str">
            <v>:</v>
          </cell>
          <cell r="I5162" t="str">
            <v>NC</v>
          </cell>
          <cell r="K5162" t="str">
            <v>V</v>
          </cell>
          <cell r="L5162">
            <v>38628.496793981481</v>
          </cell>
          <cell r="M5162" t="str">
            <v>gchateaug</v>
          </cell>
          <cell r="N5162">
            <v>38680.624467592592</v>
          </cell>
          <cell r="O5162" t="str">
            <v>gchateaug</v>
          </cell>
        </row>
        <row r="5163">
          <cell r="A5163" t="str">
            <v>1999</v>
          </cell>
          <cell r="B5163" t="str">
            <v>ES43</v>
          </cell>
          <cell r="C5163" t="str">
            <v>A00</v>
          </cell>
          <cell r="D5163" t="str">
            <v>PC_EMP</v>
          </cell>
          <cell r="E5163" t="str">
            <v>T</v>
          </cell>
          <cell r="F5163" t="str">
            <v>BES</v>
          </cell>
          <cell r="G5163" t="str">
            <v>TOTAL</v>
          </cell>
          <cell r="I5163" t="str">
            <v>NC</v>
          </cell>
          <cell r="J5163" t="str">
            <v>; former flag equal "s"</v>
          </cell>
          <cell r="K5163" t="str">
            <v>V</v>
          </cell>
          <cell r="L5163">
            <v>38628.496793981481</v>
          </cell>
          <cell r="M5163" t="str">
            <v>gchateaug</v>
          </cell>
          <cell r="N5163">
            <v>38680.624467592592</v>
          </cell>
          <cell r="O5163" t="str">
            <v>gchateaug</v>
          </cell>
          <cell r="Q5163">
            <v>0.04</v>
          </cell>
        </row>
        <row r="5164">
          <cell r="A5164" t="str">
            <v>1999</v>
          </cell>
          <cell r="B5164" t="str">
            <v>ES43</v>
          </cell>
          <cell r="C5164" t="str">
            <v>A00</v>
          </cell>
          <cell r="D5164" t="str">
            <v>PC_EMP</v>
          </cell>
          <cell r="E5164" t="str">
            <v>T</v>
          </cell>
          <cell r="F5164" t="str">
            <v>BES</v>
          </cell>
          <cell r="G5164" t="str">
            <v>RSE</v>
          </cell>
          <cell r="H5164" t="str">
            <v>:</v>
          </cell>
          <cell r="I5164" t="str">
            <v>NC</v>
          </cell>
          <cell r="K5164" t="str">
            <v>V</v>
          </cell>
          <cell r="L5164">
            <v>38628.496793981481</v>
          </cell>
          <cell r="M5164" t="str">
            <v>gchateaug</v>
          </cell>
          <cell r="N5164">
            <v>38680.624467592592</v>
          </cell>
          <cell r="O5164" t="str">
            <v>gchateaug</v>
          </cell>
        </row>
        <row r="5165">
          <cell r="A5165" t="str">
            <v>1999</v>
          </cell>
          <cell r="B5165" t="str">
            <v>ES42</v>
          </cell>
          <cell r="C5165" t="str">
            <v>A00</v>
          </cell>
          <cell r="D5165" t="str">
            <v>PC_EMP</v>
          </cell>
          <cell r="E5165" t="str">
            <v>T</v>
          </cell>
          <cell r="F5165" t="str">
            <v>TOTAL</v>
          </cell>
          <cell r="G5165" t="str">
            <v>TOTAL</v>
          </cell>
          <cell r="I5165" t="str">
            <v>NC</v>
          </cell>
          <cell r="K5165" t="str">
            <v>V</v>
          </cell>
          <cell r="L5165">
            <v>38628.496793981481</v>
          </cell>
          <cell r="M5165" t="str">
            <v>gchateaug</v>
          </cell>
          <cell r="N5165">
            <v>38680.624467592592</v>
          </cell>
          <cell r="O5165" t="str">
            <v>gchateaug</v>
          </cell>
          <cell r="Q5165">
            <v>0.61</v>
          </cell>
        </row>
        <row r="5166">
          <cell r="A5166" t="str">
            <v>1999</v>
          </cell>
          <cell r="B5166" t="str">
            <v>ES42</v>
          </cell>
          <cell r="C5166" t="str">
            <v>A00</v>
          </cell>
          <cell r="D5166" t="str">
            <v>PC_EMP</v>
          </cell>
          <cell r="E5166" t="str">
            <v>T</v>
          </cell>
          <cell r="F5166" t="str">
            <v>TOTAL</v>
          </cell>
          <cell r="G5166" t="str">
            <v>RSE</v>
          </cell>
          <cell r="H5166" t="str">
            <v>:</v>
          </cell>
          <cell r="I5166" t="str">
            <v>NC</v>
          </cell>
          <cell r="K5166" t="str">
            <v>V</v>
          </cell>
          <cell r="L5166">
            <v>38628.496793981481</v>
          </cell>
          <cell r="M5166" t="str">
            <v>gchateaug</v>
          </cell>
          <cell r="N5166">
            <v>38680.624467592592</v>
          </cell>
          <cell r="O5166" t="str">
            <v>gchateaug</v>
          </cell>
        </row>
        <row r="5167">
          <cell r="A5167" t="str">
            <v>1999</v>
          </cell>
          <cell r="B5167" t="str">
            <v>ES42</v>
          </cell>
          <cell r="C5167" t="str">
            <v>A00</v>
          </cell>
          <cell r="D5167" t="str">
            <v>PC_EMP</v>
          </cell>
          <cell r="E5167" t="str">
            <v>T</v>
          </cell>
          <cell r="F5167" t="str">
            <v>BES</v>
          </cell>
          <cell r="G5167" t="str">
            <v>TOTAL</v>
          </cell>
          <cell r="I5167" t="str">
            <v>NC</v>
          </cell>
          <cell r="J5167" t="str">
            <v>; former flag equal "s"</v>
          </cell>
          <cell r="K5167" t="str">
            <v>V</v>
          </cell>
          <cell r="L5167">
            <v>38628.496793981481</v>
          </cell>
          <cell r="M5167" t="str">
            <v>gchateaug</v>
          </cell>
          <cell r="N5167">
            <v>38680.624456018515</v>
          </cell>
          <cell r="O5167" t="str">
            <v>gchateaug</v>
          </cell>
          <cell r="Q5167">
            <v>0.08</v>
          </cell>
        </row>
        <row r="5168">
          <cell r="A5168" t="str">
            <v>1999</v>
          </cell>
          <cell r="B5168" t="str">
            <v>ES42</v>
          </cell>
          <cell r="C5168" t="str">
            <v>A00</v>
          </cell>
          <cell r="D5168" t="str">
            <v>PC_EMP</v>
          </cell>
          <cell r="E5168" t="str">
            <v>T</v>
          </cell>
          <cell r="F5168" t="str">
            <v>BES</v>
          </cell>
          <cell r="G5168" t="str">
            <v>RSE</v>
          </cell>
          <cell r="H5168" t="str">
            <v>:</v>
          </cell>
          <cell r="I5168" t="str">
            <v>NC</v>
          </cell>
          <cell r="K5168" t="str">
            <v>V</v>
          </cell>
          <cell r="L5168">
            <v>38628.496793981481</v>
          </cell>
          <cell r="M5168" t="str">
            <v>gchateaug</v>
          </cell>
          <cell r="N5168">
            <v>38680.624456018515</v>
          </cell>
          <cell r="O5168" t="str">
            <v>gchateaug</v>
          </cell>
        </row>
        <row r="5169">
          <cell r="A5169" t="str">
            <v>1999</v>
          </cell>
          <cell r="B5169" t="str">
            <v>ES41</v>
          </cell>
          <cell r="C5169" t="str">
            <v>A00</v>
          </cell>
          <cell r="D5169" t="str">
            <v>PC_EMP</v>
          </cell>
          <cell r="E5169" t="str">
            <v>T</v>
          </cell>
          <cell r="F5169" t="str">
            <v>TOTAL</v>
          </cell>
          <cell r="G5169" t="str">
            <v>TOTAL</v>
          </cell>
          <cell r="I5169" t="str">
            <v>NC</v>
          </cell>
          <cell r="J5169" t="str">
            <v>; former flag equal "s"</v>
          </cell>
          <cell r="K5169" t="str">
            <v>V</v>
          </cell>
          <cell r="L5169">
            <v>38628.496793981481</v>
          </cell>
          <cell r="M5169" t="str">
            <v>gchateaug</v>
          </cell>
          <cell r="N5169">
            <v>38680.624456018515</v>
          </cell>
          <cell r="O5169" t="str">
            <v>gchateaug</v>
          </cell>
          <cell r="Q5169">
            <v>1.27</v>
          </cell>
        </row>
        <row r="5170">
          <cell r="A5170" t="str">
            <v>1999</v>
          </cell>
          <cell r="B5170" t="str">
            <v>ES41</v>
          </cell>
          <cell r="C5170" t="str">
            <v>A00</v>
          </cell>
          <cell r="D5170" t="str">
            <v>PC_EMP</v>
          </cell>
          <cell r="E5170" t="str">
            <v>T</v>
          </cell>
          <cell r="F5170" t="str">
            <v>TOTAL</v>
          </cell>
          <cell r="G5170" t="str">
            <v>RSE</v>
          </cell>
          <cell r="H5170" t="str">
            <v>:</v>
          </cell>
          <cell r="I5170" t="str">
            <v>NC</v>
          </cell>
          <cell r="K5170" t="str">
            <v>V</v>
          </cell>
          <cell r="L5170">
            <v>38628.496793981481</v>
          </cell>
          <cell r="M5170" t="str">
            <v>gchateaug</v>
          </cell>
          <cell r="N5170">
            <v>38680.624456018515</v>
          </cell>
          <cell r="O5170" t="str">
            <v>gchateaug</v>
          </cell>
        </row>
        <row r="5171">
          <cell r="A5171" t="str">
            <v>1999</v>
          </cell>
          <cell r="B5171" t="str">
            <v>ES41</v>
          </cell>
          <cell r="C5171" t="str">
            <v>A00</v>
          </cell>
          <cell r="D5171" t="str">
            <v>PC_EMP</v>
          </cell>
          <cell r="E5171" t="str">
            <v>T</v>
          </cell>
          <cell r="F5171" t="str">
            <v>BES</v>
          </cell>
          <cell r="G5171" t="str">
            <v>TOTAL</v>
          </cell>
          <cell r="I5171" t="str">
            <v>NC</v>
          </cell>
          <cell r="J5171" t="str">
            <v>; former flag equal "s"</v>
          </cell>
          <cell r="K5171" t="str">
            <v>V</v>
          </cell>
          <cell r="L5171">
            <v>38628.496793981481</v>
          </cell>
          <cell r="M5171" t="str">
            <v>gchateaug</v>
          </cell>
          <cell r="N5171">
            <v>38680.624456018515</v>
          </cell>
          <cell r="O5171" t="str">
            <v>gchateaug</v>
          </cell>
          <cell r="Q5171">
            <v>0.15</v>
          </cell>
        </row>
        <row r="5172">
          <cell r="A5172" t="str">
            <v>1999</v>
          </cell>
          <cell r="B5172" t="str">
            <v>ES41</v>
          </cell>
          <cell r="C5172" t="str">
            <v>A00</v>
          </cell>
          <cell r="D5172" t="str">
            <v>PC_EMP</v>
          </cell>
          <cell r="E5172" t="str">
            <v>T</v>
          </cell>
          <cell r="F5172" t="str">
            <v>BES</v>
          </cell>
          <cell r="G5172" t="str">
            <v>RSE</v>
          </cell>
          <cell r="H5172" t="str">
            <v>:</v>
          </cell>
          <cell r="I5172" t="str">
            <v>NC</v>
          </cell>
          <cell r="K5172" t="str">
            <v>V</v>
          </cell>
          <cell r="L5172">
            <v>38628.496793981481</v>
          </cell>
          <cell r="M5172" t="str">
            <v>gchateaug</v>
          </cell>
          <cell r="N5172">
            <v>38680.624456018515</v>
          </cell>
          <cell r="O5172" t="str">
            <v>gchateaug</v>
          </cell>
        </row>
        <row r="5173">
          <cell r="A5173" t="str">
            <v>1999</v>
          </cell>
          <cell r="B5173" t="str">
            <v>ES4</v>
          </cell>
          <cell r="C5173" t="str">
            <v>A00</v>
          </cell>
          <cell r="D5173" t="str">
            <v>PC_EMP</v>
          </cell>
          <cell r="E5173" t="str">
            <v>T</v>
          </cell>
          <cell r="F5173" t="str">
            <v>TOTAL</v>
          </cell>
          <cell r="G5173" t="str">
            <v>TOTAL</v>
          </cell>
          <cell r="I5173" t="str">
            <v>NC</v>
          </cell>
          <cell r="J5173" t="str">
            <v>; former flag equal "s"</v>
          </cell>
          <cell r="K5173" t="str">
            <v>V</v>
          </cell>
          <cell r="L5173">
            <v>38628.496793981481</v>
          </cell>
          <cell r="M5173" t="str">
            <v>gchateaug</v>
          </cell>
          <cell r="N5173">
            <v>38680.624456018515</v>
          </cell>
          <cell r="O5173" t="str">
            <v>gchateaug</v>
          </cell>
          <cell r="Q5173">
            <v>0.93</v>
          </cell>
        </row>
        <row r="5174">
          <cell r="A5174" t="str">
            <v>1999</v>
          </cell>
          <cell r="B5174" t="str">
            <v>ES4</v>
          </cell>
          <cell r="C5174" t="str">
            <v>A00</v>
          </cell>
          <cell r="D5174" t="str">
            <v>PC_EMP</v>
          </cell>
          <cell r="E5174" t="str">
            <v>T</v>
          </cell>
          <cell r="F5174" t="str">
            <v>TOTAL</v>
          </cell>
          <cell r="G5174" t="str">
            <v>RSE</v>
          </cell>
          <cell r="H5174" t="str">
            <v>:</v>
          </cell>
          <cell r="I5174" t="str">
            <v>NC</v>
          </cell>
          <cell r="K5174" t="str">
            <v>V</v>
          </cell>
          <cell r="L5174">
            <v>38628.496793981481</v>
          </cell>
          <cell r="M5174" t="str">
            <v>gchateaug</v>
          </cell>
          <cell r="N5174">
            <v>38680.624456018515</v>
          </cell>
          <cell r="O5174" t="str">
            <v>gchateaug</v>
          </cell>
        </row>
        <row r="5175">
          <cell r="A5175" t="str">
            <v>1999</v>
          </cell>
          <cell r="B5175" t="str">
            <v>ES4</v>
          </cell>
          <cell r="C5175" t="str">
            <v>A00</v>
          </cell>
          <cell r="D5175" t="str">
            <v>PC_EMP</v>
          </cell>
          <cell r="E5175" t="str">
            <v>T</v>
          </cell>
          <cell r="F5175" t="str">
            <v>BES</v>
          </cell>
          <cell r="G5175" t="str">
            <v>TOTAL</v>
          </cell>
          <cell r="I5175" t="str">
            <v>NC</v>
          </cell>
          <cell r="J5175" t="str">
            <v>; former flag equal "s"</v>
          </cell>
          <cell r="K5175" t="str">
            <v>V</v>
          </cell>
          <cell r="L5175">
            <v>38628.496793981481</v>
          </cell>
          <cell r="M5175" t="str">
            <v>gchateaug</v>
          </cell>
          <cell r="N5175">
            <v>38680.624456018515</v>
          </cell>
          <cell r="O5175" t="str">
            <v>gchateaug</v>
          </cell>
          <cell r="Q5175">
            <v>0.11</v>
          </cell>
        </row>
        <row r="5176">
          <cell r="A5176" t="str">
            <v>1999</v>
          </cell>
          <cell r="B5176" t="str">
            <v>ES4</v>
          </cell>
          <cell r="C5176" t="str">
            <v>A00</v>
          </cell>
          <cell r="D5176" t="str">
            <v>PC_EMP</v>
          </cell>
          <cell r="E5176" t="str">
            <v>T</v>
          </cell>
          <cell r="F5176" t="str">
            <v>BES</v>
          </cell>
          <cell r="G5176" t="str">
            <v>RSE</v>
          </cell>
          <cell r="H5176" t="str">
            <v>:</v>
          </cell>
          <cell r="I5176" t="str">
            <v>NC</v>
          </cell>
          <cell r="K5176" t="str">
            <v>V</v>
          </cell>
          <cell r="L5176">
            <v>38628.496793981481</v>
          </cell>
          <cell r="M5176" t="str">
            <v>gchateaug</v>
          </cell>
          <cell r="N5176">
            <v>38680.624456018515</v>
          </cell>
          <cell r="O5176" t="str">
            <v>gchateaug</v>
          </cell>
        </row>
        <row r="5177">
          <cell r="A5177" t="str">
            <v>1999</v>
          </cell>
          <cell r="B5177" t="str">
            <v>ES22</v>
          </cell>
          <cell r="C5177" t="str">
            <v>A00</v>
          </cell>
          <cell r="D5177" t="str">
            <v>PC_EMP</v>
          </cell>
          <cell r="E5177" t="str">
            <v>T</v>
          </cell>
          <cell r="F5177" t="str">
            <v>TOTAL</v>
          </cell>
          <cell r="G5177" t="str">
            <v>TOTAL</v>
          </cell>
          <cell r="I5177" t="str">
            <v>NC</v>
          </cell>
          <cell r="J5177" t="str">
            <v>; former flag equal "s"</v>
          </cell>
          <cell r="K5177" t="str">
            <v>V</v>
          </cell>
          <cell r="L5177">
            <v>38628.496793981481</v>
          </cell>
          <cell r="M5177" t="str">
            <v>gchateaug</v>
          </cell>
          <cell r="N5177">
            <v>38680.624456018515</v>
          </cell>
          <cell r="O5177" t="str">
            <v>gchateaug</v>
          </cell>
          <cell r="Q5177">
            <v>1.52</v>
          </cell>
        </row>
        <row r="5178">
          <cell r="A5178" t="str">
            <v>1999</v>
          </cell>
          <cell r="B5178" t="str">
            <v>ES22</v>
          </cell>
          <cell r="C5178" t="str">
            <v>A00</v>
          </cell>
          <cell r="D5178" t="str">
            <v>PC_EMP</v>
          </cell>
          <cell r="E5178" t="str">
            <v>T</v>
          </cell>
          <cell r="F5178" t="str">
            <v>TOTAL</v>
          </cell>
          <cell r="G5178" t="str">
            <v>RSE</v>
          </cell>
          <cell r="H5178" t="str">
            <v>:</v>
          </cell>
          <cell r="I5178" t="str">
            <v>NC</v>
          </cell>
          <cell r="K5178" t="str">
            <v>V</v>
          </cell>
          <cell r="L5178">
            <v>38628.496793981481</v>
          </cell>
          <cell r="M5178" t="str">
            <v>gchateaug</v>
          </cell>
          <cell r="N5178">
            <v>38680.624456018515</v>
          </cell>
          <cell r="O5178" t="str">
            <v>gchateaug</v>
          </cell>
        </row>
        <row r="5179">
          <cell r="A5179" t="str">
            <v>1999</v>
          </cell>
          <cell r="B5179" t="str">
            <v>ES22</v>
          </cell>
          <cell r="C5179" t="str">
            <v>A00</v>
          </cell>
          <cell r="D5179" t="str">
            <v>PC_EMP</v>
          </cell>
          <cell r="E5179" t="str">
            <v>T</v>
          </cell>
          <cell r="F5179" t="str">
            <v>BES</v>
          </cell>
          <cell r="G5179" t="str">
            <v>TOTAL</v>
          </cell>
          <cell r="I5179" t="str">
            <v>NC</v>
          </cell>
          <cell r="J5179" t="str">
            <v>; former flag equal "s"</v>
          </cell>
          <cell r="K5179" t="str">
            <v>V</v>
          </cell>
          <cell r="L5179">
            <v>38628.496793981481</v>
          </cell>
          <cell r="M5179" t="str">
            <v>gchateaug</v>
          </cell>
          <cell r="N5179">
            <v>38680.624456018515</v>
          </cell>
          <cell r="O5179" t="str">
            <v>gchateaug</v>
          </cell>
          <cell r="Q5179">
            <v>0.6</v>
          </cell>
        </row>
        <row r="5180">
          <cell r="A5180" t="str">
            <v>1999</v>
          </cell>
          <cell r="B5180" t="str">
            <v>ES22</v>
          </cell>
          <cell r="C5180" t="str">
            <v>A00</v>
          </cell>
          <cell r="D5180" t="str">
            <v>PC_EMP</v>
          </cell>
          <cell r="E5180" t="str">
            <v>T</v>
          </cell>
          <cell r="F5180" t="str">
            <v>BES</v>
          </cell>
          <cell r="G5180" t="str">
            <v>RSE</v>
          </cell>
          <cell r="H5180" t="str">
            <v>:</v>
          </cell>
          <cell r="I5180" t="str">
            <v>NC</v>
          </cell>
          <cell r="K5180" t="str">
            <v>V</v>
          </cell>
          <cell r="L5180">
            <v>38628.496793981481</v>
          </cell>
          <cell r="M5180" t="str">
            <v>gchateaug</v>
          </cell>
          <cell r="N5180">
            <v>38680.624456018515</v>
          </cell>
          <cell r="O5180" t="str">
            <v>gchateaug</v>
          </cell>
        </row>
        <row r="5181">
          <cell r="A5181" t="str">
            <v>1999</v>
          </cell>
          <cell r="B5181" t="str">
            <v>DK0</v>
          </cell>
          <cell r="C5181" t="str">
            <v>A00</v>
          </cell>
          <cell r="D5181" t="str">
            <v>PC_EMP</v>
          </cell>
          <cell r="E5181" t="str">
            <v>T</v>
          </cell>
          <cell r="F5181" t="str">
            <v>TOTAL</v>
          </cell>
          <cell r="G5181" t="str">
            <v>TOTAL</v>
          </cell>
          <cell r="I5181" t="str">
            <v>OTH</v>
          </cell>
          <cell r="J5181" t="str">
            <v>DATA OCDE</v>
          </cell>
          <cell r="K5181" t="str">
            <v>V</v>
          </cell>
          <cell r="L5181">
            <v>38628.496793981481</v>
          </cell>
          <cell r="M5181" t="str">
            <v>gchateaug</v>
          </cell>
          <cell r="N5181">
            <v>38681.684444444443</v>
          </cell>
          <cell r="O5181" t="str">
            <v>gchateaug</v>
          </cell>
          <cell r="Q5181">
            <v>2.02</v>
          </cell>
        </row>
        <row r="5182">
          <cell r="A5182" t="str">
            <v>1999</v>
          </cell>
          <cell r="B5182" t="str">
            <v>DK0</v>
          </cell>
          <cell r="C5182" t="str">
            <v>A00</v>
          </cell>
          <cell r="D5182" t="str">
            <v>PC_EMP</v>
          </cell>
          <cell r="E5182" t="str">
            <v>T</v>
          </cell>
          <cell r="F5182" t="str">
            <v>TOTAL</v>
          </cell>
          <cell r="G5182" t="str">
            <v>RSE</v>
          </cell>
          <cell r="I5182" t="str">
            <v>OTH</v>
          </cell>
          <cell r="J5182" t="str">
            <v>DATA OCDE</v>
          </cell>
          <cell r="K5182" t="str">
            <v>V</v>
          </cell>
          <cell r="L5182">
            <v>38628.496793981481</v>
          </cell>
          <cell r="M5182" t="str">
            <v>gchateaug</v>
          </cell>
          <cell r="N5182">
            <v>38681.684444444443</v>
          </cell>
          <cell r="O5182" t="str">
            <v>gchateaug</v>
          </cell>
          <cell r="Q5182">
            <v>1.06</v>
          </cell>
        </row>
        <row r="5183">
          <cell r="A5183" t="str">
            <v>1999</v>
          </cell>
          <cell r="B5183" t="str">
            <v>DK0</v>
          </cell>
          <cell r="C5183" t="str">
            <v>A00</v>
          </cell>
          <cell r="D5183" t="str">
            <v>PC_EMP</v>
          </cell>
          <cell r="E5183" t="str">
            <v>T</v>
          </cell>
          <cell r="F5183" t="str">
            <v>BES</v>
          </cell>
          <cell r="G5183" t="str">
            <v>TOTAL</v>
          </cell>
          <cell r="I5183" t="str">
            <v>OTH</v>
          </cell>
          <cell r="J5183" t="str">
            <v>DATA OCDE</v>
          </cell>
          <cell r="K5183" t="str">
            <v>V</v>
          </cell>
          <cell r="L5183">
            <v>38628.496793981481</v>
          </cell>
          <cell r="M5183" t="str">
            <v>gchateaug</v>
          </cell>
          <cell r="N5183">
            <v>38681.684444444443</v>
          </cell>
          <cell r="O5183" t="str">
            <v>gchateaug</v>
          </cell>
          <cell r="Q5183">
            <v>1.0900000000000001</v>
          </cell>
        </row>
        <row r="5184">
          <cell r="A5184" t="str">
            <v>1999</v>
          </cell>
          <cell r="B5184" t="str">
            <v>DK0</v>
          </cell>
          <cell r="C5184" t="str">
            <v>A00</v>
          </cell>
          <cell r="D5184" t="str">
            <v>PC_EMP</v>
          </cell>
          <cell r="E5184" t="str">
            <v>T</v>
          </cell>
          <cell r="F5184" t="str">
            <v>BES</v>
          </cell>
          <cell r="G5184" t="str">
            <v>RSE</v>
          </cell>
          <cell r="I5184" t="str">
            <v>OTH</v>
          </cell>
          <cell r="J5184" t="str">
            <v>DATA OCDE</v>
          </cell>
          <cell r="K5184" t="str">
            <v>V</v>
          </cell>
          <cell r="L5184">
            <v>38628.496793981481</v>
          </cell>
          <cell r="M5184" t="str">
            <v>gchateaug</v>
          </cell>
          <cell r="N5184">
            <v>38681.684444444443</v>
          </cell>
          <cell r="O5184" t="str">
            <v>gchateaug</v>
          </cell>
          <cell r="Q5184">
            <v>0.44</v>
          </cell>
        </row>
        <row r="5185">
          <cell r="A5185" t="str">
            <v>2002</v>
          </cell>
          <cell r="B5185" t="str">
            <v>UKD2</v>
          </cell>
          <cell r="C5185" t="str">
            <v>A00</v>
          </cell>
          <cell r="D5185" t="str">
            <v>PC_EMP</v>
          </cell>
          <cell r="E5185" t="str">
            <v>T</v>
          </cell>
          <cell r="F5185" t="str">
            <v>TOTAL</v>
          </cell>
          <cell r="G5185" t="str">
            <v>RSE</v>
          </cell>
          <cell r="H5185" t="str">
            <v>:</v>
          </cell>
          <cell r="I5185" t="str">
            <v>MS</v>
          </cell>
          <cell r="K5185" t="str">
            <v>V</v>
          </cell>
          <cell r="L5185">
            <v>38628.496805555558</v>
          </cell>
          <cell r="M5185" t="str">
            <v>gchateaug</v>
          </cell>
          <cell r="N5185">
            <v>38680.624467592592</v>
          </cell>
          <cell r="O5185" t="str">
            <v>gchateaug</v>
          </cell>
        </row>
        <row r="5186">
          <cell r="A5186" t="str">
            <v>2002</v>
          </cell>
          <cell r="B5186" t="str">
            <v>UKD2</v>
          </cell>
          <cell r="C5186" t="str">
            <v>A00</v>
          </cell>
          <cell r="D5186" t="str">
            <v>PC_EMP</v>
          </cell>
          <cell r="E5186" t="str">
            <v>T</v>
          </cell>
          <cell r="F5186" t="str">
            <v>BES</v>
          </cell>
          <cell r="G5186" t="str">
            <v>TOTAL</v>
          </cell>
          <cell r="H5186" t="str">
            <v>:</v>
          </cell>
          <cell r="I5186" t="str">
            <v>MS</v>
          </cell>
          <cell r="K5186" t="str">
            <v>V</v>
          </cell>
          <cell r="L5186">
            <v>38628.496805555558</v>
          </cell>
          <cell r="M5186" t="str">
            <v>gchateaug</v>
          </cell>
          <cell r="N5186">
            <v>38680.624467592592</v>
          </cell>
          <cell r="O5186" t="str">
            <v>gchateaug</v>
          </cell>
        </row>
        <row r="5187">
          <cell r="A5187" t="str">
            <v>2002</v>
          </cell>
          <cell r="B5187" t="str">
            <v>UKD2</v>
          </cell>
          <cell r="C5187" t="str">
            <v>A00</v>
          </cell>
          <cell r="D5187" t="str">
            <v>PC_EMP</v>
          </cell>
          <cell r="E5187" t="str">
            <v>T</v>
          </cell>
          <cell r="F5187" t="str">
            <v>BES</v>
          </cell>
          <cell r="G5187" t="str">
            <v>RSE</v>
          </cell>
          <cell r="H5187" t="str">
            <v>:</v>
          </cell>
          <cell r="I5187" t="str">
            <v>MS</v>
          </cell>
          <cell r="K5187" t="str">
            <v>V</v>
          </cell>
          <cell r="L5187">
            <v>38628.496805555558</v>
          </cell>
          <cell r="M5187" t="str">
            <v>gchateaug</v>
          </cell>
          <cell r="N5187">
            <v>38680.624467592592</v>
          </cell>
          <cell r="O5187" t="str">
            <v>gchateaug</v>
          </cell>
        </row>
        <row r="5188">
          <cell r="A5188" t="str">
            <v>2002</v>
          </cell>
          <cell r="B5188" t="str">
            <v>UKD1</v>
          </cell>
          <cell r="C5188" t="str">
            <v>A00</v>
          </cell>
          <cell r="D5188" t="str">
            <v>PC_EMP</v>
          </cell>
          <cell r="E5188" t="str">
            <v>T</v>
          </cell>
          <cell r="F5188" t="str">
            <v>TOTAL</v>
          </cell>
          <cell r="G5188" t="str">
            <v>TOTAL</v>
          </cell>
          <cell r="H5188" t="str">
            <v>:</v>
          </cell>
          <cell r="I5188" t="str">
            <v>MS</v>
          </cell>
          <cell r="K5188" t="str">
            <v>V</v>
          </cell>
          <cell r="L5188">
            <v>38628.496805555558</v>
          </cell>
          <cell r="M5188" t="str">
            <v>gchateaug</v>
          </cell>
          <cell r="N5188">
            <v>38680.624467592592</v>
          </cell>
          <cell r="O5188" t="str">
            <v>gchateaug</v>
          </cell>
        </row>
        <row r="5189">
          <cell r="A5189" t="str">
            <v>2002</v>
          </cell>
          <cell r="B5189" t="str">
            <v>UKD1</v>
          </cell>
          <cell r="C5189" t="str">
            <v>A00</v>
          </cell>
          <cell r="D5189" t="str">
            <v>PC_EMP</v>
          </cell>
          <cell r="E5189" t="str">
            <v>T</v>
          </cell>
          <cell r="F5189" t="str">
            <v>TOTAL</v>
          </cell>
          <cell r="G5189" t="str">
            <v>RSE</v>
          </cell>
          <cell r="H5189" t="str">
            <v>:</v>
          </cell>
          <cell r="I5189" t="str">
            <v>MS</v>
          </cell>
          <cell r="K5189" t="str">
            <v>V</v>
          </cell>
          <cell r="L5189">
            <v>38628.496805555558</v>
          </cell>
          <cell r="M5189" t="str">
            <v>gchateaug</v>
          </cell>
          <cell r="N5189">
            <v>38680.624467592592</v>
          </cell>
          <cell r="O5189" t="str">
            <v>gchateaug</v>
          </cell>
        </row>
        <row r="5190">
          <cell r="A5190" t="str">
            <v>2002</v>
          </cell>
          <cell r="B5190" t="str">
            <v>UKD1</v>
          </cell>
          <cell r="C5190" t="str">
            <v>A00</v>
          </cell>
          <cell r="D5190" t="str">
            <v>PC_EMP</v>
          </cell>
          <cell r="E5190" t="str">
            <v>T</v>
          </cell>
          <cell r="F5190" t="str">
            <v>BES</v>
          </cell>
          <cell r="G5190" t="str">
            <v>TOTAL</v>
          </cell>
          <cell r="H5190" t="str">
            <v>:</v>
          </cell>
          <cell r="I5190" t="str">
            <v>MS</v>
          </cell>
          <cell r="K5190" t="str">
            <v>V</v>
          </cell>
          <cell r="L5190">
            <v>38628.496805555558</v>
          </cell>
          <cell r="M5190" t="str">
            <v>gchateaug</v>
          </cell>
          <cell r="N5190">
            <v>38680.624467592592</v>
          </cell>
          <cell r="O5190" t="str">
            <v>gchateaug</v>
          </cell>
        </row>
        <row r="5191">
          <cell r="A5191" t="str">
            <v>2002</v>
          </cell>
          <cell r="B5191" t="str">
            <v>UKD1</v>
          </cell>
          <cell r="C5191" t="str">
            <v>A00</v>
          </cell>
          <cell r="D5191" t="str">
            <v>PC_EMP</v>
          </cell>
          <cell r="E5191" t="str">
            <v>T</v>
          </cell>
          <cell r="F5191" t="str">
            <v>BES</v>
          </cell>
          <cell r="G5191" t="str">
            <v>RSE</v>
          </cell>
          <cell r="H5191" t="str">
            <v>:</v>
          </cell>
          <cell r="I5191" t="str">
            <v>MS</v>
          </cell>
          <cell r="K5191" t="str">
            <v>V</v>
          </cell>
          <cell r="L5191">
            <v>38628.496805555558</v>
          </cell>
          <cell r="M5191" t="str">
            <v>gchateaug</v>
          </cell>
          <cell r="N5191">
            <v>38680.624467592592</v>
          </cell>
          <cell r="O5191" t="str">
            <v>gchateaug</v>
          </cell>
        </row>
        <row r="5192">
          <cell r="A5192" t="str">
            <v>2002</v>
          </cell>
          <cell r="B5192" t="str">
            <v>UKC</v>
          </cell>
          <cell r="C5192" t="str">
            <v>A00</v>
          </cell>
          <cell r="D5192" t="str">
            <v>PC_EMP</v>
          </cell>
          <cell r="E5192" t="str">
            <v>T</v>
          </cell>
          <cell r="F5192" t="str">
            <v>TOTAL</v>
          </cell>
          <cell r="G5192" t="str">
            <v>TOTAL</v>
          </cell>
          <cell r="H5192" t="str">
            <v>:</v>
          </cell>
          <cell r="I5192" t="str">
            <v>MS</v>
          </cell>
          <cell r="K5192" t="str">
            <v>V</v>
          </cell>
          <cell r="L5192">
            <v>38628.496805555558</v>
          </cell>
          <cell r="M5192" t="str">
            <v>gchateaug</v>
          </cell>
          <cell r="N5192">
            <v>38680.624467592592</v>
          </cell>
          <cell r="O5192" t="str">
            <v>gchateaug</v>
          </cell>
        </row>
        <row r="5193">
          <cell r="A5193" t="str">
            <v>2002</v>
          </cell>
          <cell r="B5193" t="str">
            <v>UKC</v>
          </cell>
          <cell r="C5193" t="str">
            <v>A00</v>
          </cell>
          <cell r="D5193" t="str">
            <v>PC_EMP</v>
          </cell>
          <cell r="E5193" t="str">
            <v>T</v>
          </cell>
          <cell r="F5193" t="str">
            <v>TOTAL</v>
          </cell>
          <cell r="G5193" t="str">
            <v>RSE</v>
          </cell>
          <cell r="H5193" t="str">
            <v>:</v>
          </cell>
          <cell r="I5193" t="str">
            <v>MS</v>
          </cell>
          <cell r="K5193" t="str">
            <v>V</v>
          </cell>
          <cell r="L5193">
            <v>38628.496805555558</v>
          </cell>
          <cell r="M5193" t="str">
            <v>gchateaug</v>
          </cell>
          <cell r="N5193">
            <v>38680.624467592592</v>
          </cell>
          <cell r="O5193" t="str">
            <v>gchateaug</v>
          </cell>
        </row>
        <row r="5194">
          <cell r="A5194" t="str">
            <v>2002</v>
          </cell>
          <cell r="B5194" t="str">
            <v>UKC</v>
          </cell>
          <cell r="C5194" t="str">
            <v>A00</v>
          </cell>
          <cell r="D5194" t="str">
            <v>PC_EMP</v>
          </cell>
          <cell r="E5194" t="str">
            <v>T</v>
          </cell>
          <cell r="F5194" t="str">
            <v>BES</v>
          </cell>
          <cell r="G5194" t="str">
            <v>RSE</v>
          </cell>
          <cell r="H5194" t="str">
            <v>:</v>
          </cell>
          <cell r="I5194" t="str">
            <v>MS</v>
          </cell>
          <cell r="K5194" t="str">
            <v>V</v>
          </cell>
          <cell r="L5194">
            <v>38628.496805555558</v>
          </cell>
          <cell r="M5194" t="str">
            <v>gchateaug</v>
          </cell>
          <cell r="N5194">
            <v>38680.624467592592</v>
          </cell>
          <cell r="O5194" t="str">
            <v>gchateaug</v>
          </cell>
        </row>
        <row r="5195">
          <cell r="A5195" t="str">
            <v>2002</v>
          </cell>
          <cell r="B5195" t="str">
            <v>SK03</v>
          </cell>
          <cell r="C5195" t="str">
            <v>A00</v>
          </cell>
          <cell r="D5195" t="str">
            <v>PC_EMP</v>
          </cell>
          <cell r="E5195" t="str">
            <v>T</v>
          </cell>
          <cell r="F5195" t="str">
            <v>TOTAL</v>
          </cell>
          <cell r="G5195" t="str">
            <v>TOTAL</v>
          </cell>
          <cell r="I5195" t="str">
            <v>MS</v>
          </cell>
          <cell r="K5195" t="str">
            <v>V</v>
          </cell>
          <cell r="L5195">
            <v>38628.496805555558</v>
          </cell>
          <cell r="M5195" t="str">
            <v>gchateaug</v>
          </cell>
          <cell r="N5195">
            <v>38680.624467592592</v>
          </cell>
          <cell r="O5195" t="str">
            <v>gchateaug</v>
          </cell>
          <cell r="Q5195">
            <v>0.64</v>
          </cell>
        </row>
        <row r="5196">
          <cell r="A5196" t="str">
            <v>2002</v>
          </cell>
          <cell r="B5196" t="str">
            <v>SK03</v>
          </cell>
          <cell r="C5196" t="str">
            <v>A00</v>
          </cell>
          <cell r="D5196" t="str">
            <v>PC_EMP</v>
          </cell>
          <cell r="E5196" t="str">
            <v>T</v>
          </cell>
          <cell r="F5196" t="str">
            <v>TOTAL</v>
          </cell>
          <cell r="G5196" t="str">
            <v>RSE</v>
          </cell>
          <cell r="I5196" t="str">
            <v>MS</v>
          </cell>
          <cell r="K5196" t="str">
            <v>V</v>
          </cell>
          <cell r="L5196">
            <v>38628.496805555558</v>
          </cell>
          <cell r="M5196" t="str">
            <v>gchateaug</v>
          </cell>
          <cell r="N5196">
            <v>38680.624467592592</v>
          </cell>
          <cell r="O5196" t="str">
            <v>gchateaug</v>
          </cell>
          <cell r="Q5196">
            <v>0.46</v>
          </cell>
        </row>
        <row r="5197">
          <cell r="A5197" t="str">
            <v>2002</v>
          </cell>
          <cell r="B5197" t="str">
            <v>SK03</v>
          </cell>
          <cell r="C5197" t="str">
            <v>A00</v>
          </cell>
          <cell r="D5197" t="str">
            <v>PC_EMP</v>
          </cell>
          <cell r="E5197" t="str">
            <v>T</v>
          </cell>
          <cell r="F5197" t="str">
            <v>BES</v>
          </cell>
          <cell r="G5197" t="str">
            <v>TOTAL</v>
          </cell>
          <cell r="I5197" t="str">
            <v>MS</v>
          </cell>
          <cell r="K5197" t="str">
            <v>V</v>
          </cell>
          <cell r="L5197">
            <v>38628.496805555558</v>
          </cell>
          <cell r="M5197" t="str">
            <v>gchateaug</v>
          </cell>
          <cell r="N5197">
            <v>38680.624467592592</v>
          </cell>
          <cell r="O5197" t="str">
            <v>gchateaug</v>
          </cell>
          <cell r="Q5197">
            <v>0.23</v>
          </cell>
        </row>
        <row r="5198">
          <cell r="A5198" t="str">
            <v>2002</v>
          </cell>
          <cell r="B5198" t="str">
            <v>SK03</v>
          </cell>
          <cell r="C5198" t="str">
            <v>A00</v>
          </cell>
          <cell r="D5198" t="str">
            <v>PC_EMP</v>
          </cell>
          <cell r="E5198" t="str">
            <v>T</v>
          </cell>
          <cell r="F5198" t="str">
            <v>BES</v>
          </cell>
          <cell r="G5198" t="str">
            <v>RSE</v>
          </cell>
          <cell r="I5198" t="str">
            <v>MS</v>
          </cell>
          <cell r="K5198" t="str">
            <v>V</v>
          </cell>
          <cell r="L5198">
            <v>38628.496805555558</v>
          </cell>
          <cell r="M5198" t="str">
            <v>gchateaug</v>
          </cell>
          <cell r="N5198">
            <v>38680.624467592592</v>
          </cell>
          <cell r="O5198" t="str">
            <v>gchateaug</v>
          </cell>
          <cell r="Q5198">
            <v>0.1</v>
          </cell>
        </row>
        <row r="5199">
          <cell r="A5199" t="str">
            <v>2002</v>
          </cell>
          <cell r="B5199" t="str">
            <v>SK02</v>
          </cell>
          <cell r="C5199" t="str">
            <v>A00</v>
          </cell>
          <cell r="D5199" t="str">
            <v>PC_EMP</v>
          </cell>
          <cell r="E5199" t="str">
            <v>T</v>
          </cell>
          <cell r="F5199" t="str">
            <v>TOTAL</v>
          </cell>
          <cell r="G5199" t="str">
            <v>TOTAL</v>
          </cell>
          <cell r="I5199" t="str">
            <v>MS</v>
          </cell>
          <cell r="K5199" t="str">
            <v>V</v>
          </cell>
          <cell r="L5199">
            <v>38628.496805555558</v>
          </cell>
          <cell r="M5199" t="str">
            <v>gchateaug</v>
          </cell>
          <cell r="N5199">
            <v>38680.624467592592</v>
          </cell>
          <cell r="O5199" t="str">
            <v>gchateaug</v>
          </cell>
          <cell r="Q5199">
            <v>0.56999999999999995</v>
          </cell>
        </row>
        <row r="5200">
          <cell r="A5200" t="str">
            <v>2002</v>
          </cell>
          <cell r="B5200" t="str">
            <v>SK02</v>
          </cell>
          <cell r="C5200" t="str">
            <v>A00</v>
          </cell>
          <cell r="D5200" t="str">
            <v>PC_EMP</v>
          </cell>
          <cell r="E5200" t="str">
            <v>T</v>
          </cell>
          <cell r="F5200" t="str">
            <v>TOTAL</v>
          </cell>
          <cell r="G5200" t="str">
            <v>RSE</v>
          </cell>
          <cell r="I5200" t="str">
            <v>MS</v>
          </cell>
          <cell r="K5200" t="str">
            <v>V</v>
          </cell>
          <cell r="L5200">
            <v>38628.496805555558</v>
          </cell>
          <cell r="M5200" t="str">
            <v>gchateaug</v>
          </cell>
          <cell r="N5200">
            <v>38680.624467592592</v>
          </cell>
          <cell r="O5200" t="str">
            <v>gchateaug</v>
          </cell>
          <cell r="Q5200">
            <v>0.35</v>
          </cell>
        </row>
        <row r="5201">
          <cell r="A5201" t="str">
            <v>2002</v>
          </cell>
          <cell r="B5201" t="str">
            <v>SK02</v>
          </cell>
          <cell r="C5201" t="str">
            <v>A00</v>
          </cell>
          <cell r="D5201" t="str">
            <v>PC_EMP</v>
          </cell>
          <cell r="E5201" t="str">
            <v>T</v>
          </cell>
          <cell r="F5201" t="str">
            <v>BES</v>
          </cell>
          <cell r="G5201" t="str">
            <v>TOTAL</v>
          </cell>
          <cell r="I5201" t="str">
            <v>MS</v>
          </cell>
          <cell r="K5201" t="str">
            <v>V</v>
          </cell>
          <cell r="L5201">
            <v>38628.496805555558</v>
          </cell>
          <cell r="M5201" t="str">
            <v>gchateaug</v>
          </cell>
          <cell r="N5201">
            <v>38680.624467592592</v>
          </cell>
          <cell r="O5201" t="str">
            <v>gchateaug</v>
          </cell>
          <cell r="Q5201">
            <v>0.27</v>
          </cell>
        </row>
        <row r="5202">
          <cell r="A5202" t="str">
            <v>2002</v>
          </cell>
          <cell r="B5202" t="str">
            <v>SK02</v>
          </cell>
          <cell r="C5202" t="str">
            <v>A00</v>
          </cell>
          <cell r="D5202" t="str">
            <v>PC_EMP</v>
          </cell>
          <cell r="E5202" t="str">
            <v>T</v>
          </cell>
          <cell r="F5202" t="str">
            <v>BES</v>
          </cell>
          <cell r="G5202" t="str">
            <v>RSE</v>
          </cell>
          <cell r="I5202" t="str">
            <v>MS</v>
          </cell>
          <cell r="K5202" t="str">
            <v>V</v>
          </cell>
          <cell r="L5202">
            <v>38628.496805555558</v>
          </cell>
          <cell r="M5202" t="str">
            <v>gchateaug</v>
          </cell>
          <cell r="N5202">
            <v>38680.624467592592</v>
          </cell>
          <cell r="O5202" t="str">
            <v>gchateaug</v>
          </cell>
          <cell r="Q5202">
            <v>0.11</v>
          </cell>
        </row>
        <row r="5203">
          <cell r="A5203" t="str">
            <v>2002</v>
          </cell>
          <cell r="B5203" t="str">
            <v>SE09</v>
          </cell>
          <cell r="C5203" t="str">
            <v>A00</v>
          </cell>
          <cell r="D5203" t="str">
            <v>PC_EMP</v>
          </cell>
          <cell r="E5203" t="str">
            <v>T</v>
          </cell>
          <cell r="F5203" t="str">
            <v>TOTAL</v>
          </cell>
          <cell r="G5203" t="str">
            <v>TOTAL</v>
          </cell>
          <cell r="H5203" t="str">
            <v>:</v>
          </cell>
          <cell r="I5203" t="str">
            <v>MS</v>
          </cell>
          <cell r="K5203" t="str">
            <v>V</v>
          </cell>
          <cell r="L5203">
            <v>38628.496805555558</v>
          </cell>
          <cell r="M5203" t="str">
            <v>gchateaug</v>
          </cell>
          <cell r="N5203">
            <v>38680.624467592592</v>
          </cell>
          <cell r="O5203" t="str">
            <v>gchateaug</v>
          </cell>
        </row>
        <row r="5204">
          <cell r="A5204" t="str">
            <v>2002</v>
          </cell>
          <cell r="B5204" t="str">
            <v>SE09</v>
          </cell>
          <cell r="C5204" t="str">
            <v>A00</v>
          </cell>
          <cell r="D5204" t="str">
            <v>PC_EMP</v>
          </cell>
          <cell r="E5204" t="str">
            <v>T</v>
          </cell>
          <cell r="F5204" t="str">
            <v>TOTAL</v>
          </cell>
          <cell r="G5204" t="str">
            <v>RSE</v>
          </cell>
          <cell r="H5204" t="str">
            <v>:</v>
          </cell>
          <cell r="I5204" t="str">
            <v>MS</v>
          </cell>
          <cell r="K5204" t="str">
            <v>V</v>
          </cell>
          <cell r="L5204">
            <v>38628.496805555558</v>
          </cell>
          <cell r="M5204" t="str">
            <v>gchateaug</v>
          </cell>
          <cell r="N5204">
            <v>38680.624467592592</v>
          </cell>
          <cell r="O5204" t="str">
            <v>gchateaug</v>
          </cell>
        </row>
        <row r="5205">
          <cell r="A5205" t="str">
            <v>2002</v>
          </cell>
          <cell r="B5205" t="str">
            <v>PT17</v>
          </cell>
          <cell r="C5205" t="str">
            <v>A00</v>
          </cell>
          <cell r="D5205" t="str">
            <v>PC_EMP</v>
          </cell>
          <cell r="E5205" t="str">
            <v>T</v>
          </cell>
          <cell r="F5205" t="str">
            <v>BES</v>
          </cell>
          <cell r="G5205" t="str">
            <v>TOTAL</v>
          </cell>
          <cell r="H5205" t="str">
            <v>:</v>
          </cell>
          <cell r="I5205" t="str">
            <v>MS</v>
          </cell>
          <cell r="K5205" t="str">
            <v>V</v>
          </cell>
          <cell r="L5205">
            <v>38628.496805555558</v>
          </cell>
          <cell r="M5205" t="str">
            <v>gchateaug</v>
          </cell>
          <cell r="N5205">
            <v>38680.624467592592</v>
          </cell>
          <cell r="O5205" t="str">
            <v>gchateaug</v>
          </cell>
        </row>
        <row r="5206">
          <cell r="A5206" t="str">
            <v>2002</v>
          </cell>
          <cell r="B5206" t="str">
            <v>PT17</v>
          </cell>
          <cell r="C5206" t="str">
            <v>A00</v>
          </cell>
          <cell r="D5206" t="str">
            <v>PC_EMP</v>
          </cell>
          <cell r="E5206" t="str">
            <v>T</v>
          </cell>
          <cell r="F5206" t="str">
            <v>BES</v>
          </cell>
          <cell r="G5206" t="str">
            <v>RSE</v>
          </cell>
          <cell r="H5206" t="str">
            <v>:</v>
          </cell>
          <cell r="I5206" t="str">
            <v>MS</v>
          </cell>
          <cell r="K5206" t="str">
            <v>V</v>
          </cell>
          <cell r="L5206">
            <v>38628.496805555558</v>
          </cell>
          <cell r="M5206" t="str">
            <v>gchateaug</v>
          </cell>
          <cell r="N5206">
            <v>38680.624467592592</v>
          </cell>
          <cell r="O5206" t="str">
            <v>gchateaug</v>
          </cell>
        </row>
        <row r="5207">
          <cell r="A5207" t="str">
            <v>2002</v>
          </cell>
          <cell r="B5207" t="str">
            <v>PL51</v>
          </cell>
          <cell r="C5207" t="str">
            <v>A00</v>
          </cell>
          <cell r="D5207" t="str">
            <v>PC_EMP</v>
          </cell>
          <cell r="E5207" t="str">
            <v>T</v>
          </cell>
          <cell r="F5207" t="str">
            <v>TOTAL</v>
          </cell>
          <cell r="G5207" t="str">
            <v>TOTAL</v>
          </cell>
          <cell r="I5207" t="str">
            <v>MS</v>
          </cell>
          <cell r="K5207" t="str">
            <v>V</v>
          </cell>
          <cell r="L5207">
            <v>38628.496805555558</v>
          </cell>
          <cell r="M5207" t="str">
            <v>gchateaug</v>
          </cell>
          <cell r="N5207">
            <v>38680.624467592592</v>
          </cell>
          <cell r="O5207" t="str">
            <v>gchateaug</v>
          </cell>
          <cell r="Q5207">
            <v>0.99</v>
          </cell>
        </row>
        <row r="5208">
          <cell r="A5208" t="str">
            <v>2002</v>
          </cell>
          <cell r="B5208" t="str">
            <v>PL51</v>
          </cell>
          <cell r="C5208" t="str">
            <v>A00</v>
          </cell>
          <cell r="D5208" t="str">
            <v>PC_EMP</v>
          </cell>
          <cell r="E5208" t="str">
            <v>T</v>
          </cell>
          <cell r="F5208" t="str">
            <v>TOTAL</v>
          </cell>
          <cell r="G5208" t="str">
            <v>RSE</v>
          </cell>
          <cell r="I5208" t="str">
            <v>MS</v>
          </cell>
          <cell r="K5208" t="str">
            <v>V</v>
          </cell>
          <cell r="L5208">
            <v>38628.496805555558</v>
          </cell>
          <cell r="M5208" t="str">
            <v>gchateaug</v>
          </cell>
          <cell r="N5208">
            <v>38680.624467592592</v>
          </cell>
          <cell r="O5208" t="str">
            <v>gchateaug</v>
          </cell>
          <cell r="Q5208">
            <v>0.81</v>
          </cell>
        </row>
        <row r="5209">
          <cell r="A5209" t="str">
            <v>2000</v>
          </cell>
          <cell r="B5209" t="str">
            <v>CY0</v>
          </cell>
          <cell r="C5209" t="str">
            <v>A00</v>
          </cell>
          <cell r="D5209" t="str">
            <v>PC_EMP</v>
          </cell>
          <cell r="E5209" t="str">
            <v>T</v>
          </cell>
          <cell r="F5209" t="str">
            <v>TOTAL</v>
          </cell>
          <cell r="G5209" t="str">
            <v>TOTAL</v>
          </cell>
          <cell r="I5209" t="str">
            <v>NC</v>
          </cell>
          <cell r="K5209" t="str">
            <v>V</v>
          </cell>
          <cell r="L5209">
            <v>38628.496805555558</v>
          </cell>
          <cell r="M5209" t="str">
            <v>gchateaug</v>
          </cell>
          <cell r="N5209">
            <v>38681.684479166666</v>
          </cell>
          <cell r="O5209" t="str">
            <v>gchateaug</v>
          </cell>
          <cell r="Q5209">
            <v>0.55000000000000004</v>
          </cell>
        </row>
        <row r="5210">
          <cell r="A5210" t="str">
            <v>2000</v>
          </cell>
          <cell r="B5210" t="str">
            <v>CY0</v>
          </cell>
          <cell r="C5210" t="str">
            <v>A00</v>
          </cell>
          <cell r="D5210" t="str">
            <v>PC_EMP</v>
          </cell>
          <cell r="E5210" t="str">
            <v>T</v>
          </cell>
          <cell r="F5210" t="str">
            <v>TOTAL</v>
          </cell>
          <cell r="G5210" t="str">
            <v>RSE</v>
          </cell>
          <cell r="I5210" t="str">
            <v>NC</v>
          </cell>
          <cell r="K5210" t="str">
            <v>V</v>
          </cell>
          <cell r="L5210">
            <v>38628.496805555558</v>
          </cell>
          <cell r="M5210" t="str">
            <v>gchateaug</v>
          </cell>
          <cell r="N5210">
            <v>38681.684479166666</v>
          </cell>
          <cell r="O5210" t="str">
            <v>gchateaug</v>
          </cell>
          <cell r="Q5210">
            <v>0.27</v>
          </cell>
        </row>
        <row r="5211">
          <cell r="A5211" t="str">
            <v>2000</v>
          </cell>
          <cell r="B5211" t="str">
            <v>CY0</v>
          </cell>
          <cell r="C5211" t="str">
            <v>A00</v>
          </cell>
          <cell r="D5211" t="str">
            <v>PC_EMP</v>
          </cell>
          <cell r="E5211" t="str">
            <v>T</v>
          </cell>
          <cell r="F5211" t="str">
            <v>BES</v>
          </cell>
          <cell r="G5211" t="str">
            <v>TOTAL</v>
          </cell>
          <cell r="I5211" t="str">
            <v>NC</v>
          </cell>
          <cell r="K5211" t="str">
            <v>V</v>
          </cell>
          <cell r="L5211">
            <v>38628.496805555558</v>
          </cell>
          <cell r="M5211" t="str">
            <v>gchateaug</v>
          </cell>
          <cell r="N5211">
            <v>38681.684479166666</v>
          </cell>
          <cell r="O5211" t="str">
            <v>gchateaug</v>
          </cell>
          <cell r="Q5211">
            <v>0.15</v>
          </cell>
        </row>
        <row r="5212">
          <cell r="A5212" t="str">
            <v>2000</v>
          </cell>
          <cell r="B5212" t="str">
            <v>CY0</v>
          </cell>
          <cell r="C5212" t="str">
            <v>A00</v>
          </cell>
          <cell r="D5212" t="str">
            <v>PC_EMP</v>
          </cell>
          <cell r="E5212" t="str">
            <v>T</v>
          </cell>
          <cell r="F5212" t="str">
            <v>BES</v>
          </cell>
          <cell r="G5212" t="str">
            <v>RSE</v>
          </cell>
          <cell r="I5212" t="str">
            <v>NC</v>
          </cell>
          <cell r="K5212" t="str">
            <v>V</v>
          </cell>
          <cell r="L5212">
            <v>38628.496805555558</v>
          </cell>
          <cell r="M5212" t="str">
            <v>gchateaug</v>
          </cell>
          <cell r="N5212">
            <v>38681.684479166666</v>
          </cell>
          <cell r="O5212" t="str">
            <v>gchateaug</v>
          </cell>
          <cell r="Q5212">
            <v>0.08</v>
          </cell>
        </row>
        <row r="5213">
          <cell r="A5213" t="str">
            <v>1999</v>
          </cell>
          <cell r="B5213" t="str">
            <v>UKM</v>
          </cell>
          <cell r="C5213" t="str">
            <v>A00</v>
          </cell>
          <cell r="D5213" t="str">
            <v>PC_EMP</v>
          </cell>
          <cell r="E5213" t="str">
            <v>T</v>
          </cell>
          <cell r="F5213" t="str">
            <v>BES</v>
          </cell>
          <cell r="G5213" t="str">
            <v>RSE</v>
          </cell>
          <cell r="H5213" t="str">
            <v>:</v>
          </cell>
          <cell r="I5213" t="str">
            <v>NC</v>
          </cell>
          <cell r="K5213" t="str">
            <v>V</v>
          </cell>
          <cell r="L5213">
            <v>38628.496805555558</v>
          </cell>
          <cell r="M5213" t="str">
            <v>gchateaug</v>
          </cell>
          <cell r="N5213">
            <v>38680.624456018515</v>
          </cell>
          <cell r="O5213" t="str">
            <v>gchateaug</v>
          </cell>
        </row>
        <row r="5214">
          <cell r="A5214" t="str">
            <v>1999</v>
          </cell>
          <cell r="B5214" t="str">
            <v>UKL</v>
          </cell>
          <cell r="C5214" t="str">
            <v>A00</v>
          </cell>
          <cell r="D5214" t="str">
            <v>PC_EMP</v>
          </cell>
          <cell r="E5214" t="str">
            <v>T</v>
          </cell>
          <cell r="F5214" t="str">
            <v>BES</v>
          </cell>
          <cell r="G5214" t="str">
            <v>RSE</v>
          </cell>
          <cell r="H5214" t="str">
            <v>:</v>
          </cell>
          <cell r="I5214" t="str">
            <v>NC</v>
          </cell>
          <cell r="K5214" t="str">
            <v>V</v>
          </cell>
          <cell r="L5214">
            <v>38628.496805555558</v>
          </cell>
          <cell r="M5214" t="str">
            <v>gchateaug</v>
          </cell>
          <cell r="N5214">
            <v>38680.624456018515</v>
          </cell>
          <cell r="O5214" t="str">
            <v>gchateaug</v>
          </cell>
        </row>
        <row r="5215">
          <cell r="A5215" t="str">
            <v>1999</v>
          </cell>
          <cell r="B5215" t="str">
            <v>UKC</v>
          </cell>
          <cell r="C5215" t="str">
            <v>A00</v>
          </cell>
          <cell r="D5215" t="str">
            <v>PC_EMP</v>
          </cell>
          <cell r="E5215" t="str">
            <v>T</v>
          </cell>
          <cell r="F5215" t="str">
            <v>BES</v>
          </cell>
          <cell r="G5215" t="str">
            <v>RSE</v>
          </cell>
          <cell r="H5215" t="str">
            <v>:</v>
          </cell>
          <cell r="I5215" t="str">
            <v>NC</v>
          </cell>
          <cell r="K5215" t="str">
            <v>V</v>
          </cell>
          <cell r="L5215">
            <v>38628.496805555558</v>
          </cell>
          <cell r="M5215" t="str">
            <v>gchateaug</v>
          </cell>
          <cell r="N5215">
            <v>38680.624456018515</v>
          </cell>
          <cell r="O5215" t="str">
            <v>gchateaug</v>
          </cell>
        </row>
        <row r="5216">
          <cell r="A5216" t="str">
            <v>1999</v>
          </cell>
          <cell r="B5216" t="str">
            <v>SE09</v>
          </cell>
          <cell r="C5216" t="str">
            <v>A00</v>
          </cell>
          <cell r="D5216" t="str">
            <v>PC_EMP</v>
          </cell>
          <cell r="E5216" t="str">
            <v>T</v>
          </cell>
          <cell r="F5216" t="str">
            <v>TOTAL</v>
          </cell>
          <cell r="G5216" t="str">
            <v>TOTAL</v>
          </cell>
          <cell r="I5216" t="str">
            <v>NC</v>
          </cell>
          <cell r="J5216" t="str">
            <v>; former flag equal "s"</v>
          </cell>
          <cell r="K5216" t="str">
            <v>V</v>
          </cell>
          <cell r="L5216">
            <v>38628.496805555558</v>
          </cell>
          <cell r="M5216" t="str">
            <v>gchateaug</v>
          </cell>
          <cell r="N5216">
            <v>38680.624456018515</v>
          </cell>
          <cell r="O5216" t="str">
            <v>gchateaug</v>
          </cell>
          <cell r="Q5216">
            <v>0.68</v>
          </cell>
        </row>
        <row r="5217">
          <cell r="A5217" t="str">
            <v>1999</v>
          </cell>
          <cell r="B5217" t="str">
            <v>SE09</v>
          </cell>
          <cell r="C5217" t="str">
            <v>A00</v>
          </cell>
          <cell r="D5217" t="str">
            <v>PC_EMP</v>
          </cell>
          <cell r="E5217" t="str">
            <v>T</v>
          </cell>
          <cell r="F5217" t="str">
            <v>BES</v>
          </cell>
          <cell r="G5217" t="str">
            <v>TOTAL</v>
          </cell>
          <cell r="I5217" t="str">
            <v>NC</v>
          </cell>
          <cell r="J5217" t="str">
            <v>; former flag equal "s"</v>
          </cell>
          <cell r="K5217" t="str">
            <v>V</v>
          </cell>
          <cell r="L5217">
            <v>38628.496805555558</v>
          </cell>
          <cell r="M5217" t="str">
            <v>gchateaug</v>
          </cell>
          <cell r="N5217">
            <v>38680.624456018515</v>
          </cell>
          <cell r="O5217" t="str">
            <v>gchateaug</v>
          </cell>
          <cell r="Q5217">
            <v>0.28000000000000003</v>
          </cell>
        </row>
        <row r="5218">
          <cell r="A5218" t="str">
            <v>1999</v>
          </cell>
          <cell r="B5218" t="str">
            <v>SE0</v>
          </cell>
          <cell r="C5218" t="str">
            <v>A00</v>
          </cell>
          <cell r="D5218" t="str">
            <v>PC_EMP</v>
          </cell>
          <cell r="E5218" t="str">
            <v>T</v>
          </cell>
          <cell r="F5218" t="str">
            <v>TOTAL</v>
          </cell>
          <cell r="G5218" t="str">
            <v>TOTAL</v>
          </cell>
          <cell r="I5218" t="str">
            <v>NC</v>
          </cell>
          <cell r="K5218" t="str">
            <v>V</v>
          </cell>
          <cell r="L5218">
            <v>38628.496805555558</v>
          </cell>
          <cell r="M5218" t="str">
            <v>gchateaug</v>
          </cell>
          <cell r="N5218">
            <v>38681.68445601852</v>
          </cell>
          <cell r="O5218" t="str">
            <v>gchateaug</v>
          </cell>
          <cell r="Q5218">
            <v>2.65</v>
          </cell>
        </row>
        <row r="5219">
          <cell r="A5219" t="str">
            <v>1999</v>
          </cell>
          <cell r="B5219" t="str">
            <v>SE0</v>
          </cell>
          <cell r="C5219" t="str">
            <v>A00</v>
          </cell>
          <cell r="D5219" t="str">
            <v>PC_EMP</v>
          </cell>
          <cell r="E5219" t="str">
            <v>T</v>
          </cell>
          <cell r="F5219" t="str">
            <v>TOTAL</v>
          </cell>
          <cell r="G5219" t="str">
            <v>RSE</v>
          </cell>
          <cell r="H5219" t="str">
            <v>:</v>
          </cell>
          <cell r="I5219" t="str">
            <v>NC</v>
          </cell>
          <cell r="K5219" t="str">
            <v>V</v>
          </cell>
          <cell r="L5219">
            <v>38628.496805555558</v>
          </cell>
          <cell r="M5219" t="str">
            <v>gchateaug</v>
          </cell>
          <cell r="N5219">
            <v>38680.624456018515</v>
          </cell>
          <cell r="O5219" t="str">
            <v>gchateaug</v>
          </cell>
        </row>
        <row r="5220">
          <cell r="A5220" t="str">
            <v>1999</v>
          </cell>
          <cell r="B5220" t="str">
            <v>SE0</v>
          </cell>
          <cell r="C5220" t="str">
            <v>A00</v>
          </cell>
          <cell r="D5220" t="str">
            <v>PC_EMP</v>
          </cell>
          <cell r="E5220" t="str">
            <v>T</v>
          </cell>
          <cell r="F5220" t="str">
            <v>BES</v>
          </cell>
          <cell r="G5220" t="str">
            <v>TOTAL</v>
          </cell>
          <cell r="I5220" t="str">
            <v>NC</v>
          </cell>
          <cell r="K5220" t="str">
            <v>V</v>
          </cell>
          <cell r="L5220">
            <v>38628.496805555558</v>
          </cell>
          <cell r="M5220" t="str">
            <v>gchateaug</v>
          </cell>
          <cell r="N5220">
            <v>38681.684479166666</v>
          </cell>
          <cell r="O5220" t="str">
            <v>gchateaug</v>
          </cell>
          <cell r="Q5220">
            <v>1.23</v>
          </cell>
        </row>
        <row r="5221">
          <cell r="A5221" t="str">
            <v>1999</v>
          </cell>
          <cell r="B5221" t="str">
            <v>RO05</v>
          </cell>
          <cell r="C5221" t="str">
            <v>A00</v>
          </cell>
          <cell r="D5221" t="str">
            <v>PC_EMP</v>
          </cell>
          <cell r="E5221" t="str">
            <v>T</v>
          </cell>
          <cell r="F5221" t="str">
            <v>TOTAL</v>
          </cell>
          <cell r="G5221" t="str">
            <v>TOTAL</v>
          </cell>
          <cell r="H5221" t="str">
            <v>:</v>
          </cell>
          <cell r="I5221" t="str">
            <v>NC</v>
          </cell>
          <cell r="K5221" t="str">
            <v>V</v>
          </cell>
          <cell r="L5221">
            <v>38628.496805555558</v>
          </cell>
          <cell r="M5221" t="str">
            <v>gchateaug</v>
          </cell>
          <cell r="N5221">
            <v>38680.624456018515</v>
          </cell>
          <cell r="O5221" t="str">
            <v>gchateaug</v>
          </cell>
        </row>
        <row r="5222">
          <cell r="A5222" t="str">
            <v>1999</v>
          </cell>
          <cell r="B5222" t="str">
            <v>RO05</v>
          </cell>
          <cell r="C5222" t="str">
            <v>A00</v>
          </cell>
          <cell r="D5222" t="str">
            <v>PC_EMP</v>
          </cell>
          <cell r="E5222" t="str">
            <v>T</v>
          </cell>
          <cell r="F5222" t="str">
            <v>TOTAL</v>
          </cell>
          <cell r="G5222" t="str">
            <v>RSE</v>
          </cell>
          <cell r="H5222" t="str">
            <v>:</v>
          </cell>
          <cell r="I5222" t="str">
            <v>NC</v>
          </cell>
          <cell r="K5222" t="str">
            <v>V</v>
          </cell>
          <cell r="L5222">
            <v>38628.496805555558</v>
          </cell>
          <cell r="M5222" t="str">
            <v>gchateaug</v>
          </cell>
          <cell r="N5222">
            <v>38680.624456018515</v>
          </cell>
          <cell r="O5222" t="str">
            <v>gchateaug</v>
          </cell>
        </row>
        <row r="5223">
          <cell r="A5223" t="str">
            <v>1999</v>
          </cell>
          <cell r="B5223" t="str">
            <v>RO05</v>
          </cell>
          <cell r="C5223" t="str">
            <v>A00</v>
          </cell>
          <cell r="D5223" t="str">
            <v>PC_EMP</v>
          </cell>
          <cell r="E5223" t="str">
            <v>T</v>
          </cell>
          <cell r="F5223" t="str">
            <v>BES</v>
          </cell>
          <cell r="G5223" t="str">
            <v>TOTAL</v>
          </cell>
          <cell r="H5223" t="str">
            <v>:</v>
          </cell>
          <cell r="I5223" t="str">
            <v>NC</v>
          </cell>
          <cell r="K5223" t="str">
            <v>V</v>
          </cell>
          <cell r="L5223">
            <v>38628.496805555558</v>
          </cell>
          <cell r="M5223" t="str">
            <v>gchateaug</v>
          </cell>
          <cell r="N5223">
            <v>38680.624456018515</v>
          </cell>
          <cell r="O5223" t="str">
            <v>gchateaug</v>
          </cell>
        </row>
        <row r="5224">
          <cell r="A5224" t="str">
            <v>1999</v>
          </cell>
          <cell r="B5224" t="str">
            <v>RO05</v>
          </cell>
          <cell r="C5224" t="str">
            <v>A00</v>
          </cell>
          <cell r="D5224" t="str">
            <v>PC_EMP</v>
          </cell>
          <cell r="E5224" t="str">
            <v>T</v>
          </cell>
          <cell r="F5224" t="str">
            <v>BES</v>
          </cell>
          <cell r="G5224" t="str">
            <v>RSE</v>
          </cell>
          <cell r="H5224" t="str">
            <v>:</v>
          </cell>
          <cell r="I5224" t="str">
            <v>NC</v>
          </cell>
          <cell r="K5224" t="str">
            <v>V</v>
          </cell>
          <cell r="L5224">
            <v>38628.496805555558</v>
          </cell>
          <cell r="M5224" t="str">
            <v>gchateaug</v>
          </cell>
          <cell r="N5224">
            <v>38680.624456018515</v>
          </cell>
          <cell r="O5224" t="str">
            <v>gchateaug</v>
          </cell>
        </row>
        <row r="5225">
          <cell r="A5225" t="str">
            <v>1999</v>
          </cell>
          <cell r="B5225" t="str">
            <v>RO03</v>
          </cell>
          <cell r="C5225" t="str">
            <v>A00</v>
          </cell>
          <cell r="D5225" t="str">
            <v>PC_EMP</v>
          </cell>
          <cell r="E5225" t="str">
            <v>T</v>
          </cell>
          <cell r="F5225" t="str">
            <v>TOTAL</v>
          </cell>
          <cell r="G5225" t="str">
            <v>TOTAL</v>
          </cell>
          <cell r="H5225" t="str">
            <v>:</v>
          </cell>
          <cell r="I5225" t="str">
            <v>NC</v>
          </cell>
          <cell r="K5225" t="str">
            <v>V</v>
          </cell>
          <cell r="L5225">
            <v>38628.496805555558</v>
          </cell>
          <cell r="M5225" t="str">
            <v>gchateaug</v>
          </cell>
          <cell r="N5225">
            <v>38680.624456018515</v>
          </cell>
          <cell r="O5225" t="str">
            <v>gchateaug</v>
          </cell>
        </row>
        <row r="5226">
          <cell r="A5226" t="str">
            <v>1999</v>
          </cell>
          <cell r="B5226" t="str">
            <v>RO03</v>
          </cell>
          <cell r="C5226" t="str">
            <v>A00</v>
          </cell>
          <cell r="D5226" t="str">
            <v>PC_EMP</v>
          </cell>
          <cell r="E5226" t="str">
            <v>T</v>
          </cell>
          <cell r="F5226" t="str">
            <v>TOTAL</v>
          </cell>
          <cell r="G5226" t="str">
            <v>RSE</v>
          </cell>
          <cell r="H5226" t="str">
            <v>:</v>
          </cell>
          <cell r="I5226" t="str">
            <v>NC</v>
          </cell>
          <cell r="K5226" t="str">
            <v>V</v>
          </cell>
          <cell r="L5226">
            <v>38628.496805555558</v>
          </cell>
          <cell r="M5226" t="str">
            <v>gchateaug</v>
          </cell>
          <cell r="N5226">
            <v>38680.624456018515</v>
          </cell>
          <cell r="O5226" t="str">
            <v>gchateaug</v>
          </cell>
        </row>
        <row r="5227">
          <cell r="A5227" t="str">
            <v>1999</v>
          </cell>
          <cell r="B5227" t="str">
            <v>ES6</v>
          </cell>
          <cell r="C5227" t="str">
            <v>A00</v>
          </cell>
          <cell r="D5227" t="str">
            <v>PC_EMP</v>
          </cell>
          <cell r="E5227" t="str">
            <v>T</v>
          </cell>
          <cell r="F5227" t="str">
            <v>BES</v>
          </cell>
          <cell r="G5227" t="str">
            <v>TOTAL</v>
          </cell>
          <cell r="I5227" t="str">
            <v>NC</v>
          </cell>
          <cell r="J5227" t="str">
            <v>; former flag equal "s"</v>
          </cell>
          <cell r="K5227" t="str">
            <v>V</v>
          </cell>
          <cell r="L5227">
            <v>38628.496805555558</v>
          </cell>
          <cell r="M5227" t="str">
            <v>gchateaug</v>
          </cell>
          <cell r="N5227">
            <v>38680.624479166669</v>
          </cell>
          <cell r="O5227" t="str">
            <v>gchateaug</v>
          </cell>
          <cell r="Q5227">
            <v>0.12</v>
          </cell>
        </row>
        <row r="5228">
          <cell r="A5228" t="str">
            <v>1999</v>
          </cell>
          <cell r="B5228" t="str">
            <v>ES6</v>
          </cell>
          <cell r="C5228" t="str">
            <v>A00</v>
          </cell>
          <cell r="D5228" t="str">
            <v>PC_EMP</v>
          </cell>
          <cell r="E5228" t="str">
            <v>T</v>
          </cell>
          <cell r="F5228" t="str">
            <v>BES</v>
          </cell>
          <cell r="G5228" t="str">
            <v>RSE</v>
          </cell>
          <cell r="H5228" t="str">
            <v>:</v>
          </cell>
          <cell r="I5228" t="str">
            <v>NC</v>
          </cell>
          <cell r="K5228" t="str">
            <v>V</v>
          </cell>
          <cell r="L5228">
            <v>38628.496805555558</v>
          </cell>
          <cell r="M5228" t="str">
            <v>gchateaug</v>
          </cell>
          <cell r="N5228">
            <v>38680.624479166669</v>
          </cell>
          <cell r="O5228" t="str">
            <v>gchateaug</v>
          </cell>
        </row>
        <row r="5229">
          <cell r="A5229" t="str">
            <v>1999</v>
          </cell>
          <cell r="B5229" t="str">
            <v>ES12</v>
          </cell>
          <cell r="C5229" t="str">
            <v>A00</v>
          </cell>
          <cell r="D5229" t="str">
            <v>PC_EMP</v>
          </cell>
          <cell r="E5229" t="str">
            <v>T</v>
          </cell>
          <cell r="F5229" t="str">
            <v>TOTAL</v>
          </cell>
          <cell r="G5229" t="str">
            <v>TOTAL</v>
          </cell>
          <cell r="I5229" t="str">
            <v>NC</v>
          </cell>
          <cell r="K5229" t="str">
            <v>V</v>
          </cell>
          <cell r="L5229">
            <v>38628.496805555558</v>
          </cell>
          <cell r="M5229" t="str">
            <v>gchateaug</v>
          </cell>
          <cell r="N5229">
            <v>38680.624479166669</v>
          </cell>
          <cell r="O5229" t="str">
            <v>gchateaug</v>
          </cell>
          <cell r="Q5229">
            <v>0.85</v>
          </cell>
        </row>
        <row r="5230">
          <cell r="A5230" t="str">
            <v>1999</v>
          </cell>
          <cell r="B5230" t="str">
            <v>ES12</v>
          </cell>
          <cell r="C5230" t="str">
            <v>A00</v>
          </cell>
          <cell r="D5230" t="str">
            <v>PC_EMP</v>
          </cell>
          <cell r="E5230" t="str">
            <v>T</v>
          </cell>
          <cell r="F5230" t="str">
            <v>TOTAL</v>
          </cell>
          <cell r="G5230" t="str">
            <v>RSE</v>
          </cell>
          <cell r="H5230" t="str">
            <v>:</v>
          </cell>
          <cell r="I5230" t="str">
            <v>NC</v>
          </cell>
          <cell r="K5230" t="str">
            <v>V</v>
          </cell>
          <cell r="L5230">
            <v>38628.496805555558</v>
          </cell>
          <cell r="M5230" t="str">
            <v>gchateaug</v>
          </cell>
          <cell r="N5230">
            <v>38680.624479166669</v>
          </cell>
          <cell r="O5230" t="str">
            <v>gchateaug</v>
          </cell>
        </row>
        <row r="5231">
          <cell r="A5231" t="str">
            <v>2002</v>
          </cell>
          <cell r="B5231" t="str">
            <v>FI1</v>
          </cell>
          <cell r="C5231" t="str">
            <v>A00</v>
          </cell>
          <cell r="D5231" t="str">
            <v>PC_EMP</v>
          </cell>
          <cell r="E5231" t="str">
            <v>T</v>
          </cell>
          <cell r="F5231" t="str">
            <v>TOTAL</v>
          </cell>
          <cell r="G5231" t="str">
            <v>TOTAL</v>
          </cell>
          <cell r="I5231" t="str">
            <v>MS</v>
          </cell>
          <cell r="K5231" t="str">
            <v>V</v>
          </cell>
          <cell r="L5231">
            <v>38628.496817129628</v>
          </cell>
          <cell r="M5231" t="str">
            <v>gchateaug</v>
          </cell>
          <cell r="N5231">
            <v>38680.624467592592</v>
          </cell>
          <cell r="O5231" t="str">
            <v>gchateaug</v>
          </cell>
          <cell r="Q5231">
            <v>3.1</v>
          </cell>
        </row>
        <row r="5232">
          <cell r="A5232" t="str">
            <v>2002</v>
          </cell>
          <cell r="B5232" t="str">
            <v>FI1</v>
          </cell>
          <cell r="C5232" t="str">
            <v>A00</v>
          </cell>
          <cell r="D5232" t="str">
            <v>PC_EMP</v>
          </cell>
          <cell r="E5232" t="str">
            <v>T</v>
          </cell>
          <cell r="F5232" t="str">
            <v>BES</v>
          </cell>
          <cell r="G5232" t="str">
            <v>TOTAL</v>
          </cell>
          <cell r="I5232" t="str">
            <v>MS</v>
          </cell>
          <cell r="K5232" t="str">
            <v>V</v>
          </cell>
          <cell r="L5232">
            <v>38628.496817129628</v>
          </cell>
          <cell r="M5232" t="str">
            <v>gchateaug</v>
          </cell>
          <cell r="N5232">
            <v>38680.624467592592</v>
          </cell>
          <cell r="O5232" t="str">
            <v>gchateaug</v>
          </cell>
          <cell r="Q5232">
            <v>1.66</v>
          </cell>
        </row>
        <row r="5233">
          <cell r="A5233" t="str">
            <v>2002</v>
          </cell>
          <cell r="B5233" t="str">
            <v>ES1</v>
          </cell>
          <cell r="C5233" t="str">
            <v>A00</v>
          </cell>
          <cell r="D5233" t="str">
            <v>PC_EMP</v>
          </cell>
          <cell r="E5233" t="str">
            <v>T</v>
          </cell>
          <cell r="F5233" t="str">
            <v>TOTAL</v>
          </cell>
          <cell r="G5233" t="str">
            <v>TOTAL</v>
          </cell>
          <cell r="I5233" t="str">
            <v>MS</v>
          </cell>
          <cell r="K5233" t="str">
            <v>V</v>
          </cell>
          <cell r="L5233">
            <v>38628.496817129628</v>
          </cell>
          <cell r="M5233" t="str">
            <v>gchateaug</v>
          </cell>
          <cell r="N5233">
            <v>38680.624467592592</v>
          </cell>
          <cell r="O5233" t="str">
            <v>gchateaug</v>
          </cell>
          <cell r="Q5233">
            <v>1.19</v>
          </cell>
        </row>
        <row r="5234">
          <cell r="A5234" t="str">
            <v>2002</v>
          </cell>
          <cell r="B5234" t="str">
            <v>ES1</v>
          </cell>
          <cell r="C5234" t="str">
            <v>A00</v>
          </cell>
          <cell r="D5234" t="str">
            <v>PC_EMP</v>
          </cell>
          <cell r="E5234" t="str">
            <v>T</v>
          </cell>
          <cell r="F5234" t="str">
            <v>TOTAL</v>
          </cell>
          <cell r="G5234" t="str">
            <v>RSE</v>
          </cell>
          <cell r="H5234" t="str">
            <v>:</v>
          </cell>
          <cell r="I5234" t="str">
            <v>MS</v>
          </cell>
          <cell r="K5234" t="str">
            <v>V</v>
          </cell>
          <cell r="L5234">
            <v>38628.496817129628</v>
          </cell>
          <cell r="M5234" t="str">
            <v>gchateaug</v>
          </cell>
          <cell r="N5234">
            <v>38680.624467592592</v>
          </cell>
          <cell r="O5234" t="str">
            <v>gchateaug</v>
          </cell>
        </row>
        <row r="5235">
          <cell r="A5235" t="str">
            <v>2001</v>
          </cell>
          <cell r="B5235" t="str">
            <v>SI0</v>
          </cell>
          <cell r="C5235" t="str">
            <v>A00</v>
          </cell>
          <cell r="D5235" t="str">
            <v>PC_EMP</v>
          </cell>
          <cell r="E5235" t="str">
            <v>T</v>
          </cell>
          <cell r="F5235" t="str">
            <v>TOTAL</v>
          </cell>
          <cell r="G5235" t="str">
            <v>TOTAL</v>
          </cell>
          <cell r="I5235" t="str">
            <v>NC</v>
          </cell>
          <cell r="K5235" t="str">
            <v>V</v>
          </cell>
          <cell r="L5235">
            <v>38628.496817129628</v>
          </cell>
          <cell r="M5235" t="str">
            <v>gchateaug</v>
          </cell>
          <cell r="N5235">
            <v>38681.684467592589</v>
          </cell>
          <cell r="O5235" t="str">
            <v>gchateaug</v>
          </cell>
          <cell r="Q5235">
            <v>1.35</v>
          </cell>
        </row>
        <row r="5236">
          <cell r="A5236" t="str">
            <v>2001</v>
          </cell>
          <cell r="B5236" t="str">
            <v>SI0</v>
          </cell>
          <cell r="C5236" t="str">
            <v>A00</v>
          </cell>
          <cell r="D5236" t="str">
            <v>PC_EMP</v>
          </cell>
          <cell r="E5236" t="str">
            <v>T</v>
          </cell>
          <cell r="F5236" t="str">
            <v>TOTAL</v>
          </cell>
          <cell r="G5236" t="str">
            <v>RSE</v>
          </cell>
          <cell r="I5236" t="str">
            <v>NC</v>
          </cell>
          <cell r="K5236" t="str">
            <v>V</v>
          </cell>
          <cell r="L5236">
            <v>38628.496817129628</v>
          </cell>
          <cell r="M5236" t="str">
            <v>gchateaug</v>
          </cell>
          <cell r="N5236">
            <v>38681.684467592589</v>
          </cell>
          <cell r="O5236" t="str">
            <v>gchateaug</v>
          </cell>
          <cell r="Q5236">
            <v>0.74</v>
          </cell>
        </row>
        <row r="5237">
          <cell r="A5237" t="str">
            <v>2001</v>
          </cell>
          <cell r="B5237" t="str">
            <v>SI0</v>
          </cell>
          <cell r="C5237" t="str">
            <v>A00</v>
          </cell>
          <cell r="D5237" t="str">
            <v>PC_EMP</v>
          </cell>
          <cell r="E5237" t="str">
            <v>T</v>
          </cell>
          <cell r="F5237" t="str">
            <v>BES</v>
          </cell>
          <cell r="G5237" t="str">
            <v>TOTAL</v>
          </cell>
          <cell r="I5237" t="str">
            <v>NC</v>
          </cell>
          <cell r="K5237" t="str">
            <v>V</v>
          </cell>
          <cell r="L5237">
            <v>38628.496817129628</v>
          </cell>
          <cell r="M5237" t="str">
            <v>gchateaug</v>
          </cell>
          <cell r="N5237">
            <v>38681.684467592589</v>
          </cell>
          <cell r="O5237" t="str">
            <v>gchateaug</v>
          </cell>
          <cell r="Q5237">
            <v>0.55000000000000004</v>
          </cell>
        </row>
        <row r="5238">
          <cell r="A5238" t="str">
            <v>2001</v>
          </cell>
          <cell r="B5238" t="str">
            <v>SI0</v>
          </cell>
          <cell r="C5238" t="str">
            <v>A00</v>
          </cell>
          <cell r="D5238" t="str">
            <v>PC_EMP</v>
          </cell>
          <cell r="E5238" t="str">
            <v>T</v>
          </cell>
          <cell r="F5238" t="str">
            <v>BES</v>
          </cell>
          <cell r="G5238" t="str">
            <v>RSE</v>
          </cell>
          <cell r="I5238" t="str">
            <v>NC</v>
          </cell>
          <cell r="K5238" t="str">
            <v>V</v>
          </cell>
          <cell r="L5238">
            <v>38628.496817129628</v>
          </cell>
          <cell r="M5238" t="str">
            <v>gchateaug</v>
          </cell>
          <cell r="N5238">
            <v>38681.684467592589</v>
          </cell>
          <cell r="O5238" t="str">
            <v>gchateaug</v>
          </cell>
          <cell r="Q5238">
            <v>0.19</v>
          </cell>
        </row>
        <row r="5239">
          <cell r="A5239" t="str">
            <v>2001</v>
          </cell>
          <cell r="B5239" t="str">
            <v>SE04</v>
          </cell>
          <cell r="C5239" t="str">
            <v>A00</v>
          </cell>
          <cell r="D5239" t="str">
            <v>PC_EMP</v>
          </cell>
          <cell r="E5239" t="str">
            <v>T</v>
          </cell>
          <cell r="F5239" t="str">
            <v>TOTAL</v>
          </cell>
          <cell r="G5239" t="str">
            <v>TOTAL</v>
          </cell>
          <cell r="H5239" t="str">
            <v>:</v>
          </cell>
          <cell r="I5239" t="str">
            <v>NC</v>
          </cell>
          <cell r="K5239" t="str">
            <v>V</v>
          </cell>
          <cell r="L5239">
            <v>38628.496817129628</v>
          </cell>
          <cell r="M5239" t="str">
            <v>gchateaug</v>
          </cell>
          <cell r="N5239">
            <v>38680.624444444446</v>
          </cell>
          <cell r="O5239" t="str">
            <v>gchateaug</v>
          </cell>
        </row>
        <row r="5240">
          <cell r="A5240" t="str">
            <v>2001</v>
          </cell>
          <cell r="B5240" t="str">
            <v>SE04</v>
          </cell>
          <cell r="C5240" t="str">
            <v>A00</v>
          </cell>
          <cell r="D5240" t="str">
            <v>PC_EMP</v>
          </cell>
          <cell r="E5240" t="str">
            <v>T</v>
          </cell>
          <cell r="F5240" t="str">
            <v>BES</v>
          </cell>
          <cell r="G5240" t="str">
            <v>TOTAL</v>
          </cell>
          <cell r="I5240" t="str">
            <v>NC</v>
          </cell>
          <cell r="J5240" t="str">
            <v>; former flag equal "s"</v>
          </cell>
          <cell r="K5240" t="str">
            <v>V</v>
          </cell>
          <cell r="L5240">
            <v>38628.496817129628</v>
          </cell>
          <cell r="M5240" t="str">
            <v>gchateaug</v>
          </cell>
          <cell r="N5240">
            <v>38680.624444444446</v>
          </cell>
          <cell r="O5240" t="str">
            <v>gchateaug</v>
          </cell>
          <cell r="Q5240">
            <v>1.21</v>
          </cell>
        </row>
        <row r="5241">
          <cell r="A5241" t="str">
            <v>2001</v>
          </cell>
          <cell r="B5241" t="str">
            <v>SE0</v>
          </cell>
          <cell r="C5241" t="str">
            <v>A00</v>
          </cell>
          <cell r="D5241" t="str">
            <v>PC_EMP</v>
          </cell>
          <cell r="E5241" t="str">
            <v>T</v>
          </cell>
          <cell r="F5241" t="str">
            <v>TOTAL</v>
          </cell>
          <cell r="G5241" t="str">
            <v>TOTAL</v>
          </cell>
          <cell r="I5241" t="str">
            <v>NC</v>
          </cell>
          <cell r="K5241" t="str">
            <v>V</v>
          </cell>
          <cell r="L5241">
            <v>38628.496817129628</v>
          </cell>
          <cell r="M5241" t="str">
            <v>gchateaug</v>
          </cell>
          <cell r="N5241">
            <v>38681.684467592589</v>
          </cell>
          <cell r="O5241" t="str">
            <v>gchateaug</v>
          </cell>
          <cell r="Q5241">
            <v>2.56</v>
          </cell>
        </row>
        <row r="5242">
          <cell r="A5242" t="str">
            <v>2001</v>
          </cell>
          <cell r="B5242" t="str">
            <v>SE0</v>
          </cell>
          <cell r="C5242" t="str">
            <v>A00</v>
          </cell>
          <cell r="D5242" t="str">
            <v>PC_EMP</v>
          </cell>
          <cell r="E5242" t="str">
            <v>T</v>
          </cell>
          <cell r="F5242" t="str">
            <v>TOTAL</v>
          </cell>
          <cell r="G5242" t="str">
            <v>RSE</v>
          </cell>
          <cell r="H5242" t="str">
            <v>:</v>
          </cell>
          <cell r="I5242" t="str">
            <v>NC</v>
          </cell>
          <cell r="K5242" t="str">
            <v>V</v>
          </cell>
          <cell r="L5242">
            <v>38628.496817129628</v>
          </cell>
          <cell r="M5242" t="str">
            <v>gchateaug</v>
          </cell>
          <cell r="N5242">
            <v>38680.624444444446</v>
          </cell>
          <cell r="O5242" t="str">
            <v>gchateaug</v>
          </cell>
        </row>
        <row r="5243">
          <cell r="A5243" t="str">
            <v>2001</v>
          </cell>
          <cell r="B5243" t="str">
            <v>SE0</v>
          </cell>
          <cell r="C5243" t="str">
            <v>A00</v>
          </cell>
          <cell r="D5243" t="str">
            <v>PC_EMP</v>
          </cell>
          <cell r="E5243" t="str">
            <v>T</v>
          </cell>
          <cell r="F5243" t="str">
            <v>BES</v>
          </cell>
          <cell r="G5243" t="str">
            <v>TOTAL</v>
          </cell>
          <cell r="I5243" t="str">
            <v>NC</v>
          </cell>
          <cell r="K5243" t="str">
            <v>V</v>
          </cell>
          <cell r="L5243">
            <v>38628.496817129628</v>
          </cell>
          <cell r="M5243" t="str">
            <v>gchateaug</v>
          </cell>
          <cell r="N5243">
            <v>38681.684479166666</v>
          </cell>
          <cell r="O5243" t="str">
            <v>gchateaug</v>
          </cell>
          <cell r="Q5243">
            <v>1.23</v>
          </cell>
        </row>
        <row r="5244">
          <cell r="A5244" t="str">
            <v>2001</v>
          </cell>
          <cell r="B5244" t="str">
            <v>PT3</v>
          </cell>
          <cell r="C5244" t="str">
            <v>A00</v>
          </cell>
          <cell r="D5244" t="str">
            <v>PC_EMP</v>
          </cell>
          <cell r="E5244" t="str">
            <v>T</v>
          </cell>
          <cell r="F5244" t="str">
            <v>TOTAL</v>
          </cell>
          <cell r="G5244" t="str">
            <v>TOTAL</v>
          </cell>
          <cell r="H5244" t="str">
            <v>e</v>
          </cell>
          <cell r="I5244" t="str">
            <v>NC</v>
          </cell>
          <cell r="K5244" t="str">
            <v>V</v>
          </cell>
          <cell r="L5244">
            <v>38628.496817129628</v>
          </cell>
          <cell r="M5244" t="str">
            <v>gchateaug</v>
          </cell>
          <cell r="N5244">
            <v>38680.624444444446</v>
          </cell>
          <cell r="O5244" t="str">
            <v>gchateaug</v>
          </cell>
          <cell r="Q5244">
            <v>0.56999999999999995</v>
          </cell>
        </row>
        <row r="5245">
          <cell r="A5245" t="str">
            <v>2001</v>
          </cell>
          <cell r="B5245" t="str">
            <v>PT3</v>
          </cell>
          <cell r="C5245" t="str">
            <v>A00</v>
          </cell>
          <cell r="D5245" t="str">
            <v>PC_EMP</v>
          </cell>
          <cell r="E5245" t="str">
            <v>T</v>
          </cell>
          <cell r="F5245" t="str">
            <v>TOTAL</v>
          </cell>
          <cell r="G5245" t="str">
            <v>RSE</v>
          </cell>
          <cell r="H5245" t="str">
            <v>e</v>
          </cell>
          <cell r="I5245" t="str">
            <v>NC</v>
          </cell>
          <cell r="K5245" t="str">
            <v>V</v>
          </cell>
          <cell r="L5245">
            <v>38628.496817129628</v>
          </cell>
          <cell r="M5245" t="str">
            <v>gchateaug</v>
          </cell>
          <cell r="N5245">
            <v>38680.624444444446</v>
          </cell>
          <cell r="O5245" t="str">
            <v>gchateaug</v>
          </cell>
          <cell r="Q5245">
            <v>0.3</v>
          </cell>
        </row>
        <row r="5246">
          <cell r="A5246" t="str">
            <v>2001</v>
          </cell>
          <cell r="B5246" t="str">
            <v>PT3</v>
          </cell>
          <cell r="C5246" t="str">
            <v>A00</v>
          </cell>
          <cell r="D5246" t="str">
            <v>PC_EMP</v>
          </cell>
          <cell r="E5246" t="str">
            <v>T</v>
          </cell>
          <cell r="F5246" t="str">
            <v>BES</v>
          </cell>
          <cell r="G5246" t="str">
            <v>TOTAL</v>
          </cell>
          <cell r="I5246" t="str">
            <v>NC</v>
          </cell>
          <cell r="J5246" t="str">
            <v>; former flag equal "s"</v>
          </cell>
          <cell r="K5246" t="str">
            <v>V</v>
          </cell>
          <cell r="L5246">
            <v>38628.496817129628</v>
          </cell>
          <cell r="M5246" t="str">
            <v>gchateaug</v>
          </cell>
          <cell r="N5246">
            <v>38680.624444444446</v>
          </cell>
          <cell r="O5246" t="str">
            <v>gchateaug</v>
          </cell>
          <cell r="Q5246">
            <v>0.03</v>
          </cell>
        </row>
        <row r="5247">
          <cell r="A5247" t="str">
            <v>2001</v>
          </cell>
          <cell r="B5247" t="str">
            <v>PT3</v>
          </cell>
          <cell r="C5247" t="str">
            <v>A00</v>
          </cell>
          <cell r="D5247" t="str">
            <v>PC_EMP</v>
          </cell>
          <cell r="E5247" t="str">
            <v>T</v>
          </cell>
          <cell r="F5247" t="str">
            <v>BES</v>
          </cell>
          <cell r="G5247" t="str">
            <v>RSE</v>
          </cell>
          <cell r="I5247" t="str">
            <v>NC</v>
          </cell>
          <cell r="J5247" t="str">
            <v>; former flag equal "s"</v>
          </cell>
          <cell r="K5247" t="str">
            <v>V</v>
          </cell>
          <cell r="L5247">
            <v>38628.496817129628</v>
          </cell>
          <cell r="M5247" t="str">
            <v>gchateaug</v>
          </cell>
          <cell r="N5247">
            <v>38680.624444444446</v>
          </cell>
          <cell r="O5247" t="str">
            <v>gchateaug</v>
          </cell>
          <cell r="Q5247">
            <v>0.01</v>
          </cell>
        </row>
        <row r="5248">
          <cell r="A5248" t="str">
            <v>2001</v>
          </cell>
          <cell r="B5248" t="str">
            <v>PT1</v>
          </cell>
          <cell r="C5248" t="str">
            <v>A00</v>
          </cell>
          <cell r="D5248" t="str">
            <v>PC_EMP</v>
          </cell>
          <cell r="E5248" t="str">
            <v>T</v>
          </cell>
          <cell r="F5248" t="str">
            <v>TOTAL</v>
          </cell>
          <cell r="G5248" t="str">
            <v>TOTAL</v>
          </cell>
          <cell r="I5248" t="str">
            <v>NC</v>
          </cell>
          <cell r="J5248" t="str">
            <v>; former flag equal "s"</v>
          </cell>
          <cell r="K5248" t="str">
            <v>V</v>
          </cell>
          <cell r="L5248">
            <v>38628.496817129628</v>
          </cell>
          <cell r="M5248" t="str">
            <v>gchateaug</v>
          </cell>
          <cell r="N5248">
            <v>38680.624444444446</v>
          </cell>
          <cell r="O5248" t="str">
            <v>gchateaug</v>
          </cell>
          <cell r="Q5248">
            <v>0.77</v>
          </cell>
        </row>
        <row r="5249">
          <cell r="A5249" t="str">
            <v>2001</v>
          </cell>
          <cell r="B5249" t="str">
            <v>PT1</v>
          </cell>
          <cell r="C5249" t="str">
            <v>A00</v>
          </cell>
          <cell r="D5249" t="str">
            <v>PC_EMP</v>
          </cell>
          <cell r="E5249" t="str">
            <v>T</v>
          </cell>
          <cell r="F5249" t="str">
            <v>TOTAL</v>
          </cell>
          <cell r="G5249" t="str">
            <v>RSE</v>
          </cell>
          <cell r="H5249" t="str">
            <v>e</v>
          </cell>
          <cell r="I5249" t="str">
            <v>NC</v>
          </cell>
          <cell r="K5249" t="str">
            <v>V</v>
          </cell>
          <cell r="L5249">
            <v>38628.496817129628</v>
          </cell>
          <cell r="M5249" t="str">
            <v>gchateaug</v>
          </cell>
          <cell r="N5249">
            <v>38680.624444444446</v>
          </cell>
          <cell r="O5249" t="str">
            <v>gchateaug</v>
          </cell>
          <cell r="Q5249">
            <v>0.62</v>
          </cell>
        </row>
        <row r="5250">
          <cell r="A5250" t="str">
            <v>2001</v>
          </cell>
          <cell r="B5250" t="str">
            <v>PT1</v>
          </cell>
          <cell r="C5250" t="str">
            <v>A00</v>
          </cell>
          <cell r="D5250" t="str">
            <v>PC_EMP</v>
          </cell>
          <cell r="E5250" t="str">
            <v>T</v>
          </cell>
          <cell r="F5250" t="str">
            <v>BES</v>
          </cell>
          <cell r="G5250" t="str">
            <v>TOTAL</v>
          </cell>
          <cell r="I5250" t="str">
            <v>NC</v>
          </cell>
          <cell r="J5250" t="str">
            <v>; former flag equal "s"</v>
          </cell>
          <cell r="K5250" t="str">
            <v>V</v>
          </cell>
          <cell r="L5250">
            <v>38628.496817129628</v>
          </cell>
          <cell r="M5250" t="str">
            <v>gchateaug</v>
          </cell>
          <cell r="N5250">
            <v>38680.624444444446</v>
          </cell>
          <cell r="O5250" t="str">
            <v>gchateaug</v>
          </cell>
          <cell r="Q5250">
            <v>0.14000000000000001</v>
          </cell>
        </row>
        <row r="5251">
          <cell r="A5251" t="str">
            <v>2001</v>
          </cell>
          <cell r="B5251" t="str">
            <v>FR61</v>
          </cell>
          <cell r="C5251" t="str">
            <v>A00</v>
          </cell>
          <cell r="D5251" t="str">
            <v>PC_EMP</v>
          </cell>
          <cell r="E5251" t="str">
            <v>T</v>
          </cell>
          <cell r="F5251" t="str">
            <v>BES</v>
          </cell>
          <cell r="G5251" t="str">
            <v>TOTAL</v>
          </cell>
          <cell r="I5251" t="str">
            <v>NC</v>
          </cell>
          <cell r="J5251" t="str">
            <v>; former flag equal "s"</v>
          </cell>
          <cell r="K5251" t="str">
            <v>V</v>
          </cell>
          <cell r="L5251">
            <v>38628.496828703705</v>
          </cell>
          <cell r="M5251" t="str">
            <v>gchateaug</v>
          </cell>
          <cell r="N5251">
            <v>38680.624479166669</v>
          </cell>
          <cell r="O5251" t="str">
            <v>gchateaug</v>
          </cell>
          <cell r="Q5251">
            <v>0.56999999999999995</v>
          </cell>
        </row>
        <row r="5252">
          <cell r="A5252" t="str">
            <v>2001</v>
          </cell>
          <cell r="B5252" t="str">
            <v>FR61</v>
          </cell>
          <cell r="C5252" t="str">
            <v>A00</v>
          </cell>
          <cell r="D5252" t="str">
            <v>PC_EMP</v>
          </cell>
          <cell r="E5252" t="str">
            <v>T</v>
          </cell>
          <cell r="F5252" t="str">
            <v>BES</v>
          </cell>
          <cell r="G5252" t="str">
            <v>RSE</v>
          </cell>
          <cell r="I5252" t="str">
            <v>NC</v>
          </cell>
          <cell r="J5252" t="str">
            <v>; former flag equal "s"</v>
          </cell>
          <cell r="K5252" t="str">
            <v>V</v>
          </cell>
          <cell r="L5252">
            <v>38628.496828703705</v>
          </cell>
          <cell r="M5252" t="str">
            <v>gchateaug</v>
          </cell>
          <cell r="N5252">
            <v>38680.624479166669</v>
          </cell>
          <cell r="O5252" t="str">
            <v>gchateaug</v>
          </cell>
          <cell r="Q5252">
            <v>0.23</v>
          </cell>
        </row>
        <row r="5253">
          <cell r="A5253" t="str">
            <v>2001</v>
          </cell>
          <cell r="B5253" t="str">
            <v>FR41</v>
          </cell>
          <cell r="C5253" t="str">
            <v>A00</v>
          </cell>
          <cell r="D5253" t="str">
            <v>PC_EMP</v>
          </cell>
          <cell r="E5253" t="str">
            <v>T</v>
          </cell>
          <cell r="F5253" t="str">
            <v>TOTAL</v>
          </cell>
          <cell r="G5253" t="str">
            <v>TOTAL</v>
          </cell>
          <cell r="I5253" t="str">
            <v>NC</v>
          </cell>
          <cell r="J5253" t="str">
            <v>; former flag equal "s"</v>
          </cell>
          <cell r="K5253" t="str">
            <v>V</v>
          </cell>
          <cell r="L5253">
            <v>38628.496828703705</v>
          </cell>
          <cell r="M5253" t="str">
            <v>gchateaug</v>
          </cell>
          <cell r="N5253">
            <v>38680.624479166669</v>
          </cell>
          <cell r="O5253" t="str">
            <v>gchateaug</v>
          </cell>
          <cell r="Q5253">
            <v>1</v>
          </cell>
        </row>
        <row r="5254">
          <cell r="A5254" t="str">
            <v>2001</v>
          </cell>
          <cell r="B5254" t="str">
            <v>FR41</v>
          </cell>
          <cell r="C5254" t="str">
            <v>A00</v>
          </cell>
          <cell r="D5254" t="str">
            <v>PC_EMP</v>
          </cell>
          <cell r="E5254" t="str">
            <v>T</v>
          </cell>
          <cell r="F5254" t="str">
            <v>TOTAL</v>
          </cell>
          <cell r="G5254" t="str">
            <v>RSE</v>
          </cell>
          <cell r="I5254" t="str">
            <v>NC</v>
          </cell>
          <cell r="J5254" t="str">
            <v>; former flag equal "s"</v>
          </cell>
          <cell r="K5254" t="str">
            <v>V</v>
          </cell>
          <cell r="L5254">
            <v>38628.496828703705</v>
          </cell>
          <cell r="M5254" t="str">
            <v>gchateaug</v>
          </cell>
          <cell r="N5254">
            <v>38680.624479166669</v>
          </cell>
          <cell r="O5254" t="str">
            <v>gchateaug</v>
          </cell>
          <cell r="Q5254">
            <v>0.55000000000000004</v>
          </cell>
        </row>
        <row r="5255">
          <cell r="A5255" t="str">
            <v>2001</v>
          </cell>
          <cell r="B5255" t="str">
            <v>FR41</v>
          </cell>
          <cell r="C5255" t="str">
            <v>A00</v>
          </cell>
          <cell r="D5255" t="str">
            <v>PC_EMP</v>
          </cell>
          <cell r="E5255" t="str">
            <v>T</v>
          </cell>
          <cell r="F5255" t="str">
            <v>BES</v>
          </cell>
          <cell r="G5255" t="str">
            <v>TOTAL</v>
          </cell>
          <cell r="I5255" t="str">
            <v>NC</v>
          </cell>
          <cell r="J5255" t="str">
            <v>; former flag equal "s"</v>
          </cell>
          <cell r="K5255" t="str">
            <v>V</v>
          </cell>
          <cell r="L5255">
            <v>38628.496828703705</v>
          </cell>
          <cell r="M5255" t="str">
            <v>gchateaug</v>
          </cell>
          <cell r="N5255">
            <v>38680.624479166669</v>
          </cell>
          <cell r="O5255" t="str">
            <v>gchateaug</v>
          </cell>
          <cell r="Q5255">
            <v>0.35</v>
          </cell>
        </row>
        <row r="5256">
          <cell r="A5256" t="str">
            <v>2001</v>
          </cell>
          <cell r="B5256" t="str">
            <v>FR41</v>
          </cell>
          <cell r="C5256" t="str">
            <v>A00</v>
          </cell>
          <cell r="D5256" t="str">
            <v>PC_EMP</v>
          </cell>
          <cell r="E5256" t="str">
            <v>T</v>
          </cell>
          <cell r="F5256" t="str">
            <v>BES</v>
          </cell>
          <cell r="G5256" t="str">
            <v>RSE</v>
          </cell>
          <cell r="I5256" t="str">
            <v>NC</v>
          </cell>
          <cell r="J5256" t="str">
            <v>; former flag equal "s"</v>
          </cell>
          <cell r="K5256" t="str">
            <v>V</v>
          </cell>
          <cell r="L5256">
            <v>38628.496828703705</v>
          </cell>
          <cell r="M5256" t="str">
            <v>gchateaug</v>
          </cell>
          <cell r="N5256">
            <v>38680.624479166669</v>
          </cell>
          <cell r="O5256" t="str">
            <v>gchateaug</v>
          </cell>
          <cell r="Q5256">
            <v>0.13</v>
          </cell>
        </row>
        <row r="5257">
          <cell r="A5257" t="str">
            <v>2001</v>
          </cell>
          <cell r="B5257" t="str">
            <v>FR22</v>
          </cell>
          <cell r="C5257" t="str">
            <v>A00</v>
          </cell>
          <cell r="D5257" t="str">
            <v>PC_EMP</v>
          </cell>
          <cell r="E5257" t="str">
            <v>T</v>
          </cell>
          <cell r="F5257" t="str">
            <v>TOTAL</v>
          </cell>
          <cell r="G5257" t="str">
            <v>TOTAL</v>
          </cell>
          <cell r="I5257" t="str">
            <v>NC</v>
          </cell>
          <cell r="J5257" t="str">
            <v>; former flag equal "s"</v>
          </cell>
          <cell r="K5257" t="str">
            <v>V</v>
          </cell>
          <cell r="L5257">
            <v>38628.496828703705</v>
          </cell>
          <cell r="M5257" t="str">
            <v>gchateaug</v>
          </cell>
          <cell r="N5257">
            <v>38680.624479166669</v>
          </cell>
          <cell r="O5257" t="str">
            <v>gchateaug</v>
          </cell>
          <cell r="Q5257">
            <v>0.84</v>
          </cell>
        </row>
        <row r="5258">
          <cell r="A5258" t="str">
            <v>2001</v>
          </cell>
          <cell r="B5258" t="str">
            <v>FR22</v>
          </cell>
          <cell r="C5258" t="str">
            <v>A00</v>
          </cell>
          <cell r="D5258" t="str">
            <v>PC_EMP</v>
          </cell>
          <cell r="E5258" t="str">
            <v>T</v>
          </cell>
          <cell r="F5258" t="str">
            <v>TOTAL</v>
          </cell>
          <cell r="G5258" t="str">
            <v>RSE</v>
          </cell>
          <cell r="I5258" t="str">
            <v>NC</v>
          </cell>
          <cell r="J5258" t="str">
            <v>; former flag equal "s"</v>
          </cell>
          <cell r="K5258" t="str">
            <v>V</v>
          </cell>
          <cell r="L5258">
            <v>38628.496828703705</v>
          </cell>
          <cell r="M5258" t="str">
            <v>gchateaug</v>
          </cell>
          <cell r="N5258">
            <v>38680.624479166669</v>
          </cell>
          <cell r="O5258" t="str">
            <v>gchateaug</v>
          </cell>
          <cell r="Q5258">
            <v>0.43</v>
          </cell>
        </row>
        <row r="5259">
          <cell r="A5259" t="str">
            <v>2001</v>
          </cell>
          <cell r="B5259" t="str">
            <v>FR22</v>
          </cell>
          <cell r="C5259" t="str">
            <v>A00</v>
          </cell>
          <cell r="D5259" t="str">
            <v>PC_EMP</v>
          </cell>
          <cell r="E5259" t="str">
            <v>T</v>
          </cell>
          <cell r="F5259" t="str">
            <v>BES</v>
          </cell>
          <cell r="G5259" t="str">
            <v>TOTAL</v>
          </cell>
          <cell r="I5259" t="str">
            <v>NC</v>
          </cell>
          <cell r="J5259" t="str">
            <v>; former flag equal "s"</v>
          </cell>
          <cell r="K5259" t="str">
            <v>V</v>
          </cell>
          <cell r="L5259">
            <v>38628.496828703705</v>
          </cell>
          <cell r="M5259" t="str">
            <v>gchateaug</v>
          </cell>
          <cell r="N5259">
            <v>38680.624479166669</v>
          </cell>
          <cell r="O5259" t="str">
            <v>gchateaug</v>
          </cell>
          <cell r="Q5259">
            <v>0.6</v>
          </cell>
        </row>
        <row r="5260">
          <cell r="A5260" t="str">
            <v>2001</v>
          </cell>
          <cell r="B5260" t="str">
            <v>FR22</v>
          </cell>
          <cell r="C5260" t="str">
            <v>A00</v>
          </cell>
          <cell r="D5260" t="str">
            <v>PC_EMP</v>
          </cell>
          <cell r="E5260" t="str">
            <v>T</v>
          </cell>
          <cell r="F5260" t="str">
            <v>BES</v>
          </cell>
          <cell r="G5260" t="str">
            <v>RSE</v>
          </cell>
          <cell r="I5260" t="str">
            <v>NC</v>
          </cell>
          <cell r="J5260" t="str">
            <v>; former flag equal "s"</v>
          </cell>
          <cell r="K5260" t="str">
            <v>V</v>
          </cell>
          <cell r="L5260">
            <v>38628.496828703705</v>
          </cell>
          <cell r="M5260" t="str">
            <v>gchateaug</v>
          </cell>
          <cell r="N5260">
            <v>38680.624479166669</v>
          </cell>
          <cell r="O5260" t="str">
            <v>gchateaug</v>
          </cell>
          <cell r="Q5260">
            <v>0.25</v>
          </cell>
        </row>
        <row r="5261">
          <cell r="A5261" t="str">
            <v>2001</v>
          </cell>
          <cell r="B5261" t="str">
            <v>ES41</v>
          </cell>
          <cell r="C5261" t="str">
            <v>A00</v>
          </cell>
          <cell r="D5261" t="str">
            <v>PC_EMP</v>
          </cell>
          <cell r="E5261" t="str">
            <v>T</v>
          </cell>
          <cell r="F5261" t="str">
            <v>TOTAL</v>
          </cell>
          <cell r="G5261" t="str">
            <v>TOTAL</v>
          </cell>
          <cell r="I5261" t="str">
            <v>NC</v>
          </cell>
          <cell r="K5261" t="str">
            <v>V</v>
          </cell>
          <cell r="L5261">
            <v>38628.496828703705</v>
          </cell>
          <cell r="M5261" t="str">
            <v>gchateaug</v>
          </cell>
          <cell r="N5261">
            <v>38680.624479166669</v>
          </cell>
          <cell r="O5261" t="str">
            <v>gchateaug</v>
          </cell>
          <cell r="Q5261">
            <v>1.44</v>
          </cell>
        </row>
        <row r="5262">
          <cell r="A5262" t="str">
            <v>2001</v>
          </cell>
          <cell r="B5262" t="str">
            <v>ES41</v>
          </cell>
          <cell r="C5262" t="str">
            <v>A00</v>
          </cell>
          <cell r="D5262" t="str">
            <v>PC_EMP</v>
          </cell>
          <cell r="E5262" t="str">
            <v>T</v>
          </cell>
          <cell r="F5262" t="str">
            <v>TOTAL</v>
          </cell>
          <cell r="G5262" t="str">
            <v>RSE</v>
          </cell>
          <cell r="I5262" t="str">
            <v>NC</v>
          </cell>
          <cell r="K5262" t="str">
            <v>V</v>
          </cell>
          <cell r="L5262">
            <v>38628.496828703705</v>
          </cell>
          <cell r="M5262" t="str">
            <v>gchateaug</v>
          </cell>
          <cell r="N5262">
            <v>38680.624479166669</v>
          </cell>
          <cell r="O5262" t="str">
            <v>gchateaug</v>
          </cell>
          <cell r="Q5262">
            <v>1.05</v>
          </cell>
        </row>
        <row r="5263">
          <cell r="A5263" t="str">
            <v>2001</v>
          </cell>
          <cell r="B5263" t="str">
            <v>ES41</v>
          </cell>
          <cell r="C5263" t="str">
            <v>A00</v>
          </cell>
          <cell r="D5263" t="str">
            <v>PC_EMP</v>
          </cell>
          <cell r="E5263" t="str">
            <v>T</v>
          </cell>
          <cell r="F5263" t="str">
            <v>BES</v>
          </cell>
          <cell r="G5263" t="str">
            <v>TOTAL</v>
          </cell>
          <cell r="I5263" t="str">
            <v>NC</v>
          </cell>
          <cell r="J5263" t="str">
            <v>; former flag equal "s"</v>
          </cell>
          <cell r="K5263" t="str">
            <v>V</v>
          </cell>
          <cell r="L5263">
            <v>38628.496828703705</v>
          </cell>
          <cell r="M5263" t="str">
            <v>gchateaug</v>
          </cell>
          <cell r="N5263">
            <v>38680.624479166669</v>
          </cell>
          <cell r="O5263" t="str">
            <v>gchateaug</v>
          </cell>
          <cell r="Q5263">
            <v>0.22</v>
          </cell>
        </row>
        <row r="5264">
          <cell r="A5264" t="str">
            <v>2001</v>
          </cell>
          <cell r="B5264" t="str">
            <v>ES41</v>
          </cell>
          <cell r="C5264" t="str">
            <v>A00</v>
          </cell>
          <cell r="D5264" t="str">
            <v>PC_EMP</v>
          </cell>
          <cell r="E5264" t="str">
            <v>T</v>
          </cell>
          <cell r="F5264" t="str">
            <v>BES</v>
          </cell>
          <cell r="G5264" t="str">
            <v>RSE</v>
          </cell>
          <cell r="I5264" t="str">
            <v>NC</v>
          </cell>
          <cell r="J5264" t="str">
            <v>; former flag equal "s"</v>
          </cell>
          <cell r="K5264" t="str">
            <v>V</v>
          </cell>
          <cell r="L5264">
            <v>38628.496828703705</v>
          </cell>
          <cell r="M5264" t="str">
            <v>gchateaug</v>
          </cell>
          <cell r="N5264">
            <v>38680.624479166669</v>
          </cell>
          <cell r="O5264" t="str">
            <v>gchateaug</v>
          </cell>
          <cell r="Q5264">
            <v>0.12</v>
          </cell>
        </row>
        <row r="5265">
          <cell r="A5265" t="str">
            <v>2001</v>
          </cell>
          <cell r="B5265" t="str">
            <v>ES13</v>
          </cell>
          <cell r="C5265" t="str">
            <v>A00</v>
          </cell>
          <cell r="D5265" t="str">
            <v>PC_EMP</v>
          </cell>
          <cell r="E5265" t="str">
            <v>T</v>
          </cell>
          <cell r="F5265" t="str">
            <v>TOTAL</v>
          </cell>
          <cell r="G5265" t="str">
            <v>TOTAL</v>
          </cell>
          <cell r="I5265" t="str">
            <v>NC</v>
          </cell>
          <cell r="J5265" t="str">
            <v>; former flag equal "s"</v>
          </cell>
          <cell r="K5265" t="str">
            <v>V</v>
          </cell>
          <cell r="L5265">
            <v>38628.496828703705</v>
          </cell>
          <cell r="M5265" t="str">
            <v>gchateaug</v>
          </cell>
          <cell r="N5265">
            <v>38680.624479166669</v>
          </cell>
          <cell r="O5265" t="str">
            <v>gchateaug</v>
          </cell>
          <cell r="Q5265">
            <v>1.05</v>
          </cell>
        </row>
        <row r="5266">
          <cell r="A5266" t="str">
            <v>2001</v>
          </cell>
          <cell r="B5266" t="str">
            <v>ES13</v>
          </cell>
          <cell r="C5266" t="str">
            <v>A00</v>
          </cell>
          <cell r="D5266" t="str">
            <v>PC_EMP</v>
          </cell>
          <cell r="E5266" t="str">
            <v>T</v>
          </cell>
          <cell r="F5266" t="str">
            <v>TOTAL</v>
          </cell>
          <cell r="G5266" t="str">
            <v>RSE</v>
          </cell>
          <cell r="I5266" t="str">
            <v>NC</v>
          </cell>
          <cell r="J5266" t="str">
            <v>; former flag equal "s"</v>
          </cell>
          <cell r="K5266" t="str">
            <v>V</v>
          </cell>
          <cell r="L5266">
            <v>38628.496828703705</v>
          </cell>
          <cell r="M5266" t="str">
            <v>gchateaug</v>
          </cell>
          <cell r="N5266">
            <v>38680.624479166669</v>
          </cell>
          <cell r="O5266" t="str">
            <v>gchateaug</v>
          </cell>
          <cell r="Q5266">
            <v>0.85</v>
          </cell>
        </row>
        <row r="5267">
          <cell r="A5267" t="str">
            <v>2001</v>
          </cell>
          <cell r="B5267" t="str">
            <v>ES13</v>
          </cell>
          <cell r="C5267" t="str">
            <v>A00</v>
          </cell>
          <cell r="D5267" t="str">
            <v>PC_EMP</v>
          </cell>
          <cell r="E5267" t="str">
            <v>T</v>
          </cell>
          <cell r="F5267" t="str">
            <v>BES</v>
          </cell>
          <cell r="G5267" t="str">
            <v>TOTAL</v>
          </cell>
          <cell r="I5267" t="str">
            <v>NC</v>
          </cell>
          <cell r="J5267" t="str">
            <v>; former flag equal "s"</v>
          </cell>
          <cell r="K5267" t="str">
            <v>V</v>
          </cell>
          <cell r="L5267">
            <v>38628.496828703705</v>
          </cell>
          <cell r="M5267" t="str">
            <v>gchateaug</v>
          </cell>
          <cell r="N5267">
            <v>38680.624479166669</v>
          </cell>
          <cell r="O5267" t="str">
            <v>gchateaug</v>
          </cell>
          <cell r="Q5267">
            <v>0.19</v>
          </cell>
        </row>
        <row r="5268">
          <cell r="A5268" t="str">
            <v>2001</v>
          </cell>
          <cell r="B5268" t="str">
            <v>ES13</v>
          </cell>
          <cell r="C5268" t="str">
            <v>A00</v>
          </cell>
          <cell r="D5268" t="str">
            <v>PC_EMP</v>
          </cell>
          <cell r="E5268" t="str">
            <v>T</v>
          </cell>
          <cell r="F5268" t="str">
            <v>BES</v>
          </cell>
          <cell r="G5268" t="str">
            <v>RSE</v>
          </cell>
          <cell r="I5268" t="str">
            <v>NC</v>
          </cell>
          <cell r="J5268" t="str">
            <v>; former flag equal "s"</v>
          </cell>
          <cell r="K5268" t="str">
            <v>V</v>
          </cell>
          <cell r="L5268">
            <v>38628.496828703705</v>
          </cell>
          <cell r="M5268" t="str">
            <v>gchateaug</v>
          </cell>
          <cell r="N5268">
            <v>38680.624479166669</v>
          </cell>
          <cell r="O5268" t="str">
            <v>gchateaug</v>
          </cell>
          <cell r="Q5268">
            <v>0.05</v>
          </cell>
        </row>
        <row r="5269">
          <cell r="A5269" t="str">
            <v>2000</v>
          </cell>
          <cell r="B5269" t="str">
            <v>NL33</v>
          </cell>
          <cell r="C5269" t="str">
            <v>A00</v>
          </cell>
          <cell r="D5269" t="str">
            <v>PC_EMP</v>
          </cell>
          <cell r="E5269" t="str">
            <v>T</v>
          </cell>
          <cell r="F5269" t="str">
            <v>TOTAL</v>
          </cell>
          <cell r="G5269" t="str">
            <v>TOTAL</v>
          </cell>
          <cell r="H5269" t="str">
            <v>:</v>
          </cell>
          <cell r="I5269" t="str">
            <v>NC</v>
          </cell>
          <cell r="K5269" t="str">
            <v>V</v>
          </cell>
          <cell r="L5269">
            <v>38628.496828703705</v>
          </cell>
          <cell r="M5269" t="str">
            <v>gchateaug</v>
          </cell>
          <cell r="N5269">
            <v>38680.624479166669</v>
          </cell>
          <cell r="O5269" t="str">
            <v>gchateaug</v>
          </cell>
        </row>
        <row r="5270">
          <cell r="A5270" t="str">
            <v>2000</v>
          </cell>
          <cell r="B5270" t="str">
            <v>NL32</v>
          </cell>
          <cell r="C5270" t="str">
            <v>A00</v>
          </cell>
          <cell r="D5270" t="str">
            <v>PC_EMP</v>
          </cell>
          <cell r="E5270" t="str">
            <v>T</v>
          </cell>
          <cell r="F5270" t="str">
            <v>TOTAL</v>
          </cell>
          <cell r="G5270" t="str">
            <v>TOTAL</v>
          </cell>
          <cell r="H5270" t="str">
            <v>:</v>
          </cell>
          <cell r="I5270" t="str">
            <v>NC</v>
          </cell>
          <cell r="K5270" t="str">
            <v>V</v>
          </cell>
          <cell r="L5270">
            <v>38628.496828703705</v>
          </cell>
          <cell r="M5270" t="str">
            <v>gchateaug</v>
          </cell>
          <cell r="N5270">
            <v>38680.624479166669</v>
          </cell>
          <cell r="O5270" t="str">
            <v>gchateaug</v>
          </cell>
        </row>
        <row r="5271">
          <cell r="A5271" t="str">
            <v>2000</v>
          </cell>
          <cell r="B5271" t="str">
            <v>NL11</v>
          </cell>
          <cell r="C5271" t="str">
            <v>A00</v>
          </cell>
          <cell r="D5271" t="str">
            <v>PC_EMP</v>
          </cell>
          <cell r="E5271" t="str">
            <v>T</v>
          </cell>
          <cell r="F5271" t="str">
            <v>TOTAL</v>
          </cell>
          <cell r="G5271" t="str">
            <v>TOTAL</v>
          </cell>
          <cell r="H5271" t="str">
            <v>:</v>
          </cell>
          <cell r="I5271" t="str">
            <v>NC</v>
          </cell>
          <cell r="K5271" t="str">
            <v>V</v>
          </cell>
          <cell r="L5271">
            <v>38628.496828703705</v>
          </cell>
          <cell r="M5271" t="str">
            <v>gchateaug</v>
          </cell>
          <cell r="N5271">
            <v>38680.624467592592</v>
          </cell>
          <cell r="O5271" t="str">
            <v>gchateaug</v>
          </cell>
        </row>
        <row r="5272">
          <cell r="A5272" t="str">
            <v>2003</v>
          </cell>
          <cell r="B5272" t="str">
            <v>PT15</v>
          </cell>
          <cell r="C5272" t="str">
            <v>A00</v>
          </cell>
          <cell r="D5272" t="str">
            <v>PC_EMP</v>
          </cell>
          <cell r="E5272" t="str">
            <v>T</v>
          </cell>
          <cell r="F5272" t="str">
            <v>BES</v>
          </cell>
          <cell r="G5272" t="str">
            <v>TOTAL</v>
          </cell>
          <cell r="H5272" t="str">
            <v>be</v>
          </cell>
          <cell r="I5272" t="str">
            <v>MS</v>
          </cell>
          <cell r="K5272" t="str">
            <v>V</v>
          </cell>
          <cell r="L5272">
            <v>38628.496828703705</v>
          </cell>
          <cell r="M5272" t="str">
            <v>gchateaug</v>
          </cell>
          <cell r="N5272">
            <v>38680.624490740738</v>
          </cell>
          <cell r="O5272" t="str">
            <v>gchateaug</v>
          </cell>
          <cell r="Q5272">
            <v>0.05</v>
          </cell>
        </row>
        <row r="5273">
          <cell r="A5273" t="str">
            <v>2003</v>
          </cell>
          <cell r="B5273" t="str">
            <v>PT15</v>
          </cell>
          <cell r="C5273" t="str">
            <v>A00</v>
          </cell>
          <cell r="D5273" t="str">
            <v>PC_EMP</v>
          </cell>
          <cell r="E5273" t="str">
            <v>T</v>
          </cell>
          <cell r="F5273" t="str">
            <v>BES</v>
          </cell>
          <cell r="G5273" t="str">
            <v>RSE</v>
          </cell>
          <cell r="H5273" t="str">
            <v>be</v>
          </cell>
          <cell r="I5273" t="str">
            <v>MS</v>
          </cell>
          <cell r="K5273" t="str">
            <v>V</v>
          </cell>
          <cell r="L5273">
            <v>38628.496828703705</v>
          </cell>
          <cell r="M5273" t="str">
            <v>gchateaug</v>
          </cell>
          <cell r="N5273">
            <v>38680.624490740738</v>
          </cell>
          <cell r="O5273" t="str">
            <v>gchateaug</v>
          </cell>
          <cell r="Q5273">
            <v>0.02</v>
          </cell>
        </row>
        <row r="5274">
          <cell r="A5274" t="str">
            <v>2003</v>
          </cell>
          <cell r="B5274" t="str">
            <v>PL62</v>
          </cell>
          <cell r="C5274" t="str">
            <v>A00</v>
          </cell>
          <cell r="D5274" t="str">
            <v>PC_EMP</v>
          </cell>
          <cell r="E5274" t="str">
            <v>T</v>
          </cell>
          <cell r="F5274" t="str">
            <v>TOTAL</v>
          </cell>
          <cell r="G5274" t="str">
            <v>TOTAL</v>
          </cell>
          <cell r="I5274" t="str">
            <v>MS</v>
          </cell>
          <cell r="K5274" t="str">
            <v>V</v>
          </cell>
          <cell r="L5274">
            <v>38628.496828703705</v>
          </cell>
          <cell r="M5274" t="str">
            <v>gchateaug</v>
          </cell>
          <cell r="N5274">
            <v>38680.624490740738</v>
          </cell>
          <cell r="O5274" t="str">
            <v>gchateaug</v>
          </cell>
          <cell r="Q5274">
            <v>0.5</v>
          </cell>
        </row>
        <row r="5275">
          <cell r="A5275" t="str">
            <v>2003</v>
          </cell>
          <cell r="B5275" t="str">
            <v>PL62</v>
          </cell>
          <cell r="C5275" t="str">
            <v>A00</v>
          </cell>
          <cell r="D5275" t="str">
            <v>PC_EMP</v>
          </cell>
          <cell r="E5275" t="str">
            <v>T</v>
          </cell>
          <cell r="F5275" t="str">
            <v>TOTAL</v>
          </cell>
          <cell r="G5275" t="str">
            <v>RSE</v>
          </cell>
          <cell r="I5275" t="str">
            <v>MS</v>
          </cell>
          <cell r="K5275" t="str">
            <v>V</v>
          </cell>
          <cell r="L5275">
            <v>38628.496828703705</v>
          </cell>
          <cell r="M5275" t="str">
            <v>gchateaug</v>
          </cell>
          <cell r="N5275">
            <v>38680.624490740738</v>
          </cell>
          <cell r="O5275" t="str">
            <v>gchateaug</v>
          </cell>
          <cell r="Q5275">
            <v>0.4</v>
          </cell>
        </row>
        <row r="5276">
          <cell r="A5276" t="str">
            <v>2003</v>
          </cell>
          <cell r="B5276" t="str">
            <v>PL62</v>
          </cell>
          <cell r="C5276" t="str">
            <v>A00</v>
          </cell>
          <cell r="D5276" t="str">
            <v>PC_EMP</v>
          </cell>
          <cell r="E5276" t="str">
            <v>T</v>
          </cell>
          <cell r="F5276" t="str">
            <v>BES</v>
          </cell>
          <cell r="G5276" t="str">
            <v>TOTAL</v>
          </cell>
          <cell r="I5276" t="str">
            <v>MS</v>
          </cell>
          <cell r="K5276" t="str">
            <v>V</v>
          </cell>
          <cell r="L5276">
            <v>38628.496828703705</v>
          </cell>
          <cell r="M5276" t="str">
            <v>gchateaug</v>
          </cell>
          <cell r="N5276">
            <v>38680.624490740738</v>
          </cell>
          <cell r="O5276" t="str">
            <v>gchateaug</v>
          </cell>
          <cell r="Q5276">
            <v>0.01</v>
          </cell>
        </row>
        <row r="5277">
          <cell r="A5277" t="str">
            <v>2003</v>
          </cell>
          <cell r="B5277" t="str">
            <v>PL62</v>
          </cell>
          <cell r="C5277" t="str">
            <v>A00</v>
          </cell>
          <cell r="D5277" t="str">
            <v>PC_EMP</v>
          </cell>
          <cell r="E5277" t="str">
            <v>T</v>
          </cell>
          <cell r="F5277" t="str">
            <v>BES</v>
          </cell>
          <cell r="G5277" t="str">
            <v>RSE</v>
          </cell>
          <cell r="I5277" t="str">
            <v>MS</v>
          </cell>
          <cell r="K5277" t="str">
            <v>V</v>
          </cell>
          <cell r="L5277">
            <v>38628.496828703705</v>
          </cell>
          <cell r="M5277" t="str">
            <v>gchateaug</v>
          </cell>
          <cell r="N5277">
            <v>38680.624490740738</v>
          </cell>
          <cell r="O5277" t="str">
            <v>gchateaug</v>
          </cell>
          <cell r="Q5277">
            <v>0</v>
          </cell>
        </row>
        <row r="5278">
          <cell r="A5278" t="str">
            <v>2003</v>
          </cell>
          <cell r="B5278" t="str">
            <v>PL5</v>
          </cell>
          <cell r="C5278" t="str">
            <v>A00</v>
          </cell>
          <cell r="D5278" t="str">
            <v>PC_EMP</v>
          </cell>
          <cell r="E5278" t="str">
            <v>T</v>
          </cell>
          <cell r="F5278" t="str">
            <v>TOTAL</v>
          </cell>
          <cell r="G5278" t="str">
            <v>TOTAL</v>
          </cell>
          <cell r="I5278" t="str">
            <v>MS</v>
          </cell>
          <cell r="K5278" t="str">
            <v>V</v>
          </cell>
          <cell r="L5278">
            <v>38628.496828703705</v>
          </cell>
          <cell r="M5278" t="str">
            <v>gchateaug</v>
          </cell>
          <cell r="N5278">
            <v>38680.624490740738</v>
          </cell>
          <cell r="O5278" t="str">
            <v>gchateaug</v>
          </cell>
          <cell r="Q5278">
            <v>0.91</v>
          </cell>
        </row>
        <row r="5279">
          <cell r="A5279" t="str">
            <v>2003</v>
          </cell>
          <cell r="B5279" t="str">
            <v>PL5</v>
          </cell>
          <cell r="C5279" t="str">
            <v>A00</v>
          </cell>
          <cell r="D5279" t="str">
            <v>PC_EMP</v>
          </cell>
          <cell r="E5279" t="str">
            <v>T</v>
          </cell>
          <cell r="F5279" t="str">
            <v>TOTAL</v>
          </cell>
          <cell r="G5279" t="str">
            <v>RSE</v>
          </cell>
          <cell r="I5279" t="str">
            <v>MS</v>
          </cell>
          <cell r="K5279" t="str">
            <v>V</v>
          </cell>
          <cell r="L5279">
            <v>38628.496828703705</v>
          </cell>
          <cell r="M5279" t="str">
            <v>gchateaug</v>
          </cell>
          <cell r="N5279">
            <v>38680.624490740738</v>
          </cell>
          <cell r="O5279" t="str">
            <v>gchateaug</v>
          </cell>
          <cell r="Q5279">
            <v>0.75</v>
          </cell>
        </row>
        <row r="5280">
          <cell r="A5280" t="str">
            <v>2003</v>
          </cell>
          <cell r="B5280" t="str">
            <v>PL5</v>
          </cell>
          <cell r="C5280" t="str">
            <v>A00</v>
          </cell>
          <cell r="D5280" t="str">
            <v>PC_EMP</v>
          </cell>
          <cell r="E5280" t="str">
            <v>T</v>
          </cell>
          <cell r="F5280" t="str">
            <v>BES</v>
          </cell>
          <cell r="G5280" t="str">
            <v>TOTAL</v>
          </cell>
          <cell r="I5280" t="str">
            <v>MS</v>
          </cell>
          <cell r="K5280" t="str">
            <v>V</v>
          </cell>
          <cell r="L5280">
            <v>38628.496828703705</v>
          </cell>
          <cell r="M5280" t="str">
            <v>gchateaug</v>
          </cell>
          <cell r="N5280">
            <v>38680.624490740738</v>
          </cell>
          <cell r="O5280" t="str">
            <v>gchateaug</v>
          </cell>
          <cell r="Q5280">
            <v>0.09</v>
          </cell>
        </row>
        <row r="5281">
          <cell r="A5281" t="str">
            <v>2003</v>
          </cell>
          <cell r="B5281" t="str">
            <v>PL5</v>
          </cell>
          <cell r="C5281" t="str">
            <v>A00</v>
          </cell>
          <cell r="D5281" t="str">
            <v>PC_EMP</v>
          </cell>
          <cell r="E5281" t="str">
            <v>T</v>
          </cell>
          <cell r="F5281" t="str">
            <v>BES</v>
          </cell>
          <cell r="G5281" t="str">
            <v>RSE</v>
          </cell>
          <cell r="I5281" t="str">
            <v>MS</v>
          </cell>
          <cell r="K5281" t="str">
            <v>V</v>
          </cell>
          <cell r="L5281">
            <v>38628.496828703705</v>
          </cell>
          <cell r="M5281" t="str">
            <v>gchateaug</v>
          </cell>
          <cell r="N5281">
            <v>38680.624490740738</v>
          </cell>
          <cell r="O5281" t="str">
            <v>gchateaug</v>
          </cell>
          <cell r="Q5281">
            <v>0.05</v>
          </cell>
        </row>
        <row r="5282">
          <cell r="A5282" t="str">
            <v>2003</v>
          </cell>
          <cell r="B5282" t="str">
            <v>PL42</v>
          </cell>
          <cell r="C5282" t="str">
            <v>A00</v>
          </cell>
          <cell r="D5282" t="str">
            <v>PC_EMP</v>
          </cell>
          <cell r="E5282" t="str">
            <v>T</v>
          </cell>
          <cell r="F5282" t="str">
            <v>TOTAL</v>
          </cell>
          <cell r="G5282" t="str">
            <v>TOTAL</v>
          </cell>
          <cell r="I5282" t="str">
            <v>MS</v>
          </cell>
          <cell r="K5282" t="str">
            <v>V</v>
          </cell>
          <cell r="L5282">
            <v>38628.496828703705</v>
          </cell>
          <cell r="M5282" t="str">
            <v>gchateaug</v>
          </cell>
          <cell r="N5282">
            <v>38680.624490740738</v>
          </cell>
          <cell r="O5282" t="str">
            <v>gchateaug</v>
          </cell>
          <cell r="Q5282">
            <v>0.61</v>
          </cell>
        </row>
        <row r="5283">
          <cell r="A5283" t="str">
            <v>2003</v>
          </cell>
          <cell r="B5283" t="str">
            <v>PL42</v>
          </cell>
          <cell r="C5283" t="str">
            <v>A00</v>
          </cell>
          <cell r="D5283" t="str">
            <v>PC_EMP</v>
          </cell>
          <cell r="E5283" t="str">
            <v>T</v>
          </cell>
          <cell r="F5283" t="str">
            <v>TOTAL</v>
          </cell>
          <cell r="G5283" t="str">
            <v>RSE</v>
          </cell>
          <cell r="I5283" t="str">
            <v>MS</v>
          </cell>
          <cell r="K5283" t="str">
            <v>V</v>
          </cell>
          <cell r="L5283">
            <v>38628.496828703705</v>
          </cell>
          <cell r="M5283" t="str">
            <v>gchateaug</v>
          </cell>
          <cell r="N5283">
            <v>38680.624490740738</v>
          </cell>
          <cell r="O5283" t="str">
            <v>gchateaug</v>
          </cell>
          <cell r="Q5283">
            <v>0.53</v>
          </cell>
        </row>
        <row r="5284">
          <cell r="A5284" t="str">
            <v>2003</v>
          </cell>
          <cell r="B5284" t="str">
            <v>PL42</v>
          </cell>
          <cell r="C5284" t="str">
            <v>A00</v>
          </cell>
          <cell r="D5284" t="str">
            <v>PC_EMP</v>
          </cell>
          <cell r="E5284" t="str">
            <v>T</v>
          </cell>
          <cell r="F5284" t="str">
            <v>BES</v>
          </cell>
          <cell r="G5284" t="str">
            <v>TOTAL</v>
          </cell>
          <cell r="H5284" t="str">
            <v>:c</v>
          </cell>
          <cell r="I5284" t="str">
            <v>MS</v>
          </cell>
          <cell r="K5284" t="str">
            <v>V</v>
          </cell>
          <cell r="L5284">
            <v>38628.496828703705</v>
          </cell>
          <cell r="M5284" t="str">
            <v>gchateaug</v>
          </cell>
          <cell r="N5284">
            <v>38680.624490740738</v>
          </cell>
          <cell r="O5284" t="str">
            <v>gchateaug</v>
          </cell>
        </row>
        <row r="5285">
          <cell r="A5285" t="str">
            <v>2003</v>
          </cell>
          <cell r="B5285" t="str">
            <v>PL42</v>
          </cell>
          <cell r="C5285" t="str">
            <v>A00</v>
          </cell>
          <cell r="D5285" t="str">
            <v>PC_EMP</v>
          </cell>
          <cell r="E5285" t="str">
            <v>T</v>
          </cell>
          <cell r="F5285" t="str">
            <v>BES</v>
          </cell>
          <cell r="G5285" t="str">
            <v>RSE</v>
          </cell>
          <cell r="H5285" t="str">
            <v>:c</v>
          </cell>
          <cell r="I5285" t="str">
            <v>MS</v>
          </cell>
          <cell r="K5285" t="str">
            <v>V</v>
          </cell>
          <cell r="L5285">
            <v>38628.496828703705</v>
          </cell>
          <cell r="M5285" t="str">
            <v>gchateaug</v>
          </cell>
          <cell r="N5285">
            <v>38680.624490740738</v>
          </cell>
          <cell r="O5285" t="str">
            <v>gchateaug</v>
          </cell>
        </row>
        <row r="5286">
          <cell r="A5286" t="str">
            <v>2003</v>
          </cell>
          <cell r="B5286" t="str">
            <v>PL34</v>
          </cell>
          <cell r="C5286" t="str">
            <v>A00</v>
          </cell>
          <cell r="D5286" t="str">
            <v>PC_EMP</v>
          </cell>
          <cell r="E5286" t="str">
            <v>T</v>
          </cell>
          <cell r="F5286" t="str">
            <v>TOTAL</v>
          </cell>
          <cell r="G5286" t="str">
            <v>TOTAL</v>
          </cell>
          <cell r="I5286" t="str">
            <v>MS</v>
          </cell>
          <cell r="K5286" t="str">
            <v>V</v>
          </cell>
          <cell r="L5286">
            <v>38628.496828703705</v>
          </cell>
          <cell r="M5286" t="str">
            <v>gchateaug</v>
          </cell>
          <cell r="N5286">
            <v>38680.624490740738</v>
          </cell>
          <cell r="O5286" t="str">
            <v>gchateaug</v>
          </cell>
          <cell r="Q5286">
            <v>0.54</v>
          </cell>
        </row>
        <row r="5287">
          <cell r="A5287" t="str">
            <v>2003</v>
          </cell>
          <cell r="B5287" t="str">
            <v>PL34</v>
          </cell>
          <cell r="C5287" t="str">
            <v>A00</v>
          </cell>
          <cell r="D5287" t="str">
            <v>PC_EMP</v>
          </cell>
          <cell r="E5287" t="str">
            <v>T</v>
          </cell>
          <cell r="F5287" t="str">
            <v>TOTAL</v>
          </cell>
          <cell r="G5287" t="str">
            <v>RSE</v>
          </cell>
          <cell r="I5287" t="str">
            <v>MS</v>
          </cell>
          <cell r="K5287" t="str">
            <v>V</v>
          </cell>
          <cell r="L5287">
            <v>38628.496828703705</v>
          </cell>
          <cell r="M5287" t="str">
            <v>gchateaug</v>
          </cell>
          <cell r="N5287">
            <v>38680.624490740738</v>
          </cell>
          <cell r="O5287" t="str">
            <v>gchateaug</v>
          </cell>
          <cell r="Q5287">
            <v>0.46</v>
          </cell>
        </row>
        <row r="5288">
          <cell r="A5288" t="str">
            <v>2003</v>
          </cell>
          <cell r="B5288" t="str">
            <v>PL34</v>
          </cell>
          <cell r="C5288" t="str">
            <v>A00</v>
          </cell>
          <cell r="D5288" t="str">
            <v>PC_EMP</v>
          </cell>
          <cell r="E5288" t="str">
            <v>T</v>
          </cell>
          <cell r="F5288" t="str">
            <v>BES</v>
          </cell>
          <cell r="G5288" t="str">
            <v>TOTAL</v>
          </cell>
          <cell r="H5288" t="str">
            <v>:c</v>
          </cell>
          <cell r="I5288" t="str">
            <v>MS</v>
          </cell>
          <cell r="K5288" t="str">
            <v>V</v>
          </cell>
          <cell r="L5288">
            <v>38628.496828703705</v>
          </cell>
          <cell r="M5288" t="str">
            <v>gchateaug</v>
          </cell>
          <cell r="N5288">
            <v>38680.624490740738</v>
          </cell>
          <cell r="O5288" t="str">
            <v>gchateaug</v>
          </cell>
        </row>
        <row r="5289">
          <cell r="A5289" t="str">
            <v>2003</v>
          </cell>
          <cell r="B5289" t="str">
            <v>PL34</v>
          </cell>
          <cell r="C5289" t="str">
            <v>A00</v>
          </cell>
          <cell r="D5289" t="str">
            <v>PC_EMP</v>
          </cell>
          <cell r="E5289" t="str">
            <v>T</v>
          </cell>
          <cell r="F5289" t="str">
            <v>BES</v>
          </cell>
          <cell r="G5289" t="str">
            <v>RSE</v>
          </cell>
          <cell r="H5289" t="str">
            <v>:c</v>
          </cell>
          <cell r="I5289" t="str">
            <v>MS</v>
          </cell>
          <cell r="K5289" t="str">
            <v>V</v>
          </cell>
          <cell r="L5289">
            <v>38628.496828703705</v>
          </cell>
          <cell r="M5289" t="str">
            <v>gchateaug</v>
          </cell>
          <cell r="N5289">
            <v>38680.624490740738</v>
          </cell>
          <cell r="O5289" t="str">
            <v>gchateaug</v>
          </cell>
        </row>
        <row r="5290">
          <cell r="A5290" t="str">
            <v>2003</v>
          </cell>
          <cell r="B5290" t="str">
            <v>PL3</v>
          </cell>
          <cell r="C5290" t="str">
            <v>A00</v>
          </cell>
          <cell r="D5290" t="str">
            <v>PC_EMP</v>
          </cell>
          <cell r="E5290" t="str">
            <v>T</v>
          </cell>
          <cell r="F5290" t="str">
            <v>TOTAL</v>
          </cell>
          <cell r="G5290" t="str">
            <v>TOTAL</v>
          </cell>
          <cell r="I5290" t="str">
            <v>MS</v>
          </cell>
          <cell r="K5290" t="str">
            <v>V</v>
          </cell>
          <cell r="L5290">
            <v>38628.496828703705</v>
          </cell>
          <cell r="M5290" t="str">
            <v>gchateaug</v>
          </cell>
          <cell r="N5290">
            <v>38680.624490740738</v>
          </cell>
          <cell r="O5290" t="str">
            <v>gchateaug</v>
          </cell>
          <cell r="Q5290">
            <v>0.52</v>
          </cell>
        </row>
        <row r="5291">
          <cell r="A5291" t="str">
            <v>2003</v>
          </cell>
          <cell r="B5291" t="str">
            <v>PL3</v>
          </cell>
          <cell r="C5291" t="str">
            <v>A00</v>
          </cell>
          <cell r="D5291" t="str">
            <v>PC_EMP</v>
          </cell>
          <cell r="E5291" t="str">
            <v>T</v>
          </cell>
          <cell r="F5291" t="str">
            <v>TOTAL</v>
          </cell>
          <cell r="G5291" t="str">
            <v>RSE</v>
          </cell>
          <cell r="I5291" t="str">
            <v>MS</v>
          </cell>
          <cell r="K5291" t="str">
            <v>V</v>
          </cell>
          <cell r="L5291">
            <v>38628.496828703705</v>
          </cell>
          <cell r="M5291" t="str">
            <v>gchateaug</v>
          </cell>
          <cell r="N5291">
            <v>38680.624490740738</v>
          </cell>
          <cell r="O5291" t="str">
            <v>gchateaug</v>
          </cell>
          <cell r="Q5291">
            <v>0.43</v>
          </cell>
        </row>
        <row r="5292">
          <cell r="A5292" t="str">
            <v>2003</v>
          </cell>
          <cell r="B5292" t="str">
            <v>PL3</v>
          </cell>
          <cell r="C5292" t="str">
            <v>A00</v>
          </cell>
          <cell r="D5292" t="str">
            <v>PC_EMP</v>
          </cell>
          <cell r="E5292" t="str">
            <v>T</v>
          </cell>
          <cell r="F5292" t="str">
            <v>BES</v>
          </cell>
          <cell r="G5292" t="str">
            <v>TOTAL</v>
          </cell>
          <cell r="I5292" t="str">
            <v>MS</v>
          </cell>
          <cell r="K5292" t="str">
            <v>V</v>
          </cell>
          <cell r="L5292">
            <v>38628.496828703705</v>
          </cell>
          <cell r="M5292" t="str">
            <v>gchateaug</v>
          </cell>
          <cell r="N5292">
            <v>38680.624490740738</v>
          </cell>
          <cell r="O5292" t="str">
            <v>gchateaug</v>
          </cell>
          <cell r="Q5292">
            <v>0.08</v>
          </cell>
        </row>
        <row r="5293">
          <cell r="A5293" t="str">
            <v>2003</v>
          </cell>
          <cell r="B5293" t="str">
            <v>PL3</v>
          </cell>
          <cell r="C5293" t="str">
            <v>A00</v>
          </cell>
          <cell r="D5293" t="str">
            <v>PC_EMP</v>
          </cell>
          <cell r="E5293" t="str">
            <v>T</v>
          </cell>
          <cell r="F5293" t="str">
            <v>BES</v>
          </cell>
          <cell r="G5293" t="str">
            <v>RSE</v>
          </cell>
          <cell r="I5293" t="str">
            <v>MS</v>
          </cell>
          <cell r="K5293" t="str">
            <v>V</v>
          </cell>
          <cell r="L5293">
            <v>38628.496828703705</v>
          </cell>
          <cell r="M5293" t="str">
            <v>gchateaug</v>
          </cell>
          <cell r="N5293">
            <v>38680.624490740738</v>
          </cell>
          <cell r="O5293" t="str">
            <v>gchateaug</v>
          </cell>
          <cell r="Q5293">
            <v>0.04</v>
          </cell>
        </row>
        <row r="5294">
          <cell r="A5294" t="str">
            <v>2002</v>
          </cell>
          <cell r="B5294" t="str">
            <v>PL33</v>
          </cell>
          <cell r="C5294" t="str">
            <v>A00</v>
          </cell>
          <cell r="D5294" t="str">
            <v>PC_EMP</v>
          </cell>
          <cell r="E5294" t="str">
            <v>T</v>
          </cell>
          <cell r="F5294" t="str">
            <v>TOTAL</v>
          </cell>
          <cell r="G5294" t="str">
            <v>TOTAL</v>
          </cell>
          <cell r="I5294" t="str">
            <v>MS</v>
          </cell>
          <cell r="K5294" t="str">
            <v>V</v>
          </cell>
          <cell r="L5294">
            <v>38628.496840277781</v>
          </cell>
          <cell r="M5294" t="str">
            <v>gchateaug</v>
          </cell>
          <cell r="N5294">
            <v>38680.624467592592</v>
          </cell>
          <cell r="O5294" t="str">
            <v>gchateaug</v>
          </cell>
          <cell r="Q5294">
            <v>0.26</v>
          </cell>
        </row>
        <row r="5295">
          <cell r="A5295" t="str">
            <v>2002</v>
          </cell>
          <cell r="B5295" t="str">
            <v>PL33</v>
          </cell>
          <cell r="C5295" t="str">
            <v>A00</v>
          </cell>
          <cell r="D5295" t="str">
            <v>PC_EMP</v>
          </cell>
          <cell r="E5295" t="str">
            <v>T</v>
          </cell>
          <cell r="F5295" t="str">
            <v>TOTAL</v>
          </cell>
          <cell r="G5295" t="str">
            <v>RSE</v>
          </cell>
          <cell r="I5295" t="str">
            <v>MS</v>
          </cell>
          <cell r="K5295" t="str">
            <v>V</v>
          </cell>
          <cell r="L5295">
            <v>38628.496840277781</v>
          </cell>
          <cell r="M5295" t="str">
            <v>gchateaug</v>
          </cell>
          <cell r="N5295">
            <v>38680.624467592592</v>
          </cell>
          <cell r="O5295" t="str">
            <v>gchateaug</v>
          </cell>
          <cell r="Q5295">
            <v>0.23</v>
          </cell>
        </row>
        <row r="5296">
          <cell r="A5296" t="str">
            <v>2002</v>
          </cell>
          <cell r="B5296" t="str">
            <v>PL33</v>
          </cell>
          <cell r="C5296" t="str">
            <v>A00</v>
          </cell>
          <cell r="D5296" t="str">
            <v>PC_EMP</v>
          </cell>
          <cell r="E5296" t="str">
            <v>T</v>
          </cell>
          <cell r="F5296" t="str">
            <v>BES</v>
          </cell>
          <cell r="G5296" t="str">
            <v>TOTAL</v>
          </cell>
          <cell r="H5296" t="str">
            <v>:c</v>
          </cell>
          <cell r="I5296" t="str">
            <v>MS</v>
          </cell>
          <cell r="K5296" t="str">
            <v>V</v>
          </cell>
          <cell r="L5296">
            <v>38628.496840277781</v>
          </cell>
          <cell r="M5296" t="str">
            <v>gchateaug</v>
          </cell>
          <cell r="N5296">
            <v>38680.624467592592</v>
          </cell>
          <cell r="O5296" t="str">
            <v>gchateaug</v>
          </cell>
        </row>
        <row r="5297">
          <cell r="A5297" t="str">
            <v>2002</v>
          </cell>
          <cell r="B5297" t="str">
            <v>PL33</v>
          </cell>
          <cell r="C5297" t="str">
            <v>A00</v>
          </cell>
          <cell r="D5297" t="str">
            <v>PC_EMP</v>
          </cell>
          <cell r="E5297" t="str">
            <v>T</v>
          </cell>
          <cell r="F5297" t="str">
            <v>BES</v>
          </cell>
          <cell r="G5297" t="str">
            <v>RSE</v>
          </cell>
          <cell r="H5297" t="str">
            <v>:c</v>
          </cell>
          <cell r="I5297" t="str">
            <v>MS</v>
          </cell>
          <cell r="K5297" t="str">
            <v>V</v>
          </cell>
          <cell r="L5297">
            <v>38628.496840277781</v>
          </cell>
          <cell r="M5297" t="str">
            <v>gchateaug</v>
          </cell>
          <cell r="N5297">
            <v>38680.624467592592</v>
          </cell>
          <cell r="O5297" t="str">
            <v>gchateaug</v>
          </cell>
        </row>
        <row r="5298">
          <cell r="A5298" t="str">
            <v>2002</v>
          </cell>
          <cell r="B5298" t="str">
            <v>NL42</v>
          </cell>
          <cell r="C5298" t="str">
            <v>A00</v>
          </cell>
          <cell r="D5298" t="str">
            <v>PC_EMP</v>
          </cell>
          <cell r="E5298" t="str">
            <v>T</v>
          </cell>
          <cell r="F5298" t="str">
            <v>TOTAL</v>
          </cell>
          <cell r="G5298" t="str">
            <v>TOTAL</v>
          </cell>
          <cell r="H5298" t="str">
            <v>:</v>
          </cell>
          <cell r="I5298" t="str">
            <v>MS</v>
          </cell>
          <cell r="K5298" t="str">
            <v>V</v>
          </cell>
          <cell r="L5298">
            <v>38628.496840277781</v>
          </cell>
          <cell r="M5298" t="str">
            <v>gchateaug</v>
          </cell>
          <cell r="N5298">
            <v>38680.624467592592</v>
          </cell>
          <cell r="O5298" t="str">
            <v>gchateaug</v>
          </cell>
        </row>
        <row r="5299">
          <cell r="A5299" t="str">
            <v>2002</v>
          </cell>
          <cell r="B5299" t="str">
            <v>NL42</v>
          </cell>
          <cell r="C5299" t="str">
            <v>A00</v>
          </cell>
          <cell r="D5299" t="str">
            <v>PC_EMP</v>
          </cell>
          <cell r="E5299" t="str">
            <v>T</v>
          </cell>
          <cell r="F5299" t="str">
            <v>BES</v>
          </cell>
          <cell r="G5299" t="str">
            <v>TOTAL</v>
          </cell>
          <cell r="H5299" t="str">
            <v>:</v>
          </cell>
          <cell r="I5299" t="str">
            <v>MS</v>
          </cell>
          <cell r="K5299" t="str">
            <v>V</v>
          </cell>
          <cell r="L5299">
            <v>38628.496840277781</v>
          </cell>
          <cell r="M5299" t="str">
            <v>gchateaug</v>
          </cell>
          <cell r="N5299">
            <v>38680.624467592592</v>
          </cell>
          <cell r="O5299" t="str">
            <v>gchateaug</v>
          </cell>
        </row>
        <row r="5300">
          <cell r="A5300" t="str">
            <v>2002</v>
          </cell>
          <cell r="B5300" t="str">
            <v>NL41</v>
          </cell>
          <cell r="C5300" t="str">
            <v>A00</v>
          </cell>
          <cell r="D5300" t="str">
            <v>PC_EMP</v>
          </cell>
          <cell r="E5300" t="str">
            <v>T</v>
          </cell>
          <cell r="F5300" t="str">
            <v>TOTAL</v>
          </cell>
          <cell r="G5300" t="str">
            <v>TOTAL</v>
          </cell>
          <cell r="H5300" t="str">
            <v>:</v>
          </cell>
          <cell r="I5300" t="str">
            <v>MS</v>
          </cell>
          <cell r="K5300" t="str">
            <v>V</v>
          </cell>
          <cell r="L5300">
            <v>38628.496840277781</v>
          </cell>
          <cell r="M5300" t="str">
            <v>gchateaug</v>
          </cell>
          <cell r="N5300">
            <v>38680.624467592592</v>
          </cell>
          <cell r="O5300" t="str">
            <v>gchateaug</v>
          </cell>
        </row>
        <row r="5301">
          <cell r="A5301" t="str">
            <v>2002</v>
          </cell>
          <cell r="B5301" t="str">
            <v>NL41</v>
          </cell>
          <cell r="C5301" t="str">
            <v>A00</v>
          </cell>
          <cell r="D5301" t="str">
            <v>PC_EMP</v>
          </cell>
          <cell r="E5301" t="str">
            <v>T</v>
          </cell>
          <cell r="F5301" t="str">
            <v>BES</v>
          </cell>
          <cell r="G5301" t="str">
            <v>TOTAL</v>
          </cell>
          <cell r="H5301" t="str">
            <v>:</v>
          </cell>
          <cell r="I5301" t="str">
            <v>MS</v>
          </cell>
          <cell r="K5301" t="str">
            <v>V</v>
          </cell>
          <cell r="L5301">
            <v>38628.496840277781</v>
          </cell>
          <cell r="M5301" t="str">
            <v>gchateaug</v>
          </cell>
          <cell r="N5301">
            <v>38680.624467592592</v>
          </cell>
          <cell r="O5301" t="str">
            <v>gchateaug</v>
          </cell>
        </row>
        <row r="5302">
          <cell r="A5302" t="str">
            <v>2002</v>
          </cell>
          <cell r="B5302" t="str">
            <v>NL23</v>
          </cell>
          <cell r="C5302" t="str">
            <v>A00</v>
          </cell>
          <cell r="D5302" t="str">
            <v>PC_EMP</v>
          </cell>
          <cell r="E5302" t="str">
            <v>T</v>
          </cell>
          <cell r="F5302" t="str">
            <v>TOTAL</v>
          </cell>
          <cell r="G5302" t="str">
            <v>TOTAL</v>
          </cell>
          <cell r="H5302" t="str">
            <v>:</v>
          </cell>
          <cell r="I5302" t="str">
            <v>MS</v>
          </cell>
          <cell r="K5302" t="str">
            <v>V</v>
          </cell>
          <cell r="L5302">
            <v>38628.496840277781</v>
          </cell>
          <cell r="M5302" t="str">
            <v>gchateaug</v>
          </cell>
          <cell r="N5302">
            <v>38680.624467592592</v>
          </cell>
          <cell r="O5302" t="str">
            <v>gchateaug</v>
          </cell>
        </row>
        <row r="5303">
          <cell r="A5303" t="str">
            <v>2002</v>
          </cell>
          <cell r="B5303" t="str">
            <v>NL23</v>
          </cell>
          <cell r="C5303" t="str">
            <v>A00</v>
          </cell>
          <cell r="D5303" t="str">
            <v>PC_EMP</v>
          </cell>
          <cell r="E5303" t="str">
            <v>T</v>
          </cell>
          <cell r="F5303" t="str">
            <v>BES</v>
          </cell>
          <cell r="G5303" t="str">
            <v>TOTAL</v>
          </cell>
          <cell r="H5303" t="str">
            <v>:</v>
          </cell>
          <cell r="I5303" t="str">
            <v>MS</v>
          </cell>
          <cell r="K5303" t="str">
            <v>V</v>
          </cell>
          <cell r="L5303">
            <v>38628.496840277781</v>
          </cell>
          <cell r="M5303" t="str">
            <v>gchateaug</v>
          </cell>
          <cell r="N5303">
            <v>38680.624467592592</v>
          </cell>
          <cell r="O5303" t="str">
            <v>gchateaug</v>
          </cell>
        </row>
        <row r="5304">
          <cell r="A5304" t="str">
            <v>2002</v>
          </cell>
          <cell r="B5304" t="str">
            <v>NL22</v>
          </cell>
          <cell r="C5304" t="str">
            <v>A00</v>
          </cell>
          <cell r="D5304" t="str">
            <v>PC_EMP</v>
          </cell>
          <cell r="E5304" t="str">
            <v>T</v>
          </cell>
          <cell r="F5304" t="str">
            <v>TOTAL</v>
          </cell>
          <cell r="G5304" t="str">
            <v>TOTAL</v>
          </cell>
          <cell r="H5304" t="str">
            <v>:</v>
          </cell>
          <cell r="I5304" t="str">
            <v>MS</v>
          </cell>
          <cell r="K5304" t="str">
            <v>V</v>
          </cell>
          <cell r="L5304">
            <v>38628.496840277781</v>
          </cell>
          <cell r="M5304" t="str">
            <v>gchateaug</v>
          </cell>
          <cell r="N5304">
            <v>38680.624467592592</v>
          </cell>
          <cell r="O5304" t="str">
            <v>gchateaug</v>
          </cell>
        </row>
        <row r="5305">
          <cell r="A5305" t="str">
            <v>2003</v>
          </cell>
          <cell r="B5305" t="str">
            <v>DE80</v>
          </cell>
          <cell r="C5305" t="str">
            <v>A00</v>
          </cell>
          <cell r="D5305" t="str">
            <v>PC_EMP</v>
          </cell>
          <cell r="E5305" t="str">
            <v>T</v>
          </cell>
          <cell r="F5305" t="str">
            <v>BES</v>
          </cell>
          <cell r="G5305" t="str">
            <v>TOTAL</v>
          </cell>
          <cell r="I5305" t="str">
            <v>MS</v>
          </cell>
          <cell r="K5305" t="str">
            <v>V</v>
          </cell>
          <cell r="L5305">
            <v>38628.496840277781</v>
          </cell>
          <cell r="M5305" t="str">
            <v>gchateaug</v>
          </cell>
          <cell r="N5305">
            <v>38680.630694444444</v>
          </cell>
          <cell r="O5305" t="str">
            <v>gchateaug</v>
          </cell>
          <cell r="Q5305">
            <v>0.19</v>
          </cell>
        </row>
        <row r="5306">
          <cell r="A5306" t="str">
            <v>2003</v>
          </cell>
          <cell r="B5306" t="str">
            <v>DE80</v>
          </cell>
          <cell r="C5306" t="str">
            <v>A00</v>
          </cell>
          <cell r="D5306" t="str">
            <v>PC_EMP</v>
          </cell>
          <cell r="E5306" t="str">
            <v>T</v>
          </cell>
          <cell r="F5306" t="str">
            <v>BES</v>
          </cell>
          <cell r="G5306" t="str">
            <v>RSE</v>
          </cell>
          <cell r="I5306" t="str">
            <v>MS</v>
          </cell>
          <cell r="K5306" t="str">
            <v>V</v>
          </cell>
          <cell r="L5306">
            <v>38628.496840277781</v>
          </cell>
          <cell r="M5306" t="str">
            <v>gchateaug</v>
          </cell>
          <cell r="N5306">
            <v>38680.630694444444</v>
          </cell>
          <cell r="O5306" t="str">
            <v>gchateaug</v>
          </cell>
          <cell r="Q5306">
            <v>0.12</v>
          </cell>
        </row>
        <row r="5307">
          <cell r="A5307" t="str">
            <v>2003</v>
          </cell>
          <cell r="B5307" t="str">
            <v>DE8</v>
          </cell>
          <cell r="C5307" t="str">
            <v>A00</v>
          </cell>
          <cell r="D5307" t="str">
            <v>PC_EMP</v>
          </cell>
          <cell r="E5307" t="str">
            <v>T</v>
          </cell>
          <cell r="F5307" t="str">
            <v>TOTAL</v>
          </cell>
          <cell r="G5307" t="str">
            <v>TOTAL</v>
          </cell>
          <cell r="I5307" t="str">
            <v>MS</v>
          </cell>
          <cell r="K5307" t="str">
            <v>V</v>
          </cell>
          <cell r="L5307">
            <v>38628.496840277781</v>
          </cell>
          <cell r="M5307" t="str">
            <v>gchateaug</v>
          </cell>
          <cell r="N5307">
            <v>38680.630694444444</v>
          </cell>
          <cell r="O5307" t="str">
            <v>gchateaug</v>
          </cell>
          <cell r="Q5307">
            <v>1.1200000000000001</v>
          </cell>
        </row>
        <row r="5308">
          <cell r="A5308" t="str">
            <v>2003</v>
          </cell>
          <cell r="B5308" t="str">
            <v>DE8</v>
          </cell>
          <cell r="C5308" t="str">
            <v>A00</v>
          </cell>
          <cell r="D5308" t="str">
            <v>PC_EMP</v>
          </cell>
          <cell r="E5308" t="str">
            <v>T</v>
          </cell>
          <cell r="F5308" t="str">
            <v>TOTAL</v>
          </cell>
          <cell r="G5308" t="str">
            <v>RSE</v>
          </cell>
          <cell r="I5308" t="str">
            <v>MS</v>
          </cell>
          <cell r="K5308" t="str">
            <v>V</v>
          </cell>
          <cell r="L5308">
            <v>38628.496840277781</v>
          </cell>
          <cell r="M5308" t="str">
            <v>gchateaug</v>
          </cell>
          <cell r="N5308">
            <v>38680.630694444444</v>
          </cell>
          <cell r="O5308" t="str">
            <v>gchateaug</v>
          </cell>
          <cell r="Q5308">
            <v>0.75</v>
          </cell>
        </row>
        <row r="5309">
          <cell r="A5309" t="str">
            <v>2003</v>
          </cell>
          <cell r="B5309" t="str">
            <v>DE8</v>
          </cell>
          <cell r="C5309" t="str">
            <v>A00</v>
          </cell>
          <cell r="D5309" t="str">
            <v>PC_EMP</v>
          </cell>
          <cell r="E5309" t="str">
            <v>T</v>
          </cell>
          <cell r="F5309" t="str">
            <v>BES</v>
          </cell>
          <cell r="G5309" t="str">
            <v>TOTAL</v>
          </cell>
          <cell r="I5309" t="str">
            <v>MS</v>
          </cell>
          <cell r="K5309" t="str">
            <v>V</v>
          </cell>
          <cell r="L5309">
            <v>38628.496840277781</v>
          </cell>
          <cell r="M5309" t="str">
            <v>gchateaug</v>
          </cell>
          <cell r="N5309">
            <v>38680.630694444444</v>
          </cell>
          <cell r="O5309" t="str">
            <v>gchateaug</v>
          </cell>
          <cell r="Q5309">
            <v>0.19</v>
          </cell>
        </row>
        <row r="5310">
          <cell r="A5310" t="str">
            <v>2003</v>
          </cell>
          <cell r="B5310" t="str">
            <v>DE8</v>
          </cell>
          <cell r="C5310" t="str">
            <v>A00</v>
          </cell>
          <cell r="D5310" t="str">
            <v>PC_EMP</v>
          </cell>
          <cell r="E5310" t="str">
            <v>T</v>
          </cell>
          <cell r="F5310" t="str">
            <v>BES</v>
          </cell>
          <cell r="G5310" t="str">
            <v>RSE</v>
          </cell>
          <cell r="I5310" t="str">
            <v>MS</v>
          </cell>
          <cell r="K5310" t="str">
            <v>V</v>
          </cell>
          <cell r="L5310">
            <v>38628.496840277781</v>
          </cell>
          <cell r="M5310" t="str">
            <v>gchateaug</v>
          </cell>
          <cell r="N5310">
            <v>38680.630694444444</v>
          </cell>
          <cell r="O5310" t="str">
            <v>gchateaug</v>
          </cell>
          <cell r="Q5310">
            <v>0.12</v>
          </cell>
        </row>
        <row r="5311">
          <cell r="A5311" t="str">
            <v>2003</v>
          </cell>
          <cell r="B5311" t="str">
            <v>DE72</v>
          </cell>
          <cell r="C5311" t="str">
            <v>A00</v>
          </cell>
          <cell r="D5311" t="str">
            <v>PC_EMP</v>
          </cell>
          <cell r="E5311" t="str">
            <v>T</v>
          </cell>
          <cell r="F5311" t="str">
            <v>TOTAL</v>
          </cell>
          <cell r="G5311" t="str">
            <v>TOTAL</v>
          </cell>
          <cell r="I5311" t="str">
            <v>MS</v>
          </cell>
          <cell r="K5311" t="str">
            <v>V</v>
          </cell>
          <cell r="L5311">
            <v>38628.496840277781</v>
          </cell>
          <cell r="M5311" t="str">
            <v>gchateaug</v>
          </cell>
          <cell r="N5311">
            <v>38680.630694444444</v>
          </cell>
          <cell r="O5311" t="str">
            <v>gchateaug</v>
          </cell>
          <cell r="Q5311">
            <v>2.12</v>
          </cell>
        </row>
        <row r="5312">
          <cell r="A5312" t="str">
            <v>2003</v>
          </cell>
          <cell r="B5312" t="str">
            <v>DE72</v>
          </cell>
          <cell r="C5312" t="str">
            <v>A00</v>
          </cell>
          <cell r="D5312" t="str">
            <v>PC_EMP</v>
          </cell>
          <cell r="E5312" t="str">
            <v>T</v>
          </cell>
          <cell r="F5312" t="str">
            <v>TOTAL</v>
          </cell>
          <cell r="G5312" t="str">
            <v>RSE</v>
          </cell>
          <cell r="I5312" t="str">
            <v>MS</v>
          </cell>
          <cell r="K5312" t="str">
            <v>V</v>
          </cell>
          <cell r="L5312">
            <v>38628.496840277781</v>
          </cell>
          <cell r="M5312" t="str">
            <v>gchateaug</v>
          </cell>
          <cell r="N5312">
            <v>38680.630694444444</v>
          </cell>
          <cell r="O5312" t="str">
            <v>gchateaug</v>
          </cell>
          <cell r="Q5312">
            <v>1.25</v>
          </cell>
        </row>
        <row r="5313">
          <cell r="A5313" t="str">
            <v>2003</v>
          </cell>
          <cell r="B5313" t="str">
            <v>DE72</v>
          </cell>
          <cell r="C5313" t="str">
            <v>A00</v>
          </cell>
          <cell r="D5313" t="str">
            <v>PC_EMP</v>
          </cell>
          <cell r="E5313" t="str">
            <v>T</v>
          </cell>
          <cell r="F5313" t="str">
            <v>BES</v>
          </cell>
          <cell r="G5313" t="str">
            <v>TOTAL</v>
          </cell>
          <cell r="I5313" t="str">
            <v>MS</v>
          </cell>
          <cell r="K5313" t="str">
            <v>V</v>
          </cell>
          <cell r="L5313">
            <v>38628.496840277781</v>
          </cell>
          <cell r="M5313" t="str">
            <v>gchateaug</v>
          </cell>
          <cell r="N5313">
            <v>38680.630694444444</v>
          </cell>
          <cell r="O5313" t="str">
            <v>gchateaug</v>
          </cell>
          <cell r="Q5313">
            <v>0.48</v>
          </cell>
        </row>
        <row r="5314">
          <cell r="A5314" t="str">
            <v>2003</v>
          </cell>
          <cell r="B5314" t="str">
            <v>DE72</v>
          </cell>
          <cell r="C5314" t="str">
            <v>A00</v>
          </cell>
          <cell r="D5314" t="str">
            <v>PC_EMP</v>
          </cell>
          <cell r="E5314" t="str">
            <v>T</v>
          </cell>
          <cell r="F5314" t="str">
            <v>BES</v>
          </cell>
          <cell r="G5314" t="str">
            <v>RSE</v>
          </cell>
          <cell r="I5314" t="str">
            <v>MS</v>
          </cell>
          <cell r="K5314" t="str">
            <v>V</v>
          </cell>
          <cell r="L5314">
            <v>38628.496840277781</v>
          </cell>
          <cell r="M5314" t="str">
            <v>gchateaug</v>
          </cell>
          <cell r="N5314">
            <v>38680.630694444444</v>
          </cell>
          <cell r="O5314" t="str">
            <v>gchateaug</v>
          </cell>
          <cell r="Q5314">
            <v>0.2</v>
          </cell>
        </row>
        <row r="5315">
          <cell r="A5315" t="str">
            <v>2003</v>
          </cell>
          <cell r="B5315" t="str">
            <v>DE71</v>
          </cell>
          <cell r="C5315" t="str">
            <v>A00</v>
          </cell>
          <cell r="D5315" t="str">
            <v>PC_EMP</v>
          </cell>
          <cell r="E5315" t="str">
            <v>T</v>
          </cell>
          <cell r="F5315" t="str">
            <v>TOTAL</v>
          </cell>
          <cell r="G5315" t="str">
            <v>TOTAL</v>
          </cell>
          <cell r="I5315" t="str">
            <v>MS</v>
          </cell>
          <cell r="K5315" t="str">
            <v>V</v>
          </cell>
          <cell r="L5315">
            <v>38628.496840277781</v>
          </cell>
          <cell r="M5315" t="str">
            <v>gchateaug</v>
          </cell>
          <cell r="N5315">
            <v>38680.630694444444</v>
          </cell>
          <cell r="O5315" t="str">
            <v>gchateaug</v>
          </cell>
          <cell r="Q5315">
            <v>2.34</v>
          </cell>
        </row>
        <row r="5316">
          <cell r="A5316" t="str">
            <v>2003</v>
          </cell>
          <cell r="B5316" t="str">
            <v>DE71</v>
          </cell>
          <cell r="C5316" t="str">
            <v>A00</v>
          </cell>
          <cell r="D5316" t="str">
            <v>PC_EMP</v>
          </cell>
          <cell r="E5316" t="str">
            <v>T</v>
          </cell>
          <cell r="F5316" t="str">
            <v>TOTAL</v>
          </cell>
          <cell r="G5316" t="str">
            <v>RSE</v>
          </cell>
          <cell r="I5316" t="str">
            <v>MS</v>
          </cell>
          <cell r="K5316" t="str">
            <v>V</v>
          </cell>
          <cell r="L5316">
            <v>38628.496840277781</v>
          </cell>
          <cell r="M5316" t="str">
            <v>gchateaug</v>
          </cell>
          <cell r="N5316">
            <v>38680.630694444444</v>
          </cell>
          <cell r="O5316" t="str">
            <v>gchateaug</v>
          </cell>
          <cell r="Q5316">
            <v>1.25</v>
          </cell>
        </row>
        <row r="5317">
          <cell r="A5317" t="str">
            <v>2003</v>
          </cell>
          <cell r="B5317" t="str">
            <v>DE71</v>
          </cell>
          <cell r="C5317" t="str">
            <v>A00</v>
          </cell>
          <cell r="D5317" t="str">
            <v>PC_EMP</v>
          </cell>
          <cell r="E5317" t="str">
            <v>T</v>
          </cell>
          <cell r="F5317" t="str">
            <v>BES</v>
          </cell>
          <cell r="G5317" t="str">
            <v>TOTAL</v>
          </cell>
          <cell r="I5317" t="str">
            <v>MS</v>
          </cell>
          <cell r="K5317" t="str">
            <v>V</v>
          </cell>
          <cell r="L5317">
            <v>38628.496840277781</v>
          </cell>
          <cell r="M5317" t="str">
            <v>gchateaug</v>
          </cell>
          <cell r="N5317">
            <v>38680.630694444444</v>
          </cell>
          <cell r="O5317" t="str">
            <v>gchateaug</v>
          </cell>
          <cell r="Q5317">
            <v>1.61</v>
          </cell>
        </row>
        <row r="5318">
          <cell r="A5318" t="str">
            <v>2003</v>
          </cell>
          <cell r="B5318" t="str">
            <v>DE71</v>
          </cell>
          <cell r="C5318" t="str">
            <v>A00</v>
          </cell>
          <cell r="D5318" t="str">
            <v>PC_EMP</v>
          </cell>
          <cell r="E5318" t="str">
            <v>T</v>
          </cell>
          <cell r="F5318" t="str">
            <v>BES</v>
          </cell>
          <cell r="G5318" t="str">
            <v>RSE</v>
          </cell>
          <cell r="I5318" t="str">
            <v>MS</v>
          </cell>
          <cell r="K5318" t="str">
            <v>V</v>
          </cell>
          <cell r="L5318">
            <v>38628.496840277781</v>
          </cell>
          <cell r="M5318" t="str">
            <v>gchateaug</v>
          </cell>
          <cell r="N5318">
            <v>38680.630694444444</v>
          </cell>
          <cell r="O5318" t="str">
            <v>gchateaug</v>
          </cell>
          <cell r="Q5318">
            <v>0.8</v>
          </cell>
        </row>
        <row r="5319">
          <cell r="A5319" t="str">
            <v>2003</v>
          </cell>
          <cell r="B5319" t="str">
            <v>DE26</v>
          </cell>
          <cell r="C5319" t="str">
            <v>A00</v>
          </cell>
          <cell r="D5319" t="str">
            <v>PC_EMP</v>
          </cell>
          <cell r="E5319" t="str">
            <v>T</v>
          </cell>
          <cell r="F5319" t="str">
            <v>TOTAL</v>
          </cell>
          <cell r="G5319" t="str">
            <v>TOTAL</v>
          </cell>
          <cell r="I5319" t="str">
            <v>MS</v>
          </cell>
          <cell r="K5319" t="str">
            <v>V</v>
          </cell>
          <cell r="L5319">
            <v>38628.496840277781</v>
          </cell>
          <cell r="M5319" t="str">
            <v>gchateaug</v>
          </cell>
          <cell r="N5319">
            <v>38680.630694444444</v>
          </cell>
          <cell r="O5319" t="str">
            <v>gchateaug</v>
          </cell>
          <cell r="Q5319">
            <v>1.6</v>
          </cell>
        </row>
        <row r="5320">
          <cell r="A5320" t="str">
            <v>2003</v>
          </cell>
          <cell r="B5320" t="str">
            <v>DE26</v>
          </cell>
          <cell r="C5320" t="str">
            <v>A00</v>
          </cell>
          <cell r="D5320" t="str">
            <v>PC_EMP</v>
          </cell>
          <cell r="E5320" t="str">
            <v>T</v>
          </cell>
          <cell r="F5320" t="str">
            <v>TOTAL</v>
          </cell>
          <cell r="G5320" t="str">
            <v>RSE</v>
          </cell>
          <cell r="I5320" t="str">
            <v>MS</v>
          </cell>
          <cell r="K5320" t="str">
            <v>V</v>
          </cell>
          <cell r="L5320">
            <v>38628.496840277781</v>
          </cell>
          <cell r="M5320" t="str">
            <v>gchateaug</v>
          </cell>
          <cell r="N5320">
            <v>38680.630694444444</v>
          </cell>
          <cell r="O5320" t="str">
            <v>gchateaug</v>
          </cell>
          <cell r="Q5320">
            <v>0.88</v>
          </cell>
        </row>
        <row r="5321">
          <cell r="A5321" t="str">
            <v>2003</v>
          </cell>
          <cell r="B5321" t="str">
            <v>DE26</v>
          </cell>
          <cell r="C5321" t="str">
            <v>A00</v>
          </cell>
          <cell r="D5321" t="str">
            <v>PC_EMP</v>
          </cell>
          <cell r="E5321" t="str">
            <v>T</v>
          </cell>
          <cell r="F5321" t="str">
            <v>BES</v>
          </cell>
          <cell r="G5321" t="str">
            <v>TOTAL</v>
          </cell>
          <cell r="I5321" t="str">
            <v>MS</v>
          </cell>
          <cell r="K5321" t="str">
            <v>V</v>
          </cell>
          <cell r="L5321">
            <v>38628.496840277781</v>
          </cell>
          <cell r="M5321" t="str">
            <v>gchateaug</v>
          </cell>
          <cell r="N5321">
            <v>38680.630694444444</v>
          </cell>
          <cell r="O5321" t="str">
            <v>gchateaug</v>
          </cell>
          <cell r="Q5321">
            <v>0.79</v>
          </cell>
        </row>
        <row r="5322">
          <cell r="A5322" t="str">
            <v>2000</v>
          </cell>
          <cell r="B5322" t="str">
            <v>RO04</v>
          </cell>
          <cell r="C5322" t="str">
            <v>A00</v>
          </cell>
          <cell r="D5322" t="str">
            <v>PC_EMP</v>
          </cell>
          <cell r="E5322" t="str">
            <v>T</v>
          </cell>
          <cell r="F5322" t="str">
            <v>BES</v>
          </cell>
          <cell r="G5322" t="str">
            <v>RSE</v>
          </cell>
          <cell r="H5322" t="str">
            <v>:</v>
          </cell>
          <cell r="I5322" t="str">
            <v>NC</v>
          </cell>
          <cell r="K5322" t="str">
            <v>V</v>
          </cell>
          <cell r="L5322">
            <v>38628.496770833335</v>
          </cell>
          <cell r="M5322" t="str">
            <v>gchateaug</v>
          </cell>
          <cell r="N5322">
            <v>38680.624432870369</v>
          </cell>
          <cell r="O5322" t="str">
            <v>gchateaug</v>
          </cell>
        </row>
        <row r="5323">
          <cell r="A5323" t="str">
            <v>2000</v>
          </cell>
          <cell r="B5323" t="str">
            <v>RO04</v>
          </cell>
          <cell r="C5323" t="str">
            <v>A00</v>
          </cell>
          <cell r="D5323" t="str">
            <v>PC_EMP</v>
          </cell>
          <cell r="E5323" t="str">
            <v>T</v>
          </cell>
          <cell r="F5323" t="str">
            <v>BES</v>
          </cell>
          <cell r="G5323" t="str">
            <v>TOTAL</v>
          </cell>
          <cell r="H5323" t="str">
            <v>:</v>
          </cell>
          <cell r="I5323" t="str">
            <v>NC</v>
          </cell>
          <cell r="K5323" t="str">
            <v>V</v>
          </cell>
          <cell r="L5323">
            <v>38628.496770833335</v>
          </cell>
          <cell r="M5323" t="str">
            <v>gchateaug</v>
          </cell>
          <cell r="N5323">
            <v>38680.624432870369</v>
          </cell>
          <cell r="O5323" t="str">
            <v>gchateaug</v>
          </cell>
        </row>
        <row r="5324">
          <cell r="A5324" t="str">
            <v>1999</v>
          </cell>
          <cell r="B5324" t="str">
            <v>RO02</v>
          </cell>
          <cell r="C5324" t="str">
            <v>A00</v>
          </cell>
          <cell r="D5324" t="str">
            <v>PC_EMP</v>
          </cell>
          <cell r="E5324" t="str">
            <v>T</v>
          </cell>
          <cell r="F5324" t="str">
            <v>BES</v>
          </cell>
          <cell r="G5324" t="str">
            <v>TOTAL</v>
          </cell>
          <cell r="H5324" t="str">
            <v>:</v>
          </cell>
          <cell r="I5324" t="str">
            <v>NC</v>
          </cell>
          <cell r="K5324" t="str">
            <v>V</v>
          </cell>
          <cell r="L5324">
            <v>38628.496770833335</v>
          </cell>
          <cell r="M5324" t="str">
            <v>gchateaug</v>
          </cell>
          <cell r="N5324">
            <v>38680.624444444446</v>
          </cell>
          <cell r="O5324" t="str">
            <v>gchateaug</v>
          </cell>
        </row>
        <row r="5325">
          <cell r="A5325" t="str">
            <v>1999</v>
          </cell>
          <cell r="B5325" t="str">
            <v>RO02</v>
          </cell>
          <cell r="C5325" t="str">
            <v>A00</v>
          </cell>
          <cell r="D5325" t="str">
            <v>PC_EMP</v>
          </cell>
          <cell r="E5325" t="str">
            <v>T</v>
          </cell>
          <cell r="F5325" t="str">
            <v>TOTAL</v>
          </cell>
          <cell r="G5325" t="str">
            <v>RSE</v>
          </cell>
          <cell r="H5325" t="str">
            <v>:</v>
          </cell>
          <cell r="I5325" t="str">
            <v>NC</v>
          </cell>
          <cell r="K5325" t="str">
            <v>V</v>
          </cell>
          <cell r="L5325">
            <v>38628.496770833335</v>
          </cell>
          <cell r="M5325" t="str">
            <v>gchateaug</v>
          </cell>
          <cell r="N5325">
            <v>38680.624444444446</v>
          </cell>
          <cell r="O5325" t="str">
            <v>gchateaug</v>
          </cell>
        </row>
        <row r="5326">
          <cell r="A5326" t="str">
            <v>1999</v>
          </cell>
          <cell r="B5326" t="str">
            <v>RO02</v>
          </cell>
          <cell r="C5326" t="str">
            <v>A00</v>
          </cell>
          <cell r="D5326" t="str">
            <v>PC_EMP</v>
          </cell>
          <cell r="E5326" t="str">
            <v>T</v>
          </cell>
          <cell r="F5326" t="str">
            <v>TOTAL</v>
          </cell>
          <cell r="G5326" t="str">
            <v>TOTAL</v>
          </cell>
          <cell r="H5326" t="str">
            <v>:</v>
          </cell>
          <cell r="I5326" t="str">
            <v>NC</v>
          </cell>
          <cell r="K5326" t="str">
            <v>V</v>
          </cell>
          <cell r="L5326">
            <v>38628.496770833335</v>
          </cell>
          <cell r="M5326" t="str">
            <v>gchateaug</v>
          </cell>
          <cell r="N5326">
            <v>38680.624444444446</v>
          </cell>
          <cell r="O5326" t="str">
            <v>gchateaug</v>
          </cell>
        </row>
        <row r="5327">
          <cell r="A5327" t="str">
            <v>1999</v>
          </cell>
          <cell r="B5327" t="str">
            <v>PT20</v>
          </cell>
          <cell r="C5327" t="str">
            <v>A00</v>
          </cell>
          <cell r="D5327" t="str">
            <v>PC_EMP</v>
          </cell>
          <cell r="E5327" t="str">
            <v>T</v>
          </cell>
          <cell r="F5327" t="str">
            <v>BES</v>
          </cell>
          <cell r="G5327" t="str">
            <v>RSE</v>
          </cell>
          <cell r="H5327" t="str">
            <v>:</v>
          </cell>
          <cell r="I5327" t="str">
            <v>NC</v>
          </cell>
          <cell r="K5327" t="str">
            <v>V</v>
          </cell>
          <cell r="L5327">
            <v>38628.496770833335</v>
          </cell>
          <cell r="M5327" t="str">
            <v>gchateaug</v>
          </cell>
          <cell r="N5327">
            <v>38680.624444444446</v>
          </cell>
          <cell r="O5327" t="str">
            <v>gchateaug</v>
          </cell>
        </row>
        <row r="5328">
          <cell r="A5328" t="str">
            <v>1999</v>
          </cell>
          <cell r="B5328" t="str">
            <v>PT20</v>
          </cell>
          <cell r="C5328" t="str">
            <v>A00</v>
          </cell>
          <cell r="D5328" t="str">
            <v>PC_EMP</v>
          </cell>
          <cell r="E5328" t="str">
            <v>T</v>
          </cell>
          <cell r="F5328" t="str">
            <v>BES</v>
          </cell>
          <cell r="G5328" t="str">
            <v>TOTAL</v>
          </cell>
          <cell r="I5328" t="str">
            <v>NC</v>
          </cell>
          <cell r="J5328" t="str">
            <v>; former flag equal "s"</v>
          </cell>
          <cell r="K5328" t="str">
            <v>V</v>
          </cell>
          <cell r="L5328">
            <v>38628.496770833335</v>
          </cell>
          <cell r="M5328" t="str">
            <v>gchateaug</v>
          </cell>
          <cell r="N5328">
            <v>38680.624444444446</v>
          </cell>
          <cell r="O5328" t="str">
            <v>gchateaug</v>
          </cell>
          <cell r="Q5328">
            <v>0.01</v>
          </cell>
        </row>
        <row r="5329">
          <cell r="A5329" t="str">
            <v>1999</v>
          </cell>
          <cell r="B5329" t="str">
            <v>PT20</v>
          </cell>
          <cell r="C5329" t="str">
            <v>A00</v>
          </cell>
          <cell r="D5329" t="str">
            <v>PC_EMP</v>
          </cell>
          <cell r="E5329" t="str">
            <v>T</v>
          </cell>
          <cell r="F5329" t="str">
            <v>TOTAL</v>
          </cell>
          <cell r="G5329" t="str">
            <v>RSE</v>
          </cell>
          <cell r="H5329" t="str">
            <v>:</v>
          </cell>
          <cell r="I5329" t="str">
            <v>NC</v>
          </cell>
          <cell r="K5329" t="str">
            <v>V</v>
          </cell>
          <cell r="L5329">
            <v>38628.496770833335</v>
          </cell>
          <cell r="M5329" t="str">
            <v>gchateaug</v>
          </cell>
          <cell r="N5329">
            <v>38680.624444444446</v>
          </cell>
          <cell r="O5329" t="str">
            <v>gchateaug</v>
          </cell>
        </row>
        <row r="5330">
          <cell r="A5330" t="str">
            <v>1999</v>
          </cell>
          <cell r="B5330" t="str">
            <v>PT20</v>
          </cell>
          <cell r="C5330" t="str">
            <v>A00</v>
          </cell>
          <cell r="D5330" t="str">
            <v>PC_EMP</v>
          </cell>
          <cell r="E5330" t="str">
            <v>T</v>
          </cell>
          <cell r="F5330" t="str">
            <v>TOTAL</v>
          </cell>
          <cell r="G5330" t="str">
            <v>TOTAL</v>
          </cell>
          <cell r="I5330" t="str">
            <v>NC</v>
          </cell>
          <cell r="J5330" t="str">
            <v>; former flag equal "s"</v>
          </cell>
          <cell r="K5330" t="str">
            <v>V</v>
          </cell>
          <cell r="L5330">
            <v>38628.496770833335</v>
          </cell>
          <cell r="M5330" t="str">
            <v>gchateaug</v>
          </cell>
          <cell r="N5330">
            <v>38680.624444444446</v>
          </cell>
          <cell r="O5330" t="str">
            <v>gchateaug</v>
          </cell>
          <cell r="Q5330">
            <v>0.75</v>
          </cell>
        </row>
        <row r="5331">
          <cell r="A5331" t="str">
            <v>1999</v>
          </cell>
          <cell r="B5331" t="str">
            <v>PT2</v>
          </cell>
          <cell r="C5331" t="str">
            <v>A00</v>
          </cell>
          <cell r="D5331" t="str">
            <v>PC_EMP</v>
          </cell>
          <cell r="E5331" t="str">
            <v>T</v>
          </cell>
          <cell r="F5331" t="str">
            <v>BES</v>
          </cell>
          <cell r="G5331" t="str">
            <v>RSE</v>
          </cell>
          <cell r="H5331" t="str">
            <v>:</v>
          </cell>
          <cell r="I5331" t="str">
            <v>NC</v>
          </cell>
          <cell r="K5331" t="str">
            <v>V</v>
          </cell>
          <cell r="L5331">
            <v>38628.496770833335</v>
          </cell>
          <cell r="M5331" t="str">
            <v>gchateaug</v>
          </cell>
          <cell r="N5331">
            <v>38680.624444444446</v>
          </cell>
          <cell r="O5331" t="str">
            <v>gchateaug</v>
          </cell>
        </row>
        <row r="5332">
          <cell r="A5332" t="str">
            <v>1999</v>
          </cell>
          <cell r="B5332" t="str">
            <v>PT2</v>
          </cell>
          <cell r="C5332" t="str">
            <v>A00</v>
          </cell>
          <cell r="D5332" t="str">
            <v>PC_EMP</v>
          </cell>
          <cell r="E5332" t="str">
            <v>T</v>
          </cell>
          <cell r="F5332" t="str">
            <v>BES</v>
          </cell>
          <cell r="G5332" t="str">
            <v>TOTAL</v>
          </cell>
          <cell r="I5332" t="str">
            <v>NC</v>
          </cell>
          <cell r="J5332" t="str">
            <v>; former flag equal "s"</v>
          </cell>
          <cell r="K5332" t="str">
            <v>V</v>
          </cell>
          <cell r="L5332">
            <v>38628.496770833335</v>
          </cell>
          <cell r="M5332" t="str">
            <v>gchateaug</v>
          </cell>
          <cell r="N5332">
            <v>38680.624444444446</v>
          </cell>
          <cell r="O5332" t="str">
            <v>gchateaug</v>
          </cell>
          <cell r="Q5332">
            <v>0.01</v>
          </cell>
        </row>
        <row r="5333">
          <cell r="A5333" t="str">
            <v>1999</v>
          </cell>
          <cell r="B5333" t="str">
            <v>PT2</v>
          </cell>
          <cell r="C5333" t="str">
            <v>A00</v>
          </cell>
          <cell r="D5333" t="str">
            <v>PC_EMP</v>
          </cell>
          <cell r="E5333" t="str">
            <v>T</v>
          </cell>
          <cell r="F5333" t="str">
            <v>TOTAL</v>
          </cell>
          <cell r="G5333" t="str">
            <v>RSE</v>
          </cell>
          <cell r="H5333" t="str">
            <v>:</v>
          </cell>
          <cell r="I5333" t="str">
            <v>NC</v>
          </cell>
          <cell r="K5333" t="str">
            <v>V</v>
          </cell>
          <cell r="L5333">
            <v>38628.496770833335</v>
          </cell>
          <cell r="M5333" t="str">
            <v>gchateaug</v>
          </cell>
          <cell r="N5333">
            <v>38680.624444444446</v>
          </cell>
          <cell r="O5333" t="str">
            <v>gchateaug</v>
          </cell>
        </row>
        <row r="5334">
          <cell r="A5334" t="str">
            <v>1999</v>
          </cell>
          <cell r="B5334" t="str">
            <v>PT2</v>
          </cell>
          <cell r="C5334" t="str">
            <v>A00</v>
          </cell>
          <cell r="D5334" t="str">
            <v>PC_EMP</v>
          </cell>
          <cell r="E5334" t="str">
            <v>T</v>
          </cell>
          <cell r="F5334" t="str">
            <v>TOTAL</v>
          </cell>
          <cell r="G5334" t="str">
            <v>TOTAL</v>
          </cell>
          <cell r="I5334" t="str">
            <v>NC</v>
          </cell>
          <cell r="J5334" t="str">
            <v>; former flag equal "s"</v>
          </cell>
          <cell r="K5334" t="str">
            <v>V</v>
          </cell>
          <cell r="L5334">
            <v>38628.496770833335</v>
          </cell>
          <cell r="M5334" t="str">
            <v>gchateaug</v>
          </cell>
          <cell r="N5334">
            <v>38680.624444444446</v>
          </cell>
          <cell r="O5334" t="str">
            <v>gchateaug</v>
          </cell>
          <cell r="Q5334">
            <v>0.75</v>
          </cell>
        </row>
        <row r="5335">
          <cell r="A5335" t="str">
            <v>1999</v>
          </cell>
          <cell r="B5335" t="str">
            <v>PT17</v>
          </cell>
          <cell r="C5335" t="str">
            <v>A00</v>
          </cell>
          <cell r="D5335" t="str">
            <v>PC_EMP</v>
          </cell>
          <cell r="E5335" t="str">
            <v>T</v>
          </cell>
          <cell r="F5335" t="str">
            <v>BES</v>
          </cell>
          <cell r="G5335" t="str">
            <v>RSE</v>
          </cell>
          <cell r="H5335" t="str">
            <v>:</v>
          </cell>
          <cell r="I5335" t="str">
            <v>NC</v>
          </cell>
          <cell r="K5335" t="str">
            <v>V</v>
          </cell>
          <cell r="L5335">
            <v>38628.496770833335</v>
          </cell>
          <cell r="M5335" t="str">
            <v>gchateaug</v>
          </cell>
          <cell r="N5335">
            <v>38680.624444444446</v>
          </cell>
          <cell r="O5335" t="str">
            <v>gchateaug</v>
          </cell>
        </row>
        <row r="5336">
          <cell r="A5336" t="str">
            <v>1999</v>
          </cell>
          <cell r="B5336" t="str">
            <v>PT17</v>
          </cell>
          <cell r="C5336" t="str">
            <v>A00</v>
          </cell>
          <cell r="D5336" t="str">
            <v>PC_EMP</v>
          </cell>
          <cell r="E5336" t="str">
            <v>T</v>
          </cell>
          <cell r="F5336" t="str">
            <v>BES</v>
          </cell>
          <cell r="G5336" t="str">
            <v>TOTAL</v>
          </cell>
          <cell r="H5336" t="str">
            <v>:</v>
          </cell>
          <cell r="I5336" t="str">
            <v>NC</v>
          </cell>
          <cell r="K5336" t="str">
            <v>V</v>
          </cell>
          <cell r="L5336">
            <v>38628.496770833335</v>
          </cell>
          <cell r="M5336" t="str">
            <v>gchateaug</v>
          </cell>
          <cell r="N5336">
            <v>38680.624444444446</v>
          </cell>
          <cell r="O5336" t="str">
            <v>gchateaug</v>
          </cell>
        </row>
        <row r="5337">
          <cell r="A5337" t="str">
            <v>1999</v>
          </cell>
          <cell r="B5337" t="str">
            <v>PT17</v>
          </cell>
          <cell r="C5337" t="str">
            <v>A00</v>
          </cell>
          <cell r="D5337" t="str">
            <v>PC_EMP</v>
          </cell>
          <cell r="E5337" t="str">
            <v>T</v>
          </cell>
          <cell r="F5337" t="str">
            <v>TOTAL</v>
          </cell>
          <cell r="G5337" t="str">
            <v>RSE</v>
          </cell>
          <cell r="H5337" t="str">
            <v>:</v>
          </cell>
          <cell r="I5337" t="str">
            <v>NC</v>
          </cell>
          <cell r="K5337" t="str">
            <v>V</v>
          </cell>
          <cell r="L5337">
            <v>38628.496770833335</v>
          </cell>
          <cell r="M5337" t="str">
            <v>gchateaug</v>
          </cell>
          <cell r="N5337">
            <v>38680.624444444446</v>
          </cell>
          <cell r="O5337" t="str">
            <v>gchateaug</v>
          </cell>
        </row>
        <row r="5338">
          <cell r="A5338" t="str">
            <v>1999</v>
          </cell>
          <cell r="B5338" t="str">
            <v>PT17</v>
          </cell>
          <cell r="C5338" t="str">
            <v>A00</v>
          </cell>
          <cell r="D5338" t="str">
            <v>PC_EMP</v>
          </cell>
          <cell r="E5338" t="str">
            <v>T</v>
          </cell>
          <cell r="F5338" t="str">
            <v>TOTAL</v>
          </cell>
          <cell r="G5338" t="str">
            <v>TOTAL</v>
          </cell>
          <cell r="H5338" t="str">
            <v>:</v>
          </cell>
          <cell r="I5338" t="str">
            <v>NC</v>
          </cell>
          <cell r="K5338" t="str">
            <v>V</v>
          </cell>
          <cell r="L5338">
            <v>38628.496770833335</v>
          </cell>
          <cell r="M5338" t="str">
            <v>gchateaug</v>
          </cell>
          <cell r="N5338">
            <v>38680.624444444446</v>
          </cell>
          <cell r="O5338" t="str">
            <v>gchateaug</v>
          </cell>
        </row>
        <row r="5339">
          <cell r="A5339" t="str">
            <v>1999</v>
          </cell>
          <cell r="B5339" t="str">
            <v>PT11</v>
          </cell>
          <cell r="C5339" t="str">
            <v>A00</v>
          </cell>
          <cell r="D5339" t="str">
            <v>PC_EMP</v>
          </cell>
          <cell r="E5339" t="str">
            <v>T</v>
          </cell>
          <cell r="F5339" t="str">
            <v>BES</v>
          </cell>
          <cell r="G5339" t="str">
            <v>RSE</v>
          </cell>
          <cell r="H5339" t="str">
            <v>:</v>
          </cell>
          <cell r="I5339" t="str">
            <v>NC</v>
          </cell>
          <cell r="K5339" t="str">
            <v>V</v>
          </cell>
          <cell r="L5339">
            <v>38628.496770833335</v>
          </cell>
          <cell r="M5339" t="str">
            <v>gchateaug</v>
          </cell>
          <cell r="N5339">
            <v>38680.624444444446</v>
          </cell>
          <cell r="O5339" t="str">
            <v>gchateaug</v>
          </cell>
        </row>
        <row r="5340">
          <cell r="A5340" t="str">
            <v>1999</v>
          </cell>
          <cell r="B5340" t="str">
            <v>PT11</v>
          </cell>
          <cell r="C5340" t="str">
            <v>A00</v>
          </cell>
          <cell r="D5340" t="str">
            <v>PC_EMP</v>
          </cell>
          <cell r="E5340" t="str">
            <v>T</v>
          </cell>
          <cell r="F5340" t="str">
            <v>BES</v>
          </cell>
          <cell r="G5340" t="str">
            <v>TOTAL</v>
          </cell>
          <cell r="I5340" t="str">
            <v>NC</v>
          </cell>
          <cell r="J5340" t="str">
            <v>; former flag equal "s"</v>
          </cell>
          <cell r="K5340" t="str">
            <v>V</v>
          </cell>
          <cell r="L5340">
            <v>38628.496770833335</v>
          </cell>
          <cell r="M5340" t="str">
            <v>gchateaug</v>
          </cell>
          <cell r="N5340">
            <v>38680.624444444446</v>
          </cell>
          <cell r="O5340" t="str">
            <v>gchateaug</v>
          </cell>
          <cell r="Q5340">
            <v>0.12</v>
          </cell>
        </row>
        <row r="5341">
          <cell r="A5341" t="str">
            <v>1999</v>
          </cell>
          <cell r="B5341" t="str">
            <v>PT11</v>
          </cell>
          <cell r="C5341" t="str">
            <v>A00</v>
          </cell>
          <cell r="D5341" t="str">
            <v>PC_EMP</v>
          </cell>
          <cell r="E5341" t="str">
            <v>T</v>
          </cell>
          <cell r="F5341" t="str">
            <v>TOTAL</v>
          </cell>
          <cell r="G5341" t="str">
            <v>RSE</v>
          </cell>
          <cell r="H5341" t="str">
            <v>:</v>
          </cell>
          <cell r="I5341" t="str">
            <v>NC</v>
          </cell>
          <cell r="K5341" t="str">
            <v>V</v>
          </cell>
          <cell r="L5341">
            <v>38628.496770833335</v>
          </cell>
          <cell r="M5341" t="str">
            <v>gchateaug</v>
          </cell>
          <cell r="N5341">
            <v>38680.624444444446</v>
          </cell>
          <cell r="O5341" t="str">
            <v>gchateaug</v>
          </cell>
        </row>
        <row r="5342">
          <cell r="A5342" t="str">
            <v>1999</v>
          </cell>
          <cell r="B5342" t="str">
            <v>PT11</v>
          </cell>
          <cell r="C5342" t="str">
            <v>A00</v>
          </cell>
          <cell r="D5342" t="str">
            <v>PC_EMP</v>
          </cell>
          <cell r="E5342" t="str">
            <v>T</v>
          </cell>
          <cell r="F5342" t="str">
            <v>TOTAL</v>
          </cell>
          <cell r="G5342" t="str">
            <v>TOTAL</v>
          </cell>
          <cell r="I5342" t="str">
            <v>NC</v>
          </cell>
          <cell r="J5342" t="str">
            <v>; former flag equal "s"</v>
          </cell>
          <cell r="K5342" t="str">
            <v>V</v>
          </cell>
          <cell r="L5342">
            <v>38628.496770833335</v>
          </cell>
          <cell r="M5342" t="str">
            <v>gchateaug</v>
          </cell>
          <cell r="N5342">
            <v>38680.624444444446</v>
          </cell>
          <cell r="O5342" t="str">
            <v>gchateaug</v>
          </cell>
          <cell r="Q5342">
            <v>0.51</v>
          </cell>
        </row>
        <row r="5343">
          <cell r="A5343" t="str">
            <v>1999</v>
          </cell>
          <cell r="B5343" t="str">
            <v>PL51</v>
          </cell>
          <cell r="C5343" t="str">
            <v>A00</v>
          </cell>
          <cell r="D5343" t="str">
            <v>PC_EMP</v>
          </cell>
          <cell r="E5343" t="str">
            <v>T</v>
          </cell>
          <cell r="F5343" t="str">
            <v>BES</v>
          </cell>
          <cell r="G5343" t="str">
            <v>RSE</v>
          </cell>
          <cell r="H5343" t="str">
            <v>:</v>
          </cell>
          <cell r="I5343" t="str">
            <v>NC</v>
          </cell>
          <cell r="K5343" t="str">
            <v>V</v>
          </cell>
          <cell r="L5343">
            <v>38628.496770833335</v>
          </cell>
          <cell r="M5343" t="str">
            <v>gchateaug</v>
          </cell>
          <cell r="N5343">
            <v>38680.624444444446</v>
          </cell>
          <cell r="O5343" t="str">
            <v>gchateaug</v>
          </cell>
        </row>
        <row r="5344">
          <cell r="A5344" t="str">
            <v>1999</v>
          </cell>
          <cell r="B5344" t="str">
            <v>PL51</v>
          </cell>
          <cell r="C5344" t="str">
            <v>A00</v>
          </cell>
          <cell r="D5344" t="str">
            <v>PC_EMP</v>
          </cell>
          <cell r="E5344" t="str">
            <v>T</v>
          </cell>
          <cell r="F5344" t="str">
            <v>BES</v>
          </cell>
          <cell r="G5344" t="str">
            <v>TOTAL</v>
          </cell>
          <cell r="H5344" t="str">
            <v>:</v>
          </cell>
          <cell r="I5344" t="str">
            <v>NC</v>
          </cell>
          <cell r="K5344" t="str">
            <v>V</v>
          </cell>
          <cell r="L5344">
            <v>38628.496770833335</v>
          </cell>
          <cell r="M5344" t="str">
            <v>gchateaug</v>
          </cell>
          <cell r="N5344">
            <v>38680.624444444446</v>
          </cell>
          <cell r="O5344" t="str">
            <v>gchateaug</v>
          </cell>
        </row>
        <row r="5345">
          <cell r="A5345" t="str">
            <v>1999</v>
          </cell>
          <cell r="B5345" t="str">
            <v>PL51</v>
          </cell>
          <cell r="C5345" t="str">
            <v>A00</v>
          </cell>
          <cell r="D5345" t="str">
            <v>PC_EMP</v>
          </cell>
          <cell r="E5345" t="str">
            <v>T</v>
          </cell>
          <cell r="F5345" t="str">
            <v>TOTAL</v>
          </cell>
          <cell r="G5345" t="str">
            <v>RSE</v>
          </cell>
          <cell r="H5345" t="str">
            <v>:</v>
          </cell>
          <cell r="I5345" t="str">
            <v>NC</v>
          </cell>
          <cell r="K5345" t="str">
            <v>V</v>
          </cell>
          <cell r="L5345">
            <v>38628.496770833335</v>
          </cell>
          <cell r="M5345" t="str">
            <v>gchateaug</v>
          </cell>
          <cell r="N5345">
            <v>38680.624444444446</v>
          </cell>
          <cell r="O5345" t="str">
            <v>gchateaug</v>
          </cell>
        </row>
        <row r="5346">
          <cell r="A5346" t="str">
            <v>1999</v>
          </cell>
          <cell r="B5346" t="str">
            <v>PL51</v>
          </cell>
          <cell r="C5346" t="str">
            <v>A00</v>
          </cell>
          <cell r="D5346" t="str">
            <v>PC_EMP</v>
          </cell>
          <cell r="E5346" t="str">
            <v>T</v>
          </cell>
          <cell r="F5346" t="str">
            <v>TOTAL</v>
          </cell>
          <cell r="G5346" t="str">
            <v>TOTAL</v>
          </cell>
          <cell r="H5346" t="str">
            <v>:</v>
          </cell>
          <cell r="I5346" t="str">
            <v>NC</v>
          </cell>
          <cell r="K5346" t="str">
            <v>V</v>
          </cell>
          <cell r="L5346">
            <v>38628.496770833335</v>
          </cell>
          <cell r="M5346" t="str">
            <v>gchateaug</v>
          </cell>
          <cell r="N5346">
            <v>38680.624444444446</v>
          </cell>
          <cell r="O5346" t="str">
            <v>gchateaug</v>
          </cell>
        </row>
        <row r="5347">
          <cell r="A5347" t="str">
            <v>1999</v>
          </cell>
          <cell r="B5347" t="str">
            <v>PL42</v>
          </cell>
          <cell r="C5347" t="str">
            <v>A00</v>
          </cell>
          <cell r="D5347" t="str">
            <v>PC_EMP</v>
          </cell>
          <cell r="E5347" t="str">
            <v>T</v>
          </cell>
          <cell r="F5347" t="str">
            <v>BES</v>
          </cell>
          <cell r="G5347" t="str">
            <v>RSE</v>
          </cell>
          <cell r="H5347" t="str">
            <v>:</v>
          </cell>
          <cell r="I5347" t="str">
            <v>NC</v>
          </cell>
          <cell r="K5347" t="str">
            <v>V</v>
          </cell>
          <cell r="L5347">
            <v>38628.496770833335</v>
          </cell>
          <cell r="M5347" t="str">
            <v>gchateaug</v>
          </cell>
          <cell r="N5347">
            <v>38680.624444444446</v>
          </cell>
          <cell r="O5347" t="str">
            <v>gchateaug</v>
          </cell>
        </row>
        <row r="5348">
          <cell r="A5348" t="str">
            <v>1999</v>
          </cell>
          <cell r="B5348" t="str">
            <v>PL42</v>
          </cell>
          <cell r="C5348" t="str">
            <v>A00</v>
          </cell>
          <cell r="D5348" t="str">
            <v>PC_EMP</v>
          </cell>
          <cell r="E5348" t="str">
            <v>T</v>
          </cell>
          <cell r="F5348" t="str">
            <v>BES</v>
          </cell>
          <cell r="G5348" t="str">
            <v>TOTAL</v>
          </cell>
          <cell r="H5348" t="str">
            <v>:</v>
          </cell>
          <cell r="I5348" t="str">
            <v>NC</v>
          </cell>
          <cell r="K5348" t="str">
            <v>V</v>
          </cell>
          <cell r="L5348">
            <v>38628.496770833335</v>
          </cell>
          <cell r="M5348" t="str">
            <v>gchateaug</v>
          </cell>
          <cell r="N5348">
            <v>38680.624444444446</v>
          </cell>
          <cell r="O5348" t="str">
            <v>gchateaug</v>
          </cell>
        </row>
        <row r="5349">
          <cell r="A5349" t="str">
            <v>1999</v>
          </cell>
          <cell r="B5349" t="str">
            <v>PL42</v>
          </cell>
          <cell r="C5349" t="str">
            <v>A00</v>
          </cell>
          <cell r="D5349" t="str">
            <v>PC_EMP</v>
          </cell>
          <cell r="E5349" t="str">
            <v>T</v>
          </cell>
          <cell r="F5349" t="str">
            <v>TOTAL</v>
          </cell>
          <cell r="G5349" t="str">
            <v>RSE</v>
          </cell>
          <cell r="H5349" t="str">
            <v>:</v>
          </cell>
          <cell r="I5349" t="str">
            <v>NC</v>
          </cell>
          <cell r="K5349" t="str">
            <v>V</v>
          </cell>
          <cell r="L5349">
            <v>38628.496770833335</v>
          </cell>
          <cell r="M5349" t="str">
            <v>gchateaug</v>
          </cell>
          <cell r="N5349">
            <v>38680.624444444446</v>
          </cell>
          <cell r="O5349" t="str">
            <v>gchateaug</v>
          </cell>
        </row>
        <row r="5350">
          <cell r="A5350" t="str">
            <v>1999</v>
          </cell>
          <cell r="B5350" t="str">
            <v>PL42</v>
          </cell>
          <cell r="C5350" t="str">
            <v>A00</v>
          </cell>
          <cell r="D5350" t="str">
            <v>PC_EMP</v>
          </cell>
          <cell r="E5350" t="str">
            <v>T</v>
          </cell>
          <cell r="F5350" t="str">
            <v>TOTAL</v>
          </cell>
          <cell r="G5350" t="str">
            <v>TOTAL</v>
          </cell>
          <cell r="H5350" t="str">
            <v>:</v>
          </cell>
          <cell r="I5350" t="str">
            <v>NC</v>
          </cell>
          <cell r="K5350" t="str">
            <v>V</v>
          </cell>
          <cell r="L5350">
            <v>38628.496770833335</v>
          </cell>
          <cell r="M5350" t="str">
            <v>gchateaug</v>
          </cell>
          <cell r="N5350">
            <v>38680.624444444446</v>
          </cell>
          <cell r="O5350" t="str">
            <v>gchateaug</v>
          </cell>
        </row>
        <row r="5351">
          <cell r="A5351" t="str">
            <v>1999</v>
          </cell>
          <cell r="B5351" t="str">
            <v>GR1</v>
          </cell>
          <cell r="C5351" t="str">
            <v>A00</v>
          </cell>
          <cell r="D5351" t="str">
            <v>PC_EMP</v>
          </cell>
          <cell r="E5351" t="str">
            <v>T</v>
          </cell>
          <cell r="F5351" t="str">
            <v>TOTAL</v>
          </cell>
          <cell r="G5351" t="str">
            <v>TOTAL</v>
          </cell>
          <cell r="H5351" t="str">
            <v>:</v>
          </cell>
          <cell r="I5351" t="str">
            <v>NC</v>
          </cell>
          <cell r="K5351" t="str">
            <v>V</v>
          </cell>
          <cell r="L5351">
            <v>38628.496782407405</v>
          </cell>
          <cell r="M5351" t="str">
            <v>gchateaug</v>
          </cell>
          <cell r="N5351">
            <v>38680.624432870369</v>
          </cell>
          <cell r="O5351" t="str">
            <v>gchateaug</v>
          </cell>
        </row>
        <row r="5352">
          <cell r="A5352" t="str">
            <v>1999</v>
          </cell>
          <cell r="B5352" t="str">
            <v>FR83</v>
          </cell>
          <cell r="C5352" t="str">
            <v>A00</v>
          </cell>
          <cell r="D5352" t="str">
            <v>PC_EMP</v>
          </cell>
          <cell r="E5352" t="str">
            <v>T</v>
          </cell>
          <cell r="F5352" t="str">
            <v>BES</v>
          </cell>
          <cell r="G5352" t="str">
            <v>RSE</v>
          </cell>
          <cell r="H5352" t="str">
            <v>:</v>
          </cell>
          <cell r="I5352" t="str">
            <v>NC</v>
          </cell>
          <cell r="K5352" t="str">
            <v>V</v>
          </cell>
          <cell r="L5352">
            <v>38628.496782407405</v>
          </cell>
          <cell r="M5352" t="str">
            <v>gchateaug</v>
          </cell>
          <cell r="N5352">
            <v>38680.624432870369</v>
          </cell>
          <cell r="O5352" t="str">
            <v>gchateaug</v>
          </cell>
        </row>
        <row r="5353">
          <cell r="A5353" t="str">
            <v>1999</v>
          </cell>
          <cell r="B5353" t="str">
            <v>FR83</v>
          </cell>
          <cell r="C5353" t="str">
            <v>A00</v>
          </cell>
          <cell r="D5353" t="str">
            <v>PC_EMP</v>
          </cell>
          <cell r="E5353" t="str">
            <v>T</v>
          </cell>
          <cell r="F5353" t="str">
            <v>BES</v>
          </cell>
          <cell r="G5353" t="str">
            <v>TOTAL</v>
          </cell>
          <cell r="H5353" t="str">
            <v>:</v>
          </cell>
          <cell r="I5353" t="str">
            <v>NC</v>
          </cell>
          <cell r="K5353" t="str">
            <v>V</v>
          </cell>
          <cell r="L5353">
            <v>38628.496782407405</v>
          </cell>
          <cell r="M5353" t="str">
            <v>gchateaug</v>
          </cell>
          <cell r="N5353">
            <v>38680.624432870369</v>
          </cell>
          <cell r="O5353" t="str">
            <v>gchateaug</v>
          </cell>
        </row>
        <row r="5354">
          <cell r="A5354" t="str">
            <v>1999</v>
          </cell>
          <cell r="B5354" t="str">
            <v>FR83</v>
          </cell>
          <cell r="C5354" t="str">
            <v>A00</v>
          </cell>
          <cell r="D5354" t="str">
            <v>PC_EMP</v>
          </cell>
          <cell r="E5354" t="str">
            <v>T</v>
          </cell>
          <cell r="F5354" t="str">
            <v>TOTAL</v>
          </cell>
          <cell r="G5354" t="str">
            <v>RSE</v>
          </cell>
          <cell r="H5354" t="str">
            <v>:</v>
          </cell>
          <cell r="I5354" t="str">
            <v>NC</v>
          </cell>
          <cell r="K5354" t="str">
            <v>V</v>
          </cell>
          <cell r="L5354">
            <v>38628.496782407405</v>
          </cell>
          <cell r="M5354" t="str">
            <v>gchateaug</v>
          </cell>
          <cell r="N5354">
            <v>38680.624432870369</v>
          </cell>
          <cell r="O5354" t="str">
            <v>gchateaug</v>
          </cell>
        </row>
        <row r="5355">
          <cell r="A5355" t="str">
            <v>1999</v>
          </cell>
          <cell r="B5355" t="str">
            <v>FR83</v>
          </cell>
          <cell r="C5355" t="str">
            <v>A00</v>
          </cell>
          <cell r="D5355" t="str">
            <v>PC_EMP</v>
          </cell>
          <cell r="E5355" t="str">
            <v>T</v>
          </cell>
          <cell r="F5355" t="str">
            <v>TOTAL</v>
          </cell>
          <cell r="G5355" t="str">
            <v>TOTAL</v>
          </cell>
          <cell r="H5355" t="str">
            <v>:</v>
          </cell>
          <cell r="I5355" t="str">
            <v>NC</v>
          </cell>
          <cell r="K5355" t="str">
            <v>V</v>
          </cell>
          <cell r="L5355">
            <v>38628.496782407405</v>
          </cell>
          <cell r="M5355" t="str">
            <v>gchateaug</v>
          </cell>
          <cell r="N5355">
            <v>38680.624432870369</v>
          </cell>
          <cell r="O5355" t="str">
            <v>gchateaug</v>
          </cell>
        </row>
        <row r="5356">
          <cell r="A5356" t="str">
            <v>1999</v>
          </cell>
          <cell r="B5356" t="str">
            <v>FR8</v>
          </cell>
          <cell r="C5356" t="str">
            <v>A00</v>
          </cell>
          <cell r="D5356" t="str">
            <v>PC_EMP</v>
          </cell>
          <cell r="E5356" t="str">
            <v>T</v>
          </cell>
          <cell r="F5356" t="str">
            <v>BES</v>
          </cell>
          <cell r="G5356" t="str">
            <v>RSE</v>
          </cell>
          <cell r="H5356" t="str">
            <v>:</v>
          </cell>
          <cell r="I5356" t="str">
            <v>NC</v>
          </cell>
          <cell r="K5356" t="str">
            <v>V</v>
          </cell>
          <cell r="L5356">
            <v>38628.496782407405</v>
          </cell>
          <cell r="M5356" t="str">
            <v>gchateaug</v>
          </cell>
          <cell r="N5356">
            <v>38680.624432870369</v>
          </cell>
          <cell r="O5356" t="str">
            <v>gchateaug</v>
          </cell>
        </row>
        <row r="5357">
          <cell r="A5357" t="str">
            <v>1999</v>
          </cell>
          <cell r="B5357" t="str">
            <v>FR8</v>
          </cell>
          <cell r="C5357" t="str">
            <v>A00</v>
          </cell>
          <cell r="D5357" t="str">
            <v>PC_EMP</v>
          </cell>
          <cell r="E5357" t="str">
            <v>T</v>
          </cell>
          <cell r="F5357" t="str">
            <v>BES</v>
          </cell>
          <cell r="G5357" t="str">
            <v>TOTAL</v>
          </cell>
          <cell r="H5357" t="str">
            <v>:</v>
          </cell>
          <cell r="I5357" t="str">
            <v>NC</v>
          </cell>
          <cell r="K5357" t="str">
            <v>V</v>
          </cell>
          <cell r="L5357">
            <v>38628.496782407405</v>
          </cell>
          <cell r="M5357" t="str">
            <v>gchateaug</v>
          </cell>
          <cell r="N5357">
            <v>38680.624432870369</v>
          </cell>
          <cell r="O5357" t="str">
            <v>gchateaug</v>
          </cell>
        </row>
        <row r="5358">
          <cell r="A5358" t="str">
            <v>2001</v>
          </cell>
          <cell r="B5358" t="str">
            <v>HU3</v>
          </cell>
          <cell r="C5358" t="str">
            <v>A00</v>
          </cell>
          <cell r="D5358" t="str">
            <v>PC_EMP</v>
          </cell>
          <cell r="E5358" t="str">
            <v>T</v>
          </cell>
          <cell r="F5358" t="str">
            <v>BES</v>
          </cell>
          <cell r="G5358" t="str">
            <v>TOTAL</v>
          </cell>
          <cell r="H5358" t="str">
            <v>:</v>
          </cell>
          <cell r="I5358" t="str">
            <v>NC</v>
          </cell>
          <cell r="K5358" t="str">
            <v>V</v>
          </cell>
          <cell r="L5358">
            <v>38628.496782407405</v>
          </cell>
          <cell r="M5358" t="str">
            <v>gchateaug</v>
          </cell>
          <cell r="N5358">
            <v>38680.624444444446</v>
          </cell>
          <cell r="O5358" t="str">
            <v>gchateaug</v>
          </cell>
        </row>
        <row r="5359">
          <cell r="A5359" t="str">
            <v>2001</v>
          </cell>
          <cell r="B5359" t="str">
            <v>HU3</v>
          </cell>
          <cell r="C5359" t="str">
            <v>A00</v>
          </cell>
          <cell r="D5359" t="str">
            <v>PC_EMP</v>
          </cell>
          <cell r="E5359" t="str">
            <v>T</v>
          </cell>
          <cell r="F5359" t="str">
            <v>BES</v>
          </cell>
          <cell r="G5359" t="str">
            <v>RSE</v>
          </cell>
          <cell r="H5359" t="str">
            <v>:</v>
          </cell>
          <cell r="I5359" t="str">
            <v>NC</v>
          </cell>
          <cell r="K5359" t="str">
            <v>V</v>
          </cell>
          <cell r="L5359">
            <v>38628.496782407405</v>
          </cell>
          <cell r="M5359" t="str">
            <v>gchateaug</v>
          </cell>
          <cell r="N5359">
            <v>38680.624444444446</v>
          </cell>
          <cell r="O5359" t="str">
            <v>gchateaug</v>
          </cell>
        </row>
        <row r="5360">
          <cell r="A5360" t="str">
            <v>2001</v>
          </cell>
          <cell r="B5360" t="str">
            <v>IS0</v>
          </cell>
          <cell r="C5360" t="str">
            <v>A00</v>
          </cell>
          <cell r="D5360" t="str">
            <v>PC_EMP</v>
          </cell>
          <cell r="E5360" t="str">
            <v>T</v>
          </cell>
          <cell r="F5360" t="str">
            <v>TOTAL</v>
          </cell>
          <cell r="G5360" t="str">
            <v>TOTAL</v>
          </cell>
          <cell r="I5360" t="str">
            <v>NC</v>
          </cell>
          <cell r="K5360" t="str">
            <v>V</v>
          </cell>
          <cell r="L5360">
            <v>38628.496782407405</v>
          </cell>
          <cell r="M5360" t="str">
            <v>gchateaug</v>
          </cell>
          <cell r="N5360">
            <v>38681.684479166666</v>
          </cell>
          <cell r="O5360" t="str">
            <v>gchateaug</v>
          </cell>
          <cell r="Q5360">
            <v>3.32</v>
          </cell>
        </row>
        <row r="5361">
          <cell r="A5361" t="str">
            <v>2001</v>
          </cell>
          <cell r="B5361" t="str">
            <v>IS0</v>
          </cell>
          <cell r="C5361" t="str">
            <v>A00</v>
          </cell>
          <cell r="D5361" t="str">
            <v>PC_EMP</v>
          </cell>
          <cell r="E5361" t="str">
            <v>T</v>
          </cell>
          <cell r="F5361" t="str">
            <v>TOTAL</v>
          </cell>
          <cell r="G5361" t="str">
            <v>RSE</v>
          </cell>
          <cell r="I5361" t="str">
            <v>NC</v>
          </cell>
          <cell r="K5361" t="str">
            <v>V</v>
          </cell>
          <cell r="L5361">
            <v>38628.496782407405</v>
          </cell>
          <cell r="M5361" t="str">
            <v>gchateaug</v>
          </cell>
          <cell r="N5361">
            <v>38681.684479166666</v>
          </cell>
          <cell r="O5361" t="str">
            <v>gchateaug</v>
          </cell>
          <cell r="Q5361">
            <v>2.0499999999999998</v>
          </cell>
        </row>
        <row r="5362">
          <cell r="A5362" t="str">
            <v>2001</v>
          </cell>
          <cell r="B5362" t="str">
            <v>IS0</v>
          </cell>
          <cell r="C5362" t="str">
            <v>A00</v>
          </cell>
          <cell r="D5362" t="str">
            <v>PC_EMP</v>
          </cell>
          <cell r="E5362" t="str">
            <v>T</v>
          </cell>
          <cell r="F5362" t="str">
            <v>BES</v>
          </cell>
          <cell r="G5362" t="str">
            <v>TOTAL</v>
          </cell>
          <cell r="I5362" t="str">
            <v>NC</v>
          </cell>
          <cell r="K5362" t="str">
            <v>V</v>
          </cell>
          <cell r="L5362">
            <v>38628.496782407405</v>
          </cell>
          <cell r="M5362" t="str">
            <v>gchateaug</v>
          </cell>
          <cell r="N5362">
            <v>38681.684444444443</v>
          </cell>
          <cell r="O5362" t="str">
            <v>gchateaug</v>
          </cell>
          <cell r="Q5362">
            <v>1.24</v>
          </cell>
        </row>
        <row r="5363">
          <cell r="A5363" t="str">
            <v>2001</v>
          </cell>
          <cell r="B5363" t="str">
            <v>IS0</v>
          </cell>
          <cell r="C5363" t="str">
            <v>A00</v>
          </cell>
          <cell r="D5363" t="str">
            <v>PC_EMP</v>
          </cell>
          <cell r="E5363" t="str">
            <v>T</v>
          </cell>
          <cell r="F5363" t="str">
            <v>BES</v>
          </cell>
          <cell r="G5363" t="str">
            <v>RSE</v>
          </cell>
          <cell r="I5363" t="str">
            <v>NC</v>
          </cell>
          <cell r="K5363" t="str">
            <v>V</v>
          </cell>
          <cell r="L5363">
            <v>38628.496782407405</v>
          </cell>
          <cell r="M5363" t="str">
            <v>gchateaug</v>
          </cell>
          <cell r="N5363">
            <v>38681.684444444443</v>
          </cell>
          <cell r="O5363" t="str">
            <v>gchateaug</v>
          </cell>
          <cell r="Q5363">
            <v>0.77</v>
          </cell>
        </row>
        <row r="5364">
          <cell r="A5364" t="str">
            <v>2001</v>
          </cell>
          <cell r="B5364" t="str">
            <v>ITD</v>
          </cell>
          <cell r="C5364" t="str">
            <v>A00</v>
          </cell>
          <cell r="D5364" t="str">
            <v>PC_EMP</v>
          </cell>
          <cell r="E5364" t="str">
            <v>T</v>
          </cell>
          <cell r="F5364" t="str">
            <v>TOTAL</v>
          </cell>
          <cell r="G5364" t="str">
            <v>TOTAL</v>
          </cell>
          <cell r="H5364" t="str">
            <v>:</v>
          </cell>
          <cell r="I5364" t="str">
            <v>NC</v>
          </cell>
          <cell r="K5364" t="str">
            <v>V</v>
          </cell>
          <cell r="L5364">
            <v>38628.496782407405</v>
          </cell>
          <cell r="M5364" t="str">
            <v>gchateaug</v>
          </cell>
          <cell r="N5364">
            <v>38680.624444444446</v>
          </cell>
          <cell r="O5364" t="str">
            <v>gchateaug</v>
          </cell>
        </row>
        <row r="5365">
          <cell r="A5365" t="str">
            <v>2001</v>
          </cell>
          <cell r="B5365" t="str">
            <v>ITD</v>
          </cell>
          <cell r="C5365" t="str">
            <v>A00</v>
          </cell>
          <cell r="D5365" t="str">
            <v>PC_EMP</v>
          </cell>
          <cell r="E5365" t="str">
            <v>T</v>
          </cell>
          <cell r="F5365" t="str">
            <v>TOTAL</v>
          </cell>
          <cell r="G5365" t="str">
            <v>RSE</v>
          </cell>
          <cell r="H5365" t="str">
            <v>:</v>
          </cell>
          <cell r="I5365" t="str">
            <v>NC</v>
          </cell>
          <cell r="K5365" t="str">
            <v>V</v>
          </cell>
          <cell r="L5365">
            <v>38628.496782407405</v>
          </cell>
          <cell r="M5365" t="str">
            <v>gchateaug</v>
          </cell>
          <cell r="N5365">
            <v>38680.624444444446</v>
          </cell>
          <cell r="O5365" t="str">
            <v>gchateaug</v>
          </cell>
        </row>
        <row r="5366">
          <cell r="A5366" t="str">
            <v>1999</v>
          </cell>
          <cell r="B5366" t="str">
            <v>FR62</v>
          </cell>
          <cell r="C5366" t="str">
            <v>A00</v>
          </cell>
          <cell r="D5366" t="str">
            <v>PC_EMP</v>
          </cell>
          <cell r="E5366" t="str">
            <v>T</v>
          </cell>
          <cell r="F5366" t="str">
            <v>BES</v>
          </cell>
          <cell r="G5366" t="str">
            <v>RSE</v>
          </cell>
          <cell r="H5366" t="str">
            <v>:</v>
          </cell>
          <cell r="I5366" t="str">
            <v>NC</v>
          </cell>
          <cell r="K5366" t="str">
            <v>V</v>
          </cell>
          <cell r="L5366">
            <v>38628.496782407405</v>
          </cell>
          <cell r="M5366" t="str">
            <v>gchateaug</v>
          </cell>
          <cell r="N5366">
            <v>38680.624432870369</v>
          </cell>
          <cell r="O5366" t="str">
            <v>gchateaug</v>
          </cell>
        </row>
        <row r="5367">
          <cell r="A5367" t="str">
            <v>2001</v>
          </cell>
          <cell r="B5367" t="str">
            <v>ITD</v>
          </cell>
          <cell r="C5367" t="str">
            <v>A00</v>
          </cell>
          <cell r="D5367" t="str">
            <v>PC_EMP</v>
          </cell>
          <cell r="E5367" t="str">
            <v>T</v>
          </cell>
          <cell r="F5367" t="str">
            <v>BES</v>
          </cell>
          <cell r="G5367" t="str">
            <v>TOTAL</v>
          </cell>
          <cell r="H5367" t="str">
            <v>:</v>
          </cell>
          <cell r="I5367" t="str">
            <v>NC</v>
          </cell>
          <cell r="K5367" t="str">
            <v>V</v>
          </cell>
          <cell r="L5367">
            <v>38628.496782407405</v>
          </cell>
          <cell r="M5367" t="str">
            <v>gchateaug</v>
          </cell>
          <cell r="N5367">
            <v>38680.624444444446</v>
          </cell>
          <cell r="O5367" t="str">
            <v>gchateaug</v>
          </cell>
        </row>
        <row r="5368">
          <cell r="A5368" t="str">
            <v>2001</v>
          </cell>
          <cell r="B5368" t="str">
            <v>ITD</v>
          </cell>
          <cell r="C5368" t="str">
            <v>A00</v>
          </cell>
          <cell r="D5368" t="str">
            <v>PC_EMP</v>
          </cell>
          <cell r="E5368" t="str">
            <v>T</v>
          </cell>
          <cell r="F5368" t="str">
            <v>BES</v>
          </cell>
          <cell r="G5368" t="str">
            <v>RSE</v>
          </cell>
          <cell r="H5368" t="str">
            <v>:</v>
          </cell>
          <cell r="I5368" t="str">
            <v>NC</v>
          </cell>
          <cell r="K5368" t="str">
            <v>V</v>
          </cell>
          <cell r="L5368">
            <v>38628.496782407405</v>
          </cell>
          <cell r="M5368" t="str">
            <v>gchateaug</v>
          </cell>
          <cell r="N5368">
            <v>38680.624444444446</v>
          </cell>
          <cell r="O5368" t="str">
            <v>gchateaug</v>
          </cell>
        </row>
        <row r="5369">
          <cell r="A5369" t="str">
            <v>2001</v>
          </cell>
          <cell r="B5369" t="str">
            <v>ITE1</v>
          </cell>
          <cell r="C5369" t="str">
            <v>A00</v>
          </cell>
          <cell r="D5369" t="str">
            <v>PC_EMP</v>
          </cell>
          <cell r="E5369" t="str">
            <v>T</v>
          </cell>
          <cell r="F5369" t="str">
            <v>TOTAL</v>
          </cell>
          <cell r="G5369" t="str">
            <v>TOTAL</v>
          </cell>
          <cell r="H5369" t="str">
            <v>:</v>
          </cell>
          <cell r="I5369" t="str">
            <v>NC</v>
          </cell>
          <cell r="K5369" t="str">
            <v>V</v>
          </cell>
          <cell r="L5369">
            <v>38628.496782407405</v>
          </cell>
          <cell r="M5369" t="str">
            <v>gchateaug</v>
          </cell>
          <cell r="N5369">
            <v>38680.624444444446</v>
          </cell>
          <cell r="O5369" t="str">
            <v>gchateaug</v>
          </cell>
        </row>
        <row r="5370">
          <cell r="A5370" t="str">
            <v>2001</v>
          </cell>
          <cell r="B5370" t="str">
            <v>ITE1</v>
          </cell>
          <cell r="C5370" t="str">
            <v>A00</v>
          </cell>
          <cell r="D5370" t="str">
            <v>PC_EMP</v>
          </cell>
          <cell r="E5370" t="str">
            <v>T</v>
          </cell>
          <cell r="F5370" t="str">
            <v>TOTAL</v>
          </cell>
          <cell r="G5370" t="str">
            <v>RSE</v>
          </cell>
          <cell r="H5370" t="str">
            <v>:</v>
          </cell>
          <cell r="I5370" t="str">
            <v>NC</v>
          </cell>
          <cell r="K5370" t="str">
            <v>V</v>
          </cell>
          <cell r="L5370">
            <v>38628.496782407405</v>
          </cell>
          <cell r="M5370" t="str">
            <v>gchateaug</v>
          </cell>
          <cell r="N5370">
            <v>38680.624444444446</v>
          </cell>
          <cell r="O5370" t="str">
            <v>gchateaug</v>
          </cell>
        </row>
        <row r="5371">
          <cell r="A5371" t="str">
            <v>1999</v>
          </cell>
          <cell r="B5371" t="str">
            <v>FR71</v>
          </cell>
          <cell r="C5371" t="str">
            <v>A00</v>
          </cell>
          <cell r="D5371" t="str">
            <v>PC_EMP</v>
          </cell>
          <cell r="E5371" t="str">
            <v>T</v>
          </cell>
          <cell r="F5371" t="str">
            <v>BES</v>
          </cell>
          <cell r="G5371" t="str">
            <v>TOTAL</v>
          </cell>
          <cell r="H5371" t="str">
            <v>:</v>
          </cell>
          <cell r="I5371" t="str">
            <v>NC</v>
          </cell>
          <cell r="K5371" t="str">
            <v>V</v>
          </cell>
          <cell r="L5371">
            <v>38628.496782407405</v>
          </cell>
          <cell r="M5371" t="str">
            <v>gchateaug</v>
          </cell>
          <cell r="N5371">
            <v>38680.624432870369</v>
          </cell>
          <cell r="O5371" t="str">
            <v>gchateaug</v>
          </cell>
        </row>
        <row r="5372">
          <cell r="A5372" t="str">
            <v>1999</v>
          </cell>
          <cell r="B5372" t="str">
            <v>FR71</v>
          </cell>
          <cell r="C5372" t="str">
            <v>A00</v>
          </cell>
          <cell r="D5372" t="str">
            <v>PC_EMP</v>
          </cell>
          <cell r="E5372" t="str">
            <v>T</v>
          </cell>
          <cell r="F5372" t="str">
            <v>TOTAL</v>
          </cell>
          <cell r="G5372" t="str">
            <v>RSE</v>
          </cell>
          <cell r="H5372" t="str">
            <v>:</v>
          </cell>
          <cell r="I5372" t="str">
            <v>NC</v>
          </cell>
          <cell r="K5372" t="str">
            <v>V</v>
          </cell>
          <cell r="L5372">
            <v>38628.496782407405</v>
          </cell>
          <cell r="M5372" t="str">
            <v>gchateaug</v>
          </cell>
          <cell r="N5372">
            <v>38680.624432870369</v>
          </cell>
          <cell r="O5372" t="str">
            <v>gchateaug</v>
          </cell>
        </row>
        <row r="5373">
          <cell r="A5373" t="str">
            <v>1999</v>
          </cell>
          <cell r="B5373" t="str">
            <v>FR71</v>
          </cell>
          <cell r="C5373" t="str">
            <v>A00</v>
          </cell>
          <cell r="D5373" t="str">
            <v>PC_EMP</v>
          </cell>
          <cell r="E5373" t="str">
            <v>T</v>
          </cell>
          <cell r="F5373" t="str">
            <v>TOTAL</v>
          </cell>
          <cell r="G5373" t="str">
            <v>TOTAL</v>
          </cell>
          <cell r="H5373" t="str">
            <v>:</v>
          </cell>
          <cell r="I5373" t="str">
            <v>NC</v>
          </cell>
          <cell r="K5373" t="str">
            <v>V</v>
          </cell>
          <cell r="L5373">
            <v>38628.496782407405</v>
          </cell>
          <cell r="M5373" t="str">
            <v>gchateaug</v>
          </cell>
          <cell r="N5373">
            <v>38680.624432870369</v>
          </cell>
          <cell r="O5373" t="str">
            <v>gchateaug</v>
          </cell>
        </row>
        <row r="5374">
          <cell r="A5374" t="str">
            <v>1999</v>
          </cell>
          <cell r="B5374" t="str">
            <v>FR8</v>
          </cell>
          <cell r="C5374" t="str">
            <v>A00</v>
          </cell>
          <cell r="D5374" t="str">
            <v>PC_EMP</v>
          </cell>
          <cell r="E5374" t="str">
            <v>T</v>
          </cell>
          <cell r="F5374" t="str">
            <v>TOTAL</v>
          </cell>
          <cell r="G5374" t="str">
            <v>RSE</v>
          </cell>
          <cell r="H5374" t="str">
            <v>:</v>
          </cell>
          <cell r="I5374" t="str">
            <v>NC</v>
          </cell>
          <cell r="K5374" t="str">
            <v>V</v>
          </cell>
          <cell r="L5374">
            <v>38628.496782407405</v>
          </cell>
          <cell r="M5374" t="str">
            <v>gchateaug</v>
          </cell>
          <cell r="N5374">
            <v>38680.624432870369</v>
          </cell>
          <cell r="O5374" t="str">
            <v>gchateaug</v>
          </cell>
        </row>
        <row r="5375">
          <cell r="A5375" t="str">
            <v>1999</v>
          </cell>
          <cell r="B5375" t="str">
            <v>FR8</v>
          </cell>
          <cell r="C5375" t="str">
            <v>A00</v>
          </cell>
          <cell r="D5375" t="str">
            <v>PC_EMP</v>
          </cell>
          <cell r="E5375" t="str">
            <v>T</v>
          </cell>
          <cell r="F5375" t="str">
            <v>TOTAL</v>
          </cell>
          <cell r="G5375" t="str">
            <v>TOTAL</v>
          </cell>
          <cell r="H5375" t="str">
            <v>:</v>
          </cell>
          <cell r="I5375" t="str">
            <v>NC</v>
          </cell>
          <cell r="K5375" t="str">
            <v>V</v>
          </cell>
          <cell r="L5375">
            <v>38628.496782407405</v>
          </cell>
          <cell r="M5375" t="str">
            <v>gchateaug</v>
          </cell>
          <cell r="N5375">
            <v>38680.624432870369</v>
          </cell>
          <cell r="O5375" t="str">
            <v>gchateaug</v>
          </cell>
        </row>
        <row r="5376">
          <cell r="A5376" t="str">
            <v>1999</v>
          </cell>
          <cell r="B5376" t="str">
            <v>FR71</v>
          </cell>
          <cell r="C5376" t="str">
            <v>A00</v>
          </cell>
          <cell r="D5376" t="str">
            <v>PC_EMP</v>
          </cell>
          <cell r="E5376" t="str">
            <v>T</v>
          </cell>
          <cell r="F5376" t="str">
            <v>BES</v>
          </cell>
          <cell r="G5376" t="str">
            <v>RSE</v>
          </cell>
          <cell r="H5376" t="str">
            <v>:</v>
          </cell>
          <cell r="I5376" t="str">
            <v>NC</v>
          </cell>
          <cell r="K5376" t="str">
            <v>V</v>
          </cell>
          <cell r="L5376">
            <v>38628.496782407405</v>
          </cell>
          <cell r="M5376" t="str">
            <v>gchateaug</v>
          </cell>
          <cell r="N5376">
            <v>38680.624432870369</v>
          </cell>
          <cell r="O5376" t="str">
            <v>gchateaug</v>
          </cell>
        </row>
        <row r="5377">
          <cell r="A5377" t="str">
            <v>2001</v>
          </cell>
          <cell r="B5377" t="str">
            <v>ITE1</v>
          </cell>
          <cell r="C5377" t="str">
            <v>A00</v>
          </cell>
          <cell r="D5377" t="str">
            <v>PC_EMP</v>
          </cell>
          <cell r="E5377" t="str">
            <v>T</v>
          </cell>
          <cell r="F5377" t="str">
            <v>BES</v>
          </cell>
          <cell r="G5377" t="str">
            <v>TOTAL</v>
          </cell>
          <cell r="H5377" t="str">
            <v>:</v>
          </cell>
          <cell r="I5377" t="str">
            <v>NC</v>
          </cell>
          <cell r="K5377" t="str">
            <v>V</v>
          </cell>
          <cell r="L5377">
            <v>38628.496782407405</v>
          </cell>
          <cell r="M5377" t="str">
            <v>gchateaug</v>
          </cell>
          <cell r="N5377">
            <v>38680.624444444446</v>
          </cell>
          <cell r="O5377" t="str">
            <v>gchateaug</v>
          </cell>
        </row>
        <row r="5378">
          <cell r="A5378" t="str">
            <v>2001</v>
          </cell>
          <cell r="B5378" t="str">
            <v>ITE1</v>
          </cell>
          <cell r="C5378" t="str">
            <v>A00</v>
          </cell>
          <cell r="D5378" t="str">
            <v>PC_EMP</v>
          </cell>
          <cell r="E5378" t="str">
            <v>T</v>
          </cell>
          <cell r="F5378" t="str">
            <v>BES</v>
          </cell>
          <cell r="G5378" t="str">
            <v>RSE</v>
          </cell>
          <cell r="H5378" t="str">
            <v>:</v>
          </cell>
          <cell r="I5378" t="str">
            <v>NC</v>
          </cell>
          <cell r="K5378" t="str">
            <v>V</v>
          </cell>
          <cell r="L5378">
            <v>38628.496782407405</v>
          </cell>
          <cell r="M5378" t="str">
            <v>gchateaug</v>
          </cell>
          <cell r="N5378">
            <v>38680.624444444446</v>
          </cell>
          <cell r="O5378" t="str">
            <v>gchateaug</v>
          </cell>
        </row>
        <row r="5379">
          <cell r="A5379" t="str">
            <v>2001</v>
          </cell>
          <cell r="B5379" t="str">
            <v>ITF2</v>
          </cell>
          <cell r="C5379" t="str">
            <v>A00</v>
          </cell>
          <cell r="D5379" t="str">
            <v>PC_EMP</v>
          </cell>
          <cell r="E5379" t="str">
            <v>T</v>
          </cell>
          <cell r="F5379" t="str">
            <v>TOTAL</v>
          </cell>
          <cell r="G5379" t="str">
            <v>TOTAL</v>
          </cell>
          <cell r="H5379" t="str">
            <v>:</v>
          </cell>
          <cell r="I5379" t="str">
            <v>NC</v>
          </cell>
          <cell r="K5379" t="str">
            <v>V</v>
          </cell>
          <cell r="L5379">
            <v>38628.496782407405</v>
          </cell>
          <cell r="M5379" t="str">
            <v>gchateaug</v>
          </cell>
          <cell r="N5379">
            <v>38680.624444444446</v>
          </cell>
          <cell r="O5379" t="str">
            <v>gchateaug</v>
          </cell>
        </row>
        <row r="5380">
          <cell r="A5380" t="str">
            <v>2001</v>
          </cell>
          <cell r="B5380" t="str">
            <v>ITF2</v>
          </cell>
          <cell r="C5380" t="str">
            <v>A00</v>
          </cell>
          <cell r="D5380" t="str">
            <v>PC_EMP</v>
          </cell>
          <cell r="E5380" t="str">
            <v>T</v>
          </cell>
          <cell r="F5380" t="str">
            <v>TOTAL</v>
          </cell>
          <cell r="G5380" t="str">
            <v>RSE</v>
          </cell>
          <cell r="H5380" t="str">
            <v>:</v>
          </cell>
          <cell r="I5380" t="str">
            <v>NC</v>
          </cell>
          <cell r="K5380" t="str">
            <v>V</v>
          </cell>
          <cell r="L5380">
            <v>38628.496782407405</v>
          </cell>
          <cell r="M5380" t="str">
            <v>gchateaug</v>
          </cell>
          <cell r="N5380">
            <v>38680.624444444446</v>
          </cell>
          <cell r="O5380" t="str">
            <v>gchateaug</v>
          </cell>
        </row>
        <row r="5381">
          <cell r="A5381" t="str">
            <v>2001</v>
          </cell>
          <cell r="B5381" t="str">
            <v>ITF2</v>
          </cell>
          <cell r="C5381" t="str">
            <v>A00</v>
          </cell>
          <cell r="D5381" t="str">
            <v>PC_EMP</v>
          </cell>
          <cell r="E5381" t="str">
            <v>T</v>
          </cell>
          <cell r="F5381" t="str">
            <v>BES</v>
          </cell>
          <cell r="G5381" t="str">
            <v>TOTAL</v>
          </cell>
          <cell r="H5381" t="str">
            <v>:</v>
          </cell>
          <cell r="I5381" t="str">
            <v>NC</v>
          </cell>
          <cell r="K5381" t="str">
            <v>V</v>
          </cell>
          <cell r="L5381">
            <v>38628.496782407405</v>
          </cell>
          <cell r="M5381" t="str">
            <v>gchateaug</v>
          </cell>
          <cell r="N5381">
            <v>38680.624444444446</v>
          </cell>
          <cell r="O5381" t="str">
            <v>gchateaug</v>
          </cell>
        </row>
        <row r="5382">
          <cell r="A5382" t="str">
            <v>2001</v>
          </cell>
          <cell r="B5382" t="str">
            <v>ITF2</v>
          </cell>
          <cell r="C5382" t="str">
            <v>A00</v>
          </cell>
          <cell r="D5382" t="str">
            <v>PC_EMP</v>
          </cell>
          <cell r="E5382" t="str">
            <v>T</v>
          </cell>
          <cell r="F5382" t="str">
            <v>BES</v>
          </cell>
          <cell r="G5382" t="str">
            <v>RSE</v>
          </cell>
          <cell r="H5382" t="str">
            <v>:</v>
          </cell>
          <cell r="I5382" t="str">
            <v>NC</v>
          </cell>
          <cell r="K5382" t="str">
            <v>V</v>
          </cell>
          <cell r="L5382">
            <v>38628.496782407405</v>
          </cell>
          <cell r="M5382" t="str">
            <v>gchateaug</v>
          </cell>
          <cell r="N5382">
            <v>38680.624444444446</v>
          </cell>
          <cell r="O5382" t="str">
            <v>gchateaug</v>
          </cell>
        </row>
        <row r="5383">
          <cell r="A5383" t="str">
            <v>2001</v>
          </cell>
          <cell r="B5383" t="str">
            <v>ITF4</v>
          </cell>
          <cell r="C5383" t="str">
            <v>A00</v>
          </cell>
          <cell r="D5383" t="str">
            <v>PC_EMP</v>
          </cell>
          <cell r="E5383" t="str">
            <v>T</v>
          </cell>
          <cell r="F5383" t="str">
            <v>TOTAL</v>
          </cell>
          <cell r="G5383" t="str">
            <v>TOTAL</v>
          </cell>
          <cell r="H5383" t="str">
            <v>:</v>
          </cell>
          <cell r="I5383" t="str">
            <v>NC</v>
          </cell>
          <cell r="K5383" t="str">
            <v>V</v>
          </cell>
          <cell r="L5383">
            <v>38628.496782407405</v>
          </cell>
          <cell r="M5383" t="str">
            <v>gchateaug</v>
          </cell>
          <cell r="N5383">
            <v>38680.624444444446</v>
          </cell>
          <cell r="O5383" t="str">
            <v>gchateaug</v>
          </cell>
        </row>
        <row r="5384">
          <cell r="A5384" t="str">
            <v>2001</v>
          </cell>
          <cell r="B5384" t="str">
            <v>ITF4</v>
          </cell>
          <cell r="C5384" t="str">
            <v>A00</v>
          </cell>
          <cell r="D5384" t="str">
            <v>PC_EMP</v>
          </cell>
          <cell r="E5384" t="str">
            <v>T</v>
          </cell>
          <cell r="F5384" t="str">
            <v>TOTAL</v>
          </cell>
          <cell r="G5384" t="str">
            <v>RSE</v>
          </cell>
          <cell r="H5384" t="str">
            <v>:</v>
          </cell>
          <cell r="I5384" t="str">
            <v>NC</v>
          </cell>
          <cell r="K5384" t="str">
            <v>V</v>
          </cell>
          <cell r="L5384">
            <v>38628.496782407405</v>
          </cell>
          <cell r="M5384" t="str">
            <v>gchateaug</v>
          </cell>
          <cell r="N5384">
            <v>38680.624444444446</v>
          </cell>
          <cell r="O5384" t="str">
            <v>gchateaug</v>
          </cell>
        </row>
        <row r="5385">
          <cell r="A5385" t="str">
            <v>2003</v>
          </cell>
          <cell r="B5385" t="str">
            <v>UKF</v>
          </cell>
          <cell r="C5385" t="str">
            <v>A00</v>
          </cell>
          <cell r="D5385" t="str">
            <v>PC_EMP</v>
          </cell>
          <cell r="E5385" t="str">
            <v>T</v>
          </cell>
          <cell r="F5385" t="str">
            <v>BES</v>
          </cell>
          <cell r="G5385" t="str">
            <v>RSE</v>
          </cell>
          <cell r="H5385" t="str">
            <v>:</v>
          </cell>
          <cell r="I5385" t="str">
            <v>NC</v>
          </cell>
          <cell r="K5385" t="str">
            <v>V</v>
          </cell>
          <cell r="L5385">
            <v>38628.496793981481</v>
          </cell>
          <cell r="M5385" t="str">
            <v>gchateaug</v>
          </cell>
          <cell r="N5385">
            <v>38680.624467592592</v>
          </cell>
          <cell r="O5385" t="str">
            <v>gchateaug</v>
          </cell>
        </row>
        <row r="5386">
          <cell r="A5386" t="str">
            <v>2003</v>
          </cell>
          <cell r="B5386" t="str">
            <v>SK04</v>
          </cell>
          <cell r="C5386" t="str">
            <v>A00</v>
          </cell>
          <cell r="D5386" t="str">
            <v>PC_EMP</v>
          </cell>
          <cell r="E5386" t="str">
            <v>T</v>
          </cell>
          <cell r="F5386" t="str">
            <v>TOTAL</v>
          </cell>
          <cell r="G5386" t="str">
            <v>TOTAL</v>
          </cell>
          <cell r="I5386" t="str">
            <v>MS</v>
          </cell>
          <cell r="K5386" t="str">
            <v>V</v>
          </cell>
          <cell r="L5386">
            <v>38628.496793981481</v>
          </cell>
          <cell r="M5386" t="str">
            <v>gchateaug</v>
          </cell>
          <cell r="N5386">
            <v>38680.624467592592</v>
          </cell>
          <cell r="O5386" t="str">
            <v>gchateaug</v>
          </cell>
          <cell r="Q5386">
            <v>0.63</v>
          </cell>
        </row>
        <row r="5387">
          <cell r="A5387" t="str">
            <v>2003</v>
          </cell>
          <cell r="B5387" t="str">
            <v>SK04</v>
          </cell>
          <cell r="C5387" t="str">
            <v>A00</v>
          </cell>
          <cell r="D5387" t="str">
            <v>PC_EMP</v>
          </cell>
          <cell r="E5387" t="str">
            <v>T</v>
          </cell>
          <cell r="F5387" t="str">
            <v>TOTAL</v>
          </cell>
          <cell r="G5387" t="str">
            <v>RSE</v>
          </cell>
          <cell r="I5387" t="str">
            <v>MS</v>
          </cell>
          <cell r="K5387" t="str">
            <v>V</v>
          </cell>
          <cell r="L5387">
            <v>38628.496793981481</v>
          </cell>
          <cell r="M5387" t="str">
            <v>gchateaug</v>
          </cell>
          <cell r="N5387">
            <v>38680.624467592592</v>
          </cell>
          <cell r="O5387" t="str">
            <v>gchateaug</v>
          </cell>
          <cell r="Q5387">
            <v>0.52</v>
          </cell>
        </row>
        <row r="5388">
          <cell r="A5388" t="str">
            <v>2003</v>
          </cell>
          <cell r="B5388" t="str">
            <v>SK04</v>
          </cell>
          <cell r="C5388" t="str">
            <v>A00</v>
          </cell>
          <cell r="D5388" t="str">
            <v>PC_EMP</v>
          </cell>
          <cell r="E5388" t="str">
            <v>T</v>
          </cell>
          <cell r="F5388" t="str">
            <v>BES</v>
          </cell>
          <cell r="G5388" t="str">
            <v>TOTAL</v>
          </cell>
          <cell r="I5388" t="str">
            <v>MS</v>
          </cell>
          <cell r="K5388" t="str">
            <v>V</v>
          </cell>
          <cell r="L5388">
            <v>38628.496793981481</v>
          </cell>
          <cell r="M5388" t="str">
            <v>gchateaug</v>
          </cell>
          <cell r="N5388">
            <v>38680.624467592592</v>
          </cell>
          <cell r="O5388" t="str">
            <v>gchateaug</v>
          </cell>
          <cell r="Q5388">
            <v>0.11</v>
          </cell>
        </row>
        <row r="5389">
          <cell r="A5389" t="str">
            <v>2003</v>
          </cell>
          <cell r="B5389" t="str">
            <v>SK04</v>
          </cell>
          <cell r="C5389" t="str">
            <v>A00</v>
          </cell>
          <cell r="D5389" t="str">
            <v>PC_EMP</v>
          </cell>
          <cell r="E5389" t="str">
            <v>T</v>
          </cell>
          <cell r="F5389" t="str">
            <v>BES</v>
          </cell>
          <cell r="G5389" t="str">
            <v>RSE</v>
          </cell>
          <cell r="I5389" t="str">
            <v>MS</v>
          </cell>
          <cell r="K5389" t="str">
            <v>V</v>
          </cell>
          <cell r="L5389">
            <v>38628.496793981481</v>
          </cell>
          <cell r="M5389" t="str">
            <v>gchateaug</v>
          </cell>
          <cell r="N5389">
            <v>38680.624467592592</v>
          </cell>
          <cell r="O5389" t="str">
            <v>gchateaug</v>
          </cell>
          <cell r="Q5389">
            <v>0.05</v>
          </cell>
        </row>
        <row r="5390">
          <cell r="A5390" t="str">
            <v>2003</v>
          </cell>
          <cell r="B5390" t="str">
            <v>SI00</v>
          </cell>
          <cell r="C5390" t="str">
            <v>A00</v>
          </cell>
          <cell r="D5390" t="str">
            <v>PC_EMP</v>
          </cell>
          <cell r="E5390" t="str">
            <v>T</v>
          </cell>
          <cell r="F5390" t="str">
            <v>TOTAL</v>
          </cell>
          <cell r="G5390" t="str">
            <v>TOTAL</v>
          </cell>
          <cell r="H5390" t="str">
            <v>e</v>
          </cell>
          <cell r="I5390" t="str">
            <v>MS</v>
          </cell>
          <cell r="K5390" t="str">
            <v>V</v>
          </cell>
          <cell r="L5390">
            <v>38628.496793981481</v>
          </cell>
          <cell r="M5390" t="str">
            <v>gchateaug</v>
          </cell>
          <cell r="N5390">
            <v>38681.684641203705</v>
          </cell>
          <cell r="O5390" t="str">
            <v>gchateaug</v>
          </cell>
          <cell r="Q5390">
            <v>1.4</v>
          </cell>
        </row>
        <row r="5391">
          <cell r="A5391" t="str">
            <v>2003</v>
          </cell>
          <cell r="B5391" t="str">
            <v>SI00</v>
          </cell>
          <cell r="C5391" t="str">
            <v>A00</v>
          </cell>
          <cell r="D5391" t="str">
            <v>PC_EMP</v>
          </cell>
          <cell r="E5391" t="str">
            <v>T</v>
          </cell>
          <cell r="F5391" t="str">
            <v>TOTAL</v>
          </cell>
          <cell r="G5391" t="str">
            <v>RSE</v>
          </cell>
          <cell r="H5391" t="str">
            <v>e</v>
          </cell>
          <cell r="I5391" t="str">
            <v>MS</v>
          </cell>
          <cell r="K5391" t="str">
            <v>V</v>
          </cell>
          <cell r="L5391">
            <v>38628.496793981481</v>
          </cell>
          <cell r="M5391" t="str">
            <v>gchateaug</v>
          </cell>
          <cell r="N5391">
            <v>38681.684641203705</v>
          </cell>
          <cell r="O5391" t="str">
            <v>gchateaug</v>
          </cell>
          <cell r="Q5391">
            <v>0.79</v>
          </cell>
        </row>
        <row r="5392">
          <cell r="A5392" t="str">
            <v>2003</v>
          </cell>
          <cell r="B5392" t="str">
            <v>SI00</v>
          </cell>
          <cell r="C5392" t="str">
            <v>A00</v>
          </cell>
          <cell r="D5392" t="str">
            <v>PC_EMP</v>
          </cell>
          <cell r="E5392" t="str">
            <v>T</v>
          </cell>
          <cell r="F5392" t="str">
            <v>BES</v>
          </cell>
          <cell r="G5392" t="str">
            <v>TOTAL</v>
          </cell>
          <cell r="H5392" t="str">
            <v>e</v>
          </cell>
          <cell r="I5392" t="str">
            <v>MS</v>
          </cell>
          <cell r="K5392" t="str">
            <v>V</v>
          </cell>
          <cell r="L5392">
            <v>38628.496793981481</v>
          </cell>
          <cell r="M5392" t="str">
            <v>gchateaug</v>
          </cell>
          <cell r="N5392">
            <v>38681.684641203705</v>
          </cell>
          <cell r="O5392" t="str">
            <v>gchateaug</v>
          </cell>
          <cell r="Q5392">
            <v>0.63</v>
          </cell>
        </row>
        <row r="5393">
          <cell r="A5393" t="str">
            <v>2003</v>
          </cell>
          <cell r="B5393" t="str">
            <v>SI00</v>
          </cell>
          <cell r="C5393" t="str">
            <v>A00</v>
          </cell>
          <cell r="D5393" t="str">
            <v>PC_EMP</v>
          </cell>
          <cell r="E5393" t="str">
            <v>T</v>
          </cell>
          <cell r="F5393" t="str">
            <v>BES</v>
          </cell>
          <cell r="G5393" t="str">
            <v>RSE</v>
          </cell>
          <cell r="H5393" t="str">
            <v>e</v>
          </cell>
          <cell r="I5393" t="str">
            <v>MS</v>
          </cell>
          <cell r="K5393" t="str">
            <v>V</v>
          </cell>
          <cell r="L5393">
            <v>38628.496793981481</v>
          </cell>
          <cell r="M5393" t="str">
            <v>gchateaug</v>
          </cell>
          <cell r="N5393">
            <v>38681.684641203705</v>
          </cell>
          <cell r="O5393" t="str">
            <v>gchateaug</v>
          </cell>
          <cell r="Q5393">
            <v>0.22</v>
          </cell>
        </row>
        <row r="5394">
          <cell r="A5394" t="str">
            <v>2003</v>
          </cell>
          <cell r="B5394" t="str">
            <v>SI0</v>
          </cell>
          <cell r="C5394" t="str">
            <v>A00</v>
          </cell>
          <cell r="D5394" t="str">
            <v>PC_EMP</v>
          </cell>
          <cell r="E5394" t="str">
            <v>T</v>
          </cell>
          <cell r="F5394" t="str">
            <v>TOTAL</v>
          </cell>
          <cell r="G5394" t="str">
            <v>TOTAL</v>
          </cell>
          <cell r="H5394" t="str">
            <v>e</v>
          </cell>
          <cell r="I5394" t="str">
            <v>MS</v>
          </cell>
          <cell r="K5394" t="str">
            <v>V</v>
          </cell>
          <cell r="L5394">
            <v>38628.496793981481</v>
          </cell>
          <cell r="M5394" t="str">
            <v>gchateaug</v>
          </cell>
          <cell r="N5394">
            <v>38681.684502314813</v>
          </cell>
          <cell r="O5394" t="str">
            <v>gchateaug</v>
          </cell>
          <cell r="Q5394">
            <v>1.4</v>
          </cell>
        </row>
        <row r="5395">
          <cell r="A5395" t="str">
            <v>2003</v>
          </cell>
          <cell r="B5395" t="str">
            <v>SI0</v>
          </cell>
          <cell r="C5395" t="str">
            <v>A00</v>
          </cell>
          <cell r="D5395" t="str">
            <v>PC_EMP</v>
          </cell>
          <cell r="E5395" t="str">
            <v>T</v>
          </cell>
          <cell r="F5395" t="str">
            <v>TOTAL</v>
          </cell>
          <cell r="G5395" t="str">
            <v>RSE</v>
          </cell>
          <cell r="H5395" t="str">
            <v>e</v>
          </cell>
          <cell r="I5395" t="str">
            <v>MS</v>
          </cell>
          <cell r="K5395" t="str">
            <v>V</v>
          </cell>
          <cell r="L5395">
            <v>38628.496793981481</v>
          </cell>
          <cell r="M5395" t="str">
            <v>gchateaug</v>
          </cell>
          <cell r="N5395">
            <v>38681.684502314813</v>
          </cell>
          <cell r="O5395" t="str">
            <v>gchateaug</v>
          </cell>
          <cell r="Q5395">
            <v>0.79</v>
          </cell>
        </row>
        <row r="5396">
          <cell r="A5396" t="str">
            <v>2003</v>
          </cell>
          <cell r="B5396" t="str">
            <v>SI0</v>
          </cell>
          <cell r="C5396" t="str">
            <v>A00</v>
          </cell>
          <cell r="D5396" t="str">
            <v>PC_EMP</v>
          </cell>
          <cell r="E5396" t="str">
            <v>T</v>
          </cell>
          <cell r="F5396" t="str">
            <v>BES</v>
          </cell>
          <cell r="G5396" t="str">
            <v>TOTAL</v>
          </cell>
          <cell r="H5396" t="str">
            <v>e</v>
          </cell>
          <cell r="I5396" t="str">
            <v>MS</v>
          </cell>
          <cell r="K5396" t="str">
            <v>V</v>
          </cell>
          <cell r="L5396">
            <v>38628.496793981481</v>
          </cell>
          <cell r="M5396" t="str">
            <v>gchateaug</v>
          </cell>
          <cell r="N5396">
            <v>38681.684502314813</v>
          </cell>
          <cell r="O5396" t="str">
            <v>gchateaug</v>
          </cell>
          <cell r="Q5396">
            <v>0.63</v>
          </cell>
        </row>
        <row r="5397">
          <cell r="A5397" t="str">
            <v>2003</v>
          </cell>
          <cell r="B5397" t="str">
            <v>SI0</v>
          </cell>
          <cell r="C5397" t="str">
            <v>A00</v>
          </cell>
          <cell r="D5397" t="str">
            <v>PC_EMP</v>
          </cell>
          <cell r="E5397" t="str">
            <v>T</v>
          </cell>
          <cell r="F5397" t="str">
            <v>BES</v>
          </cell>
          <cell r="G5397" t="str">
            <v>RSE</v>
          </cell>
          <cell r="H5397" t="str">
            <v>e</v>
          </cell>
          <cell r="I5397" t="str">
            <v>MS</v>
          </cell>
          <cell r="K5397" t="str">
            <v>V</v>
          </cell>
          <cell r="L5397">
            <v>38628.496793981481</v>
          </cell>
          <cell r="M5397" t="str">
            <v>gchateaug</v>
          </cell>
          <cell r="N5397">
            <v>38681.684502314813</v>
          </cell>
          <cell r="O5397" t="str">
            <v>gchateaug</v>
          </cell>
          <cell r="Q5397">
            <v>0.22</v>
          </cell>
        </row>
        <row r="5398">
          <cell r="A5398" t="str">
            <v>2003</v>
          </cell>
          <cell r="B5398" t="str">
            <v>RO01</v>
          </cell>
          <cell r="C5398" t="str">
            <v>A00</v>
          </cell>
          <cell r="D5398" t="str">
            <v>PC_EMP</v>
          </cell>
          <cell r="E5398" t="str">
            <v>T</v>
          </cell>
          <cell r="F5398" t="str">
            <v>TOTAL</v>
          </cell>
          <cell r="G5398" t="str">
            <v>TOTAL</v>
          </cell>
          <cell r="I5398" t="str">
            <v>MS</v>
          </cell>
          <cell r="K5398" t="str">
            <v>V</v>
          </cell>
          <cell r="L5398">
            <v>38628.496793981481</v>
          </cell>
          <cell r="M5398" t="str">
            <v>gchateaug</v>
          </cell>
          <cell r="N5398">
            <v>38680.624467592592</v>
          </cell>
          <cell r="O5398" t="str">
            <v>gchateaug</v>
          </cell>
          <cell r="Q5398">
            <v>0.18</v>
          </cell>
        </row>
        <row r="5399">
          <cell r="A5399" t="str">
            <v>2003</v>
          </cell>
          <cell r="B5399" t="str">
            <v>RO01</v>
          </cell>
          <cell r="C5399" t="str">
            <v>A00</v>
          </cell>
          <cell r="D5399" t="str">
            <v>PC_EMP</v>
          </cell>
          <cell r="E5399" t="str">
            <v>T</v>
          </cell>
          <cell r="F5399" t="str">
            <v>TOTAL</v>
          </cell>
          <cell r="G5399" t="str">
            <v>RSE</v>
          </cell>
          <cell r="I5399" t="str">
            <v>MS</v>
          </cell>
          <cell r="K5399" t="str">
            <v>V</v>
          </cell>
          <cell r="L5399">
            <v>38628.496793981481</v>
          </cell>
          <cell r="M5399" t="str">
            <v>gchateaug</v>
          </cell>
          <cell r="N5399">
            <v>38680.624467592592</v>
          </cell>
          <cell r="O5399" t="str">
            <v>gchateaug</v>
          </cell>
          <cell r="Q5399">
            <v>0.13</v>
          </cell>
        </row>
        <row r="5400">
          <cell r="A5400" t="str">
            <v>2000</v>
          </cell>
          <cell r="B5400" t="str">
            <v>FR51</v>
          </cell>
          <cell r="C5400" t="str">
            <v>A00</v>
          </cell>
          <cell r="D5400" t="str">
            <v>PC_EMP</v>
          </cell>
          <cell r="E5400" t="str">
            <v>T</v>
          </cell>
          <cell r="F5400" t="str">
            <v>BES</v>
          </cell>
          <cell r="G5400" t="str">
            <v>TOTAL</v>
          </cell>
          <cell r="I5400" t="str">
            <v>NC</v>
          </cell>
          <cell r="J5400" t="str">
            <v>; former flag equal "s"</v>
          </cell>
          <cell r="K5400" t="str">
            <v>V</v>
          </cell>
          <cell r="L5400">
            <v>38628.496793981481</v>
          </cell>
          <cell r="M5400" t="str">
            <v>gchateaug</v>
          </cell>
          <cell r="N5400">
            <v>38680.624467592592</v>
          </cell>
          <cell r="O5400" t="str">
            <v>gchateaug</v>
          </cell>
          <cell r="Q5400">
            <v>0.46</v>
          </cell>
        </row>
        <row r="5401">
          <cell r="A5401" t="str">
            <v>2000</v>
          </cell>
          <cell r="B5401" t="str">
            <v>FR51</v>
          </cell>
          <cell r="C5401" t="str">
            <v>A00</v>
          </cell>
          <cell r="D5401" t="str">
            <v>PC_EMP</v>
          </cell>
          <cell r="E5401" t="str">
            <v>T</v>
          </cell>
          <cell r="F5401" t="str">
            <v>BES</v>
          </cell>
          <cell r="G5401" t="str">
            <v>RSE</v>
          </cell>
          <cell r="I5401" t="str">
            <v>NC</v>
          </cell>
          <cell r="J5401" t="str">
            <v>; former flag equal "s"</v>
          </cell>
          <cell r="K5401" t="str">
            <v>V</v>
          </cell>
          <cell r="L5401">
            <v>38628.496793981481</v>
          </cell>
          <cell r="M5401" t="str">
            <v>gchateaug</v>
          </cell>
          <cell r="N5401">
            <v>38680.624467592592</v>
          </cell>
          <cell r="O5401" t="str">
            <v>gchateaug</v>
          </cell>
          <cell r="Q5401">
            <v>0.21</v>
          </cell>
        </row>
        <row r="5402">
          <cell r="A5402" t="str">
            <v>2000</v>
          </cell>
          <cell r="B5402" t="str">
            <v>FR41</v>
          </cell>
          <cell r="C5402" t="str">
            <v>A00</v>
          </cell>
          <cell r="D5402" t="str">
            <v>PC_EMP</v>
          </cell>
          <cell r="E5402" t="str">
            <v>T</v>
          </cell>
          <cell r="F5402" t="str">
            <v>TOTAL</v>
          </cell>
          <cell r="G5402" t="str">
            <v>TOTAL</v>
          </cell>
          <cell r="I5402" t="str">
            <v>NC</v>
          </cell>
          <cell r="J5402" t="str">
            <v>; former flag equal "s"</v>
          </cell>
          <cell r="K5402" t="str">
            <v>V</v>
          </cell>
          <cell r="L5402">
            <v>38628.496793981481</v>
          </cell>
          <cell r="M5402" t="str">
            <v>gchateaug</v>
          </cell>
          <cell r="N5402">
            <v>38680.624467592592</v>
          </cell>
          <cell r="O5402" t="str">
            <v>gchateaug</v>
          </cell>
          <cell r="Q5402">
            <v>0.87</v>
          </cell>
        </row>
        <row r="5403">
          <cell r="A5403" t="str">
            <v>2000</v>
          </cell>
          <cell r="B5403" t="str">
            <v>FR41</v>
          </cell>
          <cell r="C5403" t="str">
            <v>A00</v>
          </cell>
          <cell r="D5403" t="str">
            <v>PC_EMP</v>
          </cell>
          <cell r="E5403" t="str">
            <v>T</v>
          </cell>
          <cell r="F5403" t="str">
            <v>TOTAL</v>
          </cell>
          <cell r="G5403" t="str">
            <v>RSE</v>
          </cell>
          <cell r="I5403" t="str">
            <v>NC</v>
          </cell>
          <cell r="J5403" t="str">
            <v>; former flag equal "s"</v>
          </cell>
          <cell r="K5403" t="str">
            <v>V</v>
          </cell>
          <cell r="L5403">
            <v>38628.496793981481</v>
          </cell>
          <cell r="M5403" t="str">
            <v>gchateaug</v>
          </cell>
          <cell r="N5403">
            <v>38680.624467592592</v>
          </cell>
          <cell r="O5403" t="str">
            <v>gchateaug</v>
          </cell>
          <cell r="Q5403">
            <v>0.57999999999999996</v>
          </cell>
        </row>
        <row r="5404">
          <cell r="A5404" t="str">
            <v>2000</v>
          </cell>
          <cell r="B5404" t="str">
            <v>FR41</v>
          </cell>
          <cell r="C5404" t="str">
            <v>A00</v>
          </cell>
          <cell r="D5404" t="str">
            <v>PC_EMP</v>
          </cell>
          <cell r="E5404" t="str">
            <v>T</v>
          </cell>
          <cell r="F5404" t="str">
            <v>BES</v>
          </cell>
          <cell r="G5404" t="str">
            <v>TOTAL</v>
          </cell>
          <cell r="I5404" t="str">
            <v>NC</v>
          </cell>
          <cell r="J5404" t="str">
            <v>; former flag equal "s"</v>
          </cell>
          <cell r="K5404" t="str">
            <v>V</v>
          </cell>
          <cell r="L5404">
            <v>38628.496793981481</v>
          </cell>
          <cell r="M5404" t="str">
            <v>gchateaug</v>
          </cell>
          <cell r="N5404">
            <v>38680.624467592592</v>
          </cell>
          <cell r="O5404" t="str">
            <v>gchateaug</v>
          </cell>
          <cell r="Q5404">
            <v>0.32</v>
          </cell>
        </row>
        <row r="5405">
          <cell r="A5405" t="str">
            <v>2000</v>
          </cell>
          <cell r="B5405" t="str">
            <v>FR41</v>
          </cell>
          <cell r="C5405" t="str">
            <v>A00</v>
          </cell>
          <cell r="D5405" t="str">
            <v>PC_EMP</v>
          </cell>
          <cell r="E5405" t="str">
            <v>T</v>
          </cell>
          <cell r="F5405" t="str">
            <v>BES</v>
          </cell>
          <cell r="G5405" t="str">
            <v>RSE</v>
          </cell>
          <cell r="I5405" t="str">
            <v>NC</v>
          </cell>
          <cell r="J5405" t="str">
            <v>; former flag equal "s"</v>
          </cell>
          <cell r="K5405" t="str">
            <v>V</v>
          </cell>
          <cell r="L5405">
            <v>38628.496793981481</v>
          </cell>
          <cell r="M5405" t="str">
            <v>gchateaug</v>
          </cell>
          <cell r="N5405">
            <v>38680.624467592592</v>
          </cell>
          <cell r="O5405" t="str">
            <v>gchateaug</v>
          </cell>
          <cell r="Q5405">
            <v>0.14000000000000001</v>
          </cell>
        </row>
        <row r="5406">
          <cell r="A5406" t="str">
            <v>2000</v>
          </cell>
          <cell r="B5406" t="str">
            <v>FR25</v>
          </cell>
          <cell r="C5406" t="str">
            <v>A00</v>
          </cell>
          <cell r="D5406" t="str">
            <v>PC_EMP</v>
          </cell>
          <cell r="E5406" t="str">
            <v>T</v>
          </cell>
          <cell r="F5406" t="str">
            <v>TOTAL</v>
          </cell>
          <cell r="G5406" t="str">
            <v>TOTAL</v>
          </cell>
          <cell r="I5406" t="str">
            <v>NC</v>
          </cell>
          <cell r="J5406" t="str">
            <v>; former flag equal "s"</v>
          </cell>
          <cell r="K5406" t="str">
            <v>V</v>
          </cell>
          <cell r="L5406">
            <v>38628.496793981481</v>
          </cell>
          <cell r="M5406" t="str">
            <v>gchateaug</v>
          </cell>
          <cell r="N5406">
            <v>38680.624467592592</v>
          </cell>
          <cell r="O5406" t="str">
            <v>gchateaug</v>
          </cell>
          <cell r="Q5406">
            <v>0.9</v>
          </cell>
        </row>
        <row r="5407">
          <cell r="A5407" t="str">
            <v>2000</v>
          </cell>
          <cell r="B5407" t="str">
            <v>FR25</v>
          </cell>
          <cell r="C5407" t="str">
            <v>A00</v>
          </cell>
          <cell r="D5407" t="str">
            <v>PC_EMP</v>
          </cell>
          <cell r="E5407" t="str">
            <v>T</v>
          </cell>
          <cell r="F5407" t="str">
            <v>TOTAL</v>
          </cell>
          <cell r="G5407" t="str">
            <v>RSE</v>
          </cell>
          <cell r="H5407" t="str">
            <v>:</v>
          </cell>
          <cell r="I5407" t="str">
            <v>NC</v>
          </cell>
          <cell r="K5407" t="str">
            <v>V</v>
          </cell>
          <cell r="L5407">
            <v>38628.496793981481</v>
          </cell>
          <cell r="M5407" t="str">
            <v>gchateaug</v>
          </cell>
          <cell r="N5407">
            <v>38680.624467592592</v>
          </cell>
          <cell r="O5407" t="str">
            <v>gchateaug</v>
          </cell>
        </row>
        <row r="5408">
          <cell r="A5408" t="str">
            <v>2002</v>
          </cell>
          <cell r="B5408" t="str">
            <v>UKK</v>
          </cell>
          <cell r="C5408" t="str">
            <v>A00</v>
          </cell>
          <cell r="D5408" t="str">
            <v>PC_EMP</v>
          </cell>
          <cell r="E5408" t="str">
            <v>T</v>
          </cell>
          <cell r="F5408" t="str">
            <v>BES</v>
          </cell>
          <cell r="G5408" t="str">
            <v>RSE</v>
          </cell>
          <cell r="H5408" t="str">
            <v>:</v>
          </cell>
          <cell r="I5408" t="str">
            <v>MS</v>
          </cell>
          <cell r="K5408" t="str">
            <v>V</v>
          </cell>
          <cell r="L5408">
            <v>38628.496793981481</v>
          </cell>
          <cell r="M5408" t="str">
            <v>gchateaug</v>
          </cell>
          <cell r="N5408">
            <v>38680.624456018515</v>
          </cell>
          <cell r="O5408" t="str">
            <v>gchateaug</v>
          </cell>
        </row>
        <row r="5409">
          <cell r="A5409" t="str">
            <v>2002</v>
          </cell>
          <cell r="B5409" t="str">
            <v>UKE2</v>
          </cell>
          <cell r="C5409" t="str">
            <v>A00</v>
          </cell>
          <cell r="D5409" t="str">
            <v>PC_EMP</v>
          </cell>
          <cell r="E5409" t="str">
            <v>T</v>
          </cell>
          <cell r="F5409" t="str">
            <v>TOTAL</v>
          </cell>
          <cell r="G5409" t="str">
            <v>TOTAL</v>
          </cell>
          <cell r="H5409" t="str">
            <v>:</v>
          </cell>
          <cell r="I5409" t="str">
            <v>MS</v>
          </cell>
          <cell r="K5409" t="str">
            <v>V</v>
          </cell>
          <cell r="L5409">
            <v>38628.496793981481</v>
          </cell>
          <cell r="M5409" t="str">
            <v>gchateaug</v>
          </cell>
          <cell r="N5409">
            <v>38680.624456018515</v>
          </cell>
          <cell r="O5409" t="str">
            <v>gchateaug</v>
          </cell>
        </row>
        <row r="5410">
          <cell r="A5410" t="str">
            <v>2002</v>
          </cell>
          <cell r="B5410" t="str">
            <v>UKE2</v>
          </cell>
          <cell r="C5410" t="str">
            <v>A00</v>
          </cell>
          <cell r="D5410" t="str">
            <v>PC_EMP</v>
          </cell>
          <cell r="E5410" t="str">
            <v>T</v>
          </cell>
          <cell r="F5410" t="str">
            <v>TOTAL</v>
          </cell>
          <cell r="G5410" t="str">
            <v>RSE</v>
          </cell>
          <cell r="H5410" t="str">
            <v>:</v>
          </cell>
          <cell r="I5410" t="str">
            <v>MS</v>
          </cell>
          <cell r="K5410" t="str">
            <v>V</v>
          </cell>
          <cell r="L5410">
            <v>38628.496793981481</v>
          </cell>
          <cell r="M5410" t="str">
            <v>gchateaug</v>
          </cell>
          <cell r="N5410">
            <v>38680.624456018515</v>
          </cell>
          <cell r="O5410" t="str">
            <v>gchateaug</v>
          </cell>
        </row>
        <row r="5411">
          <cell r="A5411" t="str">
            <v>2002</v>
          </cell>
          <cell r="B5411" t="str">
            <v>UKE2</v>
          </cell>
          <cell r="C5411" t="str">
            <v>A00</v>
          </cell>
          <cell r="D5411" t="str">
            <v>PC_EMP</v>
          </cell>
          <cell r="E5411" t="str">
            <v>T</v>
          </cell>
          <cell r="F5411" t="str">
            <v>BES</v>
          </cell>
          <cell r="G5411" t="str">
            <v>TOTAL</v>
          </cell>
          <cell r="H5411" t="str">
            <v>:</v>
          </cell>
          <cell r="I5411" t="str">
            <v>MS</v>
          </cell>
          <cell r="K5411" t="str">
            <v>V</v>
          </cell>
          <cell r="L5411">
            <v>38628.496793981481</v>
          </cell>
          <cell r="M5411" t="str">
            <v>gchateaug</v>
          </cell>
          <cell r="N5411">
            <v>38680.624456018515</v>
          </cell>
          <cell r="O5411" t="str">
            <v>gchateaug</v>
          </cell>
        </row>
        <row r="5412">
          <cell r="A5412" t="str">
            <v>2002</v>
          </cell>
          <cell r="B5412" t="str">
            <v>UKE2</v>
          </cell>
          <cell r="C5412" t="str">
            <v>A00</v>
          </cell>
          <cell r="D5412" t="str">
            <v>PC_EMP</v>
          </cell>
          <cell r="E5412" t="str">
            <v>T</v>
          </cell>
          <cell r="F5412" t="str">
            <v>BES</v>
          </cell>
          <cell r="G5412" t="str">
            <v>RSE</v>
          </cell>
          <cell r="H5412" t="str">
            <v>:</v>
          </cell>
          <cell r="I5412" t="str">
            <v>MS</v>
          </cell>
          <cell r="K5412" t="str">
            <v>V</v>
          </cell>
          <cell r="L5412">
            <v>38628.496793981481</v>
          </cell>
          <cell r="M5412" t="str">
            <v>gchateaug</v>
          </cell>
          <cell r="N5412">
            <v>38680.624456018515</v>
          </cell>
          <cell r="O5412" t="str">
            <v>gchateaug</v>
          </cell>
        </row>
        <row r="5413">
          <cell r="A5413" t="str">
            <v>2002</v>
          </cell>
          <cell r="B5413" t="str">
            <v>UKE</v>
          </cell>
          <cell r="C5413" t="str">
            <v>A00</v>
          </cell>
          <cell r="D5413" t="str">
            <v>PC_EMP</v>
          </cell>
          <cell r="E5413" t="str">
            <v>T</v>
          </cell>
          <cell r="F5413" t="str">
            <v>TOTAL</v>
          </cell>
          <cell r="G5413" t="str">
            <v>TOTAL</v>
          </cell>
          <cell r="H5413" t="str">
            <v>:</v>
          </cell>
          <cell r="I5413" t="str">
            <v>MS</v>
          </cell>
          <cell r="K5413" t="str">
            <v>V</v>
          </cell>
          <cell r="L5413">
            <v>38628.496793981481</v>
          </cell>
          <cell r="M5413" t="str">
            <v>gchateaug</v>
          </cell>
          <cell r="N5413">
            <v>38680.624456018515</v>
          </cell>
          <cell r="O5413" t="str">
            <v>gchateaug</v>
          </cell>
        </row>
        <row r="5414">
          <cell r="A5414" t="str">
            <v>2002</v>
          </cell>
          <cell r="B5414" t="str">
            <v>UKE</v>
          </cell>
          <cell r="C5414" t="str">
            <v>A00</v>
          </cell>
          <cell r="D5414" t="str">
            <v>PC_EMP</v>
          </cell>
          <cell r="E5414" t="str">
            <v>T</v>
          </cell>
          <cell r="F5414" t="str">
            <v>TOTAL</v>
          </cell>
          <cell r="G5414" t="str">
            <v>RSE</v>
          </cell>
          <cell r="H5414" t="str">
            <v>:</v>
          </cell>
          <cell r="I5414" t="str">
            <v>MS</v>
          </cell>
          <cell r="K5414" t="str">
            <v>V</v>
          </cell>
          <cell r="L5414">
            <v>38628.496793981481</v>
          </cell>
          <cell r="M5414" t="str">
            <v>gchateaug</v>
          </cell>
          <cell r="N5414">
            <v>38680.624456018515</v>
          </cell>
          <cell r="O5414" t="str">
            <v>gchateaug</v>
          </cell>
        </row>
        <row r="5415">
          <cell r="A5415" t="str">
            <v>2002</v>
          </cell>
          <cell r="B5415" t="str">
            <v>UKE</v>
          </cell>
          <cell r="C5415" t="str">
            <v>A00</v>
          </cell>
          <cell r="D5415" t="str">
            <v>PC_EMP</v>
          </cell>
          <cell r="E5415" t="str">
            <v>T</v>
          </cell>
          <cell r="F5415" t="str">
            <v>BES</v>
          </cell>
          <cell r="G5415" t="str">
            <v>RSE</v>
          </cell>
          <cell r="H5415" t="str">
            <v>:</v>
          </cell>
          <cell r="I5415" t="str">
            <v>MS</v>
          </cell>
          <cell r="K5415" t="str">
            <v>V</v>
          </cell>
          <cell r="L5415">
            <v>38628.496793981481</v>
          </cell>
          <cell r="M5415" t="str">
            <v>gchateaug</v>
          </cell>
          <cell r="N5415">
            <v>38680.624456018515</v>
          </cell>
          <cell r="O5415" t="str">
            <v>gchateaug</v>
          </cell>
        </row>
        <row r="5416">
          <cell r="A5416" t="str">
            <v>2002</v>
          </cell>
          <cell r="B5416" t="str">
            <v>UKD</v>
          </cell>
          <cell r="C5416" t="str">
            <v>A00</v>
          </cell>
          <cell r="D5416" t="str">
            <v>PC_EMP</v>
          </cell>
          <cell r="E5416" t="str">
            <v>T</v>
          </cell>
          <cell r="F5416" t="str">
            <v>TOTAL</v>
          </cell>
          <cell r="G5416" t="str">
            <v>TOTAL</v>
          </cell>
          <cell r="H5416" t="str">
            <v>:</v>
          </cell>
          <cell r="I5416" t="str">
            <v>MS</v>
          </cell>
          <cell r="K5416" t="str">
            <v>V</v>
          </cell>
          <cell r="L5416">
            <v>38628.496793981481</v>
          </cell>
          <cell r="M5416" t="str">
            <v>gchateaug</v>
          </cell>
          <cell r="N5416">
            <v>38680.624456018515</v>
          </cell>
          <cell r="O5416" t="str">
            <v>gchateaug</v>
          </cell>
        </row>
        <row r="5417">
          <cell r="A5417" t="str">
            <v>2002</v>
          </cell>
          <cell r="B5417" t="str">
            <v>UKD</v>
          </cell>
          <cell r="C5417" t="str">
            <v>A00</v>
          </cell>
          <cell r="D5417" t="str">
            <v>PC_EMP</v>
          </cell>
          <cell r="E5417" t="str">
            <v>T</v>
          </cell>
          <cell r="F5417" t="str">
            <v>TOTAL</v>
          </cell>
          <cell r="G5417" t="str">
            <v>RSE</v>
          </cell>
          <cell r="H5417" t="str">
            <v>:</v>
          </cell>
          <cell r="I5417" t="str">
            <v>MS</v>
          </cell>
          <cell r="K5417" t="str">
            <v>V</v>
          </cell>
          <cell r="L5417">
            <v>38628.496793981481</v>
          </cell>
          <cell r="M5417" t="str">
            <v>gchateaug</v>
          </cell>
          <cell r="N5417">
            <v>38680.624456018515</v>
          </cell>
          <cell r="O5417" t="str">
            <v>gchateaug</v>
          </cell>
        </row>
        <row r="5418">
          <cell r="A5418" t="str">
            <v>2002</v>
          </cell>
          <cell r="B5418" t="str">
            <v>UKD</v>
          </cell>
          <cell r="C5418" t="str">
            <v>A00</v>
          </cell>
          <cell r="D5418" t="str">
            <v>PC_EMP</v>
          </cell>
          <cell r="E5418" t="str">
            <v>T</v>
          </cell>
          <cell r="F5418" t="str">
            <v>BES</v>
          </cell>
          <cell r="G5418" t="str">
            <v>RSE</v>
          </cell>
          <cell r="H5418" t="str">
            <v>:</v>
          </cell>
          <cell r="I5418" t="str">
            <v>MS</v>
          </cell>
          <cell r="K5418" t="str">
            <v>V</v>
          </cell>
          <cell r="L5418">
            <v>38628.496793981481</v>
          </cell>
          <cell r="M5418" t="str">
            <v>gchateaug</v>
          </cell>
          <cell r="N5418">
            <v>38680.624456018515</v>
          </cell>
          <cell r="O5418" t="str">
            <v>gchateaug</v>
          </cell>
        </row>
        <row r="5419">
          <cell r="A5419" t="str">
            <v>2002</v>
          </cell>
          <cell r="B5419" t="str">
            <v>UKC1</v>
          </cell>
          <cell r="C5419" t="str">
            <v>A00</v>
          </cell>
          <cell r="D5419" t="str">
            <v>PC_EMP</v>
          </cell>
          <cell r="E5419" t="str">
            <v>T</v>
          </cell>
          <cell r="F5419" t="str">
            <v>TOTAL</v>
          </cell>
          <cell r="G5419" t="str">
            <v>TOTAL</v>
          </cell>
          <cell r="H5419" t="str">
            <v>:</v>
          </cell>
          <cell r="I5419" t="str">
            <v>MS</v>
          </cell>
          <cell r="K5419" t="str">
            <v>V</v>
          </cell>
          <cell r="L5419">
            <v>38628.496793981481</v>
          </cell>
          <cell r="M5419" t="str">
            <v>gchateaug</v>
          </cell>
          <cell r="N5419">
            <v>38680.624456018515</v>
          </cell>
          <cell r="O5419" t="str">
            <v>gchateaug</v>
          </cell>
        </row>
        <row r="5420">
          <cell r="A5420" t="str">
            <v>2002</v>
          </cell>
          <cell r="B5420" t="str">
            <v>UKC1</v>
          </cell>
          <cell r="C5420" t="str">
            <v>A00</v>
          </cell>
          <cell r="D5420" t="str">
            <v>PC_EMP</v>
          </cell>
          <cell r="E5420" t="str">
            <v>T</v>
          </cell>
          <cell r="F5420" t="str">
            <v>TOTAL</v>
          </cell>
          <cell r="G5420" t="str">
            <v>RSE</v>
          </cell>
          <cell r="H5420" t="str">
            <v>:</v>
          </cell>
          <cell r="I5420" t="str">
            <v>MS</v>
          </cell>
          <cell r="K5420" t="str">
            <v>V</v>
          </cell>
          <cell r="L5420">
            <v>38628.496793981481</v>
          </cell>
          <cell r="M5420" t="str">
            <v>gchateaug</v>
          </cell>
          <cell r="N5420">
            <v>38680.624456018515</v>
          </cell>
          <cell r="O5420" t="str">
            <v>gchateaug</v>
          </cell>
        </row>
        <row r="5421">
          <cell r="A5421" t="str">
            <v>2002</v>
          </cell>
          <cell r="B5421" t="str">
            <v>UKC1</v>
          </cell>
          <cell r="C5421" t="str">
            <v>A00</v>
          </cell>
          <cell r="D5421" t="str">
            <v>PC_EMP</v>
          </cell>
          <cell r="E5421" t="str">
            <v>T</v>
          </cell>
          <cell r="F5421" t="str">
            <v>BES</v>
          </cell>
          <cell r="G5421" t="str">
            <v>TOTAL</v>
          </cell>
          <cell r="H5421" t="str">
            <v>:</v>
          </cell>
          <cell r="I5421" t="str">
            <v>MS</v>
          </cell>
          <cell r="K5421" t="str">
            <v>V</v>
          </cell>
          <cell r="L5421">
            <v>38628.496793981481</v>
          </cell>
          <cell r="M5421" t="str">
            <v>gchateaug</v>
          </cell>
          <cell r="N5421">
            <v>38680.624456018515</v>
          </cell>
          <cell r="O5421" t="str">
            <v>gchateaug</v>
          </cell>
        </row>
        <row r="5422">
          <cell r="A5422" t="str">
            <v>2002</v>
          </cell>
          <cell r="B5422" t="str">
            <v>UKC1</v>
          </cell>
          <cell r="C5422" t="str">
            <v>A00</v>
          </cell>
          <cell r="D5422" t="str">
            <v>PC_EMP</v>
          </cell>
          <cell r="E5422" t="str">
            <v>T</v>
          </cell>
          <cell r="F5422" t="str">
            <v>BES</v>
          </cell>
          <cell r="G5422" t="str">
            <v>RSE</v>
          </cell>
          <cell r="H5422" t="str">
            <v>:</v>
          </cell>
          <cell r="I5422" t="str">
            <v>MS</v>
          </cell>
          <cell r="K5422" t="str">
            <v>V</v>
          </cell>
          <cell r="L5422">
            <v>38628.496793981481</v>
          </cell>
          <cell r="M5422" t="str">
            <v>gchateaug</v>
          </cell>
          <cell r="N5422">
            <v>38680.624456018515</v>
          </cell>
          <cell r="O5422" t="str">
            <v>gchateaug</v>
          </cell>
        </row>
        <row r="5423">
          <cell r="A5423" t="str">
            <v>2002</v>
          </cell>
          <cell r="B5423" t="str">
            <v>SE04</v>
          </cell>
          <cell r="C5423" t="str">
            <v>A00</v>
          </cell>
          <cell r="D5423" t="str">
            <v>PC_EMP</v>
          </cell>
          <cell r="E5423" t="str">
            <v>T</v>
          </cell>
          <cell r="F5423" t="str">
            <v>TOTAL</v>
          </cell>
          <cell r="G5423" t="str">
            <v>TOTAL</v>
          </cell>
          <cell r="H5423" t="str">
            <v>:</v>
          </cell>
          <cell r="I5423" t="str">
            <v>MS</v>
          </cell>
          <cell r="K5423" t="str">
            <v>V</v>
          </cell>
          <cell r="L5423">
            <v>38628.496793981481</v>
          </cell>
          <cell r="M5423" t="str">
            <v>gchateaug</v>
          </cell>
          <cell r="N5423">
            <v>38680.624456018515</v>
          </cell>
          <cell r="O5423" t="str">
            <v>gchateaug</v>
          </cell>
        </row>
        <row r="5424">
          <cell r="A5424" t="str">
            <v>2002</v>
          </cell>
          <cell r="B5424" t="str">
            <v>SE04</v>
          </cell>
          <cell r="C5424" t="str">
            <v>A00</v>
          </cell>
          <cell r="D5424" t="str">
            <v>PC_EMP</v>
          </cell>
          <cell r="E5424" t="str">
            <v>T</v>
          </cell>
          <cell r="F5424" t="str">
            <v>TOTAL</v>
          </cell>
          <cell r="G5424" t="str">
            <v>RSE</v>
          </cell>
          <cell r="H5424" t="str">
            <v>:</v>
          </cell>
          <cell r="I5424" t="str">
            <v>MS</v>
          </cell>
          <cell r="K5424" t="str">
            <v>V</v>
          </cell>
          <cell r="L5424">
            <v>38628.496793981481</v>
          </cell>
          <cell r="M5424" t="str">
            <v>gchateaug</v>
          </cell>
          <cell r="N5424">
            <v>38680.624456018515</v>
          </cell>
          <cell r="O5424" t="str">
            <v>gchateaug</v>
          </cell>
        </row>
        <row r="5425">
          <cell r="A5425" t="str">
            <v>2002</v>
          </cell>
          <cell r="B5425" t="str">
            <v>SE04</v>
          </cell>
          <cell r="C5425" t="str">
            <v>A00</v>
          </cell>
          <cell r="D5425" t="str">
            <v>PC_EMP</v>
          </cell>
          <cell r="E5425" t="str">
            <v>T</v>
          </cell>
          <cell r="F5425" t="str">
            <v>BES</v>
          </cell>
          <cell r="G5425" t="str">
            <v>TOTAL</v>
          </cell>
          <cell r="H5425" t="str">
            <v>:</v>
          </cell>
          <cell r="I5425" t="str">
            <v>MS</v>
          </cell>
          <cell r="K5425" t="str">
            <v>V</v>
          </cell>
          <cell r="L5425">
            <v>38628.496793981481</v>
          </cell>
          <cell r="M5425" t="str">
            <v>gchateaug</v>
          </cell>
          <cell r="N5425">
            <v>38680.624456018515</v>
          </cell>
          <cell r="O5425" t="str">
            <v>gchateaug</v>
          </cell>
        </row>
        <row r="5426">
          <cell r="A5426" t="str">
            <v>2002</v>
          </cell>
          <cell r="B5426" t="str">
            <v>SE04</v>
          </cell>
          <cell r="C5426" t="str">
            <v>A00</v>
          </cell>
          <cell r="D5426" t="str">
            <v>PC_EMP</v>
          </cell>
          <cell r="E5426" t="str">
            <v>T</v>
          </cell>
          <cell r="F5426" t="str">
            <v>BES</v>
          </cell>
          <cell r="G5426" t="str">
            <v>RSE</v>
          </cell>
          <cell r="H5426" t="str">
            <v>:</v>
          </cell>
          <cell r="I5426" t="str">
            <v>MS</v>
          </cell>
          <cell r="K5426" t="str">
            <v>V</v>
          </cell>
          <cell r="L5426">
            <v>38628.496793981481</v>
          </cell>
          <cell r="M5426" t="str">
            <v>gchateaug</v>
          </cell>
          <cell r="N5426">
            <v>38680.624456018515</v>
          </cell>
          <cell r="O5426" t="str">
            <v>gchateaug</v>
          </cell>
        </row>
        <row r="5427">
          <cell r="A5427" t="str">
            <v>2002</v>
          </cell>
          <cell r="B5427" t="str">
            <v>RO0</v>
          </cell>
          <cell r="C5427" t="str">
            <v>A00</v>
          </cell>
          <cell r="D5427" t="str">
            <v>PC_EMP</v>
          </cell>
          <cell r="E5427" t="str">
            <v>T</v>
          </cell>
          <cell r="F5427" t="str">
            <v>TOTAL</v>
          </cell>
          <cell r="G5427" t="str">
            <v>TOTAL</v>
          </cell>
          <cell r="I5427" t="str">
            <v>MS</v>
          </cell>
          <cell r="K5427" t="str">
            <v>V</v>
          </cell>
          <cell r="L5427">
            <v>38628.496793981481</v>
          </cell>
          <cell r="M5427" t="str">
            <v>gchateaug</v>
          </cell>
          <cell r="N5427">
            <v>38681.684444444443</v>
          </cell>
          <cell r="O5427" t="str">
            <v>gchateaug</v>
          </cell>
          <cell r="Q5427">
            <v>0.39</v>
          </cell>
        </row>
        <row r="5428">
          <cell r="A5428" t="str">
            <v>2002</v>
          </cell>
          <cell r="B5428" t="str">
            <v>RO0</v>
          </cell>
          <cell r="C5428" t="str">
            <v>A00</v>
          </cell>
          <cell r="D5428" t="str">
            <v>PC_EMP</v>
          </cell>
          <cell r="E5428" t="str">
            <v>T</v>
          </cell>
          <cell r="F5428" t="str">
            <v>TOTAL</v>
          </cell>
          <cell r="G5428" t="str">
            <v>RSE</v>
          </cell>
          <cell r="I5428" t="str">
            <v>MS</v>
          </cell>
          <cell r="K5428" t="str">
            <v>V</v>
          </cell>
          <cell r="L5428">
            <v>38628.496793981481</v>
          </cell>
          <cell r="M5428" t="str">
            <v>gchateaug</v>
          </cell>
          <cell r="N5428">
            <v>38681.684444444443</v>
          </cell>
          <cell r="O5428" t="str">
            <v>gchateaug</v>
          </cell>
          <cell r="Q5428">
            <v>0.25</v>
          </cell>
        </row>
        <row r="5429">
          <cell r="A5429" t="str">
            <v>2002</v>
          </cell>
          <cell r="B5429" t="str">
            <v>RO0</v>
          </cell>
          <cell r="C5429" t="str">
            <v>A00</v>
          </cell>
          <cell r="D5429" t="str">
            <v>PC_EMP</v>
          </cell>
          <cell r="E5429" t="str">
            <v>T</v>
          </cell>
          <cell r="F5429" t="str">
            <v>BES</v>
          </cell>
          <cell r="G5429" t="str">
            <v>TOTAL</v>
          </cell>
          <cell r="I5429" t="str">
            <v>MS</v>
          </cell>
          <cell r="K5429" t="str">
            <v>V</v>
          </cell>
          <cell r="L5429">
            <v>38628.496793981481</v>
          </cell>
          <cell r="M5429" t="str">
            <v>gchateaug</v>
          </cell>
          <cell r="N5429">
            <v>38681.684444444443</v>
          </cell>
          <cell r="O5429" t="str">
            <v>gchateaug</v>
          </cell>
          <cell r="Q5429">
            <v>0.2</v>
          </cell>
        </row>
        <row r="5430">
          <cell r="A5430" t="str">
            <v>2002</v>
          </cell>
          <cell r="B5430" t="str">
            <v>RO0</v>
          </cell>
          <cell r="C5430" t="str">
            <v>A00</v>
          </cell>
          <cell r="D5430" t="str">
            <v>PC_EMP</v>
          </cell>
          <cell r="E5430" t="str">
            <v>T</v>
          </cell>
          <cell r="F5430" t="str">
            <v>BES</v>
          </cell>
          <cell r="G5430" t="str">
            <v>RSE</v>
          </cell>
          <cell r="I5430" t="str">
            <v>MS</v>
          </cell>
          <cell r="K5430" t="str">
            <v>V</v>
          </cell>
          <cell r="L5430">
            <v>38628.496793981481</v>
          </cell>
          <cell r="M5430" t="str">
            <v>gchateaug</v>
          </cell>
          <cell r="N5430">
            <v>38681.684444444443</v>
          </cell>
          <cell r="O5430" t="str">
            <v>gchateaug</v>
          </cell>
          <cell r="Q5430">
            <v>0.11</v>
          </cell>
        </row>
        <row r="5431">
          <cell r="A5431" t="str">
            <v>2002</v>
          </cell>
          <cell r="B5431" t="str">
            <v>PT2</v>
          </cell>
          <cell r="C5431" t="str">
            <v>A00</v>
          </cell>
          <cell r="D5431" t="str">
            <v>PC_EMP</v>
          </cell>
          <cell r="E5431" t="str">
            <v>T</v>
          </cell>
          <cell r="F5431" t="str">
            <v>TOTAL</v>
          </cell>
          <cell r="G5431" t="str">
            <v>TOTAL</v>
          </cell>
          <cell r="H5431" t="str">
            <v>:</v>
          </cell>
          <cell r="I5431" t="str">
            <v>MS</v>
          </cell>
          <cell r="K5431" t="str">
            <v>V</v>
          </cell>
          <cell r="L5431">
            <v>38628.496793981481</v>
          </cell>
          <cell r="M5431" t="str">
            <v>gchateaug</v>
          </cell>
          <cell r="N5431">
            <v>38680.624456018515</v>
          </cell>
          <cell r="O5431" t="str">
            <v>gchateaug</v>
          </cell>
        </row>
        <row r="5432">
          <cell r="A5432" t="str">
            <v>2002</v>
          </cell>
          <cell r="B5432" t="str">
            <v>PT2</v>
          </cell>
          <cell r="C5432" t="str">
            <v>A00</v>
          </cell>
          <cell r="D5432" t="str">
            <v>PC_EMP</v>
          </cell>
          <cell r="E5432" t="str">
            <v>T</v>
          </cell>
          <cell r="F5432" t="str">
            <v>TOTAL</v>
          </cell>
          <cell r="G5432" t="str">
            <v>RSE</v>
          </cell>
          <cell r="H5432" t="str">
            <v>:</v>
          </cell>
          <cell r="I5432" t="str">
            <v>MS</v>
          </cell>
          <cell r="K5432" t="str">
            <v>V</v>
          </cell>
          <cell r="L5432">
            <v>38628.496793981481</v>
          </cell>
          <cell r="M5432" t="str">
            <v>gchateaug</v>
          </cell>
          <cell r="N5432">
            <v>38680.624456018515</v>
          </cell>
          <cell r="O5432" t="str">
            <v>gchateaug</v>
          </cell>
        </row>
        <row r="5433">
          <cell r="A5433" t="str">
            <v>2002</v>
          </cell>
          <cell r="B5433" t="str">
            <v>PL51</v>
          </cell>
          <cell r="C5433" t="str">
            <v>A00</v>
          </cell>
          <cell r="D5433" t="str">
            <v>PC_EMP</v>
          </cell>
          <cell r="E5433" t="str">
            <v>T</v>
          </cell>
          <cell r="F5433" t="str">
            <v>BES</v>
          </cell>
          <cell r="G5433" t="str">
            <v>TOTAL</v>
          </cell>
          <cell r="H5433" t="str">
            <v>:c</v>
          </cell>
          <cell r="I5433" t="str">
            <v>MS</v>
          </cell>
          <cell r="K5433" t="str">
            <v>V</v>
          </cell>
          <cell r="L5433">
            <v>38628.496805555558</v>
          </cell>
          <cell r="M5433" t="str">
            <v>gchateaug</v>
          </cell>
          <cell r="N5433">
            <v>38680.624467592592</v>
          </cell>
          <cell r="O5433" t="str">
            <v>gchateaug</v>
          </cell>
        </row>
        <row r="5434">
          <cell r="A5434" t="str">
            <v>2002</v>
          </cell>
          <cell r="B5434" t="str">
            <v>PL51</v>
          </cell>
          <cell r="C5434" t="str">
            <v>A00</v>
          </cell>
          <cell r="D5434" t="str">
            <v>PC_EMP</v>
          </cell>
          <cell r="E5434" t="str">
            <v>T</v>
          </cell>
          <cell r="F5434" t="str">
            <v>BES</v>
          </cell>
          <cell r="G5434" t="str">
            <v>RSE</v>
          </cell>
          <cell r="H5434" t="str">
            <v>:c</v>
          </cell>
          <cell r="I5434" t="str">
            <v>MS</v>
          </cell>
          <cell r="K5434" t="str">
            <v>V</v>
          </cell>
          <cell r="L5434">
            <v>38628.496805555558</v>
          </cell>
          <cell r="M5434" t="str">
            <v>gchateaug</v>
          </cell>
          <cell r="N5434">
            <v>38680.624467592592</v>
          </cell>
          <cell r="O5434" t="str">
            <v>gchateaug</v>
          </cell>
        </row>
        <row r="5435">
          <cell r="A5435" t="str">
            <v>2002</v>
          </cell>
          <cell r="B5435" t="str">
            <v>PL43</v>
          </cell>
          <cell r="C5435" t="str">
            <v>A00</v>
          </cell>
          <cell r="D5435" t="str">
            <v>PC_EMP</v>
          </cell>
          <cell r="E5435" t="str">
            <v>T</v>
          </cell>
          <cell r="F5435" t="str">
            <v>TOTAL</v>
          </cell>
          <cell r="G5435" t="str">
            <v>TOTAL</v>
          </cell>
          <cell r="I5435" t="str">
            <v>MS</v>
          </cell>
          <cell r="K5435" t="str">
            <v>V</v>
          </cell>
          <cell r="L5435">
            <v>38628.496805555558</v>
          </cell>
          <cell r="M5435" t="str">
            <v>gchateaug</v>
          </cell>
          <cell r="N5435">
            <v>38680.624467592592</v>
          </cell>
          <cell r="O5435" t="str">
            <v>gchateaug</v>
          </cell>
          <cell r="Q5435">
            <v>0.36</v>
          </cell>
        </row>
        <row r="5436">
          <cell r="A5436" t="str">
            <v>2002</v>
          </cell>
          <cell r="B5436" t="str">
            <v>PL43</v>
          </cell>
          <cell r="C5436" t="str">
            <v>A00</v>
          </cell>
          <cell r="D5436" t="str">
            <v>PC_EMP</v>
          </cell>
          <cell r="E5436" t="str">
            <v>T</v>
          </cell>
          <cell r="F5436" t="str">
            <v>TOTAL</v>
          </cell>
          <cell r="G5436" t="str">
            <v>RSE</v>
          </cell>
          <cell r="I5436" t="str">
            <v>MS</v>
          </cell>
          <cell r="K5436" t="str">
            <v>V</v>
          </cell>
          <cell r="L5436">
            <v>38628.496805555558</v>
          </cell>
          <cell r="M5436" t="str">
            <v>gchateaug</v>
          </cell>
          <cell r="N5436">
            <v>38680.624467592592</v>
          </cell>
          <cell r="O5436" t="str">
            <v>gchateaug</v>
          </cell>
          <cell r="Q5436">
            <v>0.31</v>
          </cell>
        </row>
        <row r="5437">
          <cell r="A5437" t="str">
            <v>2002</v>
          </cell>
          <cell r="B5437" t="str">
            <v>PL43</v>
          </cell>
          <cell r="C5437" t="str">
            <v>A00</v>
          </cell>
          <cell r="D5437" t="str">
            <v>PC_EMP</v>
          </cell>
          <cell r="E5437" t="str">
            <v>T</v>
          </cell>
          <cell r="F5437" t="str">
            <v>BES</v>
          </cell>
          <cell r="G5437" t="str">
            <v>TOTAL</v>
          </cell>
          <cell r="H5437" t="str">
            <v>:c</v>
          </cell>
          <cell r="I5437" t="str">
            <v>MS</v>
          </cell>
          <cell r="K5437" t="str">
            <v>V</v>
          </cell>
          <cell r="L5437">
            <v>38628.496805555558</v>
          </cell>
          <cell r="M5437" t="str">
            <v>gchateaug</v>
          </cell>
          <cell r="N5437">
            <v>38680.624467592592</v>
          </cell>
          <cell r="O5437" t="str">
            <v>gchateaug</v>
          </cell>
        </row>
        <row r="5438">
          <cell r="A5438" t="str">
            <v>2002</v>
          </cell>
          <cell r="B5438" t="str">
            <v>PL43</v>
          </cell>
          <cell r="C5438" t="str">
            <v>A00</v>
          </cell>
          <cell r="D5438" t="str">
            <v>PC_EMP</v>
          </cell>
          <cell r="E5438" t="str">
            <v>T</v>
          </cell>
          <cell r="F5438" t="str">
            <v>BES</v>
          </cell>
          <cell r="G5438" t="str">
            <v>RSE</v>
          </cell>
          <cell r="H5438" t="str">
            <v>:c</v>
          </cell>
          <cell r="I5438" t="str">
            <v>MS</v>
          </cell>
          <cell r="K5438" t="str">
            <v>V</v>
          </cell>
          <cell r="L5438">
            <v>38628.496805555558</v>
          </cell>
          <cell r="M5438" t="str">
            <v>gchateaug</v>
          </cell>
          <cell r="N5438">
            <v>38680.624467592592</v>
          </cell>
          <cell r="O5438" t="str">
            <v>gchateaug</v>
          </cell>
        </row>
        <row r="5439">
          <cell r="A5439" t="str">
            <v>2002</v>
          </cell>
          <cell r="B5439" t="str">
            <v>PL31</v>
          </cell>
          <cell r="C5439" t="str">
            <v>A00</v>
          </cell>
          <cell r="D5439" t="str">
            <v>PC_EMP</v>
          </cell>
          <cell r="E5439" t="str">
            <v>T</v>
          </cell>
          <cell r="F5439" t="str">
            <v>TOTAL</v>
          </cell>
          <cell r="G5439" t="str">
            <v>TOTAL</v>
          </cell>
          <cell r="I5439" t="str">
            <v>MS</v>
          </cell>
          <cell r="K5439" t="str">
            <v>V</v>
          </cell>
          <cell r="L5439">
            <v>38628.496805555558</v>
          </cell>
          <cell r="M5439" t="str">
            <v>gchateaug</v>
          </cell>
          <cell r="N5439">
            <v>38680.624467592592</v>
          </cell>
          <cell r="O5439" t="str">
            <v>gchateaug</v>
          </cell>
          <cell r="Q5439">
            <v>0.71</v>
          </cell>
        </row>
        <row r="5440">
          <cell r="A5440" t="str">
            <v>2002</v>
          </cell>
          <cell r="B5440" t="str">
            <v>PL31</v>
          </cell>
          <cell r="C5440" t="str">
            <v>A00</v>
          </cell>
          <cell r="D5440" t="str">
            <v>PC_EMP</v>
          </cell>
          <cell r="E5440" t="str">
            <v>T</v>
          </cell>
          <cell r="F5440" t="str">
            <v>TOTAL</v>
          </cell>
          <cell r="G5440" t="str">
            <v>RSE</v>
          </cell>
          <cell r="I5440" t="str">
            <v>MS</v>
          </cell>
          <cell r="K5440" t="str">
            <v>V</v>
          </cell>
          <cell r="L5440">
            <v>38628.496805555558</v>
          </cell>
          <cell r="M5440" t="str">
            <v>gchateaug</v>
          </cell>
          <cell r="N5440">
            <v>38680.624467592592</v>
          </cell>
          <cell r="O5440" t="str">
            <v>gchateaug</v>
          </cell>
          <cell r="Q5440">
            <v>0.6</v>
          </cell>
        </row>
        <row r="5441">
          <cell r="A5441" t="str">
            <v>1997</v>
          </cell>
          <cell r="B5441" t="str">
            <v>SI0</v>
          </cell>
          <cell r="C5441" t="str">
            <v>A00</v>
          </cell>
          <cell r="D5441" t="str">
            <v>PC_EMP</v>
          </cell>
          <cell r="E5441" t="str">
            <v>T</v>
          </cell>
          <cell r="F5441" t="str">
            <v>BES</v>
          </cell>
          <cell r="G5441" t="str">
            <v>TOTAL</v>
          </cell>
          <cell r="I5441" t="str">
            <v>NC</v>
          </cell>
          <cell r="K5441" t="str">
            <v>V</v>
          </cell>
          <cell r="L5441">
            <v>38628.496805555558</v>
          </cell>
          <cell r="M5441" t="str">
            <v>gchateaug</v>
          </cell>
          <cell r="N5441">
            <v>38681.684444444443</v>
          </cell>
          <cell r="O5441" t="str">
            <v>gchateaug</v>
          </cell>
          <cell r="Q5441">
            <v>0.5</v>
          </cell>
        </row>
        <row r="5442">
          <cell r="A5442" t="str">
            <v>1997</v>
          </cell>
          <cell r="B5442" t="str">
            <v>SI0</v>
          </cell>
          <cell r="C5442" t="str">
            <v>A00</v>
          </cell>
          <cell r="D5442" t="str">
            <v>PC_EMP</v>
          </cell>
          <cell r="E5442" t="str">
            <v>T</v>
          </cell>
          <cell r="F5442" t="str">
            <v>BES</v>
          </cell>
          <cell r="G5442" t="str">
            <v>RSE</v>
          </cell>
          <cell r="I5442" t="str">
            <v>NC</v>
          </cell>
          <cell r="K5442" t="str">
            <v>V</v>
          </cell>
          <cell r="L5442">
            <v>38628.496805555558</v>
          </cell>
          <cell r="M5442" t="str">
            <v>gchateaug</v>
          </cell>
          <cell r="N5442">
            <v>38681.684444444443</v>
          </cell>
          <cell r="O5442" t="str">
            <v>gchateaug</v>
          </cell>
          <cell r="Q5442">
            <v>0.18</v>
          </cell>
        </row>
        <row r="5443">
          <cell r="A5443" t="str">
            <v>1999</v>
          </cell>
          <cell r="B5443" t="str">
            <v>ES12</v>
          </cell>
          <cell r="C5443" t="str">
            <v>A00</v>
          </cell>
          <cell r="D5443" t="str">
            <v>PC_EMP</v>
          </cell>
          <cell r="E5443" t="str">
            <v>T</v>
          </cell>
          <cell r="F5443" t="str">
            <v>BES</v>
          </cell>
          <cell r="G5443" t="str">
            <v>TOTAL</v>
          </cell>
          <cell r="I5443" t="str">
            <v>NC</v>
          </cell>
          <cell r="J5443" t="str">
            <v>; former flag equal "s"</v>
          </cell>
          <cell r="K5443" t="str">
            <v>V</v>
          </cell>
          <cell r="L5443">
            <v>38628.496805555558</v>
          </cell>
          <cell r="M5443" t="str">
            <v>gchateaug</v>
          </cell>
          <cell r="N5443">
            <v>38680.624479166669</v>
          </cell>
          <cell r="O5443" t="str">
            <v>gchateaug</v>
          </cell>
          <cell r="Q5443">
            <v>0.14000000000000001</v>
          </cell>
        </row>
        <row r="5444">
          <cell r="A5444" t="str">
            <v>1999</v>
          </cell>
          <cell r="B5444" t="str">
            <v>ES12</v>
          </cell>
          <cell r="C5444" t="str">
            <v>A00</v>
          </cell>
          <cell r="D5444" t="str">
            <v>PC_EMP</v>
          </cell>
          <cell r="E5444" t="str">
            <v>T</v>
          </cell>
          <cell r="F5444" t="str">
            <v>BES</v>
          </cell>
          <cell r="G5444" t="str">
            <v>RSE</v>
          </cell>
          <cell r="H5444" t="str">
            <v>:</v>
          </cell>
          <cell r="I5444" t="str">
            <v>NC</v>
          </cell>
          <cell r="K5444" t="str">
            <v>V</v>
          </cell>
          <cell r="L5444">
            <v>38628.496805555558</v>
          </cell>
          <cell r="M5444" t="str">
            <v>gchateaug</v>
          </cell>
          <cell r="N5444">
            <v>38680.624479166669</v>
          </cell>
          <cell r="O5444" t="str">
            <v>gchateaug</v>
          </cell>
        </row>
        <row r="5445">
          <cell r="A5445" t="str">
            <v>2001</v>
          </cell>
          <cell r="B5445" t="str">
            <v>PT1</v>
          </cell>
          <cell r="C5445" t="str">
            <v>A00</v>
          </cell>
          <cell r="D5445" t="str">
            <v>PC_EMP</v>
          </cell>
          <cell r="E5445" t="str">
            <v>T</v>
          </cell>
          <cell r="F5445" t="str">
            <v>BES</v>
          </cell>
          <cell r="G5445" t="str">
            <v>RSE</v>
          </cell>
          <cell r="I5445" t="str">
            <v>NC</v>
          </cell>
          <cell r="J5445" t="str">
            <v>; former flag equal "s"</v>
          </cell>
          <cell r="K5445" t="str">
            <v>V</v>
          </cell>
          <cell r="L5445">
            <v>38628.496817129628</v>
          </cell>
          <cell r="M5445" t="str">
            <v>gchateaug</v>
          </cell>
          <cell r="N5445">
            <v>38680.624444444446</v>
          </cell>
          <cell r="O5445" t="str">
            <v>gchateaug</v>
          </cell>
          <cell r="Q5445">
            <v>0.09</v>
          </cell>
        </row>
        <row r="5446">
          <cell r="A5446" t="str">
            <v>2001</v>
          </cell>
          <cell r="B5446" t="str">
            <v>PL43</v>
          </cell>
          <cell r="C5446" t="str">
            <v>A00</v>
          </cell>
          <cell r="D5446" t="str">
            <v>PC_EMP</v>
          </cell>
          <cell r="E5446" t="str">
            <v>T</v>
          </cell>
          <cell r="F5446" t="str">
            <v>TOTAL</v>
          </cell>
          <cell r="G5446" t="str">
            <v>TOTAL</v>
          </cell>
          <cell r="H5446" t="str">
            <v>:</v>
          </cell>
          <cell r="I5446" t="str">
            <v>NC</v>
          </cell>
          <cell r="K5446" t="str">
            <v>V</v>
          </cell>
          <cell r="L5446">
            <v>38628.496817129628</v>
          </cell>
          <cell r="M5446" t="str">
            <v>gchateaug</v>
          </cell>
          <cell r="N5446">
            <v>38680.624444444446</v>
          </cell>
          <cell r="O5446" t="str">
            <v>gchateaug</v>
          </cell>
        </row>
        <row r="5447">
          <cell r="A5447" t="str">
            <v>2001</v>
          </cell>
          <cell r="B5447" t="str">
            <v>PL43</v>
          </cell>
          <cell r="C5447" t="str">
            <v>A00</v>
          </cell>
          <cell r="D5447" t="str">
            <v>PC_EMP</v>
          </cell>
          <cell r="E5447" t="str">
            <v>T</v>
          </cell>
          <cell r="F5447" t="str">
            <v>TOTAL</v>
          </cell>
          <cell r="G5447" t="str">
            <v>RSE</v>
          </cell>
          <cell r="H5447" t="str">
            <v>:</v>
          </cell>
          <cell r="I5447" t="str">
            <v>NC</v>
          </cell>
          <cell r="K5447" t="str">
            <v>V</v>
          </cell>
          <cell r="L5447">
            <v>38628.496817129628</v>
          </cell>
          <cell r="M5447" t="str">
            <v>gchateaug</v>
          </cell>
          <cell r="N5447">
            <v>38680.624444444446</v>
          </cell>
          <cell r="O5447" t="str">
            <v>gchateaug</v>
          </cell>
        </row>
        <row r="5448">
          <cell r="A5448" t="str">
            <v>2001</v>
          </cell>
          <cell r="B5448" t="str">
            <v>PL43</v>
          </cell>
          <cell r="C5448" t="str">
            <v>A00</v>
          </cell>
          <cell r="D5448" t="str">
            <v>PC_EMP</v>
          </cell>
          <cell r="E5448" t="str">
            <v>T</v>
          </cell>
          <cell r="F5448" t="str">
            <v>BES</v>
          </cell>
          <cell r="G5448" t="str">
            <v>TOTAL</v>
          </cell>
          <cell r="H5448" t="str">
            <v>:</v>
          </cell>
          <cell r="I5448" t="str">
            <v>NC</v>
          </cell>
          <cell r="K5448" t="str">
            <v>V</v>
          </cell>
          <cell r="L5448">
            <v>38628.496817129628</v>
          </cell>
          <cell r="M5448" t="str">
            <v>gchateaug</v>
          </cell>
          <cell r="N5448">
            <v>38680.624444444446</v>
          </cell>
          <cell r="O5448" t="str">
            <v>gchateaug</v>
          </cell>
        </row>
        <row r="5449">
          <cell r="A5449" t="str">
            <v>2001</v>
          </cell>
          <cell r="B5449" t="str">
            <v>PL43</v>
          </cell>
          <cell r="C5449" t="str">
            <v>A00</v>
          </cell>
          <cell r="D5449" t="str">
            <v>PC_EMP</v>
          </cell>
          <cell r="E5449" t="str">
            <v>T</v>
          </cell>
          <cell r="F5449" t="str">
            <v>BES</v>
          </cell>
          <cell r="G5449" t="str">
            <v>RSE</v>
          </cell>
          <cell r="H5449" t="str">
            <v>:</v>
          </cell>
          <cell r="I5449" t="str">
            <v>NC</v>
          </cell>
          <cell r="K5449" t="str">
            <v>V</v>
          </cell>
          <cell r="L5449">
            <v>38628.496817129628</v>
          </cell>
          <cell r="M5449" t="str">
            <v>gchateaug</v>
          </cell>
          <cell r="N5449">
            <v>38680.624444444446</v>
          </cell>
          <cell r="O5449" t="str">
            <v>gchateaug</v>
          </cell>
        </row>
        <row r="5450">
          <cell r="A5450" t="str">
            <v>2001</v>
          </cell>
          <cell r="B5450" t="str">
            <v>PL31</v>
          </cell>
          <cell r="C5450" t="str">
            <v>A00</v>
          </cell>
          <cell r="D5450" t="str">
            <v>PC_EMP</v>
          </cell>
          <cell r="E5450" t="str">
            <v>T</v>
          </cell>
          <cell r="F5450" t="str">
            <v>TOTAL</v>
          </cell>
          <cell r="G5450" t="str">
            <v>TOTAL</v>
          </cell>
          <cell r="H5450" t="str">
            <v>:</v>
          </cell>
          <cell r="I5450" t="str">
            <v>NC</v>
          </cell>
          <cell r="K5450" t="str">
            <v>V</v>
          </cell>
          <cell r="L5450">
            <v>38628.496817129628</v>
          </cell>
          <cell r="M5450" t="str">
            <v>gchateaug</v>
          </cell>
          <cell r="N5450">
            <v>38680.624444444446</v>
          </cell>
          <cell r="O5450" t="str">
            <v>gchateaug</v>
          </cell>
        </row>
        <row r="5451">
          <cell r="A5451" t="str">
            <v>2003</v>
          </cell>
          <cell r="B5451" t="str">
            <v>PL31</v>
          </cell>
          <cell r="C5451" t="str">
            <v>A00</v>
          </cell>
          <cell r="D5451" t="str">
            <v>PC_EMP</v>
          </cell>
          <cell r="E5451" t="str">
            <v>T</v>
          </cell>
          <cell r="F5451" t="str">
            <v>BES</v>
          </cell>
          <cell r="G5451" t="str">
            <v>TOTAL</v>
          </cell>
          <cell r="I5451" t="str">
            <v>MS</v>
          </cell>
          <cell r="K5451" t="str">
            <v>V</v>
          </cell>
          <cell r="L5451">
            <v>38628.496817129628</v>
          </cell>
          <cell r="M5451" t="str">
            <v>gchateaug</v>
          </cell>
          <cell r="N5451">
            <v>38680.624467592592</v>
          </cell>
          <cell r="O5451" t="str">
            <v>gchateaug</v>
          </cell>
          <cell r="Q5451">
            <v>0.04</v>
          </cell>
        </row>
        <row r="5452">
          <cell r="A5452" t="str">
            <v>2003</v>
          </cell>
          <cell r="B5452" t="str">
            <v>PL31</v>
          </cell>
          <cell r="C5452" t="str">
            <v>A00</v>
          </cell>
          <cell r="D5452" t="str">
            <v>PC_EMP</v>
          </cell>
          <cell r="E5452" t="str">
            <v>T</v>
          </cell>
          <cell r="F5452" t="str">
            <v>BES</v>
          </cell>
          <cell r="G5452" t="str">
            <v>RSE</v>
          </cell>
          <cell r="I5452" t="str">
            <v>MS</v>
          </cell>
          <cell r="K5452" t="str">
            <v>V</v>
          </cell>
          <cell r="L5452">
            <v>38628.496817129628</v>
          </cell>
          <cell r="M5452" t="str">
            <v>gchateaug</v>
          </cell>
          <cell r="N5452">
            <v>38680.624467592592</v>
          </cell>
          <cell r="O5452" t="str">
            <v>gchateaug</v>
          </cell>
          <cell r="Q5452">
            <v>0.02</v>
          </cell>
        </row>
        <row r="5453">
          <cell r="A5453" t="str">
            <v>2003</v>
          </cell>
          <cell r="B5453" t="str">
            <v>PL1</v>
          </cell>
          <cell r="C5453" t="str">
            <v>A00</v>
          </cell>
          <cell r="D5453" t="str">
            <v>PC_EMP</v>
          </cell>
          <cell r="E5453" t="str">
            <v>T</v>
          </cell>
          <cell r="F5453" t="str">
            <v>TOTAL</v>
          </cell>
          <cell r="G5453" t="str">
            <v>TOTAL</v>
          </cell>
          <cell r="I5453" t="str">
            <v>MS</v>
          </cell>
          <cell r="K5453" t="str">
            <v>V</v>
          </cell>
          <cell r="L5453">
            <v>38628.496817129628</v>
          </cell>
          <cell r="M5453" t="str">
            <v>gchateaug</v>
          </cell>
          <cell r="N5453">
            <v>38680.624467592592</v>
          </cell>
          <cell r="O5453" t="str">
            <v>gchateaug</v>
          </cell>
          <cell r="Q5453">
            <v>1.42</v>
          </cell>
        </row>
        <row r="5454">
          <cell r="A5454" t="str">
            <v>2003</v>
          </cell>
          <cell r="B5454" t="str">
            <v>PL1</v>
          </cell>
          <cell r="C5454" t="str">
            <v>A00</v>
          </cell>
          <cell r="D5454" t="str">
            <v>PC_EMP</v>
          </cell>
          <cell r="E5454" t="str">
            <v>T</v>
          </cell>
          <cell r="F5454" t="str">
            <v>TOTAL</v>
          </cell>
          <cell r="G5454" t="str">
            <v>RSE</v>
          </cell>
          <cell r="I5454" t="str">
            <v>MS</v>
          </cell>
          <cell r="K5454" t="str">
            <v>V</v>
          </cell>
          <cell r="L5454">
            <v>38628.496817129628</v>
          </cell>
          <cell r="M5454" t="str">
            <v>gchateaug</v>
          </cell>
          <cell r="N5454">
            <v>38680.624467592592</v>
          </cell>
          <cell r="O5454" t="str">
            <v>gchateaug</v>
          </cell>
          <cell r="Q5454">
            <v>0.98</v>
          </cell>
        </row>
        <row r="5455">
          <cell r="A5455" t="str">
            <v>2003</v>
          </cell>
          <cell r="B5455" t="str">
            <v>PL1</v>
          </cell>
          <cell r="C5455" t="str">
            <v>A00</v>
          </cell>
          <cell r="D5455" t="str">
            <v>PC_EMP</v>
          </cell>
          <cell r="E5455" t="str">
            <v>T</v>
          </cell>
          <cell r="F5455" t="str">
            <v>BES</v>
          </cell>
          <cell r="G5455" t="str">
            <v>TOTAL</v>
          </cell>
          <cell r="I5455" t="str">
            <v>MS</v>
          </cell>
          <cell r="K5455" t="str">
            <v>V</v>
          </cell>
          <cell r="L5455">
            <v>38628.496817129628</v>
          </cell>
          <cell r="M5455" t="str">
            <v>gchateaug</v>
          </cell>
          <cell r="N5455">
            <v>38680.624467592592</v>
          </cell>
          <cell r="O5455" t="str">
            <v>gchateaug</v>
          </cell>
          <cell r="Q5455">
            <v>0.2</v>
          </cell>
        </row>
        <row r="5456">
          <cell r="A5456" t="str">
            <v>2003</v>
          </cell>
          <cell r="B5456" t="str">
            <v>PL1</v>
          </cell>
          <cell r="C5456" t="str">
            <v>A00</v>
          </cell>
          <cell r="D5456" t="str">
            <v>PC_EMP</v>
          </cell>
          <cell r="E5456" t="str">
            <v>T</v>
          </cell>
          <cell r="F5456" t="str">
            <v>BES</v>
          </cell>
          <cell r="G5456" t="str">
            <v>RSE</v>
          </cell>
          <cell r="I5456" t="str">
            <v>MS</v>
          </cell>
          <cell r="K5456" t="str">
            <v>V</v>
          </cell>
          <cell r="L5456">
            <v>38628.496817129628</v>
          </cell>
          <cell r="M5456" t="str">
            <v>gchateaug</v>
          </cell>
          <cell r="N5456">
            <v>38680.624467592592</v>
          </cell>
          <cell r="O5456" t="str">
            <v>gchateaug</v>
          </cell>
          <cell r="Q5456">
            <v>0.11</v>
          </cell>
        </row>
        <row r="5457">
          <cell r="A5457" t="str">
            <v>2003</v>
          </cell>
          <cell r="B5457" t="str">
            <v>NO0</v>
          </cell>
          <cell r="C5457" t="str">
            <v>A00</v>
          </cell>
          <cell r="D5457" t="str">
            <v>PC_EMP</v>
          </cell>
          <cell r="E5457" t="str">
            <v>T</v>
          </cell>
          <cell r="F5457" t="str">
            <v>TOTAL</v>
          </cell>
          <cell r="G5457" t="str">
            <v>TOTAL</v>
          </cell>
          <cell r="I5457" t="str">
            <v>MS</v>
          </cell>
          <cell r="K5457" t="str">
            <v>V</v>
          </cell>
          <cell r="L5457">
            <v>38628.496817129628</v>
          </cell>
          <cell r="M5457" t="str">
            <v>gchateaug</v>
          </cell>
          <cell r="N5457">
            <v>38681.684467592589</v>
          </cell>
          <cell r="O5457" t="str">
            <v>gchateaug</v>
          </cell>
          <cell r="Q5457">
            <v>2.2599999999999998</v>
          </cell>
        </row>
        <row r="5458">
          <cell r="A5458" t="str">
            <v>2003</v>
          </cell>
          <cell r="B5458" t="str">
            <v>NO0</v>
          </cell>
          <cell r="C5458" t="str">
            <v>A00</v>
          </cell>
          <cell r="D5458" t="str">
            <v>PC_EMP</v>
          </cell>
          <cell r="E5458" t="str">
            <v>T</v>
          </cell>
          <cell r="F5458" t="str">
            <v>TOTAL</v>
          </cell>
          <cell r="G5458" t="str">
            <v>RSE</v>
          </cell>
          <cell r="I5458" t="str">
            <v>MS</v>
          </cell>
          <cell r="K5458" t="str">
            <v>V</v>
          </cell>
          <cell r="L5458">
            <v>38628.496817129628</v>
          </cell>
          <cell r="M5458" t="str">
            <v>gchateaug</v>
          </cell>
          <cell r="N5458">
            <v>38681.684467592589</v>
          </cell>
          <cell r="O5458" t="str">
            <v>gchateaug</v>
          </cell>
          <cell r="Q5458">
            <v>1.58</v>
          </cell>
        </row>
        <row r="5459">
          <cell r="A5459" t="str">
            <v>2001</v>
          </cell>
          <cell r="B5459" t="str">
            <v>CZ08</v>
          </cell>
          <cell r="C5459" t="str">
            <v>A00</v>
          </cell>
          <cell r="D5459" t="str">
            <v>PC_EMP</v>
          </cell>
          <cell r="E5459" t="str">
            <v>T</v>
          </cell>
          <cell r="F5459" t="str">
            <v>TOTAL</v>
          </cell>
          <cell r="G5459" t="str">
            <v>TOTAL</v>
          </cell>
          <cell r="H5459" t="str">
            <v>:</v>
          </cell>
          <cell r="I5459" t="str">
            <v>NC</v>
          </cell>
          <cell r="K5459" t="str">
            <v>V</v>
          </cell>
          <cell r="L5459">
            <v>38628.496828703705</v>
          </cell>
          <cell r="M5459" t="str">
            <v>gchateaug</v>
          </cell>
          <cell r="N5459">
            <v>38680.624479166669</v>
          </cell>
          <cell r="O5459" t="str">
            <v>gchateaug</v>
          </cell>
        </row>
        <row r="5460">
          <cell r="A5460" t="str">
            <v>2001</v>
          </cell>
          <cell r="B5460" t="str">
            <v>CZ08</v>
          </cell>
          <cell r="C5460" t="str">
            <v>A00</v>
          </cell>
          <cell r="D5460" t="str">
            <v>PC_EMP</v>
          </cell>
          <cell r="E5460" t="str">
            <v>T</v>
          </cell>
          <cell r="F5460" t="str">
            <v>TOTAL</v>
          </cell>
          <cell r="G5460" t="str">
            <v>RSE</v>
          </cell>
          <cell r="H5460" t="str">
            <v>:</v>
          </cell>
          <cell r="I5460" t="str">
            <v>NC</v>
          </cell>
          <cell r="K5460" t="str">
            <v>V</v>
          </cell>
          <cell r="L5460">
            <v>38628.496828703705</v>
          </cell>
          <cell r="M5460" t="str">
            <v>gchateaug</v>
          </cell>
          <cell r="N5460">
            <v>38680.624479166669</v>
          </cell>
          <cell r="O5460" t="str">
            <v>gchateaug</v>
          </cell>
        </row>
        <row r="5461">
          <cell r="A5461" t="str">
            <v>2001</v>
          </cell>
          <cell r="B5461" t="str">
            <v>CZ08</v>
          </cell>
          <cell r="C5461" t="str">
            <v>A00</v>
          </cell>
          <cell r="D5461" t="str">
            <v>PC_EMP</v>
          </cell>
          <cell r="E5461" t="str">
            <v>T</v>
          </cell>
          <cell r="F5461" t="str">
            <v>BES</v>
          </cell>
          <cell r="G5461" t="str">
            <v>TOTAL</v>
          </cell>
          <cell r="H5461" t="str">
            <v>:</v>
          </cell>
          <cell r="I5461" t="str">
            <v>NC</v>
          </cell>
          <cell r="K5461" t="str">
            <v>V</v>
          </cell>
          <cell r="L5461">
            <v>38628.496828703705</v>
          </cell>
          <cell r="M5461" t="str">
            <v>gchateaug</v>
          </cell>
          <cell r="N5461">
            <v>38680.624479166669</v>
          </cell>
          <cell r="O5461" t="str">
            <v>gchateaug</v>
          </cell>
        </row>
        <row r="5462">
          <cell r="A5462" t="str">
            <v>2001</v>
          </cell>
          <cell r="B5462" t="str">
            <v>CZ08</v>
          </cell>
          <cell r="C5462" t="str">
            <v>A00</v>
          </cell>
          <cell r="D5462" t="str">
            <v>PC_EMP</v>
          </cell>
          <cell r="E5462" t="str">
            <v>T</v>
          </cell>
          <cell r="F5462" t="str">
            <v>BES</v>
          </cell>
          <cell r="G5462" t="str">
            <v>RSE</v>
          </cell>
          <cell r="H5462" t="str">
            <v>:</v>
          </cell>
          <cell r="I5462" t="str">
            <v>NC</v>
          </cell>
          <cell r="K5462" t="str">
            <v>V</v>
          </cell>
          <cell r="L5462">
            <v>38628.496828703705</v>
          </cell>
          <cell r="M5462" t="str">
            <v>gchateaug</v>
          </cell>
          <cell r="N5462">
            <v>38680.624479166669</v>
          </cell>
          <cell r="O5462" t="str">
            <v>gchateaug</v>
          </cell>
        </row>
        <row r="5463">
          <cell r="A5463" t="str">
            <v>2001</v>
          </cell>
          <cell r="B5463" t="str">
            <v>CZ07</v>
          </cell>
          <cell r="C5463" t="str">
            <v>A00</v>
          </cell>
          <cell r="D5463" t="str">
            <v>PC_EMP</v>
          </cell>
          <cell r="E5463" t="str">
            <v>T</v>
          </cell>
          <cell r="F5463" t="str">
            <v>TOTAL</v>
          </cell>
          <cell r="G5463" t="str">
            <v>TOTAL</v>
          </cell>
          <cell r="H5463" t="str">
            <v>:</v>
          </cell>
          <cell r="I5463" t="str">
            <v>NC</v>
          </cell>
          <cell r="K5463" t="str">
            <v>V</v>
          </cell>
          <cell r="L5463">
            <v>38628.496828703705</v>
          </cell>
          <cell r="M5463" t="str">
            <v>gchateaug</v>
          </cell>
          <cell r="N5463">
            <v>38680.624479166669</v>
          </cell>
          <cell r="O5463" t="str">
            <v>gchateaug</v>
          </cell>
        </row>
        <row r="5464">
          <cell r="A5464" t="str">
            <v>2001</v>
          </cell>
          <cell r="B5464" t="str">
            <v>CZ07</v>
          </cell>
          <cell r="C5464" t="str">
            <v>A00</v>
          </cell>
          <cell r="D5464" t="str">
            <v>PC_EMP</v>
          </cell>
          <cell r="E5464" t="str">
            <v>T</v>
          </cell>
          <cell r="F5464" t="str">
            <v>TOTAL</v>
          </cell>
          <cell r="G5464" t="str">
            <v>RSE</v>
          </cell>
          <cell r="H5464" t="str">
            <v>:</v>
          </cell>
          <cell r="I5464" t="str">
            <v>NC</v>
          </cell>
          <cell r="K5464" t="str">
            <v>V</v>
          </cell>
          <cell r="L5464">
            <v>38628.496828703705</v>
          </cell>
          <cell r="M5464" t="str">
            <v>gchateaug</v>
          </cell>
          <cell r="N5464">
            <v>38680.624479166669</v>
          </cell>
          <cell r="O5464" t="str">
            <v>gchateaug</v>
          </cell>
        </row>
        <row r="5465">
          <cell r="A5465" t="str">
            <v>2001</v>
          </cell>
          <cell r="B5465" t="str">
            <v>CZ07</v>
          </cell>
          <cell r="C5465" t="str">
            <v>A00</v>
          </cell>
          <cell r="D5465" t="str">
            <v>PC_EMP</v>
          </cell>
          <cell r="E5465" t="str">
            <v>T</v>
          </cell>
          <cell r="F5465" t="str">
            <v>BES</v>
          </cell>
          <cell r="G5465" t="str">
            <v>TOTAL</v>
          </cell>
          <cell r="H5465" t="str">
            <v>:</v>
          </cell>
          <cell r="I5465" t="str">
            <v>NC</v>
          </cell>
          <cell r="K5465" t="str">
            <v>V</v>
          </cell>
          <cell r="L5465">
            <v>38628.496828703705</v>
          </cell>
          <cell r="M5465" t="str">
            <v>gchateaug</v>
          </cell>
          <cell r="N5465">
            <v>38680.624479166669</v>
          </cell>
          <cell r="O5465" t="str">
            <v>gchateaug</v>
          </cell>
        </row>
        <row r="5466">
          <cell r="A5466" t="str">
            <v>2001</v>
          </cell>
          <cell r="B5466" t="str">
            <v>CZ07</v>
          </cell>
          <cell r="C5466" t="str">
            <v>A00</v>
          </cell>
          <cell r="D5466" t="str">
            <v>PC_EMP</v>
          </cell>
          <cell r="E5466" t="str">
            <v>T</v>
          </cell>
          <cell r="F5466" t="str">
            <v>BES</v>
          </cell>
          <cell r="G5466" t="str">
            <v>RSE</v>
          </cell>
          <cell r="H5466" t="str">
            <v>:</v>
          </cell>
          <cell r="I5466" t="str">
            <v>NC</v>
          </cell>
          <cell r="K5466" t="str">
            <v>V</v>
          </cell>
          <cell r="L5466">
            <v>38628.496828703705</v>
          </cell>
          <cell r="M5466" t="str">
            <v>gchateaug</v>
          </cell>
          <cell r="N5466">
            <v>38680.624479166669</v>
          </cell>
          <cell r="O5466" t="str">
            <v>gchateaug</v>
          </cell>
        </row>
        <row r="5467">
          <cell r="A5467" t="str">
            <v>2003</v>
          </cell>
          <cell r="B5467" t="str">
            <v>DE26</v>
          </cell>
          <cell r="C5467" t="str">
            <v>A00</v>
          </cell>
          <cell r="D5467" t="str">
            <v>PC_EMP</v>
          </cell>
          <cell r="E5467" t="str">
            <v>T</v>
          </cell>
          <cell r="F5467" t="str">
            <v>BES</v>
          </cell>
          <cell r="G5467" t="str">
            <v>RSE</v>
          </cell>
          <cell r="I5467" t="str">
            <v>MS</v>
          </cell>
          <cell r="K5467" t="str">
            <v>V</v>
          </cell>
          <cell r="L5467">
            <v>38628.496840277781</v>
          </cell>
          <cell r="M5467" t="str">
            <v>gchateaug</v>
          </cell>
          <cell r="N5467">
            <v>38680.630694444444</v>
          </cell>
          <cell r="O5467" t="str">
            <v>gchateaug</v>
          </cell>
          <cell r="Q5467">
            <v>0.36</v>
          </cell>
        </row>
        <row r="5468">
          <cell r="A5468" t="str">
            <v>2003</v>
          </cell>
          <cell r="B5468" t="str">
            <v>DE13</v>
          </cell>
          <cell r="C5468" t="str">
            <v>A00</v>
          </cell>
          <cell r="D5468" t="str">
            <v>PC_EMP</v>
          </cell>
          <cell r="E5468" t="str">
            <v>T</v>
          </cell>
          <cell r="F5468" t="str">
            <v>TOTAL</v>
          </cell>
          <cell r="G5468" t="str">
            <v>TOTAL</v>
          </cell>
          <cell r="I5468" t="str">
            <v>MS</v>
          </cell>
          <cell r="K5468" t="str">
            <v>V</v>
          </cell>
          <cell r="L5468">
            <v>38628.496840277781</v>
          </cell>
          <cell r="M5468" t="str">
            <v>gchateaug</v>
          </cell>
          <cell r="N5468">
            <v>38680.630694444444</v>
          </cell>
          <cell r="O5468" t="str">
            <v>gchateaug</v>
          </cell>
          <cell r="Q5468">
            <v>1.69</v>
          </cell>
        </row>
        <row r="5469">
          <cell r="A5469" t="str">
            <v>2003</v>
          </cell>
          <cell r="B5469" t="str">
            <v>DE13</v>
          </cell>
          <cell r="C5469" t="str">
            <v>A00</v>
          </cell>
          <cell r="D5469" t="str">
            <v>PC_EMP</v>
          </cell>
          <cell r="E5469" t="str">
            <v>T</v>
          </cell>
          <cell r="F5469" t="str">
            <v>TOTAL</v>
          </cell>
          <cell r="G5469" t="str">
            <v>RSE</v>
          </cell>
          <cell r="I5469" t="str">
            <v>MS</v>
          </cell>
          <cell r="K5469" t="str">
            <v>V</v>
          </cell>
          <cell r="L5469">
            <v>38628.496840277781</v>
          </cell>
          <cell r="M5469" t="str">
            <v>gchateaug</v>
          </cell>
          <cell r="N5469">
            <v>38680.630694444444</v>
          </cell>
          <cell r="O5469" t="str">
            <v>gchateaug</v>
          </cell>
          <cell r="Q5469">
            <v>0.98</v>
          </cell>
        </row>
        <row r="5470">
          <cell r="A5470" t="str">
            <v>2003</v>
          </cell>
          <cell r="B5470" t="str">
            <v>DE13</v>
          </cell>
          <cell r="C5470" t="str">
            <v>A00</v>
          </cell>
          <cell r="D5470" t="str">
            <v>PC_EMP</v>
          </cell>
          <cell r="E5470" t="str">
            <v>T</v>
          </cell>
          <cell r="F5470" t="str">
            <v>BES</v>
          </cell>
          <cell r="G5470" t="str">
            <v>TOTAL</v>
          </cell>
          <cell r="I5470" t="str">
            <v>MS</v>
          </cell>
          <cell r="K5470" t="str">
            <v>V</v>
          </cell>
          <cell r="L5470">
            <v>38628.496840277781</v>
          </cell>
          <cell r="M5470" t="str">
            <v>gchateaug</v>
          </cell>
          <cell r="N5470">
            <v>38680.630694444444</v>
          </cell>
          <cell r="O5470" t="str">
            <v>gchateaug</v>
          </cell>
          <cell r="Q5470">
            <v>0.79</v>
          </cell>
        </row>
        <row r="5471">
          <cell r="A5471" t="str">
            <v>2003</v>
          </cell>
          <cell r="B5471" t="str">
            <v>DE13</v>
          </cell>
          <cell r="C5471" t="str">
            <v>A00</v>
          </cell>
          <cell r="D5471" t="str">
            <v>PC_EMP</v>
          </cell>
          <cell r="E5471" t="str">
            <v>T</v>
          </cell>
          <cell r="F5471" t="str">
            <v>BES</v>
          </cell>
          <cell r="G5471" t="str">
            <v>RSE</v>
          </cell>
          <cell r="I5471" t="str">
            <v>MS</v>
          </cell>
          <cell r="K5471" t="str">
            <v>V</v>
          </cell>
          <cell r="L5471">
            <v>38628.496840277781</v>
          </cell>
          <cell r="M5471" t="str">
            <v>gchateaug</v>
          </cell>
          <cell r="N5471">
            <v>38680.630694444444</v>
          </cell>
          <cell r="O5471" t="str">
            <v>gchateaug</v>
          </cell>
          <cell r="Q5471">
            <v>0.38</v>
          </cell>
        </row>
        <row r="5472">
          <cell r="A5472" t="str">
            <v>2003</v>
          </cell>
          <cell r="B5472" t="str">
            <v>DE11</v>
          </cell>
          <cell r="C5472" t="str">
            <v>A00</v>
          </cell>
          <cell r="D5472" t="str">
            <v>PC_EMP</v>
          </cell>
          <cell r="E5472" t="str">
            <v>T</v>
          </cell>
          <cell r="F5472" t="str">
            <v>TOTAL</v>
          </cell>
          <cell r="G5472" t="str">
            <v>TOTAL</v>
          </cell>
          <cell r="I5472" t="str">
            <v>MS</v>
          </cell>
          <cell r="K5472" t="str">
            <v>V</v>
          </cell>
          <cell r="L5472">
            <v>38628.496840277781</v>
          </cell>
          <cell r="M5472" t="str">
            <v>gchateaug</v>
          </cell>
          <cell r="N5472">
            <v>38680.630694444444</v>
          </cell>
          <cell r="O5472" t="str">
            <v>gchateaug</v>
          </cell>
          <cell r="Q5472">
            <v>2.9</v>
          </cell>
        </row>
        <row r="5473">
          <cell r="A5473" t="str">
            <v>2003</v>
          </cell>
          <cell r="B5473" t="str">
            <v>DE11</v>
          </cell>
          <cell r="C5473" t="str">
            <v>A00</v>
          </cell>
          <cell r="D5473" t="str">
            <v>PC_EMP</v>
          </cell>
          <cell r="E5473" t="str">
            <v>T</v>
          </cell>
          <cell r="F5473" t="str">
            <v>TOTAL</v>
          </cell>
          <cell r="G5473" t="str">
            <v>RSE</v>
          </cell>
          <cell r="I5473" t="str">
            <v>MS</v>
          </cell>
          <cell r="K5473" t="str">
            <v>V</v>
          </cell>
          <cell r="L5473">
            <v>38628.496840277781</v>
          </cell>
          <cell r="M5473" t="str">
            <v>gchateaug</v>
          </cell>
          <cell r="N5473">
            <v>38680.630694444444</v>
          </cell>
          <cell r="O5473" t="str">
            <v>gchateaug</v>
          </cell>
          <cell r="Q5473">
            <v>1.85</v>
          </cell>
        </row>
        <row r="5474">
          <cell r="A5474" t="str">
            <v>2003</v>
          </cell>
          <cell r="B5474" t="str">
            <v>DE11</v>
          </cell>
          <cell r="C5474" t="str">
            <v>A00</v>
          </cell>
          <cell r="D5474" t="str">
            <v>PC_EMP</v>
          </cell>
          <cell r="E5474" t="str">
            <v>T</v>
          </cell>
          <cell r="F5474" t="str">
            <v>BES</v>
          </cell>
          <cell r="G5474" t="str">
            <v>TOTAL</v>
          </cell>
          <cell r="I5474" t="str">
            <v>MS</v>
          </cell>
          <cell r="K5474" t="str">
            <v>V</v>
          </cell>
          <cell r="L5474">
            <v>38628.496840277781</v>
          </cell>
          <cell r="M5474" t="str">
            <v>gchateaug</v>
          </cell>
          <cell r="N5474">
            <v>38680.630694444444</v>
          </cell>
          <cell r="O5474" t="str">
            <v>gchateaug</v>
          </cell>
          <cell r="Q5474">
            <v>2.34</v>
          </cell>
        </row>
        <row r="5475">
          <cell r="A5475" t="str">
            <v>2003</v>
          </cell>
          <cell r="B5475" t="str">
            <v>DE11</v>
          </cell>
          <cell r="C5475" t="str">
            <v>A00</v>
          </cell>
          <cell r="D5475" t="str">
            <v>PC_EMP</v>
          </cell>
          <cell r="E5475" t="str">
            <v>T</v>
          </cell>
          <cell r="F5475" t="str">
            <v>BES</v>
          </cell>
          <cell r="G5475" t="str">
            <v>RSE</v>
          </cell>
          <cell r="I5475" t="str">
            <v>MS</v>
          </cell>
          <cell r="K5475" t="str">
            <v>V</v>
          </cell>
          <cell r="L5475">
            <v>38628.496840277781</v>
          </cell>
          <cell r="M5475" t="str">
            <v>gchateaug</v>
          </cell>
          <cell r="N5475">
            <v>38680.630694444444</v>
          </cell>
          <cell r="O5475" t="str">
            <v>gchateaug</v>
          </cell>
          <cell r="Q5475">
            <v>1.5</v>
          </cell>
        </row>
        <row r="5476">
          <cell r="A5476" t="str">
            <v>2003</v>
          </cell>
          <cell r="B5476" t="str">
            <v>CZ06</v>
          </cell>
          <cell r="C5476" t="str">
            <v>A00</v>
          </cell>
          <cell r="D5476" t="str">
            <v>PC_EMP</v>
          </cell>
          <cell r="E5476" t="str">
            <v>T</v>
          </cell>
          <cell r="F5476" t="str">
            <v>TOTAL</v>
          </cell>
          <cell r="G5476" t="str">
            <v>TOTAL</v>
          </cell>
          <cell r="I5476" t="str">
            <v>MS</v>
          </cell>
          <cell r="K5476" t="str">
            <v>V</v>
          </cell>
          <cell r="L5476">
            <v>38628.496840277781</v>
          </cell>
          <cell r="M5476" t="str">
            <v>gchateaug</v>
          </cell>
          <cell r="N5476">
            <v>38680.624444444446</v>
          </cell>
          <cell r="O5476" t="str">
            <v>gchateaug</v>
          </cell>
          <cell r="Q5476">
            <v>1.37</v>
          </cell>
        </row>
        <row r="5477">
          <cell r="A5477" t="str">
            <v>2003</v>
          </cell>
          <cell r="B5477" t="str">
            <v>CZ06</v>
          </cell>
          <cell r="C5477" t="str">
            <v>A00</v>
          </cell>
          <cell r="D5477" t="str">
            <v>PC_EMP</v>
          </cell>
          <cell r="E5477" t="str">
            <v>T</v>
          </cell>
          <cell r="F5477" t="str">
            <v>TOTAL</v>
          </cell>
          <cell r="G5477" t="str">
            <v>RSE</v>
          </cell>
          <cell r="I5477" t="str">
            <v>MS</v>
          </cell>
          <cell r="K5477" t="str">
            <v>V</v>
          </cell>
          <cell r="L5477">
            <v>38628.496840277781</v>
          </cell>
          <cell r="M5477" t="str">
            <v>gchateaug</v>
          </cell>
          <cell r="N5477">
            <v>38680.624444444446</v>
          </cell>
          <cell r="O5477" t="str">
            <v>gchateaug</v>
          </cell>
          <cell r="Q5477">
            <v>0.85</v>
          </cell>
        </row>
        <row r="5478">
          <cell r="A5478" t="str">
            <v>1999</v>
          </cell>
          <cell r="B5478" t="str">
            <v>ITE4</v>
          </cell>
          <cell r="C5478" t="str">
            <v>A00</v>
          </cell>
          <cell r="D5478" t="str">
            <v>PC_EMP</v>
          </cell>
          <cell r="E5478" t="str">
            <v>T</v>
          </cell>
          <cell r="F5478" t="str">
            <v>BES</v>
          </cell>
          <cell r="G5478" t="str">
            <v>TOTAL</v>
          </cell>
          <cell r="H5478" t="str">
            <v>:</v>
          </cell>
          <cell r="I5478" t="str">
            <v>NC</v>
          </cell>
          <cell r="K5478" t="str">
            <v>V</v>
          </cell>
          <cell r="L5478">
            <v>38628.496840277781</v>
          </cell>
          <cell r="M5478" t="str">
            <v>gchateaug</v>
          </cell>
          <cell r="N5478">
            <v>38680.624444444446</v>
          </cell>
          <cell r="O5478" t="str">
            <v>gchateaug</v>
          </cell>
        </row>
        <row r="5479">
          <cell r="A5479" t="str">
            <v>1999</v>
          </cell>
          <cell r="B5479" t="str">
            <v>ITE4</v>
          </cell>
          <cell r="C5479" t="str">
            <v>A00</v>
          </cell>
          <cell r="D5479" t="str">
            <v>PC_EMP</v>
          </cell>
          <cell r="E5479" t="str">
            <v>T</v>
          </cell>
          <cell r="F5479" t="str">
            <v>BES</v>
          </cell>
          <cell r="G5479" t="str">
            <v>RSE</v>
          </cell>
          <cell r="H5479" t="str">
            <v>:</v>
          </cell>
          <cell r="I5479" t="str">
            <v>NC</v>
          </cell>
          <cell r="K5479" t="str">
            <v>V</v>
          </cell>
          <cell r="L5479">
            <v>38628.496840277781</v>
          </cell>
          <cell r="M5479" t="str">
            <v>gchateaug</v>
          </cell>
          <cell r="N5479">
            <v>38680.624444444446</v>
          </cell>
          <cell r="O5479" t="str">
            <v>gchateaug</v>
          </cell>
        </row>
        <row r="5480">
          <cell r="A5480" t="str">
            <v>1999</v>
          </cell>
          <cell r="B5480" t="str">
            <v>ITD5</v>
          </cell>
          <cell r="C5480" t="str">
            <v>A00</v>
          </cell>
          <cell r="D5480" t="str">
            <v>PC_EMP</v>
          </cell>
          <cell r="E5480" t="str">
            <v>T</v>
          </cell>
          <cell r="F5480" t="str">
            <v>TOTAL</v>
          </cell>
          <cell r="G5480" t="str">
            <v>TOTAL</v>
          </cell>
          <cell r="H5480" t="str">
            <v>:</v>
          </cell>
          <cell r="I5480" t="str">
            <v>NC</v>
          </cell>
          <cell r="K5480" t="str">
            <v>V</v>
          </cell>
          <cell r="L5480">
            <v>38628.496840277781</v>
          </cell>
          <cell r="M5480" t="str">
            <v>gchateaug</v>
          </cell>
          <cell r="N5480">
            <v>38680.624490740738</v>
          </cell>
          <cell r="O5480" t="str">
            <v>gchateaug</v>
          </cell>
        </row>
        <row r="5481">
          <cell r="A5481" t="str">
            <v>1999</v>
          </cell>
          <cell r="B5481" t="str">
            <v>ITD5</v>
          </cell>
          <cell r="C5481" t="str">
            <v>A00</v>
          </cell>
          <cell r="D5481" t="str">
            <v>PC_EMP</v>
          </cell>
          <cell r="E5481" t="str">
            <v>T</v>
          </cell>
          <cell r="F5481" t="str">
            <v>TOTAL</v>
          </cell>
          <cell r="G5481" t="str">
            <v>RSE</v>
          </cell>
          <cell r="H5481" t="str">
            <v>:</v>
          </cell>
          <cell r="I5481" t="str">
            <v>NC</v>
          </cell>
          <cell r="K5481" t="str">
            <v>V</v>
          </cell>
          <cell r="L5481">
            <v>38628.496840277781</v>
          </cell>
          <cell r="M5481" t="str">
            <v>gchateaug</v>
          </cell>
          <cell r="N5481">
            <v>38680.624490740738</v>
          </cell>
          <cell r="O5481" t="str">
            <v>gchateaug</v>
          </cell>
        </row>
        <row r="5482">
          <cell r="A5482" t="str">
            <v>1999</v>
          </cell>
          <cell r="B5482" t="str">
            <v>CZ08</v>
          </cell>
          <cell r="C5482" t="str">
            <v>A00</v>
          </cell>
          <cell r="D5482" t="str">
            <v>PC_EMP</v>
          </cell>
          <cell r="E5482" t="str">
            <v>T</v>
          </cell>
          <cell r="F5482" t="str">
            <v>TOTAL</v>
          </cell>
          <cell r="G5482" t="str">
            <v>TOTAL</v>
          </cell>
          <cell r="H5482" t="str">
            <v>:</v>
          </cell>
          <cell r="I5482" t="str">
            <v>NC</v>
          </cell>
          <cell r="K5482" t="str">
            <v>V</v>
          </cell>
          <cell r="L5482">
            <v>38628.496851851851</v>
          </cell>
          <cell r="M5482" t="str">
            <v>gchateaug</v>
          </cell>
          <cell r="N5482">
            <v>38680.624479166669</v>
          </cell>
          <cell r="O5482" t="str">
            <v>gchateaug</v>
          </cell>
        </row>
        <row r="5483">
          <cell r="A5483" t="str">
            <v>2001</v>
          </cell>
          <cell r="B5483" t="str">
            <v>SE07</v>
          </cell>
          <cell r="C5483" t="str">
            <v>A00</v>
          </cell>
          <cell r="D5483" t="str">
            <v>PC_EMP</v>
          </cell>
          <cell r="E5483" t="str">
            <v>T</v>
          </cell>
          <cell r="F5483" t="str">
            <v>TOTAL</v>
          </cell>
          <cell r="G5483" t="str">
            <v>TOTAL</v>
          </cell>
          <cell r="H5483" t="str">
            <v>:</v>
          </cell>
          <cell r="I5483" t="str">
            <v>NC</v>
          </cell>
          <cell r="K5483" t="str">
            <v>V</v>
          </cell>
          <cell r="L5483">
            <v>38628.496851851851</v>
          </cell>
          <cell r="M5483" t="str">
            <v>gchateaug</v>
          </cell>
          <cell r="N5483">
            <v>38680.624479166669</v>
          </cell>
          <cell r="O5483" t="str">
            <v>gchateaug</v>
          </cell>
        </row>
        <row r="5484">
          <cell r="A5484" t="str">
            <v>2001</v>
          </cell>
          <cell r="B5484" t="str">
            <v>SE07</v>
          </cell>
          <cell r="C5484" t="str">
            <v>A00</v>
          </cell>
          <cell r="D5484" t="str">
            <v>PC_EMP</v>
          </cell>
          <cell r="E5484" t="str">
            <v>T</v>
          </cell>
          <cell r="F5484" t="str">
            <v>BES</v>
          </cell>
          <cell r="G5484" t="str">
            <v>TOTAL</v>
          </cell>
          <cell r="I5484" t="str">
            <v>NC</v>
          </cell>
          <cell r="J5484" t="str">
            <v>; former flag equal "s"</v>
          </cell>
          <cell r="K5484" t="str">
            <v>V</v>
          </cell>
          <cell r="L5484">
            <v>38628.496851851851</v>
          </cell>
          <cell r="M5484" t="str">
            <v>gchateaug</v>
          </cell>
          <cell r="N5484">
            <v>38680.624479166669</v>
          </cell>
          <cell r="O5484" t="str">
            <v>gchateaug</v>
          </cell>
          <cell r="Q5484">
            <v>0.2</v>
          </cell>
        </row>
        <row r="5485">
          <cell r="A5485" t="str">
            <v>2001</v>
          </cell>
          <cell r="B5485" t="str">
            <v>RO07</v>
          </cell>
          <cell r="C5485" t="str">
            <v>A00</v>
          </cell>
          <cell r="D5485" t="str">
            <v>PC_EMP</v>
          </cell>
          <cell r="E5485" t="str">
            <v>T</v>
          </cell>
          <cell r="F5485" t="str">
            <v>TOTAL</v>
          </cell>
          <cell r="G5485" t="str">
            <v>TOTAL</v>
          </cell>
          <cell r="H5485" t="str">
            <v>:</v>
          </cell>
          <cell r="I5485" t="str">
            <v>NC</v>
          </cell>
          <cell r="K5485" t="str">
            <v>V</v>
          </cell>
          <cell r="L5485">
            <v>38628.496851851851</v>
          </cell>
          <cell r="M5485" t="str">
            <v>gchateaug</v>
          </cell>
          <cell r="N5485">
            <v>38680.624479166669</v>
          </cell>
          <cell r="O5485" t="str">
            <v>gchateaug</v>
          </cell>
        </row>
        <row r="5486">
          <cell r="A5486" t="str">
            <v>2001</v>
          </cell>
          <cell r="B5486" t="str">
            <v>RO07</v>
          </cell>
          <cell r="C5486" t="str">
            <v>A00</v>
          </cell>
          <cell r="D5486" t="str">
            <v>PC_EMP</v>
          </cell>
          <cell r="E5486" t="str">
            <v>T</v>
          </cell>
          <cell r="F5486" t="str">
            <v>TOTAL</v>
          </cell>
          <cell r="G5486" t="str">
            <v>RSE</v>
          </cell>
          <cell r="H5486" t="str">
            <v>:</v>
          </cell>
          <cell r="I5486" t="str">
            <v>NC</v>
          </cell>
          <cell r="K5486" t="str">
            <v>V</v>
          </cell>
          <cell r="L5486">
            <v>38628.496851851851</v>
          </cell>
          <cell r="M5486" t="str">
            <v>gchateaug</v>
          </cell>
          <cell r="N5486">
            <v>38680.624479166669</v>
          </cell>
          <cell r="O5486" t="str">
            <v>gchateaug</v>
          </cell>
        </row>
        <row r="5487">
          <cell r="A5487" t="str">
            <v>2002</v>
          </cell>
          <cell r="B5487" t="str">
            <v>DE12</v>
          </cell>
          <cell r="C5487" t="str">
            <v>A00</v>
          </cell>
          <cell r="D5487" t="str">
            <v>PC_EMP</v>
          </cell>
          <cell r="E5487" t="str">
            <v>T</v>
          </cell>
          <cell r="F5487" t="str">
            <v>TOTAL</v>
          </cell>
          <cell r="G5487" t="str">
            <v>TOTAL</v>
          </cell>
          <cell r="H5487" t="str">
            <v>:</v>
          </cell>
          <cell r="I5487" t="str">
            <v>MS</v>
          </cell>
          <cell r="K5487" t="str">
            <v>V</v>
          </cell>
          <cell r="L5487">
            <v>38673.42255787037</v>
          </cell>
          <cell r="M5487" t="str">
            <v>gchateaug</v>
          </cell>
          <cell r="N5487">
            <v>38680.624421296299</v>
          </cell>
          <cell r="O5487" t="str">
            <v>gchateaug</v>
          </cell>
        </row>
        <row r="5488">
          <cell r="A5488" t="str">
            <v>2002</v>
          </cell>
          <cell r="B5488" t="str">
            <v>DE11</v>
          </cell>
          <cell r="C5488" t="str">
            <v>A00</v>
          </cell>
          <cell r="D5488" t="str">
            <v>PC_EMP</v>
          </cell>
          <cell r="E5488" t="str">
            <v>T</v>
          </cell>
          <cell r="F5488" t="str">
            <v>BES</v>
          </cell>
          <cell r="G5488" t="str">
            <v>TOTAL</v>
          </cell>
          <cell r="H5488" t="str">
            <v>:</v>
          </cell>
          <cell r="I5488" t="str">
            <v>MS</v>
          </cell>
          <cell r="K5488" t="str">
            <v>V</v>
          </cell>
          <cell r="L5488">
            <v>38673.42255787037</v>
          </cell>
          <cell r="M5488" t="str">
            <v>gchateaug</v>
          </cell>
          <cell r="N5488">
            <v>38680.624421296299</v>
          </cell>
          <cell r="O5488" t="str">
            <v>gchateaug</v>
          </cell>
        </row>
        <row r="5489">
          <cell r="A5489" t="str">
            <v>2002</v>
          </cell>
          <cell r="B5489" t="str">
            <v>DE11</v>
          </cell>
          <cell r="C5489" t="str">
            <v>A00</v>
          </cell>
          <cell r="D5489" t="str">
            <v>PC_EMP</v>
          </cell>
          <cell r="E5489" t="str">
            <v>T</v>
          </cell>
          <cell r="F5489" t="str">
            <v>TOTAL</v>
          </cell>
          <cell r="G5489" t="str">
            <v>TOTAL</v>
          </cell>
          <cell r="H5489" t="str">
            <v>:</v>
          </cell>
          <cell r="I5489" t="str">
            <v>MS</v>
          </cell>
          <cell r="K5489" t="str">
            <v>V</v>
          </cell>
          <cell r="L5489">
            <v>38673.42255787037</v>
          </cell>
          <cell r="M5489" t="str">
            <v>gchateaug</v>
          </cell>
          <cell r="N5489">
            <v>38680.624421296299</v>
          </cell>
          <cell r="O5489" t="str">
            <v>gchateaug</v>
          </cell>
        </row>
        <row r="5490">
          <cell r="A5490" t="str">
            <v>2002</v>
          </cell>
          <cell r="B5490" t="str">
            <v>DEG0</v>
          </cell>
          <cell r="C5490" t="str">
            <v>A00</v>
          </cell>
          <cell r="D5490" t="str">
            <v>PC_EMP</v>
          </cell>
          <cell r="E5490" t="str">
            <v>T</v>
          </cell>
          <cell r="F5490" t="str">
            <v>BES</v>
          </cell>
          <cell r="G5490" t="str">
            <v>TOTAL</v>
          </cell>
          <cell r="H5490" t="str">
            <v>:</v>
          </cell>
          <cell r="I5490" t="str">
            <v>MS</v>
          </cell>
          <cell r="K5490" t="str">
            <v>V</v>
          </cell>
          <cell r="L5490">
            <v>38673.42260416667</v>
          </cell>
          <cell r="M5490" t="str">
            <v>gchateaug</v>
          </cell>
          <cell r="N5490">
            <v>38680.624432870369</v>
          </cell>
          <cell r="O5490" t="str">
            <v>gchateaug</v>
          </cell>
        </row>
        <row r="5491">
          <cell r="A5491" t="str">
            <v>2002</v>
          </cell>
          <cell r="B5491" t="str">
            <v>DEG0</v>
          </cell>
          <cell r="C5491" t="str">
            <v>A00</v>
          </cell>
          <cell r="D5491" t="str">
            <v>PC_EMP</v>
          </cell>
          <cell r="E5491" t="str">
            <v>T</v>
          </cell>
          <cell r="F5491" t="str">
            <v>TOTAL</v>
          </cell>
          <cell r="G5491" t="str">
            <v>TOTAL</v>
          </cell>
          <cell r="H5491" t="str">
            <v>:</v>
          </cell>
          <cell r="I5491" t="str">
            <v>MS</v>
          </cell>
          <cell r="K5491" t="str">
            <v>V</v>
          </cell>
          <cell r="L5491">
            <v>38673.42260416667</v>
          </cell>
          <cell r="M5491" t="str">
            <v>gchateaug</v>
          </cell>
          <cell r="N5491">
            <v>38680.624432870369</v>
          </cell>
          <cell r="O5491" t="str">
            <v>gchateaug</v>
          </cell>
        </row>
        <row r="5492">
          <cell r="A5492" t="str">
            <v>2002</v>
          </cell>
          <cell r="B5492" t="str">
            <v>DEE3</v>
          </cell>
          <cell r="C5492" t="str">
            <v>A00</v>
          </cell>
          <cell r="D5492" t="str">
            <v>PC_EMP</v>
          </cell>
          <cell r="E5492" t="str">
            <v>T</v>
          </cell>
          <cell r="F5492" t="str">
            <v>BES</v>
          </cell>
          <cell r="G5492" t="str">
            <v>TOTAL</v>
          </cell>
          <cell r="H5492" t="str">
            <v>:</v>
          </cell>
          <cell r="I5492" t="str">
            <v>MS</v>
          </cell>
          <cell r="K5492" t="str">
            <v>V</v>
          </cell>
          <cell r="L5492">
            <v>38673.42260416667</v>
          </cell>
          <cell r="M5492" t="str">
            <v>gchateaug</v>
          </cell>
          <cell r="N5492">
            <v>38680.624432870369</v>
          </cell>
          <cell r="O5492" t="str">
            <v>gchateaug</v>
          </cell>
        </row>
        <row r="5493">
          <cell r="A5493" t="str">
            <v>2002</v>
          </cell>
          <cell r="B5493" t="str">
            <v>DEE3</v>
          </cell>
          <cell r="C5493" t="str">
            <v>A00</v>
          </cell>
          <cell r="D5493" t="str">
            <v>PC_EMP</v>
          </cell>
          <cell r="E5493" t="str">
            <v>T</v>
          </cell>
          <cell r="F5493" t="str">
            <v>TOTAL</v>
          </cell>
          <cell r="G5493" t="str">
            <v>TOTAL</v>
          </cell>
          <cell r="H5493" t="str">
            <v>:</v>
          </cell>
          <cell r="I5493" t="str">
            <v>MS</v>
          </cell>
          <cell r="K5493" t="str">
            <v>V</v>
          </cell>
          <cell r="L5493">
            <v>38673.42260416667</v>
          </cell>
          <cell r="M5493" t="str">
            <v>gchateaug</v>
          </cell>
          <cell r="N5493">
            <v>38680.624432870369</v>
          </cell>
          <cell r="O5493" t="str">
            <v>gchateaug</v>
          </cell>
        </row>
        <row r="5494">
          <cell r="A5494" t="str">
            <v>2002</v>
          </cell>
          <cell r="B5494" t="str">
            <v>DEC0</v>
          </cell>
          <cell r="C5494" t="str">
            <v>A00</v>
          </cell>
          <cell r="D5494" t="str">
            <v>PC_EMP</v>
          </cell>
          <cell r="E5494" t="str">
            <v>T</v>
          </cell>
          <cell r="F5494" t="str">
            <v>BES</v>
          </cell>
          <cell r="G5494" t="str">
            <v>TOTAL</v>
          </cell>
          <cell r="H5494" t="str">
            <v>:</v>
          </cell>
          <cell r="I5494" t="str">
            <v>MS</v>
          </cell>
          <cell r="K5494" t="str">
            <v>V</v>
          </cell>
          <cell r="L5494">
            <v>38673.42260416667</v>
          </cell>
          <cell r="M5494" t="str">
            <v>gchateaug</v>
          </cell>
          <cell r="N5494">
            <v>38680.624432870369</v>
          </cell>
          <cell r="O5494" t="str">
            <v>gchateaug</v>
          </cell>
        </row>
        <row r="5495">
          <cell r="A5495" t="str">
            <v>2002</v>
          </cell>
          <cell r="B5495" t="str">
            <v>DEC0</v>
          </cell>
          <cell r="C5495" t="str">
            <v>A00</v>
          </cell>
          <cell r="D5495" t="str">
            <v>PC_EMP</v>
          </cell>
          <cell r="E5495" t="str">
            <v>T</v>
          </cell>
          <cell r="F5495" t="str">
            <v>TOTAL</v>
          </cell>
          <cell r="G5495" t="str">
            <v>TOTAL</v>
          </cell>
          <cell r="H5495" t="str">
            <v>:</v>
          </cell>
          <cell r="I5495" t="str">
            <v>MS</v>
          </cell>
          <cell r="K5495" t="str">
            <v>V</v>
          </cell>
          <cell r="L5495">
            <v>38673.42260416667</v>
          </cell>
          <cell r="M5495" t="str">
            <v>gchateaug</v>
          </cell>
          <cell r="N5495">
            <v>38680.624432870369</v>
          </cell>
          <cell r="O5495" t="str">
            <v>gchateaug</v>
          </cell>
        </row>
        <row r="5496">
          <cell r="A5496" t="str">
            <v>2002</v>
          </cell>
          <cell r="B5496" t="str">
            <v>DEC</v>
          </cell>
          <cell r="C5496" t="str">
            <v>A00</v>
          </cell>
          <cell r="D5496" t="str">
            <v>PC_EMP</v>
          </cell>
          <cell r="E5496" t="str">
            <v>T</v>
          </cell>
          <cell r="F5496" t="str">
            <v>BES</v>
          </cell>
          <cell r="G5496" t="str">
            <v>TOTAL</v>
          </cell>
          <cell r="H5496" t="str">
            <v>:</v>
          </cell>
          <cell r="I5496" t="str">
            <v>MS</v>
          </cell>
          <cell r="K5496" t="str">
            <v>V</v>
          </cell>
          <cell r="L5496">
            <v>38673.42260416667</v>
          </cell>
          <cell r="M5496" t="str">
            <v>gchateaug</v>
          </cell>
          <cell r="N5496">
            <v>38680.624432870369</v>
          </cell>
          <cell r="O5496" t="str">
            <v>gchateaug</v>
          </cell>
        </row>
        <row r="5497">
          <cell r="A5497" t="str">
            <v>2002</v>
          </cell>
          <cell r="B5497" t="str">
            <v>DEC</v>
          </cell>
          <cell r="C5497" t="str">
            <v>A00</v>
          </cell>
          <cell r="D5497" t="str">
            <v>PC_EMP</v>
          </cell>
          <cell r="E5497" t="str">
            <v>T</v>
          </cell>
          <cell r="F5497" t="str">
            <v>TOTAL</v>
          </cell>
          <cell r="G5497" t="str">
            <v>TOTAL</v>
          </cell>
          <cell r="H5497" t="str">
            <v>:</v>
          </cell>
          <cell r="I5497" t="str">
            <v>MS</v>
          </cell>
          <cell r="K5497" t="str">
            <v>V</v>
          </cell>
          <cell r="L5497">
            <v>38673.42260416667</v>
          </cell>
          <cell r="M5497" t="str">
            <v>gchateaug</v>
          </cell>
          <cell r="N5497">
            <v>38680.624432870369</v>
          </cell>
          <cell r="O5497" t="str">
            <v>gchateaug</v>
          </cell>
        </row>
        <row r="5498">
          <cell r="A5498" t="str">
            <v>2002</v>
          </cell>
          <cell r="B5498" t="str">
            <v>DEB1</v>
          </cell>
          <cell r="C5498" t="str">
            <v>A00</v>
          </cell>
          <cell r="D5498" t="str">
            <v>PC_EMP</v>
          </cell>
          <cell r="E5498" t="str">
            <v>T</v>
          </cell>
          <cell r="F5498" t="str">
            <v>BES</v>
          </cell>
          <cell r="G5498" t="str">
            <v>TOTAL</v>
          </cell>
          <cell r="H5498" t="str">
            <v>:</v>
          </cell>
          <cell r="I5498" t="str">
            <v>MS</v>
          </cell>
          <cell r="K5498" t="str">
            <v>V</v>
          </cell>
          <cell r="L5498">
            <v>38673.42260416667</v>
          </cell>
          <cell r="M5498" t="str">
            <v>gchateaug</v>
          </cell>
          <cell r="N5498">
            <v>38680.624432870369</v>
          </cell>
          <cell r="O5498" t="str">
            <v>gchateaug</v>
          </cell>
        </row>
        <row r="5499">
          <cell r="A5499" t="str">
            <v>2002</v>
          </cell>
          <cell r="B5499" t="str">
            <v>DEB1</v>
          </cell>
          <cell r="C5499" t="str">
            <v>A00</v>
          </cell>
          <cell r="D5499" t="str">
            <v>PC_EMP</v>
          </cell>
          <cell r="E5499" t="str">
            <v>T</v>
          </cell>
          <cell r="F5499" t="str">
            <v>TOTAL</v>
          </cell>
          <cell r="G5499" t="str">
            <v>TOTAL</v>
          </cell>
          <cell r="H5499" t="str">
            <v>:</v>
          </cell>
          <cell r="I5499" t="str">
            <v>MS</v>
          </cell>
          <cell r="K5499" t="str">
            <v>V</v>
          </cell>
          <cell r="L5499">
            <v>38673.42260416667</v>
          </cell>
          <cell r="M5499" t="str">
            <v>gchateaug</v>
          </cell>
          <cell r="N5499">
            <v>38680.624432870369</v>
          </cell>
          <cell r="O5499" t="str">
            <v>gchateaug</v>
          </cell>
        </row>
        <row r="5500">
          <cell r="A5500" t="str">
            <v>2002</v>
          </cell>
          <cell r="B5500" t="str">
            <v>DEB</v>
          </cell>
          <cell r="C5500" t="str">
            <v>A00</v>
          </cell>
          <cell r="D5500" t="str">
            <v>PC_EMP</v>
          </cell>
          <cell r="E5500" t="str">
            <v>T</v>
          </cell>
          <cell r="F5500" t="str">
            <v>BES</v>
          </cell>
          <cell r="G5500" t="str">
            <v>TOTAL</v>
          </cell>
          <cell r="H5500" t="str">
            <v>:</v>
          </cell>
          <cell r="I5500" t="str">
            <v>MS</v>
          </cell>
          <cell r="K5500" t="str">
            <v>V</v>
          </cell>
          <cell r="L5500">
            <v>38673.42260416667</v>
          </cell>
          <cell r="M5500" t="str">
            <v>gchateaug</v>
          </cell>
          <cell r="N5500">
            <v>38680.624432870369</v>
          </cell>
          <cell r="O5500" t="str">
            <v>gchateaug</v>
          </cell>
        </row>
        <row r="5501">
          <cell r="A5501" t="str">
            <v>2002</v>
          </cell>
          <cell r="B5501" t="str">
            <v>DEB</v>
          </cell>
          <cell r="C5501" t="str">
            <v>A00</v>
          </cell>
          <cell r="D5501" t="str">
            <v>PC_EMP</v>
          </cell>
          <cell r="E5501" t="str">
            <v>T</v>
          </cell>
          <cell r="F5501" t="str">
            <v>TOTAL</v>
          </cell>
          <cell r="G5501" t="str">
            <v>TOTAL</v>
          </cell>
          <cell r="H5501" t="str">
            <v>:</v>
          </cell>
          <cell r="I5501" t="str">
            <v>MS</v>
          </cell>
          <cell r="K5501" t="str">
            <v>V</v>
          </cell>
          <cell r="L5501">
            <v>38673.42260416667</v>
          </cell>
          <cell r="M5501" t="str">
            <v>gchateaug</v>
          </cell>
          <cell r="N5501">
            <v>38680.624432870369</v>
          </cell>
          <cell r="O5501" t="str">
            <v>gchateaug</v>
          </cell>
        </row>
        <row r="5502">
          <cell r="A5502" t="str">
            <v>2002</v>
          </cell>
          <cell r="B5502" t="str">
            <v>DEA4</v>
          </cell>
          <cell r="C5502" t="str">
            <v>A00</v>
          </cell>
          <cell r="D5502" t="str">
            <v>PC_EMP</v>
          </cell>
          <cell r="E5502" t="str">
            <v>T</v>
          </cell>
          <cell r="F5502" t="str">
            <v>BES</v>
          </cell>
          <cell r="G5502" t="str">
            <v>TOTAL</v>
          </cell>
          <cell r="H5502" t="str">
            <v>:</v>
          </cell>
          <cell r="I5502" t="str">
            <v>MS</v>
          </cell>
          <cell r="K5502" t="str">
            <v>V</v>
          </cell>
          <cell r="L5502">
            <v>38673.42260416667</v>
          </cell>
          <cell r="M5502" t="str">
            <v>gchateaug</v>
          </cell>
          <cell r="N5502">
            <v>38680.624432870369</v>
          </cell>
          <cell r="O5502" t="str">
            <v>gchateaug</v>
          </cell>
        </row>
        <row r="5503">
          <cell r="A5503" t="str">
            <v>2002</v>
          </cell>
          <cell r="B5503" t="str">
            <v>DEA4</v>
          </cell>
          <cell r="C5503" t="str">
            <v>A00</v>
          </cell>
          <cell r="D5503" t="str">
            <v>PC_EMP</v>
          </cell>
          <cell r="E5503" t="str">
            <v>T</v>
          </cell>
          <cell r="F5503" t="str">
            <v>TOTAL</v>
          </cell>
          <cell r="G5503" t="str">
            <v>TOTAL</v>
          </cell>
          <cell r="H5503" t="str">
            <v>:</v>
          </cell>
          <cell r="I5503" t="str">
            <v>MS</v>
          </cell>
          <cell r="K5503" t="str">
            <v>V</v>
          </cell>
          <cell r="L5503">
            <v>38673.42260416667</v>
          </cell>
          <cell r="M5503" t="str">
            <v>gchateaug</v>
          </cell>
          <cell r="N5503">
            <v>38680.624421296299</v>
          </cell>
          <cell r="O5503" t="str">
            <v>gchateaug</v>
          </cell>
        </row>
        <row r="5504">
          <cell r="A5504" t="str">
            <v>2003</v>
          </cell>
          <cell r="B5504" t="str">
            <v>GR4</v>
          </cell>
          <cell r="C5504" t="str">
            <v>A00</v>
          </cell>
          <cell r="D5504" t="str">
            <v>PC_EMP</v>
          </cell>
          <cell r="E5504" t="str">
            <v>T</v>
          </cell>
          <cell r="F5504" t="str">
            <v>TOTAL</v>
          </cell>
          <cell r="G5504" t="str">
            <v>RSE</v>
          </cell>
          <cell r="I5504" t="str">
            <v>MS</v>
          </cell>
          <cell r="K5504" t="str">
            <v>V</v>
          </cell>
          <cell r="L5504">
            <v>38673.422638888886</v>
          </cell>
          <cell r="M5504" t="str">
            <v>gchateaug</v>
          </cell>
          <cell r="N5504">
            <v>38680.624490740738</v>
          </cell>
          <cell r="O5504" t="str">
            <v>gchateaug</v>
          </cell>
          <cell r="Q5504">
            <v>0.67</v>
          </cell>
        </row>
        <row r="5505">
          <cell r="A5505" t="str">
            <v>2003</v>
          </cell>
          <cell r="B5505" t="str">
            <v>GR4</v>
          </cell>
          <cell r="C5505" t="str">
            <v>A00</v>
          </cell>
          <cell r="D5505" t="str">
            <v>PC_EMP</v>
          </cell>
          <cell r="E5505" t="str">
            <v>T</v>
          </cell>
          <cell r="F5505" t="str">
            <v>BES</v>
          </cell>
          <cell r="G5505" t="str">
            <v>RSE</v>
          </cell>
          <cell r="I5505" t="str">
            <v>MS</v>
          </cell>
          <cell r="K5505" t="str">
            <v>V</v>
          </cell>
          <cell r="L5505">
            <v>38673.422638888886</v>
          </cell>
          <cell r="M5505" t="str">
            <v>gchateaug</v>
          </cell>
          <cell r="N5505">
            <v>38680.624490740738</v>
          </cell>
          <cell r="O5505" t="str">
            <v>gchateaug</v>
          </cell>
          <cell r="Q5505">
            <v>0.01</v>
          </cell>
        </row>
        <row r="5506">
          <cell r="A5506" t="str">
            <v>2000</v>
          </cell>
          <cell r="B5506" t="str">
            <v>DEG</v>
          </cell>
          <cell r="C5506" t="str">
            <v>A00</v>
          </cell>
          <cell r="D5506" t="str">
            <v>PC_EMP</v>
          </cell>
          <cell r="E5506" t="str">
            <v>T</v>
          </cell>
          <cell r="F5506" t="str">
            <v>BES</v>
          </cell>
          <cell r="G5506" t="str">
            <v>TOTAL</v>
          </cell>
          <cell r="H5506" t="str">
            <v>:</v>
          </cell>
          <cell r="I5506" t="str">
            <v>NC</v>
          </cell>
          <cell r="K5506" t="str">
            <v>V</v>
          </cell>
          <cell r="L5506">
            <v>38673.422638888886</v>
          </cell>
          <cell r="M5506" t="str">
            <v>gchateaug</v>
          </cell>
          <cell r="N5506">
            <v>38680.624444444446</v>
          </cell>
          <cell r="O5506" t="str">
            <v>gchateaug</v>
          </cell>
        </row>
        <row r="5507">
          <cell r="A5507" t="str">
            <v>2000</v>
          </cell>
          <cell r="B5507" t="str">
            <v>DED3</v>
          </cell>
          <cell r="C5507" t="str">
            <v>A00</v>
          </cell>
          <cell r="D5507" t="str">
            <v>PC_EMP</v>
          </cell>
          <cell r="E5507" t="str">
            <v>T</v>
          </cell>
          <cell r="F5507" t="str">
            <v>TOTAL</v>
          </cell>
          <cell r="G5507" t="str">
            <v>TOTAL</v>
          </cell>
          <cell r="H5507" t="str">
            <v>:</v>
          </cell>
          <cell r="I5507" t="str">
            <v>NC</v>
          </cell>
          <cell r="K5507" t="str">
            <v>V</v>
          </cell>
          <cell r="L5507">
            <v>38673.422638888886</v>
          </cell>
          <cell r="M5507" t="str">
            <v>gchateaug</v>
          </cell>
          <cell r="N5507">
            <v>38680.624444444446</v>
          </cell>
          <cell r="O5507" t="str">
            <v>gchateaug</v>
          </cell>
        </row>
        <row r="5508">
          <cell r="A5508" t="str">
            <v>2000</v>
          </cell>
          <cell r="B5508" t="str">
            <v>DED3</v>
          </cell>
          <cell r="C5508" t="str">
            <v>A00</v>
          </cell>
          <cell r="D5508" t="str">
            <v>PC_EMP</v>
          </cell>
          <cell r="E5508" t="str">
            <v>T</v>
          </cell>
          <cell r="F5508" t="str">
            <v>BES</v>
          </cell>
          <cell r="G5508" t="str">
            <v>TOTAL</v>
          </cell>
          <cell r="H5508" t="str">
            <v>:</v>
          </cell>
          <cell r="I5508" t="str">
            <v>NC</v>
          </cell>
          <cell r="K5508" t="str">
            <v>V</v>
          </cell>
          <cell r="L5508">
            <v>38673.422638888886</v>
          </cell>
          <cell r="M5508" t="str">
            <v>gchateaug</v>
          </cell>
          <cell r="N5508">
            <v>38680.624444444446</v>
          </cell>
          <cell r="O5508" t="str">
            <v>gchateaug</v>
          </cell>
        </row>
        <row r="5509">
          <cell r="A5509" t="str">
            <v>2000</v>
          </cell>
          <cell r="B5509" t="str">
            <v>DEA1</v>
          </cell>
          <cell r="C5509" t="str">
            <v>A00</v>
          </cell>
          <cell r="D5509" t="str">
            <v>PC_EMP</v>
          </cell>
          <cell r="E5509" t="str">
            <v>T</v>
          </cell>
          <cell r="F5509" t="str">
            <v>TOTAL</v>
          </cell>
          <cell r="G5509" t="str">
            <v>TOTAL</v>
          </cell>
          <cell r="H5509" t="str">
            <v>:</v>
          </cell>
          <cell r="I5509" t="str">
            <v>NC</v>
          </cell>
          <cell r="K5509" t="str">
            <v>V</v>
          </cell>
          <cell r="L5509">
            <v>38673.422638888886</v>
          </cell>
          <cell r="M5509" t="str">
            <v>gchateaug</v>
          </cell>
          <cell r="N5509">
            <v>38680.624444444446</v>
          </cell>
          <cell r="O5509" t="str">
            <v>gchateaug</v>
          </cell>
        </row>
        <row r="5510">
          <cell r="A5510" t="str">
            <v>2000</v>
          </cell>
          <cell r="B5510" t="str">
            <v>DEA1</v>
          </cell>
          <cell r="C5510" t="str">
            <v>A00</v>
          </cell>
          <cell r="D5510" t="str">
            <v>PC_EMP</v>
          </cell>
          <cell r="E5510" t="str">
            <v>T</v>
          </cell>
          <cell r="F5510" t="str">
            <v>BES</v>
          </cell>
          <cell r="G5510" t="str">
            <v>TOTAL</v>
          </cell>
          <cell r="H5510" t="str">
            <v>:</v>
          </cell>
          <cell r="I5510" t="str">
            <v>NC</v>
          </cell>
          <cell r="K5510" t="str">
            <v>V</v>
          </cell>
          <cell r="L5510">
            <v>38673.422638888886</v>
          </cell>
          <cell r="M5510" t="str">
            <v>gchateaug</v>
          </cell>
          <cell r="N5510">
            <v>38680.624444444446</v>
          </cell>
          <cell r="O5510" t="str">
            <v>gchateaug</v>
          </cell>
        </row>
        <row r="5511">
          <cell r="A5511" t="str">
            <v>2000</v>
          </cell>
          <cell r="B5511" t="str">
            <v>DE8</v>
          </cell>
          <cell r="C5511" t="str">
            <v>A00</v>
          </cell>
          <cell r="D5511" t="str">
            <v>PC_EMP</v>
          </cell>
          <cell r="E5511" t="str">
            <v>T</v>
          </cell>
          <cell r="F5511" t="str">
            <v>TOTAL</v>
          </cell>
          <cell r="G5511" t="str">
            <v>TOTAL</v>
          </cell>
          <cell r="H5511" t="str">
            <v>:</v>
          </cell>
          <cell r="I5511" t="str">
            <v>NC</v>
          </cell>
          <cell r="K5511" t="str">
            <v>V</v>
          </cell>
          <cell r="L5511">
            <v>38673.422638888886</v>
          </cell>
          <cell r="M5511" t="str">
            <v>gchateaug</v>
          </cell>
          <cell r="N5511">
            <v>38680.624444444446</v>
          </cell>
          <cell r="O5511" t="str">
            <v>gchateaug</v>
          </cell>
        </row>
        <row r="5512">
          <cell r="A5512" t="str">
            <v>2000</v>
          </cell>
          <cell r="B5512" t="str">
            <v>DE8</v>
          </cell>
          <cell r="C5512" t="str">
            <v>A00</v>
          </cell>
          <cell r="D5512" t="str">
            <v>PC_EMP</v>
          </cell>
          <cell r="E5512" t="str">
            <v>T</v>
          </cell>
          <cell r="F5512" t="str">
            <v>BES</v>
          </cell>
          <cell r="G5512" t="str">
            <v>TOTAL</v>
          </cell>
          <cell r="H5512" t="str">
            <v>:</v>
          </cell>
          <cell r="I5512" t="str">
            <v>NC</v>
          </cell>
          <cell r="K5512" t="str">
            <v>V</v>
          </cell>
          <cell r="L5512">
            <v>38673.422638888886</v>
          </cell>
          <cell r="M5512" t="str">
            <v>gchateaug</v>
          </cell>
          <cell r="N5512">
            <v>38680.624444444446</v>
          </cell>
          <cell r="O5512" t="str">
            <v>gchateaug</v>
          </cell>
        </row>
        <row r="5513">
          <cell r="A5513" t="str">
            <v>2000</v>
          </cell>
          <cell r="B5513" t="str">
            <v>DE6</v>
          </cell>
          <cell r="C5513" t="str">
            <v>A00</v>
          </cell>
          <cell r="D5513" t="str">
            <v>PC_EMP</v>
          </cell>
          <cell r="E5513" t="str">
            <v>T</v>
          </cell>
          <cell r="F5513" t="str">
            <v>TOTAL</v>
          </cell>
          <cell r="G5513" t="str">
            <v>TOTAL</v>
          </cell>
          <cell r="H5513" t="str">
            <v>:</v>
          </cell>
          <cell r="I5513" t="str">
            <v>NC</v>
          </cell>
          <cell r="K5513" t="str">
            <v>V</v>
          </cell>
          <cell r="L5513">
            <v>38673.422638888886</v>
          </cell>
          <cell r="M5513" t="str">
            <v>gchateaug</v>
          </cell>
          <cell r="N5513">
            <v>38680.624444444446</v>
          </cell>
          <cell r="O5513" t="str">
            <v>gchateaug</v>
          </cell>
        </row>
        <row r="5514">
          <cell r="A5514" t="str">
            <v>2000</v>
          </cell>
          <cell r="B5514" t="str">
            <v>DE6</v>
          </cell>
          <cell r="C5514" t="str">
            <v>A00</v>
          </cell>
          <cell r="D5514" t="str">
            <v>PC_EMP</v>
          </cell>
          <cell r="E5514" t="str">
            <v>T</v>
          </cell>
          <cell r="F5514" t="str">
            <v>BES</v>
          </cell>
          <cell r="G5514" t="str">
            <v>TOTAL</v>
          </cell>
          <cell r="H5514" t="str">
            <v>:</v>
          </cell>
          <cell r="I5514" t="str">
            <v>NC</v>
          </cell>
          <cell r="K5514" t="str">
            <v>V</v>
          </cell>
          <cell r="L5514">
            <v>38673.422638888886</v>
          </cell>
          <cell r="M5514" t="str">
            <v>gchateaug</v>
          </cell>
          <cell r="N5514">
            <v>38680.624444444446</v>
          </cell>
          <cell r="O5514" t="str">
            <v>gchateaug</v>
          </cell>
        </row>
        <row r="5515">
          <cell r="A5515" t="str">
            <v>2000</v>
          </cell>
          <cell r="B5515" t="str">
            <v>DE4</v>
          </cell>
          <cell r="C5515" t="str">
            <v>A00</v>
          </cell>
          <cell r="D5515" t="str">
            <v>PC_EMP</v>
          </cell>
          <cell r="E5515" t="str">
            <v>T</v>
          </cell>
          <cell r="F5515" t="str">
            <v>TOTAL</v>
          </cell>
          <cell r="G5515" t="str">
            <v>TOTAL</v>
          </cell>
          <cell r="H5515" t="str">
            <v>:</v>
          </cell>
          <cell r="I5515" t="str">
            <v>NC</v>
          </cell>
          <cell r="K5515" t="str">
            <v>V</v>
          </cell>
          <cell r="L5515">
            <v>38673.422638888886</v>
          </cell>
          <cell r="M5515" t="str">
            <v>gchateaug</v>
          </cell>
          <cell r="N5515">
            <v>38680.624444444446</v>
          </cell>
          <cell r="O5515" t="str">
            <v>gchateaug</v>
          </cell>
        </row>
        <row r="5516">
          <cell r="A5516" t="str">
            <v>2000</v>
          </cell>
          <cell r="B5516" t="str">
            <v>DE4</v>
          </cell>
          <cell r="C5516" t="str">
            <v>A00</v>
          </cell>
          <cell r="D5516" t="str">
            <v>PC_EMP</v>
          </cell>
          <cell r="E5516" t="str">
            <v>T</v>
          </cell>
          <cell r="F5516" t="str">
            <v>BES</v>
          </cell>
          <cell r="G5516" t="str">
            <v>TOTAL</v>
          </cell>
          <cell r="H5516" t="str">
            <v>:</v>
          </cell>
          <cell r="I5516" t="str">
            <v>NC</v>
          </cell>
          <cell r="K5516" t="str">
            <v>V</v>
          </cell>
          <cell r="L5516">
            <v>38673.422638888886</v>
          </cell>
          <cell r="M5516" t="str">
            <v>gchateaug</v>
          </cell>
          <cell r="N5516">
            <v>38680.624444444446</v>
          </cell>
          <cell r="O5516" t="str">
            <v>gchateaug</v>
          </cell>
        </row>
        <row r="5517">
          <cell r="A5517" t="str">
            <v>2000</v>
          </cell>
          <cell r="B5517" t="str">
            <v>DE27</v>
          </cell>
          <cell r="C5517" t="str">
            <v>A00</v>
          </cell>
          <cell r="D5517" t="str">
            <v>PC_EMP</v>
          </cell>
          <cell r="E5517" t="str">
            <v>T</v>
          </cell>
          <cell r="F5517" t="str">
            <v>TOTAL</v>
          </cell>
          <cell r="G5517" t="str">
            <v>TOTAL</v>
          </cell>
          <cell r="H5517" t="str">
            <v>:</v>
          </cell>
          <cell r="I5517" t="str">
            <v>NC</v>
          </cell>
          <cell r="K5517" t="str">
            <v>V</v>
          </cell>
          <cell r="L5517">
            <v>38673.422638888886</v>
          </cell>
          <cell r="M5517" t="str">
            <v>gchateaug</v>
          </cell>
          <cell r="N5517">
            <v>38680.624444444446</v>
          </cell>
          <cell r="O5517" t="str">
            <v>gchateaug</v>
          </cell>
        </row>
        <row r="5518">
          <cell r="A5518" t="str">
            <v>2000</v>
          </cell>
          <cell r="B5518" t="str">
            <v>DE27</v>
          </cell>
          <cell r="C5518" t="str">
            <v>A00</v>
          </cell>
          <cell r="D5518" t="str">
            <v>PC_EMP</v>
          </cell>
          <cell r="E5518" t="str">
            <v>T</v>
          </cell>
          <cell r="F5518" t="str">
            <v>BES</v>
          </cell>
          <cell r="G5518" t="str">
            <v>TOTAL</v>
          </cell>
          <cell r="H5518" t="str">
            <v>:</v>
          </cell>
          <cell r="I5518" t="str">
            <v>NC</v>
          </cell>
          <cell r="K5518" t="str">
            <v>V</v>
          </cell>
          <cell r="L5518">
            <v>38673.422638888886</v>
          </cell>
          <cell r="M5518" t="str">
            <v>gchateaug</v>
          </cell>
          <cell r="N5518">
            <v>38680.624444444446</v>
          </cell>
          <cell r="O5518" t="str">
            <v>gchateaug</v>
          </cell>
        </row>
        <row r="5519">
          <cell r="A5519" t="str">
            <v>2000</v>
          </cell>
          <cell r="B5519" t="str">
            <v>DE11</v>
          </cell>
          <cell r="C5519" t="str">
            <v>A00</v>
          </cell>
          <cell r="D5519" t="str">
            <v>PC_EMP</v>
          </cell>
          <cell r="E5519" t="str">
            <v>T</v>
          </cell>
          <cell r="F5519" t="str">
            <v>TOTAL</v>
          </cell>
          <cell r="G5519" t="str">
            <v>TOTAL</v>
          </cell>
          <cell r="H5519" t="str">
            <v>:</v>
          </cell>
          <cell r="I5519" t="str">
            <v>NC</v>
          </cell>
          <cell r="K5519" t="str">
            <v>V</v>
          </cell>
          <cell r="L5519">
            <v>38673.422638888886</v>
          </cell>
          <cell r="M5519" t="str">
            <v>gchateaug</v>
          </cell>
          <cell r="N5519">
            <v>38680.624444444446</v>
          </cell>
          <cell r="O5519" t="str">
            <v>gchateaug</v>
          </cell>
        </row>
        <row r="5520">
          <cell r="A5520" t="str">
            <v>2000</v>
          </cell>
          <cell r="B5520" t="str">
            <v>DE11</v>
          </cell>
          <cell r="C5520" t="str">
            <v>A00</v>
          </cell>
          <cell r="D5520" t="str">
            <v>PC_EMP</v>
          </cell>
          <cell r="E5520" t="str">
            <v>T</v>
          </cell>
          <cell r="F5520" t="str">
            <v>BES</v>
          </cell>
          <cell r="G5520" t="str">
            <v>TOTAL</v>
          </cell>
          <cell r="H5520" t="str">
            <v>:</v>
          </cell>
          <cell r="I5520" t="str">
            <v>NC</v>
          </cell>
          <cell r="K5520" t="str">
            <v>V</v>
          </cell>
          <cell r="L5520">
            <v>38673.422638888886</v>
          </cell>
          <cell r="M5520" t="str">
            <v>gchateaug</v>
          </cell>
          <cell r="N5520">
            <v>38680.624444444446</v>
          </cell>
          <cell r="O5520" t="str">
            <v>gchateaug</v>
          </cell>
        </row>
        <row r="5521">
          <cell r="A5521" t="str">
            <v>2002</v>
          </cell>
          <cell r="B5521" t="str">
            <v>ITD2</v>
          </cell>
          <cell r="C5521" t="str">
            <v>A00</v>
          </cell>
          <cell r="D5521" t="str">
            <v>PC_EMP</v>
          </cell>
          <cell r="E5521" t="str">
            <v>T</v>
          </cell>
          <cell r="F5521" t="str">
            <v>TOTAL</v>
          </cell>
          <cell r="G5521" t="str">
            <v>TOTAL</v>
          </cell>
          <cell r="H5521" t="str">
            <v>:</v>
          </cell>
          <cell r="I5521" t="str">
            <v>MS</v>
          </cell>
          <cell r="K5521" t="str">
            <v>V</v>
          </cell>
          <cell r="L5521">
            <v>38673.42260416667</v>
          </cell>
          <cell r="M5521" t="str">
            <v>gchateaug</v>
          </cell>
          <cell r="N5521">
            <v>38680.624432870369</v>
          </cell>
          <cell r="O5521" t="str">
            <v>gchateaug</v>
          </cell>
        </row>
        <row r="5522">
          <cell r="A5522" t="str">
            <v>2002</v>
          </cell>
          <cell r="B5522" t="str">
            <v>ITD2</v>
          </cell>
          <cell r="C5522" t="str">
            <v>A00</v>
          </cell>
          <cell r="D5522" t="str">
            <v>PC_EMP</v>
          </cell>
          <cell r="E5522" t="str">
            <v>T</v>
          </cell>
          <cell r="F5522" t="str">
            <v>TOTAL</v>
          </cell>
          <cell r="G5522" t="str">
            <v>RSE</v>
          </cell>
          <cell r="H5522" t="str">
            <v>:</v>
          </cell>
          <cell r="I5522" t="str">
            <v>MS</v>
          </cell>
          <cell r="K5522" t="str">
            <v>V</v>
          </cell>
          <cell r="L5522">
            <v>38673.42260416667</v>
          </cell>
          <cell r="M5522" t="str">
            <v>gchateaug</v>
          </cell>
          <cell r="N5522">
            <v>38680.624432870369</v>
          </cell>
          <cell r="O5522" t="str">
            <v>gchateaug</v>
          </cell>
        </row>
        <row r="5523">
          <cell r="A5523" t="str">
            <v>2002</v>
          </cell>
          <cell r="B5523" t="str">
            <v>ITD2</v>
          </cell>
          <cell r="C5523" t="str">
            <v>A00</v>
          </cell>
          <cell r="D5523" t="str">
            <v>PC_EMP</v>
          </cell>
          <cell r="E5523" t="str">
            <v>T</v>
          </cell>
          <cell r="F5523" t="str">
            <v>BES</v>
          </cell>
          <cell r="G5523" t="str">
            <v>TOTAL</v>
          </cell>
          <cell r="H5523" t="str">
            <v>:</v>
          </cell>
          <cell r="I5523" t="str">
            <v>MS</v>
          </cell>
          <cell r="K5523" t="str">
            <v>V</v>
          </cell>
          <cell r="L5523">
            <v>38673.42260416667</v>
          </cell>
          <cell r="M5523" t="str">
            <v>gchateaug</v>
          </cell>
          <cell r="N5523">
            <v>38680.624432870369</v>
          </cell>
          <cell r="O5523" t="str">
            <v>gchateaug</v>
          </cell>
        </row>
        <row r="5524">
          <cell r="A5524" t="str">
            <v>2002</v>
          </cell>
          <cell r="B5524" t="str">
            <v>ITD2</v>
          </cell>
          <cell r="C5524" t="str">
            <v>A00</v>
          </cell>
          <cell r="D5524" t="str">
            <v>PC_EMP</v>
          </cell>
          <cell r="E5524" t="str">
            <v>T</v>
          </cell>
          <cell r="F5524" t="str">
            <v>BES</v>
          </cell>
          <cell r="G5524" t="str">
            <v>RSE</v>
          </cell>
          <cell r="H5524" t="str">
            <v>:</v>
          </cell>
          <cell r="I5524" t="str">
            <v>MS</v>
          </cell>
          <cell r="K5524" t="str">
            <v>V</v>
          </cell>
          <cell r="L5524">
            <v>38673.42260416667</v>
          </cell>
          <cell r="M5524" t="str">
            <v>gchateaug</v>
          </cell>
          <cell r="N5524">
            <v>38680.624432870369</v>
          </cell>
          <cell r="O5524" t="str">
            <v>gchateaug</v>
          </cell>
        </row>
        <row r="5525">
          <cell r="A5525" t="str">
            <v>2003</v>
          </cell>
          <cell r="B5525" t="str">
            <v>FR91</v>
          </cell>
          <cell r="C5525" t="str">
            <v>A00</v>
          </cell>
          <cell r="D5525" t="str">
            <v>PC_EMP</v>
          </cell>
          <cell r="E5525" t="str">
            <v>T</v>
          </cell>
          <cell r="F5525" t="str">
            <v>TOTAL</v>
          </cell>
          <cell r="G5525" t="str">
            <v>TOTAL</v>
          </cell>
          <cell r="H5525" t="str">
            <v>:</v>
          </cell>
          <cell r="I5525" t="str">
            <v>MS</v>
          </cell>
          <cell r="K5525" t="str">
            <v>V</v>
          </cell>
          <cell r="L5525">
            <v>38673.422638888886</v>
          </cell>
          <cell r="M5525" t="str">
            <v>gchateaug</v>
          </cell>
          <cell r="N5525">
            <v>38680.624467592592</v>
          </cell>
          <cell r="O5525" t="str">
            <v>gchateaug</v>
          </cell>
        </row>
        <row r="5526">
          <cell r="A5526" t="str">
            <v>2003</v>
          </cell>
          <cell r="B5526" t="str">
            <v>FR91</v>
          </cell>
          <cell r="C5526" t="str">
            <v>A00</v>
          </cell>
          <cell r="D5526" t="str">
            <v>PC_EMP</v>
          </cell>
          <cell r="E5526" t="str">
            <v>T</v>
          </cell>
          <cell r="F5526" t="str">
            <v>TOTAL</v>
          </cell>
          <cell r="G5526" t="str">
            <v>RSE</v>
          </cell>
          <cell r="H5526" t="str">
            <v>:</v>
          </cell>
          <cell r="I5526" t="str">
            <v>MS</v>
          </cell>
          <cell r="K5526" t="str">
            <v>V</v>
          </cell>
          <cell r="L5526">
            <v>38673.422638888886</v>
          </cell>
          <cell r="M5526" t="str">
            <v>gchateaug</v>
          </cell>
          <cell r="N5526">
            <v>38680.624467592592</v>
          </cell>
          <cell r="O5526" t="str">
            <v>gchateaug</v>
          </cell>
        </row>
        <row r="5527">
          <cell r="A5527" t="str">
            <v>2000</v>
          </cell>
          <cell r="B5527" t="str">
            <v>DEA</v>
          </cell>
          <cell r="C5527" t="str">
            <v>A00</v>
          </cell>
          <cell r="D5527" t="str">
            <v>PC_EMP</v>
          </cell>
          <cell r="E5527" t="str">
            <v>T</v>
          </cell>
          <cell r="F5527" t="str">
            <v>BES</v>
          </cell>
          <cell r="G5527" t="str">
            <v>TOTAL</v>
          </cell>
          <cell r="H5527" t="str">
            <v>:</v>
          </cell>
          <cell r="I5527" t="str">
            <v>NC</v>
          </cell>
          <cell r="K5527" t="str">
            <v>V</v>
          </cell>
          <cell r="L5527">
            <v>38673.422638888886</v>
          </cell>
          <cell r="M5527" t="str">
            <v>gchateaug</v>
          </cell>
          <cell r="N5527">
            <v>38680.624444444446</v>
          </cell>
          <cell r="O5527" t="str">
            <v>gchateaug</v>
          </cell>
        </row>
        <row r="5528">
          <cell r="A5528" t="str">
            <v>2000</v>
          </cell>
          <cell r="B5528" t="str">
            <v>DE50</v>
          </cell>
          <cell r="C5528" t="str">
            <v>A00</v>
          </cell>
          <cell r="D5528" t="str">
            <v>PC_EMP</v>
          </cell>
          <cell r="E5528" t="str">
            <v>T</v>
          </cell>
          <cell r="F5528" t="str">
            <v>TOTAL</v>
          </cell>
          <cell r="G5528" t="str">
            <v>TOTAL</v>
          </cell>
          <cell r="H5528" t="str">
            <v>:</v>
          </cell>
          <cell r="I5528" t="str">
            <v>NC</v>
          </cell>
          <cell r="K5528" t="str">
            <v>V</v>
          </cell>
          <cell r="L5528">
            <v>38673.422638888886</v>
          </cell>
          <cell r="M5528" t="str">
            <v>gchateaug</v>
          </cell>
          <cell r="N5528">
            <v>38680.624444444446</v>
          </cell>
          <cell r="O5528" t="str">
            <v>gchateaug</v>
          </cell>
        </row>
        <row r="5529">
          <cell r="A5529" t="str">
            <v>2000</v>
          </cell>
          <cell r="B5529" t="str">
            <v>DE50</v>
          </cell>
          <cell r="C5529" t="str">
            <v>A00</v>
          </cell>
          <cell r="D5529" t="str">
            <v>PC_EMP</v>
          </cell>
          <cell r="E5529" t="str">
            <v>T</v>
          </cell>
          <cell r="F5529" t="str">
            <v>BES</v>
          </cell>
          <cell r="G5529" t="str">
            <v>TOTAL</v>
          </cell>
          <cell r="H5529" t="str">
            <v>:</v>
          </cell>
          <cell r="I5529" t="str">
            <v>NC</v>
          </cell>
          <cell r="K5529" t="str">
            <v>V</v>
          </cell>
          <cell r="L5529">
            <v>38673.422638888886</v>
          </cell>
          <cell r="M5529" t="str">
            <v>gchateaug</v>
          </cell>
          <cell r="N5529">
            <v>38680.624444444446</v>
          </cell>
          <cell r="O5529" t="str">
            <v>gchateaug</v>
          </cell>
        </row>
        <row r="5530">
          <cell r="A5530" t="str">
            <v>2000</v>
          </cell>
          <cell r="B5530" t="str">
            <v>DE3</v>
          </cell>
          <cell r="C5530" t="str">
            <v>A00</v>
          </cell>
          <cell r="D5530" t="str">
            <v>PC_EMP</v>
          </cell>
          <cell r="E5530" t="str">
            <v>T</v>
          </cell>
          <cell r="F5530" t="str">
            <v>TOTAL</v>
          </cell>
          <cell r="G5530" t="str">
            <v>TOTAL</v>
          </cell>
          <cell r="H5530" t="str">
            <v>:</v>
          </cell>
          <cell r="I5530" t="str">
            <v>NC</v>
          </cell>
          <cell r="K5530" t="str">
            <v>V</v>
          </cell>
          <cell r="L5530">
            <v>38673.422638888886</v>
          </cell>
          <cell r="M5530" t="str">
            <v>gchateaug</v>
          </cell>
          <cell r="N5530">
            <v>38680.624444444446</v>
          </cell>
          <cell r="O5530" t="str">
            <v>gchateaug</v>
          </cell>
        </row>
        <row r="5531">
          <cell r="A5531" t="str">
            <v>2000</v>
          </cell>
          <cell r="B5531" t="str">
            <v>DE3</v>
          </cell>
          <cell r="C5531" t="str">
            <v>A00</v>
          </cell>
          <cell r="D5531" t="str">
            <v>PC_EMP</v>
          </cell>
          <cell r="E5531" t="str">
            <v>T</v>
          </cell>
          <cell r="F5531" t="str">
            <v>BES</v>
          </cell>
          <cell r="G5531" t="str">
            <v>TOTAL</v>
          </cell>
          <cell r="H5531" t="str">
            <v>:</v>
          </cell>
          <cell r="I5531" t="str">
            <v>NC</v>
          </cell>
          <cell r="K5531" t="str">
            <v>V</v>
          </cell>
          <cell r="L5531">
            <v>38673.422638888886</v>
          </cell>
          <cell r="M5531" t="str">
            <v>gchateaug</v>
          </cell>
          <cell r="N5531">
            <v>38680.624444444446</v>
          </cell>
          <cell r="O5531" t="str">
            <v>gchateaug</v>
          </cell>
        </row>
        <row r="5532">
          <cell r="A5532" t="str">
            <v>2000</v>
          </cell>
          <cell r="B5532" t="str">
            <v>DE14</v>
          </cell>
          <cell r="C5532" t="str">
            <v>A00</v>
          </cell>
          <cell r="D5532" t="str">
            <v>PC_EMP</v>
          </cell>
          <cell r="E5532" t="str">
            <v>T</v>
          </cell>
          <cell r="F5532" t="str">
            <v>TOTAL</v>
          </cell>
          <cell r="G5532" t="str">
            <v>TOTAL</v>
          </cell>
          <cell r="H5532" t="str">
            <v>:</v>
          </cell>
          <cell r="I5532" t="str">
            <v>NC</v>
          </cell>
          <cell r="K5532" t="str">
            <v>V</v>
          </cell>
          <cell r="L5532">
            <v>38673.422638888886</v>
          </cell>
          <cell r="M5532" t="str">
            <v>gchateaug</v>
          </cell>
          <cell r="N5532">
            <v>38680.624444444446</v>
          </cell>
          <cell r="O5532" t="str">
            <v>gchateaug</v>
          </cell>
        </row>
        <row r="5533">
          <cell r="A5533" t="str">
            <v>2000</v>
          </cell>
          <cell r="B5533" t="str">
            <v>DE14</v>
          </cell>
          <cell r="C5533" t="str">
            <v>A00</v>
          </cell>
          <cell r="D5533" t="str">
            <v>PC_EMP</v>
          </cell>
          <cell r="E5533" t="str">
            <v>T</v>
          </cell>
          <cell r="F5533" t="str">
            <v>BES</v>
          </cell>
          <cell r="G5533" t="str">
            <v>TOTAL</v>
          </cell>
          <cell r="H5533" t="str">
            <v>:</v>
          </cell>
          <cell r="I5533" t="str">
            <v>NC</v>
          </cell>
          <cell r="K5533" t="str">
            <v>V</v>
          </cell>
          <cell r="L5533">
            <v>38673.422638888886</v>
          </cell>
          <cell r="M5533" t="str">
            <v>gchateaug</v>
          </cell>
          <cell r="N5533">
            <v>38680.624444444446</v>
          </cell>
          <cell r="O5533" t="str">
            <v>gchateaug</v>
          </cell>
        </row>
        <row r="5534">
          <cell r="A5534" t="str">
            <v>2002</v>
          </cell>
          <cell r="B5534" t="str">
            <v>DEF0</v>
          </cell>
          <cell r="C5534" t="str">
            <v>A00</v>
          </cell>
          <cell r="D5534" t="str">
            <v>PC_EMP</v>
          </cell>
          <cell r="E5534" t="str">
            <v>T</v>
          </cell>
          <cell r="F5534" t="str">
            <v>BES</v>
          </cell>
          <cell r="G5534" t="str">
            <v>TOTAL</v>
          </cell>
          <cell r="H5534" t="str">
            <v>:</v>
          </cell>
          <cell r="I5534" t="str">
            <v>MS</v>
          </cell>
          <cell r="K5534" t="str">
            <v>V</v>
          </cell>
          <cell r="L5534">
            <v>38673.422638888886</v>
          </cell>
          <cell r="M5534" t="str">
            <v>gchateaug</v>
          </cell>
          <cell r="N5534">
            <v>38680.624467592592</v>
          </cell>
          <cell r="O5534" t="str">
            <v>gchateaug</v>
          </cell>
        </row>
        <row r="5535">
          <cell r="A5535" t="str">
            <v>2002</v>
          </cell>
          <cell r="B5535" t="str">
            <v>DEE</v>
          </cell>
          <cell r="C5535" t="str">
            <v>A00</v>
          </cell>
          <cell r="D5535" t="str">
            <v>PC_EMP</v>
          </cell>
          <cell r="E5535" t="str">
            <v>T</v>
          </cell>
          <cell r="F5535" t="str">
            <v>TOTAL</v>
          </cell>
          <cell r="G5535" t="str">
            <v>TOTAL</v>
          </cell>
          <cell r="H5535" t="str">
            <v>:</v>
          </cell>
          <cell r="I5535" t="str">
            <v>MS</v>
          </cell>
          <cell r="K5535" t="str">
            <v>V</v>
          </cell>
          <cell r="L5535">
            <v>38673.422638888886</v>
          </cell>
          <cell r="M5535" t="str">
            <v>gchateaug</v>
          </cell>
          <cell r="N5535">
            <v>38680.624467592592</v>
          </cell>
          <cell r="O5535" t="str">
            <v>gchateaug</v>
          </cell>
        </row>
        <row r="5536">
          <cell r="A5536" t="str">
            <v>2002</v>
          </cell>
          <cell r="B5536" t="str">
            <v>DEE</v>
          </cell>
          <cell r="C5536" t="str">
            <v>A00</v>
          </cell>
          <cell r="D5536" t="str">
            <v>PC_EMP</v>
          </cell>
          <cell r="E5536" t="str">
            <v>T</v>
          </cell>
          <cell r="F5536" t="str">
            <v>BES</v>
          </cell>
          <cell r="G5536" t="str">
            <v>TOTAL</v>
          </cell>
          <cell r="H5536" t="str">
            <v>:</v>
          </cell>
          <cell r="I5536" t="str">
            <v>MS</v>
          </cell>
          <cell r="K5536" t="str">
            <v>V</v>
          </cell>
          <cell r="L5536">
            <v>38673.422638888886</v>
          </cell>
          <cell r="M5536" t="str">
            <v>gchateaug</v>
          </cell>
          <cell r="N5536">
            <v>38680.624467592592</v>
          </cell>
          <cell r="O5536" t="str">
            <v>gchateaug</v>
          </cell>
        </row>
        <row r="5537">
          <cell r="A5537" t="str">
            <v>2002</v>
          </cell>
          <cell r="B5537" t="str">
            <v>DED2</v>
          </cell>
          <cell r="C5537" t="str">
            <v>A00</v>
          </cell>
          <cell r="D5537" t="str">
            <v>PC_EMP</v>
          </cell>
          <cell r="E5537" t="str">
            <v>T</v>
          </cell>
          <cell r="F5537" t="str">
            <v>TOTAL</v>
          </cell>
          <cell r="G5537" t="str">
            <v>TOTAL</v>
          </cell>
          <cell r="H5537" t="str">
            <v>:</v>
          </cell>
          <cell r="I5537" t="str">
            <v>MS</v>
          </cell>
          <cell r="K5537" t="str">
            <v>V</v>
          </cell>
          <cell r="L5537">
            <v>38673.422638888886</v>
          </cell>
          <cell r="M5537" t="str">
            <v>gchateaug</v>
          </cell>
          <cell r="N5537">
            <v>38680.624467592592</v>
          </cell>
          <cell r="O5537" t="str">
            <v>gchateaug</v>
          </cell>
        </row>
        <row r="5538">
          <cell r="A5538" t="str">
            <v>2002</v>
          </cell>
          <cell r="B5538" t="str">
            <v>DED2</v>
          </cell>
          <cell r="C5538" t="str">
            <v>A00</v>
          </cell>
          <cell r="D5538" t="str">
            <v>PC_EMP</v>
          </cell>
          <cell r="E5538" t="str">
            <v>T</v>
          </cell>
          <cell r="F5538" t="str">
            <v>BES</v>
          </cell>
          <cell r="G5538" t="str">
            <v>TOTAL</v>
          </cell>
          <cell r="H5538" t="str">
            <v>:</v>
          </cell>
          <cell r="I5538" t="str">
            <v>MS</v>
          </cell>
          <cell r="K5538" t="str">
            <v>V</v>
          </cell>
          <cell r="L5538">
            <v>38673.422638888886</v>
          </cell>
          <cell r="M5538" t="str">
            <v>gchateaug</v>
          </cell>
          <cell r="N5538">
            <v>38680.624467592592</v>
          </cell>
          <cell r="O5538" t="str">
            <v>gchateaug</v>
          </cell>
        </row>
        <row r="5539">
          <cell r="A5539" t="str">
            <v>2002</v>
          </cell>
          <cell r="B5539" t="str">
            <v>DED1</v>
          </cell>
          <cell r="C5539" t="str">
            <v>A00</v>
          </cell>
          <cell r="D5539" t="str">
            <v>PC_EMP</v>
          </cell>
          <cell r="E5539" t="str">
            <v>T</v>
          </cell>
          <cell r="F5539" t="str">
            <v>TOTAL</v>
          </cell>
          <cell r="G5539" t="str">
            <v>TOTAL</v>
          </cell>
          <cell r="H5539" t="str">
            <v>:</v>
          </cell>
          <cell r="I5539" t="str">
            <v>MS</v>
          </cell>
          <cell r="K5539" t="str">
            <v>V</v>
          </cell>
          <cell r="L5539">
            <v>38673.422638888886</v>
          </cell>
          <cell r="M5539" t="str">
            <v>gchateaug</v>
          </cell>
          <cell r="N5539">
            <v>38680.624467592592</v>
          </cell>
          <cell r="O5539" t="str">
            <v>gchateaug</v>
          </cell>
        </row>
        <row r="5540">
          <cell r="A5540" t="str">
            <v>2002</v>
          </cell>
          <cell r="B5540" t="str">
            <v>DED1</v>
          </cell>
          <cell r="C5540" t="str">
            <v>A00</v>
          </cell>
          <cell r="D5540" t="str">
            <v>PC_EMP</v>
          </cell>
          <cell r="E5540" t="str">
            <v>T</v>
          </cell>
          <cell r="F5540" t="str">
            <v>BES</v>
          </cell>
          <cell r="G5540" t="str">
            <v>TOTAL</v>
          </cell>
          <cell r="H5540" t="str">
            <v>:</v>
          </cell>
          <cell r="I5540" t="str">
            <v>MS</v>
          </cell>
          <cell r="K5540" t="str">
            <v>V</v>
          </cell>
          <cell r="L5540">
            <v>38673.422638888886</v>
          </cell>
          <cell r="M5540" t="str">
            <v>gchateaug</v>
          </cell>
          <cell r="N5540">
            <v>38680.624467592592</v>
          </cell>
          <cell r="O5540" t="str">
            <v>gchateaug</v>
          </cell>
        </row>
        <row r="5541">
          <cell r="A5541" t="str">
            <v>2002</v>
          </cell>
          <cell r="B5541" t="str">
            <v>DE91</v>
          </cell>
          <cell r="C5541" t="str">
            <v>A00</v>
          </cell>
          <cell r="D5541" t="str">
            <v>PC_EMP</v>
          </cell>
          <cell r="E5541" t="str">
            <v>T</v>
          </cell>
          <cell r="F5541" t="str">
            <v>TOTAL</v>
          </cell>
          <cell r="G5541" t="str">
            <v>TOTAL</v>
          </cell>
          <cell r="H5541" t="str">
            <v>:</v>
          </cell>
          <cell r="I5541" t="str">
            <v>MS</v>
          </cell>
          <cell r="K5541" t="str">
            <v>V</v>
          </cell>
          <cell r="L5541">
            <v>38673.422638888886</v>
          </cell>
          <cell r="M5541" t="str">
            <v>gchateaug</v>
          </cell>
          <cell r="N5541">
            <v>38680.624467592592</v>
          </cell>
          <cell r="O5541" t="str">
            <v>gchateaug</v>
          </cell>
        </row>
        <row r="5542">
          <cell r="A5542" t="str">
            <v>2002</v>
          </cell>
          <cell r="B5542" t="str">
            <v>DE91</v>
          </cell>
          <cell r="C5542" t="str">
            <v>A00</v>
          </cell>
          <cell r="D5542" t="str">
            <v>PC_EMP</v>
          </cell>
          <cell r="E5542" t="str">
            <v>T</v>
          </cell>
          <cell r="F5542" t="str">
            <v>BES</v>
          </cell>
          <cell r="G5542" t="str">
            <v>TOTAL</v>
          </cell>
          <cell r="H5542" t="str">
            <v>:</v>
          </cell>
          <cell r="I5542" t="str">
            <v>MS</v>
          </cell>
          <cell r="K5542" t="str">
            <v>V</v>
          </cell>
          <cell r="L5542">
            <v>38673.422638888886</v>
          </cell>
          <cell r="M5542" t="str">
            <v>gchateaug</v>
          </cell>
          <cell r="N5542">
            <v>38680.624467592592</v>
          </cell>
          <cell r="O5542" t="str">
            <v>gchateaug</v>
          </cell>
        </row>
        <row r="5543">
          <cell r="A5543" t="str">
            <v>2002</v>
          </cell>
          <cell r="B5543" t="str">
            <v>DE60</v>
          </cell>
          <cell r="C5543" t="str">
            <v>A00</v>
          </cell>
          <cell r="D5543" t="str">
            <v>PC_EMP</v>
          </cell>
          <cell r="E5543" t="str">
            <v>T</v>
          </cell>
          <cell r="F5543" t="str">
            <v>TOTAL</v>
          </cell>
          <cell r="G5543" t="str">
            <v>TOTAL</v>
          </cell>
          <cell r="H5543" t="str">
            <v>:</v>
          </cell>
          <cell r="I5543" t="str">
            <v>MS</v>
          </cell>
          <cell r="K5543" t="str">
            <v>V</v>
          </cell>
          <cell r="L5543">
            <v>38673.422638888886</v>
          </cell>
          <cell r="M5543" t="str">
            <v>gchateaug</v>
          </cell>
          <cell r="N5543">
            <v>38680.624467592592</v>
          </cell>
          <cell r="O5543" t="str">
            <v>gchateaug</v>
          </cell>
        </row>
        <row r="5544">
          <cell r="A5544" t="str">
            <v>2002</v>
          </cell>
          <cell r="B5544" t="str">
            <v>DE60</v>
          </cell>
          <cell r="C5544" t="str">
            <v>A00</v>
          </cell>
          <cell r="D5544" t="str">
            <v>PC_EMP</v>
          </cell>
          <cell r="E5544" t="str">
            <v>T</v>
          </cell>
          <cell r="F5544" t="str">
            <v>BES</v>
          </cell>
          <cell r="G5544" t="str">
            <v>TOTAL</v>
          </cell>
          <cell r="H5544" t="str">
            <v>:</v>
          </cell>
          <cell r="I5544" t="str">
            <v>MS</v>
          </cell>
          <cell r="K5544" t="str">
            <v>V</v>
          </cell>
          <cell r="L5544">
            <v>38673.422638888886</v>
          </cell>
          <cell r="M5544" t="str">
            <v>gchateaug</v>
          </cell>
          <cell r="N5544">
            <v>38680.624467592592</v>
          </cell>
          <cell r="O5544" t="str">
            <v>gchateaug</v>
          </cell>
        </row>
        <row r="5545">
          <cell r="A5545" t="str">
            <v>2002</v>
          </cell>
          <cell r="B5545" t="str">
            <v>DE3</v>
          </cell>
          <cell r="C5545" t="str">
            <v>A00</v>
          </cell>
          <cell r="D5545" t="str">
            <v>PC_EMP</v>
          </cell>
          <cell r="E5545" t="str">
            <v>T</v>
          </cell>
          <cell r="F5545" t="str">
            <v>TOTAL</v>
          </cell>
          <cell r="G5545" t="str">
            <v>TOTAL</v>
          </cell>
          <cell r="H5545" t="str">
            <v>:</v>
          </cell>
          <cell r="I5545" t="str">
            <v>MS</v>
          </cell>
          <cell r="K5545" t="str">
            <v>V</v>
          </cell>
          <cell r="L5545">
            <v>38673.422638888886</v>
          </cell>
          <cell r="M5545" t="str">
            <v>gchateaug</v>
          </cell>
          <cell r="N5545">
            <v>38680.624467592592</v>
          </cell>
          <cell r="O5545" t="str">
            <v>gchateaug</v>
          </cell>
        </row>
        <row r="5546">
          <cell r="A5546" t="str">
            <v>2002</v>
          </cell>
          <cell r="B5546" t="str">
            <v>DE3</v>
          </cell>
          <cell r="C5546" t="str">
            <v>A00</v>
          </cell>
          <cell r="D5546" t="str">
            <v>PC_EMP</v>
          </cell>
          <cell r="E5546" t="str">
            <v>T</v>
          </cell>
          <cell r="F5546" t="str">
            <v>BES</v>
          </cell>
          <cell r="G5546" t="str">
            <v>TOTAL</v>
          </cell>
          <cell r="H5546" t="str">
            <v>:</v>
          </cell>
          <cell r="I5546" t="str">
            <v>MS</v>
          </cell>
          <cell r="K5546" t="str">
            <v>V</v>
          </cell>
          <cell r="L5546">
            <v>38673.422638888886</v>
          </cell>
          <cell r="M5546" t="str">
            <v>gchateaug</v>
          </cell>
          <cell r="N5546">
            <v>38680.624467592592</v>
          </cell>
          <cell r="O5546" t="str">
            <v>gchateaug</v>
          </cell>
        </row>
        <row r="5547">
          <cell r="A5547" t="str">
            <v>2000</v>
          </cell>
          <cell r="B5547" t="str">
            <v>DEG</v>
          </cell>
          <cell r="C5547" t="str">
            <v>A00</v>
          </cell>
          <cell r="D5547" t="str">
            <v>PC_EMP</v>
          </cell>
          <cell r="E5547" t="str">
            <v>T</v>
          </cell>
          <cell r="F5547" t="str">
            <v>TOTAL</v>
          </cell>
          <cell r="G5547" t="str">
            <v>TOTAL</v>
          </cell>
          <cell r="H5547" t="str">
            <v>:</v>
          </cell>
          <cell r="I5547" t="str">
            <v>NC</v>
          </cell>
          <cell r="K5547" t="str">
            <v>V</v>
          </cell>
          <cell r="L5547">
            <v>38673.422638888886</v>
          </cell>
          <cell r="M5547" t="str">
            <v>gchateaug</v>
          </cell>
          <cell r="N5547">
            <v>38680.624444444446</v>
          </cell>
          <cell r="O5547" t="str">
            <v>gchateaug</v>
          </cell>
        </row>
        <row r="5548">
          <cell r="A5548" t="str">
            <v>2002</v>
          </cell>
          <cell r="B5548" t="str">
            <v>DED</v>
          </cell>
          <cell r="C5548" t="str">
            <v>A00</v>
          </cell>
          <cell r="D5548" t="str">
            <v>PC_EMP</v>
          </cell>
          <cell r="E5548" t="str">
            <v>T</v>
          </cell>
          <cell r="F5548" t="str">
            <v>TOTAL</v>
          </cell>
          <cell r="G5548" t="str">
            <v>TOTAL</v>
          </cell>
          <cell r="H5548" t="str">
            <v>:</v>
          </cell>
          <cell r="I5548" t="str">
            <v>MS</v>
          </cell>
          <cell r="K5548" t="str">
            <v>V</v>
          </cell>
          <cell r="L5548">
            <v>38673.422638888886</v>
          </cell>
          <cell r="M5548" t="str">
            <v>gchateaug</v>
          </cell>
          <cell r="N5548">
            <v>38680.624467592592</v>
          </cell>
          <cell r="O5548" t="str">
            <v>gchateaug</v>
          </cell>
        </row>
        <row r="5549">
          <cell r="A5549" t="str">
            <v>2002</v>
          </cell>
          <cell r="B5549" t="str">
            <v>DED</v>
          </cell>
          <cell r="C5549" t="str">
            <v>A00</v>
          </cell>
          <cell r="D5549" t="str">
            <v>PC_EMP</v>
          </cell>
          <cell r="E5549" t="str">
            <v>T</v>
          </cell>
          <cell r="F5549" t="str">
            <v>BES</v>
          </cell>
          <cell r="G5549" t="str">
            <v>TOTAL</v>
          </cell>
          <cell r="H5549" t="str">
            <v>:</v>
          </cell>
          <cell r="I5549" t="str">
            <v>MS</v>
          </cell>
          <cell r="K5549" t="str">
            <v>V</v>
          </cell>
          <cell r="L5549">
            <v>38673.422638888886</v>
          </cell>
          <cell r="M5549" t="str">
            <v>gchateaug</v>
          </cell>
          <cell r="N5549">
            <v>38680.624467592592</v>
          </cell>
          <cell r="O5549" t="str">
            <v>gchateaug</v>
          </cell>
        </row>
        <row r="5550">
          <cell r="A5550" t="str">
            <v>2002</v>
          </cell>
          <cell r="B5550" t="str">
            <v>DEA1</v>
          </cell>
          <cell r="C5550" t="str">
            <v>A00</v>
          </cell>
          <cell r="D5550" t="str">
            <v>PC_EMP</v>
          </cell>
          <cell r="E5550" t="str">
            <v>T</v>
          </cell>
          <cell r="F5550" t="str">
            <v>TOTAL</v>
          </cell>
          <cell r="G5550" t="str">
            <v>TOTAL</v>
          </cell>
          <cell r="H5550" t="str">
            <v>:</v>
          </cell>
          <cell r="I5550" t="str">
            <v>MS</v>
          </cell>
          <cell r="K5550" t="str">
            <v>V</v>
          </cell>
          <cell r="L5550">
            <v>38673.422638888886</v>
          </cell>
          <cell r="M5550" t="str">
            <v>gchateaug</v>
          </cell>
          <cell r="N5550">
            <v>38680.624467592592</v>
          </cell>
          <cell r="O5550" t="str">
            <v>gchateaug</v>
          </cell>
        </row>
        <row r="5551">
          <cell r="A5551" t="str">
            <v>2002</v>
          </cell>
          <cell r="B5551" t="str">
            <v>DEA1</v>
          </cell>
          <cell r="C5551" t="str">
            <v>A00</v>
          </cell>
          <cell r="D5551" t="str">
            <v>PC_EMP</v>
          </cell>
          <cell r="E5551" t="str">
            <v>T</v>
          </cell>
          <cell r="F5551" t="str">
            <v>BES</v>
          </cell>
          <cell r="G5551" t="str">
            <v>TOTAL</v>
          </cell>
          <cell r="H5551" t="str">
            <v>:</v>
          </cell>
          <cell r="I5551" t="str">
            <v>MS</v>
          </cell>
          <cell r="K5551" t="str">
            <v>V</v>
          </cell>
          <cell r="L5551">
            <v>38673.422638888886</v>
          </cell>
          <cell r="M5551" t="str">
            <v>gchateaug</v>
          </cell>
          <cell r="N5551">
            <v>38680.624467592592</v>
          </cell>
          <cell r="O5551" t="str">
            <v>gchateaug</v>
          </cell>
        </row>
        <row r="5552">
          <cell r="A5552" t="str">
            <v>2002</v>
          </cell>
          <cell r="B5552" t="str">
            <v>DE5</v>
          </cell>
          <cell r="C5552" t="str">
            <v>A00</v>
          </cell>
          <cell r="D5552" t="str">
            <v>PC_EMP</v>
          </cell>
          <cell r="E5552" t="str">
            <v>T</v>
          </cell>
          <cell r="F5552" t="str">
            <v>TOTAL</v>
          </cell>
          <cell r="G5552" t="str">
            <v>TOTAL</v>
          </cell>
          <cell r="H5552" t="str">
            <v>:</v>
          </cell>
          <cell r="I5552" t="str">
            <v>MS</v>
          </cell>
          <cell r="K5552" t="str">
            <v>V</v>
          </cell>
          <cell r="L5552">
            <v>38673.422638888886</v>
          </cell>
          <cell r="M5552" t="str">
            <v>gchateaug</v>
          </cell>
          <cell r="N5552">
            <v>38680.624467592592</v>
          </cell>
          <cell r="O5552" t="str">
            <v>gchateaug</v>
          </cell>
        </row>
        <row r="5553">
          <cell r="A5553" t="str">
            <v>2002</v>
          </cell>
          <cell r="B5553" t="str">
            <v>DE5</v>
          </cell>
          <cell r="C5553" t="str">
            <v>A00</v>
          </cell>
          <cell r="D5553" t="str">
            <v>PC_EMP</v>
          </cell>
          <cell r="E5553" t="str">
            <v>T</v>
          </cell>
          <cell r="F5553" t="str">
            <v>BES</v>
          </cell>
          <cell r="G5553" t="str">
            <v>TOTAL</v>
          </cell>
          <cell r="H5553" t="str">
            <v>:</v>
          </cell>
          <cell r="I5553" t="str">
            <v>MS</v>
          </cell>
          <cell r="K5553" t="str">
            <v>V</v>
          </cell>
          <cell r="L5553">
            <v>38673.422638888886</v>
          </cell>
          <cell r="M5553" t="str">
            <v>gchateaug</v>
          </cell>
          <cell r="N5553">
            <v>38680.624467592592</v>
          </cell>
          <cell r="O5553" t="str">
            <v>gchateaug</v>
          </cell>
        </row>
        <row r="5554">
          <cell r="A5554" t="str">
            <v>2003</v>
          </cell>
          <cell r="B5554" t="str">
            <v>GR30</v>
          </cell>
          <cell r="C5554" t="str">
            <v>A00</v>
          </cell>
          <cell r="D5554" t="str">
            <v>PC_EMP</v>
          </cell>
          <cell r="E5554" t="str">
            <v>T</v>
          </cell>
          <cell r="F5554" t="str">
            <v>BES</v>
          </cell>
          <cell r="G5554" t="str">
            <v>RSE</v>
          </cell>
          <cell r="I5554" t="str">
            <v>MS</v>
          </cell>
          <cell r="K5554" t="str">
            <v>V</v>
          </cell>
          <cell r="L5554">
            <v>38673.422569444447</v>
          </cell>
          <cell r="M5554" t="str">
            <v>gchateaug</v>
          </cell>
          <cell r="N5554">
            <v>38680.624432870369</v>
          </cell>
          <cell r="O5554" t="str">
            <v>gchateaug</v>
          </cell>
          <cell r="Q5554">
            <v>0.21</v>
          </cell>
        </row>
        <row r="5555">
          <cell r="A5555" t="str">
            <v>2003</v>
          </cell>
          <cell r="B5555" t="str">
            <v>GR30</v>
          </cell>
          <cell r="C5555" t="str">
            <v>A00</v>
          </cell>
          <cell r="D5555" t="str">
            <v>PC_EMP</v>
          </cell>
          <cell r="E5555" t="str">
            <v>T</v>
          </cell>
          <cell r="F5555" t="str">
            <v>TOTAL</v>
          </cell>
          <cell r="G5555" t="str">
            <v>RSE</v>
          </cell>
          <cell r="I5555" t="str">
            <v>MS</v>
          </cell>
          <cell r="K5555" t="str">
            <v>V</v>
          </cell>
          <cell r="L5555">
            <v>38673.422569444447</v>
          </cell>
          <cell r="M5555" t="str">
            <v>gchateaug</v>
          </cell>
          <cell r="N5555">
            <v>38680.624432870369</v>
          </cell>
          <cell r="O5555" t="str">
            <v>gchateaug</v>
          </cell>
          <cell r="Q5555">
            <v>0.89</v>
          </cell>
        </row>
        <row r="5556">
          <cell r="A5556" t="str">
            <v>2000</v>
          </cell>
          <cell r="B5556" t="str">
            <v>DED</v>
          </cell>
          <cell r="C5556" t="str">
            <v>A00</v>
          </cell>
          <cell r="D5556" t="str">
            <v>PC_EMP</v>
          </cell>
          <cell r="E5556" t="str">
            <v>T</v>
          </cell>
          <cell r="F5556" t="str">
            <v>TOTAL</v>
          </cell>
          <cell r="G5556" t="str">
            <v>TOTAL</v>
          </cell>
          <cell r="H5556" t="str">
            <v>:</v>
          </cell>
          <cell r="I5556" t="str">
            <v>NC</v>
          </cell>
          <cell r="K5556" t="str">
            <v>V</v>
          </cell>
          <cell r="L5556">
            <v>38673.422615740739</v>
          </cell>
          <cell r="M5556" t="str">
            <v>gchateaug</v>
          </cell>
          <cell r="N5556">
            <v>38680.624467592592</v>
          </cell>
          <cell r="O5556" t="str">
            <v>gchateaug</v>
          </cell>
        </row>
        <row r="5557">
          <cell r="A5557" t="str">
            <v>2000</v>
          </cell>
          <cell r="B5557" t="str">
            <v>DED</v>
          </cell>
          <cell r="C5557" t="str">
            <v>A00</v>
          </cell>
          <cell r="D5557" t="str">
            <v>PC_EMP</v>
          </cell>
          <cell r="E5557" t="str">
            <v>T</v>
          </cell>
          <cell r="F5557" t="str">
            <v>BES</v>
          </cell>
          <cell r="G5557" t="str">
            <v>TOTAL</v>
          </cell>
          <cell r="H5557" t="str">
            <v>:</v>
          </cell>
          <cell r="I5557" t="str">
            <v>NC</v>
          </cell>
          <cell r="K5557" t="str">
            <v>V</v>
          </cell>
          <cell r="L5557">
            <v>38673.422615740739</v>
          </cell>
          <cell r="M5557" t="str">
            <v>gchateaug</v>
          </cell>
          <cell r="N5557">
            <v>38680.624467592592</v>
          </cell>
          <cell r="O5557" t="str">
            <v>gchateaug</v>
          </cell>
        </row>
        <row r="5558">
          <cell r="A5558" t="str">
            <v>2000</v>
          </cell>
          <cell r="B5558" t="str">
            <v>DE93</v>
          </cell>
          <cell r="C5558" t="str">
            <v>A00</v>
          </cell>
          <cell r="D5558" t="str">
            <v>PC_EMP</v>
          </cell>
          <cell r="E5558" t="str">
            <v>T</v>
          </cell>
          <cell r="F5558" t="str">
            <v>TOTAL</v>
          </cell>
          <cell r="G5558" t="str">
            <v>TOTAL</v>
          </cell>
          <cell r="H5558" t="str">
            <v>:</v>
          </cell>
          <cell r="I5558" t="str">
            <v>NC</v>
          </cell>
          <cell r="K5558" t="str">
            <v>V</v>
          </cell>
          <cell r="L5558">
            <v>38673.422615740739</v>
          </cell>
          <cell r="M5558" t="str">
            <v>gchateaug</v>
          </cell>
          <cell r="N5558">
            <v>38680.624467592592</v>
          </cell>
          <cell r="O5558" t="str">
            <v>gchateaug</v>
          </cell>
        </row>
        <row r="5559">
          <cell r="A5559" t="str">
            <v>2000</v>
          </cell>
          <cell r="B5559" t="str">
            <v>DE93</v>
          </cell>
          <cell r="C5559" t="str">
            <v>A00</v>
          </cell>
          <cell r="D5559" t="str">
            <v>PC_EMP</v>
          </cell>
          <cell r="E5559" t="str">
            <v>T</v>
          </cell>
          <cell r="F5559" t="str">
            <v>BES</v>
          </cell>
          <cell r="G5559" t="str">
            <v>TOTAL</v>
          </cell>
          <cell r="H5559" t="str">
            <v>:</v>
          </cell>
          <cell r="I5559" t="str">
            <v>NC</v>
          </cell>
          <cell r="K5559" t="str">
            <v>V</v>
          </cell>
          <cell r="L5559">
            <v>38673.422615740739</v>
          </cell>
          <cell r="M5559" t="str">
            <v>gchateaug</v>
          </cell>
          <cell r="N5559">
            <v>38680.624467592592</v>
          </cell>
          <cell r="O5559" t="str">
            <v>gchateaug</v>
          </cell>
        </row>
        <row r="5560">
          <cell r="A5560" t="str">
            <v>2000</v>
          </cell>
          <cell r="B5560" t="str">
            <v>DE92</v>
          </cell>
          <cell r="C5560" t="str">
            <v>A00</v>
          </cell>
          <cell r="D5560" t="str">
            <v>PC_EMP</v>
          </cell>
          <cell r="E5560" t="str">
            <v>T</v>
          </cell>
          <cell r="F5560" t="str">
            <v>TOTAL</v>
          </cell>
          <cell r="G5560" t="str">
            <v>TOTAL</v>
          </cell>
          <cell r="H5560" t="str">
            <v>:</v>
          </cell>
          <cell r="I5560" t="str">
            <v>NC</v>
          </cell>
          <cell r="K5560" t="str">
            <v>V</v>
          </cell>
          <cell r="L5560">
            <v>38673.422615740739</v>
          </cell>
          <cell r="M5560" t="str">
            <v>gchateaug</v>
          </cell>
          <cell r="N5560">
            <v>38680.624467592592</v>
          </cell>
          <cell r="O5560" t="str">
            <v>gchateaug</v>
          </cell>
        </row>
        <row r="5561">
          <cell r="A5561" t="str">
            <v>2000</v>
          </cell>
          <cell r="B5561" t="str">
            <v>DE92</v>
          </cell>
          <cell r="C5561" t="str">
            <v>A00</v>
          </cell>
          <cell r="D5561" t="str">
            <v>PC_EMP</v>
          </cell>
          <cell r="E5561" t="str">
            <v>T</v>
          </cell>
          <cell r="F5561" t="str">
            <v>BES</v>
          </cell>
          <cell r="G5561" t="str">
            <v>TOTAL</v>
          </cell>
          <cell r="H5561" t="str">
            <v>:</v>
          </cell>
          <cell r="I5561" t="str">
            <v>NC</v>
          </cell>
          <cell r="K5561" t="str">
            <v>V</v>
          </cell>
          <cell r="L5561">
            <v>38673.422615740739</v>
          </cell>
          <cell r="M5561" t="str">
            <v>gchateaug</v>
          </cell>
          <cell r="N5561">
            <v>38680.624467592592</v>
          </cell>
          <cell r="O5561" t="str">
            <v>gchateaug</v>
          </cell>
        </row>
        <row r="5562">
          <cell r="A5562" t="str">
            <v>2000</v>
          </cell>
          <cell r="B5562" t="str">
            <v>DE24</v>
          </cell>
          <cell r="C5562" t="str">
            <v>A00</v>
          </cell>
          <cell r="D5562" t="str">
            <v>PC_EMP</v>
          </cell>
          <cell r="E5562" t="str">
            <v>T</v>
          </cell>
          <cell r="F5562" t="str">
            <v>TOTAL</v>
          </cell>
          <cell r="G5562" t="str">
            <v>TOTAL</v>
          </cell>
          <cell r="H5562" t="str">
            <v>:</v>
          </cell>
          <cell r="I5562" t="str">
            <v>NC</v>
          </cell>
          <cell r="K5562" t="str">
            <v>V</v>
          </cell>
          <cell r="L5562">
            <v>38673.422615740739</v>
          </cell>
          <cell r="M5562" t="str">
            <v>gchateaug</v>
          </cell>
          <cell r="N5562">
            <v>38680.624467592592</v>
          </cell>
          <cell r="O5562" t="str">
            <v>gchateaug</v>
          </cell>
        </row>
        <row r="5563">
          <cell r="A5563" t="str">
            <v>2000</v>
          </cell>
          <cell r="B5563" t="str">
            <v>DE24</v>
          </cell>
          <cell r="C5563" t="str">
            <v>A00</v>
          </cell>
          <cell r="D5563" t="str">
            <v>PC_EMP</v>
          </cell>
          <cell r="E5563" t="str">
            <v>T</v>
          </cell>
          <cell r="F5563" t="str">
            <v>BES</v>
          </cell>
          <cell r="G5563" t="str">
            <v>TOTAL</v>
          </cell>
          <cell r="H5563" t="str">
            <v>:</v>
          </cell>
          <cell r="I5563" t="str">
            <v>NC</v>
          </cell>
          <cell r="K5563" t="str">
            <v>V</v>
          </cell>
          <cell r="L5563">
            <v>38673.422615740739</v>
          </cell>
          <cell r="M5563" t="str">
            <v>gchateaug</v>
          </cell>
          <cell r="N5563">
            <v>38680.624467592592</v>
          </cell>
          <cell r="O5563" t="str">
            <v>gchateaug</v>
          </cell>
        </row>
        <row r="5564">
          <cell r="A5564" t="str">
            <v>2003</v>
          </cell>
          <cell r="B5564" t="str">
            <v>GR3</v>
          </cell>
          <cell r="C5564" t="str">
            <v>A00</v>
          </cell>
          <cell r="D5564" t="str">
            <v>PC_EMP</v>
          </cell>
          <cell r="E5564" t="str">
            <v>T</v>
          </cell>
          <cell r="F5564" t="str">
            <v>TOTAL</v>
          </cell>
          <cell r="G5564" t="str">
            <v>RSE</v>
          </cell>
          <cell r="I5564" t="str">
            <v>MS</v>
          </cell>
          <cell r="K5564" t="str">
            <v>V</v>
          </cell>
          <cell r="L5564">
            <v>38673.422650462962</v>
          </cell>
          <cell r="M5564" t="str">
            <v>gchateaug</v>
          </cell>
          <cell r="N5564">
            <v>38680.624467592592</v>
          </cell>
          <cell r="O5564" t="str">
            <v>gchateaug</v>
          </cell>
          <cell r="Q5564">
            <v>0.89</v>
          </cell>
        </row>
        <row r="5565">
          <cell r="A5565" t="str">
            <v>2003</v>
          </cell>
          <cell r="B5565" t="str">
            <v>GR3</v>
          </cell>
          <cell r="C5565" t="str">
            <v>A00</v>
          </cell>
          <cell r="D5565" t="str">
            <v>PC_EMP</v>
          </cell>
          <cell r="E5565" t="str">
            <v>T</v>
          </cell>
          <cell r="F5565" t="str">
            <v>BES</v>
          </cell>
          <cell r="G5565" t="str">
            <v>RSE</v>
          </cell>
          <cell r="I5565" t="str">
            <v>MS</v>
          </cell>
          <cell r="K5565" t="str">
            <v>V</v>
          </cell>
          <cell r="L5565">
            <v>38673.422650462962</v>
          </cell>
          <cell r="M5565" t="str">
            <v>gchateaug</v>
          </cell>
          <cell r="N5565">
            <v>38680.624467592592</v>
          </cell>
          <cell r="O5565" t="str">
            <v>gchateaug</v>
          </cell>
          <cell r="Q5565">
            <v>0.21</v>
          </cell>
        </row>
        <row r="5566">
          <cell r="A5566" t="str">
            <v>2001</v>
          </cell>
          <cell r="B5566" t="str">
            <v>DE27</v>
          </cell>
          <cell r="C5566" t="str">
            <v>A00</v>
          </cell>
          <cell r="D5566" t="str">
            <v>PC_EMP</v>
          </cell>
          <cell r="E5566" t="str">
            <v>T</v>
          </cell>
          <cell r="F5566" t="str">
            <v>TOTAL</v>
          </cell>
          <cell r="G5566" t="str">
            <v>TOTAL</v>
          </cell>
          <cell r="H5566" t="str">
            <v>:</v>
          </cell>
          <cell r="I5566" t="str">
            <v>NC</v>
          </cell>
          <cell r="K5566" t="str">
            <v>V</v>
          </cell>
          <cell r="L5566">
            <v>38673.422650462962</v>
          </cell>
          <cell r="M5566" t="str">
            <v>gchateaug</v>
          </cell>
          <cell r="N5566">
            <v>38680.624444444446</v>
          </cell>
          <cell r="O5566" t="str">
            <v>gchateaug</v>
          </cell>
        </row>
        <row r="5567">
          <cell r="A5567" t="str">
            <v>2000</v>
          </cell>
          <cell r="B5567" t="str">
            <v>DE21</v>
          </cell>
          <cell r="C5567" t="str">
            <v>A00</v>
          </cell>
          <cell r="D5567" t="str">
            <v>PC_EMP</v>
          </cell>
          <cell r="E5567" t="str">
            <v>T</v>
          </cell>
          <cell r="F5567" t="str">
            <v>TOTAL</v>
          </cell>
          <cell r="G5567" t="str">
            <v>TOTAL</v>
          </cell>
          <cell r="H5567" t="str">
            <v>:</v>
          </cell>
          <cell r="I5567" t="str">
            <v>NC</v>
          </cell>
          <cell r="K5567" t="str">
            <v>V</v>
          </cell>
          <cell r="L5567">
            <v>38673.422615740739</v>
          </cell>
          <cell r="M5567" t="str">
            <v>gchateaug</v>
          </cell>
          <cell r="N5567">
            <v>38680.624467592592</v>
          </cell>
          <cell r="O5567" t="str">
            <v>gchateaug</v>
          </cell>
        </row>
        <row r="5568">
          <cell r="A5568" t="str">
            <v>2000</v>
          </cell>
          <cell r="B5568" t="str">
            <v>DE21</v>
          </cell>
          <cell r="C5568" t="str">
            <v>A00</v>
          </cell>
          <cell r="D5568" t="str">
            <v>PC_EMP</v>
          </cell>
          <cell r="E5568" t="str">
            <v>T</v>
          </cell>
          <cell r="F5568" t="str">
            <v>BES</v>
          </cell>
          <cell r="G5568" t="str">
            <v>TOTAL</v>
          </cell>
          <cell r="H5568" t="str">
            <v>:</v>
          </cell>
          <cell r="I5568" t="str">
            <v>NC</v>
          </cell>
          <cell r="K5568" t="str">
            <v>V</v>
          </cell>
          <cell r="L5568">
            <v>38673.422615740739</v>
          </cell>
          <cell r="M5568" t="str">
            <v>gchateaug</v>
          </cell>
          <cell r="N5568">
            <v>38680.624467592592</v>
          </cell>
          <cell r="O5568" t="str">
            <v>gchateaug</v>
          </cell>
        </row>
        <row r="5569">
          <cell r="A5569" t="str">
            <v>1999</v>
          </cell>
          <cell r="B5569" t="str">
            <v>DE27</v>
          </cell>
          <cell r="C5569" t="str">
            <v>A00</v>
          </cell>
          <cell r="D5569" t="str">
            <v>PC_EMP</v>
          </cell>
          <cell r="E5569" t="str">
            <v>T</v>
          </cell>
          <cell r="F5569" t="str">
            <v>TOTAL</v>
          </cell>
          <cell r="G5569" t="str">
            <v>TOTAL</v>
          </cell>
          <cell r="H5569" t="str">
            <v>:</v>
          </cell>
          <cell r="I5569" t="str">
            <v>NC</v>
          </cell>
          <cell r="K5569" t="str">
            <v>V</v>
          </cell>
          <cell r="L5569">
            <v>38673.422615740739</v>
          </cell>
          <cell r="M5569" t="str">
            <v>gchateaug</v>
          </cell>
          <cell r="N5569">
            <v>38680.624479166669</v>
          </cell>
          <cell r="O5569" t="str">
            <v>gchateaug</v>
          </cell>
        </row>
        <row r="5570">
          <cell r="A5570" t="str">
            <v>2001</v>
          </cell>
          <cell r="B5570" t="str">
            <v>DE22</v>
          </cell>
          <cell r="C5570" t="str">
            <v>A00</v>
          </cell>
          <cell r="D5570" t="str">
            <v>PC_EMP</v>
          </cell>
          <cell r="E5570" t="str">
            <v>T</v>
          </cell>
          <cell r="F5570" t="str">
            <v>TOTAL</v>
          </cell>
          <cell r="G5570" t="str">
            <v>TOTAL</v>
          </cell>
          <cell r="H5570" t="str">
            <v>:</v>
          </cell>
          <cell r="I5570" t="str">
            <v>NC</v>
          </cell>
          <cell r="K5570" t="str">
            <v>V</v>
          </cell>
          <cell r="L5570">
            <v>38673.422581018516</v>
          </cell>
          <cell r="M5570" t="str">
            <v>gchateaug</v>
          </cell>
          <cell r="N5570">
            <v>38680.624456018515</v>
          </cell>
          <cell r="O5570" t="str">
            <v>gchateaug</v>
          </cell>
        </row>
        <row r="5571">
          <cell r="A5571" t="str">
            <v>2003</v>
          </cell>
          <cell r="B5571" t="str">
            <v>ITD1</v>
          </cell>
          <cell r="C5571" t="str">
            <v>A00</v>
          </cell>
          <cell r="D5571" t="str">
            <v>PC_EMP</v>
          </cell>
          <cell r="E5571" t="str">
            <v>T</v>
          </cell>
          <cell r="F5571" t="str">
            <v>BES</v>
          </cell>
          <cell r="G5571" t="str">
            <v>RSE</v>
          </cell>
          <cell r="I5571" t="str">
            <v>MS</v>
          </cell>
          <cell r="K5571" t="str">
            <v>V</v>
          </cell>
          <cell r="L5571">
            <v>38673.422581018516</v>
          </cell>
          <cell r="M5571" t="str">
            <v>gchateaug</v>
          </cell>
          <cell r="N5571">
            <v>38680.624456018515</v>
          </cell>
          <cell r="O5571" t="str">
            <v>gchateaug</v>
          </cell>
          <cell r="Q5571">
            <v>7.0000000000000007E-2</v>
          </cell>
        </row>
        <row r="5572">
          <cell r="A5572" t="str">
            <v>2003</v>
          </cell>
          <cell r="B5572" t="str">
            <v>ITD1</v>
          </cell>
          <cell r="C5572" t="str">
            <v>A00</v>
          </cell>
          <cell r="D5572" t="str">
            <v>PC_EMP</v>
          </cell>
          <cell r="E5572" t="str">
            <v>T</v>
          </cell>
          <cell r="F5572" t="str">
            <v>BES</v>
          </cell>
          <cell r="G5572" t="str">
            <v>TOTAL</v>
          </cell>
          <cell r="I5572" t="str">
            <v>MS</v>
          </cell>
          <cell r="K5572" t="str">
            <v>V</v>
          </cell>
          <cell r="L5572">
            <v>38673.422581018516</v>
          </cell>
          <cell r="M5572" t="str">
            <v>gchateaug</v>
          </cell>
          <cell r="N5572">
            <v>38680.624456018515</v>
          </cell>
          <cell r="O5572" t="str">
            <v>gchateaug</v>
          </cell>
          <cell r="Q5572">
            <v>0.28000000000000003</v>
          </cell>
        </row>
        <row r="5573">
          <cell r="A5573" t="str">
            <v>2003</v>
          </cell>
          <cell r="B5573" t="str">
            <v>ITD1</v>
          </cell>
          <cell r="C5573" t="str">
            <v>A00</v>
          </cell>
          <cell r="D5573" t="str">
            <v>PC_EMP</v>
          </cell>
          <cell r="E5573" t="str">
            <v>T</v>
          </cell>
          <cell r="F5573" t="str">
            <v>TOTAL</v>
          </cell>
          <cell r="G5573" t="str">
            <v>RSE</v>
          </cell>
          <cell r="I5573" t="str">
            <v>MS</v>
          </cell>
          <cell r="K5573" t="str">
            <v>V</v>
          </cell>
          <cell r="L5573">
            <v>38673.422581018516</v>
          </cell>
          <cell r="M5573" t="str">
            <v>gchateaug</v>
          </cell>
          <cell r="N5573">
            <v>38680.624456018515</v>
          </cell>
          <cell r="O5573" t="str">
            <v>gchateaug</v>
          </cell>
          <cell r="Q5573">
            <v>0.12</v>
          </cell>
        </row>
        <row r="5574">
          <cell r="A5574" t="str">
            <v>2002</v>
          </cell>
          <cell r="B5574" t="str">
            <v>ITD1</v>
          </cell>
          <cell r="C5574" t="str">
            <v>A00</v>
          </cell>
          <cell r="D5574" t="str">
            <v>PC_EMP</v>
          </cell>
          <cell r="E5574" t="str">
            <v>T</v>
          </cell>
          <cell r="F5574" t="str">
            <v>TOTAL</v>
          </cell>
          <cell r="G5574" t="str">
            <v>TOTAL</v>
          </cell>
          <cell r="H5574" t="str">
            <v>:</v>
          </cell>
          <cell r="I5574" t="str">
            <v>MS</v>
          </cell>
          <cell r="K5574" t="str">
            <v>V</v>
          </cell>
          <cell r="L5574">
            <v>38673.422650462962</v>
          </cell>
          <cell r="M5574" t="str">
            <v>gchateaug</v>
          </cell>
          <cell r="N5574">
            <v>38680.624490740738</v>
          </cell>
          <cell r="O5574" t="str">
            <v>gchateaug</v>
          </cell>
        </row>
        <row r="5575">
          <cell r="A5575" t="str">
            <v>2002</v>
          </cell>
          <cell r="B5575" t="str">
            <v>ITD1</v>
          </cell>
          <cell r="C5575" t="str">
            <v>A00</v>
          </cell>
          <cell r="D5575" t="str">
            <v>PC_EMP</v>
          </cell>
          <cell r="E5575" t="str">
            <v>T</v>
          </cell>
          <cell r="F5575" t="str">
            <v>TOTAL</v>
          </cell>
          <cell r="G5575" t="str">
            <v>RSE</v>
          </cell>
          <cell r="H5575" t="str">
            <v>:</v>
          </cell>
          <cell r="I5575" t="str">
            <v>MS</v>
          </cell>
          <cell r="K5575" t="str">
            <v>V</v>
          </cell>
          <cell r="L5575">
            <v>38673.422650462962</v>
          </cell>
          <cell r="M5575" t="str">
            <v>gchateaug</v>
          </cell>
          <cell r="N5575">
            <v>38680.624490740738</v>
          </cell>
          <cell r="O5575" t="str">
            <v>gchateaug</v>
          </cell>
        </row>
        <row r="5576">
          <cell r="A5576" t="str">
            <v>2002</v>
          </cell>
          <cell r="B5576" t="str">
            <v>ITD1</v>
          </cell>
          <cell r="C5576" t="str">
            <v>A00</v>
          </cell>
          <cell r="D5576" t="str">
            <v>PC_EMP</v>
          </cell>
          <cell r="E5576" t="str">
            <v>T</v>
          </cell>
          <cell r="F5576" t="str">
            <v>BES</v>
          </cell>
          <cell r="G5576" t="str">
            <v>TOTAL</v>
          </cell>
          <cell r="H5576" t="str">
            <v>:</v>
          </cell>
          <cell r="I5576" t="str">
            <v>MS</v>
          </cell>
          <cell r="K5576" t="str">
            <v>V</v>
          </cell>
          <cell r="L5576">
            <v>38673.422650462962</v>
          </cell>
          <cell r="M5576" t="str">
            <v>gchateaug</v>
          </cell>
          <cell r="N5576">
            <v>38680.624490740738</v>
          </cell>
          <cell r="O5576" t="str">
            <v>gchateaug</v>
          </cell>
        </row>
        <row r="5577">
          <cell r="A5577" t="str">
            <v>2002</v>
          </cell>
          <cell r="B5577" t="str">
            <v>ITD1</v>
          </cell>
          <cell r="C5577" t="str">
            <v>A00</v>
          </cell>
          <cell r="D5577" t="str">
            <v>PC_EMP</v>
          </cell>
          <cell r="E5577" t="str">
            <v>T</v>
          </cell>
          <cell r="F5577" t="str">
            <v>BES</v>
          </cell>
          <cell r="G5577" t="str">
            <v>RSE</v>
          </cell>
          <cell r="H5577" t="str">
            <v>:</v>
          </cell>
          <cell r="I5577" t="str">
            <v>MS</v>
          </cell>
          <cell r="K5577" t="str">
            <v>V</v>
          </cell>
          <cell r="L5577">
            <v>38673.422650462962</v>
          </cell>
          <cell r="M5577" t="str">
            <v>gchateaug</v>
          </cell>
          <cell r="N5577">
            <v>38680.624490740738</v>
          </cell>
          <cell r="O5577" t="str">
            <v>gchateaug</v>
          </cell>
        </row>
        <row r="5578">
          <cell r="A5578" t="str">
            <v>2002</v>
          </cell>
          <cell r="B5578" t="str">
            <v>DE21</v>
          </cell>
          <cell r="C5578" t="str">
            <v>A00</v>
          </cell>
          <cell r="D5578" t="str">
            <v>PC_EMP</v>
          </cell>
          <cell r="E5578" t="str">
            <v>T</v>
          </cell>
          <cell r="F5578" t="str">
            <v>BES</v>
          </cell>
          <cell r="G5578" t="str">
            <v>TOTAL</v>
          </cell>
          <cell r="H5578" t="str">
            <v>:</v>
          </cell>
          <cell r="I5578" t="str">
            <v>MS</v>
          </cell>
          <cell r="K5578" t="str">
            <v>V</v>
          </cell>
          <cell r="L5578">
            <v>38673.422650462962</v>
          </cell>
          <cell r="M5578" t="str">
            <v>gchateaug</v>
          </cell>
          <cell r="N5578">
            <v>38680.624479166669</v>
          </cell>
          <cell r="O5578" t="str">
            <v>gchateaug</v>
          </cell>
        </row>
        <row r="5579">
          <cell r="A5579" t="str">
            <v>2002</v>
          </cell>
          <cell r="B5579" t="str">
            <v>DE1</v>
          </cell>
          <cell r="C5579" t="str">
            <v>A00</v>
          </cell>
          <cell r="D5579" t="str">
            <v>PC_EMP</v>
          </cell>
          <cell r="E5579" t="str">
            <v>T</v>
          </cell>
          <cell r="F5579" t="str">
            <v>TOTAL</v>
          </cell>
          <cell r="G5579" t="str">
            <v>TOTAL</v>
          </cell>
          <cell r="H5579" t="str">
            <v>:</v>
          </cell>
          <cell r="I5579" t="str">
            <v>MS</v>
          </cell>
          <cell r="K5579" t="str">
            <v>V</v>
          </cell>
          <cell r="L5579">
            <v>38673.422650462962</v>
          </cell>
          <cell r="M5579" t="str">
            <v>gchateaug</v>
          </cell>
          <cell r="N5579">
            <v>38680.624479166669</v>
          </cell>
          <cell r="O5579" t="str">
            <v>gchateaug</v>
          </cell>
        </row>
        <row r="5580">
          <cell r="A5580" t="str">
            <v>2002</v>
          </cell>
          <cell r="B5580" t="str">
            <v>DE1</v>
          </cell>
          <cell r="C5580" t="str">
            <v>A00</v>
          </cell>
          <cell r="D5580" t="str">
            <v>PC_EMP</v>
          </cell>
          <cell r="E5580" t="str">
            <v>T</v>
          </cell>
          <cell r="F5580" t="str">
            <v>BES</v>
          </cell>
          <cell r="G5580" t="str">
            <v>TOTAL</v>
          </cell>
          <cell r="H5580" t="str">
            <v>:</v>
          </cell>
          <cell r="I5580" t="str">
            <v>MS</v>
          </cell>
          <cell r="K5580" t="str">
            <v>V</v>
          </cell>
          <cell r="L5580">
            <v>38673.422650462962</v>
          </cell>
          <cell r="M5580" t="str">
            <v>gchateaug</v>
          </cell>
          <cell r="N5580">
            <v>38680.624479166669</v>
          </cell>
          <cell r="O5580" t="str">
            <v>gchateaug</v>
          </cell>
        </row>
        <row r="5581">
          <cell r="A5581" t="str">
            <v>2003</v>
          </cell>
          <cell r="B5581" t="str">
            <v>ITD1</v>
          </cell>
          <cell r="C5581" t="str">
            <v>A00</v>
          </cell>
          <cell r="D5581" t="str">
            <v>PC_EMP</v>
          </cell>
          <cell r="E5581" t="str">
            <v>T</v>
          </cell>
          <cell r="F5581" t="str">
            <v>TOTAL</v>
          </cell>
          <cell r="G5581" t="str">
            <v>TOTAL</v>
          </cell>
          <cell r="I5581" t="str">
            <v>MS</v>
          </cell>
          <cell r="K5581" t="str">
            <v>V</v>
          </cell>
          <cell r="L5581">
            <v>38673.422581018516</v>
          </cell>
          <cell r="M5581" t="str">
            <v>gchateaug</v>
          </cell>
          <cell r="N5581">
            <v>38680.624456018515</v>
          </cell>
          <cell r="O5581" t="str">
            <v>gchateaug</v>
          </cell>
          <cell r="Q5581">
            <v>0.41</v>
          </cell>
        </row>
        <row r="5582">
          <cell r="A5582" t="str">
            <v>2000</v>
          </cell>
          <cell r="B5582" t="str">
            <v>DEF0</v>
          </cell>
          <cell r="C5582" t="str">
            <v>A00</v>
          </cell>
          <cell r="D5582" t="str">
            <v>PC_EMP</v>
          </cell>
          <cell r="E5582" t="str">
            <v>T</v>
          </cell>
          <cell r="F5582" t="str">
            <v>BES</v>
          </cell>
          <cell r="G5582" t="str">
            <v>TOTAL</v>
          </cell>
          <cell r="H5582" t="str">
            <v>:</v>
          </cell>
          <cell r="I5582" t="str">
            <v>NC</v>
          </cell>
          <cell r="K5582" t="str">
            <v>V</v>
          </cell>
          <cell r="L5582">
            <v>38673.422581018516</v>
          </cell>
          <cell r="M5582" t="str">
            <v>gchateaug</v>
          </cell>
          <cell r="N5582">
            <v>38680.624421296299</v>
          </cell>
          <cell r="O5582" t="str">
            <v>gchateaug</v>
          </cell>
        </row>
        <row r="5583">
          <cell r="A5583" t="str">
            <v>2000</v>
          </cell>
          <cell r="B5583" t="str">
            <v>DEF0</v>
          </cell>
          <cell r="C5583" t="str">
            <v>A00</v>
          </cell>
          <cell r="D5583" t="str">
            <v>PC_EMP</v>
          </cell>
          <cell r="E5583" t="str">
            <v>T</v>
          </cell>
          <cell r="F5583" t="str">
            <v>TOTAL</v>
          </cell>
          <cell r="G5583" t="str">
            <v>TOTAL</v>
          </cell>
          <cell r="H5583" t="str">
            <v>:</v>
          </cell>
          <cell r="I5583" t="str">
            <v>NC</v>
          </cell>
          <cell r="K5583" t="str">
            <v>V</v>
          </cell>
          <cell r="L5583">
            <v>38673.422581018516</v>
          </cell>
          <cell r="M5583" t="str">
            <v>gchateaug</v>
          </cell>
          <cell r="N5583">
            <v>38680.624432870369</v>
          </cell>
          <cell r="O5583" t="str">
            <v>gchateaug</v>
          </cell>
        </row>
        <row r="5584">
          <cell r="A5584" t="str">
            <v>2000</v>
          </cell>
          <cell r="B5584" t="str">
            <v>DEE3</v>
          </cell>
          <cell r="C5584" t="str">
            <v>A00</v>
          </cell>
          <cell r="D5584" t="str">
            <v>PC_EMP</v>
          </cell>
          <cell r="E5584" t="str">
            <v>T</v>
          </cell>
          <cell r="F5584" t="str">
            <v>BES</v>
          </cell>
          <cell r="G5584" t="str">
            <v>TOTAL</v>
          </cell>
          <cell r="H5584" t="str">
            <v>:</v>
          </cell>
          <cell r="I5584" t="str">
            <v>NC</v>
          </cell>
          <cell r="K5584" t="str">
            <v>V</v>
          </cell>
          <cell r="L5584">
            <v>38673.422581018516</v>
          </cell>
          <cell r="M5584" t="str">
            <v>gchateaug</v>
          </cell>
          <cell r="N5584">
            <v>38680.624432870369</v>
          </cell>
          <cell r="O5584" t="str">
            <v>gchateaug</v>
          </cell>
        </row>
        <row r="5585">
          <cell r="A5585" t="str">
            <v>2000</v>
          </cell>
          <cell r="B5585" t="str">
            <v>DEE3</v>
          </cell>
          <cell r="C5585" t="str">
            <v>A00</v>
          </cell>
          <cell r="D5585" t="str">
            <v>PC_EMP</v>
          </cell>
          <cell r="E5585" t="str">
            <v>T</v>
          </cell>
          <cell r="F5585" t="str">
            <v>TOTAL</v>
          </cell>
          <cell r="G5585" t="str">
            <v>TOTAL</v>
          </cell>
          <cell r="H5585" t="str">
            <v>:</v>
          </cell>
          <cell r="I5585" t="str">
            <v>NC</v>
          </cell>
          <cell r="K5585" t="str">
            <v>V</v>
          </cell>
          <cell r="L5585">
            <v>38673.422581018516</v>
          </cell>
          <cell r="M5585" t="str">
            <v>gchateaug</v>
          </cell>
          <cell r="N5585">
            <v>38680.624432870369</v>
          </cell>
          <cell r="O5585" t="str">
            <v>gchateaug</v>
          </cell>
        </row>
        <row r="5586">
          <cell r="A5586" t="str">
            <v>2000</v>
          </cell>
          <cell r="B5586" t="str">
            <v>DEE2</v>
          </cell>
          <cell r="C5586" t="str">
            <v>A00</v>
          </cell>
          <cell r="D5586" t="str">
            <v>PC_EMP</v>
          </cell>
          <cell r="E5586" t="str">
            <v>T</v>
          </cell>
          <cell r="F5586" t="str">
            <v>BES</v>
          </cell>
          <cell r="G5586" t="str">
            <v>TOTAL</v>
          </cell>
          <cell r="H5586" t="str">
            <v>:</v>
          </cell>
          <cell r="I5586" t="str">
            <v>NC</v>
          </cell>
          <cell r="K5586" t="str">
            <v>V</v>
          </cell>
          <cell r="L5586">
            <v>38673.422581018516</v>
          </cell>
          <cell r="M5586" t="str">
            <v>gchateaug</v>
          </cell>
          <cell r="N5586">
            <v>38680.624432870369</v>
          </cell>
          <cell r="O5586" t="str">
            <v>gchateaug</v>
          </cell>
        </row>
        <row r="5587">
          <cell r="A5587" t="str">
            <v>2000</v>
          </cell>
          <cell r="B5587" t="str">
            <v>DEE2</v>
          </cell>
          <cell r="C5587" t="str">
            <v>A00</v>
          </cell>
          <cell r="D5587" t="str">
            <v>PC_EMP</v>
          </cell>
          <cell r="E5587" t="str">
            <v>T</v>
          </cell>
          <cell r="F5587" t="str">
            <v>TOTAL</v>
          </cell>
          <cell r="G5587" t="str">
            <v>TOTAL</v>
          </cell>
          <cell r="H5587" t="str">
            <v>:</v>
          </cell>
          <cell r="I5587" t="str">
            <v>NC</v>
          </cell>
          <cell r="K5587" t="str">
            <v>V</v>
          </cell>
          <cell r="L5587">
            <v>38673.422581018516</v>
          </cell>
          <cell r="M5587" t="str">
            <v>gchateaug</v>
          </cell>
          <cell r="N5587">
            <v>38680.624432870369</v>
          </cell>
          <cell r="O5587" t="str">
            <v>gchateaug</v>
          </cell>
        </row>
        <row r="5588">
          <cell r="A5588" t="str">
            <v>2000</v>
          </cell>
          <cell r="B5588" t="str">
            <v>DEE1</v>
          </cell>
          <cell r="C5588" t="str">
            <v>A00</v>
          </cell>
          <cell r="D5588" t="str">
            <v>PC_EMP</v>
          </cell>
          <cell r="E5588" t="str">
            <v>T</v>
          </cell>
          <cell r="F5588" t="str">
            <v>BES</v>
          </cell>
          <cell r="G5588" t="str">
            <v>TOTAL</v>
          </cell>
          <cell r="H5588" t="str">
            <v>:</v>
          </cell>
          <cell r="I5588" t="str">
            <v>NC</v>
          </cell>
          <cell r="K5588" t="str">
            <v>V</v>
          </cell>
          <cell r="L5588">
            <v>38673.422581018516</v>
          </cell>
          <cell r="M5588" t="str">
            <v>gchateaug</v>
          </cell>
          <cell r="N5588">
            <v>38680.624432870369</v>
          </cell>
          <cell r="O5588" t="str">
            <v>gchateaug</v>
          </cell>
        </row>
        <row r="5589">
          <cell r="A5589" t="str">
            <v>2002</v>
          </cell>
          <cell r="B5589" t="str">
            <v>DE25</v>
          </cell>
          <cell r="C5589" t="str">
            <v>A00</v>
          </cell>
          <cell r="D5589" t="str">
            <v>PC_EMP</v>
          </cell>
          <cell r="E5589" t="str">
            <v>T</v>
          </cell>
          <cell r="F5589" t="str">
            <v>BES</v>
          </cell>
          <cell r="G5589" t="str">
            <v>TOTAL</v>
          </cell>
          <cell r="H5589" t="str">
            <v>:</v>
          </cell>
          <cell r="I5589" t="str">
            <v>MS</v>
          </cell>
          <cell r="K5589" t="str">
            <v>V</v>
          </cell>
          <cell r="L5589">
            <v>38673.422650462962</v>
          </cell>
          <cell r="M5589" t="str">
            <v>gchateaug</v>
          </cell>
          <cell r="N5589">
            <v>38680.624479166669</v>
          </cell>
          <cell r="O5589" t="str">
            <v>gchateaug</v>
          </cell>
        </row>
        <row r="5590">
          <cell r="A5590" t="str">
            <v>2002</v>
          </cell>
          <cell r="B5590" t="str">
            <v>DE2</v>
          </cell>
          <cell r="C5590" t="str">
            <v>A00</v>
          </cell>
          <cell r="D5590" t="str">
            <v>PC_EMP</v>
          </cell>
          <cell r="E5590" t="str">
            <v>T</v>
          </cell>
          <cell r="F5590" t="str">
            <v>TOTAL</v>
          </cell>
          <cell r="G5590" t="str">
            <v>TOTAL</v>
          </cell>
          <cell r="H5590" t="str">
            <v>:</v>
          </cell>
          <cell r="I5590" t="str">
            <v>MS</v>
          </cell>
          <cell r="K5590" t="str">
            <v>V</v>
          </cell>
          <cell r="L5590">
            <v>38673.422650462962</v>
          </cell>
          <cell r="M5590" t="str">
            <v>gchateaug</v>
          </cell>
          <cell r="N5590">
            <v>38680.624479166669</v>
          </cell>
          <cell r="O5590" t="str">
            <v>gchateaug</v>
          </cell>
        </row>
        <row r="5591">
          <cell r="A5591" t="str">
            <v>2002</v>
          </cell>
          <cell r="B5591" t="str">
            <v>DE2</v>
          </cell>
          <cell r="C5591" t="str">
            <v>A00</v>
          </cell>
          <cell r="D5591" t="str">
            <v>PC_EMP</v>
          </cell>
          <cell r="E5591" t="str">
            <v>T</v>
          </cell>
          <cell r="F5591" t="str">
            <v>BES</v>
          </cell>
          <cell r="G5591" t="str">
            <v>TOTAL</v>
          </cell>
          <cell r="H5591" t="str">
            <v>:</v>
          </cell>
          <cell r="I5591" t="str">
            <v>MS</v>
          </cell>
          <cell r="K5591" t="str">
            <v>V</v>
          </cell>
          <cell r="L5591">
            <v>38673.422650462962</v>
          </cell>
          <cell r="M5591" t="str">
            <v>gchateaug</v>
          </cell>
          <cell r="N5591">
            <v>38680.624479166669</v>
          </cell>
          <cell r="O5591" t="str">
            <v>gchateaug</v>
          </cell>
        </row>
        <row r="5592">
          <cell r="A5592" t="str">
            <v>2000</v>
          </cell>
          <cell r="B5592" t="str">
            <v>DEE</v>
          </cell>
          <cell r="C5592" t="str">
            <v>A00</v>
          </cell>
          <cell r="D5592" t="str">
            <v>PC_EMP</v>
          </cell>
          <cell r="E5592" t="str">
            <v>T</v>
          </cell>
          <cell r="F5592" t="str">
            <v>TOTAL</v>
          </cell>
          <cell r="G5592" t="str">
            <v>TOTAL</v>
          </cell>
          <cell r="H5592" t="str">
            <v>:</v>
          </cell>
          <cell r="I5592" t="str">
            <v>NC</v>
          </cell>
          <cell r="K5592" t="str">
            <v>V</v>
          </cell>
          <cell r="L5592">
            <v>38673.422650462962</v>
          </cell>
          <cell r="M5592" t="str">
            <v>gchateaug</v>
          </cell>
          <cell r="N5592">
            <v>38680.624456018515</v>
          </cell>
          <cell r="O5592" t="str">
            <v>gchateaug</v>
          </cell>
        </row>
        <row r="5593">
          <cell r="A5593" t="str">
            <v>2000</v>
          </cell>
          <cell r="B5593" t="str">
            <v>DEE</v>
          </cell>
          <cell r="C5593" t="str">
            <v>A00</v>
          </cell>
          <cell r="D5593" t="str">
            <v>PC_EMP</v>
          </cell>
          <cell r="E5593" t="str">
            <v>T</v>
          </cell>
          <cell r="F5593" t="str">
            <v>BES</v>
          </cell>
          <cell r="G5593" t="str">
            <v>TOTAL</v>
          </cell>
          <cell r="H5593" t="str">
            <v>:</v>
          </cell>
          <cell r="I5593" t="str">
            <v>NC</v>
          </cell>
          <cell r="K5593" t="str">
            <v>V</v>
          </cell>
          <cell r="L5593">
            <v>38673.422650462962</v>
          </cell>
          <cell r="M5593" t="str">
            <v>gchateaug</v>
          </cell>
          <cell r="N5593">
            <v>38680.624456018515</v>
          </cell>
          <cell r="O5593" t="str">
            <v>gchateaug</v>
          </cell>
        </row>
        <row r="5594">
          <cell r="A5594" t="str">
            <v>2000</v>
          </cell>
          <cell r="B5594" t="str">
            <v>DED1</v>
          </cell>
          <cell r="C5594" t="str">
            <v>A00</v>
          </cell>
          <cell r="D5594" t="str">
            <v>PC_EMP</v>
          </cell>
          <cell r="E5594" t="str">
            <v>T</v>
          </cell>
          <cell r="F5594" t="str">
            <v>TOTAL</v>
          </cell>
          <cell r="G5594" t="str">
            <v>TOTAL</v>
          </cell>
          <cell r="H5594" t="str">
            <v>:</v>
          </cell>
          <cell r="I5594" t="str">
            <v>NC</v>
          </cell>
          <cell r="K5594" t="str">
            <v>V</v>
          </cell>
          <cell r="L5594">
            <v>38673.422650462962</v>
          </cell>
          <cell r="M5594" t="str">
            <v>gchateaug</v>
          </cell>
          <cell r="N5594">
            <v>38680.624456018515</v>
          </cell>
          <cell r="O5594" t="str">
            <v>gchateaug</v>
          </cell>
        </row>
        <row r="5595">
          <cell r="A5595" t="str">
            <v>2000</v>
          </cell>
          <cell r="B5595" t="str">
            <v>DED1</v>
          </cell>
          <cell r="C5595" t="str">
            <v>A00</v>
          </cell>
          <cell r="D5595" t="str">
            <v>PC_EMP</v>
          </cell>
          <cell r="E5595" t="str">
            <v>T</v>
          </cell>
          <cell r="F5595" t="str">
            <v>BES</v>
          </cell>
          <cell r="G5595" t="str">
            <v>TOTAL</v>
          </cell>
          <cell r="H5595" t="str">
            <v>:</v>
          </cell>
          <cell r="I5595" t="str">
            <v>NC</v>
          </cell>
          <cell r="K5595" t="str">
            <v>V</v>
          </cell>
          <cell r="L5595">
            <v>38673.422650462962</v>
          </cell>
          <cell r="M5595" t="str">
            <v>gchateaug</v>
          </cell>
          <cell r="N5595">
            <v>38680.624456018515</v>
          </cell>
          <cell r="O5595" t="str">
            <v>gchateaug</v>
          </cell>
        </row>
        <row r="5596">
          <cell r="A5596" t="str">
            <v>2000</v>
          </cell>
          <cell r="B5596" t="str">
            <v>DE73</v>
          </cell>
          <cell r="C5596" t="str">
            <v>A00</v>
          </cell>
          <cell r="D5596" t="str">
            <v>PC_EMP</v>
          </cell>
          <cell r="E5596" t="str">
            <v>T</v>
          </cell>
          <cell r="F5596" t="str">
            <v>TOTAL</v>
          </cell>
          <cell r="G5596" t="str">
            <v>TOTAL</v>
          </cell>
          <cell r="H5596" t="str">
            <v>:</v>
          </cell>
          <cell r="I5596" t="str">
            <v>NC</v>
          </cell>
          <cell r="K5596" t="str">
            <v>V</v>
          </cell>
          <cell r="L5596">
            <v>38673.422650462962</v>
          </cell>
          <cell r="M5596" t="str">
            <v>gchateaug</v>
          </cell>
          <cell r="N5596">
            <v>38680.624456018515</v>
          </cell>
          <cell r="O5596" t="str">
            <v>gchateaug</v>
          </cell>
        </row>
        <row r="5597">
          <cell r="A5597" t="str">
            <v>2000</v>
          </cell>
          <cell r="B5597" t="str">
            <v>DE73</v>
          </cell>
          <cell r="C5597" t="str">
            <v>A00</v>
          </cell>
          <cell r="D5597" t="str">
            <v>PC_EMP</v>
          </cell>
          <cell r="E5597" t="str">
            <v>T</v>
          </cell>
          <cell r="F5597" t="str">
            <v>BES</v>
          </cell>
          <cell r="G5597" t="str">
            <v>TOTAL</v>
          </cell>
          <cell r="H5597" t="str">
            <v>:</v>
          </cell>
          <cell r="I5597" t="str">
            <v>NC</v>
          </cell>
          <cell r="K5597" t="str">
            <v>V</v>
          </cell>
          <cell r="L5597">
            <v>38673.422650462962</v>
          </cell>
          <cell r="M5597" t="str">
            <v>gchateaug</v>
          </cell>
          <cell r="N5597">
            <v>38680.624456018515</v>
          </cell>
          <cell r="O5597" t="str">
            <v>gchateaug</v>
          </cell>
        </row>
        <row r="5598">
          <cell r="A5598" t="str">
            <v>2000</v>
          </cell>
          <cell r="B5598" t="str">
            <v>DE7</v>
          </cell>
          <cell r="C5598" t="str">
            <v>A00</v>
          </cell>
          <cell r="D5598" t="str">
            <v>PC_EMP</v>
          </cell>
          <cell r="E5598" t="str">
            <v>T</v>
          </cell>
          <cell r="F5598" t="str">
            <v>TOTAL</v>
          </cell>
          <cell r="G5598" t="str">
            <v>TOTAL</v>
          </cell>
          <cell r="H5598" t="str">
            <v>:</v>
          </cell>
          <cell r="I5598" t="str">
            <v>NC</v>
          </cell>
          <cell r="K5598" t="str">
            <v>V</v>
          </cell>
          <cell r="L5598">
            <v>38673.422650462962</v>
          </cell>
          <cell r="M5598" t="str">
            <v>gchateaug</v>
          </cell>
          <cell r="N5598">
            <v>38680.624456018515</v>
          </cell>
          <cell r="O5598" t="str">
            <v>gchateaug</v>
          </cell>
        </row>
        <row r="5599">
          <cell r="A5599" t="str">
            <v>2002</v>
          </cell>
          <cell r="B5599" t="str">
            <v>DED3</v>
          </cell>
          <cell r="C5599" t="str">
            <v>A00</v>
          </cell>
          <cell r="D5599" t="str">
            <v>PC_EMP</v>
          </cell>
          <cell r="E5599" t="str">
            <v>T</v>
          </cell>
          <cell r="F5599" t="str">
            <v>TOTAL</v>
          </cell>
          <cell r="G5599" t="str">
            <v>TOTAL</v>
          </cell>
          <cell r="H5599" t="str">
            <v>:</v>
          </cell>
          <cell r="I5599" t="str">
            <v>MS</v>
          </cell>
          <cell r="K5599" t="str">
            <v>V</v>
          </cell>
          <cell r="L5599">
            <v>38673.422650462962</v>
          </cell>
          <cell r="M5599" t="str">
            <v>gchateaug</v>
          </cell>
          <cell r="N5599">
            <v>38680.624456018515</v>
          </cell>
          <cell r="O5599" t="str">
            <v>gchateaug</v>
          </cell>
        </row>
        <row r="5600">
          <cell r="A5600" t="str">
            <v>2002</v>
          </cell>
          <cell r="B5600" t="str">
            <v>DED3</v>
          </cell>
          <cell r="C5600" t="str">
            <v>A00</v>
          </cell>
          <cell r="D5600" t="str">
            <v>PC_EMP</v>
          </cell>
          <cell r="E5600" t="str">
            <v>T</v>
          </cell>
          <cell r="F5600" t="str">
            <v>BES</v>
          </cell>
          <cell r="G5600" t="str">
            <v>TOTAL</v>
          </cell>
          <cell r="H5600" t="str">
            <v>:</v>
          </cell>
          <cell r="I5600" t="str">
            <v>MS</v>
          </cell>
          <cell r="K5600" t="str">
            <v>V</v>
          </cell>
          <cell r="L5600">
            <v>38673.422650462962</v>
          </cell>
          <cell r="M5600" t="str">
            <v>gchateaug</v>
          </cell>
          <cell r="N5600">
            <v>38680.624456018515</v>
          </cell>
          <cell r="O5600" t="str">
            <v>gchateaug</v>
          </cell>
        </row>
        <row r="5601">
          <cell r="A5601" t="str">
            <v>2002</v>
          </cell>
          <cell r="B5601" t="str">
            <v>DEB3</v>
          </cell>
          <cell r="C5601" t="str">
            <v>A00</v>
          </cell>
          <cell r="D5601" t="str">
            <v>PC_EMP</v>
          </cell>
          <cell r="E5601" t="str">
            <v>T</v>
          </cell>
          <cell r="F5601" t="str">
            <v>TOTAL</v>
          </cell>
          <cell r="G5601" t="str">
            <v>TOTAL</v>
          </cell>
          <cell r="H5601" t="str">
            <v>:</v>
          </cell>
          <cell r="I5601" t="str">
            <v>MS</v>
          </cell>
          <cell r="K5601" t="str">
            <v>V</v>
          </cell>
          <cell r="L5601">
            <v>38673.422650462962</v>
          </cell>
          <cell r="M5601" t="str">
            <v>gchateaug</v>
          </cell>
          <cell r="N5601">
            <v>38680.624456018515</v>
          </cell>
          <cell r="O5601" t="str">
            <v>gchateaug</v>
          </cell>
        </row>
        <row r="5602">
          <cell r="A5602" t="str">
            <v>2002</v>
          </cell>
          <cell r="B5602" t="str">
            <v>DEB3</v>
          </cell>
          <cell r="C5602" t="str">
            <v>A00</v>
          </cell>
          <cell r="D5602" t="str">
            <v>PC_EMP</v>
          </cell>
          <cell r="E5602" t="str">
            <v>T</v>
          </cell>
          <cell r="F5602" t="str">
            <v>BES</v>
          </cell>
          <cell r="G5602" t="str">
            <v>TOTAL</v>
          </cell>
          <cell r="H5602" t="str">
            <v>:</v>
          </cell>
          <cell r="I5602" t="str">
            <v>MS</v>
          </cell>
          <cell r="K5602" t="str">
            <v>V</v>
          </cell>
          <cell r="L5602">
            <v>38673.422650462962</v>
          </cell>
          <cell r="M5602" t="str">
            <v>gchateaug</v>
          </cell>
          <cell r="N5602">
            <v>38680.624456018515</v>
          </cell>
          <cell r="O5602" t="str">
            <v>gchateaug</v>
          </cell>
        </row>
        <row r="5603">
          <cell r="A5603" t="str">
            <v>2002</v>
          </cell>
          <cell r="B5603" t="str">
            <v>DE27</v>
          </cell>
          <cell r="C5603" t="str">
            <v>A00</v>
          </cell>
          <cell r="D5603" t="str">
            <v>PC_EMP</v>
          </cell>
          <cell r="E5603" t="str">
            <v>T</v>
          </cell>
          <cell r="F5603" t="str">
            <v>TOTAL</v>
          </cell>
          <cell r="G5603" t="str">
            <v>TOTAL</v>
          </cell>
          <cell r="H5603" t="str">
            <v>:</v>
          </cell>
          <cell r="I5603" t="str">
            <v>MS</v>
          </cell>
          <cell r="K5603" t="str">
            <v>V</v>
          </cell>
          <cell r="L5603">
            <v>38673.422650462962</v>
          </cell>
          <cell r="M5603" t="str">
            <v>gchateaug</v>
          </cell>
          <cell r="N5603">
            <v>38680.624456018515</v>
          </cell>
          <cell r="O5603" t="str">
            <v>gchateaug</v>
          </cell>
        </row>
        <row r="5604">
          <cell r="A5604" t="str">
            <v>2002</v>
          </cell>
          <cell r="B5604" t="str">
            <v>DE27</v>
          </cell>
          <cell r="C5604" t="str">
            <v>A00</v>
          </cell>
          <cell r="D5604" t="str">
            <v>PC_EMP</v>
          </cell>
          <cell r="E5604" t="str">
            <v>T</v>
          </cell>
          <cell r="F5604" t="str">
            <v>BES</v>
          </cell>
          <cell r="G5604" t="str">
            <v>TOTAL</v>
          </cell>
          <cell r="H5604" t="str">
            <v>:</v>
          </cell>
          <cell r="I5604" t="str">
            <v>MS</v>
          </cell>
          <cell r="K5604" t="str">
            <v>V</v>
          </cell>
          <cell r="L5604">
            <v>38673.422650462962</v>
          </cell>
          <cell r="M5604" t="str">
            <v>gchateaug</v>
          </cell>
          <cell r="N5604">
            <v>38680.624456018515</v>
          </cell>
          <cell r="O5604" t="str">
            <v>gchateaug</v>
          </cell>
        </row>
        <row r="5605">
          <cell r="A5605" t="str">
            <v>2002</v>
          </cell>
          <cell r="B5605" t="str">
            <v>DE23</v>
          </cell>
          <cell r="C5605" t="str">
            <v>A00</v>
          </cell>
          <cell r="D5605" t="str">
            <v>PC_EMP</v>
          </cell>
          <cell r="E5605" t="str">
            <v>T</v>
          </cell>
          <cell r="F5605" t="str">
            <v>TOTAL</v>
          </cell>
          <cell r="G5605" t="str">
            <v>TOTAL</v>
          </cell>
          <cell r="H5605" t="str">
            <v>:</v>
          </cell>
          <cell r="I5605" t="str">
            <v>MS</v>
          </cell>
          <cell r="K5605" t="str">
            <v>V</v>
          </cell>
          <cell r="L5605">
            <v>38673.422650462962</v>
          </cell>
          <cell r="M5605" t="str">
            <v>gchateaug</v>
          </cell>
          <cell r="N5605">
            <v>38680.624456018515</v>
          </cell>
          <cell r="O5605" t="str">
            <v>gchateaug</v>
          </cell>
        </row>
        <row r="5606">
          <cell r="A5606" t="str">
            <v>2002</v>
          </cell>
          <cell r="B5606" t="str">
            <v>DE23</v>
          </cell>
          <cell r="C5606" t="str">
            <v>A00</v>
          </cell>
          <cell r="D5606" t="str">
            <v>PC_EMP</v>
          </cell>
          <cell r="E5606" t="str">
            <v>T</v>
          </cell>
          <cell r="F5606" t="str">
            <v>BES</v>
          </cell>
          <cell r="G5606" t="str">
            <v>TOTAL</v>
          </cell>
          <cell r="H5606" t="str">
            <v>:</v>
          </cell>
          <cell r="I5606" t="str">
            <v>MS</v>
          </cell>
          <cell r="K5606" t="str">
            <v>V</v>
          </cell>
          <cell r="L5606">
            <v>38673.422650462962</v>
          </cell>
          <cell r="M5606" t="str">
            <v>gchateaug</v>
          </cell>
          <cell r="N5606">
            <v>38680.624456018515</v>
          </cell>
          <cell r="O5606" t="str">
            <v>gchateaug</v>
          </cell>
        </row>
        <row r="5607">
          <cell r="A5607" t="str">
            <v>2002</v>
          </cell>
          <cell r="B5607" t="str">
            <v>DE14</v>
          </cell>
          <cell r="C5607" t="str">
            <v>A00</v>
          </cell>
          <cell r="D5607" t="str">
            <v>PC_EMP</v>
          </cell>
          <cell r="E5607" t="str">
            <v>T</v>
          </cell>
          <cell r="F5607" t="str">
            <v>TOTAL</v>
          </cell>
          <cell r="G5607" t="str">
            <v>TOTAL</v>
          </cell>
          <cell r="H5607" t="str">
            <v>:</v>
          </cell>
          <cell r="I5607" t="str">
            <v>MS</v>
          </cell>
          <cell r="K5607" t="str">
            <v>V</v>
          </cell>
          <cell r="L5607">
            <v>38673.422650462962</v>
          </cell>
          <cell r="M5607" t="str">
            <v>gchateaug</v>
          </cell>
          <cell r="N5607">
            <v>38680.624456018515</v>
          </cell>
          <cell r="O5607" t="str">
            <v>gchateaug</v>
          </cell>
        </row>
        <row r="5608">
          <cell r="A5608" t="str">
            <v>2000</v>
          </cell>
          <cell r="B5608" t="str">
            <v>DEE1</v>
          </cell>
          <cell r="C5608" t="str">
            <v>A00</v>
          </cell>
          <cell r="D5608" t="str">
            <v>PC_EMP</v>
          </cell>
          <cell r="E5608" t="str">
            <v>T</v>
          </cell>
          <cell r="F5608" t="str">
            <v>TOTAL</v>
          </cell>
          <cell r="G5608" t="str">
            <v>TOTAL</v>
          </cell>
          <cell r="H5608" t="str">
            <v>:</v>
          </cell>
          <cell r="I5608" t="str">
            <v>NC</v>
          </cell>
          <cell r="K5608" t="str">
            <v>V</v>
          </cell>
          <cell r="L5608">
            <v>38673.422581018516</v>
          </cell>
          <cell r="M5608" t="str">
            <v>gchateaug</v>
          </cell>
          <cell r="N5608">
            <v>38680.624432870369</v>
          </cell>
          <cell r="O5608" t="str">
            <v>gchateaug</v>
          </cell>
        </row>
        <row r="5609">
          <cell r="A5609" t="str">
            <v>2000</v>
          </cell>
          <cell r="B5609" t="str">
            <v>DEC0</v>
          </cell>
          <cell r="C5609" t="str">
            <v>A00</v>
          </cell>
          <cell r="D5609" t="str">
            <v>PC_EMP</v>
          </cell>
          <cell r="E5609" t="str">
            <v>T</v>
          </cell>
          <cell r="F5609" t="str">
            <v>BES</v>
          </cell>
          <cell r="G5609" t="str">
            <v>TOTAL</v>
          </cell>
          <cell r="H5609" t="str">
            <v>:</v>
          </cell>
          <cell r="I5609" t="str">
            <v>NC</v>
          </cell>
          <cell r="K5609" t="str">
            <v>V</v>
          </cell>
          <cell r="L5609">
            <v>38673.422581018516</v>
          </cell>
          <cell r="M5609" t="str">
            <v>gchateaug</v>
          </cell>
          <cell r="N5609">
            <v>38680.624432870369</v>
          </cell>
          <cell r="O5609" t="str">
            <v>gchateaug</v>
          </cell>
        </row>
        <row r="5610">
          <cell r="A5610" t="str">
            <v>2000</v>
          </cell>
          <cell r="B5610" t="str">
            <v>DEC0</v>
          </cell>
          <cell r="C5610" t="str">
            <v>A00</v>
          </cell>
          <cell r="D5610" t="str">
            <v>PC_EMP</v>
          </cell>
          <cell r="E5610" t="str">
            <v>T</v>
          </cell>
          <cell r="F5610" t="str">
            <v>TOTAL</v>
          </cell>
          <cell r="G5610" t="str">
            <v>TOTAL</v>
          </cell>
          <cell r="H5610" t="str">
            <v>:</v>
          </cell>
          <cell r="I5610" t="str">
            <v>NC</v>
          </cell>
          <cell r="K5610" t="str">
            <v>V</v>
          </cell>
          <cell r="L5610">
            <v>38673.422581018516</v>
          </cell>
          <cell r="M5610" t="str">
            <v>gchateaug</v>
          </cell>
          <cell r="N5610">
            <v>38680.624432870369</v>
          </cell>
          <cell r="O5610" t="str">
            <v>gchateaug</v>
          </cell>
        </row>
        <row r="5611">
          <cell r="A5611" t="str">
            <v>2000</v>
          </cell>
          <cell r="B5611" t="str">
            <v>DEC</v>
          </cell>
          <cell r="C5611" t="str">
            <v>A00</v>
          </cell>
          <cell r="D5611" t="str">
            <v>PC_EMP</v>
          </cell>
          <cell r="E5611" t="str">
            <v>T</v>
          </cell>
          <cell r="F5611" t="str">
            <v>BES</v>
          </cell>
          <cell r="G5611" t="str">
            <v>TOTAL</v>
          </cell>
          <cell r="H5611" t="str">
            <v>:</v>
          </cell>
          <cell r="I5611" t="str">
            <v>NC</v>
          </cell>
          <cell r="K5611" t="str">
            <v>V</v>
          </cell>
          <cell r="L5611">
            <v>38673.422581018516</v>
          </cell>
          <cell r="M5611" t="str">
            <v>gchateaug</v>
          </cell>
          <cell r="N5611">
            <v>38680.624432870369</v>
          </cell>
          <cell r="O5611" t="str">
            <v>gchateaug</v>
          </cell>
        </row>
        <row r="5612">
          <cell r="A5612" t="str">
            <v>2000</v>
          </cell>
          <cell r="B5612" t="str">
            <v>DE26</v>
          </cell>
          <cell r="C5612" t="str">
            <v>A00</v>
          </cell>
          <cell r="D5612" t="str">
            <v>PC_EMP</v>
          </cell>
          <cell r="E5612" t="str">
            <v>T</v>
          </cell>
          <cell r="F5612" t="str">
            <v>TOTAL</v>
          </cell>
          <cell r="G5612" t="str">
            <v>TOTAL</v>
          </cell>
          <cell r="H5612" t="str">
            <v>:</v>
          </cell>
          <cell r="I5612" t="str">
            <v>NC</v>
          </cell>
          <cell r="K5612" t="str">
            <v>V</v>
          </cell>
          <cell r="L5612">
            <v>38673.422581018516</v>
          </cell>
          <cell r="M5612" t="str">
            <v>gchateaug</v>
          </cell>
          <cell r="N5612">
            <v>38680.624421296299</v>
          </cell>
          <cell r="O5612" t="str">
            <v>gchateaug</v>
          </cell>
        </row>
        <row r="5613">
          <cell r="A5613" t="str">
            <v>2000</v>
          </cell>
          <cell r="B5613" t="str">
            <v>DE23</v>
          </cell>
          <cell r="C5613" t="str">
            <v>A00</v>
          </cell>
          <cell r="D5613" t="str">
            <v>PC_EMP</v>
          </cell>
          <cell r="E5613" t="str">
            <v>T</v>
          </cell>
          <cell r="F5613" t="str">
            <v>BES</v>
          </cell>
          <cell r="G5613" t="str">
            <v>TOTAL</v>
          </cell>
          <cell r="H5613" t="str">
            <v>:</v>
          </cell>
          <cell r="I5613" t="str">
            <v>NC</v>
          </cell>
          <cell r="K5613" t="str">
            <v>V</v>
          </cell>
          <cell r="L5613">
            <v>38673.422581018516</v>
          </cell>
          <cell r="M5613" t="str">
            <v>gchateaug</v>
          </cell>
          <cell r="N5613">
            <v>38680.624421296299</v>
          </cell>
          <cell r="O5613" t="str">
            <v>gchateaug</v>
          </cell>
        </row>
        <row r="5614">
          <cell r="A5614" t="str">
            <v>2000</v>
          </cell>
          <cell r="B5614" t="str">
            <v>DE23</v>
          </cell>
          <cell r="C5614" t="str">
            <v>A00</v>
          </cell>
          <cell r="D5614" t="str">
            <v>PC_EMP</v>
          </cell>
          <cell r="E5614" t="str">
            <v>T</v>
          </cell>
          <cell r="F5614" t="str">
            <v>TOTAL</v>
          </cell>
          <cell r="G5614" t="str">
            <v>TOTAL</v>
          </cell>
          <cell r="H5614" t="str">
            <v>:</v>
          </cell>
          <cell r="I5614" t="str">
            <v>NC</v>
          </cell>
          <cell r="K5614" t="str">
            <v>V</v>
          </cell>
          <cell r="L5614">
            <v>38673.422581018516</v>
          </cell>
          <cell r="M5614" t="str">
            <v>gchateaug</v>
          </cell>
          <cell r="N5614">
            <v>38680.624421296299</v>
          </cell>
          <cell r="O5614" t="str">
            <v>gchateaug</v>
          </cell>
        </row>
        <row r="5615">
          <cell r="A5615" t="str">
            <v>2000</v>
          </cell>
          <cell r="B5615" t="str">
            <v>DE22</v>
          </cell>
          <cell r="C5615" t="str">
            <v>A00</v>
          </cell>
          <cell r="D5615" t="str">
            <v>PC_EMP</v>
          </cell>
          <cell r="E5615" t="str">
            <v>T</v>
          </cell>
          <cell r="F5615" t="str">
            <v>BES</v>
          </cell>
          <cell r="G5615" t="str">
            <v>TOTAL</v>
          </cell>
          <cell r="H5615" t="str">
            <v>:</v>
          </cell>
          <cell r="I5615" t="str">
            <v>NC</v>
          </cell>
          <cell r="K5615" t="str">
            <v>V</v>
          </cell>
          <cell r="L5615">
            <v>38673.422581018516</v>
          </cell>
          <cell r="M5615" t="str">
            <v>gchateaug</v>
          </cell>
          <cell r="N5615">
            <v>38680.624421296299</v>
          </cell>
          <cell r="O5615" t="str">
            <v>gchateaug</v>
          </cell>
        </row>
        <row r="5616">
          <cell r="A5616" t="str">
            <v>2000</v>
          </cell>
          <cell r="B5616" t="str">
            <v>DE22</v>
          </cell>
          <cell r="C5616" t="str">
            <v>A00</v>
          </cell>
          <cell r="D5616" t="str">
            <v>PC_EMP</v>
          </cell>
          <cell r="E5616" t="str">
            <v>T</v>
          </cell>
          <cell r="F5616" t="str">
            <v>TOTAL</v>
          </cell>
          <cell r="G5616" t="str">
            <v>TOTAL</v>
          </cell>
          <cell r="H5616" t="str">
            <v>:</v>
          </cell>
          <cell r="I5616" t="str">
            <v>NC</v>
          </cell>
          <cell r="K5616" t="str">
            <v>V</v>
          </cell>
          <cell r="L5616">
            <v>38673.422581018516</v>
          </cell>
          <cell r="M5616" t="str">
            <v>gchateaug</v>
          </cell>
          <cell r="N5616">
            <v>38680.624421296299</v>
          </cell>
          <cell r="O5616" t="str">
            <v>gchateaug</v>
          </cell>
        </row>
        <row r="5617">
          <cell r="A5617" t="str">
            <v>2000</v>
          </cell>
          <cell r="B5617" t="str">
            <v>DE2</v>
          </cell>
          <cell r="C5617" t="str">
            <v>A00</v>
          </cell>
          <cell r="D5617" t="str">
            <v>PC_EMP</v>
          </cell>
          <cell r="E5617" t="str">
            <v>T</v>
          </cell>
          <cell r="F5617" t="str">
            <v>BES</v>
          </cell>
          <cell r="G5617" t="str">
            <v>TOTAL</v>
          </cell>
          <cell r="H5617" t="str">
            <v>:</v>
          </cell>
          <cell r="I5617" t="str">
            <v>NC</v>
          </cell>
          <cell r="K5617" t="str">
            <v>V</v>
          </cell>
          <cell r="L5617">
            <v>38673.422581018516</v>
          </cell>
          <cell r="M5617" t="str">
            <v>gchateaug</v>
          </cell>
          <cell r="N5617">
            <v>38680.624421296299</v>
          </cell>
          <cell r="O5617" t="str">
            <v>gchateaug</v>
          </cell>
        </row>
        <row r="5618">
          <cell r="A5618" t="str">
            <v>1999</v>
          </cell>
          <cell r="B5618" t="str">
            <v>DE22</v>
          </cell>
          <cell r="C5618" t="str">
            <v>A00</v>
          </cell>
          <cell r="D5618" t="str">
            <v>PC_EMP</v>
          </cell>
          <cell r="E5618" t="str">
            <v>T</v>
          </cell>
          <cell r="F5618" t="str">
            <v>TOTAL</v>
          </cell>
          <cell r="G5618" t="str">
            <v>TOTAL</v>
          </cell>
          <cell r="H5618" t="str">
            <v>:</v>
          </cell>
          <cell r="I5618" t="str">
            <v>NC</v>
          </cell>
          <cell r="K5618" t="str">
            <v>V</v>
          </cell>
          <cell r="L5618">
            <v>38673.422615740739</v>
          </cell>
          <cell r="M5618" t="str">
            <v>gchateaug</v>
          </cell>
          <cell r="N5618">
            <v>38680.624456018515</v>
          </cell>
          <cell r="O5618" t="str">
            <v>gchateaug</v>
          </cell>
        </row>
        <row r="5619">
          <cell r="A5619" t="str">
            <v>2002</v>
          </cell>
          <cell r="B5619" t="str">
            <v>DE14</v>
          </cell>
          <cell r="C5619" t="str">
            <v>A00</v>
          </cell>
          <cell r="D5619" t="str">
            <v>PC_EMP</v>
          </cell>
          <cell r="E5619" t="str">
            <v>T</v>
          </cell>
          <cell r="F5619" t="str">
            <v>BES</v>
          </cell>
          <cell r="G5619" t="str">
            <v>TOTAL</v>
          </cell>
          <cell r="H5619" t="str">
            <v>:</v>
          </cell>
          <cell r="I5619" t="str">
            <v>MS</v>
          </cell>
          <cell r="K5619" t="str">
            <v>V</v>
          </cell>
          <cell r="L5619">
            <v>38673.422627314816</v>
          </cell>
          <cell r="M5619" t="str">
            <v>gchateaug</v>
          </cell>
          <cell r="N5619">
            <v>38680.624456018515</v>
          </cell>
          <cell r="O5619" t="str">
            <v>gchateaug</v>
          </cell>
        </row>
        <row r="5620">
          <cell r="A5620" t="str">
            <v>2000</v>
          </cell>
          <cell r="B5620" t="str">
            <v>DE7</v>
          </cell>
          <cell r="C5620" t="str">
            <v>A00</v>
          </cell>
          <cell r="D5620" t="str">
            <v>PC_EMP</v>
          </cell>
          <cell r="E5620" t="str">
            <v>T</v>
          </cell>
          <cell r="F5620" t="str">
            <v>BES</v>
          </cell>
          <cell r="G5620" t="str">
            <v>TOTAL</v>
          </cell>
          <cell r="H5620" t="str">
            <v>:</v>
          </cell>
          <cell r="I5620" t="str">
            <v>NC</v>
          </cell>
          <cell r="K5620" t="str">
            <v>V</v>
          </cell>
          <cell r="L5620">
            <v>38673.422650462962</v>
          </cell>
          <cell r="M5620" t="str">
            <v>gchateaug</v>
          </cell>
          <cell r="N5620">
            <v>38680.624456018515</v>
          </cell>
          <cell r="O5620" t="str">
            <v>gchateaug</v>
          </cell>
        </row>
        <row r="5621">
          <cell r="A5621" t="str">
            <v>2000</v>
          </cell>
          <cell r="B5621" t="str">
            <v>DE2</v>
          </cell>
          <cell r="C5621" t="str">
            <v>A00</v>
          </cell>
          <cell r="D5621" t="str">
            <v>PC_EMP</v>
          </cell>
          <cell r="E5621" t="str">
            <v>T</v>
          </cell>
          <cell r="F5621" t="str">
            <v>TOTAL</v>
          </cell>
          <cell r="G5621" t="str">
            <v>TOTAL</v>
          </cell>
          <cell r="H5621" t="str">
            <v>:</v>
          </cell>
          <cell r="I5621" t="str">
            <v>NC</v>
          </cell>
          <cell r="K5621" t="str">
            <v>V</v>
          </cell>
          <cell r="L5621">
            <v>38673.422581018516</v>
          </cell>
          <cell r="M5621" t="str">
            <v>gchateaug</v>
          </cell>
          <cell r="N5621">
            <v>38680.624421296299</v>
          </cell>
          <cell r="O5621" t="str">
            <v>gchateaug</v>
          </cell>
        </row>
        <row r="5622">
          <cell r="A5622" t="str">
            <v>2000</v>
          </cell>
          <cell r="B5622" t="str">
            <v>DE13</v>
          </cell>
          <cell r="C5622" t="str">
            <v>A00</v>
          </cell>
          <cell r="D5622" t="str">
            <v>PC_EMP</v>
          </cell>
          <cell r="E5622" t="str">
            <v>T</v>
          </cell>
          <cell r="F5622" t="str">
            <v>BES</v>
          </cell>
          <cell r="G5622" t="str">
            <v>TOTAL</v>
          </cell>
          <cell r="H5622" t="str">
            <v>:</v>
          </cell>
          <cell r="I5622" t="str">
            <v>NC</v>
          </cell>
          <cell r="K5622" t="str">
            <v>V</v>
          </cell>
          <cell r="L5622">
            <v>38673.422581018516</v>
          </cell>
          <cell r="M5622" t="str">
            <v>gchateaug</v>
          </cell>
          <cell r="N5622">
            <v>38680.624421296299</v>
          </cell>
          <cell r="O5622" t="str">
            <v>gchateaug</v>
          </cell>
        </row>
        <row r="5623">
          <cell r="A5623" t="str">
            <v>2000</v>
          </cell>
          <cell r="B5623" t="str">
            <v>DE13</v>
          </cell>
          <cell r="C5623" t="str">
            <v>A00</v>
          </cell>
          <cell r="D5623" t="str">
            <v>PC_EMP</v>
          </cell>
          <cell r="E5623" t="str">
            <v>T</v>
          </cell>
          <cell r="F5623" t="str">
            <v>TOTAL</v>
          </cell>
          <cell r="G5623" t="str">
            <v>TOTAL</v>
          </cell>
          <cell r="H5623" t="str">
            <v>:</v>
          </cell>
          <cell r="I5623" t="str">
            <v>NC</v>
          </cell>
          <cell r="K5623" t="str">
            <v>V</v>
          </cell>
          <cell r="L5623">
            <v>38673.422592592593</v>
          </cell>
          <cell r="M5623" t="str">
            <v>gchateaug</v>
          </cell>
          <cell r="N5623">
            <v>38680.624421296299</v>
          </cell>
          <cell r="O5623" t="str">
            <v>gchateaug</v>
          </cell>
        </row>
        <row r="5624">
          <cell r="A5624" t="str">
            <v>2000</v>
          </cell>
          <cell r="B5624" t="str">
            <v>DE12</v>
          </cell>
          <cell r="C5624" t="str">
            <v>A00</v>
          </cell>
          <cell r="D5624" t="str">
            <v>PC_EMP</v>
          </cell>
          <cell r="E5624" t="str">
            <v>T</v>
          </cell>
          <cell r="F5624" t="str">
            <v>BES</v>
          </cell>
          <cell r="G5624" t="str">
            <v>TOTAL</v>
          </cell>
          <cell r="H5624" t="str">
            <v>:</v>
          </cell>
          <cell r="I5624" t="str">
            <v>NC</v>
          </cell>
          <cell r="K5624" t="str">
            <v>V</v>
          </cell>
          <cell r="L5624">
            <v>38673.422592592593</v>
          </cell>
          <cell r="M5624" t="str">
            <v>gchateaug</v>
          </cell>
          <cell r="N5624">
            <v>38680.624421296299</v>
          </cell>
          <cell r="O5624" t="str">
            <v>gchateaug</v>
          </cell>
        </row>
        <row r="5625">
          <cell r="A5625" t="str">
            <v>2000</v>
          </cell>
          <cell r="B5625" t="str">
            <v>DE12</v>
          </cell>
          <cell r="C5625" t="str">
            <v>A00</v>
          </cell>
          <cell r="D5625" t="str">
            <v>PC_EMP</v>
          </cell>
          <cell r="E5625" t="str">
            <v>T</v>
          </cell>
          <cell r="F5625" t="str">
            <v>TOTAL</v>
          </cell>
          <cell r="G5625" t="str">
            <v>TOTAL</v>
          </cell>
          <cell r="H5625" t="str">
            <v>:</v>
          </cell>
          <cell r="I5625" t="str">
            <v>NC</v>
          </cell>
          <cell r="K5625" t="str">
            <v>V</v>
          </cell>
          <cell r="L5625">
            <v>38673.422592592593</v>
          </cell>
          <cell r="M5625" t="str">
            <v>gchateaug</v>
          </cell>
          <cell r="N5625">
            <v>38680.624421296299</v>
          </cell>
          <cell r="O5625" t="str">
            <v>gchateaug</v>
          </cell>
        </row>
        <row r="5626">
          <cell r="A5626" t="str">
            <v>2000</v>
          </cell>
          <cell r="B5626" t="str">
            <v>DE1</v>
          </cell>
          <cell r="C5626" t="str">
            <v>A00</v>
          </cell>
          <cell r="D5626" t="str">
            <v>PC_EMP</v>
          </cell>
          <cell r="E5626" t="str">
            <v>T</v>
          </cell>
          <cell r="F5626" t="str">
            <v>BES</v>
          </cell>
          <cell r="G5626" t="str">
            <v>TOTAL</v>
          </cell>
          <cell r="H5626" t="str">
            <v>:</v>
          </cell>
          <cell r="I5626" t="str">
            <v>NC</v>
          </cell>
          <cell r="K5626" t="str">
            <v>V</v>
          </cell>
          <cell r="L5626">
            <v>38673.422592592593</v>
          </cell>
          <cell r="M5626" t="str">
            <v>gchateaug</v>
          </cell>
          <cell r="N5626">
            <v>38680.624421296299</v>
          </cell>
          <cell r="O5626" t="str">
            <v>gchateaug</v>
          </cell>
        </row>
        <row r="5627">
          <cell r="A5627" t="str">
            <v>2003</v>
          </cell>
          <cell r="B5627" t="str">
            <v>GR2</v>
          </cell>
          <cell r="C5627" t="str">
            <v>A00</v>
          </cell>
          <cell r="D5627" t="str">
            <v>PC_EMP</v>
          </cell>
          <cell r="E5627" t="str">
            <v>T</v>
          </cell>
          <cell r="F5627" t="str">
            <v>BES</v>
          </cell>
          <cell r="G5627" t="str">
            <v>RSE</v>
          </cell>
          <cell r="I5627" t="str">
            <v>MS</v>
          </cell>
          <cell r="K5627" t="str">
            <v>V</v>
          </cell>
          <cell r="L5627">
            <v>38673.422592592593</v>
          </cell>
          <cell r="M5627" t="str">
            <v>gchateaug</v>
          </cell>
          <cell r="N5627">
            <v>38680.624432870369</v>
          </cell>
          <cell r="O5627" t="str">
            <v>gchateaug</v>
          </cell>
          <cell r="Q5627">
            <v>0.03</v>
          </cell>
        </row>
        <row r="5628">
          <cell r="A5628" t="str">
            <v>2003</v>
          </cell>
          <cell r="B5628" t="str">
            <v>GR2</v>
          </cell>
          <cell r="C5628" t="str">
            <v>A00</v>
          </cell>
          <cell r="D5628" t="str">
            <v>PC_EMP</v>
          </cell>
          <cell r="E5628" t="str">
            <v>T</v>
          </cell>
          <cell r="F5628" t="str">
            <v>TOTAL</v>
          </cell>
          <cell r="G5628" t="str">
            <v>RSE</v>
          </cell>
          <cell r="I5628" t="str">
            <v>MS</v>
          </cell>
          <cell r="K5628" t="str">
            <v>V</v>
          </cell>
          <cell r="L5628">
            <v>38673.422592592593</v>
          </cell>
          <cell r="M5628" t="str">
            <v>gchateaug</v>
          </cell>
          <cell r="N5628">
            <v>38680.624432870369</v>
          </cell>
          <cell r="O5628" t="str">
            <v>gchateaug</v>
          </cell>
          <cell r="Q5628">
            <v>0.42</v>
          </cell>
        </row>
        <row r="5629">
          <cell r="A5629" t="str">
            <v>2003</v>
          </cell>
          <cell r="B5629" t="str">
            <v>GR1</v>
          </cell>
          <cell r="C5629" t="str">
            <v>A00</v>
          </cell>
          <cell r="D5629" t="str">
            <v>PC_EMP</v>
          </cell>
          <cell r="E5629" t="str">
            <v>T</v>
          </cell>
          <cell r="F5629" t="str">
            <v>BES</v>
          </cell>
          <cell r="G5629" t="str">
            <v>RSE</v>
          </cell>
          <cell r="I5629" t="str">
            <v>MS</v>
          </cell>
          <cell r="K5629" t="str">
            <v>V</v>
          </cell>
          <cell r="L5629">
            <v>38673.422592592593</v>
          </cell>
          <cell r="M5629" t="str">
            <v>gchateaug</v>
          </cell>
          <cell r="N5629">
            <v>38680.624432870369</v>
          </cell>
          <cell r="O5629" t="str">
            <v>gchateaug</v>
          </cell>
          <cell r="Q5629">
            <v>0.09</v>
          </cell>
        </row>
        <row r="5630">
          <cell r="A5630" t="str">
            <v>2003</v>
          </cell>
          <cell r="B5630" t="str">
            <v>GR1</v>
          </cell>
          <cell r="C5630" t="str">
            <v>A00</v>
          </cell>
          <cell r="D5630" t="str">
            <v>PC_EMP</v>
          </cell>
          <cell r="E5630" t="str">
            <v>T</v>
          </cell>
          <cell r="F5630" t="str">
            <v>TOTAL</v>
          </cell>
          <cell r="G5630" t="str">
            <v>RSE</v>
          </cell>
          <cell r="I5630" t="str">
            <v>MS</v>
          </cell>
          <cell r="K5630" t="str">
            <v>V</v>
          </cell>
          <cell r="L5630">
            <v>38673.422592592593</v>
          </cell>
          <cell r="M5630" t="str">
            <v>gchateaug</v>
          </cell>
          <cell r="N5630">
            <v>38680.624432870369</v>
          </cell>
          <cell r="O5630" t="str">
            <v>gchateaug</v>
          </cell>
          <cell r="Q5630">
            <v>0.67</v>
          </cell>
        </row>
        <row r="5631">
          <cell r="A5631" t="str">
            <v>2003</v>
          </cell>
          <cell r="B5631" t="str">
            <v>ITD2</v>
          </cell>
          <cell r="C5631" t="str">
            <v>A00</v>
          </cell>
          <cell r="D5631" t="str">
            <v>PC_EMP</v>
          </cell>
          <cell r="E5631" t="str">
            <v>T</v>
          </cell>
          <cell r="F5631" t="str">
            <v>TOTAL</v>
          </cell>
          <cell r="G5631" t="str">
            <v>TOTAL</v>
          </cell>
          <cell r="I5631" t="str">
            <v>MS</v>
          </cell>
          <cell r="K5631" t="str">
            <v>V</v>
          </cell>
          <cell r="L5631">
            <v>38673.422627314816</v>
          </cell>
          <cell r="M5631" t="str">
            <v>gchateaug</v>
          </cell>
          <cell r="N5631">
            <v>38680.624479166669</v>
          </cell>
          <cell r="O5631" t="str">
            <v>gchateaug</v>
          </cell>
          <cell r="Q5631">
            <v>1.32</v>
          </cell>
        </row>
        <row r="5632">
          <cell r="A5632" t="str">
            <v>2003</v>
          </cell>
          <cell r="B5632" t="str">
            <v>ITD2</v>
          </cell>
          <cell r="C5632" t="str">
            <v>A00</v>
          </cell>
          <cell r="D5632" t="str">
            <v>PC_EMP</v>
          </cell>
          <cell r="E5632" t="str">
            <v>T</v>
          </cell>
          <cell r="F5632" t="str">
            <v>TOTAL</v>
          </cell>
          <cell r="G5632" t="str">
            <v>RSE</v>
          </cell>
          <cell r="I5632" t="str">
            <v>MS</v>
          </cell>
          <cell r="K5632" t="str">
            <v>V</v>
          </cell>
          <cell r="L5632">
            <v>38673.422627314816</v>
          </cell>
          <cell r="M5632" t="str">
            <v>gchateaug</v>
          </cell>
          <cell r="N5632">
            <v>38680.624479166669</v>
          </cell>
          <cell r="O5632" t="str">
            <v>gchateaug</v>
          </cell>
          <cell r="Q5632">
            <v>0.6</v>
          </cell>
        </row>
        <row r="5633">
          <cell r="A5633" t="str">
            <v>2003</v>
          </cell>
          <cell r="B5633" t="str">
            <v>ITD2</v>
          </cell>
          <cell r="C5633" t="str">
            <v>A00</v>
          </cell>
          <cell r="D5633" t="str">
            <v>PC_EMP</v>
          </cell>
          <cell r="E5633" t="str">
            <v>T</v>
          </cell>
          <cell r="F5633" t="str">
            <v>BES</v>
          </cell>
          <cell r="G5633" t="str">
            <v>TOTAL</v>
          </cell>
          <cell r="I5633" t="str">
            <v>MS</v>
          </cell>
          <cell r="K5633" t="str">
            <v>V</v>
          </cell>
          <cell r="L5633">
            <v>38673.422627314816</v>
          </cell>
          <cell r="M5633" t="str">
            <v>gchateaug</v>
          </cell>
          <cell r="N5633">
            <v>38680.624479166669</v>
          </cell>
          <cell r="O5633" t="str">
            <v>gchateaug</v>
          </cell>
          <cell r="Q5633">
            <v>0.19</v>
          </cell>
        </row>
        <row r="5634">
          <cell r="A5634" t="str">
            <v>2003</v>
          </cell>
          <cell r="B5634" t="str">
            <v>ITD2</v>
          </cell>
          <cell r="C5634" t="str">
            <v>A00</v>
          </cell>
          <cell r="D5634" t="str">
            <v>PC_EMP</v>
          </cell>
          <cell r="E5634" t="str">
            <v>T</v>
          </cell>
          <cell r="F5634" t="str">
            <v>BES</v>
          </cell>
          <cell r="G5634" t="str">
            <v>RSE</v>
          </cell>
          <cell r="I5634" t="str">
            <v>MS</v>
          </cell>
          <cell r="K5634" t="str">
            <v>V</v>
          </cell>
          <cell r="L5634">
            <v>38673.422627314816</v>
          </cell>
          <cell r="M5634" t="str">
            <v>gchateaug</v>
          </cell>
          <cell r="N5634">
            <v>38680.624479166669</v>
          </cell>
          <cell r="O5634" t="str">
            <v>gchateaug</v>
          </cell>
          <cell r="Q5634">
            <v>0.05</v>
          </cell>
        </row>
        <row r="5635">
          <cell r="A5635" t="str">
            <v>2002</v>
          </cell>
          <cell r="B5635" t="str">
            <v>DEG</v>
          </cell>
          <cell r="C5635" t="str">
            <v>A00</v>
          </cell>
          <cell r="D5635" t="str">
            <v>PC_EMP</v>
          </cell>
          <cell r="E5635" t="str">
            <v>T</v>
          </cell>
          <cell r="F5635" t="str">
            <v>BES</v>
          </cell>
          <cell r="G5635" t="str">
            <v>TOTAL</v>
          </cell>
          <cell r="H5635" t="str">
            <v>:</v>
          </cell>
          <cell r="I5635" t="str">
            <v>MS</v>
          </cell>
          <cell r="K5635" t="str">
            <v>V</v>
          </cell>
          <cell r="L5635">
            <v>38673.422627314816</v>
          </cell>
          <cell r="M5635" t="str">
            <v>gchateaug</v>
          </cell>
          <cell r="N5635">
            <v>38680.624479166669</v>
          </cell>
          <cell r="O5635" t="str">
            <v>gchateaug</v>
          </cell>
        </row>
        <row r="5636">
          <cell r="A5636" t="str">
            <v>2002</v>
          </cell>
          <cell r="B5636" t="str">
            <v>DEF</v>
          </cell>
          <cell r="C5636" t="str">
            <v>A00</v>
          </cell>
          <cell r="D5636" t="str">
            <v>PC_EMP</v>
          </cell>
          <cell r="E5636" t="str">
            <v>T</v>
          </cell>
          <cell r="F5636" t="str">
            <v>TOTAL</v>
          </cell>
          <cell r="G5636" t="str">
            <v>TOTAL</v>
          </cell>
          <cell r="H5636" t="str">
            <v>:</v>
          </cell>
          <cell r="I5636" t="str">
            <v>MS</v>
          </cell>
          <cell r="K5636" t="str">
            <v>V</v>
          </cell>
          <cell r="L5636">
            <v>38673.422627314816</v>
          </cell>
          <cell r="M5636" t="str">
            <v>gchateaug</v>
          </cell>
          <cell r="N5636">
            <v>38680.624479166669</v>
          </cell>
          <cell r="O5636" t="str">
            <v>gchateaug</v>
          </cell>
        </row>
        <row r="5637">
          <cell r="A5637" t="str">
            <v>2002</v>
          </cell>
          <cell r="B5637" t="str">
            <v>DEF</v>
          </cell>
          <cell r="C5637" t="str">
            <v>A00</v>
          </cell>
          <cell r="D5637" t="str">
            <v>PC_EMP</v>
          </cell>
          <cell r="E5637" t="str">
            <v>T</v>
          </cell>
          <cell r="F5637" t="str">
            <v>BES</v>
          </cell>
          <cell r="G5637" t="str">
            <v>TOTAL</v>
          </cell>
          <cell r="H5637" t="str">
            <v>:</v>
          </cell>
          <cell r="I5637" t="str">
            <v>MS</v>
          </cell>
          <cell r="K5637" t="str">
            <v>V</v>
          </cell>
          <cell r="L5637">
            <v>38673.422627314816</v>
          </cell>
          <cell r="M5637" t="str">
            <v>gchateaug</v>
          </cell>
          <cell r="N5637">
            <v>38680.624479166669</v>
          </cell>
          <cell r="O5637" t="str">
            <v>gchateaug</v>
          </cell>
        </row>
        <row r="5638">
          <cell r="A5638" t="str">
            <v>2002</v>
          </cell>
          <cell r="B5638" t="str">
            <v>DEE2</v>
          </cell>
          <cell r="C5638" t="str">
            <v>A00</v>
          </cell>
          <cell r="D5638" t="str">
            <v>PC_EMP</v>
          </cell>
          <cell r="E5638" t="str">
            <v>T</v>
          </cell>
          <cell r="F5638" t="str">
            <v>TOTAL</v>
          </cell>
          <cell r="G5638" t="str">
            <v>TOTAL</v>
          </cell>
          <cell r="H5638" t="str">
            <v>:</v>
          </cell>
          <cell r="I5638" t="str">
            <v>MS</v>
          </cell>
          <cell r="K5638" t="str">
            <v>V</v>
          </cell>
          <cell r="L5638">
            <v>38673.422627314816</v>
          </cell>
          <cell r="M5638" t="str">
            <v>gchateaug</v>
          </cell>
          <cell r="N5638">
            <v>38680.624479166669</v>
          </cell>
          <cell r="O5638" t="str">
            <v>gchateaug</v>
          </cell>
        </row>
        <row r="5639">
          <cell r="A5639" t="str">
            <v>2002</v>
          </cell>
          <cell r="B5639" t="str">
            <v>DEE2</v>
          </cell>
          <cell r="C5639" t="str">
            <v>A00</v>
          </cell>
          <cell r="D5639" t="str">
            <v>PC_EMP</v>
          </cell>
          <cell r="E5639" t="str">
            <v>T</v>
          </cell>
          <cell r="F5639" t="str">
            <v>BES</v>
          </cell>
          <cell r="G5639" t="str">
            <v>TOTAL</v>
          </cell>
          <cell r="H5639" t="str">
            <v>:</v>
          </cell>
          <cell r="I5639" t="str">
            <v>MS</v>
          </cell>
          <cell r="K5639" t="str">
            <v>V</v>
          </cell>
          <cell r="L5639">
            <v>38673.422627314816</v>
          </cell>
          <cell r="M5639" t="str">
            <v>gchateaug</v>
          </cell>
          <cell r="N5639">
            <v>38680.624479166669</v>
          </cell>
          <cell r="O5639" t="str">
            <v>gchateaug</v>
          </cell>
        </row>
        <row r="5640">
          <cell r="A5640" t="str">
            <v>2002</v>
          </cell>
          <cell r="B5640" t="str">
            <v>DE73</v>
          </cell>
          <cell r="C5640" t="str">
            <v>A00</v>
          </cell>
          <cell r="D5640" t="str">
            <v>PC_EMP</v>
          </cell>
          <cell r="E5640" t="str">
            <v>T</v>
          </cell>
          <cell r="F5640" t="str">
            <v>TOTAL</v>
          </cell>
          <cell r="G5640" t="str">
            <v>TOTAL</v>
          </cell>
          <cell r="H5640" t="str">
            <v>:</v>
          </cell>
          <cell r="I5640" t="str">
            <v>MS</v>
          </cell>
          <cell r="K5640" t="str">
            <v>V</v>
          </cell>
          <cell r="L5640">
            <v>38673.422627314816</v>
          </cell>
          <cell r="M5640" t="str">
            <v>gchateaug</v>
          </cell>
          <cell r="N5640">
            <v>38680.624479166669</v>
          </cell>
          <cell r="O5640" t="str">
            <v>gchateaug</v>
          </cell>
        </row>
        <row r="5641">
          <cell r="A5641" t="str">
            <v>2002</v>
          </cell>
          <cell r="B5641" t="str">
            <v>DE73</v>
          </cell>
          <cell r="C5641" t="str">
            <v>A00</v>
          </cell>
          <cell r="D5641" t="str">
            <v>PC_EMP</v>
          </cell>
          <cell r="E5641" t="str">
            <v>T</v>
          </cell>
          <cell r="F5641" t="str">
            <v>BES</v>
          </cell>
          <cell r="G5641" t="str">
            <v>TOTAL</v>
          </cell>
          <cell r="H5641" t="str">
            <v>:</v>
          </cell>
          <cell r="I5641" t="str">
            <v>MS</v>
          </cell>
          <cell r="K5641" t="str">
            <v>V</v>
          </cell>
          <cell r="L5641">
            <v>38673.422627314816</v>
          </cell>
          <cell r="M5641" t="str">
            <v>gchateaug</v>
          </cell>
          <cell r="N5641">
            <v>38680.624479166669</v>
          </cell>
          <cell r="O5641" t="str">
            <v>gchateaug</v>
          </cell>
        </row>
        <row r="5642">
          <cell r="A5642" t="str">
            <v>2002</v>
          </cell>
          <cell r="B5642" t="str">
            <v>DE25</v>
          </cell>
          <cell r="C5642" t="str">
            <v>A00</v>
          </cell>
          <cell r="D5642" t="str">
            <v>PC_EMP</v>
          </cell>
          <cell r="E5642" t="str">
            <v>T</v>
          </cell>
          <cell r="F5642" t="str">
            <v>TOTAL</v>
          </cell>
          <cell r="G5642" t="str">
            <v>TOTAL</v>
          </cell>
          <cell r="H5642" t="str">
            <v>:</v>
          </cell>
          <cell r="I5642" t="str">
            <v>MS</v>
          </cell>
          <cell r="K5642" t="str">
            <v>V</v>
          </cell>
          <cell r="L5642">
            <v>38673.422627314816</v>
          </cell>
          <cell r="M5642" t="str">
            <v>gchateaug</v>
          </cell>
          <cell r="N5642">
            <v>38680.624479166669</v>
          </cell>
          <cell r="O5642" t="str">
            <v>gchateaug</v>
          </cell>
        </row>
        <row r="5643">
          <cell r="A5643" t="str">
            <v>2002</v>
          </cell>
          <cell r="B5643" t="str">
            <v>DEE1</v>
          </cell>
          <cell r="C5643" t="str">
            <v>A00</v>
          </cell>
          <cell r="D5643" t="str">
            <v>PC_EMP</v>
          </cell>
          <cell r="E5643" t="str">
            <v>T</v>
          </cell>
          <cell r="F5643" t="str">
            <v>TOTAL</v>
          </cell>
          <cell r="G5643" t="str">
            <v>TOTAL</v>
          </cell>
          <cell r="H5643" t="str">
            <v>:</v>
          </cell>
          <cell r="I5643" t="str">
            <v>MS</v>
          </cell>
          <cell r="K5643" t="str">
            <v>V</v>
          </cell>
          <cell r="L5643">
            <v>38673.422627314816</v>
          </cell>
          <cell r="M5643" t="str">
            <v>gchateaug</v>
          </cell>
          <cell r="N5643">
            <v>38680.624479166669</v>
          </cell>
          <cell r="O5643" t="str">
            <v>gchateaug</v>
          </cell>
        </row>
        <row r="5644">
          <cell r="A5644" t="str">
            <v>2002</v>
          </cell>
          <cell r="B5644" t="str">
            <v>DEE1</v>
          </cell>
          <cell r="C5644" t="str">
            <v>A00</v>
          </cell>
          <cell r="D5644" t="str">
            <v>PC_EMP</v>
          </cell>
          <cell r="E5644" t="str">
            <v>T</v>
          </cell>
          <cell r="F5644" t="str">
            <v>BES</v>
          </cell>
          <cell r="G5644" t="str">
            <v>TOTAL</v>
          </cell>
          <cell r="H5644" t="str">
            <v>:</v>
          </cell>
          <cell r="I5644" t="str">
            <v>MS</v>
          </cell>
          <cell r="K5644" t="str">
            <v>V</v>
          </cell>
          <cell r="L5644">
            <v>38673.422627314816</v>
          </cell>
          <cell r="M5644" t="str">
            <v>gchateaug</v>
          </cell>
          <cell r="N5644">
            <v>38680.624479166669</v>
          </cell>
          <cell r="O5644" t="str">
            <v>gchateaug</v>
          </cell>
        </row>
        <row r="5645">
          <cell r="A5645" t="str">
            <v>2002</v>
          </cell>
          <cell r="B5645" t="str">
            <v>DEB2</v>
          </cell>
          <cell r="C5645" t="str">
            <v>A00</v>
          </cell>
          <cell r="D5645" t="str">
            <v>PC_EMP</v>
          </cell>
          <cell r="E5645" t="str">
            <v>T</v>
          </cell>
          <cell r="F5645" t="str">
            <v>TOTAL</v>
          </cell>
          <cell r="G5645" t="str">
            <v>TOTAL</v>
          </cell>
          <cell r="H5645" t="str">
            <v>:</v>
          </cell>
          <cell r="I5645" t="str">
            <v>MS</v>
          </cell>
          <cell r="K5645" t="str">
            <v>V</v>
          </cell>
          <cell r="L5645">
            <v>38673.422627314816</v>
          </cell>
          <cell r="M5645" t="str">
            <v>gchateaug</v>
          </cell>
          <cell r="N5645">
            <v>38680.624479166669</v>
          </cell>
          <cell r="O5645" t="str">
            <v>gchateaug</v>
          </cell>
        </row>
        <row r="5646">
          <cell r="A5646" t="str">
            <v>2002</v>
          </cell>
          <cell r="B5646" t="str">
            <v>DEB2</v>
          </cell>
          <cell r="C5646" t="str">
            <v>A00</v>
          </cell>
          <cell r="D5646" t="str">
            <v>PC_EMP</v>
          </cell>
          <cell r="E5646" t="str">
            <v>T</v>
          </cell>
          <cell r="F5646" t="str">
            <v>BES</v>
          </cell>
          <cell r="G5646" t="str">
            <v>TOTAL</v>
          </cell>
          <cell r="H5646" t="str">
            <v>:</v>
          </cell>
          <cell r="I5646" t="str">
            <v>MS</v>
          </cell>
          <cell r="K5646" t="str">
            <v>V</v>
          </cell>
          <cell r="L5646">
            <v>38673.422627314816</v>
          </cell>
          <cell r="M5646" t="str">
            <v>gchateaug</v>
          </cell>
          <cell r="N5646">
            <v>38680.624479166669</v>
          </cell>
          <cell r="O5646" t="str">
            <v>gchateaug</v>
          </cell>
        </row>
        <row r="5647">
          <cell r="A5647" t="str">
            <v>2002</v>
          </cell>
          <cell r="B5647" t="str">
            <v>DEA5</v>
          </cell>
          <cell r="C5647" t="str">
            <v>A00</v>
          </cell>
          <cell r="D5647" t="str">
            <v>PC_EMP</v>
          </cell>
          <cell r="E5647" t="str">
            <v>T</v>
          </cell>
          <cell r="F5647" t="str">
            <v>TOTAL</v>
          </cell>
          <cell r="G5647" t="str">
            <v>TOTAL</v>
          </cell>
          <cell r="H5647" t="str">
            <v>:</v>
          </cell>
          <cell r="I5647" t="str">
            <v>MS</v>
          </cell>
          <cell r="K5647" t="str">
            <v>V</v>
          </cell>
          <cell r="L5647">
            <v>38673.422627314816</v>
          </cell>
          <cell r="M5647" t="str">
            <v>gchateaug</v>
          </cell>
          <cell r="N5647">
            <v>38680.624479166669</v>
          </cell>
          <cell r="O5647" t="str">
            <v>gchateaug</v>
          </cell>
        </row>
        <row r="5648">
          <cell r="A5648" t="str">
            <v>2002</v>
          </cell>
          <cell r="B5648" t="str">
            <v>DEA5</v>
          </cell>
          <cell r="C5648" t="str">
            <v>A00</v>
          </cell>
          <cell r="D5648" t="str">
            <v>PC_EMP</v>
          </cell>
          <cell r="E5648" t="str">
            <v>T</v>
          </cell>
          <cell r="F5648" t="str">
            <v>BES</v>
          </cell>
          <cell r="G5648" t="str">
            <v>TOTAL</v>
          </cell>
          <cell r="H5648" t="str">
            <v>:</v>
          </cell>
          <cell r="I5648" t="str">
            <v>MS</v>
          </cell>
          <cell r="K5648" t="str">
            <v>V</v>
          </cell>
          <cell r="L5648">
            <v>38673.422627314816</v>
          </cell>
          <cell r="M5648" t="str">
            <v>gchateaug</v>
          </cell>
          <cell r="N5648">
            <v>38680.624479166669</v>
          </cell>
          <cell r="O5648" t="str">
            <v>gchateaug</v>
          </cell>
        </row>
        <row r="5649">
          <cell r="A5649" t="str">
            <v>2002</v>
          </cell>
          <cell r="B5649" t="str">
            <v>DEA2</v>
          </cell>
          <cell r="C5649" t="str">
            <v>A00</v>
          </cell>
          <cell r="D5649" t="str">
            <v>PC_EMP</v>
          </cell>
          <cell r="E5649" t="str">
            <v>T</v>
          </cell>
          <cell r="F5649" t="str">
            <v>TOTAL</v>
          </cell>
          <cell r="G5649" t="str">
            <v>TOTAL</v>
          </cell>
          <cell r="H5649" t="str">
            <v>:</v>
          </cell>
          <cell r="I5649" t="str">
            <v>MS</v>
          </cell>
          <cell r="K5649" t="str">
            <v>V</v>
          </cell>
          <cell r="L5649">
            <v>38673.422627314816</v>
          </cell>
          <cell r="M5649" t="str">
            <v>gchateaug</v>
          </cell>
          <cell r="N5649">
            <v>38680.624479166669</v>
          </cell>
          <cell r="O5649" t="str">
            <v>gchateaug</v>
          </cell>
        </row>
        <row r="5650">
          <cell r="A5650" t="str">
            <v>2000</v>
          </cell>
          <cell r="B5650" t="str">
            <v>DE1</v>
          </cell>
          <cell r="C5650" t="str">
            <v>A00</v>
          </cell>
          <cell r="D5650" t="str">
            <v>PC_EMP</v>
          </cell>
          <cell r="E5650" t="str">
            <v>T</v>
          </cell>
          <cell r="F5650" t="str">
            <v>TOTAL</v>
          </cell>
          <cell r="G5650" t="str">
            <v>TOTAL</v>
          </cell>
          <cell r="H5650" t="str">
            <v>:</v>
          </cell>
          <cell r="I5650" t="str">
            <v>NC</v>
          </cell>
          <cell r="K5650" t="str">
            <v>V</v>
          </cell>
          <cell r="L5650">
            <v>38673.422592592593</v>
          </cell>
          <cell r="M5650" t="str">
            <v>gchateaug</v>
          </cell>
          <cell r="N5650">
            <v>38680.624421296299</v>
          </cell>
          <cell r="O5650" t="str">
            <v>gchateaug</v>
          </cell>
        </row>
        <row r="5651">
          <cell r="A5651" t="str">
            <v>2002</v>
          </cell>
          <cell r="B5651" t="str">
            <v>DEA3</v>
          </cell>
          <cell r="C5651" t="str">
            <v>A00</v>
          </cell>
          <cell r="D5651" t="str">
            <v>PC_EMP</v>
          </cell>
          <cell r="E5651" t="str">
            <v>T</v>
          </cell>
          <cell r="F5651" t="str">
            <v>BES</v>
          </cell>
          <cell r="G5651" t="str">
            <v>TOTAL</v>
          </cell>
          <cell r="H5651" t="str">
            <v>:</v>
          </cell>
          <cell r="I5651" t="str">
            <v>MS</v>
          </cell>
          <cell r="K5651" t="str">
            <v>V</v>
          </cell>
          <cell r="L5651">
            <v>38673.422592592593</v>
          </cell>
          <cell r="M5651" t="str">
            <v>gchateaug</v>
          </cell>
          <cell r="N5651">
            <v>38680.624421296299</v>
          </cell>
          <cell r="O5651" t="str">
            <v>gchateaug</v>
          </cell>
        </row>
        <row r="5652">
          <cell r="A5652" t="str">
            <v>2002</v>
          </cell>
          <cell r="B5652" t="str">
            <v>DEA3</v>
          </cell>
          <cell r="C5652" t="str">
            <v>A00</v>
          </cell>
          <cell r="D5652" t="str">
            <v>PC_EMP</v>
          </cell>
          <cell r="E5652" t="str">
            <v>T</v>
          </cell>
          <cell r="F5652" t="str">
            <v>TOTAL</v>
          </cell>
          <cell r="G5652" t="str">
            <v>TOTAL</v>
          </cell>
          <cell r="H5652" t="str">
            <v>:</v>
          </cell>
          <cell r="I5652" t="str">
            <v>MS</v>
          </cell>
          <cell r="K5652" t="str">
            <v>V</v>
          </cell>
          <cell r="L5652">
            <v>38673.422592592593</v>
          </cell>
          <cell r="M5652" t="str">
            <v>gchateaug</v>
          </cell>
          <cell r="N5652">
            <v>38680.624421296299</v>
          </cell>
          <cell r="O5652" t="str">
            <v>gchateaug</v>
          </cell>
        </row>
        <row r="5653">
          <cell r="A5653" t="str">
            <v>2002</v>
          </cell>
          <cell r="B5653" t="str">
            <v>DE94</v>
          </cell>
          <cell r="C5653" t="str">
            <v>A00</v>
          </cell>
          <cell r="D5653" t="str">
            <v>PC_EMP</v>
          </cell>
          <cell r="E5653" t="str">
            <v>T</v>
          </cell>
          <cell r="F5653" t="str">
            <v>BES</v>
          </cell>
          <cell r="G5653" t="str">
            <v>TOTAL</v>
          </cell>
          <cell r="H5653" t="str">
            <v>:</v>
          </cell>
          <cell r="I5653" t="str">
            <v>MS</v>
          </cell>
          <cell r="K5653" t="str">
            <v>V</v>
          </cell>
          <cell r="L5653">
            <v>38673.422592592593</v>
          </cell>
          <cell r="M5653" t="str">
            <v>gchateaug</v>
          </cell>
          <cell r="N5653">
            <v>38680.624421296299</v>
          </cell>
          <cell r="O5653" t="str">
            <v>gchateaug</v>
          </cell>
        </row>
        <row r="5654">
          <cell r="A5654" t="str">
            <v>2002</v>
          </cell>
          <cell r="B5654" t="str">
            <v>DE94</v>
          </cell>
          <cell r="C5654" t="str">
            <v>A00</v>
          </cell>
          <cell r="D5654" t="str">
            <v>PC_EMP</v>
          </cell>
          <cell r="E5654" t="str">
            <v>T</v>
          </cell>
          <cell r="F5654" t="str">
            <v>TOTAL</v>
          </cell>
          <cell r="G5654" t="str">
            <v>TOTAL</v>
          </cell>
          <cell r="H5654" t="str">
            <v>:</v>
          </cell>
          <cell r="I5654" t="str">
            <v>MS</v>
          </cell>
          <cell r="K5654" t="str">
            <v>V</v>
          </cell>
          <cell r="L5654">
            <v>38673.422592592593</v>
          </cell>
          <cell r="M5654" t="str">
            <v>gchateaug</v>
          </cell>
          <cell r="N5654">
            <v>38680.624421296299</v>
          </cell>
          <cell r="O5654" t="str">
            <v>gchateaug</v>
          </cell>
        </row>
        <row r="5655">
          <cell r="A5655" t="str">
            <v>2002</v>
          </cell>
          <cell r="B5655" t="str">
            <v>DE93</v>
          </cell>
          <cell r="C5655" t="str">
            <v>A00</v>
          </cell>
          <cell r="D5655" t="str">
            <v>PC_EMP</v>
          </cell>
          <cell r="E5655" t="str">
            <v>T</v>
          </cell>
          <cell r="F5655" t="str">
            <v>BES</v>
          </cell>
          <cell r="G5655" t="str">
            <v>TOTAL</v>
          </cell>
          <cell r="H5655" t="str">
            <v>:</v>
          </cell>
          <cell r="I5655" t="str">
            <v>MS</v>
          </cell>
          <cell r="K5655" t="str">
            <v>V</v>
          </cell>
          <cell r="L5655">
            <v>38673.422592592593</v>
          </cell>
          <cell r="M5655" t="str">
            <v>gchateaug</v>
          </cell>
          <cell r="N5655">
            <v>38680.624421296299</v>
          </cell>
          <cell r="O5655" t="str">
            <v>gchateaug</v>
          </cell>
        </row>
        <row r="5656">
          <cell r="A5656" t="str">
            <v>2002</v>
          </cell>
          <cell r="B5656" t="str">
            <v>DE93</v>
          </cell>
          <cell r="C5656" t="str">
            <v>A00</v>
          </cell>
          <cell r="D5656" t="str">
            <v>PC_EMP</v>
          </cell>
          <cell r="E5656" t="str">
            <v>T</v>
          </cell>
          <cell r="F5656" t="str">
            <v>TOTAL</v>
          </cell>
          <cell r="G5656" t="str">
            <v>TOTAL</v>
          </cell>
          <cell r="H5656" t="str">
            <v>:</v>
          </cell>
          <cell r="I5656" t="str">
            <v>MS</v>
          </cell>
          <cell r="K5656" t="str">
            <v>V</v>
          </cell>
          <cell r="L5656">
            <v>38673.422592592593</v>
          </cell>
          <cell r="M5656" t="str">
            <v>gchateaug</v>
          </cell>
          <cell r="N5656">
            <v>38680.624421296299</v>
          </cell>
          <cell r="O5656" t="str">
            <v>gchateaug</v>
          </cell>
        </row>
        <row r="5657">
          <cell r="A5657" t="str">
            <v>2002</v>
          </cell>
          <cell r="B5657" t="str">
            <v>DE92</v>
          </cell>
          <cell r="C5657" t="str">
            <v>A00</v>
          </cell>
          <cell r="D5657" t="str">
            <v>PC_EMP</v>
          </cell>
          <cell r="E5657" t="str">
            <v>T</v>
          </cell>
          <cell r="F5657" t="str">
            <v>BES</v>
          </cell>
          <cell r="G5657" t="str">
            <v>TOTAL</v>
          </cell>
          <cell r="H5657" t="str">
            <v>:</v>
          </cell>
          <cell r="I5657" t="str">
            <v>MS</v>
          </cell>
          <cell r="K5657" t="str">
            <v>V</v>
          </cell>
          <cell r="L5657">
            <v>38673.422592592593</v>
          </cell>
          <cell r="M5657" t="str">
            <v>gchateaug</v>
          </cell>
          <cell r="N5657">
            <v>38680.624421296299</v>
          </cell>
          <cell r="O5657" t="str">
            <v>gchateaug</v>
          </cell>
        </row>
        <row r="5658">
          <cell r="A5658" t="str">
            <v>2002</v>
          </cell>
          <cell r="B5658" t="str">
            <v>DE92</v>
          </cell>
          <cell r="C5658" t="str">
            <v>A00</v>
          </cell>
          <cell r="D5658" t="str">
            <v>PC_EMP</v>
          </cell>
          <cell r="E5658" t="str">
            <v>T</v>
          </cell>
          <cell r="F5658" t="str">
            <v>TOTAL</v>
          </cell>
          <cell r="G5658" t="str">
            <v>TOTAL</v>
          </cell>
          <cell r="H5658" t="str">
            <v>:</v>
          </cell>
          <cell r="I5658" t="str">
            <v>MS</v>
          </cell>
          <cell r="K5658" t="str">
            <v>V</v>
          </cell>
          <cell r="L5658">
            <v>38673.422592592593</v>
          </cell>
          <cell r="M5658" t="str">
            <v>gchateaug</v>
          </cell>
          <cell r="N5658">
            <v>38680.624421296299</v>
          </cell>
          <cell r="O5658" t="str">
            <v>gchateaug</v>
          </cell>
        </row>
        <row r="5659">
          <cell r="A5659" t="str">
            <v>2002</v>
          </cell>
          <cell r="B5659" t="str">
            <v>DE9</v>
          </cell>
          <cell r="C5659" t="str">
            <v>A00</v>
          </cell>
          <cell r="D5659" t="str">
            <v>PC_EMP</v>
          </cell>
          <cell r="E5659" t="str">
            <v>T</v>
          </cell>
          <cell r="F5659" t="str">
            <v>BES</v>
          </cell>
          <cell r="G5659" t="str">
            <v>TOTAL</v>
          </cell>
          <cell r="H5659" t="str">
            <v>:</v>
          </cell>
          <cell r="I5659" t="str">
            <v>MS</v>
          </cell>
          <cell r="K5659" t="str">
            <v>V</v>
          </cell>
          <cell r="L5659">
            <v>38673.422592592593</v>
          </cell>
          <cell r="M5659" t="str">
            <v>gchateaug</v>
          </cell>
          <cell r="N5659">
            <v>38680.624421296299</v>
          </cell>
          <cell r="O5659" t="str">
            <v>gchateaug</v>
          </cell>
        </row>
        <row r="5660">
          <cell r="A5660" t="str">
            <v>2002</v>
          </cell>
          <cell r="B5660" t="str">
            <v>DE9</v>
          </cell>
          <cell r="C5660" t="str">
            <v>A00</v>
          </cell>
          <cell r="D5660" t="str">
            <v>PC_EMP</v>
          </cell>
          <cell r="E5660" t="str">
            <v>T</v>
          </cell>
          <cell r="F5660" t="str">
            <v>TOTAL</v>
          </cell>
          <cell r="G5660" t="str">
            <v>TOTAL</v>
          </cell>
          <cell r="H5660" t="str">
            <v>:</v>
          </cell>
          <cell r="I5660" t="str">
            <v>MS</v>
          </cell>
          <cell r="K5660" t="str">
            <v>V</v>
          </cell>
          <cell r="L5660">
            <v>38673.422592592593</v>
          </cell>
          <cell r="M5660" t="str">
            <v>gchateaug</v>
          </cell>
          <cell r="N5660">
            <v>38680.624421296299</v>
          </cell>
          <cell r="O5660" t="str">
            <v>gchateaug</v>
          </cell>
        </row>
        <row r="5661">
          <cell r="A5661" t="str">
            <v>2002</v>
          </cell>
          <cell r="B5661" t="str">
            <v>DE80</v>
          </cell>
          <cell r="C5661" t="str">
            <v>A00</v>
          </cell>
          <cell r="D5661" t="str">
            <v>PC_EMP</v>
          </cell>
          <cell r="E5661" t="str">
            <v>T</v>
          </cell>
          <cell r="F5661" t="str">
            <v>BES</v>
          </cell>
          <cell r="G5661" t="str">
            <v>TOTAL</v>
          </cell>
          <cell r="H5661" t="str">
            <v>:</v>
          </cell>
          <cell r="I5661" t="str">
            <v>MS</v>
          </cell>
          <cell r="K5661" t="str">
            <v>V</v>
          </cell>
          <cell r="L5661">
            <v>38673.422592592593</v>
          </cell>
          <cell r="M5661" t="str">
            <v>gchateaug</v>
          </cell>
          <cell r="N5661">
            <v>38680.624421296299</v>
          </cell>
          <cell r="O5661" t="str">
            <v>gchateaug</v>
          </cell>
        </row>
        <row r="5662">
          <cell r="A5662" t="str">
            <v>2002</v>
          </cell>
          <cell r="B5662" t="str">
            <v>DE80</v>
          </cell>
          <cell r="C5662" t="str">
            <v>A00</v>
          </cell>
          <cell r="D5662" t="str">
            <v>PC_EMP</v>
          </cell>
          <cell r="E5662" t="str">
            <v>T</v>
          </cell>
          <cell r="F5662" t="str">
            <v>TOTAL</v>
          </cell>
          <cell r="G5662" t="str">
            <v>TOTAL</v>
          </cell>
          <cell r="H5662" t="str">
            <v>:</v>
          </cell>
          <cell r="I5662" t="str">
            <v>MS</v>
          </cell>
          <cell r="K5662" t="str">
            <v>V</v>
          </cell>
          <cell r="L5662">
            <v>38673.422592592593</v>
          </cell>
          <cell r="M5662" t="str">
            <v>gchateaug</v>
          </cell>
          <cell r="N5662">
            <v>38680.624421296299</v>
          </cell>
          <cell r="O5662" t="str">
            <v>gchateaug</v>
          </cell>
        </row>
        <row r="5663">
          <cell r="A5663" t="str">
            <v>2002</v>
          </cell>
          <cell r="B5663" t="str">
            <v>DE8</v>
          </cell>
          <cell r="C5663" t="str">
            <v>A00</v>
          </cell>
          <cell r="D5663" t="str">
            <v>PC_EMP</v>
          </cell>
          <cell r="E5663" t="str">
            <v>T</v>
          </cell>
          <cell r="F5663" t="str">
            <v>BES</v>
          </cell>
          <cell r="G5663" t="str">
            <v>TOTAL</v>
          </cell>
          <cell r="H5663" t="str">
            <v>:</v>
          </cell>
          <cell r="I5663" t="str">
            <v>MS</v>
          </cell>
          <cell r="K5663" t="str">
            <v>V</v>
          </cell>
          <cell r="L5663">
            <v>38673.422592592593</v>
          </cell>
          <cell r="M5663" t="str">
            <v>gchateaug</v>
          </cell>
          <cell r="N5663">
            <v>38680.624421296299</v>
          </cell>
          <cell r="O5663" t="str">
            <v>gchateaug</v>
          </cell>
        </row>
        <row r="5664">
          <cell r="A5664" t="str">
            <v>2002</v>
          </cell>
          <cell r="B5664" t="str">
            <v>DE8</v>
          </cell>
          <cell r="C5664" t="str">
            <v>A00</v>
          </cell>
          <cell r="D5664" t="str">
            <v>PC_EMP</v>
          </cell>
          <cell r="E5664" t="str">
            <v>T</v>
          </cell>
          <cell r="F5664" t="str">
            <v>TOTAL</v>
          </cell>
          <cell r="G5664" t="str">
            <v>TOTAL</v>
          </cell>
          <cell r="H5664" t="str">
            <v>:</v>
          </cell>
          <cell r="I5664" t="str">
            <v>MS</v>
          </cell>
          <cell r="K5664" t="str">
            <v>V</v>
          </cell>
          <cell r="L5664">
            <v>38673.422592592593</v>
          </cell>
          <cell r="M5664" t="str">
            <v>gchateaug</v>
          </cell>
          <cell r="N5664">
            <v>38680.624421296299</v>
          </cell>
          <cell r="O5664" t="str">
            <v>gchateaug</v>
          </cell>
        </row>
        <row r="5665">
          <cell r="A5665" t="str">
            <v>2002</v>
          </cell>
          <cell r="B5665" t="str">
            <v>DE72</v>
          </cell>
          <cell r="C5665" t="str">
            <v>A00</v>
          </cell>
          <cell r="D5665" t="str">
            <v>PC_EMP</v>
          </cell>
          <cell r="E5665" t="str">
            <v>T</v>
          </cell>
          <cell r="F5665" t="str">
            <v>BES</v>
          </cell>
          <cell r="G5665" t="str">
            <v>TOTAL</v>
          </cell>
          <cell r="H5665" t="str">
            <v>:</v>
          </cell>
          <cell r="I5665" t="str">
            <v>MS</v>
          </cell>
          <cell r="K5665" t="str">
            <v>V</v>
          </cell>
          <cell r="L5665">
            <v>38673.422592592593</v>
          </cell>
          <cell r="M5665" t="str">
            <v>gchateaug</v>
          </cell>
          <cell r="N5665">
            <v>38680.624421296299</v>
          </cell>
          <cell r="O5665" t="str">
            <v>gchateaug</v>
          </cell>
        </row>
        <row r="5666">
          <cell r="A5666" t="str">
            <v>2002</v>
          </cell>
          <cell r="B5666" t="str">
            <v>DE72</v>
          </cell>
          <cell r="C5666" t="str">
            <v>A00</v>
          </cell>
          <cell r="D5666" t="str">
            <v>PC_EMP</v>
          </cell>
          <cell r="E5666" t="str">
            <v>T</v>
          </cell>
          <cell r="F5666" t="str">
            <v>TOTAL</v>
          </cell>
          <cell r="G5666" t="str">
            <v>TOTAL</v>
          </cell>
          <cell r="H5666" t="str">
            <v>:</v>
          </cell>
          <cell r="I5666" t="str">
            <v>MS</v>
          </cell>
          <cell r="K5666" t="str">
            <v>V</v>
          </cell>
          <cell r="L5666">
            <v>38673.422592592593</v>
          </cell>
          <cell r="M5666" t="str">
            <v>gchateaug</v>
          </cell>
          <cell r="N5666">
            <v>38680.624421296299</v>
          </cell>
          <cell r="O5666" t="str">
            <v>gchateaug</v>
          </cell>
        </row>
        <row r="5667">
          <cell r="A5667" t="str">
            <v>2002</v>
          </cell>
          <cell r="B5667" t="str">
            <v>DE71</v>
          </cell>
          <cell r="C5667" t="str">
            <v>A00</v>
          </cell>
          <cell r="D5667" t="str">
            <v>PC_EMP</v>
          </cell>
          <cell r="E5667" t="str">
            <v>T</v>
          </cell>
          <cell r="F5667" t="str">
            <v>BES</v>
          </cell>
          <cell r="G5667" t="str">
            <v>TOTAL</v>
          </cell>
          <cell r="H5667" t="str">
            <v>:</v>
          </cell>
          <cell r="I5667" t="str">
            <v>MS</v>
          </cell>
          <cell r="K5667" t="str">
            <v>V</v>
          </cell>
          <cell r="L5667">
            <v>38673.422592592593</v>
          </cell>
          <cell r="M5667" t="str">
            <v>gchateaug</v>
          </cell>
          <cell r="N5667">
            <v>38680.624421296299</v>
          </cell>
          <cell r="O5667" t="str">
            <v>gchateaug</v>
          </cell>
        </row>
        <row r="5668">
          <cell r="A5668" t="str">
            <v>2002</v>
          </cell>
          <cell r="B5668" t="str">
            <v>DEA2</v>
          </cell>
          <cell r="C5668" t="str">
            <v>A00</v>
          </cell>
          <cell r="D5668" t="str">
            <v>PC_EMP</v>
          </cell>
          <cell r="E5668" t="str">
            <v>T</v>
          </cell>
          <cell r="F5668" t="str">
            <v>BES</v>
          </cell>
          <cell r="G5668" t="str">
            <v>TOTAL</v>
          </cell>
          <cell r="H5668" t="str">
            <v>:</v>
          </cell>
          <cell r="I5668" t="str">
            <v>MS</v>
          </cell>
          <cell r="K5668" t="str">
            <v>V</v>
          </cell>
          <cell r="L5668">
            <v>38673.422627314816</v>
          </cell>
          <cell r="M5668" t="str">
            <v>gchateaug</v>
          </cell>
          <cell r="N5668">
            <v>38680.624479166669</v>
          </cell>
          <cell r="O5668" t="str">
            <v>gchateaug</v>
          </cell>
        </row>
        <row r="5669">
          <cell r="A5669" t="str">
            <v>2002</v>
          </cell>
          <cell r="B5669" t="str">
            <v>DEA</v>
          </cell>
          <cell r="C5669" t="str">
            <v>A00</v>
          </cell>
          <cell r="D5669" t="str">
            <v>PC_EMP</v>
          </cell>
          <cell r="E5669" t="str">
            <v>T</v>
          </cell>
          <cell r="F5669" t="str">
            <v>TOTAL</v>
          </cell>
          <cell r="G5669" t="str">
            <v>TOTAL</v>
          </cell>
          <cell r="H5669" t="str">
            <v>:</v>
          </cell>
          <cell r="I5669" t="str">
            <v>MS</v>
          </cell>
          <cell r="K5669" t="str">
            <v>V</v>
          </cell>
          <cell r="L5669">
            <v>38673.422627314816</v>
          </cell>
          <cell r="M5669" t="str">
            <v>gchateaug</v>
          </cell>
          <cell r="N5669">
            <v>38680.624479166669</v>
          </cell>
          <cell r="O5669" t="str">
            <v>gchateaug</v>
          </cell>
        </row>
        <row r="5670">
          <cell r="A5670" t="str">
            <v>2002</v>
          </cell>
          <cell r="B5670" t="str">
            <v>DEA</v>
          </cell>
          <cell r="C5670" t="str">
            <v>A00</v>
          </cell>
          <cell r="D5670" t="str">
            <v>PC_EMP</v>
          </cell>
          <cell r="E5670" t="str">
            <v>T</v>
          </cell>
          <cell r="F5670" t="str">
            <v>BES</v>
          </cell>
          <cell r="G5670" t="str">
            <v>TOTAL</v>
          </cell>
          <cell r="H5670" t="str">
            <v>:</v>
          </cell>
          <cell r="I5670" t="str">
            <v>MS</v>
          </cell>
          <cell r="K5670" t="str">
            <v>V</v>
          </cell>
          <cell r="L5670">
            <v>38673.422627314816</v>
          </cell>
          <cell r="M5670" t="str">
            <v>gchateaug</v>
          </cell>
          <cell r="N5670">
            <v>38680.624479166669</v>
          </cell>
          <cell r="O5670" t="str">
            <v>gchateaug</v>
          </cell>
        </row>
        <row r="5671">
          <cell r="A5671" t="str">
            <v>2002</v>
          </cell>
          <cell r="B5671" t="str">
            <v>DE50</v>
          </cell>
          <cell r="C5671" t="str">
            <v>A00</v>
          </cell>
          <cell r="D5671" t="str">
            <v>PC_EMP</v>
          </cell>
          <cell r="E5671" t="str">
            <v>T</v>
          </cell>
          <cell r="F5671" t="str">
            <v>TOTAL</v>
          </cell>
          <cell r="G5671" t="str">
            <v>TOTAL</v>
          </cell>
          <cell r="H5671" t="str">
            <v>:</v>
          </cell>
          <cell r="I5671" t="str">
            <v>MS</v>
          </cell>
          <cell r="K5671" t="str">
            <v>V</v>
          </cell>
          <cell r="L5671">
            <v>38673.422627314816</v>
          </cell>
          <cell r="M5671" t="str">
            <v>gchateaug</v>
          </cell>
          <cell r="N5671">
            <v>38680.624479166669</v>
          </cell>
          <cell r="O5671" t="str">
            <v>gchateaug</v>
          </cell>
        </row>
        <row r="5672">
          <cell r="A5672" t="str">
            <v>2002</v>
          </cell>
          <cell r="B5672" t="str">
            <v>DE50</v>
          </cell>
          <cell r="C5672" t="str">
            <v>A00</v>
          </cell>
          <cell r="D5672" t="str">
            <v>PC_EMP</v>
          </cell>
          <cell r="E5672" t="str">
            <v>T</v>
          </cell>
          <cell r="F5672" t="str">
            <v>BES</v>
          </cell>
          <cell r="G5672" t="str">
            <v>TOTAL</v>
          </cell>
          <cell r="H5672" t="str">
            <v>:</v>
          </cell>
          <cell r="I5672" t="str">
            <v>MS</v>
          </cell>
          <cell r="K5672" t="str">
            <v>V</v>
          </cell>
          <cell r="L5672">
            <v>38673.422627314816</v>
          </cell>
          <cell r="M5672" t="str">
            <v>gchateaug</v>
          </cell>
          <cell r="N5672">
            <v>38680.624479166669</v>
          </cell>
          <cell r="O5672" t="str">
            <v>gchateaug</v>
          </cell>
        </row>
        <row r="5673">
          <cell r="A5673" t="str">
            <v>2002</v>
          </cell>
          <cell r="B5673" t="str">
            <v>DE21</v>
          </cell>
          <cell r="C5673" t="str">
            <v>A00</v>
          </cell>
          <cell r="D5673" t="str">
            <v>PC_EMP</v>
          </cell>
          <cell r="E5673" t="str">
            <v>T</v>
          </cell>
          <cell r="F5673" t="str">
            <v>TOTAL</v>
          </cell>
          <cell r="G5673" t="str">
            <v>TOTAL</v>
          </cell>
          <cell r="H5673" t="str">
            <v>:</v>
          </cell>
          <cell r="I5673" t="str">
            <v>MS</v>
          </cell>
          <cell r="K5673" t="str">
            <v>V</v>
          </cell>
          <cell r="L5673">
            <v>38673.422627314816</v>
          </cell>
          <cell r="M5673" t="str">
            <v>gchateaug</v>
          </cell>
          <cell r="N5673">
            <v>38680.624479166669</v>
          </cell>
          <cell r="O5673" t="str">
            <v>gchateaug</v>
          </cell>
        </row>
        <row r="5674">
          <cell r="A5674" t="str">
            <v>2000</v>
          </cell>
          <cell r="B5674" t="str">
            <v>DEG0</v>
          </cell>
          <cell r="C5674" t="str">
            <v>A00</v>
          </cell>
          <cell r="D5674" t="str">
            <v>PC_EMP</v>
          </cell>
          <cell r="E5674" t="str">
            <v>T</v>
          </cell>
          <cell r="F5674" t="str">
            <v>TOTAL</v>
          </cell>
          <cell r="G5674" t="str">
            <v>TOTAL</v>
          </cell>
          <cell r="H5674" t="str">
            <v>:</v>
          </cell>
          <cell r="I5674" t="str">
            <v>NC</v>
          </cell>
          <cell r="K5674" t="str">
            <v>V</v>
          </cell>
          <cell r="L5674">
            <v>38673.422627314816</v>
          </cell>
          <cell r="M5674" t="str">
            <v>gchateaug</v>
          </cell>
          <cell r="N5674">
            <v>38680.624479166669</v>
          </cell>
          <cell r="O5674" t="str">
            <v>gchateaug</v>
          </cell>
        </row>
        <row r="5675">
          <cell r="A5675" t="str">
            <v>2000</v>
          </cell>
          <cell r="B5675" t="str">
            <v>DEG0</v>
          </cell>
          <cell r="C5675" t="str">
            <v>A00</v>
          </cell>
          <cell r="D5675" t="str">
            <v>PC_EMP</v>
          </cell>
          <cell r="E5675" t="str">
            <v>T</v>
          </cell>
          <cell r="F5675" t="str">
            <v>BES</v>
          </cell>
          <cell r="G5675" t="str">
            <v>TOTAL</v>
          </cell>
          <cell r="H5675" t="str">
            <v>:</v>
          </cell>
          <cell r="I5675" t="str">
            <v>NC</v>
          </cell>
          <cell r="K5675" t="str">
            <v>V</v>
          </cell>
          <cell r="L5675">
            <v>38673.422627314816</v>
          </cell>
          <cell r="M5675" t="str">
            <v>gchateaug</v>
          </cell>
          <cell r="N5675">
            <v>38680.624479166669</v>
          </cell>
          <cell r="O5675" t="str">
            <v>gchateaug</v>
          </cell>
        </row>
        <row r="5676">
          <cell r="A5676" t="str">
            <v>2000</v>
          </cell>
          <cell r="B5676" t="str">
            <v>DED2</v>
          </cell>
          <cell r="C5676" t="str">
            <v>A00</v>
          </cell>
          <cell r="D5676" t="str">
            <v>PC_EMP</v>
          </cell>
          <cell r="E5676" t="str">
            <v>T</v>
          </cell>
          <cell r="F5676" t="str">
            <v>TOTAL</v>
          </cell>
          <cell r="G5676" t="str">
            <v>TOTAL</v>
          </cell>
          <cell r="H5676" t="str">
            <v>:</v>
          </cell>
          <cell r="I5676" t="str">
            <v>NC</v>
          </cell>
          <cell r="K5676" t="str">
            <v>V</v>
          </cell>
          <cell r="L5676">
            <v>38673.422627314816</v>
          </cell>
          <cell r="M5676" t="str">
            <v>gchateaug</v>
          </cell>
          <cell r="N5676">
            <v>38680.624479166669</v>
          </cell>
          <cell r="O5676" t="str">
            <v>gchateaug</v>
          </cell>
        </row>
        <row r="5677">
          <cell r="A5677" t="str">
            <v>2000</v>
          </cell>
          <cell r="B5677" t="str">
            <v>DED2</v>
          </cell>
          <cell r="C5677" t="str">
            <v>A00</v>
          </cell>
          <cell r="D5677" t="str">
            <v>PC_EMP</v>
          </cell>
          <cell r="E5677" t="str">
            <v>T</v>
          </cell>
          <cell r="F5677" t="str">
            <v>BES</v>
          </cell>
          <cell r="G5677" t="str">
            <v>TOTAL</v>
          </cell>
          <cell r="H5677" t="str">
            <v>:</v>
          </cell>
          <cell r="I5677" t="str">
            <v>NC</v>
          </cell>
          <cell r="K5677" t="str">
            <v>V</v>
          </cell>
          <cell r="L5677">
            <v>38673.422627314816</v>
          </cell>
          <cell r="M5677" t="str">
            <v>gchateaug</v>
          </cell>
          <cell r="N5677">
            <v>38680.624479166669</v>
          </cell>
          <cell r="O5677" t="str">
            <v>gchateaug</v>
          </cell>
        </row>
        <row r="5678">
          <cell r="A5678" t="str">
            <v>2000</v>
          </cell>
          <cell r="B5678" t="str">
            <v>DEA3</v>
          </cell>
          <cell r="C5678" t="str">
            <v>A00</v>
          </cell>
          <cell r="D5678" t="str">
            <v>PC_EMP</v>
          </cell>
          <cell r="E5678" t="str">
            <v>T</v>
          </cell>
          <cell r="F5678" t="str">
            <v>TOTAL</v>
          </cell>
          <cell r="G5678" t="str">
            <v>TOTAL</v>
          </cell>
          <cell r="H5678" t="str">
            <v>:</v>
          </cell>
          <cell r="I5678" t="str">
            <v>NC</v>
          </cell>
          <cell r="K5678" t="str">
            <v>V</v>
          </cell>
          <cell r="L5678">
            <v>38673.422627314816</v>
          </cell>
          <cell r="M5678" t="str">
            <v>gchateaug</v>
          </cell>
          <cell r="N5678">
            <v>38680.624479166669</v>
          </cell>
          <cell r="O5678" t="str">
            <v>gchateaug</v>
          </cell>
        </row>
        <row r="5679">
          <cell r="A5679" t="str">
            <v>2000</v>
          </cell>
          <cell r="B5679" t="str">
            <v>DEA3</v>
          </cell>
          <cell r="C5679" t="str">
            <v>A00</v>
          </cell>
          <cell r="D5679" t="str">
            <v>PC_EMP</v>
          </cell>
          <cell r="E5679" t="str">
            <v>T</v>
          </cell>
          <cell r="F5679" t="str">
            <v>BES</v>
          </cell>
          <cell r="G5679" t="str">
            <v>TOTAL</v>
          </cell>
          <cell r="H5679" t="str">
            <v>:</v>
          </cell>
          <cell r="I5679" t="str">
            <v>NC</v>
          </cell>
          <cell r="K5679" t="str">
            <v>V</v>
          </cell>
          <cell r="L5679">
            <v>38673.422627314816</v>
          </cell>
          <cell r="M5679" t="str">
            <v>gchateaug</v>
          </cell>
          <cell r="N5679">
            <v>38680.624479166669</v>
          </cell>
          <cell r="O5679" t="str">
            <v>gchateaug</v>
          </cell>
        </row>
        <row r="5680">
          <cell r="A5680" t="str">
            <v>2000</v>
          </cell>
          <cell r="B5680" t="str">
            <v>DE72</v>
          </cell>
          <cell r="C5680" t="str">
            <v>A00</v>
          </cell>
          <cell r="D5680" t="str">
            <v>PC_EMP</v>
          </cell>
          <cell r="E5680" t="str">
            <v>T</v>
          </cell>
          <cell r="F5680" t="str">
            <v>TOTAL</v>
          </cell>
          <cell r="G5680" t="str">
            <v>TOTAL</v>
          </cell>
          <cell r="H5680" t="str">
            <v>:</v>
          </cell>
          <cell r="I5680" t="str">
            <v>NC</v>
          </cell>
          <cell r="K5680" t="str">
            <v>V</v>
          </cell>
          <cell r="L5680">
            <v>38673.422627314816</v>
          </cell>
          <cell r="M5680" t="str">
            <v>gchateaug</v>
          </cell>
          <cell r="N5680">
            <v>38680.624479166669</v>
          </cell>
          <cell r="O5680" t="str">
            <v>gchateaug</v>
          </cell>
        </row>
        <row r="5681">
          <cell r="A5681" t="str">
            <v>2000</v>
          </cell>
          <cell r="B5681" t="str">
            <v>DE72</v>
          </cell>
          <cell r="C5681" t="str">
            <v>A00</v>
          </cell>
          <cell r="D5681" t="str">
            <v>PC_EMP</v>
          </cell>
          <cell r="E5681" t="str">
            <v>T</v>
          </cell>
          <cell r="F5681" t="str">
            <v>BES</v>
          </cell>
          <cell r="G5681" t="str">
            <v>TOTAL</v>
          </cell>
          <cell r="H5681" t="str">
            <v>:</v>
          </cell>
          <cell r="I5681" t="str">
            <v>NC</v>
          </cell>
          <cell r="K5681" t="str">
            <v>V</v>
          </cell>
          <cell r="L5681">
            <v>38673.422627314816</v>
          </cell>
          <cell r="M5681" t="str">
            <v>gchateaug</v>
          </cell>
          <cell r="N5681">
            <v>38680.624479166669</v>
          </cell>
          <cell r="O5681" t="str">
            <v>gchateaug</v>
          </cell>
        </row>
        <row r="5682">
          <cell r="A5682" t="str">
            <v>2000</v>
          </cell>
          <cell r="B5682" t="str">
            <v>DE25</v>
          </cell>
          <cell r="C5682" t="str">
            <v>A00</v>
          </cell>
          <cell r="D5682" t="str">
            <v>PC_EMP</v>
          </cell>
          <cell r="E5682" t="str">
            <v>T</v>
          </cell>
          <cell r="F5682" t="str">
            <v>TOTAL</v>
          </cell>
          <cell r="G5682" t="str">
            <v>TOTAL</v>
          </cell>
          <cell r="H5682" t="str">
            <v>:</v>
          </cell>
          <cell r="I5682" t="str">
            <v>NC</v>
          </cell>
          <cell r="K5682" t="str">
            <v>V</v>
          </cell>
          <cell r="L5682">
            <v>38673.422627314816</v>
          </cell>
          <cell r="M5682" t="str">
            <v>gchateaug</v>
          </cell>
          <cell r="N5682">
            <v>38680.624479166669</v>
          </cell>
          <cell r="O5682" t="str">
            <v>gchateaug</v>
          </cell>
        </row>
        <row r="5683">
          <cell r="A5683" t="str">
            <v>2000</v>
          </cell>
          <cell r="B5683" t="str">
            <v>DE25</v>
          </cell>
          <cell r="C5683" t="str">
            <v>A00</v>
          </cell>
          <cell r="D5683" t="str">
            <v>PC_EMP</v>
          </cell>
          <cell r="E5683" t="str">
            <v>T</v>
          </cell>
          <cell r="F5683" t="str">
            <v>BES</v>
          </cell>
          <cell r="G5683" t="str">
            <v>TOTAL</v>
          </cell>
          <cell r="H5683" t="str">
            <v>:</v>
          </cell>
          <cell r="I5683" t="str">
            <v>NC</v>
          </cell>
          <cell r="K5683" t="str">
            <v>V</v>
          </cell>
          <cell r="L5683">
            <v>38673.422627314816</v>
          </cell>
          <cell r="M5683" t="str">
            <v>gchateaug</v>
          </cell>
          <cell r="N5683">
            <v>38680.624479166669</v>
          </cell>
          <cell r="O5683" t="str">
            <v>gchateaug</v>
          </cell>
        </row>
        <row r="5684">
          <cell r="A5684" t="str">
            <v>2002</v>
          </cell>
          <cell r="B5684" t="str">
            <v>DEG</v>
          </cell>
          <cell r="C5684" t="str">
            <v>A00</v>
          </cell>
          <cell r="D5684" t="str">
            <v>PC_EMP</v>
          </cell>
          <cell r="E5684" t="str">
            <v>T</v>
          </cell>
          <cell r="F5684" t="str">
            <v>TOTAL</v>
          </cell>
          <cell r="G5684" t="str">
            <v>TOTAL</v>
          </cell>
          <cell r="H5684" t="str">
            <v>:</v>
          </cell>
          <cell r="I5684" t="str">
            <v>MS</v>
          </cell>
          <cell r="K5684" t="str">
            <v>V</v>
          </cell>
          <cell r="L5684">
            <v>38673.422627314816</v>
          </cell>
          <cell r="M5684" t="str">
            <v>gchateaug</v>
          </cell>
          <cell r="N5684">
            <v>38680.624479166669</v>
          </cell>
          <cell r="O5684" t="str">
            <v>gchateaug</v>
          </cell>
        </row>
        <row r="5685">
          <cell r="A5685" t="str">
            <v>2002</v>
          </cell>
          <cell r="B5685" t="str">
            <v>DE71</v>
          </cell>
          <cell r="C5685" t="str">
            <v>A00</v>
          </cell>
          <cell r="D5685" t="str">
            <v>PC_EMP</v>
          </cell>
          <cell r="E5685" t="str">
            <v>T</v>
          </cell>
          <cell r="F5685" t="str">
            <v>TOTAL</v>
          </cell>
          <cell r="G5685" t="str">
            <v>TOTAL</v>
          </cell>
          <cell r="H5685" t="str">
            <v>:</v>
          </cell>
          <cell r="I5685" t="str">
            <v>MS</v>
          </cell>
          <cell r="K5685" t="str">
            <v>V</v>
          </cell>
          <cell r="L5685">
            <v>38673.422592592593</v>
          </cell>
          <cell r="M5685" t="str">
            <v>gchateaug</v>
          </cell>
          <cell r="N5685">
            <v>38680.624421296299</v>
          </cell>
          <cell r="O5685" t="str">
            <v>gchateaug</v>
          </cell>
        </row>
        <row r="5686">
          <cell r="A5686" t="str">
            <v>2002</v>
          </cell>
          <cell r="B5686" t="str">
            <v>DE7</v>
          </cell>
          <cell r="C5686" t="str">
            <v>A00</v>
          </cell>
          <cell r="D5686" t="str">
            <v>PC_EMP</v>
          </cell>
          <cell r="E5686" t="str">
            <v>T</v>
          </cell>
          <cell r="F5686" t="str">
            <v>BES</v>
          </cell>
          <cell r="G5686" t="str">
            <v>TOTAL</v>
          </cell>
          <cell r="H5686" t="str">
            <v>:</v>
          </cell>
          <cell r="I5686" t="str">
            <v>MS</v>
          </cell>
          <cell r="K5686" t="str">
            <v>V</v>
          </cell>
          <cell r="L5686">
            <v>38673.422592592593</v>
          </cell>
          <cell r="M5686" t="str">
            <v>gchateaug</v>
          </cell>
          <cell r="N5686">
            <v>38680.624421296299</v>
          </cell>
          <cell r="O5686" t="str">
            <v>gchateaug</v>
          </cell>
        </row>
        <row r="5687">
          <cell r="A5687" t="str">
            <v>2002</v>
          </cell>
          <cell r="B5687" t="str">
            <v>DE7</v>
          </cell>
          <cell r="C5687" t="str">
            <v>A00</v>
          </cell>
          <cell r="D5687" t="str">
            <v>PC_EMP</v>
          </cell>
          <cell r="E5687" t="str">
            <v>T</v>
          </cell>
          <cell r="F5687" t="str">
            <v>TOTAL</v>
          </cell>
          <cell r="G5687" t="str">
            <v>TOTAL</v>
          </cell>
          <cell r="H5687" t="str">
            <v>:</v>
          </cell>
          <cell r="I5687" t="str">
            <v>MS</v>
          </cell>
          <cell r="K5687" t="str">
            <v>V</v>
          </cell>
          <cell r="L5687">
            <v>38673.422592592593</v>
          </cell>
          <cell r="M5687" t="str">
            <v>gchateaug</v>
          </cell>
          <cell r="N5687">
            <v>38680.624421296299</v>
          </cell>
          <cell r="O5687" t="str">
            <v>gchateaug</v>
          </cell>
        </row>
        <row r="5688">
          <cell r="A5688" t="str">
            <v>2002</v>
          </cell>
          <cell r="B5688" t="str">
            <v>DE6</v>
          </cell>
          <cell r="C5688" t="str">
            <v>A00</v>
          </cell>
          <cell r="D5688" t="str">
            <v>PC_EMP</v>
          </cell>
          <cell r="E5688" t="str">
            <v>T</v>
          </cell>
          <cell r="F5688" t="str">
            <v>BES</v>
          </cell>
          <cell r="G5688" t="str">
            <v>TOTAL</v>
          </cell>
          <cell r="H5688" t="str">
            <v>:</v>
          </cell>
          <cell r="I5688" t="str">
            <v>MS</v>
          </cell>
          <cell r="K5688" t="str">
            <v>V</v>
          </cell>
          <cell r="L5688">
            <v>38673.422592592593</v>
          </cell>
          <cell r="M5688" t="str">
            <v>gchateaug</v>
          </cell>
          <cell r="N5688">
            <v>38680.624421296299</v>
          </cell>
          <cell r="O5688" t="str">
            <v>gchateaug</v>
          </cell>
        </row>
        <row r="5689">
          <cell r="A5689" t="str">
            <v>2000</v>
          </cell>
          <cell r="B5689" t="str">
            <v>DEF</v>
          </cell>
          <cell r="C5689" t="str">
            <v>A00</v>
          </cell>
          <cell r="D5689" t="str">
            <v>PC_EMP</v>
          </cell>
          <cell r="E5689" t="str">
            <v>T</v>
          </cell>
          <cell r="F5689" t="str">
            <v>TOTAL</v>
          </cell>
          <cell r="G5689" t="str">
            <v>TOTAL</v>
          </cell>
          <cell r="H5689" t="str">
            <v>:</v>
          </cell>
          <cell r="I5689" t="str">
            <v>NC</v>
          </cell>
          <cell r="K5689" t="str">
            <v>V</v>
          </cell>
          <cell r="L5689">
            <v>38673.422638888886</v>
          </cell>
          <cell r="M5689" t="str">
            <v>gchateaug</v>
          </cell>
          <cell r="N5689">
            <v>38680.624444444446</v>
          </cell>
          <cell r="O5689" t="str">
            <v>gchateaug</v>
          </cell>
        </row>
        <row r="5690">
          <cell r="A5690" t="str">
            <v>2000</v>
          </cell>
          <cell r="B5690" t="str">
            <v>DEC</v>
          </cell>
          <cell r="C5690" t="str">
            <v>A00</v>
          </cell>
          <cell r="D5690" t="str">
            <v>PC_EMP</v>
          </cell>
          <cell r="E5690" t="str">
            <v>T</v>
          </cell>
          <cell r="F5690" t="str">
            <v>TOTAL</v>
          </cell>
          <cell r="G5690" t="str">
            <v>TOTAL</v>
          </cell>
          <cell r="H5690" t="str">
            <v>:</v>
          </cell>
          <cell r="I5690" t="str">
            <v>NC</v>
          </cell>
          <cell r="K5690" t="str">
            <v>V</v>
          </cell>
          <cell r="L5690">
            <v>38673.422592592593</v>
          </cell>
          <cell r="M5690" t="str">
            <v>gchateaug</v>
          </cell>
          <cell r="N5690">
            <v>38680.624432870369</v>
          </cell>
          <cell r="O5690" t="str">
            <v>gchateaug</v>
          </cell>
        </row>
        <row r="5691">
          <cell r="A5691" t="str">
            <v>2000</v>
          </cell>
          <cell r="B5691" t="str">
            <v>DEA5</v>
          </cell>
          <cell r="C5691" t="str">
            <v>A00</v>
          </cell>
          <cell r="D5691" t="str">
            <v>PC_EMP</v>
          </cell>
          <cell r="E5691" t="str">
            <v>T</v>
          </cell>
          <cell r="F5691" t="str">
            <v>BES</v>
          </cell>
          <cell r="G5691" t="str">
            <v>TOTAL</v>
          </cell>
          <cell r="H5691" t="str">
            <v>:</v>
          </cell>
          <cell r="I5691" t="str">
            <v>NC</v>
          </cell>
          <cell r="K5691" t="str">
            <v>V</v>
          </cell>
          <cell r="L5691">
            <v>38673.422592592593</v>
          </cell>
          <cell r="M5691" t="str">
            <v>gchateaug</v>
          </cell>
          <cell r="N5691">
            <v>38680.624432870369</v>
          </cell>
          <cell r="O5691" t="str">
            <v>gchateaug</v>
          </cell>
        </row>
        <row r="5692">
          <cell r="A5692" t="str">
            <v>2002</v>
          </cell>
          <cell r="B5692" t="str">
            <v>DE6</v>
          </cell>
          <cell r="C5692" t="str">
            <v>A00</v>
          </cell>
          <cell r="D5692" t="str">
            <v>PC_EMP</v>
          </cell>
          <cell r="E5692" t="str">
            <v>T</v>
          </cell>
          <cell r="F5692" t="str">
            <v>TOTAL</v>
          </cell>
          <cell r="G5692" t="str">
            <v>TOTAL</v>
          </cell>
          <cell r="H5692" t="str">
            <v>:</v>
          </cell>
          <cell r="I5692" t="str">
            <v>MS</v>
          </cell>
          <cell r="K5692" t="str">
            <v>V</v>
          </cell>
          <cell r="L5692">
            <v>38673.42255787037</v>
          </cell>
          <cell r="M5692" t="str">
            <v>gchateaug</v>
          </cell>
          <cell r="N5692">
            <v>38680.624421296299</v>
          </cell>
          <cell r="O5692" t="str">
            <v>gchateaug</v>
          </cell>
        </row>
        <row r="5693">
          <cell r="A5693" t="str">
            <v>2002</v>
          </cell>
          <cell r="B5693" t="str">
            <v>DE4</v>
          </cell>
          <cell r="C5693" t="str">
            <v>A00</v>
          </cell>
          <cell r="D5693" t="str">
            <v>PC_EMP</v>
          </cell>
          <cell r="E5693" t="str">
            <v>T</v>
          </cell>
          <cell r="F5693" t="str">
            <v>BES</v>
          </cell>
          <cell r="G5693" t="str">
            <v>TOTAL</v>
          </cell>
          <cell r="H5693" t="str">
            <v>:</v>
          </cell>
          <cell r="I5693" t="str">
            <v>MS</v>
          </cell>
          <cell r="K5693" t="str">
            <v>V</v>
          </cell>
          <cell r="L5693">
            <v>38673.42255787037</v>
          </cell>
          <cell r="M5693" t="str">
            <v>gchateaug</v>
          </cell>
          <cell r="N5693">
            <v>38680.624421296299</v>
          </cell>
          <cell r="O5693" t="str">
            <v>gchateaug</v>
          </cell>
        </row>
        <row r="5694">
          <cell r="A5694" t="str">
            <v>2002</v>
          </cell>
          <cell r="B5694" t="str">
            <v>DE4</v>
          </cell>
          <cell r="C5694" t="str">
            <v>A00</v>
          </cell>
          <cell r="D5694" t="str">
            <v>PC_EMP</v>
          </cell>
          <cell r="E5694" t="str">
            <v>T</v>
          </cell>
          <cell r="F5694" t="str">
            <v>TOTAL</v>
          </cell>
          <cell r="G5694" t="str">
            <v>TOTAL</v>
          </cell>
          <cell r="H5694" t="str">
            <v>:</v>
          </cell>
          <cell r="I5694" t="str">
            <v>MS</v>
          </cell>
          <cell r="K5694" t="str">
            <v>V</v>
          </cell>
          <cell r="L5694">
            <v>38673.42255787037</v>
          </cell>
          <cell r="M5694" t="str">
            <v>gchateaug</v>
          </cell>
          <cell r="N5694">
            <v>38680.624421296299</v>
          </cell>
          <cell r="O5694" t="str">
            <v>gchateaug</v>
          </cell>
        </row>
        <row r="5695">
          <cell r="A5695" t="str">
            <v>2002</v>
          </cell>
          <cell r="B5695" t="str">
            <v>DE30</v>
          </cell>
          <cell r="C5695" t="str">
            <v>A00</v>
          </cell>
          <cell r="D5695" t="str">
            <v>PC_EMP</v>
          </cell>
          <cell r="E5695" t="str">
            <v>T</v>
          </cell>
          <cell r="F5695" t="str">
            <v>BES</v>
          </cell>
          <cell r="G5695" t="str">
            <v>TOTAL</v>
          </cell>
          <cell r="H5695" t="str">
            <v>:</v>
          </cell>
          <cell r="I5695" t="str">
            <v>MS</v>
          </cell>
          <cell r="K5695" t="str">
            <v>V</v>
          </cell>
          <cell r="L5695">
            <v>38673.42255787037</v>
          </cell>
          <cell r="M5695" t="str">
            <v>gchateaug</v>
          </cell>
          <cell r="N5695">
            <v>38680.624421296299</v>
          </cell>
          <cell r="O5695" t="str">
            <v>gchateaug</v>
          </cell>
        </row>
        <row r="5696">
          <cell r="A5696" t="str">
            <v>2002</v>
          </cell>
          <cell r="B5696" t="str">
            <v>DE30</v>
          </cell>
          <cell r="C5696" t="str">
            <v>A00</v>
          </cell>
          <cell r="D5696" t="str">
            <v>PC_EMP</v>
          </cell>
          <cell r="E5696" t="str">
            <v>T</v>
          </cell>
          <cell r="F5696" t="str">
            <v>TOTAL</v>
          </cell>
          <cell r="G5696" t="str">
            <v>TOTAL</v>
          </cell>
          <cell r="H5696" t="str">
            <v>:</v>
          </cell>
          <cell r="I5696" t="str">
            <v>MS</v>
          </cell>
          <cell r="K5696" t="str">
            <v>V</v>
          </cell>
          <cell r="L5696">
            <v>38673.42255787037</v>
          </cell>
          <cell r="M5696" t="str">
            <v>gchateaug</v>
          </cell>
          <cell r="N5696">
            <v>38680.624421296299</v>
          </cell>
          <cell r="O5696" t="str">
            <v>gchateaug</v>
          </cell>
        </row>
        <row r="5697">
          <cell r="A5697" t="str">
            <v>2002</v>
          </cell>
          <cell r="B5697" t="str">
            <v>DE26</v>
          </cell>
          <cell r="C5697" t="str">
            <v>A00</v>
          </cell>
          <cell r="D5697" t="str">
            <v>PC_EMP</v>
          </cell>
          <cell r="E5697" t="str">
            <v>T</v>
          </cell>
          <cell r="F5697" t="str">
            <v>BES</v>
          </cell>
          <cell r="G5697" t="str">
            <v>TOTAL</v>
          </cell>
          <cell r="H5697" t="str">
            <v>:</v>
          </cell>
          <cell r="I5697" t="str">
            <v>MS</v>
          </cell>
          <cell r="K5697" t="str">
            <v>V</v>
          </cell>
          <cell r="L5697">
            <v>38673.42255787037</v>
          </cell>
          <cell r="M5697" t="str">
            <v>gchateaug</v>
          </cell>
          <cell r="N5697">
            <v>38680.624421296299</v>
          </cell>
          <cell r="O5697" t="str">
            <v>gchateaug</v>
          </cell>
        </row>
        <row r="5698">
          <cell r="A5698" t="str">
            <v>2002</v>
          </cell>
          <cell r="B5698" t="str">
            <v>DE26</v>
          </cell>
          <cell r="C5698" t="str">
            <v>A00</v>
          </cell>
          <cell r="D5698" t="str">
            <v>PC_EMP</v>
          </cell>
          <cell r="E5698" t="str">
            <v>T</v>
          </cell>
          <cell r="F5698" t="str">
            <v>TOTAL</v>
          </cell>
          <cell r="G5698" t="str">
            <v>TOTAL</v>
          </cell>
          <cell r="H5698" t="str">
            <v>:</v>
          </cell>
          <cell r="I5698" t="str">
            <v>MS</v>
          </cell>
          <cell r="K5698" t="str">
            <v>V</v>
          </cell>
          <cell r="L5698">
            <v>38673.42255787037</v>
          </cell>
          <cell r="M5698" t="str">
            <v>gchateaug</v>
          </cell>
          <cell r="N5698">
            <v>38680.624421296299</v>
          </cell>
          <cell r="O5698" t="str">
            <v>gchateaug</v>
          </cell>
        </row>
        <row r="5699">
          <cell r="A5699" t="str">
            <v>2002</v>
          </cell>
          <cell r="B5699" t="str">
            <v>DE24</v>
          </cell>
          <cell r="C5699" t="str">
            <v>A00</v>
          </cell>
          <cell r="D5699" t="str">
            <v>PC_EMP</v>
          </cell>
          <cell r="E5699" t="str">
            <v>T</v>
          </cell>
          <cell r="F5699" t="str">
            <v>BES</v>
          </cell>
          <cell r="G5699" t="str">
            <v>TOTAL</v>
          </cell>
          <cell r="H5699" t="str">
            <v>:</v>
          </cell>
          <cell r="I5699" t="str">
            <v>MS</v>
          </cell>
          <cell r="K5699" t="str">
            <v>V</v>
          </cell>
          <cell r="L5699">
            <v>38673.42255787037</v>
          </cell>
          <cell r="M5699" t="str">
            <v>gchateaug</v>
          </cell>
          <cell r="N5699">
            <v>38680.624421296299</v>
          </cell>
          <cell r="O5699" t="str">
            <v>gchateaug</v>
          </cell>
        </row>
        <row r="5700">
          <cell r="A5700" t="str">
            <v>2002</v>
          </cell>
          <cell r="B5700" t="str">
            <v>DE24</v>
          </cell>
          <cell r="C5700" t="str">
            <v>A00</v>
          </cell>
          <cell r="D5700" t="str">
            <v>PC_EMP</v>
          </cell>
          <cell r="E5700" t="str">
            <v>T</v>
          </cell>
          <cell r="F5700" t="str">
            <v>TOTAL</v>
          </cell>
          <cell r="G5700" t="str">
            <v>TOTAL</v>
          </cell>
          <cell r="H5700" t="str">
            <v>:</v>
          </cell>
          <cell r="I5700" t="str">
            <v>MS</v>
          </cell>
          <cell r="K5700" t="str">
            <v>V</v>
          </cell>
          <cell r="L5700">
            <v>38673.42255787037</v>
          </cell>
          <cell r="M5700" t="str">
            <v>gchateaug</v>
          </cell>
          <cell r="N5700">
            <v>38680.624421296299</v>
          </cell>
          <cell r="O5700" t="str">
            <v>gchateaug</v>
          </cell>
        </row>
        <row r="5701">
          <cell r="A5701" t="str">
            <v>2002</v>
          </cell>
          <cell r="B5701" t="str">
            <v>DE22</v>
          </cell>
          <cell r="C5701" t="str">
            <v>A00</v>
          </cell>
          <cell r="D5701" t="str">
            <v>PC_EMP</v>
          </cell>
          <cell r="E5701" t="str">
            <v>T</v>
          </cell>
          <cell r="F5701" t="str">
            <v>BES</v>
          </cell>
          <cell r="G5701" t="str">
            <v>TOTAL</v>
          </cell>
          <cell r="H5701" t="str">
            <v>:</v>
          </cell>
          <cell r="I5701" t="str">
            <v>MS</v>
          </cell>
          <cell r="K5701" t="str">
            <v>V</v>
          </cell>
          <cell r="L5701">
            <v>38673.42255787037</v>
          </cell>
          <cell r="M5701" t="str">
            <v>gchateaug</v>
          </cell>
          <cell r="N5701">
            <v>38680.624421296299</v>
          </cell>
          <cell r="O5701" t="str">
            <v>gchateaug</v>
          </cell>
        </row>
        <row r="5702">
          <cell r="A5702" t="str">
            <v>2002</v>
          </cell>
          <cell r="B5702" t="str">
            <v>DE22</v>
          </cell>
          <cell r="C5702" t="str">
            <v>A00</v>
          </cell>
          <cell r="D5702" t="str">
            <v>PC_EMP</v>
          </cell>
          <cell r="E5702" t="str">
            <v>T</v>
          </cell>
          <cell r="F5702" t="str">
            <v>TOTAL</v>
          </cell>
          <cell r="G5702" t="str">
            <v>TOTAL</v>
          </cell>
          <cell r="H5702" t="str">
            <v>:</v>
          </cell>
          <cell r="I5702" t="str">
            <v>MS</v>
          </cell>
          <cell r="K5702" t="str">
            <v>V</v>
          </cell>
          <cell r="L5702">
            <v>38673.42255787037</v>
          </cell>
          <cell r="M5702" t="str">
            <v>gchateaug</v>
          </cell>
          <cell r="N5702">
            <v>38680.624421296299</v>
          </cell>
          <cell r="O5702" t="str">
            <v>gchateaug</v>
          </cell>
        </row>
        <row r="5703">
          <cell r="A5703" t="str">
            <v>2002</v>
          </cell>
          <cell r="B5703" t="str">
            <v>DE13</v>
          </cell>
          <cell r="C5703" t="str">
            <v>A00</v>
          </cell>
          <cell r="D5703" t="str">
            <v>PC_EMP</v>
          </cell>
          <cell r="E5703" t="str">
            <v>T</v>
          </cell>
          <cell r="F5703" t="str">
            <v>BES</v>
          </cell>
          <cell r="G5703" t="str">
            <v>TOTAL</v>
          </cell>
          <cell r="H5703" t="str">
            <v>:</v>
          </cell>
          <cell r="I5703" t="str">
            <v>MS</v>
          </cell>
          <cell r="K5703" t="str">
            <v>V</v>
          </cell>
          <cell r="L5703">
            <v>38673.42255787037</v>
          </cell>
          <cell r="M5703" t="str">
            <v>gchateaug</v>
          </cell>
          <cell r="N5703">
            <v>38680.624421296299</v>
          </cell>
          <cell r="O5703" t="str">
            <v>gchateaug</v>
          </cell>
        </row>
        <row r="5704">
          <cell r="A5704" t="str">
            <v>2002</v>
          </cell>
          <cell r="B5704" t="str">
            <v>DE13</v>
          </cell>
          <cell r="C5704" t="str">
            <v>A00</v>
          </cell>
          <cell r="D5704" t="str">
            <v>PC_EMP</v>
          </cell>
          <cell r="E5704" t="str">
            <v>T</v>
          </cell>
          <cell r="F5704" t="str">
            <v>TOTAL</v>
          </cell>
          <cell r="G5704" t="str">
            <v>TOTAL</v>
          </cell>
          <cell r="H5704" t="str">
            <v>:</v>
          </cell>
          <cell r="I5704" t="str">
            <v>MS</v>
          </cell>
          <cell r="K5704" t="str">
            <v>V</v>
          </cell>
          <cell r="L5704">
            <v>38673.42255787037</v>
          </cell>
          <cell r="M5704" t="str">
            <v>gchateaug</v>
          </cell>
          <cell r="N5704">
            <v>38680.624421296299</v>
          </cell>
          <cell r="O5704" t="str">
            <v>gchateaug</v>
          </cell>
        </row>
        <row r="5705">
          <cell r="A5705" t="str">
            <v>2002</v>
          </cell>
          <cell r="B5705" t="str">
            <v>DE12</v>
          </cell>
          <cell r="C5705" t="str">
            <v>A00</v>
          </cell>
          <cell r="D5705" t="str">
            <v>PC_EMP</v>
          </cell>
          <cell r="E5705" t="str">
            <v>T</v>
          </cell>
          <cell r="F5705" t="str">
            <v>BES</v>
          </cell>
          <cell r="G5705" t="str">
            <v>TOTAL</v>
          </cell>
          <cell r="H5705" t="str">
            <v>:</v>
          </cell>
          <cell r="I5705" t="str">
            <v>MS</v>
          </cell>
          <cell r="K5705" t="str">
            <v>V</v>
          </cell>
          <cell r="L5705">
            <v>38673.42255787037</v>
          </cell>
          <cell r="M5705" t="str">
            <v>gchateaug</v>
          </cell>
          <cell r="N5705">
            <v>38680.624421296299</v>
          </cell>
          <cell r="O5705" t="str">
            <v>gchateaug</v>
          </cell>
        </row>
        <row r="5706">
          <cell r="A5706" t="str">
            <v>2000</v>
          </cell>
          <cell r="B5706" t="str">
            <v>DEA5</v>
          </cell>
          <cell r="C5706" t="str">
            <v>A00</v>
          </cell>
          <cell r="D5706" t="str">
            <v>PC_EMP</v>
          </cell>
          <cell r="E5706" t="str">
            <v>T</v>
          </cell>
          <cell r="F5706" t="str">
            <v>TOTAL</v>
          </cell>
          <cell r="G5706" t="str">
            <v>TOTAL</v>
          </cell>
          <cell r="H5706" t="str">
            <v>:</v>
          </cell>
          <cell r="I5706" t="str">
            <v>NC</v>
          </cell>
          <cell r="K5706" t="str">
            <v>V</v>
          </cell>
          <cell r="L5706">
            <v>38673.422592592593</v>
          </cell>
          <cell r="M5706" t="str">
            <v>gchateaug</v>
          </cell>
          <cell r="N5706">
            <v>38680.624432870369</v>
          </cell>
          <cell r="O5706" t="str">
            <v>gchateaug</v>
          </cell>
        </row>
        <row r="5707">
          <cell r="A5707" t="str">
            <v>2000</v>
          </cell>
          <cell r="B5707" t="str">
            <v>DEA4</v>
          </cell>
          <cell r="C5707" t="str">
            <v>A00</v>
          </cell>
          <cell r="D5707" t="str">
            <v>PC_EMP</v>
          </cell>
          <cell r="E5707" t="str">
            <v>T</v>
          </cell>
          <cell r="F5707" t="str">
            <v>BES</v>
          </cell>
          <cell r="G5707" t="str">
            <v>TOTAL</v>
          </cell>
          <cell r="H5707" t="str">
            <v>:</v>
          </cell>
          <cell r="I5707" t="str">
            <v>NC</v>
          </cell>
          <cell r="K5707" t="str">
            <v>V</v>
          </cell>
          <cell r="L5707">
            <v>38673.422592592593</v>
          </cell>
          <cell r="M5707" t="str">
            <v>gchateaug</v>
          </cell>
          <cell r="N5707">
            <v>38680.624432870369</v>
          </cell>
          <cell r="O5707" t="str">
            <v>gchateaug</v>
          </cell>
        </row>
        <row r="5708">
          <cell r="A5708" t="str">
            <v>2000</v>
          </cell>
          <cell r="B5708" t="str">
            <v>DEA4</v>
          </cell>
          <cell r="C5708" t="str">
            <v>A00</v>
          </cell>
          <cell r="D5708" t="str">
            <v>PC_EMP</v>
          </cell>
          <cell r="E5708" t="str">
            <v>T</v>
          </cell>
          <cell r="F5708" t="str">
            <v>TOTAL</v>
          </cell>
          <cell r="G5708" t="str">
            <v>TOTAL</v>
          </cell>
          <cell r="H5708" t="str">
            <v>:</v>
          </cell>
          <cell r="I5708" t="str">
            <v>NC</v>
          </cell>
          <cell r="K5708" t="str">
            <v>V</v>
          </cell>
          <cell r="L5708">
            <v>38673.422592592593</v>
          </cell>
          <cell r="M5708" t="str">
            <v>gchateaug</v>
          </cell>
          <cell r="N5708">
            <v>38680.624432870369</v>
          </cell>
          <cell r="O5708" t="str">
            <v>gchateaug</v>
          </cell>
        </row>
        <row r="5709">
          <cell r="A5709" t="str">
            <v>2000</v>
          </cell>
          <cell r="B5709" t="str">
            <v>DE94</v>
          </cell>
          <cell r="C5709" t="str">
            <v>A00</v>
          </cell>
          <cell r="D5709" t="str">
            <v>PC_EMP</v>
          </cell>
          <cell r="E5709" t="str">
            <v>T</v>
          </cell>
          <cell r="F5709" t="str">
            <v>BES</v>
          </cell>
          <cell r="G5709" t="str">
            <v>TOTAL</v>
          </cell>
          <cell r="H5709" t="str">
            <v>:</v>
          </cell>
          <cell r="I5709" t="str">
            <v>NC</v>
          </cell>
          <cell r="K5709" t="str">
            <v>V</v>
          </cell>
          <cell r="L5709">
            <v>38673.422592592593</v>
          </cell>
          <cell r="M5709" t="str">
            <v>gchateaug</v>
          </cell>
          <cell r="N5709">
            <v>38680.624432870369</v>
          </cell>
          <cell r="O5709" t="str">
            <v>gchateaug</v>
          </cell>
        </row>
        <row r="5710">
          <cell r="A5710" t="str">
            <v>2000</v>
          </cell>
          <cell r="B5710" t="str">
            <v>DE94</v>
          </cell>
          <cell r="C5710" t="str">
            <v>A00</v>
          </cell>
          <cell r="D5710" t="str">
            <v>PC_EMP</v>
          </cell>
          <cell r="E5710" t="str">
            <v>T</v>
          </cell>
          <cell r="F5710" t="str">
            <v>TOTAL</v>
          </cell>
          <cell r="G5710" t="str">
            <v>TOTAL</v>
          </cell>
          <cell r="H5710" t="str">
            <v>:</v>
          </cell>
          <cell r="I5710" t="str">
            <v>NC</v>
          </cell>
          <cell r="K5710" t="str">
            <v>V</v>
          </cell>
          <cell r="L5710">
            <v>38673.422592592593</v>
          </cell>
          <cell r="M5710" t="str">
            <v>gchateaug</v>
          </cell>
          <cell r="N5710">
            <v>38680.624432870369</v>
          </cell>
          <cell r="O5710" t="str">
            <v>gchateaug</v>
          </cell>
        </row>
        <row r="5711">
          <cell r="A5711" t="str">
            <v>2000</v>
          </cell>
          <cell r="B5711" t="str">
            <v>DE91</v>
          </cell>
          <cell r="C5711" t="str">
            <v>A00</v>
          </cell>
          <cell r="D5711" t="str">
            <v>PC_EMP</v>
          </cell>
          <cell r="E5711" t="str">
            <v>T</v>
          </cell>
          <cell r="F5711" t="str">
            <v>BES</v>
          </cell>
          <cell r="G5711" t="str">
            <v>TOTAL</v>
          </cell>
          <cell r="H5711" t="str">
            <v>:</v>
          </cell>
          <cell r="I5711" t="str">
            <v>NC</v>
          </cell>
          <cell r="K5711" t="str">
            <v>V</v>
          </cell>
          <cell r="L5711">
            <v>38673.422592592593</v>
          </cell>
          <cell r="M5711" t="str">
            <v>gchateaug</v>
          </cell>
          <cell r="N5711">
            <v>38680.624432870369</v>
          </cell>
          <cell r="O5711" t="str">
            <v>gchateaug</v>
          </cell>
        </row>
        <row r="5712">
          <cell r="A5712" t="str">
            <v>2000</v>
          </cell>
          <cell r="B5712" t="str">
            <v>DE91</v>
          </cell>
          <cell r="C5712" t="str">
            <v>A00</v>
          </cell>
          <cell r="D5712" t="str">
            <v>PC_EMP</v>
          </cell>
          <cell r="E5712" t="str">
            <v>T</v>
          </cell>
          <cell r="F5712" t="str">
            <v>TOTAL</v>
          </cell>
          <cell r="G5712" t="str">
            <v>TOTAL</v>
          </cell>
          <cell r="H5712" t="str">
            <v>:</v>
          </cell>
          <cell r="I5712" t="str">
            <v>NC</v>
          </cell>
          <cell r="K5712" t="str">
            <v>V</v>
          </cell>
          <cell r="L5712">
            <v>38673.422592592593</v>
          </cell>
          <cell r="M5712" t="str">
            <v>gchateaug</v>
          </cell>
          <cell r="N5712">
            <v>38680.624432870369</v>
          </cell>
          <cell r="O5712" t="str">
            <v>gchateaug</v>
          </cell>
        </row>
        <row r="5713">
          <cell r="A5713" t="str">
            <v>2000</v>
          </cell>
          <cell r="B5713" t="str">
            <v>DE9</v>
          </cell>
          <cell r="C5713" t="str">
            <v>A00</v>
          </cell>
          <cell r="D5713" t="str">
            <v>PC_EMP</v>
          </cell>
          <cell r="E5713" t="str">
            <v>T</v>
          </cell>
          <cell r="F5713" t="str">
            <v>BES</v>
          </cell>
          <cell r="G5713" t="str">
            <v>TOTAL</v>
          </cell>
          <cell r="H5713" t="str">
            <v>:</v>
          </cell>
          <cell r="I5713" t="str">
            <v>NC</v>
          </cell>
          <cell r="K5713" t="str">
            <v>V</v>
          </cell>
          <cell r="L5713">
            <v>38673.422592592593</v>
          </cell>
          <cell r="M5713" t="str">
            <v>gchateaug</v>
          </cell>
          <cell r="N5713">
            <v>38680.624432870369</v>
          </cell>
          <cell r="O5713" t="str">
            <v>gchateaug</v>
          </cell>
        </row>
        <row r="5714">
          <cell r="A5714" t="str">
            <v>2000</v>
          </cell>
          <cell r="B5714" t="str">
            <v>DE9</v>
          </cell>
          <cell r="C5714" t="str">
            <v>A00</v>
          </cell>
          <cell r="D5714" t="str">
            <v>PC_EMP</v>
          </cell>
          <cell r="E5714" t="str">
            <v>T</v>
          </cell>
          <cell r="F5714" t="str">
            <v>TOTAL</v>
          </cell>
          <cell r="G5714" t="str">
            <v>TOTAL</v>
          </cell>
          <cell r="H5714" t="str">
            <v>:</v>
          </cell>
          <cell r="I5714" t="str">
            <v>NC</v>
          </cell>
          <cell r="K5714" t="str">
            <v>V</v>
          </cell>
          <cell r="L5714">
            <v>38673.422592592593</v>
          </cell>
          <cell r="M5714" t="str">
            <v>gchateaug</v>
          </cell>
          <cell r="N5714">
            <v>38680.624421296299</v>
          </cell>
          <cell r="O5714" t="str">
            <v>gchateaug</v>
          </cell>
        </row>
        <row r="5715">
          <cell r="A5715" t="str">
            <v>2000</v>
          </cell>
          <cell r="B5715" t="str">
            <v>DE80</v>
          </cell>
          <cell r="C5715" t="str">
            <v>A00</v>
          </cell>
          <cell r="D5715" t="str">
            <v>PC_EMP</v>
          </cell>
          <cell r="E5715" t="str">
            <v>T</v>
          </cell>
          <cell r="F5715" t="str">
            <v>BES</v>
          </cell>
          <cell r="G5715" t="str">
            <v>TOTAL</v>
          </cell>
          <cell r="H5715" t="str">
            <v>:</v>
          </cell>
          <cell r="I5715" t="str">
            <v>NC</v>
          </cell>
          <cell r="K5715" t="str">
            <v>V</v>
          </cell>
          <cell r="L5715">
            <v>38673.422592592593</v>
          </cell>
          <cell r="M5715" t="str">
            <v>gchateaug</v>
          </cell>
          <cell r="N5715">
            <v>38680.624421296299</v>
          </cell>
          <cell r="O5715" t="str">
            <v>gchateaug</v>
          </cell>
        </row>
        <row r="5716">
          <cell r="A5716" t="str">
            <v>2000</v>
          </cell>
          <cell r="B5716" t="str">
            <v>DE80</v>
          </cell>
          <cell r="C5716" t="str">
            <v>A00</v>
          </cell>
          <cell r="D5716" t="str">
            <v>PC_EMP</v>
          </cell>
          <cell r="E5716" t="str">
            <v>T</v>
          </cell>
          <cell r="F5716" t="str">
            <v>TOTAL</v>
          </cell>
          <cell r="G5716" t="str">
            <v>TOTAL</v>
          </cell>
          <cell r="H5716" t="str">
            <v>:</v>
          </cell>
          <cell r="I5716" t="str">
            <v>NC</v>
          </cell>
          <cell r="K5716" t="str">
            <v>V</v>
          </cell>
          <cell r="L5716">
            <v>38673.422592592593</v>
          </cell>
          <cell r="M5716" t="str">
            <v>gchateaug</v>
          </cell>
          <cell r="N5716">
            <v>38680.624421296299</v>
          </cell>
          <cell r="O5716" t="str">
            <v>gchateaug</v>
          </cell>
        </row>
        <row r="5717">
          <cell r="A5717" t="str">
            <v>2000</v>
          </cell>
          <cell r="B5717" t="str">
            <v>DE71</v>
          </cell>
          <cell r="C5717" t="str">
            <v>A00</v>
          </cell>
          <cell r="D5717" t="str">
            <v>PC_EMP</v>
          </cell>
          <cell r="E5717" t="str">
            <v>T</v>
          </cell>
          <cell r="F5717" t="str">
            <v>BES</v>
          </cell>
          <cell r="G5717" t="str">
            <v>TOTAL</v>
          </cell>
          <cell r="H5717" t="str">
            <v>:</v>
          </cell>
          <cell r="I5717" t="str">
            <v>NC</v>
          </cell>
          <cell r="K5717" t="str">
            <v>V</v>
          </cell>
          <cell r="L5717">
            <v>38673.422592592593</v>
          </cell>
          <cell r="M5717" t="str">
            <v>gchateaug</v>
          </cell>
          <cell r="N5717">
            <v>38680.624421296299</v>
          </cell>
          <cell r="O5717" t="str">
            <v>gchateaug</v>
          </cell>
        </row>
        <row r="5718">
          <cell r="A5718" t="str">
            <v>2000</v>
          </cell>
          <cell r="B5718" t="str">
            <v>DE71</v>
          </cell>
          <cell r="C5718" t="str">
            <v>A00</v>
          </cell>
          <cell r="D5718" t="str">
            <v>PC_EMP</v>
          </cell>
          <cell r="E5718" t="str">
            <v>T</v>
          </cell>
          <cell r="F5718" t="str">
            <v>TOTAL</v>
          </cell>
          <cell r="G5718" t="str">
            <v>TOTAL</v>
          </cell>
          <cell r="H5718" t="str">
            <v>:</v>
          </cell>
          <cell r="I5718" t="str">
            <v>NC</v>
          </cell>
          <cell r="K5718" t="str">
            <v>V</v>
          </cell>
          <cell r="L5718">
            <v>38673.422592592593</v>
          </cell>
          <cell r="M5718" t="str">
            <v>gchateaug</v>
          </cell>
          <cell r="N5718">
            <v>38680.624421296299</v>
          </cell>
          <cell r="O5718" t="str">
            <v>gchateaug</v>
          </cell>
        </row>
        <row r="5719">
          <cell r="A5719" t="str">
            <v>2000</v>
          </cell>
          <cell r="B5719" t="str">
            <v>DE60</v>
          </cell>
          <cell r="C5719" t="str">
            <v>A00</v>
          </cell>
          <cell r="D5719" t="str">
            <v>PC_EMP</v>
          </cell>
          <cell r="E5719" t="str">
            <v>T</v>
          </cell>
          <cell r="F5719" t="str">
            <v>BES</v>
          </cell>
          <cell r="G5719" t="str">
            <v>TOTAL</v>
          </cell>
          <cell r="H5719" t="str">
            <v>:</v>
          </cell>
          <cell r="I5719" t="str">
            <v>NC</v>
          </cell>
          <cell r="K5719" t="str">
            <v>V</v>
          </cell>
          <cell r="L5719">
            <v>38673.422592592593</v>
          </cell>
          <cell r="M5719" t="str">
            <v>gchateaug</v>
          </cell>
          <cell r="N5719">
            <v>38680.624421296299</v>
          </cell>
          <cell r="O5719" t="str">
            <v>gchateaug</v>
          </cell>
        </row>
        <row r="5720">
          <cell r="A5720" t="str">
            <v>2000</v>
          </cell>
          <cell r="B5720" t="str">
            <v>DE60</v>
          </cell>
          <cell r="C5720" t="str">
            <v>A00</v>
          </cell>
          <cell r="D5720" t="str">
            <v>PC_EMP</v>
          </cell>
          <cell r="E5720" t="str">
            <v>T</v>
          </cell>
          <cell r="F5720" t="str">
            <v>TOTAL</v>
          </cell>
          <cell r="G5720" t="str">
            <v>TOTAL</v>
          </cell>
          <cell r="H5720" t="str">
            <v>:</v>
          </cell>
          <cell r="I5720" t="str">
            <v>NC</v>
          </cell>
          <cell r="K5720" t="str">
            <v>V</v>
          </cell>
          <cell r="L5720">
            <v>38673.422592592593</v>
          </cell>
          <cell r="M5720" t="str">
            <v>gchateaug</v>
          </cell>
          <cell r="N5720">
            <v>38680.624421296299</v>
          </cell>
          <cell r="O5720" t="str">
            <v>gchateaug</v>
          </cell>
        </row>
        <row r="5721">
          <cell r="A5721" t="str">
            <v>2000</v>
          </cell>
          <cell r="B5721" t="str">
            <v>DE5</v>
          </cell>
          <cell r="C5721" t="str">
            <v>A00</v>
          </cell>
          <cell r="D5721" t="str">
            <v>PC_EMP</v>
          </cell>
          <cell r="E5721" t="str">
            <v>T</v>
          </cell>
          <cell r="F5721" t="str">
            <v>BES</v>
          </cell>
          <cell r="G5721" t="str">
            <v>TOTAL</v>
          </cell>
          <cell r="H5721" t="str">
            <v>:</v>
          </cell>
          <cell r="I5721" t="str">
            <v>NC</v>
          </cell>
          <cell r="K5721" t="str">
            <v>V</v>
          </cell>
          <cell r="L5721">
            <v>38673.422592592593</v>
          </cell>
          <cell r="M5721" t="str">
            <v>gchateaug</v>
          </cell>
          <cell r="N5721">
            <v>38680.624421296299</v>
          </cell>
          <cell r="O5721" t="str">
            <v>gchateaug</v>
          </cell>
        </row>
        <row r="5722">
          <cell r="A5722" t="str">
            <v>2000</v>
          </cell>
          <cell r="B5722" t="str">
            <v>DE5</v>
          </cell>
          <cell r="C5722" t="str">
            <v>A00</v>
          </cell>
          <cell r="D5722" t="str">
            <v>PC_EMP</v>
          </cell>
          <cell r="E5722" t="str">
            <v>T</v>
          </cell>
          <cell r="F5722" t="str">
            <v>TOTAL</v>
          </cell>
          <cell r="G5722" t="str">
            <v>TOTAL</v>
          </cell>
          <cell r="H5722" t="str">
            <v>:</v>
          </cell>
          <cell r="I5722" t="str">
            <v>NC</v>
          </cell>
          <cell r="K5722" t="str">
            <v>V</v>
          </cell>
          <cell r="L5722">
            <v>38673.422592592593</v>
          </cell>
          <cell r="M5722" t="str">
            <v>gchateaug</v>
          </cell>
          <cell r="N5722">
            <v>38680.624421296299</v>
          </cell>
          <cell r="O5722" t="str">
            <v>gchateaug</v>
          </cell>
        </row>
        <row r="5723">
          <cell r="A5723" t="str">
            <v>2000</v>
          </cell>
          <cell r="B5723" t="str">
            <v>DE30</v>
          </cell>
          <cell r="C5723" t="str">
            <v>A00</v>
          </cell>
          <cell r="D5723" t="str">
            <v>PC_EMP</v>
          </cell>
          <cell r="E5723" t="str">
            <v>T</v>
          </cell>
          <cell r="F5723" t="str">
            <v>BES</v>
          </cell>
          <cell r="G5723" t="str">
            <v>TOTAL</v>
          </cell>
          <cell r="H5723" t="str">
            <v>:</v>
          </cell>
          <cell r="I5723" t="str">
            <v>NC</v>
          </cell>
          <cell r="K5723" t="str">
            <v>V</v>
          </cell>
          <cell r="L5723">
            <v>38673.422592592593</v>
          </cell>
          <cell r="M5723" t="str">
            <v>gchateaug</v>
          </cell>
          <cell r="N5723">
            <v>38680.624421296299</v>
          </cell>
          <cell r="O5723" t="str">
            <v>gchateaug</v>
          </cell>
        </row>
        <row r="5724">
          <cell r="A5724" t="str">
            <v>2000</v>
          </cell>
          <cell r="B5724" t="str">
            <v>DE30</v>
          </cell>
          <cell r="C5724" t="str">
            <v>A00</v>
          </cell>
          <cell r="D5724" t="str">
            <v>PC_EMP</v>
          </cell>
          <cell r="E5724" t="str">
            <v>T</v>
          </cell>
          <cell r="F5724" t="str">
            <v>TOTAL</v>
          </cell>
          <cell r="G5724" t="str">
            <v>TOTAL</v>
          </cell>
          <cell r="H5724" t="str">
            <v>:</v>
          </cell>
          <cell r="I5724" t="str">
            <v>NC</v>
          </cell>
          <cell r="K5724" t="str">
            <v>V</v>
          </cell>
          <cell r="L5724">
            <v>38673.422592592593</v>
          </cell>
          <cell r="M5724" t="str">
            <v>gchateaug</v>
          </cell>
          <cell r="N5724">
            <v>38680.624421296299</v>
          </cell>
          <cell r="O5724" t="str">
            <v>gchateaug</v>
          </cell>
        </row>
        <row r="5725">
          <cell r="A5725" t="str">
            <v>2000</v>
          </cell>
          <cell r="B5725" t="str">
            <v>DE26</v>
          </cell>
          <cell r="C5725" t="str">
            <v>A00</v>
          </cell>
          <cell r="D5725" t="str">
            <v>PC_EMP</v>
          </cell>
          <cell r="E5725" t="str">
            <v>T</v>
          </cell>
          <cell r="F5725" t="str">
            <v>BES</v>
          </cell>
          <cell r="G5725" t="str">
            <v>TOTAL</v>
          </cell>
          <cell r="H5725" t="str">
            <v>:</v>
          </cell>
          <cell r="I5725" t="str">
            <v>NC</v>
          </cell>
          <cell r="K5725" t="str">
            <v>V</v>
          </cell>
          <cell r="L5725">
            <v>38673.422592592593</v>
          </cell>
          <cell r="M5725" t="str">
            <v>gchateaug</v>
          </cell>
          <cell r="N5725">
            <v>38680.624421296299</v>
          </cell>
          <cell r="O5725" t="str">
            <v>gchateaug</v>
          </cell>
        </row>
        <row r="5726">
          <cell r="A5726" t="str">
            <v>2000</v>
          </cell>
          <cell r="B5726" t="str">
            <v>DEF</v>
          </cell>
          <cell r="C5726" t="str">
            <v>A00</v>
          </cell>
          <cell r="D5726" t="str">
            <v>PC_EMP</v>
          </cell>
          <cell r="E5726" t="str">
            <v>T</v>
          </cell>
          <cell r="F5726" t="str">
            <v>BES</v>
          </cell>
          <cell r="G5726" t="str">
            <v>TOTAL</v>
          </cell>
          <cell r="H5726" t="str">
            <v>:</v>
          </cell>
          <cell r="I5726" t="str">
            <v>NC</v>
          </cell>
          <cell r="K5726" t="str">
            <v>V</v>
          </cell>
          <cell r="L5726">
            <v>38673.422638888886</v>
          </cell>
          <cell r="M5726" t="str">
            <v>gchateaug</v>
          </cell>
          <cell r="N5726">
            <v>38680.624444444446</v>
          </cell>
          <cell r="O5726" t="str">
            <v>gchateaug</v>
          </cell>
        </row>
        <row r="5727">
          <cell r="A5727" t="str">
            <v>2000</v>
          </cell>
          <cell r="B5727" t="str">
            <v>DEB</v>
          </cell>
          <cell r="C5727" t="str">
            <v>A00</v>
          </cell>
          <cell r="D5727" t="str">
            <v>PC_EMP</v>
          </cell>
          <cell r="E5727" t="str">
            <v>T</v>
          </cell>
          <cell r="F5727" t="str">
            <v>TOTAL</v>
          </cell>
          <cell r="G5727" t="str">
            <v>TOTAL</v>
          </cell>
          <cell r="H5727" t="str">
            <v>:</v>
          </cell>
          <cell r="I5727" t="str">
            <v>NC</v>
          </cell>
          <cell r="K5727" t="str">
            <v>V</v>
          </cell>
          <cell r="L5727">
            <v>38673.422638888886</v>
          </cell>
          <cell r="M5727" t="str">
            <v>gchateaug</v>
          </cell>
          <cell r="N5727">
            <v>38680.624444444446</v>
          </cell>
          <cell r="O5727" t="str">
            <v>gchateaug</v>
          </cell>
        </row>
        <row r="5728">
          <cell r="A5728" t="str">
            <v>2000</v>
          </cell>
          <cell r="B5728" t="str">
            <v>DEB</v>
          </cell>
          <cell r="C5728" t="str">
            <v>A00</v>
          </cell>
          <cell r="D5728" t="str">
            <v>PC_EMP</v>
          </cell>
          <cell r="E5728" t="str">
            <v>T</v>
          </cell>
          <cell r="F5728" t="str">
            <v>BES</v>
          </cell>
          <cell r="G5728" t="str">
            <v>TOTAL</v>
          </cell>
          <cell r="H5728" t="str">
            <v>:</v>
          </cell>
          <cell r="I5728" t="str">
            <v>NC</v>
          </cell>
          <cell r="K5728" t="str">
            <v>V</v>
          </cell>
          <cell r="L5728">
            <v>38673.422638888886</v>
          </cell>
          <cell r="M5728" t="str">
            <v>gchateaug</v>
          </cell>
          <cell r="N5728">
            <v>38680.624444444446</v>
          </cell>
          <cell r="O5728" t="str">
            <v>gchateaug</v>
          </cell>
        </row>
        <row r="5729">
          <cell r="A5729" t="str">
            <v>2000</v>
          </cell>
          <cell r="B5729" t="str">
            <v>DEA2</v>
          </cell>
          <cell r="C5729" t="str">
            <v>A00</v>
          </cell>
          <cell r="D5729" t="str">
            <v>PC_EMP</v>
          </cell>
          <cell r="E5729" t="str">
            <v>T</v>
          </cell>
          <cell r="F5729" t="str">
            <v>TOTAL</v>
          </cell>
          <cell r="G5729" t="str">
            <v>TOTAL</v>
          </cell>
          <cell r="H5729" t="str">
            <v>:</v>
          </cell>
          <cell r="I5729" t="str">
            <v>NC</v>
          </cell>
          <cell r="K5729" t="str">
            <v>V</v>
          </cell>
          <cell r="L5729">
            <v>38673.422638888886</v>
          </cell>
          <cell r="M5729" t="str">
            <v>gchateaug</v>
          </cell>
          <cell r="N5729">
            <v>38680.624444444446</v>
          </cell>
          <cell r="O5729" t="str">
            <v>gchateaug</v>
          </cell>
        </row>
        <row r="5730">
          <cell r="A5730" t="str">
            <v>2000</v>
          </cell>
          <cell r="B5730" t="str">
            <v>DEA2</v>
          </cell>
          <cell r="C5730" t="str">
            <v>A00</v>
          </cell>
          <cell r="D5730" t="str">
            <v>PC_EMP</v>
          </cell>
          <cell r="E5730" t="str">
            <v>T</v>
          </cell>
          <cell r="F5730" t="str">
            <v>BES</v>
          </cell>
          <cell r="G5730" t="str">
            <v>TOTAL</v>
          </cell>
          <cell r="H5730" t="str">
            <v>:</v>
          </cell>
          <cell r="I5730" t="str">
            <v>NC</v>
          </cell>
          <cell r="K5730" t="str">
            <v>V</v>
          </cell>
          <cell r="L5730">
            <v>38673.422638888886</v>
          </cell>
          <cell r="M5730" t="str">
            <v>gchateaug</v>
          </cell>
          <cell r="N5730">
            <v>38680.624444444446</v>
          </cell>
          <cell r="O5730" t="str">
            <v>gchateaug</v>
          </cell>
        </row>
        <row r="5731">
          <cell r="A5731" t="str">
            <v>2000</v>
          </cell>
          <cell r="B5731" t="str">
            <v>DEA</v>
          </cell>
          <cell r="C5731" t="str">
            <v>A00</v>
          </cell>
          <cell r="D5731" t="str">
            <v>PC_EMP</v>
          </cell>
          <cell r="E5731" t="str">
            <v>T</v>
          </cell>
          <cell r="F5731" t="str">
            <v>TOTAL</v>
          </cell>
          <cell r="G5731" t="str">
            <v>TOTAL</v>
          </cell>
          <cell r="H5731" t="str">
            <v>:</v>
          </cell>
          <cell r="I5731" t="str">
            <v>NC</v>
          </cell>
          <cell r="K5731" t="str">
            <v>V</v>
          </cell>
          <cell r="L5731">
            <v>38673.422638888886</v>
          </cell>
          <cell r="M5731" t="str">
            <v>gchateaug</v>
          </cell>
          <cell r="N5731">
            <v>38680.624444444446</v>
          </cell>
          <cell r="O5731" t="str">
            <v>gchateaug</v>
          </cell>
        </row>
        <row r="5732">
          <cell r="A5732" t="str">
            <v>2002</v>
          </cell>
          <cell r="B5732" t="str">
            <v>DEF0</v>
          </cell>
          <cell r="C5732" t="str">
            <v>A00</v>
          </cell>
          <cell r="D5732" t="str">
            <v>PC_EMP</v>
          </cell>
          <cell r="E5732" t="str">
            <v>T</v>
          </cell>
          <cell r="F5732" t="str">
            <v>TOTAL</v>
          </cell>
          <cell r="G5732" t="str">
            <v>TOTAL</v>
          </cell>
          <cell r="H5732" t="str">
            <v>:</v>
          </cell>
          <cell r="I5732" t="str">
            <v>MS</v>
          </cell>
          <cell r="K5732" t="str">
            <v>V</v>
          </cell>
          <cell r="L5732">
            <v>38673.422638888886</v>
          </cell>
          <cell r="M5732" t="str">
            <v>gchateaug</v>
          </cell>
          <cell r="N5732">
            <v>38680.624467592592</v>
          </cell>
          <cell r="O5732" t="str">
            <v>gchateaug</v>
          </cell>
        </row>
        <row r="5733">
          <cell r="A5733" t="str">
            <v>2002</v>
          </cell>
          <cell r="B5733" t="str">
            <v>DE</v>
          </cell>
          <cell r="C5733" t="str">
            <v>A00</v>
          </cell>
          <cell r="D5733" t="str">
            <v>PC_EMP</v>
          </cell>
          <cell r="E5733" t="str">
            <v>T</v>
          </cell>
          <cell r="F5733" t="str">
            <v>BES</v>
          </cell>
          <cell r="G5733" t="str">
            <v>TOTAL</v>
          </cell>
          <cell r="H5733" t="str">
            <v>:</v>
          </cell>
          <cell r="I5733" t="str">
            <v>MS</v>
          </cell>
          <cell r="K5733" t="str">
            <v>V</v>
          </cell>
          <cell r="L5733">
            <v>38681.544351851851</v>
          </cell>
          <cell r="M5733" t="str">
            <v>gchateaug</v>
          </cell>
          <cell r="N5733">
            <v>38681.684178240743</v>
          </cell>
          <cell r="O5733" t="str">
            <v>gchateaug</v>
          </cell>
        </row>
        <row r="5734">
          <cell r="A5734" t="str">
            <v>2002</v>
          </cell>
          <cell r="B5734" t="str">
            <v>DE</v>
          </cell>
          <cell r="C5734" t="str">
            <v>A00</v>
          </cell>
          <cell r="D5734" t="str">
            <v>PC_EMP</v>
          </cell>
          <cell r="E5734" t="str">
            <v>T</v>
          </cell>
          <cell r="F5734" t="str">
            <v>BES</v>
          </cell>
          <cell r="G5734" t="str">
            <v>RSE</v>
          </cell>
          <cell r="H5734" t="str">
            <v>:</v>
          </cell>
          <cell r="I5734" t="str">
            <v>MS</v>
          </cell>
          <cell r="K5734" t="str">
            <v>V</v>
          </cell>
          <cell r="L5734">
            <v>38681.544351851851</v>
          </cell>
          <cell r="M5734" t="str">
            <v>gchateaug</v>
          </cell>
          <cell r="N5734">
            <v>38681.684178240743</v>
          </cell>
          <cell r="O5734" t="str">
            <v>gchateaug</v>
          </cell>
        </row>
        <row r="5735">
          <cell r="A5735" t="str">
            <v>2003</v>
          </cell>
          <cell r="B5735" t="str">
            <v>IS</v>
          </cell>
          <cell r="C5735" t="str">
            <v>A00</v>
          </cell>
          <cell r="D5735" t="str">
            <v>PC_EMP</v>
          </cell>
          <cell r="E5735" t="str">
            <v>T</v>
          </cell>
          <cell r="F5735" t="str">
            <v>TOTAL</v>
          </cell>
          <cell r="G5735" t="str">
            <v>TOTAL</v>
          </cell>
          <cell r="I5735" t="str">
            <v>MS</v>
          </cell>
          <cell r="K5735" t="str">
            <v>V</v>
          </cell>
          <cell r="L5735">
            <v>38681.544363425928</v>
          </cell>
          <cell r="M5735" t="str">
            <v>gchateaug</v>
          </cell>
          <cell r="N5735">
            <v>38681.684131944443</v>
          </cell>
          <cell r="O5735" t="str">
            <v>gchateaug</v>
          </cell>
          <cell r="Q5735">
            <v>3.48</v>
          </cell>
        </row>
        <row r="5736">
          <cell r="A5736" t="str">
            <v>2003</v>
          </cell>
          <cell r="B5736" t="str">
            <v>IS</v>
          </cell>
          <cell r="C5736" t="str">
            <v>A00</v>
          </cell>
          <cell r="D5736" t="str">
            <v>PC_EMP</v>
          </cell>
          <cell r="E5736" t="str">
            <v>T</v>
          </cell>
          <cell r="F5736" t="str">
            <v>TOTAL</v>
          </cell>
          <cell r="G5736" t="str">
            <v>RSE</v>
          </cell>
          <cell r="I5736" t="str">
            <v>MS</v>
          </cell>
          <cell r="K5736" t="str">
            <v>V</v>
          </cell>
          <cell r="L5736">
            <v>38681.544363425928</v>
          </cell>
          <cell r="M5736" t="str">
            <v>gchateaug</v>
          </cell>
          <cell r="N5736">
            <v>38681.684131944443</v>
          </cell>
          <cell r="O5736" t="str">
            <v>gchateaug</v>
          </cell>
          <cell r="Q5736">
            <v>2.2400000000000002</v>
          </cell>
        </row>
        <row r="5737">
          <cell r="A5737" t="str">
            <v>2003</v>
          </cell>
          <cell r="B5737" t="str">
            <v>IS</v>
          </cell>
          <cell r="C5737" t="str">
            <v>A00</v>
          </cell>
          <cell r="D5737" t="str">
            <v>PC_EMP</v>
          </cell>
          <cell r="E5737" t="str">
            <v>T</v>
          </cell>
          <cell r="F5737" t="str">
            <v>BES</v>
          </cell>
          <cell r="G5737" t="str">
            <v>TOTAL</v>
          </cell>
          <cell r="I5737" t="str">
            <v>MS</v>
          </cell>
          <cell r="K5737" t="str">
            <v>V</v>
          </cell>
          <cell r="L5737">
            <v>38681.544363425928</v>
          </cell>
          <cell r="M5737" t="str">
            <v>gchateaug</v>
          </cell>
          <cell r="N5737">
            <v>38681.684131944443</v>
          </cell>
          <cell r="O5737" t="str">
            <v>gchateaug</v>
          </cell>
          <cell r="Q5737">
            <v>1.4</v>
          </cell>
        </row>
        <row r="5738">
          <cell r="A5738" t="str">
            <v>2003</v>
          </cell>
          <cell r="B5738" t="str">
            <v>IS</v>
          </cell>
          <cell r="C5738" t="str">
            <v>A00</v>
          </cell>
          <cell r="D5738" t="str">
            <v>PC_EMP</v>
          </cell>
          <cell r="E5738" t="str">
            <v>T</v>
          </cell>
          <cell r="F5738" t="str">
            <v>BES</v>
          </cell>
          <cell r="G5738" t="str">
            <v>RSE</v>
          </cell>
          <cell r="I5738" t="str">
            <v>MS</v>
          </cell>
          <cell r="K5738" t="str">
            <v>V</v>
          </cell>
          <cell r="L5738">
            <v>38681.544363425928</v>
          </cell>
          <cell r="M5738" t="str">
            <v>gchateaug</v>
          </cell>
          <cell r="N5738">
            <v>38681.684131944443</v>
          </cell>
          <cell r="O5738" t="str">
            <v>gchateaug</v>
          </cell>
          <cell r="Q5738">
            <v>0.81</v>
          </cell>
        </row>
        <row r="5739">
          <cell r="A5739" t="str">
            <v>2002</v>
          </cell>
          <cell r="B5739" t="str">
            <v>IS</v>
          </cell>
          <cell r="C5739" t="str">
            <v>A00</v>
          </cell>
          <cell r="D5739" t="str">
            <v>PC_EMP</v>
          </cell>
          <cell r="E5739" t="str">
            <v>T</v>
          </cell>
          <cell r="F5739" t="str">
            <v>TOTAL</v>
          </cell>
          <cell r="G5739" t="str">
            <v>RSE</v>
          </cell>
          <cell r="H5739" t="str">
            <v>:</v>
          </cell>
          <cell r="I5739" t="str">
            <v>MS</v>
          </cell>
          <cell r="K5739" t="str">
            <v>V</v>
          </cell>
          <cell r="L5739">
            <v>38681.544363425928</v>
          </cell>
          <cell r="M5739" t="str">
            <v>gchateaug</v>
          </cell>
          <cell r="N5739">
            <v>38681.684166666666</v>
          </cell>
          <cell r="O5739" t="str">
            <v>gchateaug</v>
          </cell>
        </row>
        <row r="5740">
          <cell r="A5740" t="str">
            <v>2002</v>
          </cell>
          <cell r="B5740" t="str">
            <v>IS</v>
          </cell>
          <cell r="C5740" t="str">
            <v>A00</v>
          </cell>
          <cell r="D5740" t="str">
            <v>PC_EMP</v>
          </cell>
          <cell r="E5740" t="str">
            <v>T</v>
          </cell>
          <cell r="F5740" t="str">
            <v>BES</v>
          </cell>
          <cell r="G5740" t="str">
            <v>RSE</v>
          </cell>
          <cell r="H5740" t="str">
            <v>:</v>
          </cell>
          <cell r="I5740" t="str">
            <v>MS</v>
          </cell>
          <cell r="K5740" t="str">
            <v>V</v>
          </cell>
          <cell r="L5740">
            <v>38681.544374999998</v>
          </cell>
          <cell r="M5740" t="str">
            <v>gchateaug</v>
          </cell>
          <cell r="N5740">
            <v>38681.684166666666</v>
          </cell>
          <cell r="O5740" t="str">
            <v>gchateaug</v>
          </cell>
        </row>
        <row r="5741">
          <cell r="A5741" t="str">
            <v>2002</v>
          </cell>
          <cell r="B5741" t="str">
            <v>IS0</v>
          </cell>
          <cell r="C5741" t="str">
            <v>A00</v>
          </cell>
          <cell r="D5741" t="str">
            <v>PC_EMP</v>
          </cell>
          <cell r="E5741" t="str">
            <v>T</v>
          </cell>
          <cell r="F5741" t="str">
            <v>BES</v>
          </cell>
          <cell r="G5741" t="str">
            <v>RSE</v>
          </cell>
          <cell r="H5741" t="str">
            <v>:</v>
          </cell>
          <cell r="I5741" t="str">
            <v>MS</v>
          </cell>
          <cell r="K5741" t="str">
            <v>V</v>
          </cell>
          <cell r="L5741">
            <v>38681.544791666667</v>
          </cell>
          <cell r="M5741" t="str">
            <v>gchateaug</v>
          </cell>
          <cell r="N5741">
            <v>38681.68445601852</v>
          </cell>
          <cell r="O5741" t="str">
            <v>gchateaug</v>
          </cell>
        </row>
        <row r="5742">
          <cell r="A5742" t="str">
            <v>2002</v>
          </cell>
          <cell r="B5742" t="str">
            <v>IS0</v>
          </cell>
          <cell r="C5742" t="str">
            <v>A00</v>
          </cell>
          <cell r="D5742" t="str">
            <v>PC_EMP</v>
          </cell>
          <cell r="E5742" t="str">
            <v>T</v>
          </cell>
          <cell r="F5742" t="str">
            <v>TOTAL</v>
          </cell>
          <cell r="G5742" t="str">
            <v>RSE</v>
          </cell>
          <cell r="H5742" t="str">
            <v>:</v>
          </cell>
          <cell r="I5742" t="str">
            <v>MS</v>
          </cell>
          <cell r="K5742" t="str">
            <v>V</v>
          </cell>
          <cell r="L5742">
            <v>38681.544803240744</v>
          </cell>
          <cell r="M5742" t="str">
            <v>gchateaug</v>
          </cell>
          <cell r="N5742">
            <v>38681.68445601852</v>
          </cell>
          <cell r="O5742" t="str">
            <v>gchateaug</v>
          </cell>
        </row>
        <row r="5743">
          <cell r="A5743" t="str">
            <v>2003</v>
          </cell>
          <cell r="B5743" t="str">
            <v>IS0</v>
          </cell>
          <cell r="C5743" t="str">
            <v>A00</v>
          </cell>
          <cell r="D5743" t="str">
            <v>PC_EMP</v>
          </cell>
          <cell r="E5743" t="str">
            <v>T</v>
          </cell>
          <cell r="F5743" t="str">
            <v>BES</v>
          </cell>
          <cell r="G5743" t="str">
            <v>RSE</v>
          </cell>
          <cell r="I5743" t="str">
            <v>MS</v>
          </cell>
          <cell r="K5743" t="str">
            <v>V</v>
          </cell>
          <cell r="L5743">
            <v>38681.544849537036</v>
          </cell>
          <cell r="M5743" t="str">
            <v>gchateaug</v>
          </cell>
          <cell r="N5743">
            <v>38681.684490740743</v>
          </cell>
          <cell r="O5743" t="str">
            <v>gchateaug</v>
          </cell>
          <cell r="Q5743">
            <v>0.81</v>
          </cell>
        </row>
        <row r="5744">
          <cell r="A5744" t="str">
            <v>2003</v>
          </cell>
          <cell r="B5744" t="str">
            <v>IS0</v>
          </cell>
          <cell r="C5744" t="str">
            <v>A00</v>
          </cell>
          <cell r="D5744" t="str">
            <v>PC_EMP</v>
          </cell>
          <cell r="E5744" t="str">
            <v>T</v>
          </cell>
          <cell r="F5744" t="str">
            <v>BES</v>
          </cell>
          <cell r="G5744" t="str">
            <v>TOTAL</v>
          </cell>
          <cell r="I5744" t="str">
            <v>MS</v>
          </cell>
          <cell r="K5744" t="str">
            <v>V</v>
          </cell>
          <cell r="L5744">
            <v>38681.544849537036</v>
          </cell>
          <cell r="M5744" t="str">
            <v>gchateaug</v>
          </cell>
          <cell r="N5744">
            <v>38681.684490740743</v>
          </cell>
          <cell r="O5744" t="str">
            <v>gchateaug</v>
          </cell>
          <cell r="Q5744">
            <v>1.4</v>
          </cell>
        </row>
        <row r="5745">
          <cell r="A5745" t="str">
            <v>2003</v>
          </cell>
          <cell r="B5745" t="str">
            <v>IS0</v>
          </cell>
          <cell r="C5745" t="str">
            <v>A00</v>
          </cell>
          <cell r="D5745" t="str">
            <v>PC_EMP</v>
          </cell>
          <cell r="E5745" t="str">
            <v>T</v>
          </cell>
          <cell r="F5745" t="str">
            <v>TOTAL</v>
          </cell>
          <cell r="G5745" t="str">
            <v>RSE</v>
          </cell>
          <cell r="I5745" t="str">
            <v>MS</v>
          </cell>
          <cell r="K5745" t="str">
            <v>V</v>
          </cell>
          <cell r="L5745">
            <v>38681.544861111113</v>
          </cell>
          <cell r="M5745" t="str">
            <v>gchateaug</v>
          </cell>
          <cell r="N5745">
            <v>38681.684490740743</v>
          </cell>
          <cell r="O5745" t="str">
            <v>gchateaug</v>
          </cell>
          <cell r="Q5745">
            <v>2.2400000000000002</v>
          </cell>
        </row>
        <row r="5746">
          <cell r="A5746" t="str">
            <v>2003</v>
          </cell>
          <cell r="B5746" t="str">
            <v>IS0</v>
          </cell>
          <cell r="C5746" t="str">
            <v>A00</v>
          </cell>
          <cell r="D5746" t="str">
            <v>PC_EMP</v>
          </cell>
          <cell r="E5746" t="str">
            <v>T</v>
          </cell>
          <cell r="F5746" t="str">
            <v>TOTAL</v>
          </cell>
          <cell r="G5746" t="str">
            <v>TOTAL</v>
          </cell>
          <cell r="I5746" t="str">
            <v>MS</v>
          </cell>
          <cell r="K5746" t="str">
            <v>V</v>
          </cell>
          <cell r="L5746">
            <v>38681.544861111113</v>
          </cell>
          <cell r="M5746" t="str">
            <v>gchateaug</v>
          </cell>
          <cell r="N5746">
            <v>38681.684490740743</v>
          </cell>
          <cell r="O5746" t="str">
            <v>gchateaug</v>
          </cell>
          <cell r="Q5746">
            <v>3.48</v>
          </cell>
        </row>
        <row r="5747">
          <cell r="A5747" t="str">
            <v>2003</v>
          </cell>
          <cell r="B5747" t="str">
            <v>IS00</v>
          </cell>
          <cell r="C5747" t="str">
            <v>A00</v>
          </cell>
          <cell r="D5747" t="str">
            <v>PC_EMP</v>
          </cell>
          <cell r="E5747" t="str">
            <v>T</v>
          </cell>
          <cell r="F5747" t="str">
            <v>BES</v>
          </cell>
          <cell r="G5747" t="str">
            <v>RSE</v>
          </cell>
          <cell r="I5747" t="str">
            <v>MS</v>
          </cell>
          <cell r="K5747" t="str">
            <v>V</v>
          </cell>
          <cell r="L5747">
            <v>38681.545115740744</v>
          </cell>
          <cell r="M5747" t="str">
            <v>gchateaug</v>
          </cell>
          <cell r="N5747">
            <v>38681.684606481482</v>
          </cell>
          <cell r="O5747" t="str">
            <v>gchateaug</v>
          </cell>
          <cell r="Q5747">
            <v>0.81</v>
          </cell>
        </row>
        <row r="5748">
          <cell r="A5748" t="str">
            <v>2003</v>
          </cell>
          <cell r="B5748" t="str">
            <v>IS00</v>
          </cell>
          <cell r="C5748" t="str">
            <v>A00</v>
          </cell>
          <cell r="D5748" t="str">
            <v>PC_EMP</v>
          </cell>
          <cell r="E5748" t="str">
            <v>T</v>
          </cell>
          <cell r="F5748" t="str">
            <v>BES</v>
          </cell>
          <cell r="G5748" t="str">
            <v>TOTAL</v>
          </cell>
          <cell r="I5748" t="str">
            <v>MS</v>
          </cell>
          <cell r="K5748" t="str">
            <v>V</v>
          </cell>
          <cell r="L5748">
            <v>38681.545115740744</v>
          </cell>
          <cell r="M5748" t="str">
            <v>gchateaug</v>
          </cell>
          <cell r="N5748">
            <v>38681.684606481482</v>
          </cell>
          <cell r="O5748" t="str">
            <v>gchateaug</v>
          </cell>
          <cell r="Q5748">
            <v>1.4</v>
          </cell>
        </row>
        <row r="5749">
          <cell r="A5749" t="str">
            <v>2003</v>
          </cell>
          <cell r="B5749" t="str">
            <v>IS00</v>
          </cell>
          <cell r="C5749" t="str">
            <v>A00</v>
          </cell>
          <cell r="D5749" t="str">
            <v>PC_EMP</v>
          </cell>
          <cell r="E5749" t="str">
            <v>T</v>
          </cell>
          <cell r="F5749" t="str">
            <v>TOTAL</v>
          </cell>
          <cell r="G5749" t="str">
            <v>RSE</v>
          </cell>
          <cell r="I5749" t="str">
            <v>MS</v>
          </cell>
          <cell r="K5749" t="str">
            <v>V</v>
          </cell>
          <cell r="L5749">
            <v>38681.545115740744</v>
          </cell>
          <cell r="M5749" t="str">
            <v>gchateaug</v>
          </cell>
          <cell r="N5749">
            <v>38681.684606481482</v>
          </cell>
          <cell r="O5749" t="str">
            <v>gchateaug</v>
          </cell>
          <cell r="Q5749">
            <v>2.2400000000000002</v>
          </cell>
        </row>
        <row r="5750">
          <cell r="A5750" t="str">
            <v>2003</v>
          </cell>
          <cell r="B5750" t="str">
            <v>IS00</v>
          </cell>
          <cell r="C5750" t="str">
            <v>A00</v>
          </cell>
          <cell r="D5750" t="str">
            <v>PC_EMP</v>
          </cell>
          <cell r="E5750" t="str">
            <v>T</v>
          </cell>
          <cell r="F5750" t="str">
            <v>TOTAL</v>
          </cell>
          <cell r="G5750" t="str">
            <v>TOTAL</v>
          </cell>
          <cell r="I5750" t="str">
            <v>MS</v>
          </cell>
          <cell r="K5750" t="str">
            <v>V</v>
          </cell>
          <cell r="L5750">
            <v>38681.545115740744</v>
          </cell>
          <cell r="M5750" t="str">
            <v>gchateaug</v>
          </cell>
          <cell r="N5750">
            <v>38681.684606481482</v>
          </cell>
          <cell r="O5750" t="str">
            <v>gchateaug</v>
          </cell>
          <cell r="Q5750">
            <v>3.48</v>
          </cell>
        </row>
        <row r="5751">
          <cell r="A5751" t="str">
            <v>2002</v>
          </cell>
          <cell r="B5751" t="str">
            <v>IS00</v>
          </cell>
          <cell r="C5751" t="str">
            <v>A00</v>
          </cell>
          <cell r="D5751" t="str">
            <v>PC_EMP</v>
          </cell>
          <cell r="E5751" t="str">
            <v>T</v>
          </cell>
          <cell r="F5751" t="str">
            <v>BES</v>
          </cell>
          <cell r="G5751" t="str">
            <v>RSE</v>
          </cell>
          <cell r="H5751" t="str">
            <v>:</v>
          </cell>
          <cell r="I5751" t="str">
            <v>MS</v>
          </cell>
          <cell r="K5751" t="str">
            <v>V</v>
          </cell>
          <cell r="L5751">
            <v>38681.545069444444</v>
          </cell>
          <cell r="M5751" t="str">
            <v>gchateaug</v>
          </cell>
          <cell r="N5751">
            <v>38681.684641203705</v>
          </cell>
          <cell r="O5751" t="str">
            <v>gchateaug</v>
          </cell>
        </row>
        <row r="5752">
          <cell r="A5752" t="str">
            <v>2002</v>
          </cell>
          <cell r="B5752" t="str">
            <v>IS00</v>
          </cell>
          <cell r="C5752" t="str">
            <v>A00</v>
          </cell>
          <cell r="D5752" t="str">
            <v>PC_EMP</v>
          </cell>
          <cell r="E5752" t="str">
            <v>T</v>
          </cell>
          <cell r="F5752" t="str">
            <v>TOTAL</v>
          </cell>
          <cell r="G5752" t="str">
            <v>RSE</v>
          </cell>
          <cell r="H5752" t="str">
            <v>:</v>
          </cell>
          <cell r="I5752" t="str">
            <v>MS</v>
          </cell>
          <cell r="K5752" t="str">
            <v>V</v>
          </cell>
          <cell r="L5752">
            <v>38681.545081018521</v>
          </cell>
          <cell r="M5752" t="str">
            <v>gchateaug</v>
          </cell>
          <cell r="N5752">
            <v>38681.684641203705</v>
          </cell>
          <cell r="O5752" t="str">
            <v>gchateaug</v>
          </cell>
        </row>
        <row r="5753">
          <cell r="A5753" t="str">
            <v>1985</v>
          </cell>
          <cell r="B5753" t="str">
            <v>EEA28</v>
          </cell>
          <cell r="C5753" t="str">
            <v>A00</v>
          </cell>
          <cell r="D5753" t="str">
            <v>PC_EMP</v>
          </cell>
          <cell r="E5753" t="str">
            <v>T</v>
          </cell>
          <cell r="F5753" t="str">
            <v>TOTAL</v>
          </cell>
          <cell r="G5753" t="str">
            <v>TOTAL</v>
          </cell>
          <cell r="H5753" t="str">
            <v>:</v>
          </cell>
          <cell r="I5753" t="str">
            <v>AGG</v>
          </cell>
          <cell r="K5753" t="str">
            <v>V</v>
          </cell>
          <cell r="L5753">
            <v>38681.683958333335</v>
          </cell>
          <cell r="M5753" t="str">
            <v>gchateaug</v>
          </cell>
        </row>
        <row r="5754">
          <cell r="A5754" t="str">
            <v>1985</v>
          </cell>
          <cell r="B5754" t="str">
            <v>EU15</v>
          </cell>
          <cell r="C5754" t="str">
            <v>A00</v>
          </cell>
          <cell r="D5754" t="str">
            <v>PC_EMP</v>
          </cell>
          <cell r="E5754" t="str">
            <v>T</v>
          </cell>
          <cell r="F5754" t="str">
            <v>BES</v>
          </cell>
          <cell r="G5754" t="str">
            <v>RSE</v>
          </cell>
          <cell r="H5754" t="str">
            <v>:</v>
          </cell>
          <cell r="I5754" t="str">
            <v>AGG</v>
          </cell>
          <cell r="K5754" t="str">
            <v>V</v>
          </cell>
          <cell r="L5754">
            <v>38681.683958333335</v>
          </cell>
          <cell r="M5754" t="str">
            <v>gchateaug</v>
          </cell>
        </row>
        <row r="5755">
          <cell r="A5755" t="str">
            <v>1985</v>
          </cell>
          <cell r="B5755" t="str">
            <v>EU15</v>
          </cell>
          <cell r="C5755" t="str">
            <v>A00</v>
          </cell>
          <cell r="D5755" t="str">
            <v>PC_EMP</v>
          </cell>
          <cell r="E5755" t="str">
            <v>T</v>
          </cell>
          <cell r="F5755" t="str">
            <v>BES</v>
          </cell>
          <cell r="G5755" t="str">
            <v>TOTAL</v>
          </cell>
          <cell r="H5755" t="str">
            <v>:</v>
          </cell>
          <cell r="I5755" t="str">
            <v>AGG</v>
          </cell>
          <cell r="K5755" t="str">
            <v>V</v>
          </cell>
          <cell r="L5755">
            <v>38681.683958333335</v>
          </cell>
          <cell r="M5755" t="str">
            <v>gchateaug</v>
          </cell>
        </row>
        <row r="5756">
          <cell r="A5756" t="str">
            <v>1985</v>
          </cell>
          <cell r="B5756" t="str">
            <v>EU15</v>
          </cell>
          <cell r="C5756" t="str">
            <v>A00</v>
          </cell>
          <cell r="D5756" t="str">
            <v>PC_EMP</v>
          </cell>
          <cell r="E5756" t="str">
            <v>T</v>
          </cell>
          <cell r="F5756" t="str">
            <v>TOTAL</v>
          </cell>
          <cell r="G5756" t="str">
            <v>RSE</v>
          </cell>
          <cell r="H5756" t="str">
            <v>:</v>
          </cell>
          <cell r="I5756" t="str">
            <v>AGG</v>
          </cell>
          <cell r="K5756" t="str">
            <v>V</v>
          </cell>
          <cell r="L5756">
            <v>38681.683958333335</v>
          </cell>
          <cell r="M5756" t="str">
            <v>gchateaug</v>
          </cell>
        </row>
        <row r="5757">
          <cell r="A5757" t="str">
            <v>1985</v>
          </cell>
          <cell r="B5757" t="str">
            <v>EU15</v>
          </cell>
          <cell r="C5757" t="str">
            <v>A00</v>
          </cell>
          <cell r="D5757" t="str">
            <v>PC_EMP</v>
          </cell>
          <cell r="E5757" t="str">
            <v>T</v>
          </cell>
          <cell r="F5757" t="str">
            <v>TOTAL</v>
          </cell>
          <cell r="G5757" t="str">
            <v>TOTAL</v>
          </cell>
          <cell r="H5757" t="str">
            <v>:</v>
          </cell>
          <cell r="I5757" t="str">
            <v>AGG</v>
          </cell>
          <cell r="K5757" t="str">
            <v>V</v>
          </cell>
          <cell r="L5757">
            <v>38681.683958333335</v>
          </cell>
          <cell r="M5757" t="str">
            <v>gchateaug</v>
          </cell>
        </row>
        <row r="5758">
          <cell r="A5758" t="str">
            <v>1988</v>
          </cell>
          <cell r="B5758" t="str">
            <v>EUROZONE</v>
          </cell>
          <cell r="C5758" t="str">
            <v>A00</v>
          </cell>
          <cell r="D5758" t="str">
            <v>PC_EMP</v>
          </cell>
          <cell r="E5758" t="str">
            <v>T</v>
          </cell>
          <cell r="F5758" t="str">
            <v>BES</v>
          </cell>
          <cell r="G5758" t="str">
            <v>RSE</v>
          </cell>
          <cell r="H5758" t="str">
            <v>:</v>
          </cell>
          <cell r="I5758" t="str">
            <v>AGG</v>
          </cell>
          <cell r="K5758" t="str">
            <v>V</v>
          </cell>
          <cell r="L5758">
            <v>38681.683958333335</v>
          </cell>
          <cell r="M5758" t="str">
            <v>gchateaug</v>
          </cell>
        </row>
        <row r="5759">
          <cell r="A5759" t="str">
            <v>1988</v>
          </cell>
          <cell r="B5759" t="str">
            <v>EUROZONE</v>
          </cell>
          <cell r="C5759" t="str">
            <v>A00</v>
          </cell>
          <cell r="D5759" t="str">
            <v>PC_EMP</v>
          </cell>
          <cell r="E5759" t="str">
            <v>T</v>
          </cell>
          <cell r="F5759" t="str">
            <v>BES</v>
          </cell>
          <cell r="G5759" t="str">
            <v>TOTAL</v>
          </cell>
          <cell r="H5759" t="str">
            <v>:</v>
          </cell>
          <cell r="I5759" t="str">
            <v>AGG</v>
          </cell>
          <cell r="K5759" t="str">
            <v>V</v>
          </cell>
          <cell r="L5759">
            <v>38681.683958333335</v>
          </cell>
          <cell r="M5759" t="str">
            <v>gchateaug</v>
          </cell>
        </row>
        <row r="5760">
          <cell r="A5760" t="str">
            <v>1988</v>
          </cell>
          <cell r="B5760" t="str">
            <v>EUROZONE</v>
          </cell>
          <cell r="C5760" t="str">
            <v>A00</v>
          </cell>
          <cell r="D5760" t="str">
            <v>PC_EMP</v>
          </cell>
          <cell r="E5760" t="str">
            <v>T</v>
          </cell>
          <cell r="F5760" t="str">
            <v>TOTAL</v>
          </cell>
          <cell r="G5760" t="str">
            <v>RSE</v>
          </cell>
          <cell r="H5760" t="str">
            <v>:</v>
          </cell>
          <cell r="I5760" t="str">
            <v>AGG</v>
          </cell>
          <cell r="K5760" t="str">
            <v>V</v>
          </cell>
          <cell r="L5760">
            <v>38681.683958333335</v>
          </cell>
          <cell r="M5760" t="str">
            <v>gchateaug</v>
          </cell>
        </row>
        <row r="5761">
          <cell r="A5761" t="str">
            <v>1988</v>
          </cell>
          <cell r="B5761" t="str">
            <v>EUROZONE</v>
          </cell>
          <cell r="C5761" t="str">
            <v>A00</v>
          </cell>
          <cell r="D5761" t="str">
            <v>PC_EMP</v>
          </cell>
          <cell r="E5761" t="str">
            <v>T</v>
          </cell>
          <cell r="F5761" t="str">
            <v>TOTAL</v>
          </cell>
          <cell r="G5761" t="str">
            <v>TOTAL</v>
          </cell>
          <cell r="H5761" t="str">
            <v>:</v>
          </cell>
          <cell r="I5761" t="str">
            <v>AGG</v>
          </cell>
          <cell r="K5761" t="str">
            <v>V</v>
          </cell>
          <cell r="L5761">
            <v>38681.683958333335</v>
          </cell>
          <cell r="M5761" t="str">
            <v>gchateaug</v>
          </cell>
        </row>
        <row r="5762">
          <cell r="A5762" t="str">
            <v>1981</v>
          </cell>
          <cell r="B5762" t="str">
            <v>EU15</v>
          </cell>
          <cell r="C5762" t="str">
            <v>A00</v>
          </cell>
          <cell r="D5762" t="str">
            <v>PC_EMP</v>
          </cell>
          <cell r="E5762" t="str">
            <v>T</v>
          </cell>
          <cell r="F5762" t="str">
            <v>TOTAL</v>
          </cell>
          <cell r="G5762" t="str">
            <v>TOTAL</v>
          </cell>
          <cell r="H5762" t="str">
            <v>:</v>
          </cell>
          <cell r="I5762" t="str">
            <v>AGG</v>
          </cell>
          <cell r="K5762" t="str">
            <v>V</v>
          </cell>
          <cell r="L5762">
            <v>38681.683946759258</v>
          </cell>
          <cell r="M5762" t="str">
            <v>gchateaug</v>
          </cell>
        </row>
        <row r="5763">
          <cell r="A5763" t="str">
            <v>1981</v>
          </cell>
          <cell r="B5763" t="str">
            <v>EU15</v>
          </cell>
          <cell r="C5763" t="str">
            <v>A00</v>
          </cell>
          <cell r="D5763" t="str">
            <v>PC_EMP</v>
          </cell>
          <cell r="E5763" t="str">
            <v>T</v>
          </cell>
          <cell r="F5763" t="str">
            <v>TOTAL</v>
          </cell>
          <cell r="G5763" t="str">
            <v>RSE</v>
          </cell>
          <cell r="H5763" t="str">
            <v>:</v>
          </cell>
          <cell r="I5763" t="str">
            <v>AGG</v>
          </cell>
          <cell r="K5763" t="str">
            <v>V</v>
          </cell>
          <cell r="L5763">
            <v>38681.683946759258</v>
          </cell>
          <cell r="M5763" t="str">
            <v>gchateaug</v>
          </cell>
        </row>
        <row r="5764">
          <cell r="A5764" t="str">
            <v>1991</v>
          </cell>
          <cell r="B5764" t="str">
            <v>EEA28</v>
          </cell>
          <cell r="C5764" t="str">
            <v>A00</v>
          </cell>
          <cell r="D5764" t="str">
            <v>PC_EMP</v>
          </cell>
          <cell r="E5764" t="str">
            <v>T</v>
          </cell>
          <cell r="F5764" t="str">
            <v>BES</v>
          </cell>
          <cell r="G5764" t="str">
            <v>RSE</v>
          </cell>
          <cell r="H5764" t="str">
            <v>:</v>
          </cell>
          <cell r="I5764" t="str">
            <v>AGG</v>
          </cell>
          <cell r="K5764" t="str">
            <v>V</v>
          </cell>
          <cell r="L5764">
            <v>38681.683958333335</v>
          </cell>
          <cell r="M5764" t="str">
            <v>gchateaug</v>
          </cell>
        </row>
        <row r="5765">
          <cell r="A5765" t="str">
            <v>1991</v>
          </cell>
          <cell r="B5765" t="str">
            <v>EEA28</v>
          </cell>
          <cell r="C5765" t="str">
            <v>A00</v>
          </cell>
          <cell r="D5765" t="str">
            <v>PC_EMP</v>
          </cell>
          <cell r="E5765" t="str">
            <v>T</v>
          </cell>
          <cell r="F5765" t="str">
            <v>BES</v>
          </cell>
          <cell r="G5765" t="str">
            <v>TOTAL</v>
          </cell>
          <cell r="H5765" t="str">
            <v>:</v>
          </cell>
          <cell r="I5765" t="str">
            <v>AGG</v>
          </cell>
          <cell r="K5765" t="str">
            <v>V</v>
          </cell>
          <cell r="L5765">
            <v>38681.683958333335</v>
          </cell>
          <cell r="M5765" t="str">
            <v>gchateaug</v>
          </cell>
        </row>
        <row r="5766">
          <cell r="A5766" t="str">
            <v>1993</v>
          </cell>
          <cell r="B5766" t="str">
            <v>NMS10</v>
          </cell>
          <cell r="C5766" t="str">
            <v>A00</v>
          </cell>
          <cell r="D5766" t="str">
            <v>PC_EMP</v>
          </cell>
          <cell r="E5766" t="str">
            <v>T</v>
          </cell>
          <cell r="F5766" t="str">
            <v>TOTAL</v>
          </cell>
          <cell r="G5766" t="str">
            <v>RSE</v>
          </cell>
          <cell r="H5766" t="str">
            <v>:</v>
          </cell>
          <cell r="I5766" t="str">
            <v>AGG</v>
          </cell>
          <cell r="K5766" t="str">
            <v>V</v>
          </cell>
          <cell r="L5766">
            <v>38681.683958333335</v>
          </cell>
          <cell r="M5766" t="str">
            <v>gchateaug</v>
          </cell>
        </row>
        <row r="5767">
          <cell r="A5767" t="str">
            <v>1993</v>
          </cell>
          <cell r="B5767" t="str">
            <v>NMS10</v>
          </cell>
          <cell r="C5767" t="str">
            <v>A00</v>
          </cell>
          <cell r="D5767" t="str">
            <v>PC_EMP</v>
          </cell>
          <cell r="E5767" t="str">
            <v>T</v>
          </cell>
          <cell r="F5767" t="str">
            <v>TOTAL</v>
          </cell>
          <cell r="G5767" t="str">
            <v>TOTAL</v>
          </cell>
          <cell r="H5767" t="str">
            <v>:</v>
          </cell>
          <cell r="I5767" t="str">
            <v>AGG</v>
          </cell>
          <cell r="K5767" t="str">
            <v>V</v>
          </cell>
          <cell r="L5767">
            <v>38681.683958333335</v>
          </cell>
          <cell r="M5767" t="str">
            <v>gchateaug</v>
          </cell>
        </row>
        <row r="5768">
          <cell r="A5768" t="str">
            <v>1981</v>
          </cell>
          <cell r="B5768" t="str">
            <v>EU15</v>
          </cell>
          <cell r="C5768" t="str">
            <v>A00</v>
          </cell>
          <cell r="D5768" t="str">
            <v>PC_EMP</v>
          </cell>
          <cell r="E5768" t="str">
            <v>T</v>
          </cell>
          <cell r="F5768" t="str">
            <v>BES</v>
          </cell>
          <cell r="G5768" t="str">
            <v>TOTAL</v>
          </cell>
          <cell r="H5768" t="str">
            <v>:</v>
          </cell>
          <cell r="I5768" t="str">
            <v>AGG</v>
          </cell>
          <cell r="K5768" t="str">
            <v>V</v>
          </cell>
          <cell r="L5768">
            <v>38681.683946759258</v>
          </cell>
          <cell r="M5768" t="str">
            <v>gchateaug</v>
          </cell>
        </row>
        <row r="5769">
          <cell r="A5769" t="str">
            <v>1981</v>
          </cell>
          <cell r="B5769" t="str">
            <v>EU15</v>
          </cell>
          <cell r="C5769" t="str">
            <v>A00</v>
          </cell>
          <cell r="D5769" t="str">
            <v>PC_EMP</v>
          </cell>
          <cell r="E5769" t="str">
            <v>T</v>
          </cell>
          <cell r="F5769" t="str">
            <v>BES</v>
          </cell>
          <cell r="G5769" t="str">
            <v>RSE</v>
          </cell>
          <cell r="H5769" t="str">
            <v>:</v>
          </cell>
          <cell r="I5769" t="str">
            <v>AGG</v>
          </cell>
          <cell r="K5769" t="str">
            <v>V</v>
          </cell>
          <cell r="L5769">
            <v>38681.683946759258</v>
          </cell>
          <cell r="M5769" t="str">
            <v>gchateaug</v>
          </cell>
        </row>
        <row r="5770">
          <cell r="A5770" t="str">
            <v>1991</v>
          </cell>
          <cell r="B5770" t="str">
            <v>EEA28</v>
          </cell>
          <cell r="C5770" t="str">
            <v>A00</v>
          </cell>
          <cell r="D5770" t="str">
            <v>PC_EMP</v>
          </cell>
          <cell r="E5770" t="str">
            <v>T</v>
          </cell>
          <cell r="F5770" t="str">
            <v>TOTAL</v>
          </cell>
          <cell r="G5770" t="str">
            <v>RSE</v>
          </cell>
          <cell r="H5770" t="str">
            <v>:</v>
          </cell>
          <cell r="I5770" t="str">
            <v>AGG</v>
          </cell>
          <cell r="K5770" t="str">
            <v>V</v>
          </cell>
          <cell r="L5770">
            <v>38681.683958333335</v>
          </cell>
          <cell r="M5770" t="str">
            <v>gchateaug</v>
          </cell>
        </row>
        <row r="5771">
          <cell r="A5771" t="str">
            <v>1991</v>
          </cell>
          <cell r="B5771" t="str">
            <v>EEA28</v>
          </cell>
          <cell r="C5771" t="str">
            <v>A00</v>
          </cell>
          <cell r="D5771" t="str">
            <v>PC_EMP</v>
          </cell>
          <cell r="E5771" t="str">
            <v>T</v>
          </cell>
          <cell r="F5771" t="str">
            <v>TOTAL</v>
          </cell>
          <cell r="G5771" t="str">
            <v>TOTAL</v>
          </cell>
          <cell r="H5771" t="str">
            <v>:</v>
          </cell>
          <cell r="I5771" t="str">
            <v>AGG</v>
          </cell>
          <cell r="K5771" t="str">
            <v>V</v>
          </cell>
          <cell r="L5771">
            <v>38681.683958333335</v>
          </cell>
          <cell r="M5771" t="str">
            <v>gchateaug</v>
          </cell>
        </row>
        <row r="5772">
          <cell r="A5772" t="str">
            <v>1981</v>
          </cell>
          <cell r="B5772" t="str">
            <v>EUROZONE12</v>
          </cell>
          <cell r="C5772" t="str">
            <v>A00</v>
          </cell>
          <cell r="D5772" t="str">
            <v>PC_EMP</v>
          </cell>
          <cell r="E5772" t="str">
            <v>T</v>
          </cell>
          <cell r="F5772" t="str">
            <v>BES</v>
          </cell>
          <cell r="G5772" t="str">
            <v>TOTAL</v>
          </cell>
          <cell r="H5772" t="str">
            <v>:</v>
          </cell>
          <cell r="I5772" t="str">
            <v>AGG</v>
          </cell>
          <cell r="K5772" t="str">
            <v>V</v>
          </cell>
          <cell r="L5772">
            <v>38681.683958333335</v>
          </cell>
          <cell r="M5772" t="str">
            <v>gchateaug</v>
          </cell>
        </row>
        <row r="5773">
          <cell r="A5773" t="str">
            <v>1981</v>
          </cell>
          <cell r="B5773" t="str">
            <v>EUROZONE12</v>
          </cell>
          <cell r="C5773" t="str">
            <v>A00</v>
          </cell>
          <cell r="D5773" t="str">
            <v>PC_EMP</v>
          </cell>
          <cell r="E5773" t="str">
            <v>T</v>
          </cell>
          <cell r="F5773" t="str">
            <v>BES</v>
          </cell>
          <cell r="G5773" t="str">
            <v>RSE</v>
          </cell>
          <cell r="H5773" t="str">
            <v>:</v>
          </cell>
          <cell r="I5773" t="str">
            <v>AGG</v>
          </cell>
          <cell r="K5773" t="str">
            <v>V</v>
          </cell>
          <cell r="L5773">
            <v>38681.683958333335</v>
          </cell>
          <cell r="M5773" t="str">
            <v>gchateaug</v>
          </cell>
        </row>
        <row r="5774">
          <cell r="A5774" t="str">
            <v>1981</v>
          </cell>
          <cell r="B5774" t="str">
            <v>EU25</v>
          </cell>
          <cell r="C5774" t="str">
            <v>A00</v>
          </cell>
          <cell r="D5774" t="str">
            <v>PC_EMP</v>
          </cell>
          <cell r="E5774" t="str">
            <v>T</v>
          </cell>
          <cell r="F5774" t="str">
            <v>TOTAL</v>
          </cell>
          <cell r="G5774" t="str">
            <v>TOTAL</v>
          </cell>
          <cell r="H5774" t="str">
            <v>:</v>
          </cell>
          <cell r="I5774" t="str">
            <v>AGG</v>
          </cell>
          <cell r="K5774" t="str">
            <v>V</v>
          </cell>
          <cell r="L5774">
            <v>38681.683946759258</v>
          </cell>
          <cell r="M5774" t="str">
            <v>gchateaug</v>
          </cell>
        </row>
        <row r="5775">
          <cell r="A5775" t="str">
            <v>1981</v>
          </cell>
          <cell r="B5775" t="str">
            <v>EU25</v>
          </cell>
          <cell r="C5775" t="str">
            <v>A00</v>
          </cell>
          <cell r="D5775" t="str">
            <v>PC_EMP</v>
          </cell>
          <cell r="E5775" t="str">
            <v>T</v>
          </cell>
          <cell r="F5775" t="str">
            <v>TOTAL</v>
          </cell>
          <cell r="G5775" t="str">
            <v>RSE</v>
          </cell>
          <cell r="H5775" t="str">
            <v>:</v>
          </cell>
          <cell r="I5775" t="str">
            <v>AGG</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sci_FTE_RSE_TOT_T"/>
      <sheetName val="Perssci_RSE"/>
      <sheetName val="Perssci_RSE (2)"/>
      <sheetName val="Perssci_RSE (3)"/>
    </sheetNames>
    <sheetDataSet>
      <sheetData sheetId="0" refreshError="1"/>
      <sheetData sheetId="1" refreshError="1">
        <row r="1">
          <cell r="A1" t="str">
            <v>CODE_ANNEE</v>
          </cell>
          <cell r="B1" t="str">
            <v>CODE_GEO</v>
          </cell>
          <cell r="C1" t="str">
            <v>CODE_NACE</v>
          </cell>
          <cell r="D1" t="str">
            <v>CODE_PERIODE</v>
          </cell>
          <cell r="E1" t="str">
            <v>CODE_UNITS</v>
          </cell>
          <cell r="F1" t="str">
            <v>CODE_VARIABLE</v>
          </cell>
          <cell r="G1" t="str">
            <v>CODE_VARIABLE1</v>
          </cell>
          <cell r="H1" t="str">
            <v>CODE_VARIABLE2</v>
          </cell>
          <cell r="I1" t="str">
            <v>VALUE_ST</v>
          </cell>
          <cell r="J1" t="str">
            <v>FLAG</v>
          </cell>
          <cell r="K1" t="str">
            <v>FLAG_SYS</v>
          </cell>
          <cell r="L1" t="str">
            <v>NOTE</v>
          </cell>
          <cell r="M1" t="str">
            <v>STATUS</v>
          </cell>
          <cell r="N1" t="str">
            <v>INS_DATE</v>
          </cell>
          <cell r="O1" t="str">
            <v>INS_USR</v>
          </cell>
          <cell r="P1" t="str">
            <v>UPD_DATE</v>
          </cell>
          <cell r="Q1" t="str">
            <v>UPD_USR</v>
          </cell>
          <cell r="R1" t="str">
            <v>TX_DISP</v>
          </cell>
        </row>
        <row r="2">
          <cell r="A2" t="str">
            <v>2003</v>
          </cell>
          <cell r="B2" t="str">
            <v>PL</v>
          </cell>
          <cell r="C2" t="str">
            <v>NA_SC</v>
          </cell>
          <cell r="D2" t="str">
            <v>A00</v>
          </cell>
          <cell r="E2" t="str">
            <v>FTE</v>
          </cell>
          <cell r="F2" t="str">
            <v>T</v>
          </cell>
          <cell r="G2" t="str">
            <v>TOTAL</v>
          </cell>
          <cell r="H2" t="str">
            <v>RSE</v>
          </cell>
          <cell r="I2">
            <v>13030</v>
          </cell>
          <cell r="K2" t="str">
            <v>MS</v>
          </cell>
          <cell r="M2" t="str">
            <v>V</v>
          </cell>
          <cell r="N2">
            <v>38636.461192129631</v>
          </cell>
          <cell r="O2" t="str">
            <v>gchateaug</v>
          </cell>
          <cell r="P2">
            <v>38681.438460648147</v>
          </cell>
          <cell r="Q2" t="str">
            <v>gchateaug</v>
          </cell>
        </row>
        <row r="3">
          <cell r="A3" t="str">
            <v>2003</v>
          </cell>
          <cell r="B3" t="str">
            <v>PL</v>
          </cell>
          <cell r="C3" t="str">
            <v>EN_TE</v>
          </cell>
          <cell r="D3" t="str">
            <v>A00</v>
          </cell>
          <cell r="E3" t="str">
            <v>FTE</v>
          </cell>
          <cell r="F3" t="str">
            <v>T</v>
          </cell>
          <cell r="G3" t="str">
            <v>TOTAL</v>
          </cell>
          <cell r="H3" t="str">
            <v>RSE</v>
          </cell>
          <cell r="I3">
            <v>17424</v>
          </cell>
          <cell r="K3" t="str">
            <v>MS</v>
          </cell>
          <cell r="M3" t="str">
            <v>V</v>
          </cell>
          <cell r="N3">
            <v>38636.461192129631</v>
          </cell>
          <cell r="O3" t="str">
            <v>gchateaug</v>
          </cell>
          <cell r="P3">
            <v>38681.438460648147</v>
          </cell>
          <cell r="Q3" t="str">
            <v>gchateaug</v>
          </cell>
        </row>
        <row r="4">
          <cell r="A4" t="str">
            <v>2003</v>
          </cell>
          <cell r="B4" t="str">
            <v>PL</v>
          </cell>
          <cell r="C4" t="str">
            <v>ME_SC</v>
          </cell>
          <cell r="D4" t="str">
            <v>A00</v>
          </cell>
          <cell r="E4" t="str">
            <v>FTE</v>
          </cell>
          <cell r="F4" t="str">
            <v>T</v>
          </cell>
          <cell r="G4" t="str">
            <v>TOTAL</v>
          </cell>
          <cell r="H4" t="str">
            <v>RSE</v>
          </cell>
          <cell r="I4">
            <v>8650</v>
          </cell>
          <cell r="K4" t="str">
            <v>MS</v>
          </cell>
          <cell r="M4" t="str">
            <v>V</v>
          </cell>
          <cell r="N4">
            <v>38636.461192129631</v>
          </cell>
          <cell r="O4" t="str">
            <v>gchateaug</v>
          </cell>
          <cell r="P4">
            <v>38681.438460648147</v>
          </cell>
          <cell r="Q4" t="str">
            <v>gchateaug</v>
          </cell>
        </row>
        <row r="5">
          <cell r="A5" t="str">
            <v>2003</v>
          </cell>
          <cell r="B5" t="str">
            <v>PL</v>
          </cell>
          <cell r="C5" t="str">
            <v>AG_SC</v>
          </cell>
          <cell r="D5" t="str">
            <v>A00</v>
          </cell>
          <cell r="E5" t="str">
            <v>FTE</v>
          </cell>
          <cell r="F5" t="str">
            <v>T</v>
          </cell>
          <cell r="G5" t="str">
            <v>TOTAL</v>
          </cell>
          <cell r="H5" t="str">
            <v>RSE</v>
          </cell>
          <cell r="I5">
            <v>4682</v>
          </cell>
          <cell r="K5" t="str">
            <v>MS</v>
          </cell>
          <cell r="M5" t="str">
            <v>V</v>
          </cell>
          <cell r="N5">
            <v>38636.461192129631</v>
          </cell>
          <cell r="O5" t="str">
            <v>gchateaug</v>
          </cell>
          <cell r="P5">
            <v>38681.438460648147</v>
          </cell>
          <cell r="Q5" t="str">
            <v>gchateaug</v>
          </cell>
        </row>
        <row r="6">
          <cell r="A6" t="str">
            <v>2002</v>
          </cell>
          <cell r="B6" t="str">
            <v>PL</v>
          </cell>
          <cell r="C6" t="str">
            <v>NSE</v>
          </cell>
          <cell r="D6" t="str">
            <v>A00</v>
          </cell>
          <cell r="E6" t="str">
            <v>FTE</v>
          </cell>
          <cell r="F6" t="str">
            <v>T</v>
          </cell>
          <cell r="G6" t="str">
            <v>TOTAL</v>
          </cell>
          <cell r="H6" t="str">
            <v>RSE</v>
          </cell>
          <cell r="I6">
            <v>42254.2</v>
          </cell>
          <cell r="K6" t="str">
            <v>MS</v>
          </cell>
          <cell r="M6" t="str">
            <v>V</v>
          </cell>
          <cell r="N6">
            <v>38636.461192129631</v>
          </cell>
          <cell r="O6" t="str">
            <v>gchateaug</v>
          </cell>
          <cell r="P6">
            <v>38681.438344907408</v>
          </cell>
          <cell r="Q6" t="str">
            <v>gchateaug</v>
          </cell>
        </row>
        <row r="7">
          <cell r="A7" t="str">
            <v>2003</v>
          </cell>
          <cell r="B7" t="str">
            <v>PL</v>
          </cell>
          <cell r="C7" t="str">
            <v>NSE</v>
          </cell>
          <cell r="D7" t="str">
            <v>A00</v>
          </cell>
          <cell r="E7" t="str">
            <v>FTE</v>
          </cell>
          <cell r="F7" t="str">
            <v>T</v>
          </cell>
          <cell r="G7" t="str">
            <v>TOTAL</v>
          </cell>
          <cell r="H7" t="str">
            <v>RSE</v>
          </cell>
          <cell r="I7">
            <v>43142</v>
          </cell>
          <cell r="K7" t="str">
            <v>MS</v>
          </cell>
          <cell r="M7" t="str">
            <v>V</v>
          </cell>
          <cell r="N7">
            <v>38636.461192129631</v>
          </cell>
          <cell r="O7" t="str">
            <v>gchateaug</v>
          </cell>
          <cell r="P7">
            <v>38681.438460648147</v>
          </cell>
          <cell r="Q7" t="str">
            <v>gchateaug</v>
          </cell>
        </row>
        <row r="8">
          <cell r="A8" t="str">
            <v>2003</v>
          </cell>
          <cell r="B8" t="str">
            <v>PL</v>
          </cell>
          <cell r="C8" t="str">
            <v>SO_SC</v>
          </cell>
          <cell r="D8" t="str">
            <v>A00</v>
          </cell>
          <cell r="E8" t="str">
            <v>FTE</v>
          </cell>
          <cell r="F8" t="str">
            <v>T</v>
          </cell>
          <cell r="G8" t="str">
            <v>TOTAL</v>
          </cell>
          <cell r="H8" t="str">
            <v>RSE</v>
          </cell>
          <cell r="I8">
            <v>9204</v>
          </cell>
          <cell r="K8" t="str">
            <v>MS</v>
          </cell>
          <cell r="M8" t="str">
            <v>V</v>
          </cell>
          <cell r="N8">
            <v>38636.461192129631</v>
          </cell>
          <cell r="O8" t="str">
            <v>gchateaug</v>
          </cell>
          <cell r="P8">
            <v>38681.438460648147</v>
          </cell>
          <cell r="Q8" t="str">
            <v>gchateaug</v>
          </cell>
        </row>
        <row r="9">
          <cell r="A9" t="str">
            <v>2003</v>
          </cell>
          <cell r="B9" t="str">
            <v>PL</v>
          </cell>
          <cell r="C9" t="str">
            <v>HUM</v>
          </cell>
          <cell r="D9" t="str">
            <v>A00</v>
          </cell>
          <cell r="E9" t="str">
            <v>FTE</v>
          </cell>
          <cell r="F9" t="str">
            <v>T</v>
          </cell>
          <cell r="G9" t="str">
            <v>TOTAL</v>
          </cell>
          <cell r="H9" t="str">
            <v>RSE</v>
          </cell>
          <cell r="I9">
            <v>5605</v>
          </cell>
          <cell r="K9" t="str">
            <v>MS</v>
          </cell>
          <cell r="M9" t="str">
            <v>V</v>
          </cell>
          <cell r="N9">
            <v>38636.461192129631</v>
          </cell>
          <cell r="O9" t="str">
            <v>gchateaug</v>
          </cell>
          <cell r="P9">
            <v>38681.438460648147</v>
          </cell>
          <cell r="Q9" t="str">
            <v>gchateaug</v>
          </cell>
        </row>
        <row r="10">
          <cell r="A10" t="str">
            <v>2002</v>
          </cell>
          <cell r="B10" t="str">
            <v>PL</v>
          </cell>
          <cell r="C10" t="str">
            <v>SSH</v>
          </cell>
          <cell r="D10" t="str">
            <v>A00</v>
          </cell>
          <cell r="E10" t="str">
            <v>FTE</v>
          </cell>
          <cell r="F10" t="str">
            <v>T</v>
          </cell>
          <cell r="G10" t="str">
            <v>TOTAL</v>
          </cell>
          <cell r="H10" t="str">
            <v>RSE</v>
          </cell>
          <cell r="I10">
            <v>14472.4</v>
          </cell>
          <cell r="K10" t="str">
            <v>MS</v>
          </cell>
          <cell r="M10" t="str">
            <v>V</v>
          </cell>
          <cell r="N10">
            <v>38636.461192129631</v>
          </cell>
          <cell r="O10" t="str">
            <v>gchateaug</v>
          </cell>
          <cell r="P10">
            <v>38681.438344907408</v>
          </cell>
          <cell r="Q10" t="str">
            <v>gchateaug</v>
          </cell>
        </row>
        <row r="11">
          <cell r="A11" t="str">
            <v>2003</v>
          </cell>
          <cell r="B11" t="str">
            <v>PL</v>
          </cell>
          <cell r="C11" t="str">
            <v>SSH</v>
          </cell>
          <cell r="D11" t="str">
            <v>A00</v>
          </cell>
          <cell r="E11" t="str">
            <v>FTE</v>
          </cell>
          <cell r="F11" t="str">
            <v>T</v>
          </cell>
          <cell r="G11" t="str">
            <v>TOTAL</v>
          </cell>
          <cell r="H11" t="str">
            <v>RSE</v>
          </cell>
          <cell r="I11">
            <v>15453</v>
          </cell>
          <cell r="K11" t="str">
            <v>MS</v>
          </cell>
          <cell r="M11" t="str">
            <v>V</v>
          </cell>
          <cell r="N11">
            <v>38636.461192129631</v>
          </cell>
          <cell r="O11" t="str">
            <v>gchateaug</v>
          </cell>
          <cell r="P11">
            <v>38681.438460648147</v>
          </cell>
          <cell r="Q11" t="str">
            <v>gchateaug</v>
          </cell>
        </row>
        <row r="12">
          <cell r="A12" t="str">
            <v>2003</v>
          </cell>
          <cell r="B12" t="str">
            <v>PL</v>
          </cell>
          <cell r="C12" t="str">
            <v>TOTAL</v>
          </cell>
          <cell r="D12" t="str">
            <v>A00</v>
          </cell>
          <cell r="E12" t="str">
            <v>FTE</v>
          </cell>
          <cell r="F12" t="str">
            <v>T</v>
          </cell>
          <cell r="G12" t="str">
            <v>TOTAL</v>
          </cell>
          <cell r="H12" t="str">
            <v>RSE</v>
          </cell>
          <cell r="I12">
            <v>58595</v>
          </cell>
          <cell r="K12" t="str">
            <v>MS</v>
          </cell>
          <cell r="M12" t="str">
            <v>V</v>
          </cell>
          <cell r="N12">
            <v>38636.461192129631</v>
          </cell>
          <cell r="O12" t="str">
            <v>gchateaug</v>
          </cell>
          <cell r="P12">
            <v>38681.438460648147</v>
          </cell>
          <cell r="Q12" t="str">
            <v>gchateaug</v>
          </cell>
        </row>
        <row r="13">
          <cell r="A13" t="str">
            <v>2002</v>
          </cell>
          <cell r="B13" t="str">
            <v>FR</v>
          </cell>
          <cell r="C13" t="str">
            <v>TOTAL</v>
          </cell>
          <cell r="D13" t="str">
            <v>A00</v>
          </cell>
          <cell r="E13" t="str">
            <v>FTE</v>
          </cell>
          <cell r="F13" t="str">
            <v>T</v>
          </cell>
          <cell r="G13" t="str">
            <v>TOTAL</v>
          </cell>
          <cell r="H13" t="str">
            <v>RSE</v>
          </cell>
          <cell r="I13">
            <v>186420</v>
          </cell>
          <cell r="K13" t="str">
            <v>MS</v>
          </cell>
          <cell r="M13" t="str">
            <v>V</v>
          </cell>
          <cell r="N13">
            <v>38636.461724537039</v>
          </cell>
          <cell r="O13" t="str">
            <v>gchateaug</v>
          </cell>
          <cell r="P13">
            <v>38681.438263888886</v>
          </cell>
          <cell r="Q13" t="str">
            <v>gchateaug</v>
          </cell>
        </row>
        <row r="14">
          <cell r="A14" t="str">
            <v>2003</v>
          </cell>
          <cell r="B14" t="str">
            <v>FR</v>
          </cell>
          <cell r="C14" t="str">
            <v>TOTAL</v>
          </cell>
          <cell r="D14" t="str">
            <v>A00</v>
          </cell>
          <cell r="E14" t="str">
            <v>FTE</v>
          </cell>
          <cell r="F14" t="str">
            <v>T</v>
          </cell>
          <cell r="G14" t="str">
            <v>TOTAL</v>
          </cell>
          <cell r="H14" t="str">
            <v>RSE</v>
          </cell>
          <cell r="I14">
            <v>192790</v>
          </cell>
          <cell r="K14" t="str">
            <v>MS</v>
          </cell>
          <cell r="M14" t="str">
            <v>V</v>
          </cell>
          <cell r="N14">
            <v>38636.461724537039</v>
          </cell>
          <cell r="O14" t="str">
            <v>gchateaug</v>
          </cell>
          <cell r="P14">
            <v>38681.438460648147</v>
          </cell>
          <cell r="Q14" t="str">
            <v>gchateaug</v>
          </cell>
        </row>
        <row r="15">
          <cell r="A15" t="str">
            <v>1984</v>
          </cell>
          <cell r="B15" t="str">
            <v>BG</v>
          </cell>
          <cell r="C15" t="str">
            <v>SSH</v>
          </cell>
          <cell r="D15" t="str">
            <v>A00</v>
          </cell>
          <cell r="E15" t="str">
            <v>FTE</v>
          </cell>
          <cell r="F15" t="str">
            <v>T</v>
          </cell>
          <cell r="G15" t="str">
            <v>TOTAL</v>
          </cell>
          <cell r="H15" t="str">
            <v>RSE</v>
          </cell>
          <cell r="J15" t="str">
            <v>:</v>
          </cell>
          <cell r="K15" t="str">
            <v>MS</v>
          </cell>
          <cell r="M15" t="str">
            <v>V</v>
          </cell>
          <cell r="N15">
            <v>38672.655671296299</v>
          </cell>
          <cell r="O15" t="str">
            <v>gchateaug</v>
          </cell>
          <cell r="P15">
            <v>38681.435925925929</v>
          </cell>
        </row>
        <row r="16">
          <cell r="A16" t="str">
            <v>1984</v>
          </cell>
          <cell r="B16" t="str">
            <v>RO</v>
          </cell>
          <cell r="C16" t="str">
            <v>NSE</v>
          </cell>
          <cell r="D16" t="str">
            <v>A00</v>
          </cell>
          <cell r="E16" t="str">
            <v>FTE</v>
          </cell>
          <cell r="F16" t="str">
            <v>T</v>
          </cell>
          <cell r="G16" t="str">
            <v>TOTAL</v>
          </cell>
          <cell r="H16" t="str">
            <v>RSE</v>
          </cell>
          <cell r="J16" t="str">
            <v>:</v>
          </cell>
          <cell r="K16" t="str">
            <v>MS</v>
          </cell>
          <cell r="M16" t="str">
            <v>V</v>
          </cell>
          <cell r="N16">
            <v>38672.655671296299</v>
          </cell>
          <cell r="O16" t="str">
            <v>gchateaug</v>
          </cell>
          <cell r="P16">
            <v>38681.435949074075</v>
          </cell>
        </row>
        <row r="17">
          <cell r="A17" t="str">
            <v>2004</v>
          </cell>
          <cell r="B17" t="str">
            <v>DE</v>
          </cell>
          <cell r="C17" t="str">
            <v>TOTAL</v>
          </cell>
          <cell r="D17" t="str">
            <v>A00</v>
          </cell>
          <cell r="E17" t="str">
            <v>FTE</v>
          </cell>
          <cell r="F17" t="str">
            <v>T</v>
          </cell>
          <cell r="G17" t="str">
            <v>TOTAL</v>
          </cell>
          <cell r="H17" t="str">
            <v>RSE</v>
          </cell>
          <cell r="I17">
            <v>269500</v>
          </cell>
          <cell r="J17" t="str">
            <v>e</v>
          </cell>
          <cell r="K17" t="str">
            <v>MS</v>
          </cell>
          <cell r="M17" t="str">
            <v>V</v>
          </cell>
          <cell r="N17">
            <v>38680.498518518521</v>
          </cell>
          <cell r="O17" t="str">
            <v>gchateaug</v>
          </cell>
          <cell r="P17">
            <v>38681.438472222224</v>
          </cell>
        </row>
        <row r="18">
          <cell r="A18" t="str">
            <v>1980</v>
          </cell>
          <cell r="B18" t="str">
            <v>PT</v>
          </cell>
          <cell r="C18" t="str">
            <v>SSH</v>
          </cell>
          <cell r="D18" t="str">
            <v>A00</v>
          </cell>
          <cell r="E18" t="str">
            <v>FTE</v>
          </cell>
          <cell r="F18" t="str">
            <v>T</v>
          </cell>
          <cell r="G18" t="str">
            <v>TOTAL</v>
          </cell>
          <cell r="H18" t="str">
            <v>RSE</v>
          </cell>
          <cell r="J18" t="str">
            <v>:</v>
          </cell>
          <cell r="K18" t="str">
            <v>MS</v>
          </cell>
          <cell r="M18" t="str">
            <v>V</v>
          </cell>
          <cell r="N18">
            <v>38672.655694444446</v>
          </cell>
          <cell r="O18" t="str">
            <v>gchateaug</v>
          </cell>
          <cell r="P18">
            <v>38681.43582175926</v>
          </cell>
        </row>
        <row r="19">
          <cell r="A19" t="str">
            <v>1980</v>
          </cell>
          <cell r="B19" t="str">
            <v>PT</v>
          </cell>
          <cell r="C19" t="str">
            <v>NSE</v>
          </cell>
          <cell r="D19" t="str">
            <v>A00</v>
          </cell>
          <cell r="E19" t="str">
            <v>FTE</v>
          </cell>
          <cell r="F19" t="str">
            <v>T</v>
          </cell>
          <cell r="G19" t="str">
            <v>TOTAL</v>
          </cell>
          <cell r="H19" t="str">
            <v>RSE</v>
          </cell>
          <cell r="J19" t="str">
            <v>:</v>
          </cell>
          <cell r="K19" t="str">
            <v>MS</v>
          </cell>
          <cell r="M19" t="str">
            <v>V</v>
          </cell>
          <cell r="N19">
            <v>38672.655694444446</v>
          </cell>
          <cell r="O19" t="str">
            <v>gchateaug</v>
          </cell>
          <cell r="P19">
            <v>38681.43582175926</v>
          </cell>
        </row>
        <row r="20">
          <cell r="A20" t="str">
            <v>1982</v>
          </cell>
          <cell r="B20" t="str">
            <v>LT</v>
          </cell>
          <cell r="C20" t="str">
            <v>SSH</v>
          </cell>
          <cell r="D20" t="str">
            <v>A00</v>
          </cell>
          <cell r="E20" t="str">
            <v>FTE</v>
          </cell>
          <cell r="F20" t="str">
            <v>T</v>
          </cell>
          <cell r="G20" t="str">
            <v>TOTAL</v>
          </cell>
          <cell r="H20" t="str">
            <v>RSE</v>
          </cell>
          <cell r="J20" t="str">
            <v>:</v>
          </cell>
          <cell r="K20" t="str">
            <v>MS</v>
          </cell>
          <cell r="M20" t="str">
            <v>V</v>
          </cell>
          <cell r="N20">
            <v>38672.655682870369</v>
          </cell>
          <cell r="O20" t="str">
            <v>gchateaug</v>
          </cell>
          <cell r="P20">
            <v>38681.435879629629</v>
          </cell>
        </row>
        <row r="21">
          <cell r="A21" t="str">
            <v>1982</v>
          </cell>
          <cell r="B21" t="str">
            <v>LT</v>
          </cell>
          <cell r="C21" t="str">
            <v>NSE</v>
          </cell>
          <cell r="D21" t="str">
            <v>A00</v>
          </cell>
          <cell r="E21" t="str">
            <v>FTE</v>
          </cell>
          <cell r="F21" t="str">
            <v>T</v>
          </cell>
          <cell r="G21" t="str">
            <v>TOTAL</v>
          </cell>
          <cell r="H21" t="str">
            <v>RSE</v>
          </cell>
          <cell r="J21" t="str">
            <v>:</v>
          </cell>
          <cell r="K21" t="str">
            <v>MS</v>
          </cell>
          <cell r="M21" t="str">
            <v>V</v>
          </cell>
          <cell r="N21">
            <v>38672.655694444446</v>
          </cell>
          <cell r="O21" t="str">
            <v>gchateaug</v>
          </cell>
          <cell r="P21">
            <v>38681.435879629629</v>
          </cell>
        </row>
        <row r="22">
          <cell r="A22" t="str">
            <v>1982</v>
          </cell>
          <cell r="B22" t="str">
            <v>LV</v>
          </cell>
          <cell r="C22" t="str">
            <v>NSE</v>
          </cell>
          <cell r="D22" t="str">
            <v>A00</v>
          </cell>
          <cell r="E22" t="str">
            <v>FTE</v>
          </cell>
          <cell r="F22" t="str">
            <v>T</v>
          </cell>
          <cell r="G22" t="str">
            <v>TOTAL</v>
          </cell>
          <cell r="H22" t="str">
            <v>RSE</v>
          </cell>
          <cell r="J22" t="str">
            <v>:</v>
          </cell>
          <cell r="K22" t="str">
            <v>MS</v>
          </cell>
          <cell r="M22" t="str">
            <v>V</v>
          </cell>
          <cell r="N22">
            <v>38672.655694444446</v>
          </cell>
          <cell r="O22" t="str">
            <v>gchateaug</v>
          </cell>
          <cell r="P22">
            <v>38681.435879629629</v>
          </cell>
        </row>
        <row r="23">
          <cell r="A23" t="str">
            <v>1982</v>
          </cell>
          <cell r="B23" t="str">
            <v>LV</v>
          </cell>
          <cell r="C23" t="str">
            <v>SSH</v>
          </cell>
          <cell r="D23" t="str">
            <v>A00</v>
          </cell>
          <cell r="E23" t="str">
            <v>FTE</v>
          </cell>
          <cell r="F23" t="str">
            <v>T</v>
          </cell>
          <cell r="G23" t="str">
            <v>TOTAL</v>
          </cell>
          <cell r="H23" t="str">
            <v>RSE</v>
          </cell>
          <cell r="J23" t="str">
            <v>:</v>
          </cell>
          <cell r="K23" t="str">
            <v>MS</v>
          </cell>
          <cell r="M23" t="str">
            <v>V</v>
          </cell>
          <cell r="N23">
            <v>38672.655694444446</v>
          </cell>
          <cell r="O23" t="str">
            <v>gchateaug</v>
          </cell>
          <cell r="P23">
            <v>38681.435879629629</v>
          </cell>
        </row>
        <row r="24">
          <cell r="A24" t="str">
            <v>1982</v>
          </cell>
          <cell r="B24" t="str">
            <v>PL</v>
          </cell>
          <cell r="C24" t="str">
            <v>SSH</v>
          </cell>
          <cell r="D24" t="str">
            <v>A00</v>
          </cell>
          <cell r="E24" t="str">
            <v>FTE</v>
          </cell>
          <cell r="F24" t="str">
            <v>T</v>
          </cell>
          <cell r="G24" t="str">
            <v>TOTAL</v>
          </cell>
          <cell r="H24" t="str">
            <v>RSE</v>
          </cell>
          <cell r="J24" t="str">
            <v>:</v>
          </cell>
          <cell r="K24" t="str">
            <v>MS</v>
          </cell>
          <cell r="M24" t="str">
            <v>V</v>
          </cell>
          <cell r="N24">
            <v>38672.655694444446</v>
          </cell>
          <cell r="O24" t="str">
            <v>gchateaug</v>
          </cell>
          <cell r="P24">
            <v>38681.435879629629</v>
          </cell>
        </row>
        <row r="25">
          <cell r="A25" t="str">
            <v>1982</v>
          </cell>
          <cell r="B25" t="str">
            <v>PL</v>
          </cell>
          <cell r="C25" t="str">
            <v>NSE</v>
          </cell>
          <cell r="D25" t="str">
            <v>A00</v>
          </cell>
          <cell r="E25" t="str">
            <v>FTE</v>
          </cell>
          <cell r="F25" t="str">
            <v>T</v>
          </cell>
          <cell r="G25" t="str">
            <v>TOTAL</v>
          </cell>
          <cell r="H25" t="str">
            <v>RSE</v>
          </cell>
          <cell r="J25" t="str">
            <v>:</v>
          </cell>
          <cell r="K25" t="str">
            <v>MS</v>
          </cell>
          <cell r="M25" t="str">
            <v>V</v>
          </cell>
          <cell r="N25">
            <v>38672.655694444446</v>
          </cell>
          <cell r="O25" t="str">
            <v>gchateaug</v>
          </cell>
          <cell r="P25">
            <v>38681.435879629629</v>
          </cell>
        </row>
        <row r="26">
          <cell r="A26" t="str">
            <v>1982</v>
          </cell>
          <cell r="B26" t="str">
            <v>SI</v>
          </cell>
          <cell r="C26" t="str">
            <v>NSE</v>
          </cell>
          <cell r="D26" t="str">
            <v>A00</v>
          </cell>
          <cell r="E26" t="str">
            <v>FTE</v>
          </cell>
          <cell r="F26" t="str">
            <v>T</v>
          </cell>
          <cell r="G26" t="str">
            <v>TOTAL</v>
          </cell>
          <cell r="H26" t="str">
            <v>RSE</v>
          </cell>
          <cell r="J26" t="str">
            <v>:</v>
          </cell>
          <cell r="K26" t="str">
            <v>MS</v>
          </cell>
          <cell r="M26" t="str">
            <v>V</v>
          </cell>
          <cell r="N26">
            <v>38672.655694444446</v>
          </cell>
          <cell r="O26" t="str">
            <v>gchateaug</v>
          </cell>
          <cell r="P26">
            <v>38681.435879629629</v>
          </cell>
        </row>
        <row r="27">
          <cell r="A27" t="str">
            <v>1982</v>
          </cell>
          <cell r="B27" t="str">
            <v>SI</v>
          </cell>
          <cell r="C27" t="str">
            <v>SSH</v>
          </cell>
          <cell r="D27" t="str">
            <v>A00</v>
          </cell>
          <cell r="E27" t="str">
            <v>FTE</v>
          </cell>
          <cell r="F27" t="str">
            <v>T</v>
          </cell>
          <cell r="G27" t="str">
            <v>TOTAL</v>
          </cell>
          <cell r="H27" t="str">
            <v>RSE</v>
          </cell>
          <cell r="J27" t="str">
            <v>:</v>
          </cell>
          <cell r="K27" t="str">
            <v>MS</v>
          </cell>
          <cell r="M27" t="str">
            <v>V</v>
          </cell>
          <cell r="N27">
            <v>38672.655694444446</v>
          </cell>
          <cell r="O27" t="str">
            <v>gchateaug</v>
          </cell>
          <cell r="P27">
            <v>38681.435879629629</v>
          </cell>
        </row>
        <row r="28">
          <cell r="A28" t="str">
            <v>1980</v>
          </cell>
          <cell r="B28" t="str">
            <v>CY</v>
          </cell>
          <cell r="C28" t="str">
            <v>NSE</v>
          </cell>
          <cell r="D28" t="str">
            <v>A00</v>
          </cell>
          <cell r="E28" t="str">
            <v>FTE</v>
          </cell>
          <cell r="F28" t="str">
            <v>T</v>
          </cell>
          <cell r="G28" t="str">
            <v>TOTAL</v>
          </cell>
          <cell r="H28" t="str">
            <v>RSE</v>
          </cell>
          <cell r="J28" t="str">
            <v>:</v>
          </cell>
          <cell r="K28" t="str">
            <v>MS</v>
          </cell>
          <cell r="M28" t="str">
            <v>V</v>
          </cell>
          <cell r="N28">
            <v>38672.655694444446</v>
          </cell>
          <cell r="O28" t="str">
            <v>gchateaug</v>
          </cell>
          <cell r="P28">
            <v>38681.435810185183</v>
          </cell>
        </row>
        <row r="29">
          <cell r="A29" t="str">
            <v>1980</v>
          </cell>
          <cell r="B29" t="str">
            <v>CY</v>
          </cell>
          <cell r="C29" t="str">
            <v>SSH</v>
          </cell>
          <cell r="D29" t="str">
            <v>A00</v>
          </cell>
          <cell r="E29" t="str">
            <v>FTE</v>
          </cell>
          <cell r="F29" t="str">
            <v>T</v>
          </cell>
          <cell r="G29" t="str">
            <v>TOTAL</v>
          </cell>
          <cell r="H29" t="str">
            <v>RSE</v>
          </cell>
          <cell r="J29" t="str">
            <v>:</v>
          </cell>
          <cell r="K29" t="str">
            <v>MS</v>
          </cell>
          <cell r="M29" t="str">
            <v>V</v>
          </cell>
          <cell r="N29">
            <v>38672.655694444446</v>
          </cell>
          <cell r="O29" t="str">
            <v>gchateaug</v>
          </cell>
          <cell r="P29">
            <v>38681.435810185183</v>
          </cell>
        </row>
        <row r="30">
          <cell r="A30" t="str">
            <v>1980</v>
          </cell>
          <cell r="B30" t="str">
            <v>CZ</v>
          </cell>
          <cell r="C30" t="str">
            <v>SSH</v>
          </cell>
          <cell r="D30" t="str">
            <v>A00</v>
          </cell>
          <cell r="E30" t="str">
            <v>FTE</v>
          </cell>
          <cell r="F30" t="str">
            <v>T</v>
          </cell>
          <cell r="G30" t="str">
            <v>TOTAL</v>
          </cell>
          <cell r="H30" t="str">
            <v>RSE</v>
          </cell>
          <cell r="J30" t="str">
            <v>:</v>
          </cell>
          <cell r="K30" t="str">
            <v>MS</v>
          </cell>
          <cell r="M30" t="str">
            <v>V</v>
          </cell>
          <cell r="N30">
            <v>38672.655694444446</v>
          </cell>
          <cell r="O30" t="str">
            <v>gchateaug</v>
          </cell>
          <cell r="P30">
            <v>38681.435810185183</v>
          </cell>
        </row>
        <row r="31">
          <cell r="A31" t="str">
            <v>1980</v>
          </cell>
          <cell r="B31" t="str">
            <v>CZ</v>
          </cell>
          <cell r="C31" t="str">
            <v>NSE</v>
          </cell>
          <cell r="D31" t="str">
            <v>A00</v>
          </cell>
          <cell r="E31" t="str">
            <v>FTE</v>
          </cell>
          <cell r="F31" t="str">
            <v>T</v>
          </cell>
          <cell r="G31" t="str">
            <v>TOTAL</v>
          </cell>
          <cell r="H31" t="str">
            <v>RSE</v>
          </cell>
          <cell r="J31" t="str">
            <v>:</v>
          </cell>
          <cell r="K31" t="str">
            <v>MS</v>
          </cell>
          <cell r="M31" t="str">
            <v>V</v>
          </cell>
          <cell r="N31">
            <v>38672.655694444446</v>
          </cell>
          <cell r="O31" t="str">
            <v>gchateaug</v>
          </cell>
          <cell r="P31">
            <v>38681.435810185183</v>
          </cell>
        </row>
        <row r="32">
          <cell r="A32" t="str">
            <v>1982</v>
          </cell>
          <cell r="B32" t="str">
            <v>SK</v>
          </cell>
          <cell r="C32" t="str">
            <v>SSH</v>
          </cell>
          <cell r="D32" t="str">
            <v>A00</v>
          </cell>
          <cell r="E32" t="str">
            <v>FTE</v>
          </cell>
          <cell r="F32" t="str">
            <v>T</v>
          </cell>
          <cell r="G32" t="str">
            <v>TOTAL</v>
          </cell>
          <cell r="H32" t="str">
            <v>RSE</v>
          </cell>
          <cell r="J32" t="str">
            <v>:</v>
          </cell>
          <cell r="K32" t="str">
            <v>MS</v>
          </cell>
          <cell r="M32" t="str">
            <v>V</v>
          </cell>
          <cell r="N32">
            <v>38672.655694444446</v>
          </cell>
          <cell r="O32" t="str">
            <v>gchateaug</v>
          </cell>
          <cell r="P32">
            <v>38681.435879629629</v>
          </cell>
        </row>
        <row r="33">
          <cell r="A33" t="str">
            <v>1982</v>
          </cell>
          <cell r="B33" t="str">
            <v>SK</v>
          </cell>
          <cell r="C33" t="str">
            <v>NSE</v>
          </cell>
          <cell r="D33" t="str">
            <v>A00</v>
          </cell>
          <cell r="E33" t="str">
            <v>FTE</v>
          </cell>
          <cell r="F33" t="str">
            <v>T</v>
          </cell>
          <cell r="G33" t="str">
            <v>TOTAL</v>
          </cell>
          <cell r="H33" t="str">
            <v>RSE</v>
          </cell>
          <cell r="J33" t="str">
            <v>:</v>
          </cell>
          <cell r="K33" t="str">
            <v>MS</v>
          </cell>
          <cell r="M33" t="str">
            <v>V</v>
          </cell>
          <cell r="N33">
            <v>38672.655694444446</v>
          </cell>
          <cell r="O33" t="str">
            <v>gchateaug</v>
          </cell>
          <cell r="P33">
            <v>38681.435879629629</v>
          </cell>
        </row>
        <row r="34">
          <cell r="A34" t="str">
            <v>1982</v>
          </cell>
          <cell r="B34" t="str">
            <v>BG</v>
          </cell>
          <cell r="C34" t="str">
            <v>NSE</v>
          </cell>
          <cell r="D34" t="str">
            <v>A00</v>
          </cell>
          <cell r="E34" t="str">
            <v>FTE</v>
          </cell>
          <cell r="F34" t="str">
            <v>T</v>
          </cell>
          <cell r="G34" t="str">
            <v>TOTAL</v>
          </cell>
          <cell r="H34" t="str">
            <v>RSE</v>
          </cell>
          <cell r="J34" t="str">
            <v>:</v>
          </cell>
          <cell r="K34" t="str">
            <v>MS</v>
          </cell>
          <cell r="M34" t="str">
            <v>V</v>
          </cell>
          <cell r="N34">
            <v>38672.655694444446</v>
          </cell>
          <cell r="O34" t="str">
            <v>gchateaug</v>
          </cell>
          <cell r="P34">
            <v>38681.435856481483</v>
          </cell>
        </row>
        <row r="35">
          <cell r="A35" t="str">
            <v>1982</v>
          </cell>
          <cell r="B35" t="str">
            <v>BG</v>
          </cell>
          <cell r="C35" t="str">
            <v>SSH</v>
          </cell>
          <cell r="D35" t="str">
            <v>A00</v>
          </cell>
          <cell r="E35" t="str">
            <v>FTE</v>
          </cell>
          <cell r="F35" t="str">
            <v>T</v>
          </cell>
          <cell r="G35" t="str">
            <v>TOTAL</v>
          </cell>
          <cell r="H35" t="str">
            <v>RSE</v>
          </cell>
          <cell r="J35" t="str">
            <v>:</v>
          </cell>
          <cell r="K35" t="str">
            <v>MS</v>
          </cell>
          <cell r="M35" t="str">
            <v>V</v>
          </cell>
          <cell r="N35">
            <v>38672.655694444446</v>
          </cell>
          <cell r="O35" t="str">
            <v>gchateaug</v>
          </cell>
          <cell r="P35">
            <v>38681.435856481483</v>
          </cell>
        </row>
        <row r="36">
          <cell r="A36" t="str">
            <v>1982</v>
          </cell>
          <cell r="B36" t="str">
            <v>RO</v>
          </cell>
          <cell r="C36" t="str">
            <v>SSH</v>
          </cell>
          <cell r="D36" t="str">
            <v>A00</v>
          </cell>
          <cell r="E36" t="str">
            <v>FTE</v>
          </cell>
          <cell r="F36" t="str">
            <v>T</v>
          </cell>
          <cell r="G36" t="str">
            <v>TOTAL</v>
          </cell>
          <cell r="H36" t="str">
            <v>RSE</v>
          </cell>
          <cell r="J36" t="str">
            <v>:</v>
          </cell>
          <cell r="K36" t="str">
            <v>MS</v>
          </cell>
          <cell r="M36" t="str">
            <v>V</v>
          </cell>
          <cell r="N36">
            <v>38672.655694444446</v>
          </cell>
          <cell r="O36" t="str">
            <v>gchateaug</v>
          </cell>
          <cell r="P36">
            <v>38681.435879629629</v>
          </cell>
        </row>
        <row r="37">
          <cell r="A37" t="str">
            <v>1982</v>
          </cell>
          <cell r="B37" t="str">
            <v>RO</v>
          </cell>
          <cell r="C37" t="str">
            <v>NSE</v>
          </cell>
          <cell r="D37" t="str">
            <v>A00</v>
          </cell>
          <cell r="E37" t="str">
            <v>FTE</v>
          </cell>
          <cell r="F37" t="str">
            <v>T</v>
          </cell>
          <cell r="G37" t="str">
            <v>TOTAL</v>
          </cell>
          <cell r="H37" t="str">
            <v>RSE</v>
          </cell>
          <cell r="J37" t="str">
            <v>:</v>
          </cell>
          <cell r="K37" t="str">
            <v>MS</v>
          </cell>
          <cell r="M37" t="str">
            <v>V</v>
          </cell>
          <cell r="N37">
            <v>38672.655694444446</v>
          </cell>
          <cell r="O37" t="str">
            <v>gchateaug</v>
          </cell>
          <cell r="P37">
            <v>38681.435879629629</v>
          </cell>
        </row>
        <row r="38">
          <cell r="A38" t="str">
            <v>1980</v>
          </cell>
          <cell r="B38" t="str">
            <v>LT</v>
          </cell>
          <cell r="C38" t="str">
            <v>SSH</v>
          </cell>
          <cell r="D38" t="str">
            <v>A00</v>
          </cell>
          <cell r="E38" t="str">
            <v>FTE</v>
          </cell>
          <cell r="F38" t="str">
            <v>T</v>
          </cell>
          <cell r="G38" t="str">
            <v>TOTAL</v>
          </cell>
          <cell r="H38" t="str">
            <v>RSE</v>
          </cell>
          <cell r="J38" t="str">
            <v>:</v>
          </cell>
          <cell r="K38" t="str">
            <v>MS</v>
          </cell>
          <cell r="M38" t="str">
            <v>V</v>
          </cell>
          <cell r="N38">
            <v>38672.655694444446</v>
          </cell>
          <cell r="O38" t="str">
            <v>gchateaug</v>
          </cell>
          <cell r="P38">
            <v>38681.43582175926</v>
          </cell>
        </row>
        <row r="39">
          <cell r="A39" t="str">
            <v>1980</v>
          </cell>
          <cell r="B39" t="str">
            <v>LT</v>
          </cell>
          <cell r="C39" t="str">
            <v>NSE</v>
          </cell>
          <cell r="D39" t="str">
            <v>A00</v>
          </cell>
          <cell r="E39" t="str">
            <v>FTE</v>
          </cell>
          <cell r="F39" t="str">
            <v>T</v>
          </cell>
          <cell r="G39" t="str">
            <v>TOTAL</v>
          </cell>
          <cell r="H39" t="str">
            <v>RSE</v>
          </cell>
          <cell r="J39" t="str">
            <v>:</v>
          </cell>
          <cell r="K39" t="str">
            <v>MS</v>
          </cell>
          <cell r="M39" t="str">
            <v>V</v>
          </cell>
          <cell r="N39">
            <v>38672.655694444446</v>
          </cell>
          <cell r="O39" t="str">
            <v>gchateaug</v>
          </cell>
          <cell r="P39">
            <v>38681.43582175926</v>
          </cell>
        </row>
        <row r="40">
          <cell r="A40" t="str">
            <v>1980</v>
          </cell>
          <cell r="B40" t="str">
            <v>LV</v>
          </cell>
          <cell r="C40" t="str">
            <v>NSE</v>
          </cell>
          <cell r="D40" t="str">
            <v>A00</v>
          </cell>
          <cell r="E40" t="str">
            <v>FTE</v>
          </cell>
          <cell r="F40" t="str">
            <v>T</v>
          </cell>
          <cell r="G40" t="str">
            <v>TOTAL</v>
          </cell>
          <cell r="H40" t="str">
            <v>RSE</v>
          </cell>
          <cell r="J40" t="str">
            <v>:</v>
          </cell>
          <cell r="K40" t="str">
            <v>MS</v>
          </cell>
          <cell r="M40" t="str">
            <v>V</v>
          </cell>
          <cell r="N40">
            <v>38672.655694444446</v>
          </cell>
          <cell r="O40" t="str">
            <v>gchateaug</v>
          </cell>
          <cell r="P40">
            <v>38681.43582175926</v>
          </cell>
        </row>
        <row r="41">
          <cell r="A41" t="str">
            <v>1980</v>
          </cell>
          <cell r="B41" t="str">
            <v>PL</v>
          </cell>
          <cell r="C41" t="str">
            <v>SSH</v>
          </cell>
          <cell r="D41" t="str">
            <v>A00</v>
          </cell>
          <cell r="E41" t="str">
            <v>FTE</v>
          </cell>
          <cell r="F41" t="str">
            <v>T</v>
          </cell>
          <cell r="G41" t="str">
            <v>TOTAL</v>
          </cell>
          <cell r="H41" t="str">
            <v>RSE</v>
          </cell>
          <cell r="J41" t="str">
            <v>:</v>
          </cell>
          <cell r="K41" t="str">
            <v>MS</v>
          </cell>
          <cell r="M41" t="str">
            <v>V</v>
          </cell>
          <cell r="N41">
            <v>38672.655694444446</v>
          </cell>
          <cell r="O41" t="str">
            <v>gchateaug</v>
          </cell>
          <cell r="P41">
            <v>38681.43582175926</v>
          </cell>
        </row>
        <row r="42">
          <cell r="A42" t="str">
            <v>1980</v>
          </cell>
          <cell r="B42" t="str">
            <v>PL</v>
          </cell>
          <cell r="C42" t="str">
            <v>NSE</v>
          </cell>
          <cell r="D42" t="str">
            <v>A00</v>
          </cell>
          <cell r="E42" t="str">
            <v>FTE</v>
          </cell>
          <cell r="F42" t="str">
            <v>T</v>
          </cell>
          <cell r="G42" t="str">
            <v>TOTAL</v>
          </cell>
          <cell r="H42" t="str">
            <v>RSE</v>
          </cell>
          <cell r="J42" t="str">
            <v>:</v>
          </cell>
          <cell r="K42" t="str">
            <v>MS</v>
          </cell>
          <cell r="M42" t="str">
            <v>V</v>
          </cell>
          <cell r="N42">
            <v>38672.655694444446</v>
          </cell>
          <cell r="O42" t="str">
            <v>gchateaug</v>
          </cell>
          <cell r="P42">
            <v>38681.43582175926</v>
          </cell>
        </row>
        <row r="43">
          <cell r="A43" t="str">
            <v>1980</v>
          </cell>
          <cell r="B43" t="str">
            <v>LV</v>
          </cell>
          <cell r="C43" t="str">
            <v>SSH</v>
          </cell>
          <cell r="D43" t="str">
            <v>A00</v>
          </cell>
          <cell r="E43" t="str">
            <v>FTE</v>
          </cell>
          <cell r="F43" t="str">
            <v>T</v>
          </cell>
          <cell r="G43" t="str">
            <v>TOTAL</v>
          </cell>
          <cell r="H43" t="str">
            <v>RSE</v>
          </cell>
          <cell r="J43" t="str">
            <v>:</v>
          </cell>
          <cell r="K43" t="str">
            <v>MS</v>
          </cell>
          <cell r="M43" t="str">
            <v>V</v>
          </cell>
          <cell r="N43">
            <v>38672.655694444446</v>
          </cell>
          <cell r="O43" t="str">
            <v>gchateaug</v>
          </cell>
          <cell r="P43">
            <v>38681.43582175926</v>
          </cell>
        </row>
        <row r="44">
          <cell r="A44" t="str">
            <v>1980</v>
          </cell>
          <cell r="B44" t="str">
            <v>SI</v>
          </cell>
          <cell r="C44" t="str">
            <v>NSE</v>
          </cell>
          <cell r="D44" t="str">
            <v>A00</v>
          </cell>
          <cell r="E44" t="str">
            <v>FTE</v>
          </cell>
          <cell r="F44" t="str">
            <v>T</v>
          </cell>
          <cell r="G44" t="str">
            <v>TOTAL</v>
          </cell>
          <cell r="H44" t="str">
            <v>RSE</v>
          </cell>
          <cell r="J44" t="str">
            <v>:</v>
          </cell>
          <cell r="K44" t="str">
            <v>MS</v>
          </cell>
          <cell r="M44" t="str">
            <v>V</v>
          </cell>
          <cell r="N44">
            <v>38672.655694444446</v>
          </cell>
          <cell r="O44" t="str">
            <v>gchateaug</v>
          </cell>
          <cell r="P44">
            <v>38681.435833333337</v>
          </cell>
        </row>
        <row r="45">
          <cell r="A45" t="str">
            <v>1980</v>
          </cell>
          <cell r="B45" t="str">
            <v>SI</v>
          </cell>
          <cell r="C45" t="str">
            <v>SSH</v>
          </cell>
          <cell r="D45" t="str">
            <v>A00</v>
          </cell>
          <cell r="E45" t="str">
            <v>FTE</v>
          </cell>
          <cell r="F45" t="str">
            <v>T</v>
          </cell>
          <cell r="G45" t="str">
            <v>TOTAL</v>
          </cell>
          <cell r="H45" t="str">
            <v>RSE</v>
          </cell>
          <cell r="J45" t="str">
            <v>:</v>
          </cell>
          <cell r="K45" t="str">
            <v>MS</v>
          </cell>
          <cell r="M45" t="str">
            <v>V</v>
          </cell>
          <cell r="N45">
            <v>38672.655694444446</v>
          </cell>
          <cell r="O45" t="str">
            <v>gchateaug</v>
          </cell>
          <cell r="P45">
            <v>38681.435833333337</v>
          </cell>
        </row>
        <row r="46">
          <cell r="A46" t="str">
            <v>1983</v>
          </cell>
          <cell r="B46" t="str">
            <v>PT</v>
          </cell>
          <cell r="C46" t="str">
            <v>SSH</v>
          </cell>
          <cell r="D46" t="str">
            <v>A00</v>
          </cell>
          <cell r="E46" t="str">
            <v>FTE</v>
          </cell>
          <cell r="F46" t="str">
            <v>T</v>
          </cell>
          <cell r="G46" t="str">
            <v>TOTAL</v>
          </cell>
          <cell r="H46" t="str">
            <v>RSE</v>
          </cell>
          <cell r="J46" t="str">
            <v>:</v>
          </cell>
          <cell r="K46" t="str">
            <v>MS</v>
          </cell>
          <cell r="M46" t="str">
            <v>V</v>
          </cell>
          <cell r="N46">
            <v>38672.655682870369</v>
          </cell>
          <cell r="O46" t="str">
            <v>gchateaug</v>
          </cell>
          <cell r="P46">
            <v>38681.435914351852</v>
          </cell>
        </row>
        <row r="47">
          <cell r="A47" t="str">
            <v>1983</v>
          </cell>
          <cell r="B47" t="str">
            <v>PT</v>
          </cell>
          <cell r="C47" t="str">
            <v>NSE</v>
          </cell>
          <cell r="D47" t="str">
            <v>A00</v>
          </cell>
          <cell r="E47" t="str">
            <v>FTE</v>
          </cell>
          <cell r="F47" t="str">
            <v>T</v>
          </cell>
          <cell r="G47" t="str">
            <v>TOTAL</v>
          </cell>
          <cell r="H47" t="str">
            <v>RSE</v>
          </cell>
          <cell r="J47" t="str">
            <v>:</v>
          </cell>
          <cell r="K47" t="str">
            <v>MS</v>
          </cell>
          <cell r="M47" t="str">
            <v>V</v>
          </cell>
          <cell r="N47">
            <v>38672.655682870369</v>
          </cell>
          <cell r="O47" t="str">
            <v>gchateaug</v>
          </cell>
          <cell r="P47">
            <v>38681.435914351852</v>
          </cell>
        </row>
        <row r="48">
          <cell r="A48" t="str">
            <v>1983</v>
          </cell>
          <cell r="B48" t="str">
            <v>CY</v>
          </cell>
          <cell r="C48" t="str">
            <v>SSH</v>
          </cell>
          <cell r="D48" t="str">
            <v>A00</v>
          </cell>
          <cell r="E48" t="str">
            <v>FTE</v>
          </cell>
          <cell r="F48" t="str">
            <v>T</v>
          </cell>
          <cell r="G48" t="str">
            <v>TOTAL</v>
          </cell>
          <cell r="H48" t="str">
            <v>RSE</v>
          </cell>
          <cell r="J48" t="str">
            <v>:</v>
          </cell>
          <cell r="K48" t="str">
            <v>MS</v>
          </cell>
          <cell r="M48" t="str">
            <v>V</v>
          </cell>
          <cell r="N48">
            <v>38672.655682870369</v>
          </cell>
          <cell r="O48" t="str">
            <v>gchateaug</v>
          </cell>
          <cell r="P48">
            <v>38681.435891203706</v>
          </cell>
        </row>
        <row r="49">
          <cell r="A49" t="str">
            <v>1983</v>
          </cell>
          <cell r="B49" t="str">
            <v>CY</v>
          </cell>
          <cell r="C49" t="str">
            <v>NSE</v>
          </cell>
          <cell r="D49" t="str">
            <v>A00</v>
          </cell>
          <cell r="E49" t="str">
            <v>FTE</v>
          </cell>
          <cell r="F49" t="str">
            <v>T</v>
          </cell>
          <cell r="G49" t="str">
            <v>TOTAL</v>
          </cell>
          <cell r="H49" t="str">
            <v>RSE</v>
          </cell>
          <cell r="J49" t="str">
            <v>:</v>
          </cell>
          <cell r="K49" t="str">
            <v>MS</v>
          </cell>
          <cell r="M49" t="str">
            <v>V</v>
          </cell>
          <cell r="N49">
            <v>38672.655682870369</v>
          </cell>
          <cell r="O49" t="str">
            <v>gchateaug</v>
          </cell>
          <cell r="P49">
            <v>38681.435891203706</v>
          </cell>
        </row>
        <row r="50">
          <cell r="A50" t="str">
            <v>1983</v>
          </cell>
          <cell r="B50" t="str">
            <v>CZ</v>
          </cell>
          <cell r="C50" t="str">
            <v>SSH</v>
          </cell>
          <cell r="D50" t="str">
            <v>A00</v>
          </cell>
          <cell r="E50" t="str">
            <v>FTE</v>
          </cell>
          <cell r="F50" t="str">
            <v>T</v>
          </cell>
          <cell r="G50" t="str">
            <v>TOTAL</v>
          </cell>
          <cell r="H50" t="str">
            <v>RSE</v>
          </cell>
          <cell r="J50" t="str">
            <v>:</v>
          </cell>
          <cell r="K50" t="str">
            <v>MS</v>
          </cell>
          <cell r="M50" t="str">
            <v>V</v>
          </cell>
          <cell r="N50">
            <v>38672.655682870369</v>
          </cell>
          <cell r="O50" t="str">
            <v>gchateaug</v>
          </cell>
          <cell r="P50">
            <v>38681.435891203706</v>
          </cell>
        </row>
        <row r="51">
          <cell r="A51" t="str">
            <v>1983</v>
          </cell>
          <cell r="B51" t="str">
            <v>CZ</v>
          </cell>
          <cell r="C51" t="str">
            <v>NSE</v>
          </cell>
          <cell r="D51" t="str">
            <v>A00</v>
          </cell>
          <cell r="E51" t="str">
            <v>FTE</v>
          </cell>
          <cell r="F51" t="str">
            <v>T</v>
          </cell>
          <cell r="G51" t="str">
            <v>TOTAL</v>
          </cell>
          <cell r="H51" t="str">
            <v>RSE</v>
          </cell>
          <cell r="J51" t="str">
            <v>:</v>
          </cell>
          <cell r="K51" t="str">
            <v>MS</v>
          </cell>
          <cell r="M51" t="str">
            <v>V</v>
          </cell>
          <cell r="N51">
            <v>38672.655682870369</v>
          </cell>
          <cell r="O51" t="str">
            <v>gchateaug</v>
          </cell>
          <cell r="P51">
            <v>38681.435891203706</v>
          </cell>
        </row>
        <row r="52">
          <cell r="A52" t="str">
            <v>1980</v>
          </cell>
          <cell r="B52" t="str">
            <v>SK</v>
          </cell>
          <cell r="C52" t="str">
            <v>NSE</v>
          </cell>
          <cell r="D52" t="str">
            <v>A00</v>
          </cell>
          <cell r="E52" t="str">
            <v>FTE</v>
          </cell>
          <cell r="F52" t="str">
            <v>T</v>
          </cell>
          <cell r="G52" t="str">
            <v>TOTAL</v>
          </cell>
          <cell r="H52" t="str">
            <v>RSE</v>
          </cell>
          <cell r="J52" t="str">
            <v>:</v>
          </cell>
          <cell r="K52" t="str">
            <v>MS</v>
          </cell>
          <cell r="M52" t="str">
            <v>V</v>
          </cell>
          <cell r="N52">
            <v>38672.655694444446</v>
          </cell>
          <cell r="O52" t="str">
            <v>gchateaug</v>
          </cell>
          <cell r="P52">
            <v>38681.435833333337</v>
          </cell>
        </row>
        <row r="53">
          <cell r="A53" t="str">
            <v>1980</v>
          </cell>
          <cell r="B53" t="str">
            <v>SK</v>
          </cell>
          <cell r="C53" t="str">
            <v>SSH</v>
          </cell>
          <cell r="D53" t="str">
            <v>A00</v>
          </cell>
          <cell r="E53" t="str">
            <v>FTE</v>
          </cell>
          <cell r="F53" t="str">
            <v>T</v>
          </cell>
          <cell r="G53" t="str">
            <v>TOTAL</v>
          </cell>
          <cell r="H53" t="str">
            <v>RSE</v>
          </cell>
          <cell r="J53" t="str">
            <v>:</v>
          </cell>
          <cell r="K53" t="str">
            <v>MS</v>
          </cell>
          <cell r="M53" t="str">
            <v>V</v>
          </cell>
          <cell r="N53">
            <v>38672.655694444446</v>
          </cell>
          <cell r="O53" t="str">
            <v>gchateaug</v>
          </cell>
          <cell r="P53">
            <v>38681.435833333337</v>
          </cell>
        </row>
        <row r="54">
          <cell r="A54" t="str">
            <v>1980</v>
          </cell>
          <cell r="B54" t="str">
            <v>BG</v>
          </cell>
          <cell r="C54" t="str">
            <v>NSE</v>
          </cell>
          <cell r="D54" t="str">
            <v>A00</v>
          </cell>
          <cell r="E54" t="str">
            <v>FTE</v>
          </cell>
          <cell r="F54" t="str">
            <v>T</v>
          </cell>
          <cell r="G54" t="str">
            <v>TOTAL</v>
          </cell>
          <cell r="H54" t="str">
            <v>RSE</v>
          </cell>
          <cell r="J54" t="str">
            <v>:</v>
          </cell>
          <cell r="K54" t="str">
            <v>MS</v>
          </cell>
          <cell r="M54" t="str">
            <v>V</v>
          </cell>
          <cell r="N54">
            <v>38672.655694444446</v>
          </cell>
          <cell r="O54" t="str">
            <v>gchateaug</v>
          </cell>
          <cell r="P54">
            <v>38681.435810185183</v>
          </cell>
        </row>
        <row r="55">
          <cell r="A55" t="str">
            <v>1980</v>
          </cell>
          <cell r="B55" t="str">
            <v>BG</v>
          </cell>
          <cell r="C55" t="str">
            <v>SSH</v>
          </cell>
          <cell r="D55" t="str">
            <v>A00</v>
          </cell>
          <cell r="E55" t="str">
            <v>FTE</v>
          </cell>
          <cell r="F55" t="str">
            <v>T</v>
          </cell>
          <cell r="G55" t="str">
            <v>TOTAL</v>
          </cell>
          <cell r="H55" t="str">
            <v>RSE</v>
          </cell>
          <cell r="J55" t="str">
            <v>:</v>
          </cell>
          <cell r="K55" t="str">
            <v>MS</v>
          </cell>
          <cell r="M55" t="str">
            <v>V</v>
          </cell>
          <cell r="N55">
            <v>38672.655694444446</v>
          </cell>
          <cell r="O55" t="str">
            <v>gchateaug</v>
          </cell>
          <cell r="P55">
            <v>38681.435810185183</v>
          </cell>
        </row>
        <row r="56">
          <cell r="A56" t="str">
            <v>1980</v>
          </cell>
          <cell r="B56" t="str">
            <v>RO</v>
          </cell>
          <cell r="C56" t="str">
            <v>NSE</v>
          </cell>
          <cell r="D56" t="str">
            <v>A00</v>
          </cell>
          <cell r="E56" t="str">
            <v>FTE</v>
          </cell>
          <cell r="F56" t="str">
            <v>T</v>
          </cell>
          <cell r="G56" t="str">
            <v>TOTAL</v>
          </cell>
          <cell r="H56" t="str">
            <v>RSE</v>
          </cell>
          <cell r="J56" t="str">
            <v>:</v>
          </cell>
          <cell r="K56" t="str">
            <v>MS</v>
          </cell>
          <cell r="M56" t="str">
            <v>V</v>
          </cell>
          <cell r="N56">
            <v>38672.655694444446</v>
          </cell>
          <cell r="O56" t="str">
            <v>gchateaug</v>
          </cell>
          <cell r="P56">
            <v>38681.43582175926</v>
          </cell>
        </row>
        <row r="57">
          <cell r="A57" t="str">
            <v>1980</v>
          </cell>
          <cell r="B57" t="str">
            <v>RO</v>
          </cell>
          <cell r="C57" t="str">
            <v>SSH</v>
          </cell>
          <cell r="D57" t="str">
            <v>A00</v>
          </cell>
          <cell r="E57" t="str">
            <v>FTE</v>
          </cell>
          <cell r="F57" t="str">
            <v>T</v>
          </cell>
          <cell r="G57" t="str">
            <v>TOTAL</v>
          </cell>
          <cell r="H57" t="str">
            <v>RSE</v>
          </cell>
          <cell r="J57" t="str">
            <v>:</v>
          </cell>
          <cell r="K57" t="str">
            <v>MS</v>
          </cell>
          <cell r="M57" t="str">
            <v>V</v>
          </cell>
          <cell r="N57">
            <v>38672.655694444446</v>
          </cell>
          <cell r="O57" t="str">
            <v>gchateaug</v>
          </cell>
          <cell r="P57">
            <v>38681.43582175926</v>
          </cell>
        </row>
        <row r="58">
          <cell r="A58" t="str">
            <v>1983</v>
          </cell>
          <cell r="B58" t="str">
            <v>LT</v>
          </cell>
          <cell r="C58" t="str">
            <v>NSE</v>
          </cell>
          <cell r="D58" t="str">
            <v>A00</v>
          </cell>
          <cell r="E58" t="str">
            <v>FTE</v>
          </cell>
          <cell r="F58" t="str">
            <v>T</v>
          </cell>
          <cell r="G58" t="str">
            <v>TOTAL</v>
          </cell>
          <cell r="H58" t="str">
            <v>RSE</v>
          </cell>
          <cell r="J58" t="str">
            <v>:</v>
          </cell>
          <cell r="K58" t="str">
            <v>MS</v>
          </cell>
          <cell r="M58" t="str">
            <v>V</v>
          </cell>
          <cell r="N58">
            <v>38672.655682870369</v>
          </cell>
          <cell r="O58" t="str">
            <v>gchateaug</v>
          </cell>
          <cell r="P58">
            <v>38681.435902777775</v>
          </cell>
        </row>
        <row r="59">
          <cell r="A59" t="str">
            <v>1983</v>
          </cell>
          <cell r="B59" t="str">
            <v>LT</v>
          </cell>
          <cell r="C59" t="str">
            <v>SSH</v>
          </cell>
          <cell r="D59" t="str">
            <v>A00</v>
          </cell>
          <cell r="E59" t="str">
            <v>FTE</v>
          </cell>
          <cell r="F59" t="str">
            <v>T</v>
          </cell>
          <cell r="G59" t="str">
            <v>TOTAL</v>
          </cell>
          <cell r="H59" t="str">
            <v>RSE</v>
          </cell>
          <cell r="J59" t="str">
            <v>:</v>
          </cell>
          <cell r="K59" t="str">
            <v>MS</v>
          </cell>
          <cell r="M59" t="str">
            <v>V</v>
          </cell>
          <cell r="N59">
            <v>38672.655682870369</v>
          </cell>
          <cell r="O59" t="str">
            <v>gchateaug</v>
          </cell>
          <cell r="P59">
            <v>38681.435902777775</v>
          </cell>
        </row>
        <row r="60">
          <cell r="A60" t="str">
            <v>1981</v>
          </cell>
          <cell r="B60" t="str">
            <v>PT</v>
          </cell>
          <cell r="C60" t="str">
            <v>SSH</v>
          </cell>
          <cell r="D60" t="str">
            <v>A00</v>
          </cell>
          <cell r="E60" t="str">
            <v>FTE</v>
          </cell>
          <cell r="F60" t="str">
            <v>T</v>
          </cell>
          <cell r="G60" t="str">
            <v>TOTAL</v>
          </cell>
          <cell r="H60" t="str">
            <v>RSE</v>
          </cell>
          <cell r="J60" t="str">
            <v>:</v>
          </cell>
          <cell r="K60" t="str">
            <v>MS</v>
          </cell>
          <cell r="M60" t="str">
            <v>V</v>
          </cell>
          <cell r="N60">
            <v>38672.655694444446</v>
          </cell>
          <cell r="O60" t="str">
            <v>gchateaug</v>
          </cell>
          <cell r="P60">
            <v>38681.435844907406</v>
          </cell>
        </row>
        <row r="61">
          <cell r="A61" t="str">
            <v>1981</v>
          </cell>
          <cell r="B61" t="str">
            <v>PT</v>
          </cell>
          <cell r="C61" t="str">
            <v>NSE</v>
          </cell>
          <cell r="D61" t="str">
            <v>A00</v>
          </cell>
          <cell r="E61" t="str">
            <v>FTE</v>
          </cell>
          <cell r="F61" t="str">
            <v>T</v>
          </cell>
          <cell r="G61" t="str">
            <v>TOTAL</v>
          </cell>
          <cell r="H61" t="str">
            <v>RSE</v>
          </cell>
          <cell r="J61" t="str">
            <v>:</v>
          </cell>
          <cell r="K61" t="str">
            <v>MS</v>
          </cell>
          <cell r="M61" t="str">
            <v>V</v>
          </cell>
          <cell r="N61">
            <v>38672.655694444446</v>
          </cell>
          <cell r="O61" t="str">
            <v>gchateaug</v>
          </cell>
          <cell r="P61">
            <v>38681.435844907406</v>
          </cell>
        </row>
        <row r="62">
          <cell r="A62" t="str">
            <v>1981</v>
          </cell>
          <cell r="B62" t="str">
            <v>CY</v>
          </cell>
          <cell r="C62" t="str">
            <v>SSH</v>
          </cell>
          <cell r="D62" t="str">
            <v>A00</v>
          </cell>
          <cell r="E62" t="str">
            <v>FTE</v>
          </cell>
          <cell r="F62" t="str">
            <v>T</v>
          </cell>
          <cell r="G62" t="str">
            <v>TOTAL</v>
          </cell>
          <cell r="H62" t="str">
            <v>RSE</v>
          </cell>
          <cell r="J62" t="str">
            <v>:</v>
          </cell>
          <cell r="K62" t="str">
            <v>MS</v>
          </cell>
          <cell r="M62" t="str">
            <v>V</v>
          </cell>
          <cell r="N62">
            <v>38672.655694444446</v>
          </cell>
          <cell r="O62" t="str">
            <v>gchateaug</v>
          </cell>
          <cell r="P62">
            <v>38681.435833333337</v>
          </cell>
        </row>
        <row r="63">
          <cell r="A63" t="str">
            <v>1983</v>
          </cell>
          <cell r="B63" t="str">
            <v>LV</v>
          </cell>
          <cell r="C63" t="str">
            <v>SSH</v>
          </cell>
          <cell r="D63" t="str">
            <v>A00</v>
          </cell>
          <cell r="E63" t="str">
            <v>FTE</v>
          </cell>
          <cell r="F63" t="str">
            <v>T</v>
          </cell>
          <cell r="G63" t="str">
            <v>TOTAL</v>
          </cell>
          <cell r="H63" t="str">
            <v>RSE</v>
          </cell>
          <cell r="J63" t="str">
            <v>:</v>
          </cell>
          <cell r="K63" t="str">
            <v>MS</v>
          </cell>
          <cell r="M63" t="str">
            <v>V</v>
          </cell>
          <cell r="N63">
            <v>38672.655682870369</v>
          </cell>
          <cell r="O63" t="str">
            <v>gchateaug</v>
          </cell>
          <cell r="P63">
            <v>38681.435902777775</v>
          </cell>
        </row>
        <row r="64">
          <cell r="A64" t="str">
            <v>1983</v>
          </cell>
          <cell r="B64" t="str">
            <v>LV</v>
          </cell>
          <cell r="C64" t="str">
            <v>NSE</v>
          </cell>
          <cell r="D64" t="str">
            <v>A00</v>
          </cell>
          <cell r="E64" t="str">
            <v>FTE</v>
          </cell>
          <cell r="F64" t="str">
            <v>T</v>
          </cell>
          <cell r="G64" t="str">
            <v>TOTAL</v>
          </cell>
          <cell r="H64" t="str">
            <v>RSE</v>
          </cell>
          <cell r="J64" t="str">
            <v>:</v>
          </cell>
          <cell r="K64" t="str">
            <v>MS</v>
          </cell>
          <cell r="M64" t="str">
            <v>V</v>
          </cell>
          <cell r="N64">
            <v>38672.655682870369</v>
          </cell>
          <cell r="O64" t="str">
            <v>gchateaug</v>
          </cell>
          <cell r="P64">
            <v>38681.435902777775</v>
          </cell>
        </row>
        <row r="65">
          <cell r="A65" t="str">
            <v>1981</v>
          </cell>
          <cell r="B65" t="str">
            <v>CY</v>
          </cell>
          <cell r="C65" t="str">
            <v>NSE</v>
          </cell>
          <cell r="D65" t="str">
            <v>A00</v>
          </cell>
          <cell r="E65" t="str">
            <v>FTE</v>
          </cell>
          <cell r="F65" t="str">
            <v>T</v>
          </cell>
          <cell r="G65" t="str">
            <v>TOTAL</v>
          </cell>
          <cell r="H65" t="str">
            <v>RSE</v>
          </cell>
          <cell r="J65" t="str">
            <v>:</v>
          </cell>
          <cell r="K65" t="str">
            <v>MS</v>
          </cell>
          <cell r="M65" t="str">
            <v>V</v>
          </cell>
          <cell r="N65">
            <v>38672.655694444446</v>
          </cell>
          <cell r="O65" t="str">
            <v>gchateaug</v>
          </cell>
          <cell r="P65">
            <v>38681.435833333337</v>
          </cell>
        </row>
        <row r="66">
          <cell r="A66" t="str">
            <v>1981</v>
          </cell>
          <cell r="B66" t="str">
            <v>CZ</v>
          </cell>
          <cell r="C66" t="str">
            <v>NSE</v>
          </cell>
          <cell r="D66" t="str">
            <v>A00</v>
          </cell>
          <cell r="E66" t="str">
            <v>FTE</v>
          </cell>
          <cell r="F66" t="str">
            <v>T</v>
          </cell>
          <cell r="G66" t="str">
            <v>TOTAL</v>
          </cell>
          <cell r="H66" t="str">
            <v>RSE</v>
          </cell>
          <cell r="J66" t="str">
            <v>:</v>
          </cell>
          <cell r="K66" t="str">
            <v>MS</v>
          </cell>
          <cell r="M66" t="str">
            <v>V</v>
          </cell>
          <cell r="N66">
            <v>38672.655694444446</v>
          </cell>
          <cell r="O66" t="str">
            <v>gchateaug</v>
          </cell>
          <cell r="P66">
            <v>38681.435833333337</v>
          </cell>
        </row>
        <row r="67">
          <cell r="A67" t="str">
            <v>1981</v>
          </cell>
          <cell r="B67" t="str">
            <v>CZ</v>
          </cell>
          <cell r="C67" t="str">
            <v>SSH</v>
          </cell>
          <cell r="D67" t="str">
            <v>A00</v>
          </cell>
          <cell r="E67" t="str">
            <v>FTE</v>
          </cell>
          <cell r="F67" t="str">
            <v>T</v>
          </cell>
          <cell r="G67" t="str">
            <v>TOTAL</v>
          </cell>
          <cell r="H67" t="str">
            <v>RSE</v>
          </cell>
          <cell r="J67" t="str">
            <v>:</v>
          </cell>
          <cell r="K67" t="str">
            <v>MS</v>
          </cell>
          <cell r="M67" t="str">
            <v>V</v>
          </cell>
          <cell r="N67">
            <v>38672.655694444446</v>
          </cell>
          <cell r="O67" t="str">
            <v>gchateaug</v>
          </cell>
          <cell r="P67">
            <v>38681.435833333337</v>
          </cell>
        </row>
        <row r="68">
          <cell r="A68" t="str">
            <v>1981</v>
          </cell>
          <cell r="B68" t="str">
            <v>LT</v>
          </cell>
          <cell r="C68" t="str">
            <v>SSH</v>
          </cell>
          <cell r="D68" t="str">
            <v>A00</v>
          </cell>
          <cell r="E68" t="str">
            <v>FTE</v>
          </cell>
          <cell r="F68" t="str">
            <v>T</v>
          </cell>
          <cell r="G68" t="str">
            <v>TOTAL</v>
          </cell>
          <cell r="H68" t="str">
            <v>RSE</v>
          </cell>
          <cell r="J68" t="str">
            <v>:</v>
          </cell>
          <cell r="K68" t="str">
            <v>MS</v>
          </cell>
          <cell r="M68" t="str">
            <v>V</v>
          </cell>
          <cell r="N68">
            <v>38672.655694444446</v>
          </cell>
          <cell r="O68" t="str">
            <v>gchateaug</v>
          </cell>
          <cell r="P68">
            <v>38681.435844907406</v>
          </cell>
        </row>
        <row r="69">
          <cell r="A69" t="str">
            <v>1981</v>
          </cell>
          <cell r="B69" t="str">
            <v>LT</v>
          </cell>
          <cell r="C69" t="str">
            <v>NSE</v>
          </cell>
          <cell r="D69" t="str">
            <v>A00</v>
          </cell>
          <cell r="E69" t="str">
            <v>FTE</v>
          </cell>
          <cell r="F69" t="str">
            <v>T</v>
          </cell>
          <cell r="G69" t="str">
            <v>TOTAL</v>
          </cell>
          <cell r="H69" t="str">
            <v>RSE</v>
          </cell>
          <cell r="J69" t="str">
            <v>:</v>
          </cell>
          <cell r="K69" t="str">
            <v>MS</v>
          </cell>
          <cell r="M69" t="str">
            <v>V</v>
          </cell>
          <cell r="N69">
            <v>38672.655694444446</v>
          </cell>
          <cell r="O69" t="str">
            <v>gchateaug</v>
          </cell>
          <cell r="P69">
            <v>38681.435844907406</v>
          </cell>
        </row>
        <row r="70">
          <cell r="A70" t="str">
            <v>1981</v>
          </cell>
          <cell r="B70" t="str">
            <v>LV</v>
          </cell>
          <cell r="C70" t="str">
            <v>NSE</v>
          </cell>
          <cell r="D70" t="str">
            <v>A00</v>
          </cell>
          <cell r="E70" t="str">
            <v>FTE</v>
          </cell>
          <cell r="F70" t="str">
            <v>T</v>
          </cell>
          <cell r="G70" t="str">
            <v>TOTAL</v>
          </cell>
          <cell r="H70" t="str">
            <v>RSE</v>
          </cell>
          <cell r="J70" t="str">
            <v>:</v>
          </cell>
          <cell r="K70" t="str">
            <v>MS</v>
          </cell>
          <cell r="M70" t="str">
            <v>V</v>
          </cell>
          <cell r="N70">
            <v>38672.655694444446</v>
          </cell>
          <cell r="O70" t="str">
            <v>gchateaug</v>
          </cell>
          <cell r="P70">
            <v>38681.435844907406</v>
          </cell>
        </row>
        <row r="71">
          <cell r="A71" t="str">
            <v>1983</v>
          </cell>
          <cell r="B71" t="str">
            <v>PL</v>
          </cell>
          <cell r="C71" t="str">
            <v>NSE</v>
          </cell>
          <cell r="D71" t="str">
            <v>A00</v>
          </cell>
          <cell r="E71" t="str">
            <v>FTE</v>
          </cell>
          <cell r="F71" t="str">
            <v>T</v>
          </cell>
          <cell r="G71" t="str">
            <v>TOTAL</v>
          </cell>
          <cell r="H71" t="str">
            <v>RSE</v>
          </cell>
          <cell r="J71" t="str">
            <v>:</v>
          </cell>
          <cell r="K71" t="str">
            <v>MS</v>
          </cell>
          <cell r="M71" t="str">
            <v>V</v>
          </cell>
          <cell r="N71">
            <v>38672.655682870369</v>
          </cell>
          <cell r="O71" t="str">
            <v>gchateaug</v>
          </cell>
          <cell r="P71">
            <v>38681.435902777775</v>
          </cell>
        </row>
        <row r="72">
          <cell r="A72" t="str">
            <v>1983</v>
          </cell>
          <cell r="B72" t="str">
            <v>PL</v>
          </cell>
          <cell r="C72" t="str">
            <v>SSH</v>
          </cell>
          <cell r="D72" t="str">
            <v>A00</v>
          </cell>
          <cell r="E72" t="str">
            <v>FTE</v>
          </cell>
          <cell r="F72" t="str">
            <v>T</v>
          </cell>
          <cell r="G72" t="str">
            <v>TOTAL</v>
          </cell>
          <cell r="H72" t="str">
            <v>RSE</v>
          </cell>
          <cell r="J72" t="str">
            <v>:</v>
          </cell>
          <cell r="K72" t="str">
            <v>MS</v>
          </cell>
          <cell r="M72" t="str">
            <v>V</v>
          </cell>
          <cell r="N72">
            <v>38672.655682870369</v>
          </cell>
          <cell r="O72" t="str">
            <v>gchateaug</v>
          </cell>
          <cell r="P72">
            <v>38681.435902777775</v>
          </cell>
        </row>
        <row r="73">
          <cell r="A73" t="str">
            <v>1983</v>
          </cell>
          <cell r="B73" t="str">
            <v>SI</v>
          </cell>
          <cell r="C73" t="str">
            <v>SSH</v>
          </cell>
          <cell r="D73" t="str">
            <v>A00</v>
          </cell>
          <cell r="E73" t="str">
            <v>FTE</v>
          </cell>
          <cell r="F73" t="str">
            <v>T</v>
          </cell>
          <cell r="G73" t="str">
            <v>TOTAL</v>
          </cell>
          <cell r="H73" t="str">
            <v>RSE</v>
          </cell>
          <cell r="J73" t="str">
            <v>:</v>
          </cell>
          <cell r="K73" t="str">
            <v>MS</v>
          </cell>
          <cell r="M73" t="str">
            <v>V</v>
          </cell>
          <cell r="N73">
            <v>38672.655682870369</v>
          </cell>
          <cell r="O73" t="str">
            <v>gchateaug</v>
          </cell>
          <cell r="P73">
            <v>38681.435914351852</v>
          </cell>
        </row>
        <row r="74">
          <cell r="A74" t="str">
            <v>1983</v>
          </cell>
          <cell r="B74" t="str">
            <v>SI</v>
          </cell>
          <cell r="C74" t="str">
            <v>NSE</v>
          </cell>
          <cell r="D74" t="str">
            <v>A00</v>
          </cell>
          <cell r="E74" t="str">
            <v>FTE</v>
          </cell>
          <cell r="F74" t="str">
            <v>T</v>
          </cell>
          <cell r="G74" t="str">
            <v>TOTAL</v>
          </cell>
          <cell r="H74" t="str">
            <v>RSE</v>
          </cell>
          <cell r="J74" t="str">
            <v>:</v>
          </cell>
          <cell r="K74" t="str">
            <v>MS</v>
          </cell>
          <cell r="M74" t="str">
            <v>V</v>
          </cell>
          <cell r="N74">
            <v>38672.655682870369</v>
          </cell>
          <cell r="O74" t="str">
            <v>gchateaug</v>
          </cell>
          <cell r="P74">
            <v>38681.435914351852</v>
          </cell>
        </row>
        <row r="75">
          <cell r="A75" t="str">
            <v>1983</v>
          </cell>
          <cell r="B75" t="str">
            <v>SK</v>
          </cell>
          <cell r="C75" t="str">
            <v>NSE</v>
          </cell>
          <cell r="D75" t="str">
            <v>A00</v>
          </cell>
          <cell r="E75" t="str">
            <v>FTE</v>
          </cell>
          <cell r="F75" t="str">
            <v>T</v>
          </cell>
          <cell r="G75" t="str">
            <v>TOTAL</v>
          </cell>
          <cell r="H75" t="str">
            <v>RSE</v>
          </cell>
          <cell r="J75" t="str">
            <v>:</v>
          </cell>
          <cell r="K75" t="str">
            <v>MS</v>
          </cell>
          <cell r="M75" t="str">
            <v>V</v>
          </cell>
          <cell r="N75">
            <v>38672.655682870369</v>
          </cell>
          <cell r="O75" t="str">
            <v>gchateaug</v>
          </cell>
          <cell r="P75">
            <v>38681.435914351852</v>
          </cell>
        </row>
        <row r="76">
          <cell r="A76" t="str">
            <v>1981</v>
          </cell>
          <cell r="B76" t="str">
            <v>LV</v>
          </cell>
          <cell r="C76" t="str">
            <v>SSH</v>
          </cell>
          <cell r="D76" t="str">
            <v>A00</v>
          </cell>
          <cell r="E76" t="str">
            <v>FTE</v>
          </cell>
          <cell r="F76" t="str">
            <v>T</v>
          </cell>
          <cell r="G76" t="str">
            <v>TOTAL</v>
          </cell>
          <cell r="H76" t="str">
            <v>RSE</v>
          </cell>
          <cell r="J76" t="str">
            <v>:</v>
          </cell>
          <cell r="K76" t="str">
            <v>MS</v>
          </cell>
          <cell r="M76" t="str">
            <v>V</v>
          </cell>
          <cell r="N76">
            <v>38672.655694444446</v>
          </cell>
          <cell r="O76" t="str">
            <v>gchateaug</v>
          </cell>
          <cell r="P76">
            <v>38681.435844907406</v>
          </cell>
        </row>
        <row r="77">
          <cell r="A77" t="str">
            <v>1981</v>
          </cell>
          <cell r="B77" t="str">
            <v>PL</v>
          </cell>
          <cell r="C77" t="str">
            <v>SSH</v>
          </cell>
          <cell r="D77" t="str">
            <v>A00</v>
          </cell>
          <cell r="E77" t="str">
            <v>FTE</v>
          </cell>
          <cell r="F77" t="str">
            <v>T</v>
          </cell>
          <cell r="G77" t="str">
            <v>TOTAL</v>
          </cell>
          <cell r="H77" t="str">
            <v>RSE</v>
          </cell>
          <cell r="J77" t="str">
            <v>:</v>
          </cell>
          <cell r="K77" t="str">
            <v>MS</v>
          </cell>
          <cell r="M77" t="str">
            <v>V</v>
          </cell>
          <cell r="N77">
            <v>38672.655694444446</v>
          </cell>
          <cell r="O77" t="str">
            <v>gchateaug</v>
          </cell>
          <cell r="P77">
            <v>38681.435844907406</v>
          </cell>
        </row>
        <row r="78">
          <cell r="A78" t="str">
            <v>1981</v>
          </cell>
          <cell r="B78" t="str">
            <v>SI</v>
          </cell>
          <cell r="C78" t="str">
            <v>SSH</v>
          </cell>
          <cell r="D78" t="str">
            <v>A00</v>
          </cell>
          <cell r="E78" t="str">
            <v>FTE</v>
          </cell>
          <cell r="F78" t="str">
            <v>T</v>
          </cell>
          <cell r="G78" t="str">
            <v>TOTAL</v>
          </cell>
          <cell r="H78" t="str">
            <v>RSE</v>
          </cell>
          <cell r="J78" t="str">
            <v>:</v>
          </cell>
          <cell r="K78" t="str">
            <v>MS</v>
          </cell>
          <cell r="M78" t="str">
            <v>V</v>
          </cell>
          <cell r="N78">
            <v>38672.655694444446</v>
          </cell>
          <cell r="O78" t="str">
            <v>gchateaug</v>
          </cell>
          <cell r="P78">
            <v>38681.435856481483</v>
          </cell>
        </row>
        <row r="79">
          <cell r="A79" t="str">
            <v>1981</v>
          </cell>
          <cell r="B79" t="str">
            <v>SI</v>
          </cell>
          <cell r="C79" t="str">
            <v>NSE</v>
          </cell>
          <cell r="D79" t="str">
            <v>A00</v>
          </cell>
          <cell r="E79" t="str">
            <v>FTE</v>
          </cell>
          <cell r="F79" t="str">
            <v>T</v>
          </cell>
          <cell r="G79" t="str">
            <v>TOTAL</v>
          </cell>
          <cell r="H79" t="str">
            <v>RSE</v>
          </cell>
          <cell r="J79" t="str">
            <v>:</v>
          </cell>
          <cell r="K79" t="str">
            <v>MS</v>
          </cell>
          <cell r="M79" t="str">
            <v>V</v>
          </cell>
          <cell r="N79">
            <v>38672.655694444446</v>
          </cell>
          <cell r="O79" t="str">
            <v>gchateaug</v>
          </cell>
          <cell r="P79">
            <v>38681.435856481483</v>
          </cell>
        </row>
        <row r="80">
          <cell r="A80" t="str">
            <v>1981</v>
          </cell>
          <cell r="B80" t="str">
            <v>PL</v>
          </cell>
          <cell r="C80" t="str">
            <v>NSE</v>
          </cell>
          <cell r="D80" t="str">
            <v>A00</v>
          </cell>
          <cell r="E80" t="str">
            <v>FTE</v>
          </cell>
          <cell r="F80" t="str">
            <v>T</v>
          </cell>
          <cell r="G80" t="str">
            <v>TOTAL</v>
          </cell>
          <cell r="H80" t="str">
            <v>RSE</v>
          </cell>
          <cell r="J80" t="str">
            <v>:</v>
          </cell>
          <cell r="K80" t="str">
            <v>MS</v>
          </cell>
          <cell r="M80" t="str">
            <v>V</v>
          </cell>
          <cell r="N80">
            <v>38672.655694444446</v>
          </cell>
          <cell r="O80" t="str">
            <v>gchateaug</v>
          </cell>
          <cell r="P80">
            <v>38681.435844907406</v>
          </cell>
        </row>
        <row r="81">
          <cell r="A81" t="str">
            <v>1981</v>
          </cell>
          <cell r="B81" t="str">
            <v>BG</v>
          </cell>
          <cell r="C81" t="str">
            <v>NSE</v>
          </cell>
          <cell r="D81" t="str">
            <v>A00</v>
          </cell>
          <cell r="E81" t="str">
            <v>FTE</v>
          </cell>
          <cell r="F81" t="str">
            <v>T</v>
          </cell>
          <cell r="G81" t="str">
            <v>TOTAL</v>
          </cell>
          <cell r="H81" t="str">
            <v>RSE</v>
          </cell>
          <cell r="J81" t="str">
            <v>:</v>
          </cell>
          <cell r="K81" t="str">
            <v>MS</v>
          </cell>
          <cell r="M81" t="str">
            <v>V</v>
          </cell>
          <cell r="N81">
            <v>38672.655694444446</v>
          </cell>
          <cell r="O81" t="str">
            <v>gchateaug</v>
          </cell>
          <cell r="P81">
            <v>38681.435833333337</v>
          </cell>
        </row>
        <row r="82">
          <cell r="A82" t="str">
            <v>1983</v>
          </cell>
          <cell r="B82" t="str">
            <v>SK</v>
          </cell>
          <cell r="C82" t="str">
            <v>SSH</v>
          </cell>
          <cell r="D82" t="str">
            <v>A00</v>
          </cell>
          <cell r="E82" t="str">
            <v>FTE</v>
          </cell>
          <cell r="F82" t="str">
            <v>T</v>
          </cell>
          <cell r="G82" t="str">
            <v>TOTAL</v>
          </cell>
          <cell r="H82" t="str">
            <v>RSE</v>
          </cell>
          <cell r="J82" t="str">
            <v>:</v>
          </cell>
          <cell r="K82" t="str">
            <v>MS</v>
          </cell>
          <cell r="M82" t="str">
            <v>V</v>
          </cell>
          <cell r="N82">
            <v>38672.655682870369</v>
          </cell>
          <cell r="O82" t="str">
            <v>gchateaug</v>
          </cell>
          <cell r="P82">
            <v>38681.435914351852</v>
          </cell>
        </row>
        <row r="83">
          <cell r="A83" t="str">
            <v>1983</v>
          </cell>
          <cell r="B83" t="str">
            <v>BG</v>
          </cell>
          <cell r="C83" t="str">
            <v>SSH</v>
          </cell>
          <cell r="D83" t="str">
            <v>A00</v>
          </cell>
          <cell r="E83" t="str">
            <v>FTE</v>
          </cell>
          <cell r="F83" t="str">
            <v>T</v>
          </cell>
          <cell r="G83" t="str">
            <v>TOTAL</v>
          </cell>
          <cell r="H83" t="str">
            <v>RSE</v>
          </cell>
          <cell r="J83" t="str">
            <v>:</v>
          </cell>
          <cell r="K83" t="str">
            <v>MS</v>
          </cell>
          <cell r="M83" t="str">
            <v>V</v>
          </cell>
          <cell r="N83">
            <v>38672.655682870369</v>
          </cell>
          <cell r="O83" t="str">
            <v>gchateaug</v>
          </cell>
          <cell r="P83">
            <v>38681.435891203706</v>
          </cell>
        </row>
        <row r="84">
          <cell r="A84" t="str">
            <v>1983</v>
          </cell>
          <cell r="B84" t="str">
            <v>BG</v>
          </cell>
          <cell r="C84" t="str">
            <v>NSE</v>
          </cell>
          <cell r="D84" t="str">
            <v>A00</v>
          </cell>
          <cell r="E84" t="str">
            <v>FTE</v>
          </cell>
          <cell r="F84" t="str">
            <v>T</v>
          </cell>
          <cell r="G84" t="str">
            <v>TOTAL</v>
          </cell>
          <cell r="H84" t="str">
            <v>RSE</v>
          </cell>
          <cell r="J84" t="str">
            <v>:</v>
          </cell>
          <cell r="K84" t="str">
            <v>MS</v>
          </cell>
          <cell r="M84" t="str">
            <v>V</v>
          </cell>
          <cell r="N84">
            <v>38672.655682870369</v>
          </cell>
          <cell r="O84" t="str">
            <v>gchateaug</v>
          </cell>
          <cell r="P84">
            <v>38681.435891203706</v>
          </cell>
        </row>
        <row r="85">
          <cell r="A85" t="str">
            <v>1983</v>
          </cell>
          <cell r="B85" t="str">
            <v>RO</v>
          </cell>
          <cell r="C85" t="str">
            <v>SSH</v>
          </cell>
          <cell r="D85" t="str">
            <v>A00</v>
          </cell>
          <cell r="E85" t="str">
            <v>FTE</v>
          </cell>
          <cell r="F85" t="str">
            <v>T</v>
          </cell>
          <cell r="G85" t="str">
            <v>TOTAL</v>
          </cell>
          <cell r="H85" t="str">
            <v>RSE</v>
          </cell>
          <cell r="J85" t="str">
            <v>:</v>
          </cell>
          <cell r="K85" t="str">
            <v>MS</v>
          </cell>
          <cell r="M85" t="str">
            <v>V</v>
          </cell>
          <cell r="N85">
            <v>38672.655682870369</v>
          </cell>
          <cell r="O85" t="str">
            <v>gchateaug</v>
          </cell>
          <cell r="P85">
            <v>38681.435914351852</v>
          </cell>
        </row>
        <row r="86">
          <cell r="A86" t="str">
            <v>1983</v>
          </cell>
          <cell r="B86" t="str">
            <v>RO</v>
          </cell>
          <cell r="C86" t="str">
            <v>NSE</v>
          </cell>
          <cell r="D86" t="str">
            <v>A00</v>
          </cell>
          <cell r="E86" t="str">
            <v>FTE</v>
          </cell>
          <cell r="F86" t="str">
            <v>T</v>
          </cell>
          <cell r="G86" t="str">
            <v>TOTAL</v>
          </cell>
          <cell r="H86" t="str">
            <v>RSE</v>
          </cell>
          <cell r="J86" t="str">
            <v>:</v>
          </cell>
          <cell r="K86" t="str">
            <v>MS</v>
          </cell>
          <cell r="M86" t="str">
            <v>V</v>
          </cell>
          <cell r="N86">
            <v>38672.655682870369</v>
          </cell>
          <cell r="O86" t="str">
            <v>gchateaug</v>
          </cell>
          <cell r="P86">
            <v>38681.435914351852</v>
          </cell>
        </row>
        <row r="87">
          <cell r="A87" t="str">
            <v>1981</v>
          </cell>
          <cell r="B87" t="str">
            <v>SK</v>
          </cell>
          <cell r="C87" t="str">
            <v>SSH</v>
          </cell>
          <cell r="D87" t="str">
            <v>A00</v>
          </cell>
          <cell r="E87" t="str">
            <v>FTE</v>
          </cell>
          <cell r="F87" t="str">
            <v>T</v>
          </cell>
          <cell r="G87" t="str">
            <v>TOTAL</v>
          </cell>
          <cell r="H87" t="str">
            <v>RSE</v>
          </cell>
          <cell r="J87" t="str">
            <v>:</v>
          </cell>
          <cell r="K87" t="str">
            <v>MS</v>
          </cell>
          <cell r="M87" t="str">
            <v>V</v>
          </cell>
          <cell r="N87">
            <v>38672.655694444446</v>
          </cell>
          <cell r="O87" t="str">
            <v>gchateaug</v>
          </cell>
          <cell r="P87">
            <v>38681.435856481483</v>
          </cell>
        </row>
        <row r="88">
          <cell r="A88" t="str">
            <v>1981</v>
          </cell>
          <cell r="B88" t="str">
            <v>SK</v>
          </cell>
          <cell r="C88" t="str">
            <v>NSE</v>
          </cell>
          <cell r="D88" t="str">
            <v>A00</v>
          </cell>
          <cell r="E88" t="str">
            <v>FTE</v>
          </cell>
          <cell r="F88" t="str">
            <v>T</v>
          </cell>
          <cell r="G88" t="str">
            <v>TOTAL</v>
          </cell>
          <cell r="H88" t="str">
            <v>RSE</v>
          </cell>
          <cell r="J88" t="str">
            <v>:</v>
          </cell>
          <cell r="K88" t="str">
            <v>MS</v>
          </cell>
          <cell r="M88" t="str">
            <v>V</v>
          </cell>
          <cell r="N88">
            <v>38672.655694444446</v>
          </cell>
          <cell r="O88" t="str">
            <v>gchateaug</v>
          </cell>
          <cell r="P88">
            <v>38681.435856481483</v>
          </cell>
        </row>
        <row r="89">
          <cell r="A89" t="str">
            <v>1981</v>
          </cell>
          <cell r="B89" t="str">
            <v>BG</v>
          </cell>
          <cell r="C89" t="str">
            <v>SSH</v>
          </cell>
          <cell r="D89" t="str">
            <v>A00</v>
          </cell>
          <cell r="E89" t="str">
            <v>FTE</v>
          </cell>
          <cell r="F89" t="str">
            <v>T</v>
          </cell>
          <cell r="G89" t="str">
            <v>TOTAL</v>
          </cell>
          <cell r="H89" t="str">
            <v>RSE</v>
          </cell>
          <cell r="J89" t="str">
            <v>:</v>
          </cell>
          <cell r="K89" t="str">
            <v>MS</v>
          </cell>
          <cell r="M89" t="str">
            <v>V</v>
          </cell>
          <cell r="N89">
            <v>38672.655694444446</v>
          </cell>
          <cell r="O89" t="str">
            <v>gchateaug</v>
          </cell>
          <cell r="P89">
            <v>38681.435833333337</v>
          </cell>
        </row>
        <row r="90">
          <cell r="A90" t="str">
            <v>1981</v>
          </cell>
          <cell r="B90" t="str">
            <v>RO</v>
          </cell>
          <cell r="C90" t="str">
            <v>NSE</v>
          </cell>
          <cell r="D90" t="str">
            <v>A00</v>
          </cell>
          <cell r="E90" t="str">
            <v>FTE</v>
          </cell>
          <cell r="F90" t="str">
            <v>T</v>
          </cell>
          <cell r="G90" t="str">
            <v>TOTAL</v>
          </cell>
          <cell r="H90" t="str">
            <v>RSE</v>
          </cell>
          <cell r="J90" t="str">
            <v>:</v>
          </cell>
          <cell r="K90" t="str">
            <v>MS</v>
          </cell>
          <cell r="M90" t="str">
            <v>V</v>
          </cell>
          <cell r="N90">
            <v>38672.655694444446</v>
          </cell>
          <cell r="O90" t="str">
            <v>gchateaug</v>
          </cell>
          <cell r="P90">
            <v>38681.435856481483</v>
          </cell>
        </row>
        <row r="91">
          <cell r="A91" t="str">
            <v>1981</v>
          </cell>
          <cell r="B91" t="str">
            <v>RO</v>
          </cell>
          <cell r="C91" t="str">
            <v>SSH</v>
          </cell>
          <cell r="D91" t="str">
            <v>A00</v>
          </cell>
          <cell r="E91" t="str">
            <v>FTE</v>
          </cell>
          <cell r="F91" t="str">
            <v>T</v>
          </cell>
          <cell r="G91" t="str">
            <v>TOTAL</v>
          </cell>
          <cell r="H91" t="str">
            <v>RSE</v>
          </cell>
          <cell r="J91" t="str">
            <v>:</v>
          </cell>
          <cell r="K91" t="str">
            <v>MS</v>
          </cell>
          <cell r="M91" t="str">
            <v>V</v>
          </cell>
          <cell r="N91">
            <v>38672.655694444446</v>
          </cell>
          <cell r="O91" t="str">
            <v>gchateaug</v>
          </cell>
          <cell r="P91">
            <v>38681.435856481483</v>
          </cell>
        </row>
        <row r="92">
          <cell r="A92" t="str">
            <v>1982</v>
          </cell>
          <cell r="B92" t="str">
            <v>PT</v>
          </cell>
          <cell r="C92" t="str">
            <v>NSE</v>
          </cell>
          <cell r="D92" t="str">
            <v>A00</v>
          </cell>
          <cell r="E92" t="str">
            <v>FTE</v>
          </cell>
          <cell r="F92" t="str">
            <v>T</v>
          </cell>
          <cell r="G92" t="str">
            <v>TOTAL</v>
          </cell>
          <cell r="H92" t="str">
            <v>RSE</v>
          </cell>
          <cell r="J92" t="str">
            <v>:</v>
          </cell>
          <cell r="K92" t="str">
            <v>MS</v>
          </cell>
          <cell r="M92" t="str">
            <v>V</v>
          </cell>
          <cell r="N92">
            <v>38672.655682870369</v>
          </cell>
          <cell r="O92" t="str">
            <v>gchateaug</v>
          </cell>
          <cell r="P92">
            <v>38681.435879629629</v>
          </cell>
        </row>
        <row r="93">
          <cell r="A93" t="str">
            <v>1982</v>
          </cell>
          <cell r="B93" t="str">
            <v>PT</v>
          </cell>
          <cell r="C93" t="str">
            <v>SSH</v>
          </cell>
          <cell r="D93" t="str">
            <v>A00</v>
          </cell>
          <cell r="E93" t="str">
            <v>FTE</v>
          </cell>
          <cell r="F93" t="str">
            <v>T</v>
          </cell>
          <cell r="G93" t="str">
            <v>TOTAL</v>
          </cell>
          <cell r="H93" t="str">
            <v>RSE</v>
          </cell>
          <cell r="J93" t="str">
            <v>:</v>
          </cell>
          <cell r="K93" t="str">
            <v>MS</v>
          </cell>
          <cell r="M93" t="str">
            <v>V</v>
          </cell>
          <cell r="N93">
            <v>38672.655682870369</v>
          </cell>
          <cell r="O93" t="str">
            <v>gchateaug</v>
          </cell>
          <cell r="P93">
            <v>38681.435879629629</v>
          </cell>
        </row>
        <row r="94">
          <cell r="A94" t="str">
            <v>1982</v>
          </cell>
          <cell r="B94" t="str">
            <v>CY</v>
          </cell>
          <cell r="C94" t="str">
            <v>SSH</v>
          </cell>
          <cell r="D94" t="str">
            <v>A00</v>
          </cell>
          <cell r="E94" t="str">
            <v>FTE</v>
          </cell>
          <cell r="F94" t="str">
            <v>T</v>
          </cell>
          <cell r="G94" t="str">
            <v>TOTAL</v>
          </cell>
          <cell r="H94" t="str">
            <v>RSE</v>
          </cell>
          <cell r="J94" t="str">
            <v>:</v>
          </cell>
          <cell r="K94" t="str">
            <v>MS</v>
          </cell>
          <cell r="M94" t="str">
            <v>V</v>
          </cell>
          <cell r="N94">
            <v>38672.655682870369</v>
          </cell>
          <cell r="O94" t="str">
            <v>gchateaug</v>
          </cell>
          <cell r="P94">
            <v>38681.435856481483</v>
          </cell>
        </row>
        <row r="95">
          <cell r="A95" t="str">
            <v>1982</v>
          </cell>
          <cell r="B95" t="str">
            <v>CY</v>
          </cell>
          <cell r="C95" t="str">
            <v>NSE</v>
          </cell>
          <cell r="D95" t="str">
            <v>A00</v>
          </cell>
          <cell r="E95" t="str">
            <v>FTE</v>
          </cell>
          <cell r="F95" t="str">
            <v>T</v>
          </cell>
          <cell r="G95" t="str">
            <v>TOTAL</v>
          </cell>
          <cell r="H95" t="str">
            <v>RSE</v>
          </cell>
          <cell r="J95" t="str">
            <v>:</v>
          </cell>
          <cell r="K95" t="str">
            <v>MS</v>
          </cell>
          <cell r="M95" t="str">
            <v>V</v>
          </cell>
          <cell r="N95">
            <v>38672.655682870369</v>
          </cell>
          <cell r="O95" t="str">
            <v>gchateaug</v>
          </cell>
          <cell r="P95">
            <v>38681.435856481483</v>
          </cell>
        </row>
        <row r="96">
          <cell r="A96" t="str">
            <v>1982</v>
          </cell>
          <cell r="B96" t="str">
            <v>CZ</v>
          </cell>
          <cell r="C96" t="str">
            <v>NSE</v>
          </cell>
          <cell r="D96" t="str">
            <v>A00</v>
          </cell>
          <cell r="E96" t="str">
            <v>FTE</v>
          </cell>
          <cell r="F96" t="str">
            <v>T</v>
          </cell>
          <cell r="G96" t="str">
            <v>TOTAL</v>
          </cell>
          <cell r="H96" t="str">
            <v>RSE</v>
          </cell>
          <cell r="J96" t="str">
            <v>:</v>
          </cell>
          <cell r="K96" t="str">
            <v>MS</v>
          </cell>
          <cell r="M96" t="str">
            <v>V</v>
          </cell>
          <cell r="N96">
            <v>38672.655682870369</v>
          </cell>
          <cell r="O96" t="str">
            <v>gchateaug</v>
          </cell>
          <cell r="P96">
            <v>38681.435868055552</v>
          </cell>
        </row>
        <row r="97">
          <cell r="A97" t="str">
            <v>1982</v>
          </cell>
          <cell r="B97" t="str">
            <v>CZ</v>
          </cell>
          <cell r="C97" t="str">
            <v>SSH</v>
          </cell>
          <cell r="D97" t="str">
            <v>A00</v>
          </cell>
          <cell r="E97" t="str">
            <v>FTE</v>
          </cell>
          <cell r="F97" t="str">
            <v>T</v>
          </cell>
          <cell r="G97" t="str">
            <v>TOTAL</v>
          </cell>
          <cell r="H97" t="str">
            <v>RSE</v>
          </cell>
          <cell r="J97" t="str">
            <v>:</v>
          </cell>
          <cell r="K97" t="str">
            <v>MS</v>
          </cell>
          <cell r="M97" t="str">
            <v>V</v>
          </cell>
          <cell r="N97">
            <v>38672.655682870369</v>
          </cell>
          <cell r="O97" t="str">
            <v>gchateaug</v>
          </cell>
          <cell r="P97">
            <v>38681.435868055552</v>
          </cell>
        </row>
        <row r="98">
          <cell r="A98" t="str">
            <v>2003</v>
          </cell>
          <cell r="B98" t="str">
            <v>BE</v>
          </cell>
          <cell r="C98" t="str">
            <v>NA_SC</v>
          </cell>
          <cell r="D98" t="str">
            <v>A00</v>
          </cell>
          <cell r="E98" t="str">
            <v>FTE</v>
          </cell>
          <cell r="F98" t="str">
            <v>T</v>
          </cell>
          <cell r="G98" t="str">
            <v>TOTAL</v>
          </cell>
          <cell r="H98" t="str">
            <v>RSE</v>
          </cell>
          <cell r="J98" t="str">
            <v>:</v>
          </cell>
          <cell r="K98" t="str">
            <v>MS</v>
          </cell>
          <cell r="M98" t="str">
            <v>V</v>
          </cell>
          <cell r="N98">
            <v>38673.703634259262</v>
          </cell>
          <cell r="O98" t="str">
            <v>gchateaug</v>
          </cell>
          <cell r="P98">
            <v>38681.438449074078</v>
          </cell>
        </row>
        <row r="99">
          <cell r="A99" t="str">
            <v>2004</v>
          </cell>
          <cell r="B99" t="str">
            <v>BE</v>
          </cell>
          <cell r="C99" t="str">
            <v>EN_TE</v>
          </cell>
          <cell r="D99" t="str">
            <v>A00</v>
          </cell>
          <cell r="E99" t="str">
            <v>FTE</v>
          </cell>
          <cell r="F99" t="str">
            <v>T</v>
          </cell>
          <cell r="G99" t="str">
            <v>TOTAL</v>
          </cell>
          <cell r="H99" t="str">
            <v>RSE</v>
          </cell>
          <cell r="J99" t="str">
            <v>:</v>
          </cell>
          <cell r="K99" t="str">
            <v>MS</v>
          </cell>
          <cell r="M99" t="str">
            <v>V</v>
          </cell>
          <cell r="N99">
            <v>38673.703634259262</v>
          </cell>
          <cell r="O99" t="str">
            <v>gchateaug</v>
          </cell>
          <cell r="P99">
            <v>38681.438472222224</v>
          </cell>
        </row>
        <row r="100">
          <cell r="A100" t="str">
            <v>2003</v>
          </cell>
          <cell r="B100" t="str">
            <v>BE</v>
          </cell>
          <cell r="C100" t="str">
            <v>EN_TE</v>
          </cell>
          <cell r="D100" t="str">
            <v>A00</v>
          </cell>
          <cell r="E100" t="str">
            <v>FTE</v>
          </cell>
          <cell r="F100" t="str">
            <v>T</v>
          </cell>
          <cell r="G100" t="str">
            <v>TOTAL</v>
          </cell>
          <cell r="H100" t="str">
            <v>RSE</v>
          </cell>
          <cell r="J100" t="str">
            <v>:</v>
          </cell>
          <cell r="K100" t="str">
            <v>MS</v>
          </cell>
          <cell r="M100" t="str">
            <v>V</v>
          </cell>
          <cell r="N100">
            <v>38673.703634259262</v>
          </cell>
          <cell r="O100" t="str">
            <v>gchateaug</v>
          </cell>
          <cell r="P100">
            <v>38681.438449074078</v>
          </cell>
        </row>
        <row r="101">
          <cell r="A101" t="str">
            <v>2004</v>
          </cell>
          <cell r="B101" t="str">
            <v>BE</v>
          </cell>
          <cell r="C101" t="str">
            <v>NA_SC</v>
          </cell>
          <cell r="D101" t="str">
            <v>A00</v>
          </cell>
          <cell r="E101" t="str">
            <v>FTE</v>
          </cell>
          <cell r="F101" t="str">
            <v>T</v>
          </cell>
          <cell r="G101" t="str">
            <v>TOTAL</v>
          </cell>
          <cell r="H101" t="str">
            <v>RSE</v>
          </cell>
          <cell r="J101" t="str">
            <v>:</v>
          </cell>
          <cell r="K101" t="str">
            <v>MS</v>
          </cell>
          <cell r="M101" t="str">
            <v>V</v>
          </cell>
          <cell r="N101">
            <v>38673.703634259262</v>
          </cell>
          <cell r="O101" t="str">
            <v>gchateaug</v>
          </cell>
          <cell r="P101">
            <v>38681.438472222224</v>
          </cell>
        </row>
        <row r="102">
          <cell r="A102" t="str">
            <v>2003</v>
          </cell>
          <cell r="B102" t="str">
            <v>BE</v>
          </cell>
          <cell r="C102" t="str">
            <v>ME_SC</v>
          </cell>
          <cell r="D102" t="str">
            <v>A00</v>
          </cell>
          <cell r="E102" t="str">
            <v>FTE</v>
          </cell>
          <cell r="F102" t="str">
            <v>T</v>
          </cell>
          <cell r="G102" t="str">
            <v>TOTAL</v>
          </cell>
          <cell r="H102" t="str">
            <v>RSE</v>
          </cell>
          <cell r="J102" t="str">
            <v>:</v>
          </cell>
          <cell r="K102" t="str">
            <v>MS</v>
          </cell>
          <cell r="M102" t="str">
            <v>V</v>
          </cell>
          <cell r="N102">
            <v>38673.703634259262</v>
          </cell>
          <cell r="O102" t="str">
            <v>gchateaug</v>
          </cell>
          <cell r="P102">
            <v>38681.438449074078</v>
          </cell>
        </row>
        <row r="103">
          <cell r="A103" t="str">
            <v>2003</v>
          </cell>
          <cell r="B103" t="str">
            <v>BE</v>
          </cell>
          <cell r="C103" t="str">
            <v>AG_SC</v>
          </cell>
          <cell r="D103" t="str">
            <v>A00</v>
          </cell>
          <cell r="E103" t="str">
            <v>FTE</v>
          </cell>
          <cell r="F103" t="str">
            <v>T</v>
          </cell>
          <cell r="G103" t="str">
            <v>TOTAL</v>
          </cell>
          <cell r="H103" t="str">
            <v>RSE</v>
          </cell>
          <cell r="J103" t="str">
            <v>:</v>
          </cell>
          <cell r="K103" t="str">
            <v>MS</v>
          </cell>
          <cell r="M103" t="str">
            <v>V</v>
          </cell>
          <cell r="N103">
            <v>38673.703634259262</v>
          </cell>
          <cell r="O103" t="str">
            <v>gchateaug</v>
          </cell>
          <cell r="P103">
            <v>38681.438449074078</v>
          </cell>
        </row>
        <row r="104">
          <cell r="A104" t="str">
            <v>2004</v>
          </cell>
          <cell r="B104" t="str">
            <v>BE</v>
          </cell>
          <cell r="C104" t="str">
            <v>ME_SC</v>
          </cell>
          <cell r="D104" t="str">
            <v>A00</v>
          </cell>
          <cell r="E104" t="str">
            <v>FTE</v>
          </cell>
          <cell r="F104" t="str">
            <v>T</v>
          </cell>
          <cell r="G104" t="str">
            <v>TOTAL</v>
          </cell>
          <cell r="H104" t="str">
            <v>RSE</v>
          </cell>
          <cell r="J104" t="str">
            <v>:</v>
          </cell>
          <cell r="K104" t="str">
            <v>MS</v>
          </cell>
          <cell r="M104" t="str">
            <v>V</v>
          </cell>
          <cell r="N104">
            <v>38673.703634259262</v>
          </cell>
          <cell r="O104" t="str">
            <v>gchateaug</v>
          </cell>
          <cell r="P104">
            <v>38681.438472222224</v>
          </cell>
        </row>
        <row r="105">
          <cell r="A105" t="str">
            <v>2004</v>
          </cell>
          <cell r="B105" t="str">
            <v>BE</v>
          </cell>
          <cell r="C105" t="str">
            <v>AG_SC</v>
          </cell>
          <cell r="D105" t="str">
            <v>A00</v>
          </cell>
          <cell r="E105" t="str">
            <v>FTE</v>
          </cell>
          <cell r="F105" t="str">
            <v>T</v>
          </cell>
          <cell r="G105" t="str">
            <v>TOTAL</v>
          </cell>
          <cell r="H105" t="str">
            <v>RSE</v>
          </cell>
          <cell r="J105" t="str">
            <v>:</v>
          </cell>
          <cell r="K105" t="str">
            <v>MS</v>
          </cell>
          <cell r="M105" t="str">
            <v>V</v>
          </cell>
          <cell r="N105">
            <v>38673.703634259262</v>
          </cell>
          <cell r="O105" t="str">
            <v>gchateaug</v>
          </cell>
          <cell r="P105">
            <v>38681.438472222224</v>
          </cell>
        </row>
        <row r="106">
          <cell r="A106" t="str">
            <v>2004</v>
          </cell>
          <cell r="B106" t="str">
            <v>BE</v>
          </cell>
          <cell r="C106" t="str">
            <v>NSE</v>
          </cell>
          <cell r="D106" t="str">
            <v>A00</v>
          </cell>
          <cell r="E106" t="str">
            <v>FTE</v>
          </cell>
          <cell r="F106" t="str">
            <v>T</v>
          </cell>
          <cell r="G106" t="str">
            <v>TOTAL</v>
          </cell>
          <cell r="H106" t="str">
            <v>RSE</v>
          </cell>
          <cell r="J106" t="str">
            <v>:</v>
          </cell>
          <cell r="K106" t="str">
            <v>MS</v>
          </cell>
          <cell r="M106" t="str">
            <v>V</v>
          </cell>
          <cell r="N106">
            <v>38673.703634259262</v>
          </cell>
          <cell r="O106" t="str">
            <v>gchateaug</v>
          </cell>
          <cell r="P106">
            <v>38681.438472222224</v>
          </cell>
        </row>
        <row r="107">
          <cell r="A107" t="str">
            <v>2003</v>
          </cell>
          <cell r="B107" t="str">
            <v>BE</v>
          </cell>
          <cell r="C107" t="str">
            <v>NSE</v>
          </cell>
          <cell r="D107" t="str">
            <v>A00</v>
          </cell>
          <cell r="E107" t="str">
            <v>FTE</v>
          </cell>
          <cell r="F107" t="str">
            <v>T</v>
          </cell>
          <cell r="G107" t="str">
            <v>TOTAL</v>
          </cell>
          <cell r="H107" t="str">
            <v>RSE</v>
          </cell>
          <cell r="J107" t="str">
            <v>:</v>
          </cell>
          <cell r="K107" t="str">
            <v>MS</v>
          </cell>
          <cell r="M107" t="str">
            <v>V</v>
          </cell>
          <cell r="N107">
            <v>38673.703634259262</v>
          </cell>
          <cell r="O107" t="str">
            <v>gchateaug</v>
          </cell>
          <cell r="P107">
            <v>38681.438449074078</v>
          </cell>
        </row>
        <row r="108">
          <cell r="A108" t="str">
            <v>2003</v>
          </cell>
          <cell r="B108" t="str">
            <v>GR</v>
          </cell>
          <cell r="C108" t="str">
            <v>TOTAL</v>
          </cell>
          <cell r="D108" t="str">
            <v>A00</v>
          </cell>
          <cell r="E108" t="str">
            <v>FTE</v>
          </cell>
          <cell r="F108" t="str">
            <v>T</v>
          </cell>
          <cell r="G108" t="str">
            <v>TOTAL</v>
          </cell>
          <cell r="H108" t="str">
            <v>RSE</v>
          </cell>
          <cell r="I108">
            <v>15390.1</v>
          </cell>
          <cell r="K108" t="str">
            <v>MS</v>
          </cell>
          <cell r="M108" t="str">
            <v>V</v>
          </cell>
          <cell r="N108">
            <v>38670.67491898148</v>
          </cell>
          <cell r="O108" t="str">
            <v>czerr</v>
          </cell>
          <cell r="P108">
            <v>38681.438460648147</v>
          </cell>
          <cell r="Q108" t="str">
            <v>czerr</v>
          </cell>
        </row>
        <row r="109">
          <cell r="A109" t="str">
            <v>2004</v>
          </cell>
          <cell r="B109" t="str">
            <v>BE</v>
          </cell>
          <cell r="C109" t="str">
            <v>SO_SC</v>
          </cell>
          <cell r="D109" t="str">
            <v>A00</v>
          </cell>
          <cell r="E109" t="str">
            <v>FTE</v>
          </cell>
          <cell r="F109" t="str">
            <v>T</v>
          </cell>
          <cell r="G109" t="str">
            <v>TOTAL</v>
          </cell>
          <cell r="H109" t="str">
            <v>RSE</v>
          </cell>
          <cell r="J109" t="str">
            <v>:</v>
          </cell>
          <cell r="K109" t="str">
            <v>MS</v>
          </cell>
          <cell r="M109" t="str">
            <v>V</v>
          </cell>
          <cell r="N109">
            <v>38673.703634259262</v>
          </cell>
          <cell r="O109" t="str">
            <v>gchateaug</v>
          </cell>
          <cell r="P109">
            <v>38681.438472222224</v>
          </cell>
        </row>
        <row r="110">
          <cell r="A110" t="str">
            <v>2004</v>
          </cell>
          <cell r="B110" t="str">
            <v>BE</v>
          </cell>
          <cell r="C110" t="str">
            <v>HUM</v>
          </cell>
          <cell r="D110" t="str">
            <v>A00</v>
          </cell>
          <cell r="E110" t="str">
            <v>FTE</v>
          </cell>
          <cell r="F110" t="str">
            <v>T</v>
          </cell>
          <cell r="G110" t="str">
            <v>TOTAL</v>
          </cell>
          <cell r="H110" t="str">
            <v>RSE</v>
          </cell>
          <cell r="J110" t="str">
            <v>:</v>
          </cell>
          <cell r="K110" t="str">
            <v>MS</v>
          </cell>
          <cell r="M110" t="str">
            <v>V</v>
          </cell>
          <cell r="N110">
            <v>38673.703634259262</v>
          </cell>
          <cell r="O110" t="str">
            <v>gchateaug</v>
          </cell>
          <cell r="P110">
            <v>38681.438472222224</v>
          </cell>
        </row>
        <row r="111">
          <cell r="A111" t="str">
            <v>2003</v>
          </cell>
          <cell r="B111" t="str">
            <v>BE</v>
          </cell>
          <cell r="C111" t="str">
            <v>HUM</v>
          </cell>
          <cell r="D111" t="str">
            <v>A00</v>
          </cell>
          <cell r="E111" t="str">
            <v>FTE</v>
          </cell>
          <cell r="F111" t="str">
            <v>T</v>
          </cell>
          <cell r="G111" t="str">
            <v>TOTAL</v>
          </cell>
          <cell r="H111" t="str">
            <v>RSE</v>
          </cell>
          <cell r="J111" t="str">
            <v>:</v>
          </cell>
          <cell r="K111" t="str">
            <v>MS</v>
          </cell>
          <cell r="M111" t="str">
            <v>V</v>
          </cell>
          <cell r="N111">
            <v>38673.703634259262</v>
          </cell>
          <cell r="O111" t="str">
            <v>gchateaug</v>
          </cell>
          <cell r="P111">
            <v>38681.438449074078</v>
          </cell>
        </row>
        <row r="112">
          <cell r="A112" t="str">
            <v>2003</v>
          </cell>
          <cell r="B112" t="str">
            <v>BE</v>
          </cell>
          <cell r="C112" t="str">
            <v>SO_SC</v>
          </cell>
          <cell r="D112" t="str">
            <v>A00</v>
          </cell>
          <cell r="E112" t="str">
            <v>FTE</v>
          </cell>
          <cell r="F112" t="str">
            <v>T</v>
          </cell>
          <cell r="G112" t="str">
            <v>TOTAL</v>
          </cell>
          <cell r="H112" t="str">
            <v>RSE</v>
          </cell>
          <cell r="J112" t="str">
            <v>:</v>
          </cell>
          <cell r="K112" t="str">
            <v>MS</v>
          </cell>
          <cell r="M112" t="str">
            <v>V</v>
          </cell>
          <cell r="N112">
            <v>38673.703634259262</v>
          </cell>
          <cell r="O112" t="str">
            <v>gchateaug</v>
          </cell>
          <cell r="P112">
            <v>38681.438449074078</v>
          </cell>
        </row>
        <row r="113">
          <cell r="A113" t="str">
            <v>2004</v>
          </cell>
          <cell r="B113" t="str">
            <v>BE</v>
          </cell>
          <cell r="C113" t="str">
            <v>SSH</v>
          </cell>
          <cell r="D113" t="str">
            <v>A00</v>
          </cell>
          <cell r="E113" t="str">
            <v>FTE</v>
          </cell>
          <cell r="F113" t="str">
            <v>T</v>
          </cell>
          <cell r="G113" t="str">
            <v>TOTAL</v>
          </cell>
          <cell r="H113" t="str">
            <v>RSE</v>
          </cell>
          <cell r="J113" t="str">
            <v>:</v>
          </cell>
          <cell r="K113" t="str">
            <v>MS</v>
          </cell>
          <cell r="M113" t="str">
            <v>V</v>
          </cell>
          <cell r="N113">
            <v>38673.703634259262</v>
          </cell>
          <cell r="O113" t="str">
            <v>gchateaug</v>
          </cell>
          <cell r="P113">
            <v>38681.438472222224</v>
          </cell>
        </row>
        <row r="114">
          <cell r="A114" t="str">
            <v>2003</v>
          </cell>
          <cell r="B114" t="str">
            <v>BE</v>
          </cell>
          <cell r="C114" t="str">
            <v>SSH</v>
          </cell>
          <cell r="D114" t="str">
            <v>A00</v>
          </cell>
          <cell r="E114" t="str">
            <v>FTE</v>
          </cell>
          <cell r="F114" t="str">
            <v>T</v>
          </cell>
          <cell r="G114" t="str">
            <v>TOTAL</v>
          </cell>
          <cell r="H114" t="str">
            <v>RSE</v>
          </cell>
          <cell r="J114" t="str">
            <v>:</v>
          </cell>
          <cell r="K114" t="str">
            <v>MS</v>
          </cell>
          <cell r="M114" t="str">
            <v>V</v>
          </cell>
          <cell r="N114">
            <v>38673.703634259262</v>
          </cell>
          <cell r="O114" t="str">
            <v>gchateaug</v>
          </cell>
          <cell r="P114">
            <v>38681.438449074078</v>
          </cell>
        </row>
        <row r="115">
          <cell r="A115" t="str">
            <v>2003</v>
          </cell>
          <cell r="B115" t="str">
            <v>BE</v>
          </cell>
          <cell r="C115" t="str">
            <v>NOT_CLAS</v>
          </cell>
          <cell r="D115" t="str">
            <v>A00</v>
          </cell>
          <cell r="E115" t="str">
            <v>FTE</v>
          </cell>
          <cell r="F115" t="str">
            <v>T</v>
          </cell>
          <cell r="G115" t="str">
            <v>TOTAL</v>
          </cell>
          <cell r="H115" t="str">
            <v>RSE</v>
          </cell>
          <cell r="J115" t="str">
            <v>:</v>
          </cell>
          <cell r="K115" t="str">
            <v>MS</v>
          </cell>
          <cell r="M115" t="str">
            <v>V</v>
          </cell>
          <cell r="N115">
            <v>38673.703634259262</v>
          </cell>
          <cell r="O115" t="str">
            <v>gchateaug</v>
          </cell>
          <cell r="P115">
            <v>38681.438449074078</v>
          </cell>
        </row>
        <row r="116">
          <cell r="A116" t="str">
            <v>2004</v>
          </cell>
          <cell r="B116" t="str">
            <v>BE</v>
          </cell>
          <cell r="C116" t="str">
            <v>NOT_CLAS</v>
          </cell>
          <cell r="D116" t="str">
            <v>A00</v>
          </cell>
          <cell r="E116" t="str">
            <v>FTE</v>
          </cell>
          <cell r="F116" t="str">
            <v>T</v>
          </cell>
          <cell r="G116" t="str">
            <v>TOTAL</v>
          </cell>
          <cell r="H116" t="str">
            <v>RSE</v>
          </cell>
          <cell r="J116" t="str">
            <v>:</v>
          </cell>
          <cell r="K116" t="str">
            <v>MS</v>
          </cell>
          <cell r="M116" t="str">
            <v>V</v>
          </cell>
          <cell r="N116">
            <v>38673.703634259262</v>
          </cell>
          <cell r="O116" t="str">
            <v>gchateaug</v>
          </cell>
          <cell r="P116">
            <v>38681.438472222224</v>
          </cell>
        </row>
        <row r="117">
          <cell r="A117" t="str">
            <v>2003</v>
          </cell>
          <cell r="B117" t="str">
            <v>BE</v>
          </cell>
          <cell r="C117" t="str">
            <v>TOTAL</v>
          </cell>
          <cell r="D117" t="str">
            <v>A00</v>
          </cell>
          <cell r="E117" t="str">
            <v>FTE</v>
          </cell>
          <cell r="F117" t="str">
            <v>T</v>
          </cell>
          <cell r="G117" t="str">
            <v>TOTAL</v>
          </cell>
          <cell r="H117" t="str">
            <v>RSE</v>
          </cell>
          <cell r="I117">
            <v>30900.6</v>
          </cell>
          <cell r="K117" t="str">
            <v>MS</v>
          </cell>
          <cell r="M117" t="str">
            <v>V</v>
          </cell>
          <cell r="N117">
            <v>38673.703634259262</v>
          </cell>
          <cell r="O117" t="str">
            <v>gchateaug</v>
          </cell>
          <cell r="P117">
            <v>38681.438449074078</v>
          </cell>
        </row>
        <row r="118">
          <cell r="A118" t="str">
            <v>2004</v>
          </cell>
          <cell r="B118" t="str">
            <v>BE</v>
          </cell>
          <cell r="C118" t="str">
            <v>TOTAL</v>
          </cell>
          <cell r="D118" t="str">
            <v>A00</v>
          </cell>
          <cell r="E118" t="str">
            <v>FTE</v>
          </cell>
          <cell r="F118" t="str">
            <v>T</v>
          </cell>
          <cell r="G118" t="str">
            <v>TOTAL</v>
          </cell>
          <cell r="H118" t="str">
            <v>RSE</v>
          </cell>
          <cell r="I118">
            <v>31879.9</v>
          </cell>
          <cell r="J118" t="str">
            <v>f</v>
          </cell>
          <cell r="K118" t="str">
            <v>MS</v>
          </cell>
          <cell r="M118" t="str">
            <v>V</v>
          </cell>
          <cell r="N118">
            <v>38673.703634259262</v>
          </cell>
          <cell r="O118" t="str">
            <v>gchateaug</v>
          </cell>
          <cell r="P118">
            <v>38681.438472222224</v>
          </cell>
        </row>
        <row r="119">
          <cell r="A119" t="str">
            <v>2002</v>
          </cell>
          <cell r="B119" t="str">
            <v>CZ</v>
          </cell>
          <cell r="C119" t="str">
            <v>NA_SC</v>
          </cell>
          <cell r="D119" t="str">
            <v>A00</v>
          </cell>
          <cell r="E119" t="str">
            <v>FTE</v>
          </cell>
          <cell r="F119" t="str">
            <v>T</v>
          </cell>
          <cell r="G119" t="str">
            <v>TOTAL</v>
          </cell>
          <cell r="H119" t="str">
            <v>RSE</v>
          </cell>
          <cell r="I119">
            <v>4267</v>
          </cell>
          <cell r="K119" t="str">
            <v>MS</v>
          </cell>
          <cell r="M119" t="str">
            <v>V</v>
          </cell>
          <cell r="N119">
            <v>38461.761342592596</v>
          </cell>
          <cell r="O119" t="str">
            <v>GCHATEAUGIRON</v>
          </cell>
          <cell r="P119">
            <v>38681.438194444447</v>
          </cell>
          <cell r="Q119" t="str">
            <v>gchateaug</v>
          </cell>
        </row>
        <row r="120">
          <cell r="A120" t="str">
            <v>2001</v>
          </cell>
          <cell r="B120" t="str">
            <v>CZ</v>
          </cell>
          <cell r="C120" t="str">
            <v>NA_SC</v>
          </cell>
          <cell r="D120" t="str">
            <v>A00</v>
          </cell>
          <cell r="E120" t="str">
            <v>FTE</v>
          </cell>
          <cell r="F120" t="str">
            <v>T</v>
          </cell>
          <cell r="G120" t="str">
            <v>TOTAL</v>
          </cell>
          <cell r="H120" t="str">
            <v>RSE</v>
          </cell>
          <cell r="I120">
            <v>4170</v>
          </cell>
          <cell r="K120" t="str">
            <v>NC</v>
          </cell>
          <cell r="M120" t="str">
            <v>V</v>
          </cell>
          <cell r="N120">
            <v>38461.761342592596</v>
          </cell>
          <cell r="O120" t="str">
            <v>GCHATEAUGIRON</v>
          </cell>
          <cell r="P120">
            <v>38681.437893518516</v>
          </cell>
        </row>
        <row r="121">
          <cell r="A121" t="str">
            <v>2000</v>
          </cell>
          <cell r="B121" t="str">
            <v>CZ</v>
          </cell>
          <cell r="C121" t="str">
            <v>NA_SC</v>
          </cell>
          <cell r="D121" t="str">
            <v>A00</v>
          </cell>
          <cell r="E121" t="str">
            <v>FTE</v>
          </cell>
          <cell r="F121" t="str">
            <v>T</v>
          </cell>
          <cell r="G121" t="str">
            <v>TOTAL</v>
          </cell>
          <cell r="H121" t="str">
            <v>RSE</v>
          </cell>
          <cell r="I121">
            <v>4429</v>
          </cell>
          <cell r="K121" t="str">
            <v>NC</v>
          </cell>
          <cell r="M121" t="str">
            <v>V</v>
          </cell>
          <cell r="N121">
            <v>38461.761342592596</v>
          </cell>
          <cell r="O121" t="str">
            <v>GCHATEAUGIRON</v>
          </cell>
          <cell r="P121">
            <v>38681.437650462962</v>
          </cell>
        </row>
        <row r="122">
          <cell r="A122" t="str">
            <v>1999</v>
          </cell>
          <cell r="B122" t="str">
            <v>CZ</v>
          </cell>
          <cell r="C122" t="str">
            <v>NA_SC</v>
          </cell>
          <cell r="D122" t="str">
            <v>A00</v>
          </cell>
          <cell r="E122" t="str">
            <v>FTE</v>
          </cell>
          <cell r="F122" t="str">
            <v>T</v>
          </cell>
          <cell r="G122" t="str">
            <v>TOTAL</v>
          </cell>
          <cell r="H122" t="str">
            <v>RSE</v>
          </cell>
          <cell r="I122">
            <v>3784</v>
          </cell>
          <cell r="J122" t="str">
            <v>i</v>
          </cell>
          <cell r="K122" t="str">
            <v>NC</v>
          </cell>
          <cell r="M122" t="str">
            <v>V</v>
          </cell>
          <cell r="N122">
            <v>38461.761342592596</v>
          </cell>
          <cell r="O122" t="str">
            <v>GCHATEAUGIRON</v>
          </cell>
          <cell r="P122">
            <v>38681.437407407408</v>
          </cell>
        </row>
        <row r="123">
          <cell r="A123" t="str">
            <v>1998</v>
          </cell>
          <cell r="B123" t="str">
            <v>CZ</v>
          </cell>
          <cell r="C123" t="str">
            <v>NA_SC</v>
          </cell>
          <cell r="D123" t="str">
            <v>A00</v>
          </cell>
          <cell r="E123" t="str">
            <v>FTE</v>
          </cell>
          <cell r="F123" t="str">
            <v>T</v>
          </cell>
          <cell r="G123" t="str">
            <v>TOTAL</v>
          </cell>
          <cell r="H123" t="str">
            <v>RSE</v>
          </cell>
          <cell r="I123">
            <v>3642</v>
          </cell>
          <cell r="J123" t="str">
            <v>i</v>
          </cell>
          <cell r="K123" t="str">
            <v>NC</v>
          </cell>
          <cell r="M123" t="str">
            <v>V</v>
          </cell>
          <cell r="N123">
            <v>38461.761342592596</v>
          </cell>
          <cell r="O123" t="str">
            <v>GCHATEAUGIRON</v>
          </cell>
          <cell r="P123">
            <v>38681.4371875</v>
          </cell>
        </row>
        <row r="124">
          <cell r="A124" t="str">
            <v>1997</v>
          </cell>
          <cell r="B124" t="str">
            <v>CZ</v>
          </cell>
          <cell r="C124" t="str">
            <v>NA_SC</v>
          </cell>
          <cell r="D124" t="str">
            <v>A00</v>
          </cell>
          <cell r="E124" t="str">
            <v>FTE</v>
          </cell>
          <cell r="F124" t="str">
            <v>T</v>
          </cell>
          <cell r="G124" t="str">
            <v>TOTAL</v>
          </cell>
          <cell r="H124" t="str">
            <v>RSE</v>
          </cell>
          <cell r="I124">
            <v>3050</v>
          </cell>
          <cell r="J124" t="str">
            <v>i</v>
          </cell>
          <cell r="K124" t="str">
            <v>NC</v>
          </cell>
          <cell r="M124" t="str">
            <v>V</v>
          </cell>
          <cell r="N124">
            <v>38461.761342592596</v>
          </cell>
          <cell r="O124" t="str">
            <v>GCHATEAUGIRON</v>
          </cell>
          <cell r="P124">
            <v>38681.436990740738</v>
          </cell>
        </row>
        <row r="125">
          <cell r="A125" t="str">
            <v>1996</v>
          </cell>
          <cell r="B125" t="str">
            <v>CZ</v>
          </cell>
          <cell r="C125" t="str">
            <v>NA_SC</v>
          </cell>
          <cell r="D125" t="str">
            <v>A00</v>
          </cell>
          <cell r="E125" t="str">
            <v>FTE</v>
          </cell>
          <cell r="F125" t="str">
            <v>T</v>
          </cell>
          <cell r="G125" t="str">
            <v>TOTAL</v>
          </cell>
          <cell r="H125" t="str">
            <v>RSE</v>
          </cell>
          <cell r="I125">
            <v>3320</v>
          </cell>
          <cell r="J125" t="str">
            <v>i</v>
          </cell>
          <cell r="K125" t="str">
            <v>NC</v>
          </cell>
          <cell r="M125" t="str">
            <v>V</v>
          </cell>
          <cell r="N125">
            <v>38461.761342592596</v>
          </cell>
          <cell r="O125" t="str">
            <v>GCHATEAUGIRON</v>
          </cell>
          <cell r="P125">
            <v>38681.436828703707</v>
          </cell>
        </row>
        <row r="126">
          <cell r="A126" t="str">
            <v>1995</v>
          </cell>
          <cell r="B126" t="str">
            <v>CZ</v>
          </cell>
          <cell r="C126" t="str">
            <v>NA_SC</v>
          </cell>
          <cell r="D126" t="str">
            <v>A00</v>
          </cell>
          <cell r="E126" t="str">
            <v>FTE</v>
          </cell>
          <cell r="F126" t="str">
            <v>T</v>
          </cell>
          <cell r="G126" t="str">
            <v>TOTAL</v>
          </cell>
          <cell r="H126" t="str">
            <v>RSE</v>
          </cell>
          <cell r="I126">
            <v>2982</v>
          </cell>
          <cell r="J126" t="str">
            <v>i</v>
          </cell>
          <cell r="K126" t="str">
            <v>NC</v>
          </cell>
          <cell r="M126" t="str">
            <v>V</v>
          </cell>
          <cell r="N126">
            <v>38461.761342592596</v>
          </cell>
          <cell r="O126" t="str">
            <v>GCHATEAUGIRON</v>
          </cell>
          <cell r="P126">
            <v>38681.436678240738</v>
          </cell>
        </row>
        <row r="127">
          <cell r="A127" t="str">
            <v>1994</v>
          </cell>
          <cell r="B127" t="str">
            <v>CZ</v>
          </cell>
          <cell r="C127" t="str">
            <v>NA_SC</v>
          </cell>
          <cell r="D127" t="str">
            <v>A00</v>
          </cell>
          <cell r="E127" t="str">
            <v>FTE</v>
          </cell>
          <cell r="F127" t="str">
            <v>T</v>
          </cell>
          <cell r="G127" t="str">
            <v>TOTAL</v>
          </cell>
          <cell r="H127" t="str">
            <v>RSE</v>
          </cell>
          <cell r="J127" t="str">
            <v>:</v>
          </cell>
          <cell r="K127" t="str">
            <v>NC</v>
          </cell>
          <cell r="M127" t="str">
            <v>V</v>
          </cell>
          <cell r="N127">
            <v>38461.761342592596</v>
          </cell>
          <cell r="O127" t="str">
            <v>GCHATEAUGIRON</v>
          </cell>
          <cell r="P127">
            <v>38681.436562499999</v>
          </cell>
        </row>
        <row r="128">
          <cell r="A128" t="str">
            <v>1993</v>
          </cell>
          <cell r="B128" t="str">
            <v>CZ</v>
          </cell>
          <cell r="C128" t="str">
            <v>NA_SC</v>
          </cell>
          <cell r="D128" t="str">
            <v>A00</v>
          </cell>
          <cell r="E128" t="str">
            <v>FTE</v>
          </cell>
          <cell r="F128" t="str">
            <v>T</v>
          </cell>
          <cell r="G128" t="str">
            <v>TOTAL</v>
          </cell>
          <cell r="H128" t="str">
            <v>RSE</v>
          </cell>
          <cell r="J128" t="str">
            <v>:</v>
          </cell>
          <cell r="K128" t="str">
            <v>NC</v>
          </cell>
          <cell r="M128" t="str">
            <v>V</v>
          </cell>
          <cell r="N128">
            <v>38461.761342592596</v>
          </cell>
          <cell r="O128" t="str">
            <v>GCHATEAUGIRON</v>
          </cell>
          <cell r="P128">
            <v>38681.43645833333</v>
          </cell>
        </row>
        <row r="129">
          <cell r="A129" t="str">
            <v>1992</v>
          </cell>
          <cell r="B129" t="str">
            <v>CZ</v>
          </cell>
          <cell r="C129" t="str">
            <v>NA_SC</v>
          </cell>
          <cell r="D129" t="str">
            <v>A00</v>
          </cell>
          <cell r="E129" t="str">
            <v>FTE</v>
          </cell>
          <cell r="F129" t="str">
            <v>T</v>
          </cell>
          <cell r="G129" t="str">
            <v>TOTAL</v>
          </cell>
          <cell r="H129" t="str">
            <v>RSE</v>
          </cell>
          <cell r="J129" t="str">
            <v>:</v>
          </cell>
          <cell r="K129" t="str">
            <v>NC</v>
          </cell>
          <cell r="M129" t="str">
            <v>V</v>
          </cell>
          <cell r="N129">
            <v>38461.761342592596</v>
          </cell>
          <cell r="O129" t="str">
            <v>GCHATEAUGIRON</v>
          </cell>
          <cell r="P129">
            <v>38681.436365740738</v>
          </cell>
        </row>
        <row r="130">
          <cell r="A130" t="str">
            <v>2001</v>
          </cell>
          <cell r="B130" t="str">
            <v>LT</v>
          </cell>
          <cell r="C130" t="str">
            <v>ME_SC</v>
          </cell>
          <cell r="D130" t="str">
            <v>A00</v>
          </cell>
          <cell r="E130" t="str">
            <v>FTE</v>
          </cell>
          <cell r="F130" t="str">
            <v>T</v>
          </cell>
          <cell r="G130" t="str">
            <v>TOTAL</v>
          </cell>
          <cell r="H130" t="str">
            <v>RSE</v>
          </cell>
          <cell r="I130">
            <v>847</v>
          </cell>
          <cell r="J130" t="str">
            <v>i</v>
          </cell>
          <cell r="K130" t="str">
            <v>NC</v>
          </cell>
          <cell r="M130" t="str">
            <v>V</v>
          </cell>
          <cell r="N130">
            <v>38461.761342592596</v>
          </cell>
          <cell r="O130" t="str">
            <v>GCHATEAUGIRON</v>
          </cell>
          <cell r="P130">
            <v>38681.437997685185</v>
          </cell>
        </row>
        <row r="131">
          <cell r="A131" t="str">
            <v>2000</v>
          </cell>
          <cell r="B131" t="str">
            <v>LT</v>
          </cell>
          <cell r="C131" t="str">
            <v>ME_SC</v>
          </cell>
          <cell r="D131" t="str">
            <v>A00</v>
          </cell>
          <cell r="E131" t="str">
            <v>FTE</v>
          </cell>
          <cell r="F131" t="str">
            <v>T</v>
          </cell>
          <cell r="G131" t="str">
            <v>TOTAL</v>
          </cell>
          <cell r="H131" t="str">
            <v>RSE</v>
          </cell>
          <cell r="I131">
            <v>593</v>
          </cell>
          <cell r="K131" t="str">
            <v>NC</v>
          </cell>
          <cell r="M131" t="str">
            <v>V</v>
          </cell>
          <cell r="N131">
            <v>38461.761342592596</v>
          </cell>
          <cell r="O131" t="str">
            <v>GCHATEAUGIRON</v>
          </cell>
          <cell r="P131">
            <v>38681.437731481485</v>
          </cell>
        </row>
        <row r="132">
          <cell r="A132" t="str">
            <v>1999</v>
          </cell>
          <cell r="B132" t="str">
            <v>LT</v>
          </cell>
          <cell r="C132" t="str">
            <v>ME_SC</v>
          </cell>
          <cell r="D132" t="str">
            <v>A00</v>
          </cell>
          <cell r="E132" t="str">
            <v>FTE</v>
          </cell>
          <cell r="F132" t="str">
            <v>T</v>
          </cell>
          <cell r="G132" t="str">
            <v>TOTAL</v>
          </cell>
          <cell r="H132" t="str">
            <v>RSE</v>
          </cell>
          <cell r="I132">
            <v>701</v>
          </cell>
          <cell r="K132" t="str">
            <v>NC</v>
          </cell>
          <cell r="M132" t="str">
            <v>V</v>
          </cell>
          <cell r="N132">
            <v>38461.761342592596</v>
          </cell>
          <cell r="O132" t="str">
            <v>GCHATEAUGIRON</v>
          </cell>
          <cell r="P132">
            <v>38681.4375</v>
          </cell>
        </row>
        <row r="133">
          <cell r="A133" t="str">
            <v>1998</v>
          </cell>
          <cell r="B133" t="str">
            <v>LT</v>
          </cell>
          <cell r="C133" t="str">
            <v>ME_SC</v>
          </cell>
          <cell r="D133" t="str">
            <v>A00</v>
          </cell>
          <cell r="E133" t="str">
            <v>FTE</v>
          </cell>
          <cell r="F133" t="str">
            <v>T</v>
          </cell>
          <cell r="G133" t="str">
            <v>TOTAL</v>
          </cell>
          <cell r="H133" t="str">
            <v>RSE</v>
          </cell>
          <cell r="I133">
            <v>755</v>
          </cell>
          <cell r="K133" t="str">
            <v>NC</v>
          </cell>
          <cell r="M133" t="str">
            <v>V</v>
          </cell>
          <cell r="N133">
            <v>38461.761342592596</v>
          </cell>
          <cell r="O133" t="str">
            <v>GCHATEAUGIRON</v>
          </cell>
          <cell r="P133">
            <v>38681.437256944446</v>
          </cell>
        </row>
        <row r="134">
          <cell r="A134" t="str">
            <v>1997</v>
          </cell>
          <cell r="B134" t="str">
            <v>LT</v>
          </cell>
          <cell r="C134" t="str">
            <v>ME_SC</v>
          </cell>
          <cell r="D134" t="str">
            <v>A00</v>
          </cell>
          <cell r="E134" t="str">
            <v>FTE</v>
          </cell>
          <cell r="F134" t="str">
            <v>T</v>
          </cell>
          <cell r="G134" t="str">
            <v>TOTAL</v>
          </cell>
          <cell r="H134" t="str">
            <v>RSE</v>
          </cell>
          <cell r="I134">
            <v>719</v>
          </cell>
          <cell r="K134" t="str">
            <v>NC</v>
          </cell>
          <cell r="M134" t="str">
            <v>V</v>
          </cell>
          <cell r="N134">
            <v>38461.761342592596</v>
          </cell>
          <cell r="O134" t="str">
            <v>GCHATEAUGIRON</v>
          </cell>
          <cell r="P134">
            <v>38681.437071759261</v>
          </cell>
        </row>
        <row r="135">
          <cell r="A135" t="str">
            <v>1996</v>
          </cell>
          <cell r="B135" t="str">
            <v>LT</v>
          </cell>
          <cell r="C135" t="str">
            <v>ME_SC</v>
          </cell>
          <cell r="D135" t="str">
            <v>A00</v>
          </cell>
          <cell r="E135" t="str">
            <v>FTE</v>
          </cell>
          <cell r="F135" t="str">
            <v>T</v>
          </cell>
          <cell r="G135" t="str">
            <v>TOTAL</v>
          </cell>
          <cell r="H135" t="str">
            <v>RSE</v>
          </cell>
          <cell r="I135">
            <v>740</v>
          </cell>
          <cell r="K135" t="str">
            <v>NC</v>
          </cell>
          <cell r="M135" t="str">
            <v>V</v>
          </cell>
          <cell r="N135">
            <v>38461.761342592596</v>
          </cell>
          <cell r="O135" t="str">
            <v>GCHATEAUGIRON</v>
          </cell>
          <cell r="P135">
            <v>38681.436886574076</v>
          </cell>
        </row>
        <row r="136">
          <cell r="A136" t="str">
            <v>1995</v>
          </cell>
          <cell r="B136" t="str">
            <v>LT</v>
          </cell>
          <cell r="C136" t="str">
            <v>ME_SC</v>
          </cell>
          <cell r="D136" t="str">
            <v>A00</v>
          </cell>
          <cell r="E136" t="str">
            <v>FTE</v>
          </cell>
          <cell r="F136" t="str">
            <v>T</v>
          </cell>
          <cell r="G136" t="str">
            <v>TOTAL</v>
          </cell>
          <cell r="H136" t="str">
            <v>RSE</v>
          </cell>
          <cell r="J136" t="str">
            <v>:</v>
          </cell>
          <cell r="K136" t="str">
            <v>NC</v>
          </cell>
          <cell r="M136" t="str">
            <v>V</v>
          </cell>
          <cell r="N136">
            <v>38461.761342592596</v>
          </cell>
          <cell r="O136" t="str">
            <v>GCHATEAUGIRON</v>
          </cell>
          <cell r="P136">
            <v>38681.436736111114</v>
          </cell>
        </row>
        <row r="137">
          <cell r="A137" t="str">
            <v>1994</v>
          </cell>
          <cell r="B137" t="str">
            <v>LT</v>
          </cell>
          <cell r="C137" t="str">
            <v>ME_SC</v>
          </cell>
          <cell r="D137" t="str">
            <v>A00</v>
          </cell>
          <cell r="E137" t="str">
            <v>FTE</v>
          </cell>
          <cell r="F137" t="str">
            <v>T</v>
          </cell>
          <cell r="G137" t="str">
            <v>TOTAL</v>
          </cell>
          <cell r="H137" t="str">
            <v>RSE</v>
          </cell>
          <cell r="J137" t="str">
            <v>:</v>
          </cell>
          <cell r="K137" t="str">
            <v>NC</v>
          </cell>
          <cell r="M137" t="str">
            <v>V</v>
          </cell>
          <cell r="N137">
            <v>38461.761342592596</v>
          </cell>
          <cell r="O137" t="str">
            <v>GCHATEAUGIRON</v>
          </cell>
          <cell r="P137">
            <v>38681.436597222222</v>
          </cell>
        </row>
        <row r="138">
          <cell r="A138" t="str">
            <v>1993</v>
          </cell>
          <cell r="B138" t="str">
            <v>LT</v>
          </cell>
          <cell r="C138" t="str">
            <v>ME_SC</v>
          </cell>
          <cell r="D138" t="str">
            <v>A00</v>
          </cell>
          <cell r="E138" t="str">
            <v>FTE</v>
          </cell>
          <cell r="F138" t="str">
            <v>T</v>
          </cell>
          <cell r="G138" t="str">
            <v>TOTAL</v>
          </cell>
          <cell r="H138" t="str">
            <v>RSE</v>
          </cell>
          <cell r="J138" t="str">
            <v>:</v>
          </cell>
          <cell r="K138" t="str">
            <v>NC</v>
          </cell>
          <cell r="M138" t="str">
            <v>V</v>
          </cell>
          <cell r="N138">
            <v>38461.761342592596</v>
          </cell>
          <cell r="O138" t="str">
            <v>GCHATEAUGIRON</v>
          </cell>
          <cell r="P138">
            <v>38681.436493055553</v>
          </cell>
        </row>
        <row r="139">
          <cell r="A139" t="str">
            <v>1992</v>
          </cell>
          <cell r="B139" t="str">
            <v>LT</v>
          </cell>
          <cell r="C139" t="str">
            <v>ME_SC</v>
          </cell>
          <cell r="D139" t="str">
            <v>A00</v>
          </cell>
          <cell r="E139" t="str">
            <v>FTE</v>
          </cell>
          <cell r="F139" t="str">
            <v>T</v>
          </cell>
          <cell r="G139" t="str">
            <v>TOTAL</v>
          </cell>
          <cell r="H139" t="str">
            <v>RSE</v>
          </cell>
          <cell r="J139" t="str">
            <v>:</v>
          </cell>
          <cell r="K139" t="str">
            <v>NC</v>
          </cell>
          <cell r="M139" t="str">
            <v>V</v>
          </cell>
          <cell r="N139">
            <v>38461.761342592596</v>
          </cell>
          <cell r="O139" t="str">
            <v>GCHATEAUGIRON</v>
          </cell>
          <cell r="P139">
            <v>38681.436400462961</v>
          </cell>
        </row>
        <row r="140">
          <cell r="A140" t="str">
            <v>1991</v>
          </cell>
          <cell r="B140" t="str">
            <v>LT</v>
          </cell>
          <cell r="C140" t="str">
            <v>ME_SC</v>
          </cell>
          <cell r="D140" t="str">
            <v>A00</v>
          </cell>
          <cell r="E140" t="str">
            <v>FTE</v>
          </cell>
          <cell r="F140" t="str">
            <v>T</v>
          </cell>
          <cell r="G140" t="str">
            <v>TOTAL</v>
          </cell>
          <cell r="H140" t="str">
            <v>RSE</v>
          </cell>
          <cell r="J140" t="str">
            <v>:</v>
          </cell>
          <cell r="K140" t="str">
            <v>NC</v>
          </cell>
          <cell r="M140" t="str">
            <v>V</v>
          </cell>
          <cell r="N140">
            <v>38461.761342592596</v>
          </cell>
          <cell r="O140" t="str">
            <v>GCHATEAUGIRON</v>
          </cell>
          <cell r="P140">
            <v>38681.436319444445</v>
          </cell>
        </row>
        <row r="141">
          <cell r="A141" t="str">
            <v>1990</v>
          </cell>
          <cell r="B141" t="str">
            <v>LT</v>
          </cell>
          <cell r="C141" t="str">
            <v>ME_SC</v>
          </cell>
          <cell r="D141" t="str">
            <v>A00</v>
          </cell>
          <cell r="E141" t="str">
            <v>FTE</v>
          </cell>
          <cell r="F141" t="str">
            <v>T</v>
          </cell>
          <cell r="G141" t="str">
            <v>TOTAL</v>
          </cell>
          <cell r="H141" t="str">
            <v>RSE</v>
          </cell>
          <cell r="J141" t="str">
            <v>:</v>
          </cell>
          <cell r="K141" t="str">
            <v>NC</v>
          </cell>
          <cell r="M141" t="str">
            <v>V</v>
          </cell>
          <cell r="N141">
            <v>38461.761342592596</v>
          </cell>
          <cell r="O141" t="str">
            <v>GCHATEAUGIRON</v>
          </cell>
          <cell r="P141">
            <v>38681.436238425929</v>
          </cell>
        </row>
        <row r="142">
          <cell r="A142" t="str">
            <v>1989</v>
          </cell>
          <cell r="B142" t="str">
            <v>LT</v>
          </cell>
          <cell r="C142" t="str">
            <v>ME_SC</v>
          </cell>
          <cell r="D142" t="str">
            <v>A00</v>
          </cell>
          <cell r="E142" t="str">
            <v>FTE</v>
          </cell>
          <cell r="F142" t="str">
            <v>T</v>
          </cell>
          <cell r="G142" t="str">
            <v>TOTAL</v>
          </cell>
          <cell r="H142" t="str">
            <v>RSE</v>
          </cell>
          <cell r="J142" t="str">
            <v>:</v>
          </cell>
          <cell r="K142" t="str">
            <v>NC</v>
          </cell>
          <cell r="M142" t="str">
            <v>V</v>
          </cell>
          <cell r="N142">
            <v>38461.761342592596</v>
          </cell>
          <cell r="O142" t="str">
            <v>GCHATEAUGIRON</v>
          </cell>
          <cell r="P142">
            <v>38681.436180555553</v>
          </cell>
        </row>
        <row r="143">
          <cell r="A143" t="str">
            <v>1988</v>
          </cell>
          <cell r="B143" t="str">
            <v>LT</v>
          </cell>
          <cell r="C143" t="str">
            <v>ME_SC</v>
          </cell>
          <cell r="D143" t="str">
            <v>A00</v>
          </cell>
          <cell r="E143" t="str">
            <v>FTE</v>
          </cell>
          <cell r="F143" t="str">
            <v>T</v>
          </cell>
          <cell r="G143" t="str">
            <v>TOTAL</v>
          </cell>
          <cell r="H143" t="str">
            <v>RSE</v>
          </cell>
          <cell r="J143" t="str">
            <v>:</v>
          </cell>
          <cell r="K143" t="str">
            <v>NC</v>
          </cell>
          <cell r="M143" t="str">
            <v>V</v>
          </cell>
          <cell r="N143">
            <v>38461.761342592596</v>
          </cell>
          <cell r="O143" t="str">
            <v>GCHATEAUGIRON</v>
          </cell>
          <cell r="P143">
            <v>38681.436122685183</v>
          </cell>
        </row>
        <row r="144">
          <cell r="A144" t="str">
            <v>1987</v>
          </cell>
          <cell r="B144" t="str">
            <v>LT</v>
          </cell>
          <cell r="C144" t="str">
            <v>ME_SC</v>
          </cell>
          <cell r="D144" t="str">
            <v>A00</v>
          </cell>
          <cell r="E144" t="str">
            <v>FTE</v>
          </cell>
          <cell r="F144" t="str">
            <v>T</v>
          </cell>
          <cell r="G144" t="str">
            <v>TOTAL</v>
          </cell>
          <cell r="H144" t="str">
            <v>RSE</v>
          </cell>
          <cell r="J144" t="str">
            <v>:</v>
          </cell>
          <cell r="K144" t="str">
            <v>NC</v>
          </cell>
          <cell r="M144" t="str">
            <v>V</v>
          </cell>
          <cell r="N144">
            <v>38461.761342592596</v>
          </cell>
          <cell r="O144" t="str">
            <v>GCHATEAUGIRON</v>
          </cell>
          <cell r="P144">
            <v>38681.436064814814</v>
          </cell>
        </row>
        <row r="145">
          <cell r="A145" t="str">
            <v>1986</v>
          </cell>
          <cell r="B145" t="str">
            <v>LT</v>
          </cell>
          <cell r="C145" t="str">
            <v>ME_SC</v>
          </cell>
          <cell r="D145" t="str">
            <v>A00</v>
          </cell>
          <cell r="E145" t="str">
            <v>FTE</v>
          </cell>
          <cell r="F145" t="str">
            <v>T</v>
          </cell>
          <cell r="G145" t="str">
            <v>TOTAL</v>
          </cell>
          <cell r="H145" t="str">
            <v>RSE</v>
          </cell>
          <cell r="J145" t="str">
            <v>:</v>
          </cell>
          <cell r="K145" t="str">
            <v>NC</v>
          </cell>
          <cell r="M145" t="str">
            <v>V</v>
          </cell>
          <cell r="N145">
            <v>38461.761342592596</v>
          </cell>
          <cell r="O145" t="str">
            <v>GCHATEAUGIRON</v>
          </cell>
          <cell r="P145">
            <v>38681.436018518521</v>
          </cell>
        </row>
        <row r="146">
          <cell r="A146" t="str">
            <v>1985</v>
          </cell>
          <cell r="B146" t="str">
            <v>LT</v>
          </cell>
          <cell r="C146" t="str">
            <v>ME_SC</v>
          </cell>
          <cell r="D146" t="str">
            <v>A00</v>
          </cell>
          <cell r="E146" t="str">
            <v>FTE</v>
          </cell>
          <cell r="F146" t="str">
            <v>T</v>
          </cell>
          <cell r="G146" t="str">
            <v>TOTAL</v>
          </cell>
          <cell r="H146" t="str">
            <v>RSE</v>
          </cell>
          <cell r="J146" t="str">
            <v>:</v>
          </cell>
          <cell r="K146" t="str">
            <v>NC</v>
          </cell>
          <cell r="M146" t="str">
            <v>V</v>
          </cell>
          <cell r="N146">
            <v>38461.761342592596</v>
          </cell>
          <cell r="O146" t="str">
            <v>GCHATEAUGIRON</v>
          </cell>
          <cell r="P146">
            <v>38681.435972222222</v>
          </cell>
        </row>
        <row r="147">
          <cell r="A147" t="str">
            <v>1984</v>
          </cell>
          <cell r="B147" t="str">
            <v>LT</v>
          </cell>
          <cell r="C147" t="str">
            <v>ME_SC</v>
          </cell>
          <cell r="D147" t="str">
            <v>A00</v>
          </cell>
          <cell r="E147" t="str">
            <v>FTE</v>
          </cell>
          <cell r="F147" t="str">
            <v>T</v>
          </cell>
          <cell r="G147" t="str">
            <v>TOTAL</v>
          </cell>
          <cell r="H147" t="str">
            <v>RSE</v>
          </cell>
          <cell r="J147" t="str">
            <v>:</v>
          </cell>
          <cell r="K147" t="str">
            <v>NC</v>
          </cell>
          <cell r="M147" t="str">
            <v>V</v>
          </cell>
          <cell r="N147">
            <v>38461.761342592596</v>
          </cell>
          <cell r="O147" t="str">
            <v>GCHATEAUGIRON</v>
          </cell>
          <cell r="P147">
            <v>38681.435937499999</v>
          </cell>
        </row>
        <row r="148">
          <cell r="A148" t="str">
            <v>1983</v>
          </cell>
          <cell r="B148" t="str">
            <v>LT</v>
          </cell>
          <cell r="C148" t="str">
            <v>ME_SC</v>
          </cell>
          <cell r="D148" t="str">
            <v>A00</v>
          </cell>
          <cell r="E148" t="str">
            <v>FTE</v>
          </cell>
          <cell r="F148" t="str">
            <v>T</v>
          </cell>
          <cell r="G148" t="str">
            <v>TOTAL</v>
          </cell>
          <cell r="H148" t="str">
            <v>RSE</v>
          </cell>
          <cell r="J148" t="str">
            <v>:</v>
          </cell>
          <cell r="K148" t="str">
            <v>NC</v>
          </cell>
          <cell r="M148" t="str">
            <v>V</v>
          </cell>
          <cell r="N148">
            <v>38461.761342592596</v>
          </cell>
          <cell r="O148" t="str">
            <v>GCHATEAUGIRON</v>
          </cell>
          <cell r="P148">
            <v>38681.435902777775</v>
          </cell>
        </row>
        <row r="149">
          <cell r="A149" t="str">
            <v>1982</v>
          </cell>
          <cell r="B149" t="str">
            <v>LT</v>
          </cell>
          <cell r="C149" t="str">
            <v>ME_SC</v>
          </cell>
          <cell r="D149" t="str">
            <v>A00</v>
          </cell>
          <cell r="E149" t="str">
            <v>FTE</v>
          </cell>
          <cell r="F149" t="str">
            <v>T</v>
          </cell>
          <cell r="G149" t="str">
            <v>TOTAL</v>
          </cell>
          <cell r="H149" t="str">
            <v>RSE</v>
          </cell>
          <cell r="J149" t="str">
            <v>:</v>
          </cell>
          <cell r="K149" t="str">
            <v>NC</v>
          </cell>
          <cell r="M149" t="str">
            <v>V</v>
          </cell>
          <cell r="N149">
            <v>38461.761342592596</v>
          </cell>
          <cell r="O149" t="str">
            <v>GCHATEAUGIRON</v>
          </cell>
          <cell r="P149">
            <v>38681.435879629629</v>
          </cell>
        </row>
        <row r="150">
          <cell r="A150" t="str">
            <v>1981</v>
          </cell>
          <cell r="B150" t="str">
            <v>LT</v>
          </cell>
          <cell r="C150" t="str">
            <v>ME_SC</v>
          </cell>
          <cell r="D150" t="str">
            <v>A00</v>
          </cell>
          <cell r="E150" t="str">
            <v>FTE</v>
          </cell>
          <cell r="F150" t="str">
            <v>T</v>
          </cell>
          <cell r="G150" t="str">
            <v>TOTAL</v>
          </cell>
          <cell r="H150" t="str">
            <v>RSE</v>
          </cell>
          <cell r="J150" t="str">
            <v>:</v>
          </cell>
          <cell r="K150" t="str">
            <v>NC</v>
          </cell>
          <cell r="M150" t="str">
            <v>V</v>
          </cell>
          <cell r="N150">
            <v>38461.761342592596</v>
          </cell>
          <cell r="O150" t="str">
            <v>GCHATEAUGIRON</v>
          </cell>
          <cell r="P150">
            <v>38681.435844907406</v>
          </cell>
        </row>
        <row r="151">
          <cell r="A151" t="str">
            <v>1980</v>
          </cell>
          <cell r="B151" t="str">
            <v>LT</v>
          </cell>
          <cell r="C151" t="str">
            <v>ME_SC</v>
          </cell>
          <cell r="D151" t="str">
            <v>A00</v>
          </cell>
          <cell r="E151" t="str">
            <v>FTE</v>
          </cell>
          <cell r="F151" t="str">
            <v>T</v>
          </cell>
          <cell r="G151" t="str">
            <v>TOTAL</v>
          </cell>
          <cell r="H151" t="str">
            <v>RSE</v>
          </cell>
          <cell r="J151" t="str">
            <v>:</v>
          </cell>
          <cell r="K151" t="str">
            <v>NC</v>
          </cell>
          <cell r="M151" t="str">
            <v>V</v>
          </cell>
          <cell r="N151">
            <v>38461.761342592596</v>
          </cell>
          <cell r="O151" t="str">
            <v>GCHATEAUGIRON</v>
          </cell>
          <cell r="P151">
            <v>38681.43582175926</v>
          </cell>
        </row>
        <row r="152">
          <cell r="A152" t="str">
            <v>2002</v>
          </cell>
          <cell r="B152" t="str">
            <v>HU</v>
          </cell>
          <cell r="C152" t="str">
            <v>ME_SC</v>
          </cell>
          <cell r="D152" t="str">
            <v>A00</v>
          </cell>
          <cell r="E152" t="str">
            <v>FTE</v>
          </cell>
          <cell r="F152" t="str">
            <v>T</v>
          </cell>
          <cell r="G152" t="str">
            <v>TOTAL</v>
          </cell>
          <cell r="H152" t="str">
            <v>RSE</v>
          </cell>
          <cell r="I152">
            <v>1465</v>
          </cell>
          <cell r="K152" t="str">
            <v>MS</v>
          </cell>
          <cell r="M152" t="str">
            <v>V</v>
          </cell>
          <cell r="N152">
            <v>38461.761342592596</v>
          </cell>
          <cell r="O152" t="str">
            <v>GCHATEAUGIRON</v>
          </cell>
          <cell r="P152">
            <v>38681.438287037039</v>
          </cell>
          <cell r="Q152" t="str">
            <v>gchateaug</v>
          </cell>
        </row>
        <row r="153">
          <cell r="A153" t="str">
            <v>2001</v>
          </cell>
          <cell r="B153" t="str">
            <v>HU</v>
          </cell>
          <cell r="C153" t="str">
            <v>ME_SC</v>
          </cell>
          <cell r="D153" t="str">
            <v>A00</v>
          </cell>
          <cell r="E153" t="str">
            <v>FTE</v>
          </cell>
          <cell r="F153" t="str">
            <v>T</v>
          </cell>
          <cell r="G153" t="str">
            <v>TOTAL</v>
          </cell>
          <cell r="H153" t="str">
            <v>RSE</v>
          </cell>
          <cell r="I153">
            <v>1297</v>
          </cell>
          <cell r="K153" t="str">
            <v>NC</v>
          </cell>
          <cell r="M153" t="str">
            <v>V</v>
          </cell>
          <cell r="N153">
            <v>38461.761342592596</v>
          </cell>
          <cell r="O153" t="str">
            <v>GCHATEAUGIRON</v>
          </cell>
          <cell r="P153">
            <v>38681.437974537039</v>
          </cell>
        </row>
        <row r="154">
          <cell r="A154" t="str">
            <v>2000</v>
          </cell>
          <cell r="B154" t="str">
            <v>HU</v>
          </cell>
          <cell r="C154" t="str">
            <v>ME_SC</v>
          </cell>
          <cell r="D154" t="str">
            <v>A00</v>
          </cell>
          <cell r="E154" t="str">
            <v>FTE</v>
          </cell>
          <cell r="F154" t="str">
            <v>T</v>
          </cell>
          <cell r="G154" t="str">
            <v>TOTAL</v>
          </cell>
          <cell r="H154" t="str">
            <v>RSE</v>
          </cell>
          <cell r="I154">
            <v>1599</v>
          </cell>
          <cell r="K154" t="str">
            <v>NC</v>
          </cell>
          <cell r="M154" t="str">
            <v>V</v>
          </cell>
          <cell r="N154">
            <v>38461.761342592596</v>
          </cell>
          <cell r="O154" t="str">
            <v>GCHATEAUGIRON</v>
          </cell>
          <cell r="P154">
            <v>38681.437719907408</v>
          </cell>
        </row>
        <row r="155">
          <cell r="A155" t="str">
            <v>1999</v>
          </cell>
          <cell r="B155" t="str">
            <v>HU</v>
          </cell>
          <cell r="C155" t="str">
            <v>ME_SC</v>
          </cell>
          <cell r="D155" t="str">
            <v>A00</v>
          </cell>
          <cell r="E155" t="str">
            <v>FTE</v>
          </cell>
          <cell r="F155" t="str">
            <v>T</v>
          </cell>
          <cell r="G155" t="str">
            <v>TOTAL</v>
          </cell>
          <cell r="H155" t="str">
            <v>RSE</v>
          </cell>
          <cell r="I155">
            <v>1549</v>
          </cell>
          <cell r="K155" t="str">
            <v>NC</v>
          </cell>
          <cell r="M155" t="str">
            <v>V</v>
          </cell>
          <cell r="N155">
            <v>38461.761342592596</v>
          </cell>
          <cell r="O155" t="str">
            <v>GCHATEAUGIRON</v>
          </cell>
          <cell r="P155">
            <v>38681.437476851854</v>
          </cell>
        </row>
        <row r="156">
          <cell r="A156" t="str">
            <v>1998</v>
          </cell>
          <cell r="B156" t="str">
            <v>HU</v>
          </cell>
          <cell r="C156" t="str">
            <v>ME_SC</v>
          </cell>
          <cell r="D156" t="str">
            <v>A00</v>
          </cell>
          <cell r="E156" t="str">
            <v>FTE</v>
          </cell>
          <cell r="F156" t="str">
            <v>T</v>
          </cell>
          <cell r="G156" t="str">
            <v>TOTAL</v>
          </cell>
          <cell r="H156" t="str">
            <v>RSE</v>
          </cell>
          <cell r="I156">
            <v>1539</v>
          </cell>
          <cell r="K156" t="str">
            <v>NC</v>
          </cell>
          <cell r="M156" t="str">
            <v>V</v>
          </cell>
          <cell r="N156">
            <v>38461.761342592596</v>
          </cell>
          <cell r="O156" t="str">
            <v>GCHATEAUGIRON</v>
          </cell>
          <cell r="P156">
            <v>38681.437245370369</v>
          </cell>
        </row>
        <row r="157">
          <cell r="A157" t="str">
            <v>1997</v>
          </cell>
          <cell r="B157" t="str">
            <v>HU</v>
          </cell>
          <cell r="C157" t="str">
            <v>ME_SC</v>
          </cell>
          <cell r="D157" t="str">
            <v>A00</v>
          </cell>
          <cell r="E157" t="str">
            <v>FTE</v>
          </cell>
          <cell r="F157" t="str">
            <v>T</v>
          </cell>
          <cell r="G157" t="str">
            <v>TOTAL</v>
          </cell>
          <cell r="H157" t="str">
            <v>RSE</v>
          </cell>
          <cell r="I157">
            <v>1464</v>
          </cell>
          <cell r="K157" t="str">
            <v>NC</v>
          </cell>
          <cell r="M157" t="str">
            <v>V</v>
          </cell>
          <cell r="N157">
            <v>38461.761342592596</v>
          </cell>
          <cell r="O157" t="str">
            <v>GCHATEAUGIRON</v>
          </cell>
          <cell r="P157">
            <v>38681.437048611115</v>
          </cell>
        </row>
        <row r="158">
          <cell r="A158" t="str">
            <v>1996</v>
          </cell>
          <cell r="B158" t="str">
            <v>HU</v>
          </cell>
          <cell r="C158" t="str">
            <v>ME_SC</v>
          </cell>
          <cell r="D158" t="str">
            <v>A00</v>
          </cell>
          <cell r="E158" t="str">
            <v>FTE</v>
          </cell>
          <cell r="F158" t="str">
            <v>T</v>
          </cell>
          <cell r="G158" t="str">
            <v>TOTAL</v>
          </cell>
          <cell r="H158" t="str">
            <v>RSE</v>
          </cell>
          <cell r="I158">
            <v>1470</v>
          </cell>
          <cell r="K158" t="str">
            <v>NC</v>
          </cell>
          <cell r="M158" t="str">
            <v>V</v>
          </cell>
          <cell r="N158">
            <v>38461.761342592596</v>
          </cell>
          <cell r="O158" t="str">
            <v>GCHATEAUGIRON</v>
          </cell>
          <cell r="P158">
            <v>38681.436874999999</v>
          </cell>
        </row>
        <row r="159">
          <cell r="A159" t="str">
            <v>1995</v>
          </cell>
          <cell r="B159" t="str">
            <v>HU</v>
          </cell>
          <cell r="C159" t="str">
            <v>ME_SC</v>
          </cell>
          <cell r="D159" t="str">
            <v>A00</v>
          </cell>
          <cell r="E159" t="str">
            <v>FTE</v>
          </cell>
          <cell r="F159" t="str">
            <v>T</v>
          </cell>
          <cell r="G159" t="str">
            <v>TOTAL</v>
          </cell>
          <cell r="H159" t="str">
            <v>RSE</v>
          </cell>
          <cell r="I159">
            <v>1405</v>
          </cell>
          <cell r="K159" t="str">
            <v>NC</v>
          </cell>
          <cell r="M159" t="str">
            <v>V</v>
          </cell>
          <cell r="N159">
            <v>38461.761342592596</v>
          </cell>
          <cell r="O159" t="str">
            <v>GCHATEAUGIRON</v>
          </cell>
          <cell r="P159">
            <v>38681.436724537038</v>
          </cell>
        </row>
        <row r="160">
          <cell r="A160" t="str">
            <v>1994</v>
          </cell>
          <cell r="B160" t="str">
            <v>HU</v>
          </cell>
          <cell r="C160" t="str">
            <v>ME_SC</v>
          </cell>
          <cell r="D160" t="str">
            <v>A00</v>
          </cell>
          <cell r="E160" t="str">
            <v>FTE</v>
          </cell>
          <cell r="F160" t="str">
            <v>T</v>
          </cell>
          <cell r="G160" t="str">
            <v>TOTAL</v>
          </cell>
          <cell r="H160" t="str">
            <v>RSE</v>
          </cell>
          <cell r="I160">
            <v>1551</v>
          </cell>
          <cell r="K160" t="str">
            <v>NC</v>
          </cell>
          <cell r="M160" t="str">
            <v>V</v>
          </cell>
          <cell r="N160">
            <v>38461.761342592596</v>
          </cell>
          <cell r="O160" t="str">
            <v>GCHATEAUGIRON</v>
          </cell>
          <cell r="P160">
            <v>38681.436585648145</v>
          </cell>
        </row>
        <row r="161">
          <cell r="A161" t="str">
            <v>1993</v>
          </cell>
          <cell r="B161" t="str">
            <v>HU</v>
          </cell>
          <cell r="C161" t="str">
            <v>ME_SC</v>
          </cell>
          <cell r="D161" t="str">
            <v>A00</v>
          </cell>
          <cell r="E161" t="str">
            <v>FTE</v>
          </cell>
          <cell r="F161" t="str">
            <v>T</v>
          </cell>
          <cell r="G161" t="str">
            <v>TOTAL</v>
          </cell>
          <cell r="H161" t="str">
            <v>RSE</v>
          </cell>
          <cell r="I161">
            <v>1527</v>
          </cell>
          <cell r="K161" t="str">
            <v>NC</v>
          </cell>
          <cell r="M161" t="str">
            <v>V</v>
          </cell>
          <cell r="N161">
            <v>38461.761342592596</v>
          </cell>
          <cell r="O161" t="str">
            <v>GCHATEAUGIRON</v>
          </cell>
          <cell r="P161">
            <v>38681.436481481483</v>
          </cell>
        </row>
        <row r="162">
          <cell r="A162" t="str">
            <v>1992</v>
          </cell>
          <cell r="B162" t="str">
            <v>HU</v>
          </cell>
          <cell r="C162" t="str">
            <v>ME_SC</v>
          </cell>
          <cell r="D162" t="str">
            <v>A00</v>
          </cell>
          <cell r="E162" t="str">
            <v>FTE</v>
          </cell>
          <cell r="F162" t="str">
            <v>T</v>
          </cell>
          <cell r="G162" t="str">
            <v>TOTAL</v>
          </cell>
          <cell r="H162" t="str">
            <v>RSE</v>
          </cell>
          <cell r="I162">
            <v>1579</v>
          </cell>
          <cell r="K162" t="str">
            <v>NC</v>
          </cell>
          <cell r="M162" t="str">
            <v>V</v>
          </cell>
          <cell r="N162">
            <v>38461.761342592596</v>
          </cell>
          <cell r="O162" t="str">
            <v>GCHATEAUGIRON</v>
          </cell>
          <cell r="P162">
            <v>38681.436388888891</v>
          </cell>
        </row>
        <row r="163">
          <cell r="A163" t="str">
            <v>1991</v>
          </cell>
          <cell r="B163" t="str">
            <v>HU</v>
          </cell>
          <cell r="C163" t="str">
            <v>ME_SC</v>
          </cell>
          <cell r="D163" t="str">
            <v>A00</v>
          </cell>
          <cell r="E163" t="str">
            <v>FTE</v>
          </cell>
          <cell r="F163" t="str">
            <v>T</v>
          </cell>
          <cell r="G163" t="str">
            <v>TOTAL</v>
          </cell>
          <cell r="H163" t="str">
            <v>RSE</v>
          </cell>
          <cell r="I163">
            <v>1674</v>
          </cell>
          <cell r="K163" t="str">
            <v>NC</v>
          </cell>
          <cell r="M163" t="str">
            <v>V</v>
          </cell>
          <cell r="N163">
            <v>38461.761342592596</v>
          </cell>
          <cell r="O163" t="str">
            <v>GCHATEAUGIRON</v>
          </cell>
          <cell r="P163">
            <v>38681.436307870368</v>
          </cell>
        </row>
        <row r="164">
          <cell r="A164" t="str">
            <v>1990</v>
          </cell>
          <cell r="B164" t="str">
            <v>HU</v>
          </cell>
          <cell r="C164" t="str">
            <v>ME_SC</v>
          </cell>
          <cell r="D164" t="str">
            <v>A00</v>
          </cell>
          <cell r="E164" t="str">
            <v>FTE</v>
          </cell>
          <cell r="F164" t="str">
            <v>T</v>
          </cell>
          <cell r="G164" t="str">
            <v>TOTAL</v>
          </cell>
          <cell r="H164" t="str">
            <v>RSE</v>
          </cell>
          <cell r="I164">
            <v>1789</v>
          </cell>
          <cell r="K164" t="str">
            <v>NC</v>
          </cell>
          <cell r="M164" t="str">
            <v>V</v>
          </cell>
          <cell r="N164">
            <v>38461.761342592596</v>
          </cell>
          <cell r="O164" t="str">
            <v>GCHATEAUGIRON</v>
          </cell>
          <cell r="P164">
            <v>38681.436238425929</v>
          </cell>
        </row>
        <row r="165">
          <cell r="A165" t="str">
            <v>1989</v>
          </cell>
          <cell r="B165" t="str">
            <v>HU</v>
          </cell>
          <cell r="C165" t="str">
            <v>ME_SC</v>
          </cell>
          <cell r="D165" t="str">
            <v>A00</v>
          </cell>
          <cell r="E165" t="str">
            <v>FTE</v>
          </cell>
          <cell r="F165" t="str">
            <v>T</v>
          </cell>
          <cell r="G165" t="str">
            <v>TOTAL</v>
          </cell>
          <cell r="H165" t="str">
            <v>RSE</v>
          </cell>
          <cell r="I165">
            <v>1536</v>
          </cell>
          <cell r="K165" t="str">
            <v>NC</v>
          </cell>
          <cell r="M165" t="str">
            <v>V</v>
          </cell>
          <cell r="N165">
            <v>38461.761342592596</v>
          </cell>
          <cell r="O165" t="str">
            <v>GCHATEAUGIRON</v>
          </cell>
          <cell r="P165">
            <v>38681.436168981483</v>
          </cell>
        </row>
        <row r="166">
          <cell r="A166" t="str">
            <v>1988</v>
          </cell>
          <cell r="B166" t="str">
            <v>HU</v>
          </cell>
          <cell r="C166" t="str">
            <v>ME_SC</v>
          </cell>
          <cell r="D166" t="str">
            <v>A00</v>
          </cell>
          <cell r="E166" t="str">
            <v>FTE</v>
          </cell>
          <cell r="F166" t="str">
            <v>T</v>
          </cell>
          <cell r="G166" t="str">
            <v>TOTAL</v>
          </cell>
          <cell r="H166" t="str">
            <v>RSE</v>
          </cell>
          <cell r="I166">
            <v>1606</v>
          </cell>
          <cell r="K166" t="str">
            <v>NC</v>
          </cell>
          <cell r="M166" t="str">
            <v>V</v>
          </cell>
          <cell r="N166">
            <v>38461.761342592596</v>
          </cell>
          <cell r="O166" t="str">
            <v>GCHATEAUGIRON</v>
          </cell>
          <cell r="P166">
            <v>38681.436111111114</v>
          </cell>
        </row>
        <row r="167">
          <cell r="A167" t="str">
            <v>1987</v>
          </cell>
          <cell r="B167" t="str">
            <v>HU</v>
          </cell>
          <cell r="C167" t="str">
            <v>ME_SC</v>
          </cell>
          <cell r="D167" t="str">
            <v>A00</v>
          </cell>
          <cell r="E167" t="str">
            <v>FTE</v>
          </cell>
          <cell r="F167" t="str">
            <v>T</v>
          </cell>
          <cell r="G167" t="str">
            <v>TOTAL</v>
          </cell>
          <cell r="H167" t="str">
            <v>RSE</v>
          </cell>
          <cell r="I167">
            <v>1424</v>
          </cell>
          <cell r="K167" t="str">
            <v>NC</v>
          </cell>
          <cell r="M167" t="str">
            <v>V</v>
          </cell>
          <cell r="N167">
            <v>38461.761342592596</v>
          </cell>
          <cell r="O167" t="str">
            <v>GCHATEAUGIRON</v>
          </cell>
          <cell r="P167">
            <v>38681.436064814814</v>
          </cell>
        </row>
        <row r="168">
          <cell r="A168" t="str">
            <v>1986</v>
          </cell>
          <cell r="B168" t="str">
            <v>HU</v>
          </cell>
          <cell r="C168" t="str">
            <v>ME_SC</v>
          </cell>
          <cell r="D168" t="str">
            <v>A00</v>
          </cell>
          <cell r="E168" t="str">
            <v>FTE</v>
          </cell>
          <cell r="F168" t="str">
            <v>T</v>
          </cell>
          <cell r="G168" t="str">
            <v>TOTAL</v>
          </cell>
          <cell r="H168" t="str">
            <v>RSE</v>
          </cell>
          <cell r="J168" t="str">
            <v>:</v>
          </cell>
          <cell r="K168" t="str">
            <v>NC</v>
          </cell>
          <cell r="M168" t="str">
            <v>V</v>
          </cell>
          <cell r="N168">
            <v>38461.761342592596</v>
          </cell>
          <cell r="O168" t="str">
            <v>GCHATEAUGIRON</v>
          </cell>
          <cell r="P168">
            <v>38681.436018518521</v>
          </cell>
        </row>
        <row r="169">
          <cell r="A169" t="str">
            <v>1985</v>
          </cell>
          <cell r="B169" t="str">
            <v>HU</v>
          </cell>
          <cell r="C169" t="str">
            <v>ME_SC</v>
          </cell>
          <cell r="D169" t="str">
            <v>A00</v>
          </cell>
          <cell r="E169" t="str">
            <v>FTE</v>
          </cell>
          <cell r="F169" t="str">
            <v>T</v>
          </cell>
          <cell r="G169" t="str">
            <v>TOTAL</v>
          </cell>
          <cell r="H169" t="str">
            <v>RSE</v>
          </cell>
          <cell r="J169" t="str">
            <v>:</v>
          </cell>
          <cell r="K169" t="str">
            <v>NC</v>
          </cell>
          <cell r="M169" t="str">
            <v>V</v>
          </cell>
          <cell r="N169">
            <v>38461.761342592596</v>
          </cell>
          <cell r="O169" t="str">
            <v>GCHATEAUGIRON</v>
          </cell>
          <cell r="P169">
            <v>38681.435972222222</v>
          </cell>
        </row>
        <row r="170">
          <cell r="A170" t="str">
            <v>1984</v>
          </cell>
          <cell r="B170" t="str">
            <v>HU</v>
          </cell>
          <cell r="C170" t="str">
            <v>ME_SC</v>
          </cell>
          <cell r="D170" t="str">
            <v>A00</v>
          </cell>
          <cell r="E170" t="str">
            <v>FTE</v>
          </cell>
          <cell r="F170" t="str">
            <v>T</v>
          </cell>
          <cell r="G170" t="str">
            <v>TOTAL</v>
          </cell>
          <cell r="H170" t="str">
            <v>RSE</v>
          </cell>
          <cell r="J170" t="str">
            <v>:</v>
          </cell>
          <cell r="K170" t="str">
            <v>NC</v>
          </cell>
          <cell r="M170" t="str">
            <v>V</v>
          </cell>
          <cell r="N170">
            <v>38461.761342592596</v>
          </cell>
          <cell r="O170" t="str">
            <v>GCHATEAUGIRON</v>
          </cell>
          <cell r="P170">
            <v>38681.435937499999</v>
          </cell>
        </row>
        <row r="171">
          <cell r="A171" t="str">
            <v>1983</v>
          </cell>
          <cell r="B171" t="str">
            <v>HU</v>
          </cell>
          <cell r="C171" t="str">
            <v>ME_SC</v>
          </cell>
          <cell r="D171" t="str">
            <v>A00</v>
          </cell>
          <cell r="E171" t="str">
            <v>FTE</v>
          </cell>
          <cell r="F171" t="str">
            <v>T</v>
          </cell>
          <cell r="G171" t="str">
            <v>TOTAL</v>
          </cell>
          <cell r="H171" t="str">
            <v>RSE</v>
          </cell>
          <cell r="J171" t="str">
            <v>:</v>
          </cell>
          <cell r="K171" t="str">
            <v>NC</v>
          </cell>
          <cell r="M171" t="str">
            <v>V</v>
          </cell>
          <cell r="N171">
            <v>38461.761342592596</v>
          </cell>
          <cell r="O171" t="str">
            <v>GCHATEAUGIRON</v>
          </cell>
          <cell r="P171">
            <v>38681.435902777775</v>
          </cell>
        </row>
        <row r="172">
          <cell r="A172" t="str">
            <v>1982</v>
          </cell>
          <cell r="B172" t="str">
            <v>HU</v>
          </cell>
          <cell r="C172" t="str">
            <v>ME_SC</v>
          </cell>
          <cell r="D172" t="str">
            <v>A00</v>
          </cell>
          <cell r="E172" t="str">
            <v>FTE</v>
          </cell>
          <cell r="F172" t="str">
            <v>T</v>
          </cell>
          <cell r="G172" t="str">
            <v>TOTAL</v>
          </cell>
          <cell r="H172" t="str">
            <v>RSE</v>
          </cell>
          <cell r="J172" t="str">
            <v>:</v>
          </cell>
          <cell r="K172" t="str">
            <v>NC</v>
          </cell>
          <cell r="M172" t="str">
            <v>V</v>
          </cell>
          <cell r="N172">
            <v>38461.761342592596</v>
          </cell>
          <cell r="O172" t="str">
            <v>GCHATEAUGIRON</v>
          </cell>
          <cell r="P172">
            <v>38681.435868055552</v>
          </cell>
        </row>
        <row r="173">
          <cell r="A173" t="str">
            <v>1981</v>
          </cell>
          <cell r="B173" t="str">
            <v>HU</v>
          </cell>
          <cell r="C173" t="str">
            <v>ME_SC</v>
          </cell>
          <cell r="D173" t="str">
            <v>A00</v>
          </cell>
          <cell r="E173" t="str">
            <v>FTE</v>
          </cell>
          <cell r="F173" t="str">
            <v>T</v>
          </cell>
          <cell r="G173" t="str">
            <v>TOTAL</v>
          </cell>
          <cell r="H173" t="str">
            <v>RSE</v>
          </cell>
          <cell r="J173" t="str">
            <v>:</v>
          </cell>
          <cell r="K173" t="str">
            <v>NC</v>
          </cell>
          <cell r="M173" t="str">
            <v>V</v>
          </cell>
          <cell r="N173">
            <v>38461.761342592596</v>
          </cell>
          <cell r="O173" t="str">
            <v>GCHATEAUGIRON</v>
          </cell>
          <cell r="P173">
            <v>38681.435844907406</v>
          </cell>
        </row>
        <row r="174">
          <cell r="A174" t="str">
            <v>1980</v>
          </cell>
          <cell r="B174" t="str">
            <v>HU</v>
          </cell>
          <cell r="C174" t="str">
            <v>ME_SC</v>
          </cell>
          <cell r="D174" t="str">
            <v>A00</v>
          </cell>
          <cell r="E174" t="str">
            <v>FTE</v>
          </cell>
          <cell r="F174" t="str">
            <v>T</v>
          </cell>
          <cell r="G174" t="str">
            <v>TOTAL</v>
          </cell>
          <cell r="H174" t="str">
            <v>RSE</v>
          </cell>
          <cell r="J174" t="str">
            <v>:</v>
          </cell>
          <cell r="K174" t="str">
            <v>NC</v>
          </cell>
          <cell r="M174" t="str">
            <v>V</v>
          </cell>
          <cell r="N174">
            <v>38461.761342592596</v>
          </cell>
          <cell r="O174" t="str">
            <v>GCHATEAUGIRON</v>
          </cell>
          <cell r="P174">
            <v>38681.43582175926</v>
          </cell>
        </row>
        <row r="175">
          <cell r="A175" t="str">
            <v>2002</v>
          </cell>
          <cell r="B175" t="str">
            <v>PL</v>
          </cell>
          <cell r="C175" t="str">
            <v>ME_SC</v>
          </cell>
          <cell r="D175" t="str">
            <v>A00</v>
          </cell>
          <cell r="E175" t="str">
            <v>FTE</v>
          </cell>
          <cell r="F175" t="str">
            <v>T</v>
          </cell>
          <cell r="G175" t="str">
            <v>TOTAL</v>
          </cell>
          <cell r="H175" t="str">
            <v>RSE</v>
          </cell>
          <cell r="I175">
            <v>7765</v>
          </cell>
          <cell r="K175" t="str">
            <v>MS</v>
          </cell>
          <cell r="M175" t="str">
            <v>V</v>
          </cell>
          <cell r="N175">
            <v>38461.761342592596</v>
          </cell>
          <cell r="O175" t="str">
            <v>GCHATEAUGIRON</v>
          </cell>
          <cell r="P175">
            <v>38681.438344907408</v>
          </cell>
          <cell r="Q175" t="str">
            <v>gchateaug</v>
          </cell>
        </row>
        <row r="176">
          <cell r="A176" t="str">
            <v>2001</v>
          </cell>
          <cell r="B176" t="str">
            <v>PL</v>
          </cell>
          <cell r="C176" t="str">
            <v>ME_SC</v>
          </cell>
          <cell r="D176" t="str">
            <v>A00</v>
          </cell>
          <cell r="E176" t="str">
            <v>FTE</v>
          </cell>
          <cell r="F176" t="str">
            <v>T</v>
          </cell>
          <cell r="G176" t="str">
            <v>TOTAL</v>
          </cell>
          <cell r="H176" t="str">
            <v>RSE</v>
          </cell>
          <cell r="I176">
            <v>9221</v>
          </cell>
          <cell r="K176" t="str">
            <v>NC</v>
          </cell>
          <cell r="M176" t="str">
            <v>V</v>
          </cell>
          <cell r="N176">
            <v>38461.761342592596</v>
          </cell>
          <cell r="O176" t="str">
            <v>GCHATEAUGIRON</v>
          </cell>
          <cell r="P176">
            <v>38681.438032407408</v>
          </cell>
        </row>
        <row r="177">
          <cell r="A177" t="str">
            <v>2000</v>
          </cell>
          <cell r="B177" t="str">
            <v>PL</v>
          </cell>
          <cell r="C177" t="str">
            <v>ME_SC</v>
          </cell>
          <cell r="D177" t="str">
            <v>A00</v>
          </cell>
          <cell r="E177" t="str">
            <v>FTE</v>
          </cell>
          <cell r="F177" t="str">
            <v>T</v>
          </cell>
          <cell r="G177" t="str">
            <v>TOTAL</v>
          </cell>
          <cell r="H177" t="str">
            <v>RSE</v>
          </cell>
          <cell r="I177">
            <v>7665</v>
          </cell>
          <cell r="K177" t="str">
            <v>NC</v>
          </cell>
          <cell r="M177" t="str">
            <v>V</v>
          </cell>
          <cell r="N177">
            <v>38461.761342592596</v>
          </cell>
          <cell r="O177" t="str">
            <v>GCHATEAUGIRON</v>
          </cell>
          <cell r="P177">
            <v>38681.4377662037</v>
          </cell>
        </row>
        <row r="178">
          <cell r="A178" t="str">
            <v>1999</v>
          </cell>
          <cell r="B178" t="str">
            <v>PL</v>
          </cell>
          <cell r="C178" t="str">
            <v>ME_SC</v>
          </cell>
          <cell r="D178" t="str">
            <v>A00</v>
          </cell>
          <cell r="E178" t="str">
            <v>FTE</v>
          </cell>
          <cell r="F178" t="str">
            <v>T</v>
          </cell>
          <cell r="G178" t="str">
            <v>TOTAL</v>
          </cell>
          <cell r="H178" t="str">
            <v>RSE</v>
          </cell>
          <cell r="I178">
            <v>7200</v>
          </cell>
          <cell r="K178" t="str">
            <v>NC</v>
          </cell>
          <cell r="M178" t="str">
            <v>V</v>
          </cell>
          <cell r="N178">
            <v>38461.761342592596</v>
          </cell>
          <cell r="O178" t="str">
            <v>GCHATEAUGIRON</v>
          </cell>
          <cell r="P178">
            <v>38681.437523148146</v>
          </cell>
        </row>
        <row r="179">
          <cell r="A179" t="str">
            <v>1998</v>
          </cell>
          <cell r="B179" t="str">
            <v>PL</v>
          </cell>
          <cell r="C179" t="str">
            <v>ME_SC</v>
          </cell>
          <cell r="D179" t="str">
            <v>A00</v>
          </cell>
          <cell r="E179" t="str">
            <v>FTE</v>
          </cell>
          <cell r="F179" t="str">
            <v>T</v>
          </cell>
          <cell r="G179" t="str">
            <v>TOTAL</v>
          </cell>
          <cell r="H179" t="str">
            <v>RSE</v>
          </cell>
          <cell r="I179">
            <v>7706</v>
          </cell>
          <cell r="K179" t="str">
            <v>NC</v>
          </cell>
          <cell r="M179" t="str">
            <v>V</v>
          </cell>
          <cell r="N179">
            <v>38461.761342592596</v>
          </cell>
          <cell r="O179" t="str">
            <v>GCHATEAUGIRON</v>
          </cell>
          <cell r="P179">
            <v>38681.437291666669</v>
          </cell>
        </row>
        <row r="180">
          <cell r="A180" t="str">
            <v>1997</v>
          </cell>
          <cell r="B180" t="str">
            <v>PL</v>
          </cell>
          <cell r="C180" t="str">
            <v>ME_SC</v>
          </cell>
          <cell r="D180" t="str">
            <v>A00</v>
          </cell>
          <cell r="E180" t="str">
            <v>FTE</v>
          </cell>
          <cell r="F180" t="str">
            <v>T</v>
          </cell>
          <cell r="G180" t="str">
            <v>TOTAL</v>
          </cell>
          <cell r="H180" t="str">
            <v>RSE</v>
          </cell>
          <cell r="I180">
            <v>7792</v>
          </cell>
          <cell r="K180" t="str">
            <v>NC</v>
          </cell>
          <cell r="M180" t="str">
            <v>V</v>
          </cell>
          <cell r="N180">
            <v>38461.761342592596</v>
          </cell>
          <cell r="O180" t="str">
            <v>GCHATEAUGIRON</v>
          </cell>
          <cell r="P180">
            <v>38681.437094907407</v>
          </cell>
        </row>
        <row r="181">
          <cell r="A181" t="str">
            <v>1996</v>
          </cell>
          <cell r="B181" t="str">
            <v>PL</v>
          </cell>
          <cell r="C181" t="str">
            <v>ME_SC</v>
          </cell>
          <cell r="D181" t="str">
            <v>A00</v>
          </cell>
          <cell r="E181" t="str">
            <v>FTE</v>
          </cell>
          <cell r="F181" t="str">
            <v>T</v>
          </cell>
          <cell r="G181" t="str">
            <v>TOTAL</v>
          </cell>
          <cell r="H181" t="str">
            <v>RSE</v>
          </cell>
          <cell r="I181">
            <v>6599</v>
          </cell>
          <cell r="K181" t="str">
            <v>NC</v>
          </cell>
          <cell r="M181" t="str">
            <v>V</v>
          </cell>
          <cell r="N181">
            <v>38461.761342592596</v>
          </cell>
          <cell r="O181" t="str">
            <v>GCHATEAUGIRON</v>
          </cell>
          <cell r="P181">
            <v>38681.436909722222</v>
          </cell>
        </row>
        <row r="182">
          <cell r="A182" t="str">
            <v>1995</v>
          </cell>
          <cell r="B182" t="str">
            <v>PL</v>
          </cell>
          <cell r="C182" t="str">
            <v>ME_SC</v>
          </cell>
          <cell r="D182" t="str">
            <v>A00</v>
          </cell>
          <cell r="E182" t="str">
            <v>FTE</v>
          </cell>
          <cell r="F182" t="str">
            <v>T</v>
          </cell>
          <cell r="G182" t="str">
            <v>TOTAL</v>
          </cell>
          <cell r="H182" t="str">
            <v>RSE</v>
          </cell>
          <cell r="I182">
            <v>6678</v>
          </cell>
          <cell r="K182" t="str">
            <v>NC</v>
          </cell>
          <cell r="M182" t="str">
            <v>V</v>
          </cell>
          <cell r="N182">
            <v>38461.761342592596</v>
          </cell>
          <cell r="O182" t="str">
            <v>GCHATEAUGIRON</v>
          </cell>
          <cell r="P182">
            <v>38681.436747685184</v>
          </cell>
        </row>
        <row r="183">
          <cell r="A183" t="str">
            <v>1994</v>
          </cell>
          <cell r="B183" t="str">
            <v>PL</v>
          </cell>
          <cell r="C183" t="str">
            <v>ME_SC</v>
          </cell>
          <cell r="D183" t="str">
            <v>A00</v>
          </cell>
          <cell r="E183" t="str">
            <v>FTE</v>
          </cell>
          <cell r="F183" t="str">
            <v>T</v>
          </cell>
          <cell r="G183" t="str">
            <v>TOTAL</v>
          </cell>
          <cell r="H183" t="str">
            <v>RSE</v>
          </cell>
          <cell r="J183" t="str">
            <v>:</v>
          </cell>
          <cell r="K183" t="str">
            <v>NC</v>
          </cell>
          <cell r="M183" t="str">
            <v>V</v>
          </cell>
          <cell r="N183">
            <v>38461.761342592596</v>
          </cell>
          <cell r="O183" t="str">
            <v>GCHATEAUGIRON</v>
          </cell>
          <cell r="P183">
            <v>38681.436608796299</v>
          </cell>
        </row>
        <row r="184">
          <cell r="A184" t="str">
            <v>1993</v>
          </cell>
          <cell r="B184" t="str">
            <v>PL</v>
          </cell>
          <cell r="C184" t="str">
            <v>ME_SC</v>
          </cell>
          <cell r="D184" t="str">
            <v>A00</v>
          </cell>
          <cell r="E184" t="str">
            <v>FTE</v>
          </cell>
          <cell r="F184" t="str">
            <v>T</v>
          </cell>
          <cell r="G184" t="str">
            <v>TOTAL</v>
          </cell>
          <cell r="H184" t="str">
            <v>RSE</v>
          </cell>
          <cell r="J184" t="str">
            <v>:</v>
          </cell>
          <cell r="K184" t="str">
            <v>NC</v>
          </cell>
          <cell r="M184" t="str">
            <v>V</v>
          </cell>
          <cell r="N184">
            <v>38461.761342592596</v>
          </cell>
          <cell r="O184" t="str">
            <v>GCHATEAUGIRON</v>
          </cell>
          <cell r="P184">
            <v>38681.43650462963</v>
          </cell>
        </row>
        <row r="185">
          <cell r="A185" t="str">
            <v>1992</v>
          </cell>
          <cell r="B185" t="str">
            <v>PL</v>
          </cell>
          <cell r="C185" t="str">
            <v>ME_SC</v>
          </cell>
          <cell r="D185" t="str">
            <v>A00</v>
          </cell>
          <cell r="E185" t="str">
            <v>FTE</v>
          </cell>
          <cell r="F185" t="str">
            <v>T</v>
          </cell>
          <cell r="G185" t="str">
            <v>TOTAL</v>
          </cell>
          <cell r="H185" t="str">
            <v>RSE</v>
          </cell>
          <cell r="J185" t="str">
            <v>:</v>
          </cell>
          <cell r="K185" t="str">
            <v>NC</v>
          </cell>
          <cell r="M185" t="str">
            <v>V</v>
          </cell>
          <cell r="N185">
            <v>38461.761342592596</v>
          </cell>
          <cell r="O185" t="str">
            <v>GCHATEAUGIRON</v>
          </cell>
          <cell r="P185">
            <v>38681.436412037037</v>
          </cell>
        </row>
        <row r="186">
          <cell r="A186" t="str">
            <v>1991</v>
          </cell>
          <cell r="B186" t="str">
            <v>PL</v>
          </cell>
          <cell r="C186" t="str">
            <v>ME_SC</v>
          </cell>
          <cell r="D186" t="str">
            <v>A00</v>
          </cell>
          <cell r="E186" t="str">
            <v>FTE</v>
          </cell>
          <cell r="F186" t="str">
            <v>T</v>
          </cell>
          <cell r="G186" t="str">
            <v>TOTAL</v>
          </cell>
          <cell r="H186" t="str">
            <v>RSE</v>
          </cell>
          <cell r="J186" t="str">
            <v>:</v>
          </cell>
          <cell r="K186" t="str">
            <v>NC</v>
          </cell>
          <cell r="M186" t="str">
            <v>V</v>
          </cell>
          <cell r="N186">
            <v>38461.761342592596</v>
          </cell>
          <cell r="O186" t="str">
            <v>GCHATEAUGIRON</v>
          </cell>
          <cell r="P186">
            <v>38681.436319444445</v>
          </cell>
        </row>
        <row r="187">
          <cell r="A187" t="str">
            <v>1990</v>
          </cell>
          <cell r="B187" t="str">
            <v>PL</v>
          </cell>
          <cell r="C187" t="str">
            <v>ME_SC</v>
          </cell>
          <cell r="D187" t="str">
            <v>A00</v>
          </cell>
          <cell r="E187" t="str">
            <v>FTE</v>
          </cell>
          <cell r="F187" t="str">
            <v>T</v>
          </cell>
          <cell r="G187" t="str">
            <v>TOTAL</v>
          </cell>
          <cell r="H187" t="str">
            <v>RSE</v>
          </cell>
          <cell r="J187" t="str">
            <v>:</v>
          </cell>
          <cell r="K187" t="str">
            <v>NC</v>
          </cell>
          <cell r="M187" t="str">
            <v>V</v>
          </cell>
          <cell r="N187">
            <v>38461.761342592596</v>
          </cell>
          <cell r="O187" t="str">
            <v>GCHATEAUGIRON</v>
          </cell>
          <cell r="P187">
            <v>38681.436249999999</v>
          </cell>
        </row>
        <row r="188">
          <cell r="A188" t="str">
            <v>1989</v>
          </cell>
          <cell r="B188" t="str">
            <v>PL</v>
          </cell>
          <cell r="C188" t="str">
            <v>ME_SC</v>
          </cell>
          <cell r="D188" t="str">
            <v>A00</v>
          </cell>
          <cell r="E188" t="str">
            <v>FTE</v>
          </cell>
          <cell r="F188" t="str">
            <v>T</v>
          </cell>
          <cell r="G188" t="str">
            <v>TOTAL</v>
          </cell>
          <cell r="H188" t="str">
            <v>RSE</v>
          </cell>
          <cell r="J188" t="str">
            <v>:</v>
          </cell>
          <cell r="K188" t="str">
            <v>NC</v>
          </cell>
          <cell r="M188" t="str">
            <v>V</v>
          </cell>
          <cell r="N188">
            <v>38461.761342592596</v>
          </cell>
          <cell r="O188" t="str">
            <v>GCHATEAUGIRON</v>
          </cell>
          <cell r="P188">
            <v>38681.436180555553</v>
          </cell>
        </row>
        <row r="189">
          <cell r="A189" t="str">
            <v>1988</v>
          </cell>
          <cell r="B189" t="str">
            <v>PL</v>
          </cell>
          <cell r="C189" t="str">
            <v>ME_SC</v>
          </cell>
          <cell r="D189" t="str">
            <v>A00</v>
          </cell>
          <cell r="E189" t="str">
            <v>FTE</v>
          </cell>
          <cell r="F189" t="str">
            <v>T</v>
          </cell>
          <cell r="G189" t="str">
            <v>TOTAL</v>
          </cell>
          <cell r="H189" t="str">
            <v>RSE</v>
          </cell>
          <cell r="J189" t="str">
            <v>:</v>
          </cell>
          <cell r="K189" t="str">
            <v>NC</v>
          </cell>
          <cell r="M189" t="str">
            <v>V</v>
          </cell>
          <cell r="N189">
            <v>38461.761342592596</v>
          </cell>
          <cell r="O189" t="str">
            <v>GCHATEAUGIRON</v>
          </cell>
          <cell r="P189">
            <v>38681.436122685183</v>
          </cell>
        </row>
        <row r="190">
          <cell r="A190" t="str">
            <v>1987</v>
          </cell>
          <cell r="B190" t="str">
            <v>PL</v>
          </cell>
          <cell r="C190" t="str">
            <v>ME_SC</v>
          </cell>
          <cell r="D190" t="str">
            <v>A00</v>
          </cell>
          <cell r="E190" t="str">
            <v>FTE</v>
          </cell>
          <cell r="F190" t="str">
            <v>T</v>
          </cell>
          <cell r="G190" t="str">
            <v>TOTAL</v>
          </cell>
          <cell r="H190" t="str">
            <v>RSE</v>
          </cell>
          <cell r="J190" t="str">
            <v>:</v>
          </cell>
          <cell r="K190" t="str">
            <v>NC</v>
          </cell>
          <cell r="M190" t="str">
            <v>V</v>
          </cell>
          <cell r="N190">
            <v>38461.761342592596</v>
          </cell>
          <cell r="O190" t="str">
            <v>GCHATEAUGIRON</v>
          </cell>
          <cell r="P190">
            <v>38681.436076388891</v>
          </cell>
        </row>
        <row r="191">
          <cell r="A191" t="str">
            <v>1986</v>
          </cell>
          <cell r="B191" t="str">
            <v>PL</v>
          </cell>
          <cell r="C191" t="str">
            <v>ME_SC</v>
          </cell>
          <cell r="D191" t="str">
            <v>A00</v>
          </cell>
          <cell r="E191" t="str">
            <v>FTE</v>
          </cell>
          <cell r="F191" t="str">
            <v>T</v>
          </cell>
          <cell r="G191" t="str">
            <v>TOTAL</v>
          </cell>
          <cell r="H191" t="str">
            <v>RSE</v>
          </cell>
          <cell r="J191" t="str">
            <v>:</v>
          </cell>
          <cell r="K191" t="str">
            <v>NC</v>
          </cell>
          <cell r="M191" t="str">
            <v>V</v>
          </cell>
          <cell r="N191">
            <v>38461.761342592596</v>
          </cell>
          <cell r="O191" t="str">
            <v>GCHATEAUGIRON</v>
          </cell>
          <cell r="P191">
            <v>38681.436018518521</v>
          </cell>
        </row>
        <row r="192">
          <cell r="A192" t="str">
            <v>1985</v>
          </cell>
          <cell r="B192" t="str">
            <v>PL</v>
          </cell>
          <cell r="C192" t="str">
            <v>ME_SC</v>
          </cell>
          <cell r="D192" t="str">
            <v>A00</v>
          </cell>
          <cell r="E192" t="str">
            <v>FTE</v>
          </cell>
          <cell r="F192" t="str">
            <v>T</v>
          </cell>
          <cell r="G192" t="str">
            <v>TOTAL</v>
          </cell>
          <cell r="H192" t="str">
            <v>RSE</v>
          </cell>
          <cell r="J192" t="str">
            <v>:</v>
          </cell>
          <cell r="K192" t="str">
            <v>NC</v>
          </cell>
          <cell r="M192" t="str">
            <v>V</v>
          </cell>
          <cell r="N192">
            <v>38461.761342592596</v>
          </cell>
          <cell r="O192" t="str">
            <v>GCHATEAUGIRON</v>
          </cell>
          <cell r="P192">
            <v>38681.435983796298</v>
          </cell>
        </row>
        <row r="193">
          <cell r="A193" t="str">
            <v>1984</v>
          </cell>
          <cell r="B193" t="str">
            <v>PL</v>
          </cell>
          <cell r="C193" t="str">
            <v>ME_SC</v>
          </cell>
          <cell r="D193" t="str">
            <v>A00</v>
          </cell>
          <cell r="E193" t="str">
            <v>FTE</v>
          </cell>
          <cell r="F193" t="str">
            <v>T</v>
          </cell>
          <cell r="G193" t="str">
            <v>TOTAL</v>
          </cell>
          <cell r="H193" t="str">
            <v>RSE</v>
          </cell>
          <cell r="J193" t="str">
            <v>:</v>
          </cell>
          <cell r="K193" t="str">
            <v>NC</v>
          </cell>
          <cell r="M193" t="str">
            <v>V</v>
          </cell>
          <cell r="N193">
            <v>38461.761342592596</v>
          </cell>
          <cell r="O193" t="str">
            <v>GCHATEAUGIRON</v>
          </cell>
          <cell r="P193">
            <v>38681.435937499999</v>
          </cell>
        </row>
        <row r="194">
          <cell r="A194" t="str">
            <v>1983</v>
          </cell>
          <cell r="B194" t="str">
            <v>PL</v>
          </cell>
          <cell r="C194" t="str">
            <v>ME_SC</v>
          </cell>
          <cell r="D194" t="str">
            <v>A00</v>
          </cell>
          <cell r="E194" t="str">
            <v>FTE</v>
          </cell>
          <cell r="F194" t="str">
            <v>T</v>
          </cell>
          <cell r="G194" t="str">
            <v>TOTAL</v>
          </cell>
          <cell r="H194" t="str">
            <v>RSE</v>
          </cell>
          <cell r="J194" t="str">
            <v>:</v>
          </cell>
          <cell r="K194" t="str">
            <v>NC</v>
          </cell>
          <cell r="M194" t="str">
            <v>V</v>
          </cell>
          <cell r="N194">
            <v>38461.761342592596</v>
          </cell>
          <cell r="O194" t="str">
            <v>GCHATEAUGIRON</v>
          </cell>
          <cell r="P194">
            <v>38681.435902777775</v>
          </cell>
        </row>
        <row r="195">
          <cell r="A195" t="str">
            <v>1999</v>
          </cell>
          <cell r="B195" t="str">
            <v>CY</v>
          </cell>
          <cell r="C195" t="str">
            <v>NA_SC</v>
          </cell>
          <cell r="D195" t="str">
            <v>A00</v>
          </cell>
          <cell r="E195" t="str">
            <v>FTE</v>
          </cell>
          <cell r="F195" t="str">
            <v>T</v>
          </cell>
          <cell r="G195" t="str">
            <v>TOTAL</v>
          </cell>
          <cell r="H195" t="str">
            <v>RSE</v>
          </cell>
          <cell r="I195">
            <v>103</v>
          </cell>
          <cell r="K195" t="str">
            <v>NC</v>
          </cell>
          <cell r="M195" t="str">
            <v>V</v>
          </cell>
          <cell r="N195">
            <v>38461.761354166665</v>
          </cell>
          <cell r="O195" t="str">
            <v>GCHATEAUGIRON</v>
          </cell>
          <cell r="P195">
            <v>38681.437395833331</v>
          </cell>
        </row>
        <row r="196">
          <cell r="A196" t="str">
            <v>1998</v>
          </cell>
          <cell r="B196" t="str">
            <v>CY</v>
          </cell>
          <cell r="C196" t="str">
            <v>NA_SC</v>
          </cell>
          <cell r="D196" t="str">
            <v>A00</v>
          </cell>
          <cell r="E196" t="str">
            <v>FTE</v>
          </cell>
          <cell r="F196" t="str">
            <v>T</v>
          </cell>
          <cell r="G196" t="str">
            <v>TOTAL</v>
          </cell>
          <cell r="H196" t="str">
            <v>RSE</v>
          </cell>
          <cell r="I196">
            <v>85</v>
          </cell>
          <cell r="K196" t="str">
            <v>NC</v>
          </cell>
          <cell r="M196" t="str">
            <v>V</v>
          </cell>
          <cell r="N196">
            <v>38461.761354166665</v>
          </cell>
          <cell r="O196" t="str">
            <v>GCHATEAUGIRON</v>
          </cell>
          <cell r="P196">
            <v>38681.437175925923</v>
          </cell>
        </row>
        <row r="197">
          <cell r="A197" t="str">
            <v>1997</v>
          </cell>
          <cell r="B197" t="str">
            <v>CY</v>
          </cell>
          <cell r="C197" t="str">
            <v>NA_SC</v>
          </cell>
          <cell r="D197" t="str">
            <v>A00</v>
          </cell>
          <cell r="E197" t="str">
            <v>FTE</v>
          </cell>
          <cell r="F197" t="str">
            <v>T</v>
          </cell>
          <cell r="G197" t="str">
            <v>TOTAL</v>
          </cell>
          <cell r="H197" t="str">
            <v>RSE</v>
          </cell>
          <cell r="J197" t="str">
            <v>:</v>
          </cell>
          <cell r="K197" t="str">
            <v>NC</v>
          </cell>
          <cell r="M197" t="str">
            <v>V</v>
          </cell>
          <cell r="N197">
            <v>38461.761354166665</v>
          </cell>
          <cell r="O197" t="str">
            <v>GCHATEAUGIRON</v>
          </cell>
          <cell r="P197">
            <v>38681.436979166669</v>
          </cell>
        </row>
        <row r="198">
          <cell r="A198" t="str">
            <v>1996</v>
          </cell>
          <cell r="B198" t="str">
            <v>CY</v>
          </cell>
          <cell r="C198" t="str">
            <v>NA_SC</v>
          </cell>
          <cell r="D198" t="str">
            <v>A00</v>
          </cell>
          <cell r="E198" t="str">
            <v>FTE</v>
          </cell>
          <cell r="F198" t="str">
            <v>T</v>
          </cell>
          <cell r="G198" t="str">
            <v>TOTAL</v>
          </cell>
          <cell r="H198" t="str">
            <v>RSE</v>
          </cell>
          <cell r="J198" t="str">
            <v>:</v>
          </cell>
          <cell r="K198" t="str">
            <v>NC</v>
          </cell>
          <cell r="M198" t="str">
            <v>V</v>
          </cell>
          <cell r="N198">
            <v>38461.761354166665</v>
          </cell>
          <cell r="O198" t="str">
            <v>GCHATEAUGIRON</v>
          </cell>
          <cell r="P198">
            <v>38681.43681712963</v>
          </cell>
        </row>
        <row r="199">
          <cell r="A199" t="str">
            <v>1995</v>
          </cell>
          <cell r="B199" t="str">
            <v>CY</v>
          </cell>
          <cell r="C199" t="str">
            <v>NA_SC</v>
          </cell>
          <cell r="D199" t="str">
            <v>A00</v>
          </cell>
          <cell r="E199" t="str">
            <v>FTE</v>
          </cell>
          <cell r="F199" t="str">
            <v>T</v>
          </cell>
          <cell r="G199" t="str">
            <v>TOTAL</v>
          </cell>
          <cell r="H199" t="str">
            <v>RSE</v>
          </cell>
          <cell r="J199" t="str">
            <v>:</v>
          </cell>
          <cell r="K199" t="str">
            <v>NC</v>
          </cell>
          <cell r="M199" t="str">
            <v>V</v>
          </cell>
          <cell r="N199">
            <v>38461.761354166665</v>
          </cell>
          <cell r="O199" t="str">
            <v>GCHATEAUGIRON</v>
          </cell>
          <cell r="P199">
            <v>38681.436666666668</v>
          </cell>
        </row>
        <row r="200">
          <cell r="A200" t="str">
            <v>1994</v>
          </cell>
          <cell r="B200" t="str">
            <v>CY</v>
          </cell>
          <cell r="C200" t="str">
            <v>NA_SC</v>
          </cell>
          <cell r="D200" t="str">
            <v>A00</v>
          </cell>
          <cell r="E200" t="str">
            <v>FTE</v>
          </cell>
          <cell r="F200" t="str">
            <v>T</v>
          </cell>
          <cell r="G200" t="str">
            <v>TOTAL</v>
          </cell>
          <cell r="H200" t="str">
            <v>RSE</v>
          </cell>
          <cell r="J200" t="str">
            <v>:</v>
          </cell>
          <cell r="K200" t="str">
            <v>NC</v>
          </cell>
          <cell r="M200" t="str">
            <v>V</v>
          </cell>
          <cell r="N200">
            <v>38461.761354166665</v>
          </cell>
          <cell r="O200" t="str">
            <v>GCHATEAUGIRON</v>
          </cell>
          <cell r="P200">
            <v>38681.436550925922</v>
          </cell>
        </row>
        <row r="201">
          <cell r="A201" t="str">
            <v>1993</v>
          </cell>
          <cell r="B201" t="str">
            <v>CY</v>
          </cell>
          <cell r="C201" t="str">
            <v>NA_SC</v>
          </cell>
          <cell r="D201" t="str">
            <v>A00</v>
          </cell>
          <cell r="E201" t="str">
            <v>FTE</v>
          </cell>
          <cell r="F201" t="str">
            <v>T</v>
          </cell>
          <cell r="G201" t="str">
            <v>TOTAL</v>
          </cell>
          <cell r="H201" t="str">
            <v>RSE</v>
          </cell>
          <cell r="J201" t="str">
            <v>:</v>
          </cell>
          <cell r="K201" t="str">
            <v>NC</v>
          </cell>
          <cell r="M201" t="str">
            <v>V</v>
          </cell>
          <cell r="N201">
            <v>38461.761354166665</v>
          </cell>
          <cell r="O201" t="str">
            <v>GCHATEAUGIRON</v>
          </cell>
          <cell r="P201">
            <v>38681.43644675926</v>
          </cell>
        </row>
        <row r="202">
          <cell r="A202" t="str">
            <v>1992</v>
          </cell>
          <cell r="B202" t="str">
            <v>CY</v>
          </cell>
          <cell r="C202" t="str">
            <v>NA_SC</v>
          </cell>
          <cell r="D202" t="str">
            <v>A00</v>
          </cell>
          <cell r="E202" t="str">
            <v>FTE</v>
          </cell>
          <cell r="F202" t="str">
            <v>T</v>
          </cell>
          <cell r="G202" t="str">
            <v>TOTAL</v>
          </cell>
          <cell r="H202" t="str">
            <v>RSE</v>
          </cell>
          <cell r="I202">
            <v>26</v>
          </cell>
          <cell r="J202" t="str">
            <v>i</v>
          </cell>
          <cell r="K202" t="str">
            <v>NC</v>
          </cell>
          <cell r="M202" t="str">
            <v>V</v>
          </cell>
          <cell r="N202">
            <v>38461.761354166665</v>
          </cell>
          <cell r="O202" t="str">
            <v>GCHATEAUGIRON</v>
          </cell>
          <cell r="P202">
            <v>38681.436365740738</v>
          </cell>
        </row>
        <row r="203">
          <cell r="A203" t="str">
            <v>1991</v>
          </cell>
          <cell r="B203" t="str">
            <v>CY</v>
          </cell>
          <cell r="C203" t="str">
            <v>NA_SC</v>
          </cell>
          <cell r="D203" t="str">
            <v>A00</v>
          </cell>
          <cell r="E203" t="str">
            <v>FTE</v>
          </cell>
          <cell r="F203" t="str">
            <v>T</v>
          </cell>
          <cell r="G203" t="str">
            <v>TOTAL</v>
          </cell>
          <cell r="H203" t="str">
            <v>RSE</v>
          </cell>
          <cell r="I203">
            <v>21</v>
          </cell>
          <cell r="J203" t="str">
            <v>i</v>
          </cell>
          <cell r="K203" t="str">
            <v>NC</v>
          </cell>
          <cell r="M203" t="str">
            <v>V</v>
          </cell>
          <cell r="N203">
            <v>38461.761354166665</v>
          </cell>
          <cell r="O203" t="str">
            <v>GCHATEAUGIRON</v>
          </cell>
          <cell r="P203">
            <v>38681.436284722222</v>
          </cell>
        </row>
        <row r="204">
          <cell r="A204" t="str">
            <v>1990</v>
          </cell>
          <cell r="B204" t="str">
            <v>CY</v>
          </cell>
          <cell r="C204" t="str">
            <v>NA_SC</v>
          </cell>
          <cell r="D204" t="str">
            <v>A00</v>
          </cell>
          <cell r="E204" t="str">
            <v>FTE</v>
          </cell>
          <cell r="F204" t="str">
            <v>T</v>
          </cell>
          <cell r="G204" t="str">
            <v>TOTAL</v>
          </cell>
          <cell r="H204" t="str">
            <v>RSE</v>
          </cell>
          <cell r="J204" t="str">
            <v>:</v>
          </cell>
          <cell r="K204" t="str">
            <v>NC</v>
          </cell>
          <cell r="M204" t="str">
            <v>V</v>
          </cell>
          <cell r="N204">
            <v>38461.761354166665</v>
          </cell>
          <cell r="O204" t="str">
            <v>GCHATEAUGIRON</v>
          </cell>
          <cell r="P204">
            <v>38681.436215277776</v>
          </cell>
        </row>
        <row r="205">
          <cell r="A205" t="str">
            <v>1989</v>
          </cell>
          <cell r="B205" t="str">
            <v>CY</v>
          </cell>
          <cell r="C205" t="str">
            <v>NA_SC</v>
          </cell>
          <cell r="D205" t="str">
            <v>A00</v>
          </cell>
          <cell r="E205" t="str">
            <v>FTE</v>
          </cell>
          <cell r="F205" t="str">
            <v>T</v>
          </cell>
          <cell r="G205" t="str">
            <v>TOTAL</v>
          </cell>
          <cell r="H205" t="str">
            <v>RSE</v>
          </cell>
          <cell r="J205" t="str">
            <v>:</v>
          </cell>
          <cell r="K205" t="str">
            <v>NC</v>
          </cell>
          <cell r="M205" t="str">
            <v>V</v>
          </cell>
          <cell r="N205">
            <v>38461.761354166665</v>
          </cell>
          <cell r="O205" t="str">
            <v>GCHATEAUGIRON</v>
          </cell>
          <cell r="P205">
            <v>38681.436157407406</v>
          </cell>
        </row>
        <row r="206">
          <cell r="A206" t="str">
            <v>1988</v>
          </cell>
          <cell r="B206" t="str">
            <v>CY</v>
          </cell>
          <cell r="C206" t="str">
            <v>NA_SC</v>
          </cell>
          <cell r="D206" t="str">
            <v>A00</v>
          </cell>
          <cell r="E206" t="str">
            <v>FTE</v>
          </cell>
          <cell r="F206" t="str">
            <v>T</v>
          </cell>
          <cell r="G206" t="str">
            <v>TOTAL</v>
          </cell>
          <cell r="H206" t="str">
            <v>RSE</v>
          </cell>
          <cell r="J206" t="str">
            <v>:</v>
          </cell>
          <cell r="K206" t="str">
            <v>NC</v>
          </cell>
          <cell r="M206" t="str">
            <v>V</v>
          </cell>
          <cell r="N206">
            <v>38461.761354166665</v>
          </cell>
          <cell r="O206" t="str">
            <v>GCHATEAUGIRON</v>
          </cell>
          <cell r="P206">
            <v>38681.436099537037</v>
          </cell>
        </row>
        <row r="207">
          <cell r="A207" t="str">
            <v>1987</v>
          </cell>
          <cell r="B207" t="str">
            <v>CY</v>
          </cell>
          <cell r="C207" t="str">
            <v>NA_SC</v>
          </cell>
          <cell r="D207" t="str">
            <v>A00</v>
          </cell>
          <cell r="E207" t="str">
            <v>FTE</v>
          </cell>
          <cell r="F207" t="str">
            <v>T</v>
          </cell>
          <cell r="G207" t="str">
            <v>TOTAL</v>
          </cell>
          <cell r="H207" t="str">
            <v>RSE</v>
          </cell>
          <cell r="J207" t="str">
            <v>:</v>
          </cell>
          <cell r="K207" t="str">
            <v>NC</v>
          </cell>
          <cell r="M207" t="str">
            <v>V</v>
          </cell>
          <cell r="N207">
            <v>38461.761354166665</v>
          </cell>
          <cell r="O207" t="str">
            <v>GCHATEAUGIRON</v>
          </cell>
          <cell r="P207">
            <v>38681.436041666668</v>
          </cell>
        </row>
        <row r="208">
          <cell r="A208" t="str">
            <v>1986</v>
          </cell>
          <cell r="B208" t="str">
            <v>CY</v>
          </cell>
          <cell r="C208" t="str">
            <v>NA_SC</v>
          </cell>
          <cell r="D208" t="str">
            <v>A00</v>
          </cell>
          <cell r="E208" t="str">
            <v>FTE</v>
          </cell>
          <cell r="F208" t="str">
            <v>T</v>
          </cell>
          <cell r="G208" t="str">
            <v>TOTAL</v>
          </cell>
          <cell r="H208" t="str">
            <v>RSE</v>
          </cell>
          <cell r="J208" t="str">
            <v>:</v>
          </cell>
          <cell r="K208" t="str">
            <v>NC</v>
          </cell>
          <cell r="M208" t="str">
            <v>V</v>
          </cell>
          <cell r="N208">
            <v>38461.761354166665</v>
          </cell>
          <cell r="O208" t="str">
            <v>GCHATEAUGIRON</v>
          </cell>
          <cell r="P208">
            <v>38681.436006944445</v>
          </cell>
        </row>
        <row r="209">
          <cell r="A209" t="str">
            <v>1985</v>
          </cell>
          <cell r="B209" t="str">
            <v>CY</v>
          </cell>
          <cell r="C209" t="str">
            <v>NA_SC</v>
          </cell>
          <cell r="D209" t="str">
            <v>A00</v>
          </cell>
          <cell r="E209" t="str">
            <v>FTE</v>
          </cell>
          <cell r="F209" t="str">
            <v>T</v>
          </cell>
          <cell r="G209" t="str">
            <v>TOTAL</v>
          </cell>
          <cell r="H209" t="str">
            <v>RSE</v>
          </cell>
          <cell r="J209" t="str">
            <v>:</v>
          </cell>
          <cell r="K209" t="str">
            <v>NC</v>
          </cell>
          <cell r="M209" t="str">
            <v>V</v>
          </cell>
          <cell r="N209">
            <v>38461.761354166665</v>
          </cell>
          <cell r="O209" t="str">
            <v>GCHATEAUGIRON</v>
          </cell>
          <cell r="P209">
            <v>38681.435960648145</v>
          </cell>
        </row>
        <row r="210">
          <cell r="A210" t="str">
            <v>1984</v>
          </cell>
          <cell r="B210" t="str">
            <v>CY</v>
          </cell>
          <cell r="C210" t="str">
            <v>NA_SC</v>
          </cell>
          <cell r="D210" t="str">
            <v>A00</v>
          </cell>
          <cell r="E210" t="str">
            <v>FTE</v>
          </cell>
          <cell r="F210" t="str">
            <v>T</v>
          </cell>
          <cell r="G210" t="str">
            <v>TOTAL</v>
          </cell>
          <cell r="H210" t="str">
            <v>RSE</v>
          </cell>
          <cell r="J210" t="str">
            <v>:</v>
          </cell>
          <cell r="K210" t="str">
            <v>NC</v>
          </cell>
          <cell r="M210" t="str">
            <v>V</v>
          </cell>
          <cell r="N210">
            <v>38461.761354166665</v>
          </cell>
          <cell r="O210" t="str">
            <v>GCHATEAUGIRON</v>
          </cell>
          <cell r="P210">
            <v>38681.435925925929</v>
          </cell>
        </row>
        <row r="211">
          <cell r="A211" t="str">
            <v>1983</v>
          </cell>
          <cell r="B211" t="str">
            <v>CY</v>
          </cell>
          <cell r="C211" t="str">
            <v>NA_SC</v>
          </cell>
          <cell r="D211" t="str">
            <v>A00</v>
          </cell>
          <cell r="E211" t="str">
            <v>FTE</v>
          </cell>
          <cell r="F211" t="str">
            <v>T</v>
          </cell>
          <cell r="G211" t="str">
            <v>TOTAL</v>
          </cell>
          <cell r="H211" t="str">
            <v>RSE</v>
          </cell>
          <cell r="J211" t="str">
            <v>:</v>
          </cell>
          <cell r="K211" t="str">
            <v>NC</v>
          </cell>
          <cell r="M211" t="str">
            <v>V</v>
          </cell>
          <cell r="N211">
            <v>38461.761354166665</v>
          </cell>
          <cell r="O211" t="str">
            <v>GCHATEAUGIRON</v>
          </cell>
          <cell r="P211">
            <v>38681.435891203706</v>
          </cell>
        </row>
        <row r="212">
          <cell r="A212" t="str">
            <v>1982</v>
          </cell>
          <cell r="B212" t="str">
            <v>CY</v>
          </cell>
          <cell r="C212" t="str">
            <v>NA_SC</v>
          </cell>
          <cell r="D212" t="str">
            <v>A00</v>
          </cell>
          <cell r="E212" t="str">
            <v>FTE</v>
          </cell>
          <cell r="F212" t="str">
            <v>T</v>
          </cell>
          <cell r="G212" t="str">
            <v>TOTAL</v>
          </cell>
          <cell r="H212" t="str">
            <v>RSE</v>
          </cell>
          <cell r="J212" t="str">
            <v>:</v>
          </cell>
          <cell r="K212" t="str">
            <v>NC</v>
          </cell>
          <cell r="M212" t="str">
            <v>V</v>
          </cell>
          <cell r="N212">
            <v>38461.761354166665</v>
          </cell>
          <cell r="O212" t="str">
            <v>GCHATEAUGIRON</v>
          </cell>
          <cell r="P212">
            <v>38681.435856481483</v>
          </cell>
        </row>
        <row r="213">
          <cell r="A213" t="str">
            <v>1981</v>
          </cell>
          <cell r="B213" t="str">
            <v>CY</v>
          </cell>
          <cell r="C213" t="str">
            <v>NA_SC</v>
          </cell>
          <cell r="D213" t="str">
            <v>A00</v>
          </cell>
          <cell r="E213" t="str">
            <v>FTE</v>
          </cell>
          <cell r="F213" t="str">
            <v>T</v>
          </cell>
          <cell r="G213" t="str">
            <v>TOTAL</v>
          </cell>
          <cell r="H213" t="str">
            <v>RSE</v>
          </cell>
          <cell r="J213" t="str">
            <v>:</v>
          </cell>
          <cell r="K213" t="str">
            <v>NC</v>
          </cell>
          <cell r="M213" t="str">
            <v>V</v>
          </cell>
          <cell r="N213">
            <v>38461.761354166665</v>
          </cell>
          <cell r="O213" t="str">
            <v>GCHATEAUGIRON</v>
          </cell>
          <cell r="P213">
            <v>38681.435833333337</v>
          </cell>
        </row>
        <row r="214">
          <cell r="A214" t="str">
            <v>1980</v>
          </cell>
          <cell r="B214" t="str">
            <v>CY</v>
          </cell>
          <cell r="C214" t="str">
            <v>NA_SC</v>
          </cell>
          <cell r="D214" t="str">
            <v>A00</v>
          </cell>
          <cell r="E214" t="str">
            <v>FTE</v>
          </cell>
          <cell r="F214" t="str">
            <v>T</v>
          </cell>
          <cell r="G214" t="str">
            <v>TOTAL</v>
          </cell>
          <cell r="H214" t="str">
            <v>RSE</v>
          </cell>
          <cell r="J214" t="str">
            <v>:</v>
          </cell>
          <cell r="K214" t="str">
            <v>NC</v>
          </cell>
          <cell r="M214" t="str">
            <v>V</v>
          </cell>
          <cell r="N214">
            <v>38461.761354166665</v>
          </cell>
          <cell r="O214" t="str">
            <v>GCHATEAUGIRON</v>
          </cell>
          <cell r="P214">
            <v>38681.435810185183</v>
          </cell>
        </row>
        <row r="215">
          <cell r="A215" t="str">
            <v>2002</v>
          </cell>
          <cell r="B215" t="str">
            <v>LV</v>
          </cell>
          <cell r="C215" t="str">
            <v>NA_SC</v>
          </cell>
          <cell r="D215" t="str">
            <v>A00</v>
          </cell>
          <cell r="E215" t="str">
            <v>FTE</v>
          </cell>
          <cell r="F215" t="str">
            <v>T</v>
          </cell>
          <cell r="G215" t="str">
            <v>TOTAL</v>
          </cell>
          <cell r="H215" t="str">
            <v>RSE</v>
          </cell>
          <cell r="I215">
            <v>1331</v>
          </cell>
          <cell r="K215" t="str">
            <v>MS</v>
          </cell>
          <cell r="M215" t="str">
            <v>V</v>
          </cell>
          <cell r="N215">
            <v>38461.761354166665</v>
          </cell>
          <cell r="O215" t="str">
            <v>GCHATEAUGIRON</v>
          </cell>
          <cell r="P215">
            <v>38681.438321759262</v>
          </cell>
          <cell r="Q215" t="str">
            <v>gchateaug</v>
          </cell>
        </row>
        <row r="216">
          <cell r="A216" t="str">
            <v>2001</v>
          </cell>
          <cell r="B216" t="str">
            <v>LV</v>
          </cell>
          <cell r="C216" t="str">
            <v>NA_SC</v>
          </cell>
          <cell r="D216" t="str">
            <v>A00</v>
          </cell>
          <cell r="E216" t="str">
            <v>FTE</v>
          </cell>
          <cell r="F216" t="str">
            <v>T</v>
          </cell>
          <cell r="G216" t="str">
            <v>TOTAL</v>
          </cell>
          <cell r="H216" t="str">
            <v>RSE</v>
          </cell>
          <cell r="I216">
            <v>1264</v>
          </cell>
          <cell r="K216" t="str">
            <v>NC</v>
          </cell>
          <cell r="M216" t="str">
            <v>V</v>
          </cell>
          <cell r="N216">
            <v>38461.761354166665</v>
          </cell>
          <cell r="O216" t="str">
            <v>GCHATEAUGIRON</v>
          </cell>
          <cell r="P216">
            <v>38681.438009259262</v>
          </cell>
        </row>
        <row r="217">
          <cell r="A217" t="str">
            <v>2000</v>
          </cell>
          <cell r="B217" t="str">
            <v>LV</v>
          </cell>
          <cell r="C217" t="str">
            <v>NA_SC</v>
          </cell>
          <cell r="D217" t="str">
            <v>A00</v>
          </cell>
          <cell r="E217" t="str">
            <v>FTE</v>
          </cell>
          <cell r="F217" t="str">
            <v>T</v>
          </cell>
          <cell r="G217" t="str">
            <v>TOTAL</v>
          </cell>
          <cell r="H217" t="str">
            <v>RSE</v>
          </cell>
          <cell r="I217">
            <v>1234</v>
          </cell>
          <cell r="K217" t="str">
            <v>NC</v>
          </cell>
          <cell r="M217" t="str">
            <v>V</v>
          </cell>
          <cell r="N217">
            <v>38461.761354166665</v>
          </cell>
          <cell r="O217" t="str">
            <v>GCHATEAUGIRON</v>
          </cell>
          <cell r="P217">
            <v>38681.437743055554</v>
          </cell>
        </row>
        <row r="218">
          <cell r="A218" t="str">
            <v>1999</v>
          </cell>
          <cell r="B218" t="str">
            <v>LV</v>
          </cell>
          <cell r="C218" t="str">
            <v>NA_SC</v>
          </cell>
          <cell r="D218" t="str">
            <v>A00</v>
          </cell>
          <cell r="E218" t="str">
            <v>FTE</v>
          </cell>
          <cell r="F218" t="str">
            <v>T</v>
          </cell>
          <cell r="G218" t="str">
            <v>TOTAL</v>
          </cell>
          <cell r="H218" t="str">
            <v>RSE</v>
          </cell>
          <cell r="I218">
            <v>1124</v>
          </cell>
          <cell r="K218" t="str">
            <v>NC</v>
          </cell>
          <cell r="M218" t="str">
            <v>V</v>
          </cell>
          <cell r="N218">
            <v>38461.761354166665</v>
          </cell>
          <cell r="O218" t="str">
            <v>GCHATEAUGIRON</v>
          </cell>
          <cell r="P218">
            <v>38681.437511574077</v>
          </cell>
        </row>
        <row r="219">
          <cell r="A219" t="str">
            <v>1998</v>
          </cell>
          <cell r="B219" t="str">
            <v>LV</v>
          </cell>
          <cell r="C219" t="str">
            <v>NA_SC</v>
          </cell>
          <cell r="D219" t="str">
            <v>A00</v>
          </cell>
          <cell r="E219" t="str">
            <v>FTE</v>
          </cell>
          <cell r="F219" t="str">
            <v>T</v>
          </cell>
          <cell r="G219" t="str">
            <v>TOTAL</v>
          </cell>
          <cell r="H219" t="str">
            <v>RSE</v>
          </cell>
          <cell r="I219">
            <v>1108</v>
          </cell>
          <cell r="K219" t="str">
            <v>NC</v>
          </cell>
          <cell r="M219" t="str">
            <v>V</v>
          </cell>
          <cell r="N219">
            <v>38461.761354166665</v>
          </cell>
          <cell r="O219" t="str">
            <v>GCHATEAUGIRON</v>
          </cell>
          <cell r="P219">
            <v>38681.437268518515</v>
          </cell>
        </row>
        <row r="220">
          <cell r="A220" t="str">
            <v>1997</v>
          </cell>
          <cell r="B220" t="str">
            <v>LV</v>
          </cell>
          <cell r="C220" t="str">
            <v>NA_SC</v>
          </cell>
          <cell r="D220" t="str">
            <v>A00</v>
          </cell>
          <cell r="E220" t="str">
            <v>FTE</v>
          </cell>
          <cell r="F220" t="str">
            <v>T</v>
          </cell>
          <cell r="G220" t="str">
            <v>TOTAL</v>
          </cell>
          <cell r="H220" t="str">
            <v>RSE</v>
          </cell>
          <cell r="I220">
            <v>1127</v>
          </cell>
          <cell r="K220" t="str">
            <v>NC</v>
          </cell>
          <cell r="M220" t="str">
            <v>V</v>
          </cell>
          <cell r="N220">
            <v>38461.761354166665</v>
          </cell>
          <cell r="O220" t="str">
            <v>GCHATEAUGIRON</v>
          </cell>
          <cell r="P220">
            <v>38681.437071759261</v>
          </cell>
        </row>
        <row r="221">
          <cell r="A221" t="str">
            <v>1996</v>
          </cell>
          <cell r="B221" t="str">
            <v>LV</v>
          </cell>
          <cell r="C221" t="str">
            <v>NA_SC</v>
          </cell>
          <cell r="D221" t="str">
            <v>A00</v>
          </cell>
          <cell r="E221" t="str">
            <v>FTE</v>
          </cell>
          <cell r="F221" t="str">
            <v>T</v>
          </cell>
          <cell r="G221" t="str">
            <v>TOTAL</v>
          </cell>
          <cell r="H221" t="str">
            <v>RSE</v>
          </cell>
          <cell r="I221">
            <v>1240</v>
          </cell>
          <cell r="K221" t="str">
            <v>NC</v>
          </cell>
          <cell r="M221" t="str">
            <v>V</v>
          </cell>
          <cell r="N221">
            <v>38461.761354166665</v>
          </cell>
          <cell r="O221" t="str">
            <v>GCHATEAUGIRON</v>
          </cell>
          <cell r="P221">
            <v>38681.436898148146</v>
          </cell>
        </row>
        <row r="222">
          <cell r="A222" t="str">
            <v>1995</v>
          </cell>
          <cell r="B222" t="str">
            <v>LV</v>
          </cell>
          <cell r="C222" t="str">
            <v>NA_SC</v>
          </cell>
          <cell r="D222" t="str">
            <v>A00</v>
          </cell>
          <cell r="E222" t="str">
            <v>FTE</v>
          </cell>
          <cell r="F222" t="str">
            <v>T</v>
          </cell>
          <cell r="G222" t="str">
            <v>TOTAL</v>
          </cell>
          <cell r="H222" t="str">
            <v>RSE</v>
          </cell>
          <cell r="I222">
            <v>1321</v>
          </cell>
          <cell r="K222" t="str">
            <v>NC</v>
          </cell>
          <cell r="M222" t="str">
            <v>V</v>
          </cell>
          <cell r="N222">
            <v>38461.761354166665</v>
          </cell>
          <cell r="O222" t="str">
            <v>GCHATEAUGIRON</v>
          </cell>
          <cell r="P222">
            <v>38681.436736111114</v>
          </cell>
        </row>
        <row r="223">
          <cell r="A223" t="str">
            <v>1994</v>
          </cell>
          <cell r="B223" t="str">
            <v>LV</v>
          </cell>
          <cell r="C223" t="str">
            <v>NA_SC</v>
          </cell>
          <cell r="D223" t="str">
            <v>A00</v>
          </cell>
          <cell r="E223" t="str">
            <v>FTE</v>
          </cell>
          <cell r="F223" t="str">
            <v>T</v>
          </cell>
          <cell r="G223" t="str">
            <v>TOTAL</v>
          </cell>
          <cell r="H223" t="str">
            <v>RSE</v>
          </cell>
          <cell r="J223" t="str">
            <v>:</v>
          </cell>
          <cell r="K223" t="str">
            <v>NC</v>
          </cell>
          <cell r="M223" t="str">
            <v>V</v>
          </cell>
          <cell r="N223">
            <v>38461.761354166665</v>
          </cell>
          <cell r="O223" t="str">
            <v>GCHATEAUGIRON</v>
          </cell>
          <cell r="P223">
            <v>38681.436597222222</v>
          </cell>
        </row>
        <row r="224">
          <cell r="A224" t="str">
            <v>1993</v>
          </cell>
          <cell r="B224" t="str">
            <v>LV</v>
          </cell>
          <cell r="C224" t="str">
            <v>NA_SC</v>
          </cell>
          <cell r="D224" t="str">
            <v>A00</v>
          </cell>
          <cell r="E224" t="str">
            <v>FTE</v>
          </cell>
          <cell r="F224" t="str">
            <v>T</v>
          </cell>
          <cell r="G224" t="str">
            <v>TOTAL</v>
          </cell>
          <cell r="H224" t="str">
            <v>RSE</v>
          </cell>
          <cell r="I224">
            <v>1672</v>
          </cell>
          <cell r="K224" t="str">
            <v>NC</v>
          </cell>
          <cell r="M224" t="str">
            <v>V</v>
          </cell>
          <cell r="N224">
            <v>38461.761354166665</v>
          </cell>
          <cell r="O224" t="str">
            <v>GCHATEAUGIRON</v>
          </cell>
          <cell r="P224">
            <v>38681.436493055553</v>
          </cell>
        </row>
        <row r="225">
          <cell r="A225" t="str">
            <v>1992</v>
          </cell>
          <cell r="B225" t="str">
            <v>LV</v>
          </cell>
          <cell r="C225" t="str">
            <v>NA_SC</v>
          </cell>
          <cell r="D225" t="str">
            <v>A00</v>
          </cell>
          <cell r="E225" t="str">
            <v>FTE</v>
          </cell>
          <cell r="F225" t="str">
            <v>T</v>
          </cell>
          <cell r="G225" t="str">
            <v>TOTAL</v>
          </cell>
          <cell r="H225" t="str">
            <v>RSE</v>
          </cell>
          <cell r="J225" t="str">
            <v>:</v>
          </cell>
          <cell r="K225" t="str">
            <v>NC</v>
          </cell>
          <cell r="M225" t="str">
            <v>V</v>
          </cell>
          <cell r="N225">
            <v>38461.761354166665</v>
          </cell>
          <cell r="O225" t="str">
            <v>GCHATEAUGIRON</v>
          </cell>
          <cell r="P225">
            <v>38681.436400462961</v>
          </cell>
        </row>
        <row r="226">
          <cell r="A226" t="str">
            <v>1991</v>
          </cell>
          <cell r="B226" t="str">
            <v>LV</v>
          </cell>
          <cell r="C226" t="str">
            <v>NA_SC</v>
          </cell>
          <cell r="D226" t="str">
            <v>A00</v>
          </cell>
          <cell r="E226" t="str">
            <v>FTE</v>
          </cell>
          <cell r="F226" t="str">
            <v>T</v>
          </cell>
          <cell r="G226" t="str">
            <v>TOTAL</v>
          </cell>
          <cell r="H226" t="str">
            <v>RSE</v>
          </cell>
          <cell r="J226" t="str">
            <v>:</v>
          </cell>
          <cell r="K226" t="str">
            <v>NC</v>
          </cell>
          <cell r="M226" t="str">
            <v>V</v>
          </cell>
          <cell r="N226">
            <v>38461.761354166665</v>
          </cell>
          <cell r="O226" t="str">
            <v>GCHATEAUGIRON</v>
          </cell>
          <cell r="P226">
            <v>38681.436319444445</v>
          </cell>
        </row>
        <row r="227">
          <cell r="A227" t="str">
            <v>1990</v>
          </cell>
          <cell r="B227" t="str">
            <v>LV</v>
          </cell>
          <cell r="C227" t="str">
            <v>NA_SC</v>
          </cell>
          <cell r="D227" t="str">
            <v>A00</v>
          </cell>
          <cell r="E227" t="str">
            <v>FTE</v>
          </cell>
          <cell r="F227" t="str">
            <v>T</v>
          </cell>
          <cell r="G227" t="str">
            <v>TOTAL</v>
          </cell>
          <cell r="H227" t="str">
            <v>RSE</v>
          </cell>
          <cell r="J227" t="str">
            <v>:</v>
          </cell>
          <cell r="K227" t="str">
            <v>NC</v>
          </cell>
          <cell r="M227" t="str">
            <v>V</v>
          </cell>
          <cell r="N227">
            <v>38461.761354166665</v>
          </cell>
          <cell r="O227" t="str">
            <v>GCHATEAUGIRON</v>
          </cell>
          <cell r="P227">
            <v>38681.436249999999</v>
          </cell>
        </row>
        <row r="228">
          <cell r="A228" t="str">
            <v>1989</v>
          </cell>
          <cell r="B228" t="str">
            <v>LV</v>
          </cell>
          <cell r="C228" t="str">
            <v>NA_SC</v>
          </cell>
          <cell r="D228" t="str">
            <v>A00</v>
          </cell>
          <cell r="E228" t="str">
            <v>FTE</v>
          </cell>
          <cell r="F228" t="str">
            <v>T</v>
          </cell>
          <cell r="G228" t="str">
            <v>TOTAL</v>
          </cell>
          <cell r="H228" t="str">
            <v>RSE</v>
          </cell>
          <cell r="J228" t="str">
            <v>:</v>
          </cell>
          <cell r="K228" t="str">
            <v>NC</v>
          </cell>
          <cell r="M228" t="str">
            <v>V</v>
          </cell>
          <cell r="N228">
            <v>38461.761354166665</v>
          </cell>
          <cell r="O228" t="str">
            <v>GCHATEAUGIRON</v>
          </cell>
          <cell r="P228">
            <v>38681.436180555553</v>
          </cell>
        </row>
        <row r="229">
          <cell r="A229" t="str">
            <v>1988</v>
          </cell>
          <cell r="B229" t="str">
            <v>LV</v>
          </cell>
          <cell r="C229" t="str">
            <v>NA_SC</v>
          </cell>
          <cell r="D229" t="str">
            <v>A00</v>
          </cell>
          <cell r="E229" t="str">
            <v>FTE</v>
          </cell>
          <cell r="F229" t="str">
            <v>T</v>
          </cell>
          <cell r="G229" t="str">
            <v>TOTAL</v>
          </cell>
          <cell r="H229" t="str">
            <v>RSE</v>
          </cell>
          <cell r="J229" t="str">
            <v>:</v>
          </cell>
          <cell r="K229" t="str">
            <v>NC</v>
          </cell>
          <cell r="M229" t="str">
            <v>V</v>
          </cell>
          <cell r="N229">
            <v>38461.761354166665</v>
          </cell>
          <cell r="O229" t="str">
            <v>GCHATEAUGIRON</v>
          </cell>
          <cell r="P229">
            <v>38681.436122685183</v>
          </cell>
        </row>
        <row r="230">
          <cell r="A230" t="str">
            <v>1987</v>
          </cell>
          <cell r="B230" t="str">
            <v>LV</v>
          </cell>
          <cell r="C230" t="str">
            <v>NA_SC</v>
          </cell>
          <cell r="D230" t="str">
            <v>A00</v>
          </cell>
          <cell r="E230" t="str">
            <v>FTE</v>
          </cell>
          <cell r="F230" t="str">
            <v>T</v>
          </cell>
          <cell r="G230" t="str">
            <v>TOTAL</v>
          </cell>
          <cell r="H230" t="str">
            <v>RSE</v>
          </cell>
          <cell r="J230" t="str">
            <v>:</v>
          </cell>
          <cell r="K230" t="str">
            <v>NC</v>
          </cell>
          <cell r="M230" t="str">
            <v>V</v>
          </cell>
          <cell r="N230">
            <v>38461.761354166665</v>
          </cell>
          <cell r="O230" t="str">
            <v>GCHATEAUGIRON</v>
          </cell>
          <cell r="P230">
            <v>38681.436076388891</v>
          </cell>
        </row>
        <row r="231">
          <cell r="A231" t="str">
            <v>1986</v>
          </cell>
          <cell r="B231" t="str">
            <v>LV</v>
          </cell>
          <cell r="C231" t="str">
            <v>NA_SC</v>
          </cell>
          <cell r="D231" t="str">
            <v>A00</v>
          </cell>
          <cell r="E231" t="str">
            <v>FTE</v>
          </cell>
          <cell r="F231" t="str">
            <v>T</v>
          </cell>
          <cell r="G231" t="str">
            <v>TOTAL</v>
          </cell>
          <cell r="H231" t="str">
            <v>RSE</v>
          </cell>
          <cell r="J231" t="str">
            <v>:</v>
          </cell>
          <cell r="K231" t="str">
            <v>NC</v>
          </cell>
          <cell r="M231" t="str">
            <v>V</v>
          </cell>
          <cell r="N231">
            <v>38461.761354166665</v>
          </cell>
          <cell r="O231" t="str">
            <v>GCHATEAUGIRON</v>
          </cell>
          <cell r="P231">
            <v>38681.436018518521</v>
          </cell>
        </row>
        <row r="232">
          <cell r="A232" t="str">
            <v>1985</v>
          </cell>
          <cell r="B232" t="str">
            <v>LV</v>
          </cell>
          <cell r="C232" t="str">
            <v>NA_SC</v>
          </cell>
          <cell r="D232" t="str">
            <v>A00</v>
          </cell>
          <cell r="E232" t="str">
            <v>FTE</v>
          </cell>
          <cell r="F232" t="str">
            <v>T</v>
          </cell>
          <cell r="G232" t="str">
            <v>TOTAL</v>
          </cell>
          <cell r="H232" t="str">
            <v>RSE</v>
          </cell>
          <cell r="J232" t="str">
            <v>:</v>
          </cell>
          <cell r="K232" t="str">
            <v>NC</v>
          </cell>
          <cell r="M232" t="str">
            <v>V</v>
          </cell>
          <cell r="N232">
            <v>38461.761354166665</v>
          </cell>
          <cell r="O232" t="str">
            <v>GCHATEAUGIRON</v>
          </cell>
          <cell r="P232">
            <v>38681.435983796298</v>
          </cell>
        </row>
        <row r="233">
          <cell r="A233" t="str">
            <v>1984</v>
          </cell>
          <cell r="B233" t="str">
            <v>LV</v>
          </cell>
          <cell r="C233" t="str">
            <v>NA_SC</v>
          </cell>
          <cell r="D233" t="str">
            <v>A00</v>
          </cell>
          <cell r="E233" t="str">
            <v>FTE</v>
          </cell>
          <cell r="F233" t="str">
            <v>T</v>
          </cell>
          <cell r="G233" t="str">
            <v>TOTAL</v>
          </cell>
          <cell r="H233" t="str">
            <v>RSE</v>
          </cell>
          <cell r="J233" t="str">
            <v>:</v>
          </cell>
          <cell r="K233" t="str">
            <v>NC</v>
          </cell>
          <cell r="M233" t="str">
            <v>V</v>
          </cell>
          <cell r="N233">
            <v>38461.761354166665</v>
          </cell>
          <cell r="O233" t="str">
            <v>GCHATEAUGIRON</v>
          </cell>
          <cell r="P233">
            <v>38681.435937499999</v>
          </cell>
        </row>
        <row r="234">
          <cell r="A234" t="str">
            <v>1983</v>
          </cell>
          <cell r="B234" t="str">
            <v>LV</v>
          </cell>
          <cell r="C234" t="str">
            <v>NA_SC</v>
          </cell>
          <cell r="D234" t="str">
            <v>A00</v>
          </cell>
          <cell r="E234" t="str">
            <v>FTE</v>
          </cell>
          <cell r="F234" t="str">
            <v>T</v>
          </cell>
          <cell r="G234" t="str">
            <v>TOTAL</v>
          </cell>
          <cell r="H234" t="str">
            <v>RSE</v>
          </cell>
          <cell r="J234" t="str">
            <v>:</v>
          </cell>
          <cell r="K234" t="str">
            <v>NC</v>
          </cell>
          <cell r="M234" t="str">
            <v>V</v>
          </cell>
          <cell r="N234">
            <v>38461.761354166665</v>
          </cell>
          <cell r="O234" t="str">
            <v>GCHATEAUGIRON</v>
          </cell>
          <cell r="P234">
            <v>38681.435902777775</v>
          </cell>
        </row>
        <row r="235">
          <cell r="A235" t="str">
            <v>1982</v>
          </cell>
          <cell r="B235" t="str">
            <v>LV</v>
          </cell>
          <cell r="C235" t="str">
            <v>NA_SC</v>
          </cell>
          <cell r="D235" t="str">
            <v>A00</v>
          </cell>
          <cell r="E235" t="str">
            <v>FTE</v>
          </cell>
          <cell r="F235" t="str">
            <v>T</v>
          </cell>
          <cell r="G235" t="str">
            <v>TOTAL</v>
          </cell>
          <cell r="H235" t="str">
            <v>RSE</v>
          </cell>
          <cell r="J235" t="str">
            <v>:</v>
          </cell>
          <cell r="K235" t="str">
            <v>NC</v>
          </cell>
          <cell r="M235" t="str">
            <v>V</v>
          </cell>
          <cell r="N235">
            <v>38461.761354166665</v>
          </cell>
          <cell r="O235" t="str">
            <v>GCHATEAUGIRON</v>
          </cell>
          <cell r="P235">
            <v>38681.435879629629</v>
          </cell>
        </row>
        <row r="236">
          <cell r="A236" t="str">
            <v>1981</v>
          </cell>
          <cell r="B236" t="str">
            <v>LV</v>
          </cell>
          <cell r="C236" t="str">
            <v>NA_SC</v>
          </cell>
          <cell r="D236" t="str">
            <v>A00</v>
          </cell>
          <cell r="E236" t="str">
            <v>FTE</v>
          </cell>
          <cell r="F236" t="str">
            <v>T</v>
          </cell>
          <cell r="G236" t="str">
            <v>TOTAL</v>
          </cell>
          <cell r="H236" t="str">
            <v>RSE</v>
          </cell>
          <cell r="J236" t="str">
            <v>:</v>
          </cell>
          <cell r="K236" t="str">
            <v>NC</v>
          </cell>
          <cell r="M236" t="str">
            <v>V</v>
          </cell>
          <cell r="N236">
            <v>38461.761354166665</v>
          </cell>
          <cell r="O236" t="str">
            <v>GCHATEAUGIRON</v>
          </cell>
          <cell r="P236">
            <v>38681.435844907406</v>
          </cell>
        </row>
        <row r="237">
          <cell r="A237" t="str">
            <v>1980</v>
          </cell>
          <cell r="B237" t="str">
            <v>LV</v>
          </cell>
          <cell r="C237" t="str">
            <v>NA_SC</v>
          </cell>
          <cell r="D237" t="str">
            <v>A00</v>
          </cell>
          <cell r="E237" t="str">
            <v>FTE</v>
          </cell>
          <cell r="F237" t="str">
            <v>T</v>
          </cell>
          <cell r="G237" t="str">
            <v>TOTAL</v>
          </cell>
          <cell r="H237" t="str">
            <v>RSE</v>
          </cell>
          <cell r="J237" t="str">
            <v>:</v>
          </cell>
          <cell r="K237" t="str">
            <v>NC</v>
          </cell>
          <cell r="M237" t="str">
            <v>V</v>
          </cell>
          <cell r="N237">
            <v>38461.761354166665</v>
          </cell>
          <cell r="O237" t="str">
            <v>GCHATEAUGIRON</v>
          </cell>
          <cell r="P237">
            <v>38681.43582175926</v>
          </cell>
        </row>
        <row r="238">
          <cell r="A238" t="str">
            <v>2002</v>
          </cell>
          <cell r="B238" t="str">
            <v>LT</v>
          </cell>
          <cell r="C238" t="str">
            <v>NA_SC</v>
          </cell>
          <cell r="D238" t="str">
            <v>A00</v>
          </cell>
          <cell r="E238" t="str">
            <v>FTE</v>
          </cell>
          <cell r="F238" t="str">
            <v>T</v>
          </cell>
          <cell r="G238" t="str">
            <v>TOTAL</v>
          </cell>
          <cell r="H238" t="str">
            <v>RSE</v>
          </cell>
          <cell r="I238">
            <v>1759</v>
          </cell>
          <cell r="K238" t="str">
            <v>MS</v>
          </cell>
          <cell r="M238" t="str">
            <v>V</v>
          </cell>
          <cell r="N238">
            <v>38461.761354166665</v>
          </cell>
          <cell r="O238" t="str">
            <v>GCHATEAUGIRON</v>
          </cell>
          <cell r="P238">
            <v>38681.438310185185</v>
          </cell>
          <cell r="Q238" t="str">
            <v>gchateaug</v>
          </cell>
        </row>
        <row r="239">
          <cell r="A239" t="str">
            <v>1989</v>
          </cell>
          <cell r="B239" t="str">
            <v>PT</v>
          </cell>
          <cell r="C239" t="str">
            <v>ME_SC</v>
          </cell>
          <cell r="D239" t="str">
            <v>A00</v>
          </cell>
          <cell r="E239" t="str">
            <v>FTE</v>
          </cell>
          <cell r="F239" t="str">
            <v>T</v>
          </cell>
          <cell r="G239" t="str">
            <v>TOTAL</v>
          </cell>
          <cell r="H239" t="str">
            <v>RSE</v>
          </cell>
          <cell r="J239" t="str">
            <v>:</v>
          </cell>
          <cell r="K239" t="str">
            <v>NC</v>
          </cell>
          <cell r="M239" t="str">
            <v>V</v>
          </cell>
          <cell r="N239">
            <v>38461.761354166665</v>
          </cell>
          <cell r="O239" t="str">
            <v>GCHATEAUGIRON</v>
          </cell>
          <cell r="P239">
            <v>38681.436180555553</v>
          </cell>
        </row>
        <row r="240">
          <cell r="A240" t="str">
            <v>1988</v>
          </cell>
          <cell r="B240" t="str">
            <v>PT</v>
          </cell>
          <cell r="C240" t="str">
            <v>ME_SC</v>
          </cell>
          <cell r="D240" t="str">
            <v>A00</v>
          </cell>
          <cell r="E240" t="str">
            <v>FTE</v>
          </cell>
          <cell r="F240" t="str">
            <v>T</v>
          </cell>
          <cell r="G240" t="str">
            <v>TOTAL</v>
          </cell>
          <cell r="H240" t="str">
            <v>RSE</v>
          </cell>
          <cell r="J240" t="str">
            <v>:</v>
          </cell>
          <cell r="K240" t="str">
            <v>NC</v>
          </cell>
          <cell r="M240" t="str">
            <v>V</v>
          </cell>
          <cell r="N240">
            <v>38461.761354166665</v>
          </cell>
          <cell r="O240" t="str">
            <v>GCHATEAUGIRON</v>
          </cell>
          <cell r="P240">
            <v>38681.436122685183</v>
          </cell>
        </row>
        <row r="241">
          <cell r="A241" t="str">
            <v>1987</v>
          </cell>
          <cell r="B241" t="str">
            <v>PT</v>
          </cell>
          <cell r="C241" t="str">
            <v>ME_SC</v>
          </cell>
          <cell r="D241" t="str">
            <v>A00</v>
          </cell>
          <cell r="E241" t="str">
            <v>FTE</v>
          </cell>
          <cell r="F241" t="str">
            <v>T</v>
          </cell>
          <cell r="G241" t="str">
            <v>TOTAL</v>
          </cell>
          <cell r="H241" t="str">
            <v>RSE</v>
          </cell>
          <cell r="J241" t="str">
            <v>:</v>
          </cell>
          <cell r="K241" t="str">
            <v>NC</v>
          </cell>
          <cell r="M241" t="str">
            <v>V</v>
          </cell>
          <cell r="N241">
            <v>38461.761354166665</v>
          </cell>
          <cell r="O241" t="str">
            <v>GCHATEAUGIRON</v>
          </cell>
          <cell r="P241">
            <v>38681.436076388891</v>
          </cell>
        </row>
        <row r="242">
          <cell r="A242" t="str">
            <v>1986</v>
          </cell>
          <cell r="B242" t="str">
            <v>PT</v>
          </cell>
          <cell r="C242" t="str">
            <v>ME_SC</v>
          </cell>
          <cell r="D242" t="str">
            <v>A00</v>
          </cell>
          <cell r="E242" t="str">
            <v>FTE</v>
          </cell>
          <cell r="F242" t="str">
            <v>T</v>
          </cell>
          <cell r="G242" t="str">
            <v>TOTAL</v>
          </cell>
          <cell r="H242" t="str">
            <v>RSE</v>
          </cell>
          <cell r="J242" t="str">
            <v>:</v>
          </cell>
          <cell r="K242" t="str">
            <v>NC</v>
          </cell>
          <cell r="M242" t="str">
            <v>V</v>
          </cell>
          <cell r="N242">
            <v>38461.761354166665</v>
          </cell>
          <cell r="O242" t="str">
            <v>GCHATEAUGIRON</v>
          </cell>
          <cell r="P242">
            <v>38681.436030092591</v>
          </cell>
        </row>
        <row r="243">
          <cell r="A243" t="str">
            <v>1985</v>
          </cell>
          <cell r="B243" t="str">
            <v>PT</v>
          </cell>
          <cell r="C243" t="str">
            <v>ME_SC</v>
          </cell>
          <cell r="D243" t="str">
            <v>A00</v>
          </cell>
          <cell r="E243" t="str">
            <v>FTE</v>
          </cell>
          <cell r="F243" t="str">
            <v>T</v>
          </cell>
          <cell r="G243" t="str">
            <v>TOTAL</v>
          </cell>
          <cell r="H243" t="str">
            <v>RSE</v>
          </cell>
          <cell r="J243" t="str">
            <v>:</v>
          </cell>
          <cell r="K243" t="str">
            <v>NC</v>
          </cell>
          <cell r="M243" t="str">
            <v>V</v>
          </cell>
          <cell r="N243">
            <v>38461.761354166665</v>
          </cell>
          <cell r="O243" t="str">
            <v>GCHATEAUGIRON</v>
          </cell>
          <cell r="P243">
            <v>38681.435983796298</v>
          </cell>
        </row>
        <row r="244">
          <cell r="A244" t="str">
            <v>1984</v>
          </cell>
          <cell r="B244" t="str">
            <v>PT</v>
          </cell>
          <cell r="C244" t="str">
            <v>ME_SC</v>
          </cell>
          <cell r="D244" t="str">
            <v>A00</v>
          </cell>
          <cell r="E244" t="str">
            <v>FTE</v>
          </cell>
          <cell r="F244" t="str">
            <v>T</v>
          </cell>
          <cell r="G244" t="str">
            <v>TOTAL</v>
          </cell>
          <cell r="H244" t="str">
            <v>RSE</v>
          </cell>
          <cell r="J244" t="str">
            <v>:</v>
          </cell>
          <cell r="K244" t="str">
            <v>NC</v>
          </cell>
          <cell r="M244" t="str">
            <v>V</v>
          </cell>
          <cell r="N244">
            <v>38461.761354166665</v>
          </cell>
          <cell r="O244" t="str">
            <v>GCHATEAUGIRON</v>
          </cell>
          <cell r="P244">
            <v>38681.435949074075</v>
          </cell>
        </row>
        <row r="245">
          <cell r="A245" t="str">
            <v>1983</v>
          </cell>
          <cell r="B245" t="str">
            <v>PT</v>
          </cell>
          <cell r="C245" t="str">
            <v>ME_SC</v>
          </cell>
          <cell r="D245" t="str">
            <v>A00</v>
          </cell>
          <cell r="E245" t="str">
            <v>FTE</v>
          </cell>
          <cell r="F245" t="str">
            <v>T</v>
          </cell>
          <cell r="G245" t="str">
            <v>TOTAL</v>
          </cell>
          <cell r="H245" t="str">
            <v>RSE</v>
          </cell>
          <cell r="J245" t="str">
            <v>:</v>
          </cell>
          <cell r="K245" t="str">
            <v>NC</v>
          </cell>
          <cell r="M245" t="str">
            <v>V</v>
          </cell>
          <cell r="N245">
            <v>38461.761354166665</v>
          </cell>
          <cell r="O245" t="str">
            <v>GCHATEAUGIRON</v>
          </cell>
          <cell r="P245">
            <v>38681.435914351852</v>
          </cell>
        </row>
        <row r="246">
          <cell r="A246" t="str">
            <v>1982</v>
          </cell>
          <cell r="B246" t="str">
            <v>PT</v>
          </cell>
          <cell r="C246" t="str">
            <v>ME_SC</v>
          </cell>
          <cell r="D246" t="str">
            <v>A00</v>
          </cell>
          <cell r="E246" t="str">
            <v>FTE</v>
          </cell>
          <cell r="F246" t="str">
            <v>T</v>
          </cell>
          <cell r="G246" t="str">
            <v>TOTAL</v>
          </cell>
          <cell r="H246" t="str">
            <v>RSE</v>
          </cell>
          <cell r="J246" t="str">
            <v>:</v>
          </cell>
          <cell r="K246" t="str">
            <v>NC</v>
          </cell>
          <cell r="M246" t="str">
            <v>V</v>
          </cell>
          <cell r="N246">
            <v>38461.761354166665</v>
          </cell>
          <cell r="O246" t="str">
            <v>GCHATEAUGIRON</v>
          </cell>
          <cell r="P246">
            <v>38681.435879629629</v>
          </cell>
        </row>
        <row r="247">
          <cell r="A247" t="str">
            <v>1981</v>
          </cell>
          <cell r="B247" t="str">
            <v>PT</v>
          </cell>
          <cell r="C247" t="str">
            <v>ME_SC</v>
          </cell>
          <cell r="D247" t="str">
            <v>A00</v>
          </cell>
          <cell r="E247" t="str">
            <v>FTE</v>
          </cell>
          <cell r="F247" t="str">
            <v>T</v>
          </cell>
          <cell r="G247" t="str">
            <v>TOTAL</v>
          </cell>
          <cell r="H247" t="str">
            <v>RSE</v>
          </cell>
          <cell r="J247" t="str">
            <v>:</v>
          </cell>
          <cell r="K247" t="str">
            <v>NC</v>
          </cell>
          <cell r="M247" t="str">
            <v>V</v>
          </cell>
          <cell r="N247">
            <v>38461.761354166665</v>
          </cell>
          <cell r="O247" t="str">
            <v>GCHATEAUGIRON</v>
          </cell>
          <cell r="P247">
            <v>38681.435844907406</v>
          </cell>
        </row>
        <row r="248">
          <cell r="A248" t="str">
            <v>1980</v>
          </cell>
          <cell r="B248" t="str">
            <v>PT</v>
          </cell>
          <cell r="C248" t="str">
            <v>ME_SC</v>
          </cell>
          <cell r="D248" t="str">
            <v>A00</v>
          </cell>
          <cell r="E248" t="str">
            <v>FTE</v>
          </cell>
          <cell r="F248" t="str">
            <v>T</v>
          </cell>
          <cell r="G248" t="str">
            <v>TOTAL</v>
          </cell>
          <cell r="H248" t="str">
            <v>RSE</v>
          </cell>
          <cell r="J248" t="str">
            <v>:</v>
          </cell>
          <cell r="K248" t="str">
            <v>NC</v>
          </cell>
          <cell r="M248" t="str">
            <v>V</v>
          </cell>
          <cell r="N248">
            <v>38461.761354166665</v>
          </cell>
          <cell r="O248" t="str">
            <v>GCHATEAUGIRON</v>
          </cell>
          <cell r="P248">
            <v>38681.43582175926</v>
          </cell>
        </row>
        <row r="249">
          <cell r="A249" t="str">
            <v>2002</v>
          </cell>
          <cell r="B249" t="str">
            <v>SI</v>
          </cell>
          <cell r="C249" t="str">
            <v>ME_SC</v>
          </cell>
          <cell r="D249" t="str">
            <v>A00</v>
          </cell>
          <cell r="E249" t="str">
            <v>FTE</v>
          </cell>
          <cell r="F249" t="str">
            <v>T</v>
          </cell>
          <cell r="G249" t="str">
            <v>TOTAL</v>
          </cell>
          <cell r="H249" t="str">
            <v>RSE</v>
          </cell>
          <cell r="I249">
            <v>532</v>
          </cell>
          <cell r="K249" t="str">
            <v>MS</v>
          </cell>
          <cell r="M249" t="str">
            <v>V</v>
          </cell>
          <cell r="N249">
            <v>38461.761354166665</v>
          </cell>
          <cell r="O249" t="str">
            <v>GCHATEAUGIRON</v>
          </cell>
          <cell r="P249">
            <v>38681.438402777778</v>
          </cell>
          <cell r="Q249" t="str">
            <v>gchateaug</v>
          </cell>
        </row>
        <row r="250">
          <cell r="A250" t="str">
            <v>2001</v>
          </cell>
          <cell r="B250" t="str">
            <v>SI</v>
          </cell>
          <cell r="C250" t="str">
            <v>ME_SC</v>
          </cell>
          <cell r="D250" t="str">
            <v>A00</v>
          </cell>
          <cell r="E250" t="str">
            <v>FTE</v>
          </cell>
          <cell r="F250" t="str">
            <v>T</v>
          </cell>
          <cell r="G250" t="str">
            <v>TOTAL</v>
          </cell>
          <cell r="H250" t="str">
            <v>RSE</v>
          </cell>
          <cell r="I250">
            <v>505</v>
          </cell>
          <cell r="K250" t="str">
            <v>NC</v>
          </cell>
          <cell r="M250" t="str">
            <v>V</v>
          </cell>
          <cell r="N250">
            <v>38461.761354166665</v>
          </cell>
          <cell r="O250" t="str">
            <v>GCHATEAUGIRON</v>
          </cell>
          <cell r="P250">
            <v>38681.438090277778</v>
          </cell>
        </row>
        <row r="251">
          <cell r="A251" t="str">
            <v>2000</v>
          </cell>
          <cell r="B251" t="str">
            <v>SI</v>
          </cell>
          <cell r="C251" t="str">
            <v>ME_SC</v>
          </cell>
          <cell r="D251" t="str">
            <v>A00</v>
          </cell>
          <cell r="E251" t="str">
            <v>FTE</v>
          </cell>
          <cell r="F251" t="str">
            <v>T</v>
          </cell>
          <cell r="G251" t="str">
            <v>TOTAL</v>
          </cell>
          <cell r="H251" t="str">
            <v>RSE</v>
          </cell>
          <cell r="I251">
            <v>491</v>
          </cell>
          <cell r="K251" t="str">
            <v>NC</v>
          </cell>
          <cell r="M251" t="str">
            <v>V</v>
          </cell>
          <cell r="N251">
            <v>38461.761354166665</v>
          </cell>
          <cell r="O251" t="str">
            <v>GCHATEAUGIRON</v>
          </cell>
          <cell r="P251">
            <v>38681.4378125</v>
          </cell>
        </row>
        <row r="252">
          <cell r="A252" t="str">
            <v>1999</v>
          </cell>
          <cell r="B252" t="str">
            <v>SI</v>
          </cell>
          <cell r="C252" t="str">
            <v>ME_SC</v>
          </cell>
          <cell r="D252" t="str">
            <v>A00</v>
          </cell>
          <cell r="E252" t="str">
            <v>FTE</v>
          </cell>
          <cell r="F252" t="str">
            <v>T</v>
          </cell>
          <cell r="G252" t="str">
            <v>TOTAL</v>
          </cell>
          <cell r="H252" t="str">
            <v>RSE</v>
          </cell>
          <cell r="I252">
            <v>454</v>
          </cell>
          <cell r="K252" t="str">
            <v>NC</v>
          </cell>
          <cell r="M252" t="str">
            <v>V</v>
          </cell>
          <cell r="N252">
            <v>38461.761354166665</v>
          </cell>
          <cell r="O252" t="str">
            <v>GCHATEAUGIRON</v>
          </cell>
          <cell r="P252">
            <v>38681.437569444446</v>
          </cell>
        </row>
        <row r="253">
          <cell r="A253" t="str">
            <v>1998</v>
          </cell>
          <cell r="B253" t="str">
            <v>SI</v>
          </cell>
          <cell r="C253" t="str">
            <v>ME_SC</v>
          </cell>
          <cell r="D253" t="str">
            <v>A00</v>
          </cell>
          <cell r="E253" t="str">
            <v>FTE</v>
          </cell>
          <cell r="F253" t="str">
            <v>T</v>
          </cell>
          <cell r="G253" t="str">
            <v>TOTAL</v>
          </cell>
          <cell r="H253" t="str">
            <v>RSE</v>
          </cell>
          <cell r="I253">
            <v>447</v>
          </cell>
          <cell r="K253" t="str">
            <v>NC</v>
          </cell>
          <cell r="M253" t="str">
            <v>V</v>
          </cell>
          <cell r="N253">
            <v>38461.761354166665</v>
          </cell>
          <cell r="O253" t="str">
            <v>GCHATEAUGIRON</v>
          </cell>
          <cell r="P253">
            <v>38681.437326388892</v>
          </cell>
        </row>
        <row r="254">
          <cell r="A254" t="str">
            <v>1997</v>
          </cell>
          <cell r="B254" t="str">
            <v>SI</v>
          </cell>
          <cell r="C254" t="str">
            <v>ME_SC</v>
          </cell>
          <cell r="D254" t="str">
            <v>A00</v>
          </cell>
          <cell r="E254" t="str">
            <v>FTE</v>
          </cell>
          <cell r="F254" t="str">
            <v>T</v>
          </cell>
          <cell r="G254" t="str">
            <v>TOTAL</v>
          </cell>
          <cell r="H254" t="str">
            <v>RSE</v>
          </cell>
          <cell r="I254">
            <v>475</v>
          </cell>
          <cell r="K254" t="str">
            <v>NC</v>
          </cell>
          <cell r="M254" t="str">
            <v>V</v>
          </cell>
          <cell r="N254">
            <v>38461.761354166665</v>
          </cell>
          <cell r="O254" t="str">
            <v>GCHATEAUGIRON</v>
          </cell>
          <cell r="P254">
            <v>38681.43712962963</v>
          </cell>
        </row>
        <row r="255">
          <cell r="A255" t="str">
            <v>1996</v>
          </cell>
          <cell r="B255" t="str">
            <v>SI</v>
          </cell>
          <cell r="C255" t="str">
            <v>ME_SC</v>
          </cell>
          <cell r="D255" t="str">
            <v>A00</v>
          </cell>
          <cell r="E255" t="str">
            <v>FTE</v>
          </cell>
          <cell r="F255" t="str">
            <v>T</v>
          </cell>
          <cell r="G255" t="str">
            <v>TOTAL</v>
          </cell>
          <cell r="H255" t="str">
            <v>RSE</v>
          </cell>
          <cell r="I255">
            <v>658</v>
          </cell>
          <cell r="K255" t="str">
            <v>NC</v>
          </cell>
          <cell r="M255" t="str">
            <v>V</v>
          </cell>
          <cell r="N255">
            <v>38461.761354166665</v>
          </cell>
          <cell r="O255" t="str">
            <v>GCHATEAUGIRON</v>
          </cell>
          <cell r="P255">
            <v>38681.436932870369</v>
          </cell>
        </row>
        <row r="256">
          <cell r="A256" t="str">
            <v>1995</v>
          </cell>
          <cell r="B256" t="str">
            <v>SI</v>
          </cell>
          <cell r="C256" t="str">
            <v>ME_SC</v>
          </cell>
          <cell r="D256" t="str">
            <v>A00</v>
          </cell>
          <cell r="E256" t="str">
            <v>FTE</v>
          </cell>
          <cell r="F256" t="str">
            <v>T</v>
          </cell>
          <cell r="G256" t="str">
            <v>TOTAL</v>
          </cell>
          <cell r="H256" t="str">
            <v>RSE</v>
          </cell>
          <cell r="I256">
            <v>779</v>
          </cell>
          <cell r="K256" t="str">
            <v>NC</v>
          </cell>
          <cell r="M256" t="str">
            <v>V</v>
          </cell>
          <cell r="N256">
            <v>38461.761354166665</v>
          </cell>
          <cell r="O256" t="str">
            <v>GCHATEAUGIRON</v>
          </cell>
          <cell r="P256">
            <v>38681.436782407407</v>
          </cell>
        </row>
        <row r="257">
          <cell r="A257" t="str">
            <v>1994</v>
          </cell>
          <cell r="B257" t="str">
            <v>SI</v>
          </cell>
          <cell r="C257" t="str">
            <v>ME_SC</v>
          </cell>
          <cell r="D257" t="str">
            <v>A00</v>
          </cell>
          <cell r="E257" t="str">
            <v>FTE</v>
          </cell>
          <cell r="F257" t="str">
            <v>T</v>
          </cell>
          <cell r="G257" t="str">
            <v>TOTAL</v>
          </cell>
          <cell r="H257" t="str">
            <v>RSE</v>
          </cell>
          <cell r="I257">
            <v>835</v>
          </cell>
          <cell r="K257" t="str">
            <v>NC</v>
          </cell>
          <cell r="M257" t="str">
            <v>V</v>
          </cell>
          <cell r="N257">
            <v>38461.761354166665</v>
          </cell>
          <cell r="O257" t="str">
            <v>GCHATEAUGIRON</v>
          </cell>
          <cell r="P257">
            <v>38681.436631944445</v>
          </cell>
        </row>
        <row r="258">
          <cell r="A258" t="str">
            <v>1993</v>
          </cell>
          <cell r="B258" t="str">
            <v>SI</v>
          </cell>
          <cell r="C258" t="str">
            <v>ME_SC</v>
          </cell>
          <cell r="D258" t="str">
            <v>A00</v>
          </cell>
          <cell r="E258" t="str">
            <v>FTE</v>
          </cell>
          <cell r="F258" t="str">
            <v>T</v>
          </cell>
          <cell r="G258" t="str">
            <v>TOTAL</v>
          </cell>
          <cell r="H258" t="str">
            <v>RSE</v>
          </cell>
          <cell r="I258">
            <v>455</v>
          </cell>
          <cell r="K258" t="str">
            <v>NC</v>
          </cell>
          <cell r="M258" t="str">
            <v>V</v>
          </cell>
          <cell r="N258">
            <v>38461.761354166665</v>
          </cell>
          <cell r="O258" t="str">
            <v>GCHATEAUGIRON</v>
          </cell>
          <cell r="P258">
            <v>38681.436516203707</v>
          </cell>
        </row>
        <row r="259">
          <cell r="A259" t="str">
            <v>1992</v>
          </cell>
          <cell r="B259" t="str">
            <v>SI</v>
          </cell>
          <cell r="C259" t="str">
            <v>ME_SC</v>
          </cell>
          <cell r="D259" t="str">
            <v>A00</v>
          </cell>
          <cell r="E259" t="str">
            <v>FTE</v>
          </cell>
          <cell r="F259" t="str">
            <v>T</v>
          </cell>
          <cell r="G259" t="str">
            <v>TOTAL</v>
          </cell>
          <cell r="H259" t="str">
            <v>RSE</v>
          </cell>
          <cell r="J259" t="str">
            <v>:</v>
          </cell>
          <cell r="K259" t="str">
            <v>NC</v>
          </cell>
          <cell r="M259" t="str">
            <v>V</v>
          </cell>
          <cell r="N259">
            <v>38461.761354166665</v>
          </cell>
          <cell r="O259" t="str">
            <v>GCHATEAUGIRON</v>
          </cell>
          <cell r="P259">
            <v>38681.436423611114</v>
          </cell>
        </row>
        <row r="260">
          <cell r="A260" t="str">
            <v>1991</v>
          </cell>
          <cell r="B260" t="str">
            <v>SI</v>
          </cell>
          <cell r="C260" t="str">
            <v>ME_SC</v>
          </cell>
          <cell r="D260" t="str">
            <v>A00</v>
          </cell>
          <cell r="E260" t="str">
            <v>FTE</v>
          </cell>
          <cell r="F260" t="str">
            <v>T</v>
          </cell>
          <cell r="G260" t="str">
            <v>TOTAL</v>
          </cell>
          <cell r="H260" t="str">
            <v>RSE</v>
          </cell>
          <cell r="J260" t="str">
            <v>:</v>
          </cell>
          <cell r="K260" t="str">
            <v>NC</v>
          </cell>
          <cell r="M260" t="str">
            <v>V</v>
          </cell>
          <cell r="N260">
            <v>38461.761354166665</v>
          </cell>
          <cell r="O260" t="str">
            <v>GCHATEAUGIRON</v>
          </cell>
          <cell r="P260">
            <v>38681.436342592591</v>
          </cell>
        </row>
        <row r="261">
          <cell r="A261" t="str">
            <v>1990</v>
          </cell>
          <cell r="B261" t="str">
            <v>SI</v>
          </cell>
          <cell r="C261" t="str">
            <v>ME_SC</v>
          </cell>
          <cell r="D261" t="str">
            <v>A00</v>
          </cell>
          <cell r="E261" t="str">
            <v>FTE</v>
          </cell>
          <cell r="F261" t="str">
            <v>T</v>
          </cell>
          <cell r="G261" t="str">
            <v>TOTAL</v>
          </cell>
          <cell r="H261" t="str">
            <v>RSE</v>
          </cell>
          <cell r="J261" t="str">
            <v>:</v>
          </cell>
          <cell r="K261" t="str">
            <v>NC</v>
          </cell>
          <cell r="M261" t="str">
            <v>V</v>
          </cell>
          <cell r="N261">
            <v>38461.761354166665</v>
          </cell>
          <cell r="O261" t="str">
            <v>GCHATEAUGIRON</v>
          </cell>
          <cell r="P261">
            <v>38681.436261574076</v>
          </cell>
        </row>
        <row r="262">
          <cell r="A262" t="str">
            <v>1989</v>
          </cell>
          <cell r="B262" t="str">
            <v>SI</v>
          </cell>
          <cell r="C262" t="str">
            <v>ME_SC</v>
          </cell>
          <cell r="D262" t="str">
            <v>A00</v>
          </cell>
          <cell r="E262" t="str">
            <v>FTE</v>
          </cell>
          <cell r="F262" t="str">
            <v>T</v>
          </cell>
          <cell r="G262" t="str">
            <v>TOTAL</v>
          </cell>
          <cell r="H262" t="str">
            <v>RSE</v>
          </cell>
          <cell r="J262" t="str">
            <v>:</v>
          </cell>
          <cell r="K262" t="str">
            <v>NC</v>
          </cell>
          <cell r="M262" t="str">
            <v>V</v>
          </cell>
          <cell r="N262">
            <v>38461.761354166665</v>
          </cell>
          <cell r="O262" t="str">
            <v>GCHATEAUGIRON</v>
          </cell>
          <cell r="P262">
            <v>38681.436192129629</v>
          </cell>
        </row>
        <row r="263">
          <cell r="A263" t="str">
            <v>1988</v>
          </cell>
          <cell r="B263" t="str">
            <v>SI</v>
          </cell>
          <cell r="C263" t="str">
            <v>ME_SC</v>
          </cell>
          <cell r="D263" t="str">
            <v>A00</v>
          </cell>
          <cell r="E263" t="str">
            <v>FTE</v>
          </cell>
          <cell r="F263" t="str">
            <v>T</v>
          </cell>
          <cell r="G263" t="str">
            <v>TOTAL</v>
          </cell>
          <cell r="H263" t="str">
            <v>RSE</v>
          </cell>
          <cell r="J263" t="str">
            <v>:</v>
          </cell>
          <cell r="K263" t="str">
            <v>NC</v>
          </cell>
          <cell r="M263" t="str">
            <v>V</v>
          </cell>
          <cell r="N263">
            <v>38461.761354166665</v>
          </cell>
          <cell r="O263" t="str">
            <v>GCHATEAUGIRON</v>
          </cell>
          <cell r="P263">
            <v>38681.43613425926</v>
          </cell>
        </row>
        <row r="264">
          <cell r="A264" t="str">
            <v>1987</v>
          </cell>
          <cell r="B264" t="str">
            <v>SI</v>
          </cell>
          <cell r="C264" t="str">
            <v>ME_SC</v>
          </cell>
          <cell r="D264" t="str">
            <v>A00</v>
          </cell>
          <cell r="E264" t="str">
            <v>FTE</v>
          </cell>
          <cell r="F264" t="str">
            <v>T</v>
          </cell>
          <cell r="G264" t="str">
            <v>TOTAL</v>
          </cell>
          <cell r="H264" t="str">
            <v>RSE</v>
          </cell>
          <cell r="J264" t="str">
            <v>:</v>
          </cell>
          <cell r="K264" t="str">
            <v>NC</v>
          </cell>
          <cell r="M264" t="str">
            <v>V</v>
          </cell>
          <cell r="N264">
            <v>38461.761354166665</v>
          </cell>
          <cell r="O264" t="str">
            <v>GCHATEAUGIRON</v>
          </cell>
          <cell r="P264">
            <v>38681.43608796296</v>
          </cell>
        </row>
        <row r="265">
          <cell r="A265" t="str">
            <v>1986</v>
          </cell>
          <cell r="B265" t="str">
            <v>SI</v>
          </cell>
          <cell r="C265" t="str">
            <v>ME_SC</v>
          </cell>
          <cell r="D265" t="str">
            <v>A00</v>
          </cell>
          <cell r="E265" t="str">
            <v>FTE</v>
          </cell>
          <cell r="F265" t="str">
            <v>T</v>
          </cell>
          <cell r="G265" t="str">
            <v>TOTAL</v>
          </cell>
          <cell r="H265" t="str">
            <v>RSE</v>
          </cell>
          <cell r="J265" t="str">
            <v>:</v>
          </cell>
          <cell r="K265" t="str">
            <v>NC</v>
          </cell>
          <cell r="M265" t="str">
            <v>V</v>
          </cell>
          <cell r="N265">
            <v>38461.761354166665</v>
          </cell>
          <cell r="O265" t="str">
            <v>GCHATEAUGIRON</v>
          </cell>
          <cell r="P265">
            <v>38681.436030092591</v>
          </cell>
        </row>
        <row r="266">
          <cell r="A266" t="str">
            <v>1985</v>
          </cell>
          <cell r="B266" t="str">
            <v>SI</v>
          </cell>
          <cell r="C266" t="str">
            <v>ME_SC</v>
          </cell>
          <cell r="D266" t="str">
            <v>A00</v>
          </cell>
          <cell r="E266" t="str">
            <v>FTE</v>
          </cell>
          <cell r="F266" t="str">
            <v>T</v>
          </cell>
          <cell r="G266" t="str">
            <v>TOTAL</v>
          </cell>
          <cell r="H266" t="str">
            <v>RSE</v>
          </cell>
          <cell r="J266" t="str">
            <v>:</v>
          </cell>
          <cell r="K266" t="str">
            <v>NC</v>
          </cell>
          <cell r="M266" t="str">
            <v>V</v>
          </cell>
          <cell r="N266">
            <v>38461.761354166665</v>
          </cell>
          <cell r="O266" t="str">
            <v>GCHATEAUGIRON</v>
          </cell>
          <cell r="P266">
            <v>38681.435995370368</v>
          </cell>
        </row>
        <row r="267">
          <cell r="A267" t="str">
            <v>1984</v>
          </cell>
          <cell r="B267" t="str">
            <v>SI</v>
          </cell>
          <cell r="C267" t="str">
            <v>ME_SC</v>
          </cell>
          <cell r="D267" t="str">
            <v>A00</v>
          </cell>
          <cell r="E267" t="str">
            <v>FTE</v>
          </cell>
          <cell r="F267" t="str">
            <v>T</v>
          </cell>
          <cell r="G267" t="str">
            <v>TOTAL</v>
          </cell>
          <cell r="H267" t="str">
            <v>RSE</v>
          </cell>
          <cell r="J267" t="str">
            <v>:</v>
          </cell>
          <cell r="K267" t="str">
            <v>NC</v>
          </cell>
          <cell r="M267" t="str">
            <v>V</v>
          </cell>
          <cell r="N267">
            <v>38461.761354166665</v>
          </cell>
          <cell r="O267" t="str">
            <v>GCHATEAUGIRON</v>
          </cell>
          <cell r="P267">
            <v>38681.435949074075</v>
          </cell>
        </row>
        <row r="268">
          <cell r="A268" t="str">
            <v>1983</v>
          </cell>
          <cell r="B268" t="str">
            <v>SI</v>
          </cell>
          <cell r="C268" t="str">
            <v>ME_SC</v>
          </cell>
          <cell r="D268" t="str">
            <v>A00</v>
          </cell>
          <cell r="E268" t="str">
            <v>FTE</v>
          </cell>
          <cell r="F268" t="str">
            <v>T</v>
          </cell>
          <cell r="G268" t="str">
            <v>TOTAL</v>
          </cell>
          <cell r="H268" t="str">
            <v>RSE</v>
          </cell>
          <cell r="J268" t="str">
            <v>:</v>
          </cell>
          <cell r="K268" t="str">
            <v>NC</v>
          </cell>
          <cell r="M268" t="str">
            <v>V</v>
          </cell>
          <cell r="N268">
            <v>38461.761354166665</v>
          </cell>
          <cell r="O268" t="str">
            <v>GCHATEAUGIRON</v>
          </cell>
          <cell r="P268">
            <v>38681.435914351852</v>
          </cell>
        </row>
        <row r="269">
          <cell r="A269" t="str">
            <v>1982</v>
          </cell>
          <cell r="B269" t="str">
            <v>SI</v>
          </cell>
          <cell r="C269" t="str">
            <v>ME_SC</v>
          </cell>
          <cell r="D269" t="str">
            <v>A00</v>
          </cell>
          <cell r="E269" t="str">
            <v>FTE</v>
          </cell>
          <cell r="F269" t="str">
            <v>T</v>
          </cell>
          <cell r="G269" t="str">
            <v>TOTAL</v>
          </cell>
          <cell r="H269" t="str">
            <v>RSE</v>
          </cell>
          <cell r="J269" t="str">
            <v>:</v>
          </cell>
          <cell r="K269" t="str">
            <v>NC</v>
          </cell>
          <cell r="M269" t="str">
            <v>V</v>
          </cell>
          <cell r="N269">
            <v>38461.761354166665</v>
          </cell>
          <cell r="O269" t="str">
            <v>GCHATEAUGIRON</v>
          </cell>
          <cell r="P269">
            <v>38681.435879629629</v>
          </cell>
        </row>
        <row r="270">
          <cell r="A270" t="str">
            <v>1981</v>
          </cell>
          <cell r="B270" t="str">
            <v>SI</v>
          </cell>
          <cell r="C270" t="str">
            <v>ME_SC</v>
          </cell>
          <cell r="D270" t="str">
            <v>A00</v>
          </cell>
          <cell r="E270" t="str">
            <v>FTE</v>
          </cell>
          <cell r="F270" t="str">
            <v>T</v>
          </cell>
          <cell r="G270" t="str">
            <v>TOTAL</v>
          </cell>
          <cell r="H270" t="str">
            <v>RSE</v>
          </cell>
          <cell r="J270" t="str">
            <v>:</v>
          </cell>
          <cell r="K270" t="str">
            <v>NC</v>
          </cell>
          <cell r="M270" t="str">
            <v>V</v>
          </cell>
          <cell r="N270">
            <v>38461.761354166665</v>
          </cell>
          <cell r="O270" t="str">
            <v>GCHATEAUGIRON</v>
          </cell>
          <cell r="P270">
            <v>38681.435856481483</v>
          </cell>
        </row>
        <row r="271">
          <cell r="A271" t="str">
            <v>1980</v>
          </cell>
          <cell r="B271" t="str">
            <v>SI</v>
          </cell>
          <cell r="C271" t="str">
            <v>ME_SC</v>
          </cell>
          <cell r="D271" t="str">
            <v>A00</v>
          </cell>
          <cell r="E271" t="str">
            <v>FTE</v>
          </cell>
          <cell r="F271" t="str">
            <v>T</v>
          </cell>
          <cell r="G271" t="str">
            <v>TOTAL</v>
          </cell>
          <cell r="H271" t="str">
            <v>RSE</v>
          </cell>
          <cell r="J271" t="str">
            <v>:</v>
          </cell>
          <cell r="K271" t="str">
            <v>NC</v>
          </cell>
          <cell r="M271" t="str">
            <v>V</v>
          </cell>
          <cell r="N271">
            <v>38461.761354166665</v>
          </cell>
          <cell r="O271" t="str">
            <v>GCHATEAUGIRON</v>
          </cell>
          <cell r="P271">
            <v>38681.435833333337</v>
          </cell>
        </row>
        <row r="272">
          <cell r="A272" t="str">
            <v>2002</v>
          </cell>
          <cell r="B272" t="str">
            <v>SK</v>
          </cell>
          <cell r="C272" t="str">
            <v>ME_SC</v>
          </cell>
          <cell r="D272" t="str">
            <v>A00</v>
          </cell>
          <cell r="E272" t="str">
            <v>FTE</v>
          </cell>
          <cell r="F272" t="str">
            <v>T</v>
          </cell>
          <cell r="G272" t="str">
            <v>TOTAL</v>
          </cell>
          <cell r="H272" t="str">
            <v>RSE</v>
          </cell>
          <cell r="I272">
            <v>1212</v>
          </cell>
          <cell r="K272" t="str">
            <v>MS</v>
          </cell>
          <cell r="M272" t="str">
            <v>V</v>
          </cell>
          <cell r="N272">
            <v>38461.761354166665</v>
          </cell>
          <cell r="O272" t="str">
            <v>GCHATEAUGIRON</v>
          </cell>
          <cell r="P272">
            <v>38681.438425925924</v>
          </cell>
          <cell r="Q272" t="str">
            <v>gchateaug</v>
          </cell>
        </row>
        <row r="273">
          <cell r="A273" t="str">
            <v>2001</v>
          </cell>
          <cell r="B273" t="str">
            <v>SK</v>
          </cell>
          <cell r="C273" t="str">
            <v>ME_SC</v>
          </cell>
          <cell r="D273" t="str">
            <v>A00</v>
          </cell>
          <cell r="E273" t="str">
            <v>FTE</v>
          </cell>
          <cell r="F273" t="str">
            <v>T</v>
          </cell>
          <cell r="G273" t="str">
            <v>TOTAL</v>
          </cell>
          <cell r="H273" t="str">
            <v>RSE</v>
          </cell>
          <cell r="I273">
            <v>1303</v>
          </cell>
          <cell r="K273" t="str">
            <v>NC</v>
          </cell>
          <cell r="M273" t="str">
            <v>V</v>
          </cell>
          <cell r="N273">
            <v>38461.761354166665</v>
          </cell>
          <cell r="O273" t="str">
            <v>GCHATEAUGIRON</v>
          </cell>
          <cell r="P273">
            <v>38681.438113425924</v>
          </cell>
        </row>
        <row r="274">
          <cell r="A274" t="str">
            <v>2000</v>
          </cell>
          <cell r="B274" t="str">
            <v>SK</v>
          </cell>
          <cell r="C274" t="str">
            <v>ME_SC</v>
          </cell>
          <cell r="D274" t="str">
            <v>A00</v>
          </cell>
          <cell r="E274" t="str">
            <v>FTE</v>
          </cell>
          <cell r="F274" t="str">
            <v>T</v>
          </cell>
          <cell r="G274" t="str">
            <v>TOTAL</v>
          </cell>
          <cell r="H274" t="str">
            <v>RSE</v>
          </cell>
          <cell r="I274">
            <v>1135</v>
          </cell>
          <cell r="K274" t="str">
            <v>NC</v>
          </cell>
          <cell r="M274" t="str">
            <v>V</v>
          </cell>
          <cell r="N274">
            <v>38461.761354166665</v>
          </cell>
          <cell r="O274" t="str">
            <v>GCHATEAUGIRON</v>
          </cell>
          <cell r="P274">
            <v>38681.437824074077</v>
          </cell>
        </row>
        <row r="275">
          <cell r="A275" t="str">
            <v>1993</v>
          </cell>
          <cell r="B275" t="str">
            <v>LT</v>
          </cell>
          <cell r="C275" t="str">
            <v>NA_SC</v>
          </cell>
          <cell r="D275" t="str">
            <v>A00</v>
          </cell>
          <cell r="E275" t="str">
            <v>FTE</v>
          </cell>
          <cell r="F275" t="str">
            <v>T</v>
          </cell>
          <cell r="G275" t="str">
            <v>TOTAL</v>
          </cell>
          <cell r="H275" t="str">
            <v>RSE</v>
          </cell>
          <cell r="J275" t="str">
            <v>:</v>
          </cell>
          <cell r="K275" t="str">
            <v>NC</v>
          </cell>
          <cell r="M275" t="str">
            <v>V</v>
          </cell>
          <cell r="N275">
            <v>38461.761354166665</v>
          </cell>
          <cell r="O275" t="str">
            <v>GCHATEAUGIRON</v>
          </cell>
          <cell r="P275">
            <v>38681.436493055553</v>
          </cell>
        </row>
        <row r="276">
          <cell r="A276" t="str">
            <v>1992</v>
          </cell>
          <cell r="B276" t="str">
            <v>LT</v>
          </cell>
          <cell r="C276" t="str">
            <v>NA_SC</v>
          </cell>
          <cell r="D276" t="str">
            <v>A00</v>
          </cell>
          <cell r="E276" t="str">
            <v>FTE</v>
          </cell>
          <cell r="F276" t="str">
            <v>T</v>
          </cell>
          <cell r="G276" t="str">
            <v>TOTAL</v>
          </cell>
          <cell r="H276" t="str">
            <v>RSE</v>
          </cell>
          <cell r="J276" t="str">
            <v>:</v>
          </cell>
          <cell r="K276" t="str">
            <v>NC</v>
          </cell>
          <cell r="M276" t="str">
            <v>V</v>
          </cell>
          <cell r="N276">
            <v>38461.761354166665</v>
          </cell>
          <cell r="O276" t="str">
            <v>GCHATEAUGIRON</v>
          </cell>
          <cell r="P276">
            <v>38681.436400462961</v>
          </cell>
        </row>
        <row r="277">
          <cell r="A277" t="str">
            <v>1991</v>
          </cell>
          <cell r="B277" t="str">
            <v>LT</v>
          </cell>
          <cell r="C277" t="str">
            <v>NA_SC</v>
          </cell>
          <cell r="D277" t="str">
            <v>A00</v>
          </cell>
          <cell r="E277" t="str">
            <v>FTE</v>
          </cell>
          <cell r="F277" t="str">
            <v>T</v>
          </cell>
          <cell r="G277" t="str">
            <v>TOTAL</v>
          </cell>
          <cell r="H277" t="str">
            <v>RSE</v>
          </cell>
          <cell r="J277" t="str">
            <v>:</v>
          </cell>
          <cell r="K277" t="str">
            <v>NC</v>
          </cell>
          <cell r="M277" t="str">
            <v>V</v>
          </cell>
          <cell r="N277">
            <v>38461.761354166665</v>
          </cell>
          <cell r="O277" t="str">
            <v>GCHATEAUGIRON</v>
          </cell>
          <cell r="P277">
            <v>38681.436319444445</v>
          </cell>
        </row>
        <row r="278">
          <cell r="A278" t="str">
            <v>1990</v>
          </cell>
          <cell r="B278" t="str">
            <v>LT</v>
          </cell>
          <cell r="C278" t="str">
            <v>NA_SC</v>
          </cell>
          <cell r="D278" t="str">
            <v>A00</v>
          </cell>
          <cell r="E278" t="str">
            <v>FTE</v>
          </cell>
          <cell r="F278" t="str">
            <v>T</v>
          </cell>
          <cell r="G278" t="str">
            <v>TOTAL</v>
          </cell>
          <cell r="H278" t="str">
            <v>RSE</v>
          </cell>
          <cell r="J278" t="str">
            <v>:</v>
          </cell>
          <cell r="K278" t="str">
            <v>NC</v>
          </cell>
          <cell r="M278" t="str">
            <v>V</v>
          </cell>
          <cell r="N278">
            <v>38461.761354166665</v>
          </cell>
          <cell r="O278" t="str">
            <v>GCHATEAUGIRON</v>
          </cell>
          <cell r="P278">
            <v>38681.436238425929</v>
          </cell>
        </row>
        <row r="279">
          <cell r="A279" t="str">
            <v>1989</v>
          </cell>
          <cell r="B279" t="str">
            <v>LT</v>
          </cell>
          <cell r="C279" t="str">
            <v>NA_SC</v>
          </cell>
          <cell r="D279" t="str">
            <v>A00</v>
          </cell>
          <cell r="E279" t="str">
            <v>FTE</v>
          </cell>
          <cell r="F279" t="str">
            <v>T</v>
          </cell>
          <cell r="G279" t="str">
            <v>TOTAL</v>
          </cell>
          <cell r="H279" t="str">
            <v>RSE</v>
          </cell>
          <cell r="J279" t="str">
            <v>:</v>
          </cell>
          <cell r="K279" t="str">
            <v>NC</v>
          </cell>
          <cell r="M279" t="str">
            <v>V</v>
          </cell>
          <cell r="N279">
            <v>38461.761354166665</v>
          </cell>
          <cell r="O279" t="str">
            <v>GCHATEAUGIRON</v>
          </cell>
          <cell r="P279">
            <v>38681.436180555553</v>
          </cell>
        </row>
        <row r="280">
          <cell r="A280" t="str">
            <v>1988</v>
          </cell>
          <cell r="B280" t="str">
            <v>LT</v>
          </cell>
          <cell r="C280" t="str">
            <v>NA_SC</v>
          </cell>
          <cell r="D280" t="str">
            <v>A00</v>
          </cell>
          <cell r="E280" t="str">
            <v>FTE</v>
          </cell>
          <cell r="F280" t="str">
            <v>T</v>
          </cell>
          <cell r="G280" t="str">
            <v>TOTAL</v>
          </cell>
          <cell r="H280" t="str">
            <v>RSE</v>
          </cell>
          <cell r="J280" t="str">
            <v>:</v>
          </cell>
          <cell r="K280" t="str">
            <v>NC</v>
          </cell>
          <cell r="M280" t="str">
            <v>V</v>
          </cell>
          <cell r="N280">
            <v>38461.761354166665</v>
          </cell>
          <cell r="O280" t="str">
            <v>GCHATEAUGIRON</v>
          </cell>
          <cell r="P280">
            <v>38681.436122685183</v>
          </cell>
        </row>
        <row r="281">
          <cell r="A281" t="str">
            <v>1987</v>
          </cell>
          <cell r="B281" t="str">
            <v>LT</v>
          </cell>
          <cell r="C281" t="str">
            <v>NA_SC</v>
          </cell>
          <cell r="D281" t="str">
            <v>A00</v>
          </cell>
          <cell r="E281" t="str">
            <v>FTE</v>
          </cell>
          <cell r="F281" t="str">
            <v>T</v>
          </cell>
          <cell r="G281" t="str">
            <v>TOTAL</v>
          </cell>
          <cell r="H281" t="str">
            <v>RSE</v>
          </cell>
          <cell r="J281" t="str">
            <v>:</v>
          </cell>
          <cell r="K281" t="str">
            <v>NC</v>
          </cell>
          <cell r="M281" t="str">
            <v>V</v>
          </cell>
          <cell r="N281">
            <v>38461.761354166665</v>
          </cell>
          <cell r="O281" t="str">
            <v>GCHATEAUGIRON</v>
          </cell>
          <cell r="P281">
            <v>38681.436064814814</v>
          </cell>
        </row>
        <row r="282">
          <cell r="A282" t="str">
            <v>1986</v>
          </cell>
          <cell r="B282" t="str">
            <v>LT</v>
          </cell>
          <cell r="C282" t="str">
            <v>NA_SC</v>
          </cell>
          <cell r="D282" t="str">
            <v>A00</v>
          </cell>
          <cell r="E282" t="str">
            <v>FTE</v>
          </cell>
          <cell r="F282" t="str">
            <v>T</v>
          </cell>
          <cell r="G282" t="str">
            <v>TOTAL</v>
          </cell>
          <cell r="H282" t="str">
            <v>RSE</v>
          </cell>
          <cell r="J282" t="str">
            <v>:</v>
          </cell>
          <cell r="K282" t="str">
            <v>NC</v>
          </cell>
          <cell r="M282" t="str">
            <v>V</v>
          </cell>
          <cell r="N282">
            <v>38461.761354166665</v>
          </cell>
          <cell r="O282" t="str">
            <v>GCHATEAUGIRON</v>
          </cell>
          <cell r="P282">
            <v>38681.436018518521</v>
          </cell>
        </row>
        <row r="283">
          <cell r="A283" t="str">
            <v>1985</v>
          </cell>
          <cell r="B283" t="str">
            <v>LT</v>
          </cell>
          <cell r="C283" t="str">
            <v>NA_SC</v>
          </cell>
          <cell r="D283" t="str">
            <v>A00</v>
          </cell>
          <cell r="E283" t="str">
            <v>FTE</v>
          </cell>
          <cell r="F283" t="str">
            <v>T</v>
          </cell>
          <cell r="G283" t="str">
            <v>TOTAL</v>
          </cell>
          <cell r="H283" t="str">
            <v>RSE</v>
          </cell>
          <cell r="J283" t="str">
            <v>:</v>
          </cell>
          <cell r="K283" t="str">
            <v>NC</v>
          </cell>
          <cell r="M283" t="str">
            <v>V</v>
          </cell>
          <cell r="N283">
            <v>38461.761354166665</v>
          </cell>
          <cell r="O283" t="str">
            <v>GCHATEAUGIRON</v>
          </cell>
          <cell r="P283">
            <v>38681.435972222222</v>
          </cell>
        </row>
        <row r="284">
          <cell r="A284" t="str">
            <v>1984</v>
          </cell>
          <cell r="B284" t="str">
            <v>LT</v>
          </cell>
          <cell r="C284" t="str">
            <v>NA_SC</v>
          </cell>
          <cell r="D284" t="str">
            <v>A00</v>
          </cell>
          <cell r="E284" t="str">
            <v>FTE</v>
          </cell>
          <cell r="F284" t="str">
            <v>T</v>
          </cell>
          <cell r="G284" t="str">
            <v>TOTAL</v>
          </cell>
          <cell r="H284" t="str">
            <v>RSE</v>
          </cell>
          <cell r="J284" t="str">
            <v>:</v>
          </cell>
          <cell r="K284" t="str">
            <v>NC</v>
          </cell>
          <cell r="M284" t="str">
            <v>V</v>
          </cell>
          <cell r="N284">
            <v>38461.761354166665</v>
          </cell>
          <cell r="O284" t="str">
            <v>GCHATEAUGIRON</v>
          </cell>
          <cell r="P284">
            <v>38681.435937499999</v>
          </cell>
        </row>
        <row r="285">
          <cell r="A285" t="str">
            <v>1983</v>
          </cell>
          <cell r="B285" t="str">
            <v>LT</v>
          </cell>
          <cell r="C285" t="str">
            <v>NA_SC</v>
          </cell>
          <cell r="D285" t="str">
            <v>A00</v>
          </cell>
          <cell r="E285" t="str">
            <v>FTE</v>
          </cell>
          <cell r="F285" t="str">
            <v>T</v>
          </cell>
          <cell r="G285" t="str">
            <v>TOTAL</v>
          </cell>
          <cell r="H285" t="str">
            <v>RSE</v>
          </cell>
          <cell r="J285" t="str">
            <v>:</v>
          </cell>
          <cell r="K285" t="str">
            <v>NC</v>
          </cell>
          <cell r="M285" t="str">
            <v>V</v>
          </cell>
          <cell r="N285">
            <v>38461.761354166665</v>
          </cell>
          <cell r="O285" t="str">
            <v>GCHATEAUGIRON</v>
          </cell>
          <cell r="P285">
            <v>38681.435902777775</v>
          </cell>
        </row>
        <row r="286">
          <cell r="A286" t="str">
            <v>1982</v>
          </cell>
          <cell r="B286" t="str">
            <v>LT</v>
          </cell>
          <cell r="C286" t="str">
            <v>NA_SC</v>
          </cell>
          <cell r="D286" t="str">
            <v>A00</v>
          </cell>
          <cell r="E286" t="str">
            <v>FTE</v>
          </cell>
          <cell r="F286" t="str">
            <v>T</v>
          </cell>
          <cell r="G286" t="str">
            <v>TOTAL</v>
          </cell>
          <cell r="H286" t="str">
            <v>RSE</v>
          </cell>
          <cell r="J286" t="str">
            <v>:</v>
          </cell>
          <cell r="K286" t="str">
            <v>NC</v>
          </cell>
          <cell r="M286" t="str">
            <v>V</v>
          </cell>
          <cell r="N286">
            <v>38461.761354166665</v>
          </cell>
          <cell r="O286" t="str">
            <v>GCHATEAUGIRON</v>
          </cell>
          <cell r="P286">
            <v>38681.435879629629</v>
          </cell>
        </row>
        <row r="287">
          <cell r="A287" t="str">
            <v>1981</v>
          </cell>
          <cell r="B287" t="str">
            <v>LT</v>
          </cell>
          <cell r="C287" t="str">
            <v>NA_SC</v>
          </cell>
          <cell r="D287" t="str">
            <v>A00</v>
          </cell>
          <cell r="E287" t="str">
            <v>FTE</v>
          </cell>
          <cell r="F287" t="str">
            <v>T</v>
          </cell>
          <cell r="G287" t="str">
            <v>TOTAL</v>
          </cell>
          <cell r="H287" t="str">
            <v>RSE</v>
          </cell>
          <cell r="J287" t="str">
            <v>:</v>
          </cell>
          <cell r="K287" t="str">
            <v>NC</v>
          </cell>
          <cell r="M287" t="str">
            <v>V</v>
          </cell>
          <cell r="N287">
            <v>38461.761354166665</v>
          </cell>
          <cell r="O287" t="str">
            <v>GCHATEAUGIRON</v>
          </cell>
          <cell r="P287">
            <v>38681.435844907406</v>
          </cell>
        </row>
        <row r="288">
          <cell r="A288" t="str">
            <v>1980</v>
          </cell>
          <cell r="B288" t="str">
            <v>LT</v>
          </cell>
          <cell r="C288" t="str">
            <v>NA_SC</v>
          </cell>
          <cell r="D288" t="str">
            <v>A00</v>
          </cell>
          <cell r="E288" t="str">
            <v>FTE</v>
          </cell>
          <cell r="F288" t="str">
            <v>T</v>
          </cell>
          <cell r="G288" t="str">
            <v>TOTAL</v>
          </cell>
          <cell r="H288" t="str">
            <v>RSE</v>
          </cell>
          <cell r="J288" t="str">
            <v>:</v>
          </cell>
          <cell r="K288" t="str">
            <v>NC</v>
          </cell>
          <cell r="M288" t="str">
            <v>V</v>
          </cell>
          <cell r="N288">
            <v>38461.761354166665</v>
          </cell>
          <cell r="O288" t="str">
            <v>GCHATEAUGIRON</v>
          </cell>
          <cell r="P288">
            <v>38681.43582175926</v>
          </cell>
        </row>
        <row r="289">
          <cell r="A289" t="str">
            <v>2002</v>
          </cell>
          <cell r="B289" t="str">
            <v>HU</v>
          </cell>
          <cell r="C289" t="str">
            <v>NA_SC</v>
          </cell>
          <cell r="D289" t="str">
            <v>A00</v>
          </cell>
          <cell r="E289" t="str">
            <v>FTE</v>
          </cell>
          <cell r="F289" t="str">
            <v>T</v>
          </cell>
          <cell r="G289" t="str">
            <v>TOTAL</v>
          </cell>
          <cell r="H289" t="str">
            <v>RSE</v>
          </cell>
          <cell r="I289">
            <v>2923</v>
          </cell>
          <cell r="K289" t="str">
            <v>MS</v>
          </cell>
          <cell r="M289" t="str">
            <v>V</v>
          </cell>
          <cell r="N289">
            <v>38461.761354166665</v>
          </cell>
          <cell r="O289" t="str">
            <v>GCHATEAUGIRON</v>
          </cell>
          <cell r="P289">
            <v>38681.438287037039</v>
          </cell>
          <cell r="Q289" t="str">
            <v>gchateaug</v>
          </cell>
        </row>
        <row r="290">
          <cell r="A290" t="str">
            <v>2001</v>
          </cell>
          <cell r="B290" t="str">
            <v>HU</v>
          </cell>
          <cell r="C290" t="str">
            <v>NA_SC</v>
          </cell>
          <cell r="D290" t="str">
            <v>A00</v>
          </cell>
          <cell r="E290" t="str">
            <v>FTE</v>
          </cell>
          <cell r="F290" t="str">
            <v>T</v>
          </cell>
          <cell r="G290" t="str">
            <v>TOTAL</v>
          </cell>
          <cell r="H290" t="str">
            <v>RSE</v>
          </cell>
          <cell r="I290">
            <v>2544</v>
          </cell>
          <cell r="K290" t="str">
            <v>NC</v>
          </cell>
          <cell r="M290" t="str">
            <v>V</v>
          </cell>
          <cell r="N290">
            <v>38461.761354166665</v>
          </cell>
          <cell r="O290" t="str">
            <v>GCHATEAUGIRON</v>
          </cell>
          <cell r="P290">
            <v>38681.437986111108</v>
          </cell>
        </row>
        <row r="291">
          <cell r="A291" t="str">
            <v>2000</v>
          </cell>
          <cell r="B291" t="str">
            <v>HU</v>
          </cell>
          <cell r="C291" t="str">
            <v>NA_SC</v>
          </cell>
          <cell r="D291" t="str">
            <v>A00</v>
          </cell>
          <cell r="E291" t="str">
            <v>FTE</v>
          </cell>
          <cell r="F291" t="str">
            <v>T</v>
          </cell>
          <cell r="G291" t="str">
            <v>TOTAL</v>
          </cell>
          <cell r="H291" t="str">
            <v>RSE</v>
          </cell>
          <cell r="I291">
            <v>2428</v>
          </cell>
          <cell r="K291" t="str">
            <v>NC</v>
          </cell>
          <cell r="M291" t="str">
            <v>V</v>
          </cell>
          <cell r="N291">
            <v>38461.761354166665</v>
          </cell>
          <cell r="O291" t="str">
            <v>GCHATEAUGIRON</v>
          </cell>
          <cell r="P291">
            <v>38681.437719907408</v>
          </cell>
        </row>
        <row r="292">
          <cell r="A292" t="str">
            <v>1999</v>
          </cell>
          <cell r="B292" t="str">
            <v>HU</v>
          </cell>
          <cell r="C292" t="str">
            <v>NA_SC</v>
          </cell>
          <cell r="D292" t="str">
            <v>A00</v>
          </cell>
          <cell r="E292" t="str">
            <v>FTE</v>
          </cell>
          <cell r="F292" t="str">
            <v>T</v>
          </cell>
          <cell r="G292" t="str">
            <v>TOTAL</v>
          </cell>
          <cell r="H292" t="str">
            <v>RSE</v>
          </cell>
          <cell r="I292">
            <v>2267</v>
          </cell>
          <cell r="K292" t="str">
            <v>NC</v>
          </cell>
          <cell r="M292" t="str">
            <v>V</v>
          </cell>
          <cell r="N292">
            <v>38461.761354166665</v>
          </cell>
          <cell r="O292" t="str">
            <v>GCHATEAUGIRON</v>
          </cell>
          <cell r="P292">
            <v>38681.437488425923</v>
          </cell>
        </row>
        <row r="293">
          <cell r="A293" t="str">
            <v>1998</v>
          </cell>
          <cell r="B293" t="str">
            <v>HU</v>
          </cell>
          <cell r="C293" t="str">
            <v>NA_SC</v>
          </cell>
          <cell r="D293" t="str">
            <v>A00</v>
          </cell>
          <cell r="E293" t="str">
            <v>FTE</v>
          </cell>
          <cell r="F293" t="str">
            <v>T</v>
          </cell>
          <cell r="G293" t="str">
            <v>TOTAL</v>
          </cell>
          <cell r="H293" t="str">
            <v>RSE</v>
          </cell>
          <cell r="I293">
            <v>2115</v>
          </cell>
          <cell r="K293" t="str">
            <v>NC</v>
          </cell>
          <cell r="M293" t="str">
            <v>V</v>
          </cell>
          <cell r="N293">
            <v>38461.761354166665</v>
          </cell>
          <cell r="O293" t="str">
            <v>GCHATEAUGIRON</v>
          </cell>
          <cell r="P293">
            <v>38681.437245370369</v>
          </cell>
        </row>
        <row r="294">
          <cell r="A294" t="str">
            <v>1997</v>
          </cell>
          <cell r="B294" t="str">
            <v>HU</v>
          </cell>
          <cell r="C294" t="str">
            <v>NA_SC</v>
          </cell>
          <cell r="D294" t="str">
            <v>A00</v>
          </cell>
          <cell r="E294" t="str">
            <v>FTE</v>
          </cell>
          <cell r="F294" t="str">
            <v>T</v>
          </cell>
          <cell r="G294" t="str">
            <v>TOTAL</v>
          </cell>
          <cell r="H294" t="str">
            <v>RSE</v>
          </cell>
          <cell r="I294">
            <v>2052</v>
          </cell>
          <cell r="K294" t="str">
            <v>NC</v>
          </cell>
          <cell r="M294" t="str">
            <v>V</v>
          </cell>
          <cell r="N294">
            <v>38461.761354166665</v>
          </cell>
          <cell r="O294" t="str">
            <v>GCHATEAUGIRON</v>
          </cell>
          <cell r="P294">
            <v>38681.437048611115</v>
          </cell>
        </row>
        <row r="295">
          <cell r="A295" t="str">
            <v>1996</v>
          </cell>
          <cell r="B295" t="str">
            <v>HU</v>
          </cell>
          <cell r="C295" t="str">
            <v>NA_SC</v>
          </cell>
          <cell r="D295" t="str">
            <v>A00</v>
          </cell>
          <cell r="E295" t="str">
            <v>FTE</v>
          </cell>
          <cell r="F295" t="str">
            <v>T</v>
          </cell>
          <cell r="G295" t="str">
            <v>TOTAL</v>
          </cell>
          <cell r="H295" t="str">
            <v>RSE</v>
          </cell>
          <cell r="I295">
            <v>2171</v>
          </cell>
          <cell r="K295" t="str">
            <v>NC</v>
          </cell>
          <cell r="M295" t="str">
            <v>V</v>
          </cell>
          <cell r="N295">
            <v>38461.761354166665</v>
          </cell>
          <cell r="O295" t="str">
            <v>GCHATEAUGIRON</v>
          </cell>
          <cell r="P295">
            <v>38681.436874999999</v>
          </cell>
        </row>
        <row r="296">
          <cell r="A296" t="str">
            <v>1995</v>
          </cell>
          <cell r="B296" t="str">
            <v>HU</v>
          </cell>
          <cell r="C296" t="str">
            <v>NA_SC</v>
          </cell>
          <cell r="D296" t="str">
            <v>A00</v>
          </cell>
          <cell r="E296" t="str">
            <v>FTE</v>
          </cell>
          <cell r="F296" t="str">
            <v>T</v>
          </cell>
          <cell r="G296" t="str">
            <v>TOTAL</v>
          </cell>
          <cell r="H296" t="str">
            <v>RSE</v>
          </cell>
          <cell r="I296">
            <v>2211</v>
          </cell>
          <cell r="K296" t="str">
            <v>NC</v>
          </cell>
          <cell r="M296" t="str">
            <v>V</v>
          </cell>
          <cell r="N296">
            <v>38461.761354166665</v>
          </cell>
          <cell r="O296" t="str">
            <v>GCHATEAUGIRON</v>
          </cell>
          <cell r="P296">
            <v>38681.436724537038</v>
          </cell>
        </row>
        <row r="297">
          <cell r="A297" t="str">
            <v>1994</v>
          </cell>
          <cell r="B297" t="str">
            <v>HU</v>
          </cell>
          <cell r="C297" t="str">
            <v>NA_SC</v>
          </cell>
          <cell r="D297" t="str">
            <v>A00</v>
          </cell>
          <cell r="E297" t="str">
            <v>FTE</v>
          </cell>
          <cell r="F297" t="str">
            <v>T</v>
          </cell>
          <cell r="G297" t="str">
            <v>TOTAL</v>
          </cell>
          <cell r="H297" t="str">
            <v>RSE</v>
          </cell>
          <cell r="I297">
            <v>2420</v>
          </cell>
          <cell r="K297" t="str">
            <v>NC</v>
          </cell>
          <cell r="M297" t="str">
            <v>V</v>
          </cell>
          <cell r="N297">
            <v>38461.761354166665</v>
          </cell>
          <cell r="O297" t="str">
            <v>GCHATEAUGIRON</v>
          </cell>
          <cell r="P297">
            <v>38681.436585648145</v>
          </cell>
        </row>
        <row r="298">
          <cell r="A298" t="str">
            <v>1993</v>
          </cell>
          <cell r="B298" t="str">
            <v>HU</v>
          </cell>
          <cell r="C298" t="str">
            <v>NA_SC</v>
          </cell>
          <cell r="D298" t="str">
            <v>A00</v>
          </cell>
          <cell r="E298" t="str">
            <v>FTE</v>
          </cell>
          <cell r="F298" t="str">
            <v>T</v>
          </cell>
          <cell r="G298" t="str">
            <v>TOTAL</v>
          </cell>
          <cell r="H298" t="str">
            <v>RSE</v>
          </cell>
          <cell r="I298">
            <v>2499</v>
          </cell>
          <cell r="K298" t="str">
            <v>NC</v>
          </cell>
          <cell r="M298" t="str">
            <v>V</v>
          </cell>
          <cell r="N298">
            <v>38461.761354166665</v>
          </cell>
          <cell r="O298" t="str">
            <v>GCHATEAUGIRON</v>
          </cell>
          <cell r="P298">
            <v>38681.436481481483</v>
          </cell>
        </row>
        <row r="299">
          <cell r="A299" t="str">
            <v>1992</v>
          </cell>
          <cell r="B299" t="str">
            <v>HU</v>
          </cell>
          <cell r="C299" t="str">
            <v>NA_SC</v>
          </cell>
          <cell r="D299" t="str">
            <v>A00</v>
          </cell>
          <cell r="E299" t="str">
            <v>FTE</v>
          </cell>
          <cell r="F299" t="str">
            <v>T</v>
          </cell>
          <cell r="G299" t="str">
            <v>TOTAL</v>
          </cell>
          <cell r="H299" t="str">
            <v>RSE</v>
          </cell>
          <cell r="I299">
            <v>2649</v>
          </cell>
          <cell r="K299" t="str">
            <v>NC</v>
          </cell>
          <cell r="M299" t="str">
            <v>V</v>
          </cell>
          <cell r="N299">
            <v>38461.761354166665</v>
          </cell>
          <cell r="O299" t="str">
            <v>GCHATEAUGIRON</v>
          </cell>
          <cell r="P299">
            <v>38681.436388888891</v>
          </cell>
        </row>
        <row r="300">
          <cell r="A300" t="str">
            <v>1991</v>
          </cell>
          <cell r="B300" t="str">
            <v>HU</v>
          </cell>
          <cell r="C300" t="str">
            <v>NA_SC</v>
          </cell>
          <cell r="D300" t="str">
            <v>A00</v>
          </cell>
          <cell r="E300" t="str">
            <v>FTE</v>
          </cell>
          <cell r="F300" t="str">
            <v>T</v>
          </cell>
          <cell r="G300" t="str">
            <v>TOTAL</v>
          </cell>
          <cell r="H300" t="str">
            <v>RSE</v>
          </cell>
          <cell r="I300">
            <v>2591</v>
          </cell>
          <cell r="K300" t="str">
            <v>NC</v>
          </cell>
          <cell r="M300" t="str">
            <v>V</v>
          </cell>
          <cell r="N300">
            <v>38461.761354166665</v>
          </cell>
          <cell r="O300" t="str">
            <v>GCHATEAUGIRON</v>
          </cell>
          <cell r="P300">
            <v>38681.436307870368</v>
          </cell>
        </row>
        <row r="301">
          <cell r="A301" t="str">
            <v>1990</v>
          </cell>
          <cell r="B301" t="str">
            <v>HU</v>
          </cell>
          <cell r="C301" t="str">
            <v>NA_SC</v>
          </cell>
          <cell r="D301" t="str">
            <v>A00</v>
          </cell>
          <cell r="E301" t="str">
            <v>FTE</v>
          </cell>
          <cell r="F301" t="str">
            <v>T</v>
          </cell>
          <cell r="G301" t="str">
            <v>TOTAL</v>
          </cell>
          <cell r="H301" t="str">
            <v>RSE</v>
          </cell>
          <cell r="I301">
            <v>2823</v>
          </cell>
          <cell r="K301" t="str">
            <v>NC</v>
          </cell>
          <cell r="M301" t="str">
            <v>V</v>
          </cell>
          <cell r="N301">
            <v>38461.761354166665</v>
          </cell>
          <cell r="O301" t="str">
            <v>GCHATEAUGIRON</v>
          </cell>
          <cell r="P301">
            <v>38681.436238425929</v>
          </cell>
        </row>
        <row r="302">
          <cell r="A302" t="str">
            <v>1989</v>
          </cell>
          <cell r="B302" t="str">
            <v>HU</v>
          </cell>
          <cell r="C302" t="str">
            <v>NA_SC</v>
          </cell>
          <cell r="D302" t="str">
            <v>A00</v>
          </cell>
          <cell r="E302" t="str">
            <v>FTE</v>
          </cell>
          <cell r="F302" t="str">
            <v>T</v>
          </cell>
          <cell r="G302" t="str">
            <v>TOTAL</v>
          </cell>
          <cell r="H302" t="str">
            <v>RSE</v>
          </cell>
          <cell r="I302">
            <v>2952</v>
          </cell>
          <cell r="K302" t="str">
            <v>NC</v>
          </cell>
          <cell r="M302" t="str">
            <v>V</v>
          </cell>
          <cell r="N302">
            <v>38461.761354166665</v>
          </cell>
          <cell r="O302" t="str">
            <v>GCHATEAUGIRON</v>
          </cell>
          <cell r="P302">
            <v>38681.436168981483</v>
          </cell>
        </row>
        <row r="303">
          <cell r="A303" t="str">
            <v>1988</v>
          </cell>
          <cell r="B303" t="str">
            <v>HU</v>
          </cell>
          <cell r="C303" t="str">
            <v>NA_SC</v>
          </cell>
          <cell r="D303" t="str">
            <v>A00</v>
          </cell>
          <cell r="E303" t="str">
            <v>FTE</v>
          </cell>
          <cell r="F303" t="str">
            <v>T</v>
          </cell>
          <cell r="G303" t="str">
            <v>TOTAL</v>
          </cell>
          <cell r="H303" t="str">
            <v>RSE</v>
          </cell>
          <cell r="I303">
            <v>2896</v>
          </cell>
          <cell r="K303" t="str">
            <v>NC</v>
          </cell>
          <cell r="M303" t="str">
            <v>V</v>
          </cell>
          <cell r="N303">
            <v>38461.761354166665</v>
          </cell>
          <cell r="O303" t="str">
            <v>GCHATEAUGIRON</v>
          </cell>
          <cell r="P303">
            <v>38681.436122685183</v>
          </cell>
        </row>
        <row r="304">
          <cell r="A304" t="str">
            <v>1987</v>
          </cell>
          <cell r="B304" t="str">
            <v>HU</v>
          </cell>
          <cell r="C304" t="str">
            <v>NA_SC</v>
          </cell>
          <cell r="D304" t="str">
            <v>A00</v>
          </cell>
          <cell r="E304" t="str">
            <v>FTE</v>
          </cell>
          <cell r="F304" t="str">
            <v>T</v>
          </cell>
          <cell r="G304" t="str">
            <v>TOTAL</v>
          </cell>
          <cell r="H304" t="str">
            <v>RSE</v>
          </cell>
          <cell r="I304">
            <v>2812</v>
          </cell>
          <cell r="K304" t="str">
            <v>NC</v>
          </cell>
          <cell r="M304" t="str">
            <v>V</v>
          </cell>
          <cell r="N304">
            <v>38461.761354166665</v>
          </cell>
          <cell r="O304" t="str">
            <v>GCHATEAUGIRON</v>
          </cell>
          <cell r="P304">
            <v>38681.436064814814</v>
          </cell>
        </row>
        <row r="305">
          <cell r="A305" t="str">
            <v>1986</v>
          </cell>
          <cell r="B305" t="str">
            <v>HU</v>
          </cell>
          <cell r="C305" t="str">
            <v>NA_SC</v>
          </cell>
          <cell r="D305" t="str">
            <v>A00</v>
          </cell>
          <cell r="E305" t="str">
            <v>FTE</v>
          </cell>
          <cell r="F305" t="str">
            <v>T</v>
          </cell>
          <cell r="G305" t="str">
            <v>TOTAL</v>
          </cell>
          <cell r="H305" t="str">
            <v>RSE</v>
          </cell>
          <cell r="J305" t="str">
            <v>:</v>
          </cell>
          <cell r="K305" t="str">
            <v>NC</v>
          </cell>
          <cell r="M305" t="str">
            <v>V</v>
          </cell>
          <cell r="N305">
            <v>38461.761354166665</v>
          </cell>
          <cell r="O305" t="str">
            <v>GCHATEAUGIRON</v>
          </cell>
          <cell r="P305">
            <v>38681.436018518521</v>
          </cell>
        </row>
        <row r="306">
          <cell r="A306" t="str">
            <v>1985</v>
          </cell>
          <cell r="B306" t="str">
            <v>HU</v>
          </cell>
          <cell r="C306" t="str">
            <v>NA_SC</v>
          </cell>
          <cell r="D306" t="str">
            <v>A00</v>
          </cell>
          <cell r="E306" t="str">
            <v>FTE</v>
          </cell>
          <cell r="F306" t="str">
            <v>T</v>
          </cell>
          <cell r="G306" t="str">
            <v>TOTAL</v>
          </cell>
          <cell r="H306" t="str">
            <v>RSE</v>
          </cell>
          <cell r="J306" t="str">
            <v>:</v>
          </cell>
          <cell r="K306" t="str">
            <v>NC</v>
          </cell>
          <cell r="M306" t="str">
            <v>V</v>
          </cell>
          <cell r="N306">
            <v>38461.761354166665</v>
          </cell>
          <cell r="O306" t="str">
            <v>GCHATEAUGIRON</v>
          </cell>
          <cell r="P306">
            <v>38681.435972222222</v>
          </cell>
        </row>
        <row r="307">
          <cell r="A307" t="str">
            <v>1984</v>
          </cell>
          <cell r="B307" t="str">
            <v>HU</v>
          </cell>
          <cell r="C307" t="str">
            <v>NA_SC</v>
          </cell>
          <cell r="D307" t="str">
            <v>A00</v>
          </cell>
          <cell r="E307" t="str">
            <v>FTE</v>
          </cell>
          <cell r="F307" t="str">
            <v>T</v>
          </cell>
          <cell r="G307" t="str">
            <v>TOTAL</v>
          </cell>
          <cell r="H307" t="str">
            <v>RSE</v>
          </cell>
          <cell r="J307" t="str">
            <v>:</v>
          </cell>
          <cell r="K307" t="str">
            <v>NC</v>
          </cell>
          <cell r="M307" t="str">
            <v>V</v>
          </cell>
          <cell r="N307">
            <v>38461.761354166665</v>
          </cell>
          <cell r="O307" t="str">
            <v>GCHATEAUGIRON</v>
          </cell>
          <cell r="P307">
            <v>38681.435937499999</v>
          </cell>
        </row>
        <row r="308">
          <cell r="A308" t="str">
            <v>1983</v>
          </cell>
          <cell r="B308" t="str">
            <v>HU</v>
          </cell>
          <cell r="C308" t="str">
            <v>NA_SC</v>
          </cell>
          <cell r="D308" t="str">
            <v>A00</v>
          </cell>
          <cell r="E308" t="str">
            <v>FTE</v>
          </cell>
          <cell r="F308" t="str">
            <v>T</v>
          </cell>
          <cell r="G308" t="str">
            <v>TOTAL</v>
          </cell>
          <cell r="H308" t="str">
            <v>RSE</v>
          </cell>
          <cell r="J308" t="str">
            <v>:</v>
          </cell>
          <cell r="K308" t="str">
            <v>NC</v>
          </cell>
          <cell r="M308" t="str">
            <v>V</v>
          </cell>
          <cell r="N308">
            <v>38461.761354166665</v>
          </cell>
          <cell r="O308" t="str">
            <v>GCHATEAUGIRON</v>
          </cell>
          <cell r="P308">
            <v>38681.435902777775</v>
          </cell>
        </row>
        <row r="309">
          <cell r="A309" t="str">
            <v>1982</v>
          </cell>
          <cell r="B309" t="str">
            <v>HU</v>
          </cell>
          <cell r="C309" t="str">
            <v>NA_SC</v>
          </cell>
          <cell r="D309" t="str">
            <v>A00</v>
          </cell>
          <cell r="E309" t="str">
            <v>FTE</v>
          </cell>
          <cell r="F309" t="str">
            <v>T</v>
          </cell>
          <cell r="G309" t="str">
            <v>TOTAL</v>
          </cell>
          <cell r="H309" t="str">
            <v>RSE</v>
          </cell>
          <cell r="J309" t="str">
            <v>:</v>
          </cell>
          <cell r="K309" t="str">
            <v>NC</v>
          </cell>
          <cell r="M309" t="str">
            <v>V</v>
          </cell>
          <cell r="N309">
            <v>38461.761354166665</v>
          </cell>
          <cell r="O309" t="str">
            <v>GCHATEAUGIRON</v>
          </cell>
          <cell r="P309">
            <v>38681.435868055552</v>
          </cell>
        </row>
        <row r="310">
          <cell r="A310" t="str">
            <v>1981</v>
          </cell>
          <cell r="B310" t="str">
            <v>HU</v>
          </cell>
          <cell r="C310" t="str">
            <v>NA_SC</v>
          </cell>
          <cell r="D310" t="str">
            <v>A00</v>
          </cell>
          <cell r="E310" t="str">
            <v>FTE</v>
          </cell>
          <cell r="F310" t="str">
            <v>T</v>
          </cell>
          <cell r="G310" t="str">
            <v>TOTAL</v>
          </cell>
          <cell r="H310" t="str">
            <v>RSE</v>
          </cell>
          <cell r="J310" t="str">
            <v>:</v>
          </cell>
          <cell r="K310" t="str">
            <v>NC</v>
          </cell>
          <cell r="M310" t="str">
            <v>V</v>
          </cell>
          <cell r="N310">
            <v>38461.761354166665</v>
          </cell>
          <cell r="O310" t="str">
            <v>GCHATEAUGIRON</v>
          </cell>
          <cell r="P310">
            <v>38681.435844907406</v>
          </cell>
        </row>
        <row r="311">
          <cell r="A311" t="str">
            <v>1980</v>
          </cell>
          <cell r="B311" t="str">
            <v>HU</v>
          </cell>
          <cell r="C311" t="str">
            <v>NA_SC</v>
          </cell>
          <cell r="D311" t="str">
            <v>A00</v>
          </cell>
          <cell r="E311" t="str">
            <v>FTE</v>
          </cell>
          <cell r="F311" t="str">
            <v>T</v>
          </cell>
          <cell r="G311" t="str">
            <v>TOTAL</v>
          </cell>
          <cell r="H311" t="str">
            <v>RSE</v>
          </cell>
          <cell r="J311" t="str">
            <v>:</v>
          </cell>
          <cell r="K311" t="str">
            <v>NC</v>
          </cell>
          <cell r="M311" t="str">
            <v>V</v>
          </cell>
          <cell r="N311">
            <v>38461.761354166665</v>
          </cell>
          <cell r="O311" t="str">
            <v>GCHATEAUGIRON</v>
          </cell>
          <cell r="P311">
            <v>38681.43582175926</v>
          </cell>
        </row>
        <row r="312">
          <cell r="A312" t="str">
            <v>2002</v>
          </cell>
          <cell r="B312" t="str">
            <v>PL</v>
          </cell>
          <cell r="C312" t="str">
            <v>NA_SC</v>
          </cell>
          <cell r="D312" t="str">
            <v>A00</v>
          </cell>
          <cell r="E312" t="str">
            <v>FTE</v>
          </cell>
          <cell r="F312" t="str">
            <v>T</v>
          </cell>
          <cell r="G312" t="str">
            <v>TOTAL</v>
          </cell>
          <cell r="H312" t="str">
            <v>RSE</v>
          </cell>
          <cell r="I312">
            <v>12590</v>
          </cell>
          <cell r="K312" t="str">
            <v>MS</v>
          </cell>
          <cell r="M312" t="str">
            <v>V</v>
          </cell>
          <cell r="N312">
            <v>38461.761354166665</v>
          </cell>
          <cell r="O312" t="str">
            <v>GCHATEAUGIRON</v>
          </cell>
          <cell r="P312">
            <v>38681.438344907408</v>
          </cell>
          <cell r="Q312" t="str">
            <v>gchateaug</v>
          </cell>
        </row>
        <row r="313">
          <cell r="A313" t="str">
            <v>2001</v>
          </cell>
          <cell r="B313" t="str">
            <v>PL</v>
          </cell>
          <cell r="C313" t="str">
            <v>NA_SC</v>
          </cell>
          <cell r="D313" t="str">
            <v>A00</v>
          </cell>
          <cell r="E313" t="str">
            <v>FTE</v>
          </cell>
          <cell r="F313" t="str">
            <v>T</v>
          </cell>
          <cell r="G313" t="str">
            <v>TOTAL</v>
          </cell>
          <cell r="H313" t="str">
            <v>RSE</v>
          </cell>
          <cell r="I313">
            <v>11384</v>
          </cell>
          <cell r="K313" t="str">
            <v>NC</v>
          </cell>
          <cell r="M313" t="str">
            <v>V</v>
          </cell>
          <cell r="N313">
            <v>38461.761354166665</v>
          </cell>
          <cell r="O313" t="str">
            <v>GCHATEAUGIRON</v>
          </cell>
          <cell r="P313">
            <v>38681.438032407408</v>
          </cell>
        </row>
        <row r="314">
          <cell r="A314" t="str">
            <v>2000</v>
          </cell>
          <cell r="B314" t="str">
            <v>PL</v>
          </cell>
          <cell r="C314" t="str">
            <v>NA_SC</v>
          </cell>
          <cell r="D314" t="str">
            <v>A00</v>
          </cell>
          <cell r="E314" t="str">
            <v>FTE</v>
          </cell>
          <cell r="F314" t="str">
            <v>T</v>
          </cell>
          <cell r="G314" t="str">
            <v>TOTAL</v>
          </cell>
          <cell r="H314" t="str">
            <v>RSE</v>
          </cell>
          <cell r="I314">
            <v>11999</v>
          </cell>
          <cell r="K314" t="str">
            <v>NC</v>
          </cell>
          <cell r="M314" t="str">
            <v>V</v>
          </cell>
          <cell r="N314">
            <v>38461.761354166665</v>
          </cell>
          <cell r="O314" t="str">
            <v>GCHATEAUGIRON</v>
          </cell>
          <cell r="P314">
            <v>38681.4377662037</v>
          </cell>
        </row>
        <row r="315">
          <cell r="A315" t="str">
            <v>1999</v>
          </cell>
          <cell r="B315" t="str">
            <v>PL</v>
          </cell>
          <cell r="C315" t="str">
            <v>NA_SC</v>
          </cell>
          <cell r="D315" t="str">
            <v>A00</v>
          </cell>
          <cell r="E315" t="str">
            <v>FTE</v>
          </cell>
          <cell r="F315" t="str">
            <v>T</v>
          </cell>
          <cell r="G315" t="str">
            <v>TOTAL</v>
          </cell>
          <cell r="H315" t="str">
            <v>RSE</v>
          </cell>
          <cell r="I315">
            <v>12272</v>
          </cell>
          <cell r="K315" t="str">
            <v>NC</v>
          </cell>
          <cell r="M315" t="str">
            <v>V</v>
          </cell>
          <cell r="N315">
            <v>38461.761354166665</v>
          </cell>
          <cell r="O315" t="str">
            <v>GCHATEAUGIRON</v>
          </cell>
          <cell r="P315">
            <v>38681.437534722223</v>
          </cell>
        </row>
        <row r="316">
          <cell r="A316" t="str">
            <v>1998</v>
          </cell>
          <cell r="B316" t="str">
            <v>PL</v>
          </cell>
          <cell r="C316" t="str">
            <v>NA_SC</v>
          </cell>
          <cell r="D316" t="str">
            <v>A00</v>
          </cell>
          <cell r="E316" t="str">
            <v>FTE</v>
          </cell>
          <cell r="F316" t="str">
            <v>T</v>
          </cell>
          <cell r="G316" t="str">
            <v>TOTAL</v>
          </cell>
          <cell r="H316" t="str">
            <v>RSE</v>
          </cell>
          <cell r="I316">
            <v>11756</v>
          </cell>
          <cell r="K316" t="str">
            <v>NC</v>
          </cell>
          <cell r="M316" t="str">
            <v>V</v>
          </cell>
          <cell r="N316">
            <v>38461.761354166665</v>
          </cell>
          <cell r="O316" t="str">
            <v>GCHATEAUGIRON</v>
          </cell>
          <cell r="P316">
            <v>38681.437291666669</v>
          </cell>
        </row>
        <row r="317">
          <cell r="A317" t="str">
            <v>1997</v>
          </cell>
          <cell r="B317" t="str">
            <v>PL</v>
          </cell>
          <cell r="C317" t="str">
            <v>NA_SC</v>
          </cell>
          <cell r="D317" t="str">
            <v>A00</v>
          </cell>
          <cell r="E317" t="str">
            <v>FTE</v>
          </cell>
          <cell r="F317" t="str">
            <v>T</v>
          </cell>
          <cell r="G317" t="str">
            <v>TOTAL</v>
          </cell>
          <cell r="H317" t="str">
            <v>RSE</v>
          </cell>
          <cell r="I317">
            <v>12755</v>
          </cell>
          <cell r="K317" t="str">
            <v>NC</v>
          </cell>
          <cell r="M317" t="str">
            <v>V</v>
          </cell>
          <cell r="N317">
            <v>38461.761354166665</v>
          </cell>
          <cell r="O317" t="str">
            <v>GCHATEAUGIRON</v>
          </cell>
          <cell r="P317">
            <v>38681.437094907407</v>
          </cell>
        </row>
        <row r="318">
          <cell r="A318" t="str">
            <v>1996</v>
          </cell>
          <cell r="B318" t="str">
            <v>PL</v>
          </cell>
          <cell r="C318" t="str">
            <v>NA_SC</v>
          </cell>
          <cell r="D318" t="str">
            <v>A00</v>
          </cell>
          <cell r="E318" t="str">
            <v>FTE</v>
          </cell>
          <cell r="F318" t="str">
            <v>T</v>
          </cell>
          <cell r="G318" t="str">
            <v>TOTAL</v>
          </cell>
          <cell r="H318" t="str">
            <v>RSE</v>
          </cell>
          <cell r="I318">
            <v>10612</v>
          </cell>
          <cell r="K318" t="str">
            <v>NC</v>
          </cell>
          <cell r="M318" t="str">
            <v>V</v>
          </cell>
          <cell r="N318">
            <v>38461.761354166665</v>
          </cell>
          <cell r="O318" t="str">
            <v>GCHATEAUGIRON</v>
          </cell>
          <cell r="P318">
            <v>38681.436909722222</v>
          </cell>
        </row>
        <row r="319">
          <cell r="A319" t="str">
            <v>1995</v>
          </cell>
          <cell r="B319" t="str">
            <v>PL</v>
          </cell>
          <cell r="C319" t="str">
            <v>NA_SC</v>
          </cell>
          <cell r="D319" t="str">
            <v>A00</v>
          </cell>
          <cell r="E319" t="str">
            <v>FTE</v>
          </cell>
          <cell r="F319" t="str">
            <v>T</v>
          </cell>
          <cell r="G319" t="str">
            <v>TOTAL</v>
          </cell>
          <cell r="H319" t="str">
            <v>RSE</v>
          </cell>
          <cell r="I319">
            <v>10880</v>
          </cell>
          <cell r="K319" t="str">
            <v>NC</v>
          </cell>
          <cell r="M319" t="str">
            <v>V</v>
          </cell>
          <cell r="N319">
            <v>38461.761354166665</v>
          </cell>
          <cell r="O319" t="str">
            <v>GCHATEAUGIRON</v>
          </cell>
          <cell r="P319">
            <v>38681.436747685184</v>
          </cell>
        </row>
        <row r="320">
          <cell r="A320" t="str">
            <v>1994</v>
          </cell>
          <cell r="B320" t="str">
            <v>PL</v>
          </cell>
          <cell r="C320" t="str">
            <v>NA_SC</v>
          </cell>
          <cell r="D320" t="str">
            <v>A00</v>
          </cell>
          <cell r="E320" t="str">
            <v>FTE</v>
          </cell>
          <cell r="F320" t="str">
            <v>T</v>
          </cell>
          <cell r="G320" t="str">
            <v>TOTAL</v>
          </cell>
          <cell r="H320" t="str">
            <v>RSE</v>
          </cell>
          <cell r="J320" t="str">
            <v>:</v>
          </cell>
          <cell r="K320" t="str">
            <v>NC</v>
          </cell>
          <cell r="M320" t="str">
            <v>V</v>
          </cell>
          <cell r="N320">
            <v>38461.761354166665</v>
          </cell>
          <cell r="O320" t="str">
            <v>GCHATEAUGIRON</v>
          </cell>
          <cell r="P320">
            <v>38681.436608796299</v>
          </cell>
        </row>
        <row r="321">
          <cell r="A321" t="str">
            <v>1993</v>
          </cell>
          <cell r="B321" t="str">
            <v>PL</v>
          </cell>
          <cell r="C321" t="str">
            <v>NA_SC</v>
          </cell>
          <cell r="D321" t="str">
            <v>A00</v>
          </cell>
          <cell r="E321" t="str">
            <v>FTE</v>
          </cell>
          <cell r="F321" t="str">
            <v>T</v>
          </cell>
          <cell r="G321" t="str">
            <v>TOTAL</v>
          </cell>
          <cell r="H321" t="str">
            <v>RSE</v>
          </cell>
          <cell r="J321" t="str">
            <v>:</v>
          </cell>
          <cell r="K321" t="str">
            <v>NC</v>
          </cell>
          <cell r="M321" t="str">
            <v>V</v>
          </cell>
          <cell r="N321">
            <v>38461.761354166665</v>
          </cell>
          <cell r="O321" t="str">
            <v>GCHATEAUGIRON</v>
          </cell>
          <cell r="P321">
            <v>38681.43650462963</v>
          </cell>
        </row>
        <row r="322">
          <cell r="A322" t="str">
            <v>1992</v>
          </cell>
          <cell r="B322" t="str">
            <v>PL</v>
          </cell>
          <cell r="C322" t="str">
            <v>NA_SC</v>
          </cell>
          <cell r="D322" t="str">
            <v>A00</v>
          </cell>
          <cell r="E322" t="str">
            <v>FTE</v>
          </cell>
          <cell r="F322" t="str">
            <v>T</v>
          </cell>
          <cell r="G322" t="str">
            <v>TOTAL</v>
          </cell>
          <cell r="H322" t="str">
            <v>RSE</v>
          </cell>
          <cell r="J322" t="str">
            <v>:</v>
          </cell>
          <cell r="K322" t="str">
            <v>NC</v>
          </cell>
          <cell r="M322" t="str">
            <v>V</v>
          </cell>
          <cell r="N322">
            <v>38461.761354166665</v>
          </cell>
          <cell r="O322" t="str">
            <v>GCHATEAUGIRON</v>
          </cell>
          <cell r="P322">
            <v>38681.436412037037</v>
          </cell>
        </row>
        <row r="323">
          <cell r="A323" t="str">
            <v>1991</v>
          </cell>
          <cell r="B323" t="str">
            <v>PL</v>
          </cell>
          <cell r="C323" t="str">
            <v>NA_SC</v>
          </cell>
          <cell r="D323" t="str">
            <v>A00</v>
          </cell>
          <cell r="E323" t="str">
            <v>FTE</v>
          </cell>
          <cell r="F323" t="str">
            <v>T</v>
          </cell>
          <cell r="G323" t="str">
            <v>TOTAL</v>
          </cell>
          <cell r="H323" t="str">
            <v>RSE</v>
          </cell>
          <cell r="J323" t="str">
            <v>:</v>
          </cell>
          <cell r="K323" t="str">
            <v>NC</v>
          </cell>
          <cell r="M323" t="str">
            <v>V</v>
          </cell>
          <cell r="N323">
            <v>38461.761354166665</v>
          </cell>
          <cell r="O323" t="str">
            <v>GCHATEAUGIRON</v>
          </cell>
          <cell r="P323">
            <v>38681.436331018522</v>
          </cell>
        </row>
        <row r="324">
          <cell r="A324" t="str">
            <v>1990</v>
          </cell>
          <cell r="B324" t="str">
            <v>PL</v>
          </cell>
          <cell r="C324" t="str">
            <v>NA_SC</v>
          </cell>
          <cell r="D324" t="str">
            <v>A00</v>
          </cell>
          <cell r="E324" t="str">
            <v>FTE</v>
          </cell>
          <cell r="F324" t="str">
            <v>T</v>
          </cell>
          <cell r="G324" t="str">
            <v>TOTAL</v>
          </cell>
          <cell r="H324" t="str">
            <v>RSE</v>
          </cell>
          <cell r="J324" t="str">
            <v>:</v>
          </cell>
          <cell r="K324" t="str">
            <v>NC</v>
          </cell>
          <cell r="M324" t="str">
            <v>V</v>
          </cell>
          <cell r="N324">
            <v>38461.761354166665</v>
          </cell>
          <cell r="O324" t="str">
            <v>GCHATEAUGIRON</v>
          </cell>
          <cell r="P324">
            <v>38681.436249999999</v>
          </cell>
        </row>
        <row r="325">
          <cell r="A325" t="str">
            <v>1989</v>
          </cell>
          <cell r="B325" t="str">
            <v>PL</v>
          </cell>
          <cell r="C325" t="str">
            <v>NA_SC</v>
          </cell>
          <cell r="D325" t="str">
            <v>A00</v>
          </cell>
          <cell r="E325" t="str">
            <v>FTE</v>
          </cell>
          <cell r="F325" t="str">
            <v>T</v>
          </cell>
          <cell r="G325" t="str">
            <v>TOTAL</v>
          </cell>
          <cell r="H325" t="str">
            <v>RSE</v>
          </cell>
          <cell r="J325" t="str">
            <v>:</v>
          </cell>
          <cell r="K325" t="str">
            <v>NC</v>
          </cell>
          <cell r="M325" t="str">
            <v>V</v>
          </cell>
          <cell r="N325">
            <v>38461.761354166665</v>
          </cell>
          <cell r="O325" t="str">
            <v>GCHATEAUGIRON</v>
          </cell>
          <cell r="P325">
            <v>38681.436180555553</v>
          </cell>
        </row>
        <row r="326">
          <cell r="A326" t="str">
            <v>1988</v>
          </cell>
          <cell r="B326" t="str">
            <v>PL</v>
          </cell>
          <cell r="C326" t="str">
            <v>NA_SC</v>
          </cell>
          <cell r="D326" t="str">
            <v>A00</v>
          </cell>
          <cell r="E326" t="str">
            <v>FTE</v>
          </cell>
          <cell r="F326" t="str">
            <v>T</v>
          </cell>
          <cell r="G326" t="str">
            <v>TOTAL</v>
          </cell>
          <cell r="H326" t="str">
            <v>RSE</v>
          </cell>
          <cell r="J326" t="str">
            <v>:</v>
          </cell>
          <cell r="K326" t="str">
            <v>NC</v>
          </cell>
          <cell r="M326" t="str">
            <v>V</v>
          </cell>
          <cell r="N326">
            <v>38461.761354166665</v>
          </cell>
          <cell r="O326" t="str">
            <v>GCHATEAUGIRON</v>
          </cell>
          <cell r="P326">
            <v>38681.436122685183</v>
          </cell>
        </row>
        <row r="327">
          <cell r="A327" t="str">
            <v>1987</v>
          </cell>
          <cell r="B327" t="str">
            <v>PL</v>
          </cell>
          <cell r="C327" t="str">
            <v>NA_SC</v>
          </cell>
          <cell r="D327" t="str">
            <v>A00</v>
          </cell>
          <cell r="E327" t="str">
            <v>FTE</v>
          </cell>
          <cell r="F327" t="str">
            <v>T</v>
          </cell>
          <cell r="G327" t="str">
            <v>TOTAL</v>
          </cell>
          <cell r="H327" t="str">
            <v>RSE</v>
          </cell>
          <cell r="J327" t="str">
            <v>:</v>
          </cell>
          <cell r="K327" t="str">
            <v>NC</v>
          </cell>
          <cell r="M327" t="str">
            <v>V</v>
          </cell>
          <cell r="N327">
            <v>38461.761354166665</v>
          </cell>
          <cell r="O327" t="str">
            <v>GCHATEAUGIRON</v>
          </cell>
          <cell r="P327">
            <v>38681.436076388891</v>
          </cell>
        </row>
        <row r="328">
          <cell r="A328" t="str">
            <v>1986</v>
          </cell>
          <cell r="B328" t="str">
            <v>PL</v>
          </cell>
          <cell r="C328" t="str">
            <v>NA_SC</v>
          </cell>
          <cell r="D328" t="str">
            <v>A00</v>
          </cell>
          <cell r="E328" t="str">
            <v>FTE</v>
          </cell>
          <cell r="F328" t="str">
            <v>T</v>
          </cell>
          <cell r="G328" t="str">
            <v>TOTAL</v>
          </cell>
          <cell r="H328" t="str">
            <v>RSE</v>
          </cell>
          <cell r="J328" t="str">
            <v>:</v>
          </cell>
          <cell r="K328" t="str">
            <v>NC</v>
          </cell>
          <cell r="M328" t="str">
            <v>V</v>
          </cell>
          <cell r="N328">
            <v>38461.761354166665</v>
          </cell>
          <cell r="O328" t="str">
            <v>GCHATEAUGIRON</v>
          </cell>
          <cell r="P328">
            <v>38681.436018518521</v>
          </cell>
        </row>
        <row r="329">
          <cell r="A329" t="str">
            <v>1985</v>
          </cell>
          <cell r="B329" t="str">
            <v>PL</v>
          </cell>
          <cell r="C329" t="str">
            <v>NA_SC</v>
          </cell>
          <cell r="D329" t="str">
            <v>A00</v>
          </cell>
          <cell r="E329" t="str">
            <v>FTE</v>
          </cell>
          <cell r="F329" t="str">
            <v>T</v>
          </cell>
          <cell r="G329" t="str">
            <v>TOTAL</v>
          </cell>
          <cell r="H329" t="str">
            <v>RSE</v>
          </cell>
          <cell r="J329" t="str">
            <v>:</v>
          </cell>
          <cell r="K329" t="str">
            <v>NC</v>
          </cell>
          <cell r="M329" t="str">
            <v>V</v>
          </cell>
          <cell r="N329">
            <v>38461.761354166665</v>
          </cell>
          <cell r="O329" t="str">
            <v>GCHATEAUGIRON</v>
          </cell>
          <cell r="P329">
            <v>38681.435983796298</v>
          </cell>
        </row>
        <row r="330">
          <cell r="A330" t="str">
            <v>1984</v>
          </cell>
          <cell r="B330" t="str">
            <v>PL</v>
          </cell>
          <cell r="C330" t="str">
            <v>NA_SC</v>
          </cell>
          <cell r="D330" t="str">
            <v>A00</v>
          </cell>
          <cell r="E330" t="str">
            <v>FTE</v>
          </cell>
          <cell r="F330" t="str">
            <v>T</v>
          </cell>
          <cell r="G330" t="str">
            <v>TOTAL</v>
          </cell>
          <cell r="H330" t="str">
            <v>RSE</v>
          </cell>
          <cell r="J330" t="str">
            <v>:</v>
          </cell>
          <cell r="K330" t="str">
            <v>NC</v>
          </cell>
          <cell r="M330" t="str">
            <v>V</v>
          </cell>
          <cell r="N330">
            <v>38461.761354166665</v>
          </cell>
          <cell r="O330" t="str">
            <v>GCHATEAUGIRON</v>
          </cell>
          <cell r="P330">
            <v>38681.435937499999</v>
          </cell>
        </row>
        <row r="331">
          <cell r="A331" t="str">
            <v>1983</v>
          </cell>
          <cell r="B331" t="str">
            <v>PL</v>
          </cell>
          <cell r="C331" t="str">
            <v>NA_SC</v>
          </cell>
          <cell r="D331" t="str">
            <v>A00</v>
          </cell>
          <cell r="E331" t="str">
            <v>FTE</v>
          </cell>
          <cell r="F331" t="str">
            <v>T</v>
          </cell>
          <cell r="G331" t="str">
            <v>TOTAL</v>
          </cell>
          <cell r="H331" t="str">
            <v>RSE</v>
          </cell>
          <cell r="J331" t="str">
            <v>:</v>
          </cell>
          <cell r="K331" t="str">
            <v>NC</v>
          </cell>
          <cell r="M331" t="str">
            <v>V</v>
          </cell>
          <cell r="N331">
            <v>38461.761354166665</v>
          </cell>
          <cell r="O331" t="str">
            <v>GCHATEAUGIRON</v>
          </cell>
          <cell r="P331">
            <v>38681.435902777775</v>
          </cell>
        </row>
        <row r="332">
          <cell r="A332" t="str">
            <v>1982</v>
          </cell>
          <cell r="B332" t="str">
            <v>PL</v>
          </cell>
          <cell r="C332" t="str">
            <v>NA_SC</v>
          </cell>
          <cell r="D332" t="str">
            <v>A00</v>
          </cell>
          <cell r="E332" t="str">
            <v>FTE</v>
          </cell>
          <cell r="F332" t="str">
            <v>T</v>
          </cell>
          <cell r="G332" t="str">
            <v>TOTAL</v>
          </cell>
          <cell r="H332" t="str">
            <v>RSE</v>
          </cell>
          <cell r="J332" t="str">
            <v>:</v>
          </cell>
          <cell r="K332" t="str">
            <v>NC</v>
          </cell>
          <cell r="M332" t="str">
            <v>V</v>
          </cell>
          <cell r="N332">
            <v>38461.761354166665</v>
          </cell>
          <cell r="O332" t="str">
            <v>GCHATEAUGIRON</v>
          </cell>
          <cell r="P332">
            <v>38681.435879629629</v>
          </cell>
        </row>
        <row r="333">
          <cell r="A333" t="str">
            <v>1981</v>
          </cell>
          <cell r="B333" t="str">
            <v>PL</v>
          </cell>
          <cell r="C333" t="str">
            <v>NA_SC</v>
          </cell>
          <cell r="D333" t="str">
            <v>A00</v>
          </cell>
          <cell r="E333" t="str">
            <v>FTE</v>
          </cell>
          <cell r="F333" t="str">
            <v>T</v>
          </cell>
          <cell r="G333" t="str">
            <v>TOTAL</v>
          </cell>
          <cell r="H333" t="str">
            <v>RSE</v>
          </cell>
          <cell r="J333" t="str">
            <v>:</v>
          </cell>
          <cell r="K333" t="str">
            <v>NC</v>
          </cell>
          <cell r="M333" t="str">
            <v>V</v>
          </cell>
          <cell r="N333">
            <v>38461.761354166665</v>
          </cell>
          <cell r="O333" t="str">
            <v>GCHATEAUGIRON</v>
          </cell>
          <cell r="P333">
            <v>38681.435844907406</v>
          </cell>
        </row>
        <row r="334">
          <cell r="A334" t="str">
            <v>1980</v>
          </cell>
          <cell r="B334" t="str">
            <v>PL</v>
          </cell>
          <cell r="C334" t="str">
            <v>NA_SC</v>
          </cell>
          <cell r="D334" t="str">
            <v>A00</v>
          </cell>
          <cell r="E334" t="str">
            <v>FTE</v>
          </cell>
          <cell r="F334" t="str">
            <v>T</v>
          </cell>
          <cell r="G334" t="str">
            <v>TOTAL</v>
          </cell>
          <cell r="H334" t="str">
            <v>RSE</v>
          </cell>
          <cell r="J334" t="str">
            <v>:</v>
          </cell>
          <cell r="K334" t="str">
            <v>NC</v>
          </cell>
          <cell r="M334" t="str">
            <v>V</v>
          </cell>
          <cell r="N334">
            <v>38461.761354166665</v>
          </cell>
          <cell r="O334" t="str">
            <v>GCHATEAUGIRON</v>
          </cell>
          <cell r="P334">
            <v>38681.43582175926</v>
          </cell>
        </row>
        <row r="335">
          <cell r="A335" t="str">
            <v>2002</v>
          </cell>
          <cell r="B335" t="str">
            <v>PT</v>
          </cell>
          <cell r="C335" t="str">
            <v>NA_SC</v>
          </cell>
          <cell r="D335" t="str">
            <v>A00</v>
          </cell>
          <cell r="E335" t="str">
            <v>FTE</v>
          </cell>
          <cell r="F335" t="str">
            <v>T</v>
          </cell>
          <cell r="G335" t="str">
            <v>TOTAL</v>
          </cell>
          <cell r="H335" t="str">
            <v>RSE</v>
          </cell>
          <cell r="I335">
            <v>5241.2</v>
          </cell>
          <cell r="J335" t="str">
            <v>e</v>
          </cell>
          <cell r="K335" t="str">
            <v>MS</v>
          </cell>
          <cell r="M335" t="str">
            <v>V</v>
          </cell>
          <cell r="N335">
            <v>38461.761354166665</v>
          </cell>
          <cell r="O335" t="str">
            <v>GCHATEAUGIRON</v>
          </cell>
          <cell r="P335">
            <v>38681.438356481478</v>
          </cell>
          <cell r="Q335" t="str">
            <v>gchateaug</v>
          </cell>
        </row>
        <row r="336">
          <cell r="A336" t="str">
            <v>2001</v>
          </cell>
          <cell r="B336" t="str">
            <v>PT</v>
          </cell>
          <cell r="C336" t="str">
            <v>NA_SC</v>
          </cell>
          <cell r="D336" t="str">
            <v>A00</v>
          </cell>
          <cell r="E336" t="str">
            <v>FTE</v>
          </cell>
          <cell r="F336" t="str">
            <v>T</v>
          </cell>
          <cell r="G336" t="str">
            <v>TOTAL</v>
          </cell>
          <cell r="H336" t="str">
            <v>RSE</v>
          </cell>
          <cell r="I336">
            <v>4929</v>
          </cell>
          <cell r="K336" t="str">
            <v>NC</v>
          </cell>
          <cell r="M336" t="str">
            <v>V</v>
          </cell>
          <cell r="N336">
            <v>38461.761354166665</v>
          </cell>
          <cell r="O336" t="str">
            <v>GCHATEAUGIRON</v>
          </cell>
          <cell r="P336">
            <v>38681.438043981485</v>
          </cell>
        </row>
        <row r="337">
          <cell r="A337" t="str">
            <v>2000</v>
          </cell>
          <cell r="B337" t="str">
            <v>PT</v>
          </cell>
          <cell r="C337" t="str">
            <v>NA_SC</v>
          </cell>
          <cell r="D337" t="str">
            <v>A00</v>
          </cell>
          <cell r="E337" t="str">
            <v>FTE</v>
          </cell>
          <cell r="F337" t="str">
            <v>T</v>
          </cell>
          <cell r="G337" t="str">
            <v>TOTAL</v>
          </cell>
          <cell r="H337" t="str">
            <v>RSE</v>
          </cell>
          <cell r="J337" t="str">
            <v>:</v>
          </cell>
          <cell r="K337" t="str">
            <v>NC</v>
          </cell>
          <cell r="M337" t="str">
            <v>V</v>
          </cell>
          <cell r="N337">
            <v>38461.761354166665</v>
          </cell>
          <cell r="O337" t="str">
            <v>GCHATEAUGIRON</v>
          </cell>
          <cell r="P337">
            <v>38681.437777777777</v>
          </cell>
        </row>
        <row r="338">
          <cell r="A338" t="str">
            <v>1999</v>
          </cell>
          <cell r="B338" t="str">
            <v>PT</v>
          </cell>
          <cell r="C338" t="str">
            <v>NA_SC</v>
          </cell>
          <cell r="D338" t="str">
            <v>A00</v>
          </cell>
          <cell r="E338" t="str">
            <v>FTE</v>
          </cell>
          <cell r="F338" t="str">
            <v>T</v>
          </cell>
          <cell r="G338" t="str">
            <v>TOTAL</v>
          </cell>
          <cell r="H338" t="str">
            <v>RSE</v>
          </cell>
          <cell r="J338" t="str">
            <v>:</v>
          </cell>
          <cell r="K338" t="str">
            <v>NC</v>
          </cell>
          <cell r="M338" t="str">
            <v>V</v>
          </cell>
          <cell r="N338">
            <v>38461.761354166665</v>
          </cell>
          <cell r="O338" t="str">
            <v>GCHATEAUGIRON</v>
          </cell>
          <cell r="P338">
            <v>38681.4375462963</v>
          </cell>
        </row>
        <row r="339">
          <cell r="A339" t="str">
            <v>1998</v>
          </cell>
          <cell r="B339" t="str">
            <v>PT</v>
          </cell>
          <cell r="C339" t="str">
            <v>NA_SC</v>
          </cell>
          <cell r="D339" t="str">
            <v>A00</v>
          </cell>
          <cell r="E339" t="str">
            <v>FTE</v>
          </cell>
          <cell r="F339" t="str">
            <v>T</v>
          </cell>
          <cell r="G339" t="str">
            <v>TOTAL</v>
          </cell>
          <cell r="H339" t="str">
            <v>RSE</v>
          </cell>
          <cell r="J339" t="str">
            <v>:</v>
          </cell>
          <cell r="K339" t="str">
            <v>NC</v>
          </cell>
          <cell r="M339" t="str">
            <v>V</v>
          </cell>
          <cell r="N339">
            <v>38461.761354166665</v>
          </cell>
          <cell r="O339" t="str">
            <v>GCHATEAUGIRON</v>
          </cell>
          <cell r="P339">
            <v>38681.437303240738</v>
          </cell>
        </row>
        <row r="340">
          <cell r="A340" t="str">
            <v>1997</v>
          </cell>
          <cell r="B340" t="str">
            <v>PT</v>
          </cell>
          <cell r="C340" t="str">
            <v>NA_SC</v>
          </cell>
          <cell r="D340" t="str">
            <v>A00</v>
          </cell>
          <cell r="E340" t="str">
            <v>FTE</v>
          </cell>
          <cell r="F340" t="str">
            <v>T</v>
          </cell>
          <cell r="G340" t="str">
            <v>TOTAL</v>
          </cell>
          <cell r="H340" t="str">
            <v>RSE</v>
          </cell>
          <cell r="J340" t="str">
            <v>:</v>
          </cell>
          <cell r="K340" t="str">
            <v>NC</v>
          </cell>
          <cell r="M340" t="str">
            <v>V</v>
          </cell>
          <cell r="N340">
            <v>38461.761354166665</v>
          </cell>
          <cell r="O340" t="str">
            <v>GCHATEAUGIRON</v>
          </cell>
          <cell r="P340">
            <v>38681.437094907407</v>
          </cell>
        </row>
        <row r="341">
          <cell r="A341" t="str">
            <v>1996</v>
          </cell>
          <cell r="B341" t="str">
            <v>PT</v>
          </cell>
          <cell r="C341" t="str">
            <v>NA_SC</v>
          </cell>
          <cell r="D341" t="str">
            <v>A00</v>
          </cell>
          <cell r="E341" t="str">
            <v>FTE</v>
          </cell>
          <cell r="F341" t="str">
            <v>T</v>
          </cell>
          <cell r="G341" t="str">
            <v>TOTAL</v>
          </cell>
          <cell r="H341" t="str">
            <v>RSE</v>
          </cell>
          <cell r="J341" t="str">
            <v>:</v>
          </cell>
          <cell r="K341" t="str">
            <v>NC</v>
          </cell>
          <cell r="M341" t="str">
            <v>V</v>
          </cell>
          <cell r="N341">
            <v>38461.761354166665</v>
          </cell>
          <cell r="O341" t="str">
            <v>GCHATEAUGIRON</v>
          </cell>
          <cell r="P341">
            <v>38681.436921296299</v>
          </cell>
        </row>
        <row r="342">
          <cell r="A342" t="str">
            <v>1995</v>
          </cell>
          <cell r="B342" t="str">
            <v>PT</v>
          </cell>
          <cell r="C342" t="str">
            <v>NA_SC</v>
          </cell>
          <cell r="D342" t="str">
            <v>A00</v>
          </cell>
          <cell r="E342" t="str">
            <v>FTE</v>
          </cell>
          <cell r="F342" t="str">
            <v>T</v>
          </cell>
          <cell r="G342" t="str">
            <v>TOTAL</v>
          </cell>
          <cell r="H342" t="str">
            <v>RSE</v>
          </cell>
          <cell r="J342" t="str">
            <v>:</v>
          </cell>
          <cell r="K342" t="str">
            <v>NC</v>
          </cell>
          <cell r="M342" t="str">
            <v>V</v>
          </cell>
          <cell r="N342">
            <v>38461.761354166665</v>
          </cell>
          <cell r="O342" t="str">
            <v>GCHATEAUGIRON</v>
          </cell>
          <cell r="P342">
            <v>38681.436759259261</v>
          </cell>
        </row>
        <row r="343">
          <cell r="A343" t="str">
            <v>1994</v>
          </cell>
          <cell r="B343" t="str">
            <v>PT</v>
          </cell>
          <cell r="C343" t="str">
            <v>NA_SC</v>
          </cell>
          <cell r="D343" t="str">
            <v>A00</v>
          </cell>
          <cell r="E343" t="str">
            <v>FTE</v>
          </cell>
          <cell r="F343" t="str">
            <v>T</v>
          </cell>
          <cell r="G343" t="str">
            <v>TOTAL</v>
          </cell>
          <cell r="H343" t="str">
            <v>RSE</v>
          </cell>
          <cell r="J343" t="str">
            <v>:</v>
          </cell>
          <cell r="K343" t="str">
            <v>NC</v>
          </cell>
          <cell r="M343" t="str">
            <v>V</v>
          </cell>
          <cell r="N343">
            <v>38461.761354166665</v>
          </cell>
          <cell r="O343" t="str">
            <v>GCHATEAUGIRON</v>
          </cell>
          <cell r="P343">
            <v>38681.436620370368</v>
          </cell>
        </row>
        <row r="344">
          <cell r="A344" t="str">
            <v>1993</v>
          </cell>
          <cell r="B344" t="str">
            <v>PT</v>
          </cell>
          <cell r="C344" t="str">
            <v>NA_SC</v>
          </cell>
          <cell r="D344" t="str">
            <v>A00</v>
          </cell>
          <cell r="E344" t="str">
            <v>FTE</v>
          </cell>
          <cell r="F344" t="str">
            <v>T</v>
          </cell>
          <cell r="G344" t="str">
            <v>TOTAL</v>
          </cell>
          <cell r="H344" t="str">
            <v>RSE</v>
          </cell>
          <cell r="J344" t="str">
            <v>:</v>
          </cell>
          <cell r="K344" t="str">
            <v>NC</v>
          </cell>
          <cell r="M344" t="str">
            <v>V</v>
          </cell>
          <cell r="N344">
            <v>38461.761354166665</v>
          </cell>
          <cell r="O344" t="str">
            <v>GCHATEAUGIRON</v>
          </cell>
          <cell r="P344">
            <v>38681.43650462963</v>
          </cell>
        </row>
        <row r="345">
          <cell r="A345" t="str">
            <v>1992</v>
          </cell>
          <cell r="B345" t="str">
            <v>PT</v>
          </cell>
          <cell r="C345" t="str">
            <v>NA_SC</v>
          </cell>
          <cell r="D345" t="str">
            <v>A00</v>
          </cell>
          <cell r="E345" t="str">
            <v>FTE</v>
          </cell>
          <cell r="F345" t="str">
            <v>T</v>
          </cell>
          <cell r="G345" t="str">
            <v>TOTAL</v>
          </cell>
          <cell r="H345" t="str">
            <v>RSE</v>
          </cell>
          <cell r="J345" t="str">
            <v>:</v>
          </cell>
          <cell r="K345" t="str">
            <v>NC</v>
          </cell>
          <cell r="M345" t="str">
            <v>V</v>
          </cell>
          <cell r="N345">
            <v>38461.761354166665</v>
          </cell>
          <cell r="O345" t="str">
            <v>GCHATEAUGIRON</v>
          </cell>
          <cell r="P345">
            <v>38681.436412037037</v>
          </cell>
        </row>
        <row r="346">
          <cell r="A346" t="str">
            <v>1991</v>
          </cell>
          <cell r="B346" t="str">
            <v>PT</v>
          </cell>
          <cell r="C346" t="str">
            <v>NA_SC</v>
          </cell>
          <cell r="D346" t="str">
            <v>A00</v>
          </cell>
          <cell r="E346" t="str">
            <v>FTE</v>
          </cell>
          <cell r="F346" t="str">
            <v>T</v>
          </cell>
          <cell r="G346" t="str">
            <v>TOTAL</v>
          </cell>
          <cell r="H346" t="str">
            <v>RSE</v>
          </cell>
          <cell r="J346" t="str">
            <v>:</v>
          </cell>
          <cell r="K346" t="str">
            <v>NC</v>
          </cell>
          <cell r="M346" t="str">
            <v>V</v>
          </cell>
          <cell r="N346">
            <v>38461.761354166665</v>
          </cell>
          <cell r="O346" t="str">
            <v>GCHATEAUGIRON</v>
          </cell>
          <cell r="P346">
            <v>38681.436331018522</v>
          </cell>
        </row>
        <row r="347">
          <cell r="A347" t="str">
            <v>1990</v>
          </cell>
          <cell r="B347" t="str">
            <v>PT</v>
          </cell>
          <cell r="C347" t="str">
            <v>NA_SC</v>
          </cell>
          <cell r="D347" t="str">
            <v>A00</v>
          </cell>
          <cell r="E347" t="str">
            <v>FTE</v>
          </cell>
          <cell r="F347" t="str">
            <v>T</v>
          </cell>
          <cell r="G347" t="str">
            <v>TOTAL</v>
          </cell>
          <cell r="H347" t="str">
            <v>RSE</v>
          </cell>
          <cell r="J347" t="str">
            <v>:</v>
          </cell>
          <cell r="K347" t="str">
            <v>NC</v>
          </cell>
          <cell r="M347" t="str">
            <v>V</v>
          </cell>
          <cell r="N347">
            <v>38461.761354166665</v>
          </cell>
          <cell r="O347" t="str">
            <v>GCHATEAUGIRON</v>
          </cell>
          <cell r="P347">
            <v>38681.436249999999</v>
          </cell>
        </row>
        <row r="348">
          <cell r="A348" t="str">
            <v>2000</v>
          </cell>
          <cell r="B348" t="str">
            <v>HR</v>
          </cell>
          <cell r="C348" t="str">
            <v>ME_SC</v>
          </cell>
          <cell r="D348" t="str">
            <v>A00</v>
          </cell>
          <cell r="E348" t="str">
            <v>FTE</v>
          </cell>
          <cell r="F348" t="str">
            <v>T</v>
          </cell>
          <cell r="G348" t="str">
            <v>TOTAL</v>
          </cell>
          <cell r="H348" t="str">
            <v>RSE</v>
          </cell>
          <cell r="J348" t="str">
            <v>:</v>
          </cell>
          <cell r="K348" t="str">
            <v>NC</v>
          </cell>
          <cell r="M348" t="str">
            <v>V</v>
          </cell>
          <cell r="N348">
            <v>38461.761354166665</v>
          </cell>
          <cell r="O348" t="str">
            <v>GCHATEAUGIRON</v>
          </cell>
          <cell r="P348">
            <v>38681.437708333331</v>
          </cell>
        </row>
        <row r="349">
          <cell r="A349" t="str">
            <v>1999</v>
          </cell>
          <cell r="B349" t="str">
            <v>HR</v>
          </cell>
          <cell r="C349" t="str">
            <v>ME_SC</v>
          </cell>
          <cell r="D349" t="str">
            <v>A00</v>
          </cell>
          <cell r="E349" t="str">
            <v>FTE</v>
          </cell>
          <cell r="F349" t="str">
            <v>T</v>
          </cell>
          <cell r="G349" t="str">
            <v>TOTAL</v>
          </cell>
          <cell r="H349" t="str">
            <v>RSE</v>
          </cell>
          <cell r="J349" t="str">
            <v>:</v>
          </cell>
          <cell r="K349" t="str">
            <v>NC</v>
          </cell>
          <cell r="M349" t="str">
            <v>V</v>
          </cell>
          <cell r="N349">
            <v>38461.761354166665</v>
          </cell>
          <cell r="O349" t="str">
            <v>GCHATEAUGIRON</v>
          </cell>
          <cell r="P349">
            <v>38681.437465277777</v>
          </cell>
        </row>
        <row r="350">
          <cell r="A350" t="str">
            <v>1998</v>
          </cell>
          <cell r="B350" t="str">
            <v>HR</v>
          </cell>
          <cell r="C350" t="str">
            <v>ME_SC</v>
          </cell>
          <cell r="D350" t="str">
            <v>A00</v>
          </cell>
          <cell r="E350" t="str">
            <v>FTE</v>
          </cell>
          <cell r="F350" t="str">
            <v>T</v>
          </cell>
          <cell r="G350" t="str">
            <v>TOTAL</v>
          </cell>
          <cell r="H350" t="str">
            <v>RSE</v>
          </cell>
          <cell r="J350" t="str">
            <v>:</v>
          </cell>
          <cell r="K350" t="str">
            <v>NC</v>
          </cell>
          <cell r="M350" t="str">
            <v>V</v>
          </cell>
          <cell r="N350">
            <v>38461.761354166665</v>
          </cell>
          <cell r="O350" t="str">
            <v>GCHATEAUGIRON</v>
          </cell>
          <cell r="P350">
            <v>38681.4372337963</v>
          </cell>
        </row>
        <row r="351">
          <cell r="A351" t="str">
            <v>1997</v>
          </cell>
          <cell r="B351" t="str">
            <v>HR</v>
          </cell>
          <cell r="C351" t="str">
            <v>ME_SC</v>
          </cell>
          <cell r="D351" t="str">
            <v>A00</v>
          </cell>
          <cell r="E351" t="str">
            <v>FTE</v>
          </cell>
          <cell r="F351" t="str">
            <v>T</v>
          </cell>
          <cell r="G351" t="str">
            <v>TOTAL</v>
          </cell>
          <cell r="H351" t="str">
            <v>RSE</v>
          </cell>
          <cell r="J351" t="str">
            <v>:</v>
          </cell>
          <cell r="K351" t="str">
            <v>NC</v>
          </cell>
          <cell r="M351" t="str">
            <v>V</v>
          </cell>
          <cell r="N351">
            <v>38461.761354166665</v>
          </cell>
          <cell r="O351" t="str">
            <v>GCHATEAUGIRON</v>
          </cell>
          <cell r="P351">
            <v>38681.437037037038</v>
          </cell>
        </row>
        <row r="352">
          <cell r="A352" t="str">
            <v>1996</v>
          </cell>
          <cell r="B352" t="str">
            <v>HR</v>
          </cell>
          <cell r="C352" t="str">
            <v>ME_SC</v>
          </cell>
          <cell r="D352" t="str">
            <v>A00</v>
          </cell>
          <cell r="E352" t="str">
            <v>FTE</v>
          </cell>
          <cell r="F352" t="str">
            <v>T</v>
          </cell>
          <cell r="G352" t="str">
            <v>TOTAL</v>
          </cell>
          <cell r="H352" t="str">
            <v>RSE</v>
          </cell>
          <cell r="J352" t="str">
            <v>:</v>
          </cell>
          <cell r="K352" t="str">
            <v>NC</v>
          </cell>
          <cell r="M352" t="str">
            <v>V</v>
          </cell>
          <cell r="N352">
            <v>38461.761354166665</v>
          </cell>
          <cell r="O352" t="str">
            <v>GCHATEAUGIRON</v>
          </cell>
          <cell r="P352">
            <v>38681.436863425923</v>
          </cell>
        </row>
        <row r="353">
          <cell r="A353" t="str">
            <v>1995</v>
          </cell>
          <cell r="B353" t="str">
            <v>HR</v>
          </cell>
          <cell r="C353" t="str">
            <v>ME_SC</v>
          </cell>
          <cell r="D353" t="str">
            <v>A00</v>
          </cell>
          <cell r="E353" t="str">
            <v>FTE</v>
          </cell>
          <cell r="F353" t="str">
            <v>T</v>
          </cell>
          <cell r="G353" t="str">
            <v>TOTAL</v>
          </cell>
          <cell r="H353" t="str">
            <v>RSE</v>
          </cell>
          <cell r="J353" t="str">
            <v>:</v>
          </cell>
          <cell r="K353" t="str">
            <v>NC</v>
          </cell>
          <cell r="M353" t="str">
            <v>V</v>
          </cell>
          <cell r="N353">
            <v>38461.761354166665</v>
          </cell>
          <cell r="O353" t="str">
            <v>GCHATEAUGIRON</v>
          </cell>
          <cell r="P353">
            <v>38681.436712962961</v>
          </cell>
        </row>
        <row r="354">
          <cell r="A354" t="str">
            <v>1994</v>
          </cell>
          <cell r="B354" t="str">
            <v>HR</v>
          </cell>
          <cell r="C354" t="str">
            <v>ME_SC</v>
          </cell>
          <cell r="D354" t="str">
            <v>A00</v>
          </cell>
          <cell r="E354" t="str">
            <v>FTE</v>
          </cell>
          <cell r="F354" t="str">
            <v>T</v>
          </cell>
          <cell r="G354" t="str">
            <v>TOTAL</v>
          </cell>
          <cell r="H354" t="str">
            <v>RSE</v>
          </cell>
          <cell r="J354" t="str">
            <v>:</v>
          </cell>
          <cell r="K354" t="str">
            <v>NC</v>
          </cell>
          <cell r="M354" t="str">
            <v>V</v>
          </cell>
          <cell r="N354">
            <v>38461.761354166665</v>
          </cell>
          <cell r="O354" t="str">
            <v>GCHATEAUGIRON</v>
          </cell>
          <cell r="P354">
            <v>38681.436585648145</v>
          </cell>
        </row>
        <row r="355">
          <cell r="A355" t="str">
            <v>1989</v>
          </cell>
          <cell r="B355" t="str">
            <v>PT</v>
          </cell>
          <cell r="C355" t="str">
            <v>NA_SC</v>
          </cell>
          <cell r="D355" t="str">
            <v>A00</v>
          </cell>
          <cell r="E355" t="str">
            <v>FTE</v>
          </cell>
          <cell r="F355" t="str">
            <v>T</v>
          </cell>
          <cell r="G355" t="str">
            <v>TOTAL</v>
          </cell>
          <cell r="H355" t="str">
            <v>RSE</v>
          </cell>
          <cell r="J355" t="str">
            <v>:</v>
          </cell>
          <cell r="K355" t="str">
            <v>NC</v>
          </cell>
          <cell r="M355" t="str">
            <v>V</v>
          </cell>
          <cell r="N355">
            <v>38461.761365740742</v>
          </cell>
          <cell r="O355" t="str">
            <v>GCHATEAUGIRON</v>
          </cell>
          <cell r="P355">
            <v>38681.436180555553</v>
          </cell>
        </row>
        <row r="356">
          <cell r="A356" t="str">
            <v>1988</v>
          </cell>
          <cell r="B356" t="str">
            <v>PT</v>
          </cell>
          <cell r="C356" t="str">
            <v>NA_SC</v>
          </cell>
          <cell r="D356" t="str">
            <v>A00</v>
          </cell>
          <cell r="E356" t="str">
            <v>FTE</v>
          </cell>
          <cell r="F356" t="str">
            <v>T</v>
          </cell>
          <cell r="G356" t="str">
            <v>TOTAL</v>
          </cell>
          <cell r="H356" t="str">
            <v>RSE</v>
          </cell>
          <cell r="J356" t="str">
            <v>:</v>
          </cell>
          <cell r="K356" t="str">
            <v>NC</v>
          </cell>
          <cell r="M356" t="str">
            <v>V</v>
          </cell>
          <cell r="N356">
            <v>38461.761365740742</v>
          </cell>
          <cell r="O356" t="str">
            <v>GCHATEAUGIRON</v>
          </cell>
          <cell r="P356">
            <v>38681.43613425926</v>
          </cell>
        </row>
        <row r="357">
          <cell r="A357" t="str">
            <v>1987</v>
          </cell>
          <cell r="B357" t="str">
            <v>PT</v>
          </cell>
          <cell r="C357" t="str">
            <v>NA_SC</v>
          </cell>
          <cell r="D357" t="str">
            <v>A00</v>
          </cell>
          <cell r="E357" t="str">
            <v>FTE</v>
          </cell>
          <cell r="F357" t="str">
            <v>T</v>
          </cell>
          <cell r="G357" t="str">
            <v>TOTAL</v>
          </cell>
          <cell r="H357" t="str">
            <v>RSE</v>
          </cell>
          <cell r="J357" t="str">
            <v>:</v>
          </cell>
          <cell r="K357" t="str">
            <v>NC</v>
          </cell>
          <cell r="M357" t="str">
            <v>V</v>
          </cell>
          <cell r="N357">
            <v>38461.761365740742</v>
          </cell>
          <cell r="O357" t="str">
            <v>GCHATEAUGIRON</v>
          </cell>
          <cell r="P357">
            <v>38681.436076388891</v>
          </cell>
        </row>
        <row r="358">
          <cell r="A358" t="str">
            <v>1986</v>
          </cell>
          <cell r="B358" t="str">
            <v>PT</v>
          </cell>
          <cell r="C358" t="str">
            <v>NA_SC</v>
          </cell>
          <cell r="D358" t="str">
            <v>A00</v>
          </cell>
          <cell r="E358" t="str">
            <v>FTE</v>
          </cell>
          <cell r="F358" t="str">
            <v>T</v>
          </cell>
          <cell r="G358" t="str">
            <v>TOTAL</v>
          </cell>
          <cell r="H358" t="str">
            <v>RSE</v>
          </cell>
          <cell r="J358" t="str">
            <v>:</v>
          </cell>
          <cell r="K358" t="str">
            <v>NC</v>
          </cell>
          <cell r="M358" t="str">
            <v>V</v>
          </cell>
          <cell r="N358">
            <v>38461.761365740742</v>
          </cell>
          <cell r="O358" t="str">
            <v>GCHATEAUGIRON</v>
          </cell>
          <cell r="P358">
            <v>38681.436030092591</v>
          </cell>
        </row>
        <row r="359">
          <cell r="A359" t="str">
            <v>1985</v>
          </cell>
          <cell r="B359" t="str">
            <v>PT</v>
          </cell>
          <cell r="C359" t="str">
            <v>NA_SC</v>
          </cell>
          <cell r="D359" t="str">
            <v>A00</v>
          </cell>
          <cell r="E359" t="str">
            <v>FTE</v>
          </cell>
          <cell r="F359" t="str">
            <v>T</v>
          </cell>
          <cell r="G359" t="str">
            <v>TOTAL</v>
          </cell>
          <cell r="H359" t="str">
            <v>RSE</v>
          </cell>
          <cell r="J359" t="str">
            <v>:</v>
          </cell>
          <cell r="K359" t="str">
            <v>NC</v>
          </cell>
          <cell r="M359" t="str">
            <v>V</v>
          </cell>
          <cell r="N359">
            <v>38461.761365740742</v>
          </cell>
          <cell r="O359" t="str">
            <v>GCHATEAUGIRON</v>
          </cell>
          <cell r="P359">
            <v>38681.435983796298</v>
          </cell>
        </row>
        <row r="360">
          <cell r="A360" t="str">
            <v>1984</v>
          </cell>
          <cell r="B360" t="str">
            <v>PT</v>
          </cell>
          <cell r="C360" t="str">
            <v>NA_SC</v>
          </cell>
          <cell r="D360" t="str">
            <v>A00</v>
          </cell>
          <cell r="E360" t="str">
            <v>FTE</v>
          </cell>
          <cell r="F360" t="str">
            <v>T</v>
          </cell>
          <cell r="G360" t="str">
            <v>TOTAL</v>
          </cell>
          <cell r="H360" t="str">
            <v>RSE</v>
          </cell>
          <cell r="J360" t="str">
            <v>:</v>
          </cell>
          <cell r="K360" t="str">
            <v>NC</v>
          </cell>
          <cell r="M360" t="str">
            <v>V</v>
          </cell>
          <cell r="N360">
            <v>38461.761365740742</v>
          </cell>
          <cell r="O360" t="str">
            <v>GCHATEAUGIRON</v>
          </cell>
          <cell r="P360">
            <v>38681.435949074075</v>
          </cell>
        </row>
        <row r="361">
          <cell r="A361" t="str">
            <v>1983</v>
          </cell>
          <cell r="B361" t="str">
            <v>PT</v>
          </cell>
          <cell r="C361" t="str">
            <v>NA_SC</v>
          </cell>
          <cell r="D361" t="str">
            <v>A00</v>
          </cell>
          <cell r="E361" t="str">
            <v>FTE</v>
          </cell>
          <cell r="F361" t="str">
            <v>T</v>
          </cell>
          <cell r="G361" t="str">
            <v>TOTAL</v>
          </cell>
          <cell r="H361" t="str">
            <v>RSE</v>
          </cell>
          <cell r="J361" t="str">
            <v>:</v>
          </cell>
          <cell r="K361" t="str">
            <v>NC</v>
          </cell>
          <cell r="M361" t="str">
            <v>V</v>
          </cell>
          <cell r="N361">
            <v>38461.761365740742</v>
          </cell>
          <cell r="O361" t="str">
            <v>GCHATEAUGIRON</v>
          </cell>
          <cell r="P361">
            <v>38681.435914351852</v>
          </cell>
        </row>
        <row r="362">
          <cell r="A362" t="str">
            <v>1982</v>
          </cell>
          <cell r="B362" t="str">
            <v>PT</v>
          </cell>
          <cell r="C362" t="str">
            <v>NA_SC</v>
          </cell>
          <cell r="D362" t="str">
            <v>A00</v>
          </cell>
          <cell r="E362" t="str">
            <v>FTE</v>
          </cell>
          <cell r="F362" t="str">
            <v>T</v>
          </cell>
          <cell r="G362" t="str">
            <v>TOTAL</v>
          </cell>
          <cell r="H362" t="str">
            <v>RSE</v>
          </cell>
          <cell r="J362" t="str">
            <v>:</v>
          </cell>
          <cell r="K362" t="str">
            <v>NC</v>
          </cell>
          <cell r="M362" t="str">
            <v>V</v>
          </cell>
          <cell r="N362">
            <v>38461.761365740742</v>
          </cell>
          <cell r="O362" t="str">
            <v>GCHATEAUGIRON</v>
          </cell>
          <cell r="P362">
            <v>38681.435879629629</v>
          </cell>
        </row>
        <row r="363">
          <cell r="A363" t="str">
            <v>1981</v>
          </cell>
          <cell r="B363" t="str">
            <v>PT</v>
          </cell>
          <cell r="C363" t="str">
            <v>NA_SC</v>
          </cell>
          <cell r="D363" t="str">
            <v>A00</v>
          </cell>
          <cell r="E363" t="str">
            <v>FTE</v>
          </cell>
          <cell r="F363" t="str">
            <v>T</v>
          </cell>
          <cell r="G363" t="str">
            <v>TOTAL</v>
          </cell>
          <cell r="H363" t="str">
            <v>RSE</v>
          </cell>
          <cell r="J363" t="str">
            <v>:</v>
          </cell>
          <cell r="K363" t="str">
            <v>NC</v>
          </cell>
          <cell r="M363" t="str">
            <v>V</v>
          </cell>
          <cell r="N363">
            <v>38461.761365740742</v>
          </cell>
          <cell r="O363" t="str">
            <v>GCHATEAUGIRON</v>
          </cell>
          <cell r="P363">
            <v>38681.435844907406</v>
          </cell>
        </row>
        <row r="364">
          <cell r="A364" t="str">
            <v>1980</v>
          </cell>
          <cell r="B364" t="str">
            <v>PT</v>
          </cell>
          <cell r="C364" t="str">
            <v>NA_SC</v>
          </cell>
          <cell r="D364" t="str">
            <v>A00</v>
          </cell>
          <cell r="E364" t="str">
            <v>FTE</v>
          </cell>
          <cell r="F364" t="str">
            <v>T</v>
          </cell>
          <cell r="G364" t="str">
            <v>TOTAL</v>
          </cell>
          <cell r="H364" t="str">
            <v>RSE</v>
          </cell>
          <cell r="J364" t="str">
            <v>:</v>
          </cell>
          <cell r="K364" t="str">
            <v>NC</v>
          </cell>
          <cell r="M364" t="str">
            <v>V</v>
          </cell>
          <cell r="N364">
            <v>38461.761365740742</v>
          </cell>
          <cell r="O364" t="str">
            <v>GCHATEAUGIRON</v>
          </cell>
          <cell r="P364">
            <v>38681.43582175926</v>
          </cell>
        </row>
        <row r="365">
          <cell r="A365" t="str">
            <v>2002</v>
          </cell>
          <cell r="B365" t="str">
            <v>SI</v>
          </cell>
          <cell r="C365" t="str">
            <v>NA_SC</v>
          </cell>
          <cell r="D365" t="str">
            <v>A00</v>
          </cell>
          <cell r="E365" t="str">
            <v>FTE</v>
          </cell>
          <cell r="F365" t="str">
            <v>T</v>
          </cell>
          <cell r="G365" t="str">
            <v>TOTAL</v>
          </cell>
          <cell r="H365" t="str">
            <v>RSE</v>
          </cell>
          <cell r="I365">
            <v>910</v>
          </cell>
          <cell r="K365" t="str">
            <v>MS</v>
          </cell>
          <cell r="M365" t="str">
            <v>V</v>
          </cell>
          <cell r="N365">
            <v>38461.761365740742</v>
          </cell>
          <cell r="O365" t="str">
            <v>GCHATEAUGIRON</v>
          </cell>
          <cell r="P365">
            <v>38681.438402777778</v>
          </cell>
          <cell r="Q365" t="str">
            <v>gchateaug</v>
          </cell>
        </row>
        <row r="366">
          <cell r="A366" t="str">
            <v>2001</v>
          </cell>
          <cell r="B366" t="str">
            <v>SI</v>
          </cell>
          <cell r="C366" t="str">
            <v>NA_SC</v>
          </cell>
          <cell r="D366" t="str">
            <v>A00</v>
          </cell>
          <cell r="E366" t="str">
            <v>FTE</v>
          </cell>
          <cell r="F366" t="str">
            <v>T</v>
          </cell>
          <cell r="G366" t="str">
            <v>TOTAL</v>
          </cell>
          <cell r="H366" t="str">
            <v>RSE</v>
          </cell>
          <cell r="I366">
            <v>869</v>
          </cell>
          <cell r="K366" t="str">
            <v>NC</v>
          </cell>
          <cell r="M366" t="str">
            <v>V</v>
          </cell>
          <cell r="N366">
            <v>38461.761365740742</v>
          </cell>
          <cell r="O366" t="str">
            <v>GCHATEAUGIRON</v>
          </cell>
          <cell r="P366">
            <v>38681.438090277778</v>
          </cell>
        </row>
        <row r="367">
          <cell r="A367" t="str">
            <v>2000</v>
          </cell>
          <cell r="B367" t="str">
            <v>SI</v>
          </cell>
          <cell r="C367" t="str">
            <v>NA_SC</v>
          </cell>
          <cell r="D367" t="str">
            <v>A00</v>
          </cell>
          <cell r="E367" t="str">
            <v>FTE</v>
          </cell>
          <cell r="F367" t="str">
            <v>T</v>
          </cell>
          <cell r="G367" t="str">
            <v>TOTAL</v>
          </cell>
          <cell r="H367" t="str">
            <v>RSE</v>
          </cell>
          <cell r="I367">
            <v>853</v>
          </cell>
          <cell r="K367" t="str">
            <v>NC</v>
          </cell>
          <cell r="M367" t="str">
            <v>V</v>
          </cell>
          <cell r="N367">
            <v>38461.761365740742</v>
          </cell>
          <cell r="O367" t="str">
            <v>GCHATEAUGIRON</v>
          </cell>
          <cell r="P367">
            <v>38681.4378125</v>
          </cell>
        </row>
        <row r="368">
          <cell r="A368" t="str">
            <v>1999</v>
          </cell>
          <cell r="B368" t="str">
            <v>SI</v>
          </cell>
          <cell r="C368" t="str">
            <v>NA_SC</v>
          </cell>
          <cell r="D368" t="str">
            <v>A00</v>
          </cell>
          <cell r="E368" t="str">
            <v>FTE</v>
          </cell>
          <cell r="F368" t="str">
            <v>T</v>
          </cell>
          <cell r="G368" t="str">
            <v>TOTAL</v>
          </cell>
          <cell r="H368" t="str">
            <v>RSE</v>
          </cell>
          <cell r="I368">
            <v>886</v>
          </cell>
          <cell r="K368" t="str">
            <v>NC</v>
          </cell>
          <cell r="M368" t="str">
            <v>V</v>
          </cell>
          <cell r="N368">
            <v>38461.761365740742</v>
          </cell>
          <cell r="O368" t="str">
            <v>GCHATEAUGIRON</v>
          </cell>
          <cell r="P368">
            <v>38681.437569444446</v>
          </cell>
        </row>
        <row r="369">
          <cell r="A369" t="str">
            <v>1998</v>
          </cell>
          <cell r="B369" t="str">
            <v>SI</v>
          </cell>
          <cell r="C369" t="str">
            <v>NA_SC</v>
          </cell>
          <cell r="D369" t="str">
            <v>A00</v>
          </cell>
          <cell r="E369" t="str">
            <v>FTE</v>
          </cell>
          <cell r="F369" t="str">
            <v>T</v>
          </cell>
          <cell r="G369" t="str">
            <v>TOTAL</v>
          </cell>
          <cell r="H369" t="str">
            <v>RSE</v>
          </cell>
          <cell r="I369">
            <v>845</v>
          </cell>
          <cell r="K369" t="str">
            <v>NC</v>
          </cell>
          <cell r="M369" t="str">
            <v>V</v>
          </cell>
          <cell r="N369">
            <v>38461.761365740742</v>
          </cell>
          <cell r="O369" t="str">
            <v>GCHATEAUGIRON</v>
          </cell>
          <cell r="P369">
            <v>38681.437337962961</v>
          </cell>
        </row>
        <row r="370">
          <cell r="A370" t="str">
            <v>1997</v>
          </cell>
          <cell r="B370" t="str">
            <v>SI</v>
          </cell>
          <cell r="C370" t="str">
            <v>NA_SC</v>
          </cell>
          <cell r="D370" t="str">
            <v>A00</v>
          </cell>
          <cell r="E370" t="str">
            <v>FTE</v>
          </cell>
          <cell r="F370" t="str">
            <v>T</v>
          </cell>
          <cell r="G370" t="str">
            <v>TOTAL</v>
          </cell>
          <cell r="H370" t="str">
            <v>RSE</v>
          </cell>
          <cell r="I370">
            <v>751</v>
          </cell>
          <cell r="K370" t="str">
            <v>NC</v>
          </cell>
          <cell r="M370" t="str">
            <v>V</v>
          </cell>
          <cell r="N370">
            <v>38461.761365740742</v>
          </cell>
          <cell r="O370" t="str">
            <v>GCHATEAUGIRON</v>
          </cell>
          <cell r="P370">
            <v>38681.43712962963</v>
          </cell>
        </row>
        <row r="371">
          <cell r="A371" t="str">
            <v>1996</v>
          </cell>
          <cell r="B371" t="str">
            <v>SI</v>
          </cell>
          <cell r="C371" t="str">
            <v>NA_SC</v>
          </cell>
          <cell r="D371" t="str">
            <v>A00</v>
          </cell>
          <cell r="E371" t="str">
            <v>FTE</v>
          </cell>
          <cell r="F371" t="str">
            <v>T</v>
          </cell>
          <cell r="G371" t="str">
            <v>TOTAL</v>
          </cell>
          <cell r="H371" t="str">
            <v>RSE</v>
          </cell>
          <cell r="I371">
            <v>786</v>
          </cell>
          <cell r="K371" t="str">
            <v>NC</v>
          </cell>
          <cell r="M371" t="str">
            <v>V</v>
          </cell>
          <cell r="N371">
            <v>38461.761365740742</v>
          </cell>
          <cell r="O371" t="str">
            <v>GCHATEAUGIRON</v>
          </cell>
          <cell r="P371">
            <v>38681.436932870369</v>
          </cell>
        </row>
        <row r="372">
          <cell r="A372" t="str">
            <v>1995</v>
          </cell>
          <cell r="B372" t="str">
            <v>SI</v>
          </cell>
          <cell r="C372" t="str">
            <v>NA_SC</v>
          </cell>
          <cell r="D372" t="str">
            <v>A00</v>
          </cell>
          <cell r="E372" t="str">
            <v>FTE</v>
          </cell>
          <cell r="F372" t="str">
            <v>T</v>
          </cell>
          <cell r="G372" t="str">
            <v>TOTAL</v>
          </cell>
          <cell r="H372" t="str">
            <v>RSE</v>
          </cell>
          <cell r="I372">
            <v>646</v>
          </cell>
          <cell r="K372" t="str">
            <v>NC</v>
          </cell>
          <cell r="M372" t="str">
            <v>V</v>
          </cell>
          <cell r="N372">
            <v>38461.761365740742</v>
          </cell>
          <cell r="O372" t="str">
            <v>GCHATEAUGIRON</v>
          </cell>
          <cell r="P372">
            <v>38681.436782407407</v>
          </cell>
        </row>
        <row r="373">
          <cell r="A373" t="str">
            <v>1994</v>
          </cell>
          <cell r="B373" t="str">
            <v>SI</v>
          </cell>
          <cell r="C373" t="str">
            <v>NA_SC</v>
          </cell>
          <cell r="D373" t="str">
            <v>A00</v>
          </cell>
          <cell r="E373" t="str">
            <v>FTE</v>
          </cell>
          <cell r="F373" t="str">
            <v>T</v>
          </cell>
          <cell r="G373" t="str">
            <v>TOTAL</v>
          </cell>
          <cell r="H373" t="str">
            <v>RSE</v>
          </cell>
          <cell r="I373">
            <v>697</v>
          </cell>
          <cell r="K373" t="str">
            <v>NC</v>
          </cell>
          <cell r="M373" t="str">
            <v>V</v>
          </cell>
          <cell r="N373">
            <v>38461.761365740742</v>
          </cell>
          <cell r="O373" t="str">
            <v>GCHATEAUGIRON</v>
          </cell>
          <cell r="P373">
            <v>38681.436631944445</v>
          </cell>
        </row>
        <row r="374">
          <cell r="A374" t="str">
            <v>1993</v>
          </cell>
          <cell r="B374" t="str">
            <v>SI</v>
          </cell>
          <cell r="C374" t="str">
            <v>NA_SC</v>
          </cell>
          <cell r="D374" t="str">
            <v>A00</v>
          </cell>
          <cell r="E374" t="str">
            <v>FTE</v>
          </cell>
          <cell r="F374" t="str">
            <v>T</v>
          </cell>
          <cell r="G374" t="str">
            <v>TOTAL</v>
          </cell>
          <cell r="H374" t="str">
            <v>RSE</v>
          </cell>
          <cell r="I374">
            <v>663</v>
          </cell>
          <cell r="K374" t="str">
            <v>NC</v>
          </cell>
          <cell r="M374" t="str">
            <v>V</v>
          </cell>
          <cell r="N374">
            <v>38461.761365740742</v>
          </cell>
          <cell r="O374" t="str">
            <v>GCHATEAUGIRON</v>
          </cell>
          <cell r="P374">
            <v>38681.436516203707</v>
          </cell>
        </row>
        <row r="375">
          <cell r="A375" t="str">
            <v>1992</v>
          </cell>
          <cell r="B375" t="str">
            <v>SI</v>
          </cell>
          <cell r="C375" t="str">
            <v>NA_SC</v>
          </cell>
          <cell r="D375" t="str">
            <v>A00</v>
          </cell>
          <cell r="E375" t="str">
            <v>FTE</v>
          </cell>
          <cell r="F375" t="str">
            <v>T</v>
          </cell>
          <cell r="G375" t="str">
            <v>TOTAL</v>
          </cell>
          <cell r="H375" t="str">
            <v>RSE</v>
          </cell>
          <cell r="J375" t="str">
            <v>:</v>
          </cell>
          <cell r="K375" t="str">
            <v>NC</v>
          </cell>
          <cell r="M375" t="str">
            <v>V</v>
          </cell>
          <cell r="N375">
            <v>38461.761365740742</v>
          </cell>
          <cell r="O375" t="str">
            <v>GCHATEAUGIRON</v>
          </cell>
          <cell r="P375">
            <v>38681.436423611114</v>
          </cell>
        </row>
        <row r="376">
          <cell r="A376" t="str">
            <v>1991</v>
          </cell>
          <cell r="B376" t="str">
            <v>SI</v>
          </cell>
          <cell r="C376" t="str">
            <v>NA_SC</v>
          </cell>
          <cell r="D376" t="str">
            <v>A00</v>
          </cell>
          <cell r="E376" t="str">
            <v>FTE</v>
          </cell>
          <cell r="F376" t="str">
            <v>T</v>
          </cell>
          <cell r="G376" t="str">
            <v>TOTAL</v>
          </cell>
          <cell r="H376" t="str">
            <v>RSE</v>
          </cell>
          <cell r="J376" t="str">
            <v>:</v>
          </cell>
          <cell r="K376" t="str">
            <v>NC</v>
          </cell>
          <cell r="M376" t="str">
            <v>V</v>
          </cell>
          <cell r="N376">
            <v>38461.761365740742</v>
          </cell>
          <cell r="O376" t="str">
            <v>GCHATEAUGIRON</v>
          </cell>
          <cell r="P376">
            <v>38681.436342592591</v>
          </cell>
        </row>
        <row r="377">
          <cell r="A377" t="str">
            <v>1990</v>
          </cell>
          <cell r="B377" t="str">
            <v>SI</v>
          </cell>
          <cell r="C377" t="str">
            <v>NA_SC</v>
          </cell>
          <cell r="D377" t="str">
            <v>A00</v>
          </cell>
          <cell r="E377" t="str">
            <v>FTE</v>
          </cell>
          <cell r="F377" t="str">
            <v>T</v>
          </cell>
          <cell r="G377" t="str">
            <v>TOTAL</v>
          </cell>
          <cell r="H377" t="str">
            <v>RSE</v>
          </cell>
          <cell r="J377" t="str">
            <v>:</v>
          </cell>
          <cell r="K377" t="str">
            <v>NC</v>
          </cell>
          <cell r="M377" t="str">
            <v>V</v>
          </cell>
          <cell r="N377">
            <v>38461.761365740742</v>
          </cell>
          <cell r="O377" t="str">
            <v>GCHATEAUGIRON</v>
          </cell>
          <cell r="P377">
            <v>38681.436261574076</v>
          </cell>
        </row>
        <row r="378">
          <cell r="A378" t="str">
            <v>1989</v>
          </cell>
          <cell r="B378" t="str">
            <v>SI</v>
          </cell>
          <cell r="C378" t="str">
            <v>NA_SC</v>
          </cell>
          <cell r="D378" t="str">
            <v>A00</v>
          </cell>
          <cell r="E378" t="str">
            <v>FTE</v>
          </cell>
          <cell r="F378" t="str">
            <v>T</v>
          </cell>
          <cell r="G378" t="str">
            <v>TOTAL</v>
          </cell>
          <cell r="H378" t="str">
            <v>RSE</v>
          </cell>
          <cell r="J378" t="str">
            <v>:</v>
          </cell>
          <cell r="K378" t="str">
            <v>NC</v>
          </cell>
          <cell r="M378" t="str">
            <v>V</v>
          </cell>
          <cell r="N378">
            <v>38461.761365740742</v>
          </cell>
          <cell r="O378" t="str">
            <v>GCHATEAUGIRON</v>
          </cell>
          <cell r="P378">
            <v>38681.436192129629</v>
          </cell>
        </row>
        <row r="379">
          <cell r="A379" t="str">
            <v>1988</v>
          </cell>
          <cell r="B379" t="str">
            <v>SI</v>
          </cell>
          <cell r="C379" t="str">
            <v>NA_SC</v>
          </cell>
          <cell r="D379" t="str">
            <v>A00</v>
          </cell>
          <cell r="E379" t="str">
            <v>FTE</v>
          </cell>
          <cell r="F379" t="str">
            <v>T</v>
          </cell>
          <cell r="G379" t="str">
            <v>TOTAL</v>
          </cell>
          <cell r="H379" t="str">
            <v>RSE</v>
          </cell>
          <cell r="J379" t="str">
            <v>:</v>
          </cell>
          <cell r="K379" t="str">
            <v>NC</v>
          </cell>
          <cell r="M379" t="str">
            <v>V</v>
          </cell>
          <cell r="N379">
            <v>38461.761365740742</v>
          </cell>
          <cell r="O379" t="str">
            <v>GCHATEAUGIRON</v>
          </cell>
          <cell r="P379">
            <v>38681.43613425926</v>
          </cell>
        </row>
        <row r="380">
          <cell r="A380" t="str">
            <v>1987</v>
          </cell>
          <cell r="B380" t="str">
            <v>SI</v>
          </cell>
          <cell r="C380" t="str">
            <v>NA_SC</v>
          </cell>
          <cell r="D380" t="str">
            <v>A00</v>
          </cell>
          <cell r="E380" t="str">
            <v>FTE</v>
          </cell>
          <cell r="F380" t="str">
            <v>T</v>
          </cell>
          <cell r="G380" t="str">
            <v>TOTAL</v>
          </cell>
          <cell r="H380" t="str">
            <v>RSE</v>
          </cell>
          <cell r="J380" t="str">
            <v>:</v>
          </cell>
          <cell r="K380" t="str">
            <v>NC</v>
          </cell>
          <cell r="M380" t="str">
            <v>V</v>
          </cell>
          <cell r="N380">
            <v>38461.761365740742</v>
          </cell>
          <cell r="O380" t="str">
            <v>GCHATEAUGIRON</v>
          </cell>
          <cell r="P380">
            <v>38681.43608796296</v>
          </cell>
        </row>
        <row r="381">
          <cell r="A381" t="str">
            <v>1986</v>
          </cell>
          <cell r="B381" t="str">
            <v>SI</v>
          </cell>
          <cell r="C381" t="str">
            <v>NA_SC</v>
          </cell>
          <cell r="D381" t="str">
            <v>A00</v>
          </cell>
          <cell r="E381" t="str">
            <v>FTE</v>
          </cell>
          <cell r="F381" t="str">
            <v>T</v>
          </cell>
          <cell r="G381" t="str">
            <v>TOTAL</v>
          </cell>
          <cell r="H381" t="str">
            <v>RSE</v>
          </cell>
          <cell r="J381" t="str">
            <v>:</v>
          </cell>
          <cell r="K381" t="str">
            <v>NC</v>
          </cell>
          <cell r="M381" t="str">
            <v>V</v>
          </cell>
          <cell r="N381">
            <v>38461.761365740742</v>
          </cell>
          <cell r="O381" t="str">
            <v>GCHATEAUGIRON</v>
          </cell>
          <cell r="P381">
            <v>38681.436030092591</v>
          </cell>
        </row>
        <row r="382">
          <cell r="A382" t="str">
            <v>1985</v>
          </cell>
          <cell r="B382" t="str">
            <v>SI</v>
          </cell>
          <cell r="C382" t="str">
            <v>NA_SC</v>
          </cell>
          <cell r="D382" t="str">
            <v>A00</v>
          </cell>
          <cell r="E382" t="str">
            <v>FTE</v>
          </cell>
          <cell r="F382" t="str">
            <v>T</v>
          </cell>
          <cell r="G382" t="str">
            <v>TOTAL</v>
          </cell>
          <cell r="H382" t="str">
            <v>RSE</v>
          </cell>
          <cell r="J382" t="str">
            <v>:</v>
          </cell>
          <cell r="K382" t="str">
            <v>NC</v>
          </cell>
          <cell r="M382" t="str">
            <v>V</v>
          </cell>
          <cell r="N382">
            <v>38461.761365740742</v>
          </cell>
          <cell r="O382" t="str">
            <v>GCHATEAUGIRON</v>
          </cell>
          <cell r="P382">
            <v>38681.435995370368</v>
          </cell>
        </row>
        <row r="383">
          <cell r="A383" t="str">
            <v>1984</v>
          </cell>
          <cell r="B383" t="str">
            <v>SI</v>
          </cell>
          <cell r="C383" t="str">
            <v>NA_SC</v>
          </cell>
          <cell r="D383" t="str">
            <v>A00</v>
          </cell>
          <cell r="E383" t="str">
            <v>FTE</v>
          </cell>
          <cell r="F383" t="str">
            <v>T</v>
          </cell>
          <cell r="G383" t="str">
            <v>TOTAL</v>
          </cell>
          <cell r="H383" t="str">
            <v>RSE</v>
          </cell>
          <cell r="J383" t="str">
            <v>:</v>
          </cell>
          <cell r="K383" t="str">
            <v>NC</v>
          </cell>
          <cell r="M383" t="str">
            <v>V</v>
          </cell>
          <cell r="N383">
            <v>38461.761365740742</v>
          </cell>
          <cell r="O383" t="str">
            <v>GCHATEAUGIRON</v>
          </cell>
          <cell r="P383">
            <v>38681.435949074075</v>
          </cell>
        </row>
        <row r="384">
          <cell r="A384" t="str">
            <v>1983</v>
          </cell>
          <cell r="B384" t="str">
            <v>SI</v>
          </cell>
          <cell r="C384" t="str">
            <v>NA_SC</v>
          </cell>
          <cell r="D384" t="str">
            <v>A00</v>
          </cell>
          <cell r="E384" t="str">
            <v>FTE</v>
          </cell>
          <cell r="F384" t="str">
            <v>T</v>
          </cell>
          <cell r="G384" t="str">
            <v>TOTAL</v>
          </cell>
          <cell r="H384" t="str">
            <v>RSE</v>
          </cell>
          <cell r="J384" t="str">
            <v>:</v>
          </cell>
          <cell r="K384" t="str">
            <v>NC</v>
          </cell>
          <cell r="M384" t="str">
            <v>V</v>
          </cell>
          <cell r="N384">
            <v>38461.761365740742</v>
          </cell>
          <cell r="O384" t="str">
            <v>GCHATEAUGIRON</v>
          </cell>
          <cell r="P384">
            <v>38681.435914351852</v>
          </cell>
        </row>
        <row r="385">
          <cell r="A385" t="str">
            <v>1982</v>
          </cell>
          <cell r="B385" t="str">
            <v>SI</v>
          </cell>
          <cell r="C385" t="str">
            <v>NA_SC</v>
          </cell>
          <cell r="D385" t="str">
            <v>A00</v>
          </cell>
          <cell r="E385" t="str">
            <v>FTE</v>
          </cell>
          <cell r="F385" t="str">
            <v>T</v>
          </cell>
          <cell r="G385" t="str">
            <v>TOTAL</v>
          </cell>
          <cell r="H385" t="str">
            <v>RSE</v>
          </cell>
          <cell r="J385" t="str">
            <v>:</v>
          </cell>
          <cell r="K385" t="str">
            <v>NC</v>
          </cell>
          <cell r="M385" t="str">
            <v>V</v>
          </cell>
          <cell r="N385">
            <v>38461.761365740742</v>
          </cell>
          <cell r="O385" t="str">
            <v>GCHATEAUGIRON</v>
          </cell>
          <cell r="P385">
            <v>38681.435879629629</v>
          </cell>
        </row>
        <row r="386">
          <cell r="A386" t="str">
            <v>1981</v>
          </cell>
          <cell r="B386" t="str">
            <v>SI</v>
          </cell>
          <cell r="C386" t="str">
            <v>NA_SC</v>
          </cell>
          <cell r="D386" t="str">
            <v>A00</v>
          </cell>
          <cell r="E386" t="str">
            <v>FTE</v>
          </cell>
          <cell r="F386" t="str">
            <v>T</v>
          </cell>
          <cell r="G386" t="str">
            <v>TOTAL</v>
          </cell>
          <cell r="H386" t="str">
            <v>RSE</v>
          </cell>
          <cell r="J386" t="str">
            <v>:</v>
          </cell>
          <cell r="K386" t="str">
            <v>NC</v>
          </cell>
          <cell r="M386" t="str">
            <v>V</v>
          </cell>
          <cell r="N386">
            <v>38461.761365740742</v>
          </cell>
          <cell r="O386" t="str">
            <v>GCHATEAUGIRON</v>
          </cell>
          <cell r="P386">
            <v>38681.435856481483</v>
          </cell>
        </row>
        <row r="387">
          <cell r="A387" t="str">
            <v>1980</v>
          </cell>
          <cell r="B387" t="str">
            <v>SI</v>
          </cell>
          <cell r="C387" t="str">
            <v>NA_SC</v>
          </cell>
          <cell r="D387" t="str">
            <v>A00</v>
          </cell>
          <cell r="E387" t="str">
            <v>FTE</v>
          </cell>
          <cell r="F387" t="str">
            <v>T</v>
          </cell>
          <cell r="G387" t="str">
            <v>TOTAL</v>
          </cell>
          <cell r="H387" t="str">
            <v>RSE</v>
          </cell>
          <cell r="J387" t="str">
            <v>:</v>
          </cell>
          <cell r="K387" t="str">
            <v>NC</v>
          </cell>
          <cell r="M387" t="str">
            <v>V</v>
          </cell>
          <cell r="N387">
            <v>38461.761365740742</v>
          </cell>
          <cell r="O387" t="str">
            <v>GCHATEAUGIRON</v>
          </cell>
          <cell r="P387">
            <v>38681.435833333337</v>
          </cell>
        </row>
        <row r="388">
          <cell r="A388" t="str">
            <v>2002</v>
          </cell>
          <cell r="B388" t="str">
            <v>SK</v>
          </cell>
          <cell r="C388" t="str">
            <v>NA_SC</v>
          </cell>
          <cell r="D388" t="str">
            <v>A00</v>
          </cell>
          <cell r="E388" t="str">
            <v>FTE</v>
          </cell>
          <cell r="F388" t="str">
            <v>T</v>
          </cell>
          <cell r="G388" t="str">
            <v>TOTAL</v>
          </cell>
          <cell r="H388" t="str">
            <v>RSE</v>
          </cell>
          <cell r="I388">
            <v>2690</v>
          </cell>
          <cell r="K388" t="str">
            <v>MS</v>
          </cell>
          <cell r="M388" t="str">
            <v>V</v>
          </cell>
          <cell r="N388">
            <v>38461.761365740742</v>
          </cell>
          <cell r="O388" t="str">
            <v>GCHATEAUGIRON</v>
          </cell>
          <cell r="P388">
            <v>38681.438425925924</v>
          </cell>
          <cell r="Q388" t="str">
            <v>gchateaug</v>
          </cell>
        </row>
        <row r="389">
          <cell r="A389" t="str">
            <v>2001</v>
          </cell>
          <cell r="B389" t="str">
            <v>SK</v>
          </cell>
          <cell r="C389" t="str">
            <v>NA_SC</v>
          </cell>
          <cell r="D389" t="str">
            <v>A00</v>
          </cell>
          <cell r="E389" t="str">
            <v>FTE</v>
          </cell>
          <cell r="F389" t="str">
            <v>T</v>
          </cell>
          <cell r="G389" t="str">
            <v>TOTAL</v>
          </cell>
          <cell r="H389" t="str">
            <v>RSE</v>
          </cell>
          <cell r="I389">
            <v>3075</v>
          </cell>
          <cell r="K389" t="str">
            <v>NC</v>
          </cell>
          <cell r="M389" t="str">
            <v>V</v>
          </cell>
          <cell r="N389">
            <v>38461.761365740742</v>
          </cell>
          <cell r="O389" t="str">
            <v>GCHATEAUGIRON</v>
          </cell>
          <cell r="P389">
            <v>38681.438113425924</v>
          </cell>
        </row>
        <row r="390">
          <cell r="A390" t="str">
            <v>2000</v>
          </cell>
          <cell r="B390" t="str">
            <v>SK</v>
          </cell>
          <cell r="C390" t="str">
            <v>NA_SC</v>
          </cell>
          <cell r="D390" t="str">
            <v>A00</v>
          </cell>
          <cell r="E390" t="str">
            <v>FTE</v>
          </cell>
          <cell r="F390" t="str">
            <v>T</v>
          </cell>
          <cell r="G390" t="str">
            <v>TOTAL</v>
          </cell>
          <cell r="H390" t="str">
            <v>RSE</v>
          </cell>
          <cell r="I390">
            <v>2739</v>
          </cell>
          <cell r="K390" t="str">
            <v>NC</v>
          </cell>
          <cell r="M390" t="str">
            <v>V</v>
          </cell>
          <cell r="N390">
            <v>38461.761365740742</v>
          </cell>
          <cell r="O390" t="str">
            <v>GCHATEAUGIRON</v>
          </cell>
          <cell r="P390">
            <v>38681.437835648147</v>
          </cell>
        </row>
        <row r="391">
          <cell r="A391" t="str">
            <v>1999</v>
          </cell>
          <cell r="B391" t="str">
            <v>SK</v>
          </cell>
          <cell r="C391" t="str">
            <v>NA_SC</v>
          </cell>
          <cell r="D391" t="str">
            <v>A00</v>
          </cell>
          <cell r="E391" t="str">
            <v>FTE</v>
          </cell>
          <cell r="F391" t="str">
            <v>T</v>
          </cell>
          <cell r="G391" t="str">
            <v>TOTAL</v>
          </cell>
          <cell r="H391" t="str">
            <v>RSE</v>
          </cell>
          <cell r="I391">
            <v>1804</v>
          </cell>
          <cell r="K391" t="str">
            <v>NC</v>
          </cell>
          <cell r="M391" t="str">
            <v>V</v>
          </cell>
          <cell r="N391">
            <v>38461.761365740742</v>
          </cell>
          <cell r="O391" t="str">
            <v>GCHATEAUGIRON</v>
          </cell>
          <cell r="P391">
            <v>38681.437592592592</v>
          </cell>
        </row>
        <row r="392">
          <cell r="A392" t="str">
            <v>1998</v>
          </cell>
          <cell r="B392" t="str">
            <v>SK</v>
          </cell>
          <cell r="C392" t="str">
            <v>NA_SC</v>
          </cell>
          <cell r="D392" t="str">
            <v>A00</v>
          </cell>
          <cell r="E392" t="str">
            <v>FTE</v>
          </cell>
          <cell r="F392" t="str">
            <v>T</v>
          </cell>
          <cell r="G392" t="str">
            <v>TOTAL</v>
          </cell>
          <cell r="H392" t="str">
            <v>RSE</v>
          </cell>
          <cell r="I392">
            <v>2100</v>
          </cell>
          <cell r="K392" t="str">
            <v>NC</v>
          </cell>
          <cell r="M392" t="str">
            <v>V</v>
          </cell>
          <cell r="N392">
            <v>38461.761365740742</v>
          </cell>
          <cell r="O392" t="str">
            <v>GCHATEAUGIRON</v>
          </cell>
          <cell r="P392">
            <v>38681.437349537038</v>
          </cell>
        </row>
        <row r="393">
          <cell r="A393" t="str">
            <v>1997</v>
          </cell>
          <cell r="B393" t="str">
            <v>SK</v>
          </cell>
          <cell r="C393" t="str">
            <v>NA_SC</v>
          </cell>
          <cell r="D393" t="str">
            <v>A00</v>
          </cell>
          <cell r="E393" t="str">
            <v>FTE</v>
          </cell>
          <cell r="F393" t="str">
            <v>T</v>
          </cell>
          <cell r="G393" t="str">
            <v>TOTAL</v>
          </cell>
          <cell r="H393" t="str">
            <v>RSE</v>
          </cell>
          <cell r="I393">
            <v>2138</v>
          </cell>
          <cell r="K393" t="str">
            <v>NC</v>
          </cell>
          <cell r="M393" t="str">
            <v>V</v>
          </cell>
          <cell r="N393">
            <v>38461.761365740742</v>
          </cell>
          <cell r="O393" t="str">
            <v>GCHATEAUGIRON</v>
          </cell>
          <cell r="P393">
            <v>38681.437141203707</v>
          </cell>
        </row>
        <row r="394">
          <cell r="A394" t="str">
            <v>1996</v>
          </cell>
          <cell r="B394" t="str">
            <v>SK</v>
          </cell>
          <cell r="C394" t="str">
            <v>NA_SC</v>
          </cell>
          <cell r="D394" t="str">
            <v>A00</v>
          </cell>
          <cell r="E394" t="str">
            <v>FTE</v>
          </cell>
          <cell r="F394" t="str">
            <v>T</v>
          </cell>
          <cell r="G394" t="str">
            <v>TOTAL</v>
          </cell>
          <cell r="H394" t="str">
            <v>RSE</v>
          </cell>
          <cell r="I394">
            <v>2318</v>
          </cell>
          <cell r="K394" t="str">
            <v>NC</v>
          </cell>
          <cell r="M394" t="str">
            <v>V</v>
          </cell>
          <cell r="N394">
            <v>38461.761365740742</v>
          </cell>
          <cell r="O394" t="str">
            <v>GCHATEAUGIRON</v>
          </cell>
          <cell r="P394">
            <v>38681.436956018515</v>
          </cell>
        </row>
        <row r="395">
          <cell r="A395" t="str">
            <v>1995</v>
          </cell>
          <cell r="B395" t="str">
            <v>SK</v>
          </cell>
          <cell r="C395" t="str">
            <v>NA_SC</v>
          </cell>
          <cell r="D395" t="str">
            <v>A00</v>
          </cell>
          <cell r="E395" t="str">
            <v>FTE</v>
          </cell>
          <cell r="F395" t="str">
            <v>T</v>
          </cell>
          <cell r="G395" t="str">
            <v>TOTAL</v>
          </cell>
          <cell r="H395" t="str">
            <v>RSE</v>
          </cell>
          <cell r="J395" t="str">
            <v>:</v>
          </cell>
          <cell r="K395" t="str">
            <v>NC</v>
          </cell>
          <cell r="M395" t="str">
            <v>V</v>
          </cell>
          <cell r="N395">
            <v>38461.761365740742</v>
          </cell>
          <cell r="O395" t="str">
            <v>GCHATEAUGIRON</v>
          </cell>
          <cell r="P395">
            <v>38681.436793981484</v>
          </cell>
        </row>
        <row r="396">
          <cell r="A396" t="str">
            <v>1994</v>
          </cell>
          <cell r="B396" t="str">
            <v>SK</v>
          </cell>
          <cell r="C396" t="str">
            <v>NA_SC</v>
          </cell>
          <cell r="D396" t="str">
            <v>A00</v>
          </cell>
          <cell r="E396" t="str">
            <v>FTE</v>
          </cell>
          <cell r="F396" t="str">
            <v>T</v>
          </cell>
          <cell r="G396" t="str">
            <v>TOTAL</v>
          </cell>
          <cell r="H396" t="str">
            <v>RSE</v>
          </cell>
          <cell r="J396" t="str">
            <v>:</v>
          </cell>
          <cell r="K396" t="str">
            <v>NC</v>
          </cell>
          <cell r="M396" t="str">
            <v>V</v>
          </cell>
          <cell r="N396">
            <v>38461.761365740742</v>
          </cell>
          <cell r="O396" t="str">
            <v>GCHATEAUGIRON</v>
          </cell>
          <cell r="P396">
            <v>38681.436643518522</v>
          </cell>
        </row>
        <row r="397">
          <cell r="A397" t="str">
            <v>1993</v>
          </cell>
          <cell r="B397" t="str">
            <v>SK</v>
          </cell>
          <cell r="C397" t="str">
            <v>NA_SC</v>
          </cell>
          <cell r="D397" t="str">
            <v>A00</v>
          </cell>
          <cell r="E397" t="str">
            <v>FTE</v>
          </cell>
          <cell r="F397" t="str">
            <v>T</v>
          </cell>
          <cell r="G397" t="str">
            <v>TOTAL</v>
          </cell>
          <cell r="H397" t="str">
            <v>RSE</v>
          </cell>
          <cell r="J397" t="str">
            <v>:</v>
          </cell>
          <cell r="K397" t="str">
            <v>NC</v>
          </cell>
          <cell r="M397" t="str">
            <v>V</v>
          </cell>
          <cell r="N397">
            <v>38461.761365740742</v>
          </cell>
          <cell r="O397" t="str">
            <v>GCHATEAUGIRON</v>
          </cell>
          <cell r="P397">
            <v>38681.436527777776</v>
          </cell>
        </row>
        <row r="398">
          <cell r="A398" t="str">
            <v>1992</v>
          </cell>
          <cell r="B398" t="str">
            <v>SK</v>
          </cell>
          <cell r="C398" t="str">
            <v>NA_SC</v>
          </cell>
          <cell r="D398" t="str">
            <v>A00</v>
          </cell>
          <cell r="E398" t="str">
            <v>FTE</v>
          </cell>
          <cell r="F398" t="str">
            <v>T</v>
          </cell>
          <cell r="G398" t="str">
            <v>TOTAL</v>
          </cell>
          <cell r="H398" t="str">
            <v>RSE</v>
          </cell>
          <cell r="J398" t="str">
            <v>:</v>
          </cell>
          <cell r="K398" t="str">
            <v>NC</v>
          </cell>
          <cell r="M398" t="str">
            <v>V</v>
          </cell>
          <cell r="N398">
            <v>38461.761365740742</v>
          </cell>
          <cell r="O398" t="str">
            <v>GCHATEAUGIRON</v>
          </cell>
          <cell r="P398">
            <v>38681.436435185184</v>
          </cell>
        </row>
        <row r="399">
          <cell r="A399" t="str">
            <v>1991</v>
          </cell>
          <cell r="B399" t="str">
            <v>SK</v>
          </cell>
          <cell r="C399" t="str">
            <v>NA_SC</v>
          </cell>
          <cell r="D399" t="str">
            <v>A00</v>
          </cell>
          <cell r="E399" t="str">
            <v>FTE</v>
          </cell>
          <cell r="F399" t="str">
            <v>T</v>
          </cell>
          <cell r="G399" t="str">
            <v>TOTAL</v>
          </cell>
          <cell r="H399" t="str">
            <v>RSE</v>
          </cell>
          <cell r="J399" t="str">
            <v>:</v>
          </cell>
          <cell r="K399" t="str">
            <v>NC</v>
          </cell>
          <cell r="M399" t="str">
            <v>V</v>
          </cell>
          <cell r="N399">
            <v>38461.761365740742</v>
          </cell>
          <cell r="O399" t="str">
            <v>GCHATEAUGIRON</v>
          </cell>
          <cell r="P399">
            <v>38681.436342592591</v>
          </cell>
        </row>
        <row r="400">
          <cell r="A400" t="str">
            <v>1990</v>
          </cell>
          <cell r="B400" t="str">
            <v>SK</v>
          </cell>
          <cell r="C400" t="str">
            <v>NA_SC</v>
          </cell>
          <cell r="D400" t="str">
            <v>A00</v>
          </cell>
          <cell r="E400" t="str">
            <v>FTE</v>
          </cell>
          <cell r="F400" t="str">
            <v>T</v>
          </cell>
          <cell r="G400" t="str">
            <v>TOTAL</v>
          </cell>
          <cell r="H400" t="str">
            <v>RSE</v>
          </cell>
          <cell r="J400" t="str">
            <v>:</v>
          </cell>
          <cell r="K400" t="str">
            <v>NC</v>
          </cell>
          <cell r="M400" t="str">
            <v>V</v>
          </cell>
          <cell r="N400">
            <v>38461.761365740742</v>
          </cell>
          <cell r="O400" t="str">
            <v>GCHATEAUGIRON</v>
          </cell>
          <cell r="P400">
            <v>38681.436273148145</v>
          </cell>
        </row>
        <row r="401">
          <cell r="A401" t="str">
            <v>1989</v>
          </cell>
          <cell r="B401" t="str">
            <v>SK</v>
          </cell>
          <cell r="C401" t="str">
            <v>NA_SC</v>
          </cell>
          <cell r="D401" t="str">
            <v>A00</v>
          </cell>
          <cell r="E401" t="str">
            <v>FTE</v>
          </cell>
          <cell r="F401" t="str">
            <v>T</v>
          </cell>
          <cell r="G401" t="str">
            <v>TOTAL</v>
          </cell>
          <cell r="H401" t="str">
            <v>RSE</v>
          </cell>
          <cell r="J401" t="str">
            <v>:</v>
          </cell>
          <cell r="K401" t="str">
            <v>NC</v>
          </cell>
          <cell r="M401" t="str">
            <v>V</v>
          </cell>
          <cell r="N401">
            <v>38461.761365740742</v>
          </cell>
          <cell r="O401" t="str">
            <v>GCHATEAUGIRON</v>
          </cell>
          <cell r="P401">
            <v>38681.436203703706</v>
          </cell>
        </row>
        <row r="402">
          <cell r="A402" t="str">
            <v>1988</v>
          </cell>
          <cell r="B402" t="str">
            <v>SK</v>
          </cell>
          <cell r="C402" t="str">
            <v>NA_SC</v>
          </cell>
          <cell r="D402" t="str">
            <v>A00</v>
          </cell>
          <cell r="E402" t="str">
            <v>FTE</v>
          </cell>
          <cell r="F402" t="str">
            <v>T</v>
          </cell>
          <cell r="G402" t="str">
            <v>TOTAL</v>
          </cell>
          <cell r="H402" t="str">
            <v>RSE</v>
          </cell>
          <cell r="J402" t="str">
            <v>:</v>
          </cell>
          <cell r="K402" t="str">
            <v>NC</v>
          </cell>
          <cell r="M402" t="str">
            <v>V</v>
          </cell>
          <cell r="N402">
            <v>38461.761365740742</v>
          </cell>
          <cell r="O402" t="str">
            <v>GCHATEAUGIRON</v>
          </cell>
          <cell r="P402">
            <v>38681.436145833337</v>
          </cell>
        </row>
        <row r="403">
          <cell r="A403" t="str">
            <v>1987</v>
          </cell>
          <cell r="B403" t="str">
            <v>SK</v>
          </cell>
          <cell r="C403" t="str">
            <v>NA_SC</v>
          </cell>
          <cell r="D403" t="str">
            <v>A00</v>
          </cell>
          <cell r="E403" t="str">
            <v>FTE</v>
          </cell>
          <cell r="F403" t="str">
            <v>T</v>
          </cell>
          <cell r="G403" t="str">
            <v>TOTAL</v>
          </cell>
          <cell r="H403" t="str">
            <v>RSE</v>
          </cell>
          <cell r="J403" t="str">
            <v>:</v>
          </cell>
          <cell r="K403" t="str">
            <v>NC</v>
          </cell>
          <cell r="M403" t="str">
            <v>V</v>
          </cell>
          <cell r="N403">
            <v>38461.761365740742</v>
          </cell>
          <cell r="O403" t="str">
            <v>GCHATEAUGIRON</v>
          </cell>
          <cell r="P403">
            <v>38681.43608796296</v>
          </cell>
        </row>
        <row r="404">
          <cell r="A404" t="str">
            <v>1986</v>
          </cell>
          <cell r="B404" t="str">
            <v>SK</v>
          </cell>
          <cell r="C404" t="str">
            <v>NA_SC</v>
          </cell>
          <cell r="D404" t="str">
            <v>A00</v>
          </cell>
          <cell r="E404" t="str">
            <v>FTE</v>
          </cell>
          <cell r="F404" t="str">
            <v>T</v>
          </cell>
          <cell r="G404" t="str">
            <v>TOTAL</v>
          </cell>
          <cell r="H404" t="str">
            <v>RSE</v>
          </cell>
          <cell r="J404" t="str">
            <v>:</v>
          </cell>
          <cell r="K404" t="str">
            <v>NC</v>
          </cell>
          <cell r="M404" t="str">
            <v>V</v>
          </cell>
          <cell r="N404">
            <v>38461.761365740742</v>
          </cell>
          <cell r="O404" t="str">
            <v>GCHATEAUGIRON</v>
          </cell>
          <cell r="P404">
            <v>38681.436041666668</v>
          </cell>
        </row>
        <row r="405">
          <cell r="A405" t="str">
            <v>1985</v>
          </cell>
          <cell r="B405" t="str">
            <v>SK</v>
          </cell>
          <cell r="C405" t="str">
            <v>NA_SC</v>
          </cell>
          <cell r="D405" t="str">
            <v>A00</v>
          </cell>
          <cell r="E405" t="str">
            <v>FTE</v>
          </cell>
          <cell r="F405" t="str">
            <v>T</v>
          </cell>
          <cell r="G405" t="str">
            <v>TOTAL</v>
          </cell>
          <cell r="H405" t="str">
            <v>RSE</v>
          </cell>
          <cell r="J405" t="str">
            <v>:</v>
          </cell>
          <cell r="K405" t="str">
            <v>NC</v>
          </cell>
          <cell r="M405" t="str">
            <v>V</v>
          </cell>
          <cell r="N405">
            <v>38461.761365740742</v>
          </cell>
          <cell r="O405" t="str">
            <v>GCHATEAUGIRON</v>
          </cell>
          <cell r="P405">
            <v>38681.435995370368</v>
          </cell>
        </row>
        <row r="406">
          <cell r="A406" t="str">
            <v>1984</v>
          </cell>
          <cell r="B406" t="str">
            <v>SK</v>
          </cell>
          <cell r="C406" t="str">
            <v>NA_SC</v>
          </cell>
          <cell r="D406" t="str">
            <v>A00</v>
          </cell>
          <cell r="E406" t="str">
            <v>FTE</v>
          </cell>
          <cell r="F406" t="str">
            <v>T</v>
          </cell>
          <cell r="G406" t="str">
            <v>TOTAL</v>
          </cell>
          <cell r="H406" t="str">
            <v>RSE</v>
          </cell>
          <cell r="J406" t="str">
            <v>:</v>
          </cell>
          <cell r="K406" t="str">
            <v>NC</v>
          </cell>
          <cell r="M406" t="str">
            <v>V</v>
          </cell>
          <cell r="N406">
            <v>38461.761365740742</v>
          </cell>
          <cell r="O406" t="str">
            <v>GCHATEAUGIRON</v>
          </cell>
          <cell r="P406">
            <v>38681.435949074075</v>
          </cell>
        </row>
        <row r="407">
          <cell r="A407" t="str">
            <v>1983</v>
          </cell>
          <cell r="B407" t="str">
            <v>SK</v>
          </cell>
          <cell r="C407" t="str">
            <v>NA_SC</v>
          </cell>
          <cell r="D407" t="str">
            <v>A00</v>
          </cell>
          <cell r="E407" t="str">
            <v>FTE</v>
          </cell>
          <cell r="F407" t="str">
            <v>T</v>
          </cell>
          <cell r="G407" t="str">
            <v>TOTAL</v>
          </cell>
          <cell r="H407" t="str">
            <v>RSE</v>
          </cell>
          <cell r="J407" t="str">
            <v>:</v>
          </cell>
          <cell r="K407" t="str">
            <v>NC</v>
          </cell>
          <cell r="M407" t="str">
            <v>V</v>
          </cell>
          <cell r="N407">
            <v>38461.761365740742</v>
          </cell>
          <cell r="O407" t="str">
            <v>GCHATEAUGIRON</v>
          </cell>
          <cell r="P407">
            <v>38681.435914351852</v>
          </cell>
        </row>
        <row r="408">
          <cell r="A408" t="str">
            <v>1982</v>
          </cell>
          <cell r="B408" t="str">
            <v>SK</v>
          </cell>
          <cell r="C408" t="str">
            <v>NA_SC</v>
          </cell>
          <cell r="D408" t="str">
            <v>A00</v>
          </cell>
          <cell r="E408" t="str">
            <v>FTE</v>
          </cell>
          <cell r="F408" t="str">
            <v>T</v>
          </cell>
          <cell r="G408" t="str">
            <v>TOTAL</v>
          </cell>
          <cell r="H408" t="str">
            <v>RSE</v>
          </cell>
          <cell r="J408" t="str">
            <v>:</v>
          </cell>
          <cell r="K408" t="str">
            <v>NC</v>
          </cell>
          <cell r="M408" t="str">
            <v>V</v>
          </cell>
          <cell r="N408">
            <v>38461.761365740742</v>
          </cell>
          <cell r="O408" t="str">
            <v>GCHATEAUGIRON</v>
          </cell>
          <cell r="P408">
            <v>38681.435879629629</v>
          </cell>
        </row>
        <row r="409">
          <cell r="A409" t="str">
            <v>1981</v>
          </cell>
          <cell r="B409" t="str">
            <v>SK</v>
          </cell>
          <cell r="C409" t="str">
            <v>NA_SC</v>
          </cell>
          <cell r="D409" t="str">
            <v>A00</v>
          </cell>
          <cell r="E409" t="str">
            <v>FTE</v>
          </cell>
          <cell r="F409" t="str">
            <v>T</v>
          </cell>
          <cell r="G409" t="str">
            <v>TOTAL</v>
          </cell>
          <cell r="H409" t="str">
            <v>RSE</v>
          </cell>
          <cell r="J409" t="str">
            <v>:</v>
          </cell>
          <cell r="K409" t="str">
            <v>NC</v>
          </cell>
          <cell r="M409" t="str">
            <v>V</v>
          </cell>
          <cell r="N409">
            <v>38461.761365740742</v>
          </cell>
          <cell r="O409" t="str">
            <v>GCHATEAUGIRON</v>
          </cell>
          <cell r="P409">
            <v>38681.435856481483</v>
          </cell>
        </row>
        <row r="410">
          <cell r="A410" t="str">
            <v>1980</v>
          </cell>
          <cell r="B410" t="str">
            <v>SK</v>
          </cell>
          <cell r="C410" t="str">
            <v>NA_SC</v>
          </cell>
          <cell r="D410" t="str">
            <v>A00</v>
          </cell>
          <cell r="E410" t="str">
            <v>FTE</v>
          </cell>
          <cell r="F410" t="str">
            <v>T</v>
          </cell>
          <cell r="G410" t="str">
            <v>TOTAL</v>
          </cell>
          <cell r="H410" t="str">
            <v>RSE</v>
          </cell>
          <cell r="J410" t="str">
            <v>:</v>
          </cell>
          <cell r="K410" t="str">
            <v>NC</v>
          </cell>
          <cell r="M410" t="str">
            <v>V</v>
          </cell>
          <cell r="N410">
            <v>38461.761365740742</v>
          </cell>
          <cell r="O410" t="str">
            <v>GCHATEAUGIRON</v>
          </cell>
          <cell r="P410">
            <v>38681.435833333337</v>
          </cell>
        </row>
        <row r="411">
          <cell r="A411" t="str">
            <v>2002</v>
          </cell>
          <cell r="B411" t="str">
            <v>BG</v>
          </cell>
          <cell r="C411" t="str">
            <v>NA_SC</v>
          </cell>
          <cell r="D411" t="str">
            <v>A00</v>
          </cell>
          <cell r="E411" t="str">
            <v>FTE</v>
          </cell>
          <cell r="F411" t="str">
            <v>T</v>
          </cell>
          <cell r="G411" t="str">
            <v>TOTAL</v>
          </cell>
          <cell r="H411" t="str">
            <v>RSE</v>
          </cell>
          <cell r="I411">
            <v>3052</v>
          </cell>
          <cell r="K411" t="str">
            <v>MS</v>
          </cell>
          <cell r="M411" t="str">
            <v>V</v>
          </cell>
          <cell r="N411">
            <v>38461.761365740742</v>
          </cell>
          <cell r="O411" t="str">
            <v>GCHATEAUGIRON</v>
          </cell>
          <cell r="P411">
            <v>38681.438148148147</v>
          </cell>
          <cell r="Q411" t="str">
            <v>gchateaug</v>
          </cell>
        </row>
        <row r="412">
          <cell r="A412" t="str">
            <v>2001</v>
          </cell>
          <cell r="B412" t="str">
            <v>BG</v>
          </cell>
          <cell r="C412" t="str">
            <v>NA_SC</v>
          </cell>
          <cell r="D412" t="str">
            <v>A00</v>
          </cell>
          <cell r="E412" t="str">
            <v>FTE</v>
          </cell>
          <cell r="F412" t="str">
            <v>T</v>
          </cell>
          <cell r="G412" t="str">
            <v>TOTAL</v>
          </cell>
          <cell r="H412" t="str">
            <v>RSE</v>
          </cell>
          <cell r="I412">
            <v>3172</v>
          </cell>
          <cell r="K412" t="str">
            <v>NC</v>
          </cell>
          <cell r="M412" t="str">
            <v>V</v>
          </cell>
          <cell r="N412">
            <v>38461.761365740742</v>
          </cell>
          <cell r="O412" t="str">
            <v>GCHATEAUGIRON</v>
          </cell>
          <cell r="P412">
            <v>38681.437858796293</v>
          </cell>
        </row>
        <row r="413">
          <cell r="A413" t="str">
            <v>2000</v>
          </cell>
          <cell r="B413" t="str">
            <v>BG</v>
          </cell>
          <cell r="C413" t="str">
            <v>NA_SC</v>
          </cell>
          <cell r="D413" t="str">
            <v>A00</v>
          </cell>
          <cell r="E413" t="str">
            <v>FTE</v>
          </cell>
          <cell r="F413" t="str">
            <v>T</v>
          </cell>
          <cell r="G413" t="str">
            <v>TOTAL</v>
          </cell>
          <cell r="H413" t="str">
            <v>RSE</v>
          </cell>
          <cell r="I413">
            <v>2905</v>
          </cell>
          <cell r="K413" t="str">
            <v>NC</v>
          </cell>
          <cell r="M413" t="str">
            <v>V</v>
          </cell>
          <cell r="N413">
            <v>38461.761365740742</v>
          </cell>
          <cell r="O413" t="str">
            <v>GCHATEAUGIRON</v>
          </cell>
          <cell r="P413">
            <v>38681.437615740739</v>
          </cell>
        </row>
        <row r="414">
          <cell r="A414" t="str">
            <v>1982</v>
          </cell>
          <cell r="B414" t="str">
            <v>PL</v>
          </cell>
          <cell r="C414" t="str">
            <v>ME_SC</v>
          </cell>
          <cell r="D414" t="str">
            <v>A00</v>
          </cell>
          <cell r="E414" t="str">
            <v>FTE</v>
          </cell>
          <cell r="F414" t="str">
            <v>T</v>
          </cell>
          <cell r="G414" t="str">
            <v>TOTAL</v>
          </cell>
          <cell r="H414" t="str">
            <v>RSE</v>
          </cell>
          <cell r="J414" t="str">
            <v>:</v>
          </cell>
          <cell r="K414" t="str">
            <v>NC</v>
          </cell>
          <cell r="M414" t="str">
            <v>V</v>
          </cell>
          <cell r="N414">
            <v>38461.761342592596</v>
          </cell>
          <cell r="O414" t="str">
            <v>GCHATEAUGIRON</v>
          </cell>
          <cell r="P414">
            <v>38681.435879629629</v>
          </cell>
        </row>
        <row r="415">
          <cell r="A415" t="str">
            <v>1981</v>
          </cell>
          <cell r="B415" t="str">
            <v>PL</v>
          </cell>
          <cell r="C415" t="str">
            <v>ME_SC</v>
          </cell>
          <cell r="D415" t="str">
            <v>A00</v>
          </cell>
          <cell r="E415" t="str">
            <v>FTE</v>
          </cell>
          <cell r="F415" t="str">
            <v>T</v>
          </cell>
          <cell r="G415" t="str">
            <v>TOTAL</v>
          </cell>
          <cell r="H415" t="str">
            <v>RSE</v>
          </cell>
          <cell r="J415" t="str">
            <v>:</v>
          </cell>
          <cell r="K415" t="str">
            <v>NC</v>
          </cell>
          <cell r="M415" t="str">
            <v>V</v>
          </cell>
          <cell r="N415">
            <v>38461.761342592596</v>
          </cell>
          <cell r="O415" t="str">
            <v>GCHATEAUGIRON</v>
          </cell>
          <cell r="P415">
            <v>38681.435844907406</v>
          </cell>
        </row>
        <row r="416">
          <cell r="A416" t="str">
            <v>1980</v>
          </cell>
          <cell r="B416" t="str">
            <v>PL</v>
          </cell>
          <cell r="C416" t="str">
            <v>ME_SC</v>
          </cell>
          <cell r="D416" t="str">
            <v>A00</v>
          </cell>
          <cell r="E416" t="str">
            <v>FTE</v>
          </cell>
          <cell r="F416" t="str">
            <v>T</v>
          </cell>
          <cell r="G416" t="str">
            <v>TOTAL</v>
          </cell>
          <cell r="H416" t="str">
            <v>RSE</v>
          </cell>
          <cell r="J416" t="str">
            <v>:</v>
          </cell>
          <cell r="K416" t="str">
            <v>NC</v>
          </cell>
          <cell r="M416" t="str">
            <v>V</v>
          </cell>
          <cell r="N416">
            <v>38461.761342592596</v>
          </cell>
          <cell r="O416" t="str">
            <v>GCHATEAUGIRON</v>
          </cell>
          <cell r="P416">
            <v>38681.43582175926</v>
          </cell>
        </row>
        <row r="417">
          <cell r="A417" t="str">
            <v>2002</v>
          </cell>
          <cell r="B417" t="str">
            <v>PT</v>
          </cell>
          <cell r="C417" t="str">
            <v>ME_SC</v>
          </cell>
          <cell r="D417" t="str">
            <v>A00</v>
          </cell>
          <cell r="E417" t="str">
            <v>FTE</v>
          </cell>
          <cell r="F417" t="str">
            <v>T</v>
          </cell>
          <cell r="G417" t="str">
            <v>TOTAL</v>
          </cell>
          <cell r="H417" t="str">
            <v>RSE</v>
          </cell>
          <cell r="I417">
            <v>1766.7</v>
          </cell>
          <cell r="J417" t="str">
            <v>e</v>
          </cell>
          <cell r="K417" t="str">
            <v>MS</v>
          </cell>
          <cell r="M417" t="str">
            <v>V</v>
          </cell>
          <cell r="N417">
            <v>38461.761342592596</v>
          </cell>
          <cell r="O417" t="str">
            <v>GCHATEAUGIRON</v>
          </cell>
          <cell r="P417">
            <v>38681.438356481478</v>
          </cell>
          <cell r="Q417" t="str">
            <v>gchateaug</v>
          </cell>
        </row>
        <row r="418">
          <cell r="A418" t="str">
            <v>2001</v>
          </cell>
          <cell r="B418" t="str">
            <v>PT</v>
          </cell>
          <cell r="C418" t="str">
            <v>ME_SC</v>
          </cell>
          <cell r="D418" t="str">
            <v>A00</v>
          </cell>
          <cell r="E418" t="str">
            <v>FTE</v>
          </cell>
          <cell r="F418" t="str">
            <v>T</v>
          </cell>
          <cell r="G418" t="str">
            <v>TOTAL</v>
          </cell>
          <cell r="H418" t="str">
            <v>RSE</v>
          </cell>
          <cell r="I418">
            <v>1685</v>
          </cell>
          <cell r="K418" t="str">
            <v>NC</v>
          </cell>
          <cell r="M418" t="str">
            <v>V</v>
          </cell>
          <cell r="N418">
            <v>38461.761342592596</v>
          </cell>
          <cell r="O418" t="str">
            <v>GCHATEAUGIRON</v>
          </cell>
          <cell r="P418">
            <v>38681.438043981485</v>
          </cell>
        </row>
        <row r="419">
          <cell r="A419" t="str">
            <v>2000</v>
          </cell>
          <cell r="B419" t="str">
            <v>PT</v>
          </cell>
          <cell r="C419" t="str">
            <v>ME_SC</v>
          </cell>
          <cell r="D419" t="str">
            <v>A00</v>
          </cell>
          <cell r="E419" t="str">
            <v>FTE</v>
          </cell>
          <cell r="F419" t="str">
            <v>T</v>
          </cell>
          <cell r="G419" t="str">
            <v>TOTAL</v>
          </cell>
          <cell r="H419" t="str">
            <v>RSE</v>
          </cell>
          <cell r="J419" t="str">
            <v>:</v>
          </cell>
          <cell r="K419" t="str">
            <v>NC</v>
          </cell>
          <cell r="M419" t="str">
            <v>V</v>
          </cell>
          <cell r="N419">
            <v>38461.761342592596</v>
          </cell>
          <cell r="O419" t="str">
            <v>GCHATEAUGIRON</v>
          </cell>
          <cell r="P419">
            <v>38681.437777777777</v>
          </cell>
        </row>
        <row r="420">
          <cell r="A420" t="str">
            <v>1999</v>
          </cell>
          <cell r="B420" t="str">
            <v>PT</v>
          </cell>
          <cell r="C420" t="str">
            <v>ME_SC</v>
          </cell>
          <cell r="D420" t="str">
            <v>A00</v>
          </cell>
          <cell r="E420" t="str">
            <v>FTE</v>
          </cell>
          <cell r="F420" t="str">
            <v>T</v>
          </cell>
          <cell r="G420" t="str">
            <v>TOTAL</v>
          </cell>
          <cell r="H420" t="str">
            <v>RSE</v>
          </cell>
          <cell r="J420" t="str">
            <v>:</v>
          </cell>
          <cell r="K420" t="str">
            <v>NC</v>
          </cell>
          <cell r="M420" t="str">
            <v>V</v>
          </cell>
          <cell r="N420">
            <v>38461.761342592596</v>
          </cell>
          <cell r="O420" t="str">
            <v>GCHATEAUGIRON</v>
          </cell>
          <cell r="P420">
            <v>38681.437534722223</v>
          </cell>
        </row>
        <row r="421">
          <cell r="A421" t="str">
            <v>1998</v>
          </cell>
          <cell r="B421" t="str">
            <v>PT</v>
          </cell>
          <cell r="C421" t="str">
            <v>ME_SC</v>
          </cell>
          <cell r="D421" t="str">
            <v>A00</v>
          </cell>
          <cell r="E421" t="str">
            <v>FTE</v>
          </cell>
          <cell r="F421" t="str">
            <v>T</v>
          </cell>
          <cell r="G421" t="str">
            <v>TOTAL</v>
          </cell>
          <cell r="H421" t="str">
            <v>RSE</v>
          </cell>
          <cell r="J421" t="str">
            <v>:</v>
          </cell>
          <cell r="K421" t="str">
            <v>NC</v>
          </cell>
          <cell r="M421" t="str">
            <v>V</v>
          </cell>
          <cell r="N421">
            <v>38461.761342592596</v>
          </cell>
          <cell r="O421" t="str">
            <v>GCHATEAUGIRON</v>
          </cell>
          <cell r="P421">
            <v>38681.437291666669</v>
          </cell>
        </row>
        <row r="422">
          <cell r="A422" t="str">
            <v>1997</v>
          </cell>
          <cell r="B422" t="str">
            <v>PT</v>
          </cell>
          <cell r="C422" t="str">
            <v>ME_SC</v>
          </cell>
          <cell r="D422" t="str">
            <v>A00</v>
          </cell>
          <cell r="E422" t="str">
            <v>FTE</v>
          </cell>
          <cell r="F422" t="str">
            <v>T</v>
          </cell>
          <cell r="G422" t="str">
            <v>TOTAL</v>
          </cell>
          <cell r="H422" t="str">
            <v>RSE</v>
          </cell>
          <cell r="J422" t="str">
            <v>:</v>
          </cell>
          <cell r="K422" t="str">
            <v>NC</v>
          </cell>
          <cell r="M422" t="str">
            <v>V</v>
          </cell>
          <cell r="N422">
            <v>38461.761342592596</v>
          </cell>
          <cell r="O422" t="str">
            <v>GCHATEAUGIRON</v>
          </cell>
          <cell r="P422">
            <v>38681.437094907407</v>
          </cell>
        </row>
        <row r="423">
          <cell r="A423" t="str">
            <v>1996</v>
          </cell>
          <cell r="B423" t="str">
            <v>PT</v>
          </cell>
          <cell r="C423" t="str">
            <v>ME_SC</v>
          </cell>
          <cell r="D423" t="str">
            <v>A00</v>
          </cell>
          <cell r="E423" t="str">
            <v>FTE</v>
          </cell>
          <cell r="F423" t="str">
            <v>T</v>
          </cell>
          <cell r="G423" t="str">
            <v>TOTAL</v>
          </cell>
          <cell r="H423" t="str">
            <v>RSE</v>
          </cell>
          <cell r="J423" t="str">
            <v>:</v>
          </cell>
          <cell r="K423" t="str">
            <v>NC</v>
          </cell>
          <cell r="M423" t="str">
            <v>V</v>
          </cell>
          <cell r="N423">
            <v>38461.761342592596</v>
          </cell>
          <cell r="O423" t="str">
            <v>GCHATEAUGIRON</v>
          </cell>
          <cell r="P423">
            <v>38681.436909722222</v>
          </cell>
        </row>
        <row r="424">
          <cell r="A424" t="str">
            <v>1995</v>
          </cell>
          <cell r="B424" t="str">
            <v>PT</v>
          </cell>
          <cell r="C424" t="str">
            <v>ME_SC</v>
          </cell>
          <cell r="D424" t="str">
            <v>A00</v>
          </cell>
          <cell r="E424" t="str">
            <v>FTE</v>
          </cell>
          <cell r="F424" t="str">
            <v>T</v>
          </cell>
          <cell r="G424" t="str">
            <v>TOTAL</v>
          </cell>
          <cell r="H424" t="str">
            <v>RSE</v>
          </cell>
          <cell r="J424" t="str">
            <v>:</v>
          </cell>
          <cell r="K424" t="str">
            <v>NC</v>
          </cell>
          <cell r="M424" t="str">
            <v>V</v>
          </cell>
          <cell r="N424">
            <v>38461.761342592596</v>
          </cell>
          <cell r="O424" t="str">
            <v>GCHATEAUGIRON</v>
          </cell>
          <cell r="P424">
            <v>38681.436759259261</v>
          </cell>
        </row>
        <row r="425">
          <cell r="A425" t="str">
            <v>1994</v>
          </cell>
          <cell r="B425" t="str">
            <v>PT</v>
          </cell>
          <cell r="C425" t="str">
            <v>ME_SC</v>
          </cell>
          <cell r="D425" t="str">
            <v>A00</v>
          </cell>
          <cell r="E425" t="str">
            <v>FTE</v>
          </cell>
          <cell r="F425" t="str">
            <v>T</v>
          </cell>
          <cell r="G425" t="str">
            <v>TOTAL</v>
          </cell>
          <cell r="H425" t="str">
            <v>RSE</v>
          </cell>
          <cell r="J425" t="str">
            <v>:</v>
          </cell>
          <cell r="K425" t="str">
            <v>NC</v>
          </cell>
          <cell r="M425" t="str">
            <v>V</v>
          </cell>
          <cell r="N425">
            <v>38461.761342592596</v>
          </cell>
          <cell r="O425" t="str">
            <v>GCHATEAUGIRON</v>
          </cell>
          <cell r="P425">
            <v>38681.436620370368</v>
          </cell>
        </row>
        <row r="426">
          <cell r="A426" t="str">
            <v>1993</v>
          </cell>
          <cell r="B426" t="str">
            <v>PT</v>
          </cell>
          <cell r="C426" t="str">
            <v>ME_SC</v>
          </cell>
          <cell r="D426" t="str">
            <v>A00</v>
          </cell>
          <cell r="E426" t="str">
            <v>FTE</v>
          </cell>
          <cell r="F426" t="str">
            <v>T</v>
          </cell>
          <cell r="G426" t="str">
            <v>TOTAL</v>
          </cell>
          <cell r="H426" t="str">
            <v>RSE</v>
          </cell>
          <cell r="J426" t="str">
            <v>:</v>
          </cell>
          <cell r="K426" t="str">
            <v>NC</v>
          </cell>
          <cell r="M426" t="str">
            <v>V</v>
          </cell>
          <cell r="N426">
            <v>38461.761342592596</v>
          </cell>
          <cell r="O426" t="str">
            <v>GCHATEAUGIRON</v>
          </cell>
          <cell r="P426">
            <v>38681.43650462963</v>
          </cell>
        </row>
        <row r="427">
          <cell r="A427" t="str">
            <v>1992</v>
          </cell>
          <cell r="B427" t="str">
            <v>PT</v>
          </cell>
          <cell r="C427" t="str">
            <v>ME_SC</v>
          </cell>
          <cell r="D427" t="str">
            <v>A00</v>
          </cell>
          <cell r="E427" t="str">
            <v>FTE</v>
          </cell>
          <cell r="F427" t="str">
            <v>T</v>
          </cell>
          <cell r="G427" t="str">
            <v>TOTAL</v>
          </cell>
          <cell r="H427" t="str">
            <v>RSE</v>
          </cell>
          <cell r="J427" t="str">
            <v>:</v>
          </cell>
          <cell r="K427" t="str">
            <v>NC</v>
          </cell>
          <cell r="M427" t="str">
            <v>V</v>
          </cell>
          <cell r="N427">
            <v>38461.761342592596</v>
          </cell>
          <cell r="O427" t="str">
            <v>GCHATEAUGIRON</v>
          </cell>
          <cell r="P427">
            <v>38681.436412037037</v>
          </cell>
        </row>
        <row r="428">
          <cell r="A428" t="str">
            <v>1991</v>
          </cell>
          <cell r="B428" t="str">
            <v>PT</v>
          </cell>
          <cell r="C428" t="str">
            <v>ME_SC</v>
          </cell>
          <cell r="D428" t="str">
            <v>A00</v>
          </cell>
          <cell r="E428" t="str">
            <v>FTE</v>
          </cell>
          <cell r="F428" t="str">
            <v>T</v>
          </cell>
          <cell r="G428" t="str">
            <v>TOTAL</v>
          </cell>
          <cell r="H428" t="str">
            <v>RSE</v>
          </cell>
          <cell r="J428" t="str">
            <v>:</v>
          </cell>
          <cell r="K428" t="str">
            <v>NC</v>
          </cell>
          <cell r="M428" t="str">
            <v>V</v>
          </cell>
          <cell r="N428">
            <v>38461.761342592596</v>
          </cell>
          <cell r="O428" t="str">
            <v>GCHATEAUGIRON</v>
          </cell>
          <cell r="P428">
            <v>38681.436331018522</v>
          </cell>
        </row>
        <row r="429">
          <cell r="A429" t="str">
            <v>1990</v>
          </cell>
          <cell r="B429" t="str">
            <v>PT</v>
          </cell>
          <cell r="C429" t="str">
            <v>ME_SC</v>
          </cell>
          <cell r="D429" t="str">
            <v>A00</v>
          </cell>
          <cell r="E429" t="str">
            <v>FTE</v>
          </cell>
          <cell r="F429" t="str">
            <v>T</v>
          </cell>
          <cell r="G429" t="str">
            <v>TOTAL</v>
          </cell>
          <cell r="H429" t="str">
            <v>RSE</v>
          </cell>
          <cell r="J429" t="str">
            <v>:</v>
          </cell>
          <cell r="K429" t="str">
            <v>NC</v>
          </cell>
          <cell r="M429" t="str">
            <v>V</v>
          </cell>
          <cell r="N429">
            <v>38461.761342592596</v>
          </cell>
          <cell r="O429" t="str">
            <v>GCHATEAUGIRON</v>
          </cell>
          <cell r="P429">
            <v>38681.436249999999</v>
          </cell>
        </row>
        <row r="430">
          <cell r="A430" t="str">
            <v>2000</v>
          </cell>
          <cell r="B430" t="str">
            <v>HR</v>
          </cell>
          <cell r="C430" t="str">
            <v>SO_SC</v>
          </cell>
          <cell r="D430" t="str">
            <v>A00</v>
          </cell>
          <cell r="E430" t="str">
            <v>FTE</v>
          </cell>
          <cell r="F430" t="str">
            <v>T</v>
          </cell>
          <cell r="G430" t="str">
            <v>TOTAL</v>
          </cell>
          <cell r="H430" t="str">
            <v>RSE</v>
          </cell>
          <cell r="J430" t="str">
            <v>:</v>
          </cell>
          <cell r="K430" t="str">
            <v>NC</v>
          </cell>
          <cell r="M430" t="str">
            <v>V</v>
          </cell>
          <cell r="N430">
            <v>38461.761342592596</v>
          </cell>
          <cell r="O430" t="str">
            <v>GCHATEAUGIRON</v>
          </cell>
          <cell r="P430">
            <v>38681.437708333331</v>
          </cell>
        </row>
        <row r="431">
          <cell r="A431" t="str">
            <v>1999</v>
          </cell>
          <cell r="B431" t="str">
            <v>HR</v>
          </cell>
          <cell r="C431" t="str">
            <v>SO_SC</v>
          </cell>
          <cell r="D431" t="str">
            <v>A00</v>
          </cell>
          <cell r="E431" t="str">
            <v>FTE</v>
          </cell>
          <cell r="F431" t="str">
            <v>T</v>
          </cell>
          <cell r="G431" t="str">
            <v>TOTAL</v>
          </cell>
          <cell r="H431" t="str">
            <v>RSE</v>
          </cell>
          <cell r="J431" t="str">
            <v>:</v>
          </cell>
          <cell r="K431" t="str">
            <v>NC</v>
          </cell>
          <cell r="M431" t="str">
            <v>V</v>
          </cell>
          <cell r="N431">
            <v>38461.761342592596</v>
          </cell>
          <cell r="O431" t="str">
            <v>GCHATEAUGIRON</v>
          </cell>
          <cell r="P431">
            <v>38681.437476851854</v>
          </cell>
        </row>
        <row r="432">
          <cell r="A432" t="str">
            <v>1998</v>
          </cell>
          <cell r="B432" t="str">
            <v>HR</v>
          </cell>
          <cell r="C432" t="str">
            <v>SO_SC</v>
          </cell>
          <cell r="D432" t="str">
            <v>A00</v>
          </cell>
          <cell r="E432" t="str">
            <v>FTE</v>
          </cell>
          <cell r="F432" t="str">
            <v>T</v>
          </cell>
          <cell r="G432" t="str">
            <v>TOTAL</v>
          </cell>
          <cell r="H432" t="str">
            <v>RSE</v>
          </cell>
          <cell r="J432" t="str">
            <v>:</v>
          </cell>
          <cell r="K432" t="str">
            <v>NC</v>
          </cell>
          <cell r="M432" t="str">
            <v>V</v>
          </cell>
          <cell r="N432">
            <v>38461.761342592596</v>
          </cell>
          <cell r="O432" t="str">
            <v>GCHATEAUGIRON</v>
          </cell>
          <cell r="P432">
            <v>38681.4372337963</v>
          </cell>
        </row>
        <row r="433">
          <cell r="A433" t="str">
            <v>1997</v>
          </cell>
          <cell r="B433" t="str">
            <v>HR</v>
          </cell>
          <cell r="C433" t="str">
            <v>SO_SC</v>
          </cell>
          <cell r="D433" t="str">
            <v>A00</v>
          </cell>
          <cell r="E433" t="str">
            <v>FTE</v>
          </cell>
          <cell r="F433" t="str">
            <v>T</v>
          </cell>
          <cell r="G433" t="str">
            <v>TOTAL</v>
          </cell>
          <cell r="H433" t="str">
            <v>RSE</v>
          </cell>
          <cell r="J433" t="str">
            <v>:</v>
          </cell>
          <cell r="K433" t="str">
            <v>NC</v>
          </cell>
          <cell r="M433" t="str">
            <v>V</v>
          </cell>
          <cell r="N433">
            <v>38461.761342592596</v>
          </cell>
          <cell r="O433" t="str">
            <v>GCHATEAUGIRON</v>
          </cell>
          <cell r="P433">
            <v>38681.437048611115</v>
          </cell>
        </row>
        <row r="434">
          <cell r="A434" t="str">
            <v>1996</v>
          </cell>
          <cell r="B434" t="str">
            <v>HR</v>
          </cell>
          <cell r="C434" t="str">
            <v>SO_SC</v>
          </cell>
          <cell r="D434" t="str">
            <v>A00</v>
          </cell>
          <cell r="E434" t="str">
            <v>FTE</v>
          </cell>
          <cell r="F434" t="str">
            <v>T</v>
          </cell>
          <cell r="G434" t="str">
            <v>TOTAL</v>
          </cell>
          <cell r="H434" t="str">
            <v>RSE</v>
          </cell>
          <cell r="J434" t="str">
            <v>:</v>
          </cell>
          <cell r="K434" t="str">
            <v>NC</v>
          </cell>
          <cell r="M434" t="str">
            <v>V</v>
          </cell>
          <cell r="N434">
            <v>38461.761342592596</v>
          </cell>
          <cell r="O434" t="str">
            <v>GCHATEAUGIRON</v>
          </cell>
          <cell r="P434">
            <v>38681.436874999999</v>
          </cell>
        </row>
        <row r="435">
          <cell r="A435" t="str">
            <v>1995</v>
          </cell>
          <cell r="B435" t="str">
            <v>HR</v>
          </cell>
          <cell r="C435" t="str">
            <v>SO_SC</v>
          </cell>
          <cell r="D435" t="str">
            <v>A00</v>
          </cell>
          <cell r="E435" t="str">
            <v>FTE</v>
          </cell>
          <cell r="F435" t="str">
            <v>T</v>
          </cell>
          <cell r="G435" t="str">
            <v>TOTAL</v>
          </cell>
          <cell r="H435" t="str">
            <v>RSE</v>
          </cell>
          <cell r="J435" t="str">
            <v>:</v>
          </cell>
          <cell r="K435" t="str">
            <v>NC</v>
          </cell>
          <cell r="M435" t="str">
            <v>V</v>
          </cell>
          <cell r="N435">
            <v>38461.761342592596</v>
          </cell>
          <cell r="O435" t="str">
            <v>GCHATEAUGIRON</v>
          </cell>
          <cell r="P435">
            <v>38681.436712962961</v>
          </cell>
        </row>
        <row r="436">
          <cell r="A436" t="str">
            <v>1994</v>
          </cell>
          <cell r="B436" t="str">
            <v>HR</v>
          </cell>
          <cell r="C436" t="str">
            <v>SO_SC</v>
          </cell>
          <cell r="D436" t="str">
            <v>A00</v>
          </cell>
          <cell r="E436" t="str">
            <v>FTE</v>
          </cell>
          <cell r="F436" t="str">
            <v>T</v>
          </cell>
          <cell r="G436" t="str">
            <v>TOTAL</v>
          </cell>
          <cell r="H436" t="str">
            <v>RSE</v>
          </cell>
          <cell r="J436" t="str">
            <v>:</v>
          </cell>
          <cell r="K436" t="str">
            <v>NC</v>
          </cell>
          <cell r="M436" t="str">
            <v>V</v>
          </cell>
          <cell r="N436">
            <v>38461.761342592596</v>
          </cell>
          <cell r="O436" t="str">
            <v>GCHATEAUGIRON</v>
          </cell>
          <cell r="P436">
            <v>38681.436585648145</v>
          </cell>
        </row>
        <row r="437">
          <cell r="A437" t="str">
            <v>1993</v>
          </cell>
          <cell r="B437" t="str">
            <v>HR</v>
          </cell>
          <cell r="C437" t="str">
            <v>SO_SC</v>
          </cell>
          <cell r="D437" t="str">
            <v>A00</v>
          </cell>
          <cell r="E437" t="str">
            <v>FTE</v>
          </cell>
          <cell r="F437" t="str">
            <v>T</v>
          </cell>
          <cell r="G437" t="str">
            <v>TOTAL</v>
          </cell>
          <cell r="H437" t="str">
            <v>RSE</v>
          </cell>
          <cell r="J437" t="str">
            <v>:</v>
          </cell>
          <cell r="K437" t="str">
            <v>NC</v>
          </cell>
          <cell r="M437" t="str">
            <v>V</v>
          </cell>
          <cell r="N437">
            <v>38461.761342592596</v>
          </cell>
          <cell r="O437" t="str">
            <v>GCHATEAUGIRON</v>
          </cell>
          <cell r="P437">
            <v>38681.436481481483</v>
          </cell>
        </row>
        <row r="438">
          <cell r="A438" t="str">
            <v>1992</v>
          </cell>
          <cell r="B438" t="str">
            <v>HR</v>
          </cell>
          <cell r="C438" t="str">
            <v>SO_SC</v>
          </cell>
          <cell r="D438" t="str">
            <v>A00</v>
          </cell>
          <cell r="E438" t="str">
            <v>FTE</v>
          </cell>
          <cell r="F438" t="str">
            <v>T</v>
          </cell>
          <cell r="G438" t="str">
            <v>TOTAL</v>
          </cell>
          <cell r="H438" t="str">
            <v>RSE</v>
          </cell>
          <cell r="J438" t="str">
            <v>:</v>
          </cell>
          <cell r="K438" t="str">
            <v>NC</v>
          </cell>
          <cell r="M438" t="str">
            <v>V</v>
          </cell>
          <cell r="N438">
            <v>38461.761342592596</v>
          </cell>
          <cell r="O438" t="str">
            <v>GCHATEAUGIRON</v>
          </cell>
          <cell r="P438">
            <v>38681.436388888891</v>
          </cell>
        </row>
        <row r="439">
          <cell r="A439" t="str">
            <v>1991</v>
          </cell>
          <cell r="B439" t="str">
            <v>HR</v>
          </cell>
          <cell r="C439" t="str">
            <v>SO_SC</v>
          </cell>
          <cell r="D439" t="str">
            <v>A00</v>
          </cell>
          <cell r="E439" t="str">
            <v>FTE</v>
          </cell>
          <cell r="F439" t="str">
            <v>T</v>
          </cell>
          <cell r="G439" t="str">
            <v>TOTAL</v>
          </cell>
          <cell r="H439" t="str">
            <v>RSE</v>
          </cell>
          <cell r="J439" t="str">
            <v>:</v>
          </cell>
          <cell r="K439" t="str">
            <v>NC</v>
          </cell>
          <cell r="M439" t="str">
            <v>V</v>
          </cell>
          <cell r="N439">
            <v>38461.761342592596</v>
          </cell>
          <cell r="O439" t="str">
            <v>GCHATEAUGIRON</v>
          </cell>
          <cell r="P439">
            <v>38681.436307870368</v>
          </cell>
        </row>
        <row r="440">
          <cell r="A440" t="str">
            <v>1990</v>
          </cell>
          <cell r="B440" t="str">
            <v>HR</v>
          </cell>
          <cell r="C440" t="str">
            <v>SO_SC</v>
          </cell>
          <cell r="D440" t="str">
            <v>A00</v>
          </cell>
          <cell r="E440" t="str">
            <v>FTE</v>
          </cell>
          <cell r="F440" t="str">
            <v>T</v>
          </cell>
          <cell r="G440" t="str">
            <v>TOTAL</v>
          </cell>
          <cell r="H440" t="str">
            <v>RSE</v>
          </cell>
          <cell r="J440" t="str">
            <v>:</v>
          </cell>
          <cell r="K440" t="str">
            <v>NC</v>
          </cell>
          <cell r="M440" t="str">
            <v>V</v>
          </cell>
          <cell r="N440">
            <v>38461.761342592596</v>
          </cell>
          <cell r="O440" t="str">
            <v>GCHATEAUGIRON</v>
          </cell>
          <cell r="P440">
            <v>38681.436238425929</v>
          </cell>
        </row>
        <row r="441">
          <cell r="A441" t="str">
            <v>1989</v>
          </cell>
          <cell r="B441" t="str">
            <v>HR</v>
          </cell>
          <cell r="C441" t="str">
            <v>SO_SC</v>
          </cell>
          <cell r="D441" t="str">
            <v>A00</v>
          </cell>
          <cell r="E441" t="str">
            <v>FTE</v>
          </cell>
          <cell r="F441" t="str">
            <v>T</v>
          </cell>
          <cell r="G441" t="str">
            <v>TOTAL</v>
          </cell>
          <cell r="H441" t="str">
            <v>RSE</v>
          </cell>
          <cell r="J441" t="str">
            <v>:</v>
          </cell>
          <cell r="K441" t="str">
            <v>NC</v>
          </cell>
          <cell r="M441" t="str">
            <v>V</v>
          </cell>
          <cell r="N441">
            <v>38461.761342592596</v>
          </cell>
          <cell r="O441" t="str">
            <v>GCHATEAUGIRON</v>
          </cell>
          <cell r="P441">
            <v>38681.436168981483</v>
          </cell>
        </row>
        <row r="442">
          <cell r="A442" t="str">
            <v>1988</v>
          </cell>
          <cell r="B442" t="str">
            <v>HR</v>
          </cell>
          <cell r="C442" t="str">
            <v>SO_SC</v>
          </cell>
          <cell r="D442" t="str">
            <v>A00</v>
          </cell>
          <cell r="E442" t="str">
            <v>FTE</v>
          </cell>
          <cell r="F442" t="str">
            <v>T</v>
          </cell>
          <cell r="G442" t="str">
            <v>TOTAL</v>
          </cell>
          <cell r="H442" t="str">
            <v>RSE</v>
          </cell>
          <cell r="J442" t="str">
            <v>:</v>
          </cell>
          <cell r="K442" t="str">
            <v>NC</v>
          </cell>
          <cell r="M442" t="str">
            <v>V</v>
          </cell>
          <cell r="N442">
            <v>38461.761342592596</v>
          </cell>
          <cell r="O442" t="str">
            <v>GCHATEAUGIRON</v>
          </cell>
          <cell r="P442">
            <v>38681.436111111114</v>
          </cell>
        </row>
        <row r="443">
          <cell r="A443" t="str">
            <v>1987</v>
          </cell>
          <cell r="B443" t="str">
            <v>HR</v>
          </cell>
          <cell r="C443" t="str">
            <v>SO_SC</v>
          </cell>
          <cell r="D443" t="str">
            <v>A00</v>
          </cell>
          <cell r="E443" t="str">
            <v>FTE</v>
          </cell>
          <cell r="F443" t="str">
            <v>T</v>
          </cell>
          <cell r="G443" t="str">
            <v>TOTAL</v>
          </cell>
          <cell r="H443" t="str">
            <v>RSE</v>
          </cell>
          <cell r="J443" t="str">
            <v>:</v>
          </cell>
          <cell r="K443" t="str">
            <v>NC</v>
          </cell>
          <cell r="M443" t="str">
            <v>V</v>
          </cell>
          <cell r="N443">
            <v>38461.761342592596</v>
          </cell>
          <cell r="O443" t="str">
            <v>GCHATEAUGIRON</v>
          </cell>
          <cell r="P443">
            <v>38681.436064814814</v>
          </cell>
        </row>
        <row r="444">
          <cell r="A444" t="str">
            <v>1986</v>
          </cell>
          <cell r="B444" t="str">
            <v>HR</v>
          </cell>
          <cell r="C444" t="str">
            <v>SO_SC</v>
          </cell>
          <cell r="D444" t="str">
            <v>A00</v>
          </cell>
          <cell r="E444" t="str">
            <v>FTE</v>
          </cell>
          <cell r="F444" t="str">
            <v>T</v>
          </cell>
          <cell r="G444" t="str">
            <v>TOTAL</v>
          </cell>
          <cell r="H444" t="str">
            <v>RSE</v>
          </cell>
          <cell r="J444" t="str">
            <v>:</v>
          </cell>
          <cell r="K444" t="str">
            <v>NC</v>
          </cell>
          <cell r="M444" t="str">
            <v>V</v>
          </cell>
          <cell r="N444">
            <v>38461.761342592596</v>
          </cell>
          <cell r="O444" t="str">
            <v>GCHATEAUGIRON</v>
          </cell>
          <cell r="P444">
            <v>38681.436018518521</v>
          </cell>
        </row>
        <row r="445">
          <cell r="A445" t="str">
            <v>1985</v>
          </cell>
          <cell r="B445" t="str">
            <v>HR</v>
          </cell>
          <cell r="C445" t="str">
            <v>SO_SC</v>
          </cell>
          <cell r="D445" t="str">
            <v>A00</v>
          </cell>
          <cell r="E445" t="str">
            <v>FTE</v>
          </cell>
          <cell r="F445" t="str">
            <v>T</v>
          </cell>
          <cell r="G445" t="str">
            <v>TOTAL</v>
          </cell>
          <cell r="H445" t="str">
            <v>RSE</v>
          </cell>
          <cell r="J445" t="str">
            <v>:</v>
          </cell>
          <cell r="K445" t="str">
            <v>NC</v>
          </cell>
          <cell r="M445" t="str">
            <v>V</v>
          </cell>
          <cell r="N445">
            <v>38461.761342592596</v>
          </cell>
          <cell r="O445" t="str">
            <v>GCHATEAUGIRON</v>
          </cell>
          <cell r="P445">
            <v>38681.435972222222</v>
          </cell>
        </row>
        <row r="446">
          <cell r="A446" t="str">
            <v>1984</v>
          </cell>
          <cell r="B446" t="str">
            <v>HR</v>
          </cell>
          <cell r="C446" t="str">
            <v>SO_SC</v>
          </cell>
          <cell r="D446" t="str">
            <v>A00</v>
          </cell>
          <cell r="E446" t="str">
            <v>FTE</v>
          </cell>
          <cell r="F446" t="str">
            <v>T</v>
          </cell>
          <cell r="G446" t="str">
            <v>TOTAL</v>
          </cell>
          <cell r="H446" t="str">
            <v>RSE</v>
          </cell>
          <cell r="J446" t="str">
            <v>:</v>
          </cell>
          <cell r="K446" t="str">
            <v>NC</v>
          </cell>
          <cell r="M446" t="str">
            <v>V</v>
          </cell>
          <cell r="N446">
            <v>38461.761342592596</v>
          </cell>
          <cell r="O446" t="str">
            <v>GCHATEAUGIRON</v>
          </cell>
          <cell r="P446">
            <v>38681.435937499999</v>
          </cell>
        </row>
        <row r="447">
          <cell r="A447" t="str">
            <v>1983</v>
          </cell>
          <cell r="B447" t="str">
            <v>HR</v>
          </cell>
          <cell r="C447" t="str">
            <v>SO_SC</v>
          </cell>
          <cell r="D447" t="str">
            <v>A00</v>
          </cell>
          <cell r="E447" t="str">
            <v>FTE</v>
          </cell>
          <cell r="F447" t="str">
            <v>T</v>
          </cell>
          <cell r="G447" t="str">
            <v>TOTAL</v>
          </cell>
          <cell r="H447" t="str">
            <v>RSE</v>
          </cell>
          <cell r="J447" t="str">
            <v>:</v>
          </cell>
          <cell r="K447" t="str">
            <v>NC</v>
          </cell>
          <cell r="M447" t="str">
            <v>V</v>
          </cell>
          <cell r="N447">
            <v>38461.761342592596</v>
          </cell>
          <cell r="O447" t="str">
            <v>GCHATEAUGIRON</v>
          </cell>
          <cell r="P447">
            <v>38681.435902777775</v>
          </cell>
        </row>
        <row r="448">
          <cell r="A448" t="str">
            <v>1982</v>
          </cell>
          <cell r="B448" t="str">
            <v>HR</v>
          </cell>
          <cell r="C448" t="str">
            <v>SO_SC</v>
          </cell>
          <cell r="D448" t="str">
            <v>A00</v>
          </cell>
          <cell r="E448" t="str">
            <v>FTE</v>
          </cell>
          <cell r="F448" t="str">
            <v>T</v>
          </cell>
          <cell r="G448" t="str">
            <v>TOTAL</v>
          </cell>
          <cell r="H448" t="str">
            <v>RSE</v>
          </cell>
          <cell r="J448" t="str">
            <v>:</v>
          </cell>
          <cell r="K448" t="str">
            <v>NC</v>
          </cell>
          <cell r="M448" t="str">
            <v>V</v>
          </cell>
          <cell r="N448">
            <v>38461.761342592596</v>
          </cell>
          <cell r="O448" t="str">
            <v>GCHATEAUGIRON</v>
          </cell>
          <cell r="P448">
            <v>38681.435868055552</v>
          </cell>
        </row>
        <row r="449">
          <cell r="A449" t="str">
            <v>1981</v>
          </cell>
          <cell r="B449" t="str">
            <v>HR</v>
          </cell>
          <cell r="C449" t="str">
            <v>SO_SC</v>
          </cell>
          <cell r="D449" t="str">
            <v>A00</v>
          </cell>
          <cell r="E449" t="str">
            <v>FTE</v>
          </cell>
          <cell r="F449" t="str">
            <v>T</v>
          </cell>
          <cell r="G449" t="str">
            <v>TOTAL</v>
          </cell>
          <cell r="H449" t="str">
            <v>RSE</v>
          </cell>
          <cell r="J449" t="str">
            <v>:</v>
          </cell>
          <cell r="K449" t="str">
            <v>NC</v>
          </cell>
          <cell r="M449" t="str">
            <v>V</v>
          </cell>
          <cell r="N449">
            <v>38461.761342592596</v>
          </cell>
          <cell r="O449" t="str">
            <v>GCHATEAUGIRON</v>
          </cell>
          <cell r="P449">
            <v>38681.435844907406</v>
          </cell>
        </row>
        <row r="450">
          <cell r="A450" t="str">
            <v>1980</v>
          </cell>
          <cell r="B450" t="str">
            <v>HR</v>
          </cell>
          <cell r="C450" t="str">
            <v>SO_SC</v>
          </cell>
          <cell r="D450" t="str">
            <v>A00</v>
          </cell>
          <cell r="E450" t="str">
            <v>FTE</v>
          </cell>
          <cell r="F450" t="str">
            <v>T</v>
          </cell>
          <cell r="G450" t="str">
            <v>TOTAL</v>
          </cell>
          <cell r="H450" t="str">
            <v>RSE</v>
          </cell>
          <cell r="J450" t="str">
            <v>:</v>
          </cell>
          <cell r="K450" t="str">
            <v>NC</v>
          </cell>
          <cell r="M450" t="str">
            <v>V</v>
          </cell>
          <cell r="N450">
            <v>38461.761342592596</v>
          </cell>
          <cell r="O450" t="str">
            <v>GCHATEAUGIRON</v>
          </cell>
          <cell r="P450">
            <v>38681.43582175926</v>
          </cell>
        </row>
        <row r="451">
          <cell r="A451" t="str">
            <v>2002</v>
          </cell>
          <cell r="B451" t="str">
            <v>RO</v>
          </cell>
          <cell r="C451" t="str">
            <v>SO_SC</v>
          </cell>
          <cell r="D451" t="str">
            <v>A00</v>
          </cell>
          <cell r="E451" t="str">
            <v>FTE</v>
          </cell>
          <cell r="F451" t="str">
            <v>T</v>
          </cell>
          <cell r="G451" t="str">
            <v>TOTAL</v>
          </cell>
          <cell r="H451" t="str">
            <v>RSE</v>
          </cell>
          <cell r="I451">
            <v>1550</v>
          </cell>
          <cell r="K451" t="str">
            <v>MS</v>
          </cell>
          <cell r="M451" t="str">
            <v>V</v>
          </cell>
          <cell r="N451">
            <v>38461.761342592596</v>
          </cell>
          <cell r="O451" t="str">
            <v>GCHATEAUGIRON</v>
          </cell>
          <cell r="P451">
            <v>38681.438379629632</v>
          </cell>
          <cell r="Q451" t="str">
            <v>gchateaug</v>
          </cell>
        </row>
        <row r="452">
          <cell r="A452" t="str">
            <v>2001</v>
          </cell>
          <cell r="B452" t="str">
            <v>RO</v>
          </cell>
          <cell r="C452" t="str">
            <v>SO_SC</v>
          </cell>
          <cell r="D452" t="str">
            <v>A00</v>
          </cell>
          <cell r="E452" t="str">
            <v>FTE</v>
          </cell>
          <cell r="F452" t="str">
            <v>T</v>
          </cell>
          <cell r="G452" t="str">
            <v>TOTAL</v>
          </cell>
          <cell r="H452" t="str">
            <v>RSE</v>
          </cell>
          <cell r="I452">
            <v>1119</v>
          </cell>
          <cell r="K452" t="str">
            <v>NC</v>
          </cell>
          <cell r="M452" t="str">
            <v>V</v>
          </cell>
          <cell r="N452">
            <v>38461.761342592596</v>
          </cell>
          <cell r="O452" t="str">
            <v>GCHATEAUGIRON</v>
          </cell>
          <cell r="P452">
            <v>38681.438067129631</v>
          </cell>
        </row>
        <row r="453">
          <cell r="A453" t="str">
            <v>2000</v>
          </cell>
          <cell r="B453" t="str">
            <v>RO</v>
          </cell>
          <cell r="C453" t="str">
            <v>SO_SC</v>
          </cell>
          <cell r="D453" t="str">
            <v>A00</v>
          </cell>
          <cell r="E453" t="str">
            <v>FTE</v>
          </cell>
          <cell r="F453" t="str">
            <v>T</v>
          </cell>
          <cell r="G453" t="str">
            <v>TOTAL</v>
          </cell>
          <cell r="H453" t="str">
            <v>RSE</v>
          </cell>
          <cell r="I453">
            <v>1015</v>
          </cell>
          <cell r="K453" t="str">
            <v>NC</v>
          </cell>
          <cell r="M453" t="str">
            <v>V</v>
          </cell>
          <cell r="N453">
            <v>38461.761342592596</v>
          </cell>
          <cell r="O453" t="str">
            <v>GCHATEAUGIRON</v>
          </cell>
          <cell r="P453">
            <v>38681.437789351854</v>
          </cell>
        </row>
        <row r="454">
          <cell r="A454" t="str">
            <v>1999</v>
          </cell>
          <cell r="B454" t="str">
            <v>RO</v>
          </cell>
          <cell r="C454" t="str">
            <v>SO_SC</v>
          </cell>
          <cell r="D454" t="str">
            <v>A00</v>
          </cell>
          <cell r="E454" t="str">
            <v>FTE</v>
          </cell>
          <cell r="F454" t="str">
            <v>T</v>
          </cell>
          <cell r="G454" t="str">
            <v>TOTAL</v>
          </cell>
          <cell r="H454" t="str">
            <v>RSE</v>
          </cell>
          <cell r="I454">
            <v>700</v>
          </cell>
          <cell r="K454" t="str">
            <v>NC</v>
          </cell>
          <cell r="M454" t="str">
            <v>V</v>
          </cell>
          <cell r="N454">
            <v>38461.761342592596</v>
          </cell>
          <cell r="O454" t="str">
            <v>GCHATEAUGIRON</v>
          </cell>
          <cell r="P454">
            <v>38681.437557870369</v>
          </cell>
        </row>
        <row r="455">
          <cell r="A455" t="str">
            <v>1998</v>
          </cell>
          <cell r="B455" t="str">
            <v>RO</v>
          </cell>
          <cell r="C455" t="str">
            <v>SO_SC</v>
          </cell>
          <cell r="D455" t="str">
            <v>A00</v>
          </cell>
          <cell r="E455" t="str">
            <v>FTE</v>
          </cell>
          <cell r="F455" t="str">
            <v>T</v>
          </cell>
          <cell r="G455" t="str">
            <v>TOTAL</v>
          </cell>
          <cell r="H455" t="str">
            <v>RSE</v>
          </cell>
          <cell r="I455">
            <v>683</v>
          </cell>
          <cell r="J455" t="str">
            <v>i</v>
          </cell>
          <cell r="K455" t="str">
            <v>NC</v>
          </cell>
          <cell r="M455" t="str">
            <v>V</v>
          </cell>
          <cell r="N455">
            <v>38461.761342592596</v>
          </cell>
          <cell r="O455" t="str">
            <v>GCHATEAUGIRON</v>
          </cell>
          <cell r="P455">
            <v>38681.437314814815</v>
          </cell>
        </row>
        <row r="456">
          <cell r="A456" t="str">
            <v>1997</v>
          </cell>
          <cell r="B456" t="str">
            <v>RO</v>
          </cell>
          <cell r="C456" t="str">
            <v>SO_SC</v>
          </cell>
          <cell r="D456" t="str">
            <v>A00</v>
          </cell>
          <cell r="E456" t="str">
            <v>FTE</v>
          </cell>
          <cell r="F456" t="str">
            <v>T</v>
          </cell>
          <cell r="G456" t="str">
            <v>TOTAL</v>
          </cell>
          <cell r="H456" t="str">
            <v>RSE</v>
          </cell>
          <cell r="I456">
            <v>1182</v>
          </cell>
          <cell r="J456" t="str">
            <v>i</v>
          </cell>
          <cell r="K456" t="str">
            <v>NC</v>
          </cell>
          <cell r="M456" t="str">
            <v>V</v>
          </cell>
          <cell r="N456">
            <v>38461.761342592596</v>
          </cell>
          <cell r="O456" t="str">
            <v>GCHATEAUGIRON</v>
          </cell>
          <cell r="P456">
            <v>38681.437106481484</v>
          </cell>
        </row>
        <row r="457">
          <cell r="A457" t="str">
            <v>1996</v>
          </cell>
          <cell r="B457" t="str">
            <v>RO</v>
          </cell>
          <cell r="C457" t="str">
            <v>SO_SC</v>
          </cell>
          <cell r="D457" t="str">
            <v>A00</v>
          </cell>
          <cell r="E457" t="str">
            <v>FTE</v>
          </cell>
          <cell r="F457" t="str">
            <v>T</v>
          </cell>
          <cell r="G457" t="str">
            <v>TOTAL</v>
          </cell>
          <cell r="H457" t="str">
            <v>RSE</v>
          </cell>
          <cell r="I457">
            <v>762</v>
          </cell>
          <cell r="J457" t="str">
            <v>i</v>
          </cell>
          <cell r="K457" t="str">
            <v>NC</v>
          </cell>
          <cell r="M457" t="str">
            <v>V</v>
          </cell>
          <cell r="N457">
            <v>38461.761342592596</v>
          </cell>
          <cell r="O457" t="str">
            <v>GCHATEAUGIRON</v>
          </cell>
          <cell r="P457">
            <v>38681.436921296299</v>
          </cell>
        </row>
        <row r="458">
          <cell r="A458" t="str">
            <v>1995</v>
          </cell>
          <cell r="B458" t="str">
            <v>RO</v>
          </cell>
          <cell r="C458" t="str">
            <v>SO_SC</v>
          </cell>
          <cell r="D458" t="str">
            <v>A00</v>
          </cell>
          <cell r="E458" t="str">
            <v>FTE</v>
          </cell>
          <cell r="F458" t="str">
            <v>T</v>
          </cell>
          <cell r="G458" t="str">
            <v>TOTAL</v>
          </cell>
          <cell r="H458" t="str">
            <v>RSE</v>
          </cell>
          <cell r="J458" t="str">
            <v>:</v>
          </cell>
          <cell r="K458" t="str">
            <v>NC</v>
          </cell>
          <cell r="M458" t="str">
            <v>V</v>
          </cell>
          <cell r="N458">
            <v>38461.761342592596</v>
          </cell>
          <cell r="O458" t="str">
            <v>GCHATEAUGIRON</v>
          </cell>
          <cell r="P458">
            <v>38681.43677083333</v>
          </cell>
        </row>
        <row r="459">
          <cell r="A459" t="str">
            <v>1994</v>
          </cell>
          <cell r="B459" t="str">
            <v>RO</v>
          </cell>
          <cell r="C459" t="str">
            <v>SO_SC</v>
          </cell>
          <cell r="D459" t="str">
            <v>A00</v>
          </cell>
          <cell r="E459" t="str">
            <v>FTE</v>
          </cell>
          <cell r="F459" t="str">
            <v>T</v>
          </cell>
          <cell r="G459" t="str">
            <v>TOTAL</v>
          </cell>
          <cell r="H459" t="str">
            <v>RSE</v>
          </cell>
          <cell r="J459" t="str">
            <v>:</v>
          </cell>
          <cell r="K459" t="str">
            <v>NC</v>
          </cell>
          <cell r="M459" t="str">
            <v>V</v>
          </cell>
          <cell r="N459">
            <v>38461.761342592596</v>
          </cell>
          <cell r="O459" t="str">
            <v>GCHATEAUGIRON</v>
          </cell>
          <cell r="P459">
            <v>38681.436620370368</v>
          </cell>
        </row>
        <row r="460">
          <cell r="A460" t="str">
            <v>1993</v>
          </cell>
          <cell r="B460" t="str">
            <v>RO</v>
          </cell>
          <cell r="C460" t="str">
            <v>SO_SC</v>
          </cell>
          <cell r="D460" t="str">
            <v>A00</v>
          </cell>
          <cell r="E460" t="str">
            <v>FTE</v>
          </cell>
          <cell r="F460" t="str">
            <v>T</v>
          </cell>
          <cell r="G460" t="str">
            <v>TOTAL</v>
          </cell>
          <cell r="H460" t="str">
            <v>RSE</v>
          </cell>
          <cell r="J460" t="str">
            <v>:</v>
          </cell>
          <cell r="K460" t="str">
            <v>NC</v>
          </cell>
          <cell r="M460" t="str">
            <v>V</v>
          </cell>
          <cell r="N460">
            <v>38461.761342592596</v>
          </cell>
          <cell r="O460" t="str">
            <v>GCHATEAUGIRON</v>
          </cell>
          <cell r="P460">
            <v>38681.436516203707</v>
          </cell>
        </row>
        <row r="461">
          <cell r="A461" t="str">
            <v>1992</v>
          </cell>
          <cell r="B461" t="str">
            <v>RO</v>
          </cell>
          <cell r="C461" t="str">
            <v>SO_SC</v>
          </cell>
          <cell r="D461" t="str">
            <v>A00</v>
          </cell>
          <cell r="E461" t="str">
            <v>FTE</v>
          </cell>
          <cell r="F461" t="str">
            <v>T</v>
          </cell>
          <cell r="G461" t="str">
            <v>TOTAL</v>
          </cell>
          <cell r="H461" t="str">
            <v>RSE</v>
          </cell>
          <cell r="J461" t="str">
            <v>:</v>
          </cell>
          <cell r="K461" t="str">
            <v>NC</v>
          </cell>
          <cell r="M461" t="str">
            <v>V</v>
          </cell>
          <cell r="N461">
            <v>38461.761342592596</v>
          </cell>
          <cell r="O461" t="str">
            <v>GCHATEAUGIRON</v>
          </cell>
          <cell r="P461">
            <v>38681.436423611114</v>
          </cell>
        </row>
        <row r="462">
          <cell r="A462" t="str">
            <v>1991</v>
          </cell>
          <cell r="B462" t="str">
            <v>RO</v>
          </cell>
          <cell r="C462" t="str">
            <v>SO_SC</v>
          </cell>
          <cell r="D462" t="str">
            <v>A00</v>
          </cell>
          <cell r="E462" t="str">
            <v>FTE</v>
          </cell>
          <cell r="F462" t="str">
            <v>T</v>
          </cell>
          <cell r="G462" t="str">
            <v>TOTAL</v>
          </cell>
          <cell r="H462" t="str">
            <v>RSE</v>
          </cell>
          <cell r="J462" t="str">
            <v>:</v>
          </cell>
          <cell r="K462" t="str">
            <v>NC</v>
          </cell>
          <cell r="M462" t="str">
            <v>V</v>
          </cell>
          <cell r="N462">
            <v>38461.761342592596</v>
          </cell>
          <cell r="O462" t="str">
            <v>GCHATEAUGIRON</v>
          </cell>
          <cell r="P462">
            <v>38681.436331018522</v>
          </cell>
        </row>
        <row r="463">
          <cell r="A463" t="str">
            <v>1990</v>
          </cell>
          <cell r="B463" t="str">
            <v>RO</v>
          </cell>
          <cell r="C463" t="str">
            <v>SO_SC</v>
          </cell>
          <cell r="D463" t="str">
            <v>A00</v>
          </cell>
          <cell r="E463" t="str">
            <v>FTE</v>
          </cell>
          <cell r="F463" t="str">
            <v>T</v>
          </cell>
          <cell r="G463" t="str">
            <v>TOTAL</v>
          </cell>
          <cell r="H463" t="str">
            <v>RSE</v>
          </cell>
          <cell r="J463" t="str">
            <v>:</v>
          </cell>
          <cell r="K463" t="str">
            <v>NC</v>
          </cell>
          <cell r="M463" t="str">
            <v>V</v>
          </cell>
          <cell r="N463">
            <v>38461.761342592596</v>
          </cell>
          <cell r="O463" t="str">
            <v>GCHATEAUGIRON</v>
          </cell>
          <cell r="P463">
            <v>38681.436261574076</v>
          </cell>
        </row>
        <row r="464">
          <cell r="A464" t="str">
            <v>1989</v>
          </cell>
          <cell r="B464" t="str">
            <v>RO</v>
          </cell>
          <cell r="C464" t="str">
            <v>SO_SC</v>
          </cell>
          <cell r="D464" t="str">
            <v>A00</v>
          </cell>
          <cell r="E464" t="str">
            <v>FTE</v>
          </cell>
          <cell r="F464" t="str">
            <v>T</v>
          </cell>
          <cell r="G464" t="str">
            <v>TOTAL</v>
          </cell>
          <cell r="H464" t="str">
            <v>RSE</v>
          </cell>
          <cell r="J464" t="str">
            <v>:</v>
          </cell>
          <cell r="K464" t="str">
            <v>NC</v>
          </cell>
          <cell r="M464" t="str">
            <v>V</v>
          </cell>
          <cell r="N464">
            <v>38461.761342592596</v>
          </cell>
          <cell r="O464" t="str">
            <v>GCHATEAUGIRON</v>
          </cell>
          <cell r="P464">
            <v>38681.436192129629</v>
          </cell>
        </row>
        <row r="465">
          <cell r="A465" t="str">
            <v>1988</v>
          </cell>
          <cell r="B465" t="str">
            <v>RO</v>
          </cell>
          <cell r="C465" t="str">
            <v>SO_SC</v>
          </cell>
          <cell r="D465" t="str">
            <v>A00</v>
          </cell>
          <cell r="E465" t="str">
            <v>FTE</v>
          </cell>
          <cell r="F465" t="str">
            <v>T</v>
          </cell>
          <cell r="G465" t="str">
            <v>TOTAL</v>
          </cell>
          <cell r="H465" t="str">
            <v>RSE</v>
          </cell>
          <cell r="J465" t="str">
            <v>:</v>
          </cell>
          <cell r="K465" t="str">
            <v>NC</v>
          </cell>
          <cell r="M465" t="str">
            <v>V</v>
          </cell>
          <cell r="N465">
            <v>38461.761342592596</v>
          </cell>
          <cell r="O465" t="str">
            <v>GCHATEAUGIRON</v>
          </cell>
          <cell r="P465">
            <v>38681.43613425926</v>
          </cell>
        </row>
        <row r="466">
          <cell r="A466" t="str">
            <v>1987</v>
          </cell>
          <cell r="B466" t="str">
            <v>RO</v>
          </cell>
          <cell r="C466" t="str">
            <v>SO_SC</v>
          </cell>
          <cell r="D466" t="str">
            <v>A00</v>
          </cell>
          <cell r="E466" t="str">
            <v>FTE</v>
          </cell>
          <cell r="F466" t="str">
            <v>T</v>
          </cell>
          <cell r="G466" t="str">
            <v>TOTAL</v>
          </cell>
          <cell r="H466" t="str">
            <v>RSE</v>
          </cell>
          <cell r="J466" t="str">
            <v>:</v>
          </cell>
          <cell r="K466" t="str">
            <v>NC</v>
          </cell>
          <cell r="M466" t="str">
            <v>V</v>
          </cell>
          <cell r="N466">
            <v>38461.761342592596</v>
          </cell>
          <cell r="O466" t="str">
            <v>GCHATEAUGIRON</v>
          </cell>
          <cell r="P466">
            <v>38681.436076388891</v>
          </cell>
        </row>
        <row r="467">
          <cell r="A467" t="str">
            <v>1986</v>
          </cell>
          <cell r="B467" t="str">
            <v>RO</v>
          </cell>
          <cell r="C467" t="str">
            <v>SO_SC</v>
          </cell>
          <cell r="D467" t="str">
            <v>A00</v>
          </cell>
          <cell r="E467" t="str">
            <v>FTE</v>
          </cell>
          <cell r="F467" t="str">
            <v>T</v>
          </cell>
          <cell r="G467" t="str">
            <v>TOTAL</v>
          </cell>
          <cell r="H467" t="str">
            <v>RSE</v>
          </cell>
          <cell r="J467" t="str">
            <v>:</v>
          </cell>
          <cell r="K467" t="str">
            <v>NC</v>
          </cell>
          <cell r="M467" t="str">
            <v>V</v>
          </cell>
          <cell r="N467">
            <v>38461.761342592596</v>
          </cell>
          <cell r="O467" t="str">
            <v>GCHATEAUGIRON</v>
          </cell>
          <cell r="P467">
            <v>38681.436030092591</v>
          </cell>
        </row>
        <row r="468">
          <cell r="A468" t="str">
            <v>1985</v>
          </cell>
          <cell r="B468" t="str">
            <v>RO</v>
          </cell>
          <cell r="C468" t="str">
            <v>SO_SC</v>
          </cell>
          <cell r="D468" t="str">
            <v>A00</v>
          </cell>
          <cell r="E468" t="str">
            <v>FTE</v>
          </cell>
          <cell r="F468" t="str">
            <v>T</v>
          </cell>
          <cell r="G468" t="str">
            <v>TOTAL</v>
          </cell>
          <cell r="H468" t="str">
            <v>RSE</v>
          </cell>
          <cell r="J468" t="str">
            <v>:</v>
          </cell>
          <cell r="K468" t="str">
            <v>NC</v>
          </cell>
          <cell r="M468" t="str">
            <v>V</v>
          </cell>
          <cell r="N468">
            <v>38461.761342592596</v>
          </cell>
          <cell r="O468" t="str">
            <v>GCHATEAUGIRON</v>
          </cell>
          <cell r="P468">
            <v>38681.435983796298</v>
          </cell>
        </row>
        <row r="469">
          <cell r="A469" t="str">
            <v>1984</v>
          </cell>
          <cell r="B469" t="str">
            <v>RO</v>
          </cell>
          <cell r="C469" t="str">
            <v>SO_SC</v>
          </cell>
          <cell r="D469" t="str">
            <v>A00</v>
          </cell>
          <cell r="E469" t="str">
            <v>FTE</v>
          </cell>
          <cell r="F469" t="str">
            <v>T</v>
          </cell>
          <cell r="G469" t="str">
            <v>TOTAL</v>
          </cell>
          <cell r="H469" t="str">
            <v>RSE</v>
          </cell>
          <cell r="J469" t="str">
            <v>:</v>
          </cell>
          <cell r="K469" t="str">
            <v>NC</v>
          </cell>
          <cell r="M469" t="str">
            <v>V</v>
          </cell>
          <cell r="N469">
            <v>38461.761342592596</v>
          </cell>
          <cell r="O469" t="str">
            <v>GCHATEAUGIRON</v>
          </cell>
          <cell r="P469">
            <v>38681.435949074075</v>
          </cell>
        </row>
        <row r="470">
          <cell r="A470" t="str">
            <v>1983</v>
          </cell>
          <cell r="B470" t="str">
            <v>RO</v>
          </cell>
          <cell r="C470" t="str">
            <v>SO_SC</v>
          </cell>
          <cell r="D470" t="str">
            <v>A00</v>
          </cell>
          <cell r="E470" t="str">
            <v>FTE</v>
          </cell>
          <cell r="F470" t="str">
            <v>T</v>
          </cell>
          <cell r="G470" t="str">
            <v>TOTAL</v>
          </cell>
          <cell r="H470" t="str">
            <v>RSE</v>
          </cell>
          <cell r="J470" t="str">
            <v>:</v>
          </cell>
          <cell r="K470" t="str">
            <v>NC</v>
          </cell>
          <cell r="M470" t="str">
            <v>V</v>
          </cell>
          <cell r="N470">
            <v>38461.761342592596</v>
          </cell>
          <cell r="O470" t="str">
            <v>GCHATEAUGIRON</v>
          </cell>
          <cell r="P470">
            <v>38681.435914351852</v>
          </cell>
        </row>
        <row r="471">
          <cell r="A471" t="str">
            <v>1982</v>
          </cell>
          <cell r="B471" t="str">
            <v>RO</v>
          </cell>
          <cell r="C471" t="str">
            <v>SO_SC</v>
          </cell>
          <cell r="D471" t="str">
            <v>A00</v>
          </cell>
          <cell r="E471" t="str">
            <v>FTE</v>
          </cell>
          <cell r="F471" t="str">
            <v>T</v>
          </cell>
          <cell r="G471" t="str">
            <v>TOTAL</v>
          </cell>
          <cell r="H471" t="str">
            <v>RSE</v>
          </cell>
          <cell r="J471" t="str">
            <v>:</v>
          </cell>
          <cell r="K471" t="str">
            <v>NC</v>
          </cell>
          <cell r="M471" t="str">
            <v>V</v>
          </cell>
          <cell r="N471">
            <v>38461.761342592596</v>
          </cell>
          <cell r="O471" t="str">
            <v>GCHATEAUGIRON</v>
          </cell>
          <cell r="P471">
            <v>38681.435879629629</v>
          </cell>
        </row>
        <row r="472">
          <cell r="A472" t="str">
            <v>1981</v>
          </cell>
          <cell r="B472" t="str">
            <v>RO</v>
          </cell>
          <cell r="C472" t="str">
            <v>SO_SC</v>
          </cell>
          <cell r="D472" t="str">
            <v>A00</v>
          </cell>
          <cell r="E472" t="str">
            <v>FTE</v>
          </cell>
          <cell r="F472" t="str">
            <v>T</v>
          </cell>
          <cell r="G472" t="str">
            <v>TOTAL</v>
          </cell>
          <cell r="H472" t="str">
            <v>RSE</v>
          </cell>
          <cell r="J472" t="str">
            <v>:</v>
          </cell>
          <cell r="K472" t="str">
            <v>NC</v>
          </cell>
          <cell r="M472" t="str">
            <v>V</v>
          </cell>
          <cell r="N472">
            <v>38461.761342592596</v>
          </cell>
          <cell r="O472" t="str">
            <v>GCHATEAUGIRON</v>
          </cell>
          <cell r="P472">
            <v>38681.435856481483</v>
          </cell>
        </row>
        <row r="473">
          <cell r="A473" t="str">
            <v>1980</v>
          </cell>
          <cell r="B473" t="str">
            <v>RO</v>
          </cell>
          <cell r="C473" t="str">
            <v>SO_SC</v>
          </cell>
          <cell r="D473" t="str">
            <v>A00</v>
          </cell>
          <cell r="E473" t="str">
            <v>FTE</v>
          </cell>
          <cell r="F473" t="str">
            <v>T</v>
          </cell>
          <cell r="G473" t="str">
            <v>TOTAL</v>
          </cell>
          <cell r="H473" t="str">
            <v>RSE</v>
          </cell>
          <cell r="J473" t="str">
            <v>:</v>
          </cell>
          <cell r="K473" t="str">
            <v>NC</v>
          </cell>
          <cell r="M473" t="str">
            <v>V</v>
          </cell>
          <cell r="N473">
            <v>38461.761342592596</v>
          </cell>
          <cell r="O473" t="str">
            <v>GCHATEAUGIRON</v>
          </cell>
          <cell r="P473">
            <v>38681.43582175926</v>
          </cell>
        </row>
        <row r="474">
          <cell r="A474" t="str">
            <v>1999</v>
          </cell>
          <cell r="B474" t="str">
            <v>SK</v>
          </cell>
          <cell r="C474" t="str">
            <v>ME_SC</v>
          </cell>
          <cell r="D474" t="str">
            <v>A00</v>
          </cell>
          <cell r="E474" t="str">
            <v>FTE</v>
          </cell>
          <cell r="F474" t="str">
            <v>T</v>
          </cell>
          <cell r="G474" t="str">
            <v>TOTAL</v>
          </cell>
          <cell r="H474" t="str">
            <v>RSE</v>
          </cell>
          <cell r="I474">
            <v>1198</v>
          </cell>
          <cell r="K474" t="str">
            <v>NC</v>
          </cell>
          <cell r="M474" t="str">
            <v>V</v>
          </cell>
          <cell r="N474">
            <v>38461.761354166665</v>
          </cell>
          <cell r="O474" t="str">
            <v>GCHATEAUGIRON</v>
          </cell>
          <cell r="P474">
            <v>38681.437592592592</v>
          </cell>
        </row>
        <row r="475">
          <cell r="A475" t="str">
            <v>1998</v>
          </cell>
          <cell r="B475" t="str">
            <v>SK</v>
          </cell>
          <cell r="C475" t="str">
            <v>ME_SC</v>
          </cell>
          <cell r="D475" t="str">
            <v>A00</v>
          </cell>
          <cell r="E475" t="str">
            <v>FTE</v>
          </cell>
          <cell r="F475" t="str">
            <v>T</v>
          </cell>
          <cell r="G475" t="str">
            <v>TOTAL</v>
          </cell>
          <cell r="H475" t="str">
            <v>RSE</v>
          </cell>
          <cell r="I475">
            <v>1284</v>
          </cell>
          <cell r="K475" t="str">
            <v>NC</v>
          </cell>
          <cell r="M475" t="str">
            <v>V</v>
          </cell>
          <cell r="N475">
            <v>38461.761354166665</v>
          </cell>
          <cell r="O475" t="str">
            <v>GCHATEAUGIRON</v>
          </cell>
          <cell r="P475">
            <v>38681.437349537038</v>
          </cell>
        </row>
        <row r="476">
          <cell r="A476" t="str">
            <v>1997</v>
          </cell>
          <cell r="B476" t="str">
            <v>SK</v>
          </cell>
          <cell r="C476" t="str">
            <v>ME_SC</v>
          </cell>
          <cell r="D476" t="str">
            <v>A00</v>
          </cell>
          <cell r="E476" t="str">
            <v>FTE</v>
          </cell>
          <cell r="F476" t="str">
            <v>T</v>
          </cell>
          <cell r="G476" t="str">
            <v>TOTAL</v>
          </cell>
          <cell r="H476" t="str">
            <v>RSE</v>
          </cell>
          <cell r="I476">
            <v>996</v>
          </cell>
          <cell r="K476" t="str">
            <v>NC</v>
          </cell>
          <cell r="M476" t="str">
            <v>V</v>
          </cell>
          <cell r="N476">
            <v>38461.761354166665</v>
          </cell>
          <cell r="O476" t="str">
            <v>GCHATEAUGIRON</v>
          </cell>
          <cell r="P476">
            <v>38681.437141203707</v>
          </cell>
        </row>
        <row r="477">
          <cell r="A477" t="str">
            <v>1996</v>
          </cell>
          <cell r="B477" t="str">
            <v>SK</v>
          </cell>
          <cell r="C477" t="str">
            <v>ME_SC</v>
          </cell>
          <cell r="D477" t="str">
            <v>A00</v>
          </cell>
          <cell r="E477" t="str">
            <v>FTE</v>
          </cell>
          <cell r="F477" t="str">
            <v>T</v>
          </cell>
          <cell r="G477" t="str">
            <v>TOTAL</v>
          </cell>
          <cell r="H477" t="str">
            <v>RSE</v>
          </cell>
          <cell r="I477">
            <v>846</v>
          </cell>
          <cell r="K477" t="str">
            <v>NC</v>
          </cell>
          <cell r="M477" t="str">
            <v>V</v>
          </cell>
          <cell r="N477">
            <v>38461.761354166665</v>
          </cell>
          <cell r="O477" t="str">
            <v>GCHATEAUGIRON</v>
          </cell>
          <cell r="P477">
            <v>38681.436944444446</v>
          </cell>
        </row>
        <row r="478">
          <cell r="A478" t="str">
            <v>1995</v>
          </cell>
          <cell r="B478" t="str">
            <v>SK</v>
          </cell>
          <cell r="C478" t="str">
            <v>ME_SC</v>
          </cell>
          <cell r="D478" t="str">
            <v>A00</v>
          </cell>
          <cell r="E478" t="str">
            <v>FTE</v>
          </cell>
          <cell r="F478" t="str">
            <v>T</v>
          </cell>
          <cell r="G478" t="str">
            <v>TOTAL</v>
          </cell>
          <cell r="H478" t="str">
            <v>RSE</v>
          </cell>
          <cell r="J478" t="str">
            <v>:</v>
          </cell>
          <cell r="K478" t="str">
            <v>NC</v>
          </cell>
          <cell r="M478" t="str">
            <v>V</v>
          </cell>
          <cell r="N478">
            <v>38461.761354166665</v>
          </cell>
          <cell r="O478" t="str">
            <v>GCHATEAUGIRON</v>
          </cell>
          <cell r="P478">
            <v>38681.436793981484</v>
          </cell>
        </row>
        <row r="479">
          <cell r="A479" t="str">
            <v>1994</v>
          </cell>
          <cell r="B479" t="str">
            <v>SK</v>
          </cell>
          <cell r="C479" t="str">
            <v>ME_SC</v>
          </cell>
          <cell r="D479" t="str">
            <v>A00</v>
          </cell>
          <cell r="E479" t="str">
            <v>FTE</v>
          </cell>
          <cell r="F479" t="str">
            <v>T</v>
          </cell>
          <cell r="G479" t="str">
            <v>TOTAL</v>
          </cell>
          <cell r="H479" t="str">
            <v>RSE</v>
          </cell>
          <cell r="J479" t="str">
            <v>:</v>
          </cell>
          <cell r="K479" t="str">
            <v>NC</v>
          </cell>
          <cell r="M479" t="str">
            <v>V</v>
          </cell>
          <cell r="N479">
            <v>38461.761354166665</v>
          </cell>
          <cell r="O479" t="str">
            <v>GCHATEAUGIRON</v>
          </cell>
          <cell r="P479">
            <v>38681.436643518522</v>
          </cell>
        </row>
        <row r="480">
          <cell r="A480" t="str">
            <v>1993</v>
          </cell>
          <cell r="B480" t="str">
            <v>SK</v>
          </cell>
          <cell r="C480" t="str">
            <v>ME_SC</v>
          </cell>
          <cell r="D480" t="str">
            <v>A00</v>
          </cell>
          <cell r="E480" t="str">
            <v>FTE</v>
          </cell>
          <cell r="F480" t="str">
            <v>T</v>
          </cell>
          <cell r="G480" t="str">
            <v>TOTAL</v>
          </cell>
          <cell r="H480" t="str">
            <v>RSE</v>
          </cell>
          <cell r="J480" t="str">
            <v>:</v>
          </cell>
          <cell r="K480" t="str">
            <v>NC</v>
          </cell>
          <cell r="M480" t="str">
            <v>V</v>
          </cell>
          <cell r="N480">
            <v>38461.761354166665</v>
          </cell>
          <cell r="O480" t="str">
            <v>GCHATEAUGIRON</v>
          </cell>
          <cell r="P480">
            <v>38681.436527777776</v>
          </cell>
        </row>
        <row r="481">
          <cell r="A481" t="str">
            <v>1992</v>
          </cell>
          <cell r="B481" t="str">
            <v>SK</v>
          </cell>
          <cell r="C481" t="str">
            <v>ME_SC</v>
          </cell>
          <cell r="D481" t="str">
            <v>A00</v>
          </cell>
          <cell r="E481" t="str">
            <v>FTE</v>
          </cell>
          <cell r="F481" t="str">
            <v>T</v>
          </cell>
          <cell r="G481" t="str">
            <v>TOTAL</v>
          </cell>
          <cell r="H481" t="str">
            <v>RSE</v>
          </cell>
          <cell r="J481" t="str">
            <v>:</v>
          </cell>
          <cell r="K481" t="str">
            <v>NC</v>
          </cell>
          <cell r="M481" t="str">
            <v>V</v>
          </cell>
          <cell r="N481">
            <v>38461.761354166665</v>
          </cell>
          <cell r="O481" t="str">
            <v>GCHATEAUGIRON</v>
          </cell>
          <cell r="P481">
            <v>38681.436435185184</v>
          </cell>
        </row>
        <row r="482">
          <cell r="A482" t="str">
            <v>1991</v>
          </cell>
          <cell r="B482" t="str">
            <v>SK</v>
          </cell>
          <cell r="C482" t="str">
            <v>ME_SC</v>
          </cell>
          <cell r="D482" t="str">
            <v>A00</v>
          </cell>
          <cell r="E482" t="str">
            <v>FTE</v>
          </cell>
          <cell r="F482" t="str">
            <v>T</v>
          </cell>
          <cell r="G482" t="str">
            <v>TOTAL</v>
          </cell>
          <cell r="H482" t="str">
            <v>RSE</v>
          </cell>
          <cell r="J482" t="str">
            <v>:</v>
          </cell>
          <cell r="K482" t="str">
            <v>NC</v>
          </cell>
          <cell r="M482" t="str">
            <v>V</v>
          </cell>
          <cell r="N482">
            <v>38461.761354166665</v>
          </cell>
          <cell r="O482" t="str">
            <v>GCHATEAUGIRON</v>
          </cell>
          <cell r="P482">
            <v>38681.436342592591</v>
          </cell>
        </row>
        <row r="483">
          <cell r="A483" t="str">
            <v>1990</v>
          </cell>
          <cell r="B483" t="str">
            <v>SK</v>
          </cell>
          <cell r="C483" t="str">
            <v>ME_SC</v>
          </cell>
          <cell r="D483" t="str">
            <v>A00</v>
          </cell>
          <cell r="E483" t="str">
            <v>FTE</v>
          </cell>
          <cell r="F483" t="str">
            <v>T</v>
          </cell>
          <cell r="G483" t="str">
            <v>TOTAL</v>
          </cell>
          <cell r="H483" t="str">
            <v>RSE</v>
          </cell>
          <cell r="J483" t="str">
            <v>:</v>
          </cell>
          <cell r="K483" t="str">
            <v>NC</v>
          </cell>
          <cell r="M483" t="str">
            <v>V</v>
          </cell>
          <cell r="N483">
            <v>38461.761354166665</v>
          </cell>
          <cell r="O483" t="str">
            <v>GCHATEAUGIRON</v>
          </cell>
          <cell r="P483">
            <v>38681.436273148145</v>
          </cell>
        </row>
        <row r="484">
          <cell r="A484" t="str">
            <v>1989</v>
          </cell>
          <cell r="B484" t="str">
            <v>SK</v>
          </cell>
          <cell r="C484" t="str">
            <v>ME_SC</v>
          </cell>
          <cell r="D484" t="str">
            <v>A00</v>
          </cell>
          <cell r="E484" t="str">
            <v>FTE</v>
          </cell>
          <cell r="F484" t="str">
            <v>T</v>
          </cell>
          <cell r="G484" t="str">
            <v>TOTAL</v>
          </cell>
          <cell r="H484" t="str">
            <v>RSE</v>
          </cell>
          <cell r="J484" t="str">
            <v>:</v>
          </cell>
          <cell r="K484" t="str">
            <v>NC</v>
          </cell>
          <cell r="M484" t="str">
            <v>V</v>
          </cell>
          <cell r="N484">
            <v>38461.761354166665</v>
          </cell>
          <cell r="O484" t="str">
            <v>GCHATEAUGIRON</v>
          </cell>
          <cell r="P484">
            <v>38681.436203703706</v>
          </cell>
        </row>
        <row r="485">
          <cell r="A485" t="str">
            <v>1988</v>
          </cell>
          <cell r="B485" t="str">
            <v>SK</v>
          </cell>
          <cell r="C485" t="str">
            <v>ME_SC</v>
          </cell>
          <cell r="D485" t="str">
            <v>A00</v>
          </cell>
          <cell r="E485" t="str">
            <v>FTE</v>
          </cell>
          <cell r="F485" t="str">
            <v>T</v>
          </cell>
          <cell r="G485" t="str">
            <v>TOTAL</v>
          </cell>
          <cell r="H485" t="str">
            <v>RSE</v>
          </cell>
          <cell r="J485" t="str">
            <v>:</v>
          </cell>
          <cell r="K485" t="str">
            <v>NC</v>
          </cell>
          <cell r="M485" t="str">
            <v>V</v>
          </cell>
          <cell r="N485">
            <v>38461.761354166665</v>
          </cell>
          <cell r="O485" t="str">
            <v>GCHATEAUGIRON</v>
          </cell>
          <cell r="P485">
            <v>38681.436145833337</v>
          </cell>
        </row>
        <row r="486">
          <cell r="A486" t="str">
            <v>1987</v>
          </cell>
          <cell r="B486" t="str">
            <v>SK</v>
          </cell>
          <cell r="C486" t="str">
            <v>ME_SC</v>
          </cell>
          <cell r="D486" t="str">
            <v>A00</v>
          </cell>
          <cell r="E486" t="str">
            <v>FTE</v>
          </cell>
          <cell r="F486" t="str">
            <v>T</v>
          </cell>
          <cell r="G486" t="str">
            <v>TOTAL</v>
          </cell>
          <cell r="H486" t="str">
            <v>RSE</v>
          </cell>
          <cell r="J486" t="str">
            <v>:</v>
          </cell>
          <cell r="K486" t="str">
            <v>NC</v>
          </cell>
          <cell r="M486" t="str">
            <v>V</v>
          </cell>
          <cell r="N486">
            <v>38461.761354166665</v>
          </cell>
          <cell r="O486" t="str">
            <v>GCHATEAUGIRON</v>
          </cell>
          <cell r="P486">
            <v>38681.43608796296</v>
          </cell>
        </row>
        <row r="487">
          <cell r="A487" t="str">
            <v>1986</v>
          </cell>
          <cell r="B487" t="str">
            <v>SK</v>
          </cell>
          <cell r="C487" t="str">
            <v>ME_SC</v>
          </cell>
          <cell r="D487" t="str">
            <v>A00</v>
          </cell>
          <cell r="E487" t="str">
            <v>FTE</v>
          </cell>
          <cell r="F487" t="str">
            <v>T</v>
          </cell>
          <cell r="G487" t="str">
            <v>TOTAL</v>
          </cell>
          <cell r="H487" t="str">
            <v>RSE</v>
          </cell>
          <cell r="J487" t="str">
            <v>:</v>
          </cell>
          <cell r="K487" t="str">
            <v>NC</v>
          </cell>
          <cell r="M487" t="str">
            <v>V</v>
          </cell>
          <cell r="N487">
            <v>38461.761354166665</v>
          </cell>
          <cell r="O487" t="str">
            <v>GCHATEAUGIRON</v>
          </cell>
          <cell r="P487">
            <v>38681.436041666668</v>
          </cell>
        </row>
        <row r="488">
          <cell r="A488" t="str">
            <v>1985</v>
          </cell>
          <cell r="B488" t="str">
            <v>SK</v>
          </cell>
          <cell r="C488" t="str">
            <v>ME_SC</v>
          </cell>
          <cell r="D488" t="str">
            <v>A00</v>
          </cell>
          <cell r="E488" t="str">
            <v>FTE</v>
          </cell>
          <cell r="F488" t="str">
            <v>T</v>
          </cell>
          <cell r="G488" t="str">
            <v>TOTAL</v>
          </cell>
          <cell r="H488" t="str">
            <v>RSE</v>
          </cell>
          <cell r="J488" t="str">
            <v>:</v>
          </cell>
          <cell r="K488" t="str">
            <v>NC</v>
          </cell>
          <cell r="M488" t="str">
            <v>V</v>
          </cell>
          <cell r="N488">
            <v>38461.761354166665</v>
          </cell>
          <cell r="O488" t="str">
            <v>GCHATEAUGIRON</v>
          </cell>
          <cell r="P488">
            <v>38681.435995370368</v>
          </cell>
        </row>
        <row r="489">
          <cell r="A489" t="str">
            <v>1984</v>
          </cell>
          <cell r="B489" t="str">
            <v>SK</v>
          </cell>
          <cell r="C489" t="str">
            <v>ME_SC</v>
          </cell>
          <cell r="D489" t="str">
            <v>A00</v>
          </cell>
          <cell r="E489" t="str">
            <v>FTE</v>
          </cell>
          <cell r="F489" t="str">
            <v>T</v>
          </cell>
          <cell r="G489" t="str">
            <v>TOTAL</v>
          </cell>
          <cell r="H489" t="str">
            <v>RSE</v>
          </cell>
          <cell r="J489" t="str">
            <v>:</v>
          </cell>
          <cell r="K489" t="str">
            <v>NC</v>
          </cell>
          <cell r="M489" t="str">
            <v>V</v>
          </cell>
          <cell r="N489">
            <v>38461.761354166665</v>
          </cell>
          <cell r="O489" t="str">
            <v>GCHATEAUGIRON</v>
          </cell>
          <cell r="P489">
            <v>38681.435949074075</v>
          </cell>
        </row>
        <row r="490">
          <cell r="A490" t="str">
            <v>1983</v>
          </cell>
          <cell r="B490" t="str">
            <v>SK</v>
          </cell>
          <cell r="C490" t="str">
            <v>ME_SC</v>
          </cell>
          <cell r="D490" t="str">
            <v>A00</v>
          </cell>
          <cell r="E490" t="str">
            <v>FTE</v>
          </cell>
          <cell r="F490" t="str">
            <v>T</v>
          </cell>
          <cell r="G490" t="str">
            <v>TOTAL</v>
          </cell>
          <cell r="H490" t="str">
            <v>RSE</v>
          </cell>
          <cell r="J490" t="str">
            <v>:</v>
          </cell>
          <cell r="K490" t="str">
            <v>NC</v>
          </cell>
          <cell r="M490" t="str">
            <v>V</v>
          </cell>
          <cell r="N490">
            <v>38461.761354166665</v>
          </cell>
          <cell r="O490" t="str">
            <v>GCHATEAUGIRON</v>
          </cell>
          <cell r="P490">
            <v>38681.435914351852</v>
          </cell>
        </row>
        <row r="491">
          <cell r="A491" t="str">
            <v>1982</v>
          </cell>
          <cell r="B491" t="str">
            <v>SK</v>
          </cell>
          <cell r="C491" t="str">
            <v>ME_SC</v>
          </cell>
          <cell r="D491" t="str">
            <v>A00</v>
          </cell>
          <cell r="E491" t="str">
            <v>FTE</v>
          </cell>
          <cell r="F491" t="str">
            <v>T</v>
          </cell>
          <cell r="G491" t="str">
            <v>TOTAL</v>
          </cell>
          <cell r="H491" t="str">
            <v>RSE</v>
          </cell>
          <cell r="J491" t="str">
            <v>:</v>
          </cell>
          <cell r="K491" t="str">
            <v>NC</v>
          </cell>
          <cell r="M491" t="str">
            <v>V</v>
          </cell>
          <cell r="N491">
            <v>38461.761354166665</v>
          </cell>
          <cell r="O491" t="str">
            <v>GCHATEAUGIRON</v>
          </cell>
          <cell r="P491">
            <v>38681.435879629629</v>
          </cell>
        </row>
        <row r="492">
          <cell r="A492" t="str">
            <v>1981</v>
          </cell>
          <cell r="B492" t="str">
            <v>SK</v>
          </cell>
          <cell r="C492" t="str">
            <v>ME_SC</v>
          </cell>
          <cell r="D492" t="str">
            <v>A00</v>
          </cell>
          <cell r="E492" t="str">
            <v>FTE</v>
          </cell>
          <cell r="F492" t="str">
            <v>T</v>
          </cell>
          <cell r="G492" t="str">
            <v>TOTAL</v>
          </cell>
          <cell r="H492" t="str">
            <v>RSE</v>
          </cell>
          <cell r="J492" t="str">
            <v>:</v>
          </cell>
          <cell r="K492" t="str">
            <v>NC</v>
          </cell>
          <cell r="M492" t="str">
            <v>V</v>
          </cell>
          <cell r="N492">
            <v>38461.761354166665</v>
          </cell>
          <cell r="O492" t="str">
            <v>GCHATEAUGIRON</v>
          </cell>
          <cell r="P492">
            <v>38681.435856481483</v>
          </cell>
        </row>
        <row r="493">
          <cell r="A493" t="str">
            <v>1980</v>
          </cell>
          <cell r="B493" t="str">
            <v>SK</v>
          </cell>
          <cell r="C493" t="str">
            <v>ME_SC</v>
          </cell>
          <cell r="D493" t="str">
            <v>A00</v>
          </cell>
          <cell r="E493" t="str">
            <v>FTE</v>
          </cell>
          <cell r="F493" t="str">
            <v>T</v>
          </cell>
          <cell r="G493" t="str">
            <v>TOTAL</v>
          </cell>
          <cell r="H493" t="str">
            <v>RSE</v>
          </cell>
          <cell r="J493" t="str">
            <v>:</v>
          </cell>
          <cell r="K493" t="str">
            <v>NC</v>
          </cell>
          <cell r="M493" t="str">
            <v>V</v>
          </cell>
          <cell r="N493">
            <v>38461.761354166665</v>
          </cell>
          <cell r="O493" t="str">
            <v>GCHATEAUGIRON</v>
          </cell>
          <cell r="P493">
            <v>38681.435833333337</v>
          </cell>
        </row>
        <row r="494">
          <cell r="A494" t="str">
            <v>2002</v>
          </cell>
          <cell r="B494" t="str">
            <v>BG</v>
          </cell>
          <cell r="C494" t="str">
            <v>ME_SC</v>
          </cell>
          <cell r="D494" t="str">
            <v>A00</v>
          </cell>
          <cell r="E494" t="str">
            <v>FTE</v>
          </cell>
          <cell r="F494" t="str">
            <v>T</v>
          </cell>
          <cell r="G494" t="str">
            <v>TOTAL</v>
          </cell>
          <cell r="H494" t="str">
            <v>RSE</v>
          </cell>
          <cell r="I494">
            <v>781</v>
          </cell>
          <cell r="K494" t="str">
            <v>MS</v>
          </cell>
          <cell r="M494" t="str">
            <v>V</v>
          </cell>
          <cell r="N494">
            <v>38461.761354166665</v>
          </cell>
          <cell r="O494" t="str">
            <v>GCHATEAUGIRON</v>
          </cell>
          <cell r="P494">
            <v>38681.438148148147</v>
          </cell>
          <cell r="Q494" t="str">
            <v>gchateaug</v>
          </cell>
        </row>
        <row r="495">
          <cell r="A495" t="str">
            <v>2001</v>
          </cell>
          <cell r="B495" t="str">
            <v>BG</v>
          </cell>
          <cell r="C495" t="str">
            <v>ME_SC</v>
          </cell>
          <cell r="D495" t="str">
            <v>A00</v>
          </cell>
          <cell r="E495" t="str">
            <v>FTE</v>
          </cell>
          <cell r="F495" t="str">
            <v>T</v>
          </cell>
          <cell r="G495" t="str">
            <v>TOTAL</v>
          </cell>
          <cell r="H495" t="str">
            <v>RSE</v>
          </cell>
          <cell r="I495">
            <v>752</v>
          </cell>
          <cell r="K495" t="str">
            <v>NC</v>
          </cell>
          <cell r="M495" t="str">
            <v>V</v>
          </cell>
          <cell r="N495">
            <v>38461.761354166665</v>
          </cell>
          <cell r="O495" t="str">
            <v>GCHATEAUGIRON</v>
          </cell>
          <cell r="P495">
            <v>38681.437858796293</v>
          </cell>
        </row>
        <row r="496">
          <cell r="A496" t="str">
            <v>2000</v>
          </cell>
          <cell r="B496" t="str">
            <v>BG</v>
          </cell>
          <cell r="C496" t="str">
            <v>ME_SC</v>
          </cell>
          <cell r="D496" t="str">
            <v>A00</v>
          </cell>
          <cell r="E496" t="str">
            <v>FTE</v>
          </cell>
          <cell r="F496" t="str">
            <v>T</v>
          </cell>
          <cell r="G496" t="str">
            <v>TOTAL</v>
          </cell>
          <cell r="H496" t="str">
            <v>RSE</v>
          </cell>
          <cell r="I496">
            <v>1188</v>
          </cell>
          <cell r="K496" t="str">
            <v>NC</v>
          </cell>
          <cell r="M496" t="str">
            <v>V</v>
          </cell>
          <cell r="N496">
            <v>38461.761354166665</v>
          </cell>
          <cell r="O496" t="str">
            <v>GCHATEAUGIRON</v>
          </cell>
          <cell r="P496">
            <v>38681.437615740739</v>
          </cell>
        </row>
        <row r="497">
          <cell r="A497" t="str">
            <v>1999</v>
          </cell>
          <cell r="B497" t="str">
            <v>BG</v>
          </cell>
          <cell r="C497" t="str">
            <v>ME_SC</v>
          </cell>
          <cell r="D497" t="str">
            <v>A00</v>
          </cell>
          <cell r="E497" t="str">
            <v>FTE</v>
          </cell>
          <cell r="F497" t="str">
            <v>T</v>
          </cell>
          <cell r="G497" t="str">
            <v>TOTAL</v>
          </cell>
          <cell r="H497" t="str">
            <v>RSE</v>
          </cell>
          <cell r="I497">
            <v>723</v>
          </cell>
          <cell r="K497" t="str">
            <v>NC</v>
          </cell>
          <cell r="M497" t="str">
            <v>V</v>
          </cell>
          <cell r="N497">
            <v>38461.761354166665</v>
          </cell>
          <cell r="O497" t="str">
            <v>GCHATEAUGIRON</v>
          </cell>
          <cell r="P497">
            <v>38681.437372685185</v>
          </cell>
        </row>
        <row r="498">
          <cell r="A498" t="str">
            <v>1998</v>
          </cell>
          <cell r="B498" t="str">
            <v>BG</v>
          </cell>
          <cell r="C498" t="str">
            <v>ME_SC</v>
          </cell>
          <cell r="D498" t="str">
            <v>A00</v>
          </cell>
          <cell r="E498" t="str">
            <v>FTE</v>
          </cell>
          <cell r="F498" t="str">
            <v>T</v>
          </cell>
          <cell r="G498" t="str">
            <v>TOTAL</v>
          </cell>
          <cell r="H498" t="str">
            <v>RSE</v>
          </cell>
          <cell r="I498">
            <v>962</v>
          </cell>
          <cell r="K498" t="str">
            <v>NC</v>
          </cell>
          <cell r="M498" t="str">
            <v>V</v>
          </cell>
          <cell r="N498">
            <v>38461.761354166665</v>
          </cell>
          <cell r="O498" t="str">
            <v>GCHATEAUGIRON</v>
          </cell>
          <cell r="P498">
            <v>38681.437164351853</v>
          </cell>
        </row>
        <row r="499">
          <cell r="A499" t="str">
            <v>1997</v>
          </cell>
          <cell r="B499" t="str">
            <v>BG</v>
          </cell>
          <cell r="C499" t="str">
            <v>ME_SC</v>
          </cell>
          <cell r="D499" t="str">
            <v>A00</v>
          </cell>
          <cell r="E499" t="str">
            <v>FTE</v>
          </cell>
          <cell r="F499" t="str">
            <v>T</v>
          </cell>
          <cell r="G499" t="str">
            <v>TOTAL</v>
          </cell>
          <cell r="H499" t="str">
            <v>RSE</v>
          </cell>
          <cell r="I499">
            <v>1236</v>
          </cell>
          <cell r="K499" t="str">
            <v>NC</v>
          </cell>
          <cell r="M499" t="str">
            <v>V</v>
          </cell>
          <cell r="N499">
            <v>38461.761354166665</v>
          </cell>
          <cell r="O499" t="str">
            <v>GCHATEAUGIRON</v>
          </cell>
          <cell r="P499">
            <v>38681.436967592592</v>
          </cell>
        </row>
        <row r="500">
          <cell r="A500" t="str">
            <v>1996</v>
          </cell>
          <cell r="B500" t="str">
            <v>BG</v>
          </cell>
          <cell r="C500" t="str">
            <v>ME_SC</v>
          </cell>
          <cell r="D500" t="str">
            <v>A00</v>
          </cell>
          <cell r="E500" t="str">
            <v>FTE</v>
          </cell>
          <cell r="F500" t="str">
            <v>T</v>
          </cell>
          <cell r="G500" t="str">
            <v>TOTAL</v>
          </cell>
          <cell r="H500" t="str">
            <v>RSE</v>
          </cell>
          <cell r="I500">
            <v>2060</v>
          </cell>
          <cell r="K500" t="str">
            <v>NC</v>
          </cell>
          <cell r="M500" t="str">
            <v>V</v>
          </cell>
          <cell r="N500">
            <v>38461.761354166665</v>
          </cell>
          <cell r="O500" t="str">
            <v>GCHATEAUGIRON</v>
          </cell>
          <cell r="P500">
            <v>38681.436805555553</v>
          </cell>
        </row>
        <row r="501">
          <cell r="A501" t="str">
            <v>1995</v>
          </cell>
          <cell r="B501" t="str">
            <v>BG</v>
          </cell>
          <cell r="C501" t="str">
            <v>ME_SC</v>
          </cell>
          <cell r="D501" t="str">
            <v>A00</v>
          </cell>
          <cell r="E501" t="str">
            <v>FTE</v>
          </cell>
          <cell r="F501" t="str">
            <v>T</v>
          </cell>
          <cell r="G501" t="str">
            <v>TOTAL</v>
          </cell>
          <cell r="H501" t="str">
            <v>RSE</v>
          </cell>
          <cell r="I501">
            <v>2097</v>
          </cell>
          <cell r="K501" t="str">
            <v>NC</v>
          </cell>
          <cell r="M501" t="str">
            <v>V</v>
          </cell>
          <cell r="N501">
            <v>38461.761354166665</v>
          </cell>
          <cell r="O501" t="str">
            <v>GCHATEAUGIRON</v>
          </cell>
          <cell r="P501">
            <v>38681.436666666668</v>
          </cell>
        </row>
        <row r="502">
          <cell r="A502" t="str">
            <v>1994</v>
          </cell>
          <cell r="B502" t="str">
            <v>BG</v>
          </cell>
          <cell r="C502" t="str">
            <v>ME_SC</v>
          </cell>
          <cell r="D502" t="str">
            <v>A00</v>
          </cell>
          <cell r="E502" t="str">
            <v>FTE</v>
          </cell>
          <cell r="F502" t="str">
            <v>T</v>
          </cell>
          <cell r="G502" t="str">
            <v>TOTAL</v>
          </cell>
          <cell r="H502" t="str">
            <v>RSE</v>
          </cell>
          <cell r="I502">
            <v>1689</v>
          </cell>
          <cell r="K502" t="str">
            <v>NC</v>
          </cell>
          <cell r="M502" t="str">
            <v>V</v>
          </cell>
          <cell r="N502">
            <v>38461.761354166665</v>
          </cell>
          <cell r="O502" t="str">
            <v>GCHATEAUGIRON</v>
          </cell>
          <cell r="P502">
            <v>38681.436539351853</v>
          </cell>
        </row>
        <row r="503">
          <cell r="A503" t="str">
            <v>1993</v>
          </cell>
          <cell r="B503" t="str">
            <v>BG</v>
          </cell>
          <cell r="C503" t="str">
            <v>ME_SC</v>
          </cell>
          <cell r="D503" t="str">
            <v>A00</v>
          </cell>
          <cell r="E503" t="str">
            <v>FTE</v>
          </cell>
          <cell r="F503" t="str">
            <v>T</v>
          </cell>
          <cell r="G503" t="str">
            <v>TOTAL</v>
          </cell>
          <cell r="H503" t="str">
            <v>RSE</v>
          </cell>
          <cell r="I503">
            <v>3769</v>
          </cell>
          <cell r="K503" t="str">
            <v>NC</v>
          </cell>
          <cell r="M503" t="str">
            <v>V</v>
          </cell>
          <cell r="N503">
            <v>38461.761354166665</v>
          </cell>
          <cell r="O503" t="str">
            <v>GCHATEAUGIRON</v>
          </cell>
          <cell r="P503">
            <v>38681.43644675926</v>
          </cell>
        </row>
        <row r="504">
          <cell r="A504" t="str">
            <v>1992</v>
          </cell>
          <cell r="B504" t="str">
            <v>BG</v>
          </cell>
          <cell r="C504" t="str">
            <v>ME_SC</v>
          </cell>
          <cell r="D504" t="str">
            <v>A00</v>
          </cell>
          <cell r="E504" t="str">
            <v>FTE</v>
          </cell>
          <cell r="F504" t="str">
            <v>T</v>
          </cell>
          <cell r="G504" t="str">
            <v>TOTAL</v>
          </cell>
          <cell r="H504" t="str">
            <v>RSE</v>
          </cell>
          <cell r="J504" t="str">
            <v>:</v>
          </cell>
          <cell r="K504" t="str">
            <v>NC</v>
          </cell>
          <cell r="M504" t="str">
            <v>V</v>
          </cell>
          <cell r="N504">
            <v>38461.761354166665</v>
          </cell>
          <cell r="O504" t="str">
            <v>GCHATEAUGIRON</v>
          </cell>
          <cell r="P504">
            <v>38681.436354166668</v>
          </cell>
        </row>
        <row r="505">
          <cell r="A505" t="str">
            <v>1991</v>
          </cell>
          <cell r="B505" t="str">
            <v>BG</v>
          </cell>
          <cell r="C505" t="str">
            <v>ME_SC</v>
          </cell>
          <cell r="D505" t="str">
            <v>A00</v>
          </cell>
          <cell r="E505" t="str">
            <v>FTE</v>
          </cell>
          <cell r="F505" t="str">
            <v>T</v>
          </cell>
          <cell r="G505" t="str">
            <v>TOTAL</v>
          </cell>
          <cell r="H505" t="str">
            <v>RSE</v>
          </cell>
          <cell r="J505" t="str">
            <v>:</v>
          </cell>
          <cell r="K505" t="str">
            <v>NC</v>
          </cell>
          <cell r="M505" t="str">
            <v>V</v>
          </cell>
          <cell r="N505">
            <v>38461.761354166665</v>
          </cell>
          <cell r="O505" t="str">
            <v>GCHATEAUGIRON</v>
          </cell>
          <cell r="P505">
            <v>38681.436273148145</v>
          </cell>
        </row>
        <row r="506">
          <cell r="A506" t="str">
            <v>1990</v>
          </cell>
          <cell r="B506" t="str">
            <v>BG</v>
          </cell>
          <cell r="C506" t="str">
            <v>ME_SC</v>
          </cell>
          <cell r="D506" t="str">
            <v>A00</v>
          </cell>
          <cell r="E506" t="str">
            <v>FTE</v>
          </cell>
          <cell r="F506" t="str">
            <v>T</v>
          </cell>
          <cell r="G506" t="str">
            <v>TOTAL</v>
          </cell>
          <cell r="H506" t="str">
            <v>RSE</v>
          </cell>
          <cell r="J506" t="str">
            <v>:</v>
          </cell>
          <cell r="K506" t="str">
            <v>NC</v>
          </cell>
          <cell r="M506" t="str">
            <v>V</v>
          </cell>
          <cell r="N506">
            <v>38461.761354166665</v>
          </cell>
          <cell r="O506" t="str">
            <v>GCHATEAUGIRON</v>
          </cell>
          <cell r="P506">
            <v>38681.436203703706</v>
          </cell>
        </row>
        <row r="507">
          <cell r="A507" t="str">
            <v>1989</v>
          </cell>
          <cell r="B507" t="str">
            <v>BG</v>
          </cell>
          <cell r="C507" t="str">
            <v>ME_SC</v>
          </cell>
          <cell r="D507" t="str">
            <v>A00</v>
          </cell>
          <cell r="E507" t="str">
            <v>FTE</v>
          </cell>
          <cell r="F507" t="str">
            <v>T</v>
          </cell>
          <cell r="G507" t="str">
            <v>TOTAL</v>
          </cell>
          <cell r="H507" t="str">
            <v>RSE</v>
          </cell>
          <cell r="J507" t="str">
            <v>:</v>
          </cell>
          <cell r="K507" t="str">
            <v>NC</v>
          </cell>
          <cell r="M507" t="str">
            <v>V</v>
          </cell>
          <cell r="N507">
            <v>38461.761354166665</v>
          </cell>
          <cell r="O507" t="str">
            <v>GCHATEAUGIRON</v>
          </cell>
          <cell r="P507">
            <v>38681.436145833337</v>
          </cell>
        </row>
        <row r="508">
          <cell r="A508" t="str">
            <v>1988</v>
          </cell>
          <cell r="B508" t="str">
            <v>BG</v>
          </cell>
          <cell r="C508" t="str">
            <v>ME_SC</v>
          </cell>
          <cell r="D508" t="str">
            <v>A00</v>
          </cell>
          <cell r="E508" t="str">
            <v>FTE</v>
          </cell>
          <cell r="F508" t="str">
            <v>T</v>
          </cell>
          <cell r="G508" t="str">
            <v>TOTAL</v>
          </cell>
          <cell r="H508" t="str">
            <v>RSE</v>
          </cell>
          <cell r="J508" t="str">
            <v>:</v>
          </cell>
          <cell r="K508" t="str">
            <v>NC</v>
          </cell>
          <cell r="M508" t="str">
            <v>V</v>
          </cell>
          <cell r="N508">
            <v>38461.761354166665</v>
          </cell>
          <cell r="O508" t="str">
            <v>GCHATEAUGIRON</v>
          </cell>
          <cell r="P508">
            <v>38681.436099537037</v>
          </cell>
        </row>
        <row r="509">
          <cell r="A509" t="str">
            <v>1987</v>
          </cell>
          <cell r="B509" t="str">
            <v>BG</v>
          </cell>
          <cell r="C509" t="str">
            <v>ME_SC</v>
          </cell>
          <cell r="D509" t="str">
            <v>A00</v>
          </cell>
          <cell r="E509" t="str">
            <v>FTE</v>
          </cell>
          <cell r="F509" t="str">
            <v>T</v>
          </cell>
          <cell r="G509" t="str">
            <v>TOTAL</v>
          </cell>
          <cell r="H509" t="str">
            <v>RSE</v>
          </cell>
          <cell r="J509" t="str">
            <v>:</v>
          </cell>
          <cell r="K509" t="str">
            <v>NC</v>
          </cell>
          <cell r="M509" t="str">
            <v>V</v>
          </cell>
          <cell r="N509">
            <v>38461.761354166665</v>
          </cell>
          <cell r="O509" t="str">
            <v>GCHATEAUGIRON</v>
          </cell>
          <cell r="P509">
            <v>38681.436041666668</v>
          </cell>
        </row>
        <row r="510">
          <cell r="A510" t="str">
            <v>1986</v>
          </cell>
          <cell r="B510" t="str">
            <v>BG</v>
          </cell>
          <cell r="C510" t="str">
            <v>ME_SC</v>
          </cell>
          <cell r="D510" t="str">
            <v>A00</v>
          </cell>
          <cell r="E510" t="str">
            <v>FTE</v>
          </cell>
          <cell r="F510" t="str">
            <v>T</v>
          </cell>
          <cell r="G510" t="str">
            <v>TOTAL</v>
          </cell>
          <cell r="H510" t="str">
            <v>RSE</v>
          </cell>
          <cell r="J510" t="str">
            <v>:</v>
          </cell>
          <cell r="K510" t="str">
            <v>NC</v>
          </cell>
          <cell r="M510" t="str">
            <v>V</v>
          </cell>
          <cell r="N510">
            <v>38461.761354166665</v>
          </cell>
          <cell r="O510" t="str">
            <v>GCHATEAUGIRON</v>
          </cell>
          <cell r="P510">
            <v>38681.435995370368</v>
          </cell>
        </row>
        <row r="511">
          <cell r="A511" t="str">
            <v>1985</v>
          </cell>
          <cell r="B511" t="str">
            <v>BG</v>
          </cell>
          <cell r="C511" t="str">
            <v>ME_SC</v>
          </cell>
          <cell r="D511" t="str">
            <v>A00</v>
          </cell>
          <cell r="E511" t="str">
            <v>FTE</v>
          </cell>
          <cell r="F511" t="str">
            <v>T</v>
          </cell>
          <cell r="G511" t="str">
            <v>TOTAL</v>
          </cell>
          <cell r="H511" t="str">
            <v>RSE</v>
          </cell>
          <cell r="J511" t="str">
            <v>:</v>
          </cell>
          <cell r="K511" t="str">
            <v>NC</v>
          </cell>
          <cell r="M511" t="str">
            <v>V</v>
          </cell>
          <cell r="N511">
            <v>38461.761354166665</v>
          </cell>
          <cell r="O511" t="str">
            <v>GCHATEAUGIRON</v>
          </cell>
          <cell r="P511">
            <v>38681.435960648145</v>
          </cell>
        </row>
        <row r="512">
          <cell r="A512" t="str">
            <v>1984</v>
          </cell>
          <cell r="B512" t="str">
            <v>BG</v>
          </cell>
          <cell r="C512" t="str">
            <v>ME_SC</v>
          </cell>
          <cell r="D512" t="str">
            <v>A00</v>
          </cell>
          <cell r="E512" t="str">
            <v>FTE</v>
          </cell>
          <cell r="F512" t="str">
            <v>T</v>
          </cell>
          <cell r="G512" t="str">
            <v>TOTAL</v>
          </cell>
          <cell r="H512" t="str">
            <v>RSE</v>
          </cell>
          <cell r="J512" t="str">
            <v>:</v>
          </cell>
          <cell r="K512" t="str">
            <v>NC</v>
          </cell>
          <cell r="M512" t="str">
            <v>V</v>
          </cell>
          <cell r="N512">
            <v>38461.761354166665</v>
          </cell>
          <cell r="O512" t="str">
            <v>GCHATEAUGIRON</v>
          </cell>
          <cell r="P512">
            <v>38681.435914351852</v>
          </cell>
        </row>
        <row r="513">
          <cell r="A513" t="str">
            <v>1983</v>
          </cell>
          <cell r="B513" t="str">
            <v>BG</v>
          </cell>
          <cell r="C513" t="str">
            <v>ME_SC</v>
          </cell>
          <cell r="D513" t="str">
            <v>A00</v>
          </cell>
          <cell r="E513" t="str">
            <v>FTE</v>
          </cell>
          <cell r="F513" t="str">
            <v>T</v>
          </cell>
          <cell r="G513" t="str">
            <v>TOTAL</v>
          </cell>
          <cell r="H513" t="str">
            <v>RSE</v>
          </cell>
          <cell r="J513" t="str">
            <v>:</v>
          </cell>
          <cell r="K513" t="str">
            <v>NC</v>
          </cell>
          <cell r="M513" t="str">
            <v>V</v>
          </cell>
          <cell r="N513">
            <v>38461.761354166665</v>
          </cell>
          <cell r="O513" t="str">
            <v>GCHATEAUGIRON</v>
          </cell>
          <cell r="P513">
            <v>38681.435891203706</v>
          </cell>
        </row>
        <row r="514">
          <cell r="A514" t="str">
            <v>1982</v>
          </cell>
          <cell r="B514" t="str">
            <v>BG</v>
          </cell>
          <cell r="C514" t="str">
            <v>ME_SC</v>
          </cell>
          <cell r="D514" t="str">
            <v>A00</v>
          </cell>
          <cell r="E514" t="str">
            <v>FTE</v>
          </cell>
          <cell r="F514" t="str">
            <v>T</v>
          </cell>
          <cell r="G514" t="str">
            <v>TOTAL</v>
          </cell>
          <cell r="H514" t="str">
            <v>RSE</v>
          </cell>
          <cell r="J514" t="str">
            <v>:</v>
          </cell>
          <cell r="K514" t="str">
            <v>NC</v>
          </cell>
          <cell r="M514" t="str">
            <v>V</v>
          </cell>
          <cell r="N514">
            <v>38461.761354166665</v>
          </cell>
          <cell r="O514" t="str">
            <v>GCHATEAUGIRON</v>
          </cell>
          <cell r="P514">
            <v>38681.435856481483</v>
          </cell>
        </row>
        <row r="515">
          <cell r="A515" t="str">
            <v>1981</v>
          </cell>
          <cell r="B515" t="str">
            <v>BG</v>
          </cell>
          <cell r="C515" t="str">
            <v>ME_SC</v>
          </cell>
          <cell r="D515" t="str">
            <v>A00</v>
          </cell>
          <cell r="E515" t="str">
            <v>FTE</v>
          </cell>
          <cell r="F515" t="str">
            <v>T</v>
          </cell>
          <cell r="G515" t="str">
            <v>TOTAL</v>
          </cell>
          <cell r="H515" t="str">
            <v>RSE</v>
          </cell>
          <cell r="J515" t="str">
            <v>:</v>
          </cell>
          <cell r="K515" t="str">
            <v>NC</v>
          </cell>
          <cell r="M515" t="str">
            <v>V</v>
          </cell>
          <cell r="N515">
            <v>38461.761354166665</v>
          </cell>
          <cell r="O515" t="str">
            <v>GCHATEAUGIRON</v>
          </cell>
          <cell r="P515">
            <v>38681.435833333337</v>
          </cell>
        </row>
        <row r="516">
          <cell r="A516" t="str">
            <v>1980</v>
          </cell>
          <cell r="B516" t="str">
            <v>BG</v>
          </cell>
          <cell r="C516" t="str">
            <v>ME_SC</v>
          </cell>
          <cell r="D516" t="str">
            <v>A00</v>
          </cell>
          <cell r="E516" t="str">
            <v>FTE</v>
          </cell>
          <cell r="F516" t="str">
            <v>T</v>
          </cell>
          <cell r="G516" t="str">
            <v>TOTAL</v>
          </cell>
          <cell r="H516" t="str">
            <v>RSE</v>
          </cell>
          <cell r="J516" t="str">
            <v>:</v>
          </cell>
          <cell r="K516" t="str">
            <v>NC</v>
          </cell>
          <cell r="M516" t="str">
            <v>V</v>
          </cell>
          <cell r="N516">
            <v>38461.761354166665</v>
          </cell>
          <cell r="O516" t="str">
            <v>GCHATEAUGIRON</v>
          </cell>
          <cell r="P516">
            <v>38681.435798611114</v>
          </cell>
        </row>
        <row r="517">
          <cell r="A517" t="str">
            <v>2002</v>
          </cell>
          <cell r="B517" t="str">
            <v>HR</v>
          </cell>
          <cell r="C517" t="str">
            <v>ME_SC</v>
          </cell>
          <cell r="D517" t="str">
            <v>A00</v>
          </cell>
          <cell r="E517" t="str">
            <v>FTE</v>
          </cell>
          <cell r="F517" t="str">
            <v>T</v>
          </cell>
          <cell r="G517" t="str">
            <v>TOTAL</v>
          </cell>
          <cell r="H517" t="str">
            <v>RSE</v>
          </cell>
          <cell r="I517">
            <v>1856</v>
          </cell>
          <cell r="K517" t="str">
            <v>MS</v>
          </cell>
          <cell r="M517" t="str">
            <v>V</v>
          </cell>
          <cell r="N517">
            <v>38461.761354166665</v>
          </cell>
          <cell r="O517" t="str">
            <v>GCHATEAUGIRON</v>
          </cell>
          <cell r="P517">
            <v>38681.438263888886</v>
          </cell>
          <cell r="Q517" t="str">
            <v>gchateaug</v>
          </cell>
        </row>
        <row r="518">
          <cell r="A518" t="str">
            <v>2001</v>
          </cell>
          <cell r="B518" t="str">
            <v>HR</v>
          </cell>
          <cell r="C518" t="str">
            <v>ME_SC</v>
          </cell>
          <cell r="D518" t="str">
            <v>A00</v>
          </cell>
          <cell r="E518" t="str">
            <v>FTE</v>
          </cell>
          <cell r="F518" t="str">
            <v>T</v>
          </cell>
          <cell r="G518" t="str">
            <v>TOTAL</v>
          </cell>
          <cell r="H518" t="str">
            <v>RSE</v>
          </cell>
          <cell r="J518" t="str">
            <v>:</v>
          </cell>
          <cell r="K518" t="str">
            <v>NC</v>
          </cell>
          <cell r="M518" t="str">
            <v>V</v>
          </cell>
          <cell r="N518">
            <v>38461.761354166665</v>
          </cell>
          <cell r="O518" t="str">
            <v>GCHATEAUGIRON</v>
          </cell>
          <cell r="P518">
            <v>38681.437962962962</v>
          </cell>
        </row>
        <row r="519">
          <cell r="A519" t="str">
            <v>1993</v>
          </cell>
          <cell r="B519" t="str">
            <v>HR</v>
          </cell>
          <cell r="C519" t="str">
            <v>ME_SC</v>
          </cell>
          <cell r="D519" t="str">
            <v>A00</v>
          </cell>
          <cell r="E519" t="str">
            <v>FTE</v>
          </cell>
          <cell r="F519" t="str">
            <v>T</v>
          </cell>
          <cell r="G519" t="str">
            <v>TOTAL</v>
          </cell>
          <cell r="H519" t="str">
            <v>RSE</v>
          </cell>
          <cell r="J519" t="str">
            <v>:</v>
          </cell>
          <cell r="K519" t="str">
            <v>NC</v>
          </cell>
          <cell r="M519" t="str">
            <v>V</v>
          </cell>
          <cell r="N519">
            <v>38461.761354166665</v>
          </cell>
          <cell r="O519" t="str">
            <v>GCHATEAUGIRON</v>
          </cell>
          <cell r="P519">
            <v>38681.436481481483</v>
          </cell>
        </row>
        <row r="520">
          <cell r="A520" t="str">
            <v>1992</v>
          </cell>
          <cell r="B520" t="str">
            <v>HR</v>
          </cell>
          <cell r="C520" t="str">
            <v>ME_SC</v>
          </cell>
          <cell r="D520" t="str">
            <v>A00</v>
          </cell>
          <cell r="E520" t="str">
            <v>FTE</v>
          </cell>
          <cell r="F520" t="str">
            <v>T</v>
          </cell>
          <cell r="G520" t="str">
            <v>TOTAL</v>
          </cell>
          <cell r="H520" t="str">
            <v>RSE</v>
          </cell>
          <cell r="J520" t="str">
            <v>:</v>
          </cell>
          <cell r="K520" t="str">
            <v>NC</v>
          </cell>
          <cell r="M520" t="str">
            <v>V</v>
          </cell>
          <cell r="N520">
            <v>38461.761354166665</v>
          </cell>
          <cell r="O520" t="str">
            <v>GCHATEAUGIRON</v>
          </cell>
          <cell r="P520">
            <v>38681.436388888891</v>
          </cell>
        </row>
        <row r="521">
          <cell r="A521" t="str">
            <v>1991</v>
          </cell>
          <cell r="B521" t="str">
            <v>HR</v>
          </cell>
          <cell r="C521" t="str">
            <v>ME_SC</v>
          </cell>
          <cell r="D521" t="str">
            <v>A00</v>
          </cell>
          <cell r="E521" t="str">
            <v>FTE</v>
          </cell>
          <cell r="F521" t="str">
            <v>T</v>
          </cell>
          <cell r="G521" t="str">
            <v>TOTAL</v>
          </cell>
          <cell r="H521" t="str">
            <v>RSE</v>
          </cell>
          <cell r="J521" t="str">
            <v>:</v>
          </cell>
          <cell r="K521" t="str">
            <v>NC</v>
          </cell>
          <cell r="M521" t="str">
            <v>V</v>
          </cell>
          <cell r="N521">
            <v>38461.761354166665</v>
          </cell>
          <cell r="O521" t="str">
            <v>GCHATEAUGIRON</v>
          </cell>
          <cell r="P521">
            <v>38681.436307870368</v>
          </cell>
        </row>
        <row r="522">
          <cell r="A522" t="str">
            <v>1990</v>
          </cell>
          <cell r="B522" t="str">
            <v>HR</v>
          </cell>
          <cell r="C522" t="str">
            <v>ME_SC</v>
          </cell>
          <cell r="D522" t="str">
            <v>A00</v>
          </cell>
          <cell r="E522" t="str">
            <v>FTE</v>
          </cell>
          <cell r="F522" t="str">
            <v>T</v>
          </cell>
          <cell r="G522" t="str">
            <v>TOTAL</v>
          </cell>
          <cell r="H522" t="str">
            <v>RSE</v>
          </cell>
          <cell r="J522" t="str">
            <v>:</v>
          </cell>
          <cell r="K522" t="str">
            <v>NC</v>
          </cell>
          <cell r="M522" t="str">
            <v>V</v>
          </cell>
          <cell r="N522">
            <v>38461.761354166665</v>
          </cell>
          <cell r="O522" t="str">
            <v>GCHATEAUGIRON</v>
          </cell>
          <cell r="P522">
            <v>38681.436226851853</v>
          </cell>
        </row>
        <row r="523">
          <cell r="A523" t="str">
            <v>1989</v>
          </cell>
          <cell r="B523" t="str">
            <v>HR</v>
          </cell>
          <cell r="C523" t="str">
            <v>ME_SC</v>
          </cell>
          <cell r="D523" t="str">
            <v>A00</v>
          </cell>
          <cell r="E523" t="str">
            <v>FTE</v>
          </cell>
          <cell r="F523" t="str">
            <v>T</v>
          </cell>
          <cell r="G523" t="str">
            <v>TOTAL</v>
          </cell>
          <cell r="H523" t="str">
            <v>RSE</v>
          </cell>
          <cell r="J523" t="str">
            <v>:</v>
          </cell>
          <cell r="K523" t="str">
            <v>NC</v>
          </cell>
          <cell r="M523" t="str">
            <v>V</v>
          </cell>
          <cell r="N523">
            <v>38461.761354166665</v>
          </cell>
          <cell r="O523" t="str">
            <v>GCHATEAUGIRON</v>
          </cell>
          <cell r="P523">
            <v>38681.436168981483</v>
          </cell>
        </row>
        <row r="524">
          <cell r="A524" t="str">
            <v>1988</v>
          </cell>
          <cell r="B524" t="str">
            <v>HR</v>
          </cell>
          <cell r="C524" t="str">
            <v>ME_SC</v>
          </cell>
          <cell r="D524" t="str">
            <v>A00</v>
          </cell>
          <cell r="E524" t="str">
            <v>FTE</v>
          </cell>
          <cell r="F524" t="str">
            <v>T</v>
          </cell>
          <cell r="G524" t="str">
            <v>TOTAL</v>
          </cell>
          <cell r="H524" t="str">
            <v>RSE</v>
          </cell>
          <cell r="J524" t="str">
            <v>:</v>
          </cell>
          <cell r="K524" t="str">
            <v>NC</v>
          </cell>
          <cell r="M524" t="str">
            <v>V</v>
          </cell>
          <cell r="N524">
            <v>38461.761354166665</v>
          </cell>
          <cell r="O524" t="str">
            <v>GCHATEAUGIRON</v>
          </cell>
          <cell r="P524">
            <v>38681.436111111114</v>
          </cell>
        </row>
        <row r="525">
          <cell r="A525" t="str">
            <v>1987</v>
          </cell>
          <cell r="B525" t="str">
            <v>HR</v>
          </cell>
          <cell r="C525" t="str">
            <v>ME_SC</v>
          </cell>
          <cell r="D525" t="str">
            <v>A00</v>
          </cell>
          <cell r="E525" t="str">
            <v>FTE</v>
          </cell>
          <cell r="F525" t="str">
            <v>T</v>
          </cell>
          <cell r="G525" t="str">
            <v>TOTAL</v>
          </cell>
          <cell r="H525" t="str">
            <v>RSE</v>
          </cell>
          <cell r="J525" t="str">
            <v>:</v>
          </cell>
          <cell r="K525" t="str">
            <v>NC</v>
          </cell>
          <cell r="M525" t="str">
            <v>V</v>
          </cell>
          <cell r="N525">
            <v>38461.761354166665</v>
          </cell>
          <cell r="O525" t="str">
            <v>GCHATEAUGIRON</v>
          </cell>
          <cell r="P525">
            <v>38681.436064814814</v>
          </cell>
        </row>
        <row r="526">
          <cell r="A526" t="str">
            <v>1986</v>
          </cell>
          <cell r="B526" t="str">
            <v>HR</v>
          </cell>
          <cell r="C526" t="str">
            <v>ME_SC</v>
          </cell>
          <cell r="D526" t="str">
            <v>A00</v>
          </cell>
          <cell r="E526" t="str">
            <v>FTE</v>
          </cell>
          <cell r="F526" t="str">
            <v>T</v>
          </cell>
          <cell r="G526" t="str">
            <v>TOTAL</v>
          </cell>
          <cell r="H526" t="str">
            <v>RSE</v>
          </cell>
          <cell r="J526" t="str">
            <v>:</v>
          </cell>
          <cell r="K526" t="str">
            <v>NC</v>
          </cell>
          <cell r="M526" t="str">
            <v>V</v>
          </cell>
          <cell r="N526">
            <v>38461.761354166665</v>
          </cell>
          <cell r="O526" t="str">
            <v>GCHATEAUGIRON</v>
          </cell>
          <cell r="P526">
            <v>38681.436018518521</v>
          </cell>
        </row>
        <row r="527">
          <cell r="A527" t="str">
            <v>1985</v>
          </cell>
          <cell r="B527" t="str">
            <v>HR</v>
          </cell>
          <cell r="C527" t="str">
            <v>ME_SC</v>
          </cell>
          <cell r="D527" t="str">
            <v>A00</v>
          </cell>
          <cell r="E527" t="str">
            <v>FTE</v>
          </cell>
          <cell r="F527" t="str">
            <v>T</v>
          </cell>
          <cell r="G527" t="str">
            <v>TOTAL</v>
          </cell>
          <cell r="H527" t="str">
            <v>RSE</v>
          </cell>
          <cell r="J527" t="str">
            <v>:</v>
          </cell>
          <cell r="K527" t="str">
            <v>NC</v>
          </cell>
          <cell r="M527" t="str">
            <v>V</v>
          </cell>
          <cell r="N527">
            <v>38461.761354166665</v>
          </cell>
          <cell r="O527" t="str">
            <v>GCHATEAUGIRON</v>
          </cell>
          <cell r="P527">
            <v>38681.435972222222</v>
          </cell>
        </row>
        <row r="528">
          <cell r="A528" t="str">
            <v>1984</v>
          </cell>
          <cell r="B528" t="str">
            <v>HR</v>
          </cell>
          <cell r="C528" t="str">
            <v>ME_SC</v>
          </cell>
          <cell r="D528" t="str">
            <v>A00</v>
          </cell>
          <cell r="E528" t="str">
            <v>FTE</v>
          </cell>
          <cell r="F528" t="str">
            <v>T</v>
          </cell>
          <cell r="G528" t="str">
            <v>TOTAL</v>
          </cell>
          <cell r="H528" t="str">
            <v>RSE</v>
          </cell>
          <cell r="J528" t="str">
            <v>:</v>
          </cell>
          <cell r="K528" t="str">
            <v>NC</v>
          </cell>
          <cell r="M528" t="str">
            <v>V</v>
          </cell>
          <cell r="N528">
            <v>38461.761354166665</v>
          </cell>
          <cell r="O528" t="str">
            <v>GCHATEAUGIRON</v>
          </cell>
          <cell r="P528">
            <v>38681.435937499999</v>
          </cell>
        </row>
        <row r="529">
          <cell r="A529" t="str">
            <v>1983</v>
          </cell>
          <cell r="B529" t="str">
            <v>HR</v>
          </cell>
          <cell r="C529" t="str">
            <v>ME_SC</v>
          </cell>
          <cell r="D529" t="str">
            <v>A00</v>
          </cell>
          <cell r="E529" t="str">
            <v>FTE</v>
          </cell>
          <cell r="F529" t="str">
            <v>T</v>
          </cell>
          <cell r="G529" t="str">
            <v>TOTAL</v>
          </cell>
          <cell r="H529" t="str">
            <v>RSE</v>
          </cell>
          <cell r="J529" t="str">
            <v>:</v>
          </cell>
          <cell r="K529" t="str">
            <v>NC</v>
          </cell>
          <cell r="M529" t="str">
            <v>V</v>
          </cell>
          <cell r="N529">
            <v>38461.761354166665</v>
          </cell>
          <cell r="O529" t="str">
            <v>GCHATEAUGIRON</v>
          </cell>
          <cell r="P529">
            <v>38681.435902777775</v>
          </cell>
        </row>
        <row r="530">
          <cell r="A530" t="str">
            <v>1982</v>
          </cell>
          <cell r="B530" t="str">
            <v>HR</v>
          </cell>
          <cell r="C530" t="str">
            <v>ME_SC</v>
          </cell>
          <cell r="D530" t="str">
            <v>A00</v>
          </cell>
          <cell r="E530" t="str">
            <v>FTE</v>
          </cell>
          <cell r="F530" t="str">
            <v>T</v>
          </cell>
          <cell r="G530" t="str">
            <v>TOTAL</v>
          </cell>
          <cell r="H530" t="str">
            <v>RSE</v>
          </cell>
          <cell r="J530" t="str">
            <v>:</v>
          </cell>
          <cell r="K530" t="str">
            <v>NC</v>
          </cell>
          <cell r="M530" t="str">
            <v>V</v>
          </cell>
          <cell r="N530">
            <v>38461.761354166665</v>
          </cell>
          <cell r="O530" t="str">
            <v>GCHATEAUGIRON</v>
          </cell>
          <cell r="P530">
            <v>38681.435868055552</v>
          </cell>
        </row>
        <row r="531">
          <cell r="A531" t="str">
            <v>1981</v>
          </cell>
          <cell r="B531" t="str">
            <v>HR</v>
          </cell>
          <cell r="C531" t="str">
            <v>ME_SC</v>
          </cell>
          <cell r="D531" t="str">
            <v>A00</v>
          </cell>
          <cell r="E531" t="str">
            <v>FTE</v>
          </cell>
          <cell r="F531" t="str">
            <v>T</v>
          </cell>
          <cell r="G531" t="str">
            <v>TOTAL</v>
          </cell>
          <cell r="H531" t="str">
            <v>RSE</v>
          </cell>
          <cell r="J531" t="str">
            <v>:</v>
          </cell>
          <cell r="K531" t="str">
            <v>NC</v>
          </cell>
          <cell r="M531" t="str">
            <v>V</v>
          </cell>
          <cell r="N531">
            <v>38461.761354166665</v>
          </cell>
          <cell r="O531" t="str">
            <v>GCHATEAUGIRON</v>
          </cell>
          <cell r="P531">
            <v>38681.435844907406</v>
          </cell>
        </row>
        <row r="532">
          <cell r="A532" t="str">
            <v>1980</v>
          </cell>
          <cell r="B532" t="str">
            <v>HR</v>
          </cell>
          <cell r="C532" t="str">
            <v>ME_SC</v>
          </cell>
          <cell r="D532" t="str">
            <v>A00</v>
          </cell>
          <cell r="E532" t="str">
            <v>FTE</v>
          </cell>
          <cell r="F532" t="str">
            <v>T</v>
          </cell>
          <cell r="G532" t="str">
            <v>TOTAL</v>
          </cell>
          <cell r="H532" t="str">
            <v>RSE</v>
          </cell>
          <cell r="J532" t="str">
            <v>:</v>
          </cell>
          <cell r="K532" t="str">
            <v>NC</v>
          </cell>
          <cell r="M532" t="str">
            <v>V</v>
          </cell>
          <cell r="N532">
            <v>38461.761354166665</v>
          </cell>
          <cell r="O532" t="str">
            <v>GCHATEAUGIRON</v>
          </cell>
          <cell r="P532">
            <v>38681.43582175926</v>
          </cell>
        </row>
        <row r="533">
          <cell r="A533" t="str">
            <v>2002</v>
          </cell>
          <cell r="B533" t="str">
            <v>RO</v>
          </cell>
          <cell r="C533" t="str">
            <v>ME_SC</v>
          </cell>
          <cell r="D533" t="str">
            <v>A00</v>
          </cell>
          <cell r="E533" t="str">
            <v>FTE</v>
          </cell>
          <cell r="F533" t="str">
            <v>T</v>
          </cell>
          <cell r="G533" t="str">
            <v>TOTAL</v>
          </cell>
          <cell r="H533" t="str">
            <v>RSE</v>
          </cell>
          <cell r="I533">
            <v>1556</v>
          </cell>
          <cell r="K533" t="str">
            <v>MS</v>
          </cell>
          <cell r="M533" t="str">
            <v>V</v>
          </cell>
          <cell r="N533">
            <v>38461.761354166665</v>
          </cell>
          <cell r="O533" t="str">
            <v>GCHATEAUGIRON</v>
          </cell>
          <cell r="P533">
            <v>38681.438379629632</v>
          </cell>
          <cell r="Q533" t="str">
            <v>gchateaug</v>
          </cell>
        </row>
        <row r="534">
          <cell r="A534" t="str">
            <v>2001</v>
          </cell>
          <cell r="B534" t="str">
            <v>RO</v>
          </cell>
          <cell r="C534" t="str">
            <v>ME_SC</v>
          </cell>
          <cell r="D534" t="str">
            <v>A00</v>
          </cell>
          <cell r="E534" t="str">
            <v>FTE</v>
          </cell>
          <cell r="F534" t="str">
            <v>T</v>
          </cell>
          <cell r="G534" t="str">
            <v>TOTAL</v>
          </cell>
          <cell r="H534" t="str">
            <v>RSE</v>
          </cell>
          <cell r="I534">
            <v>1101</v>
          </cell>
          <cell r="K534" t="str">
            <v>NC</v>
          </cell>
          <cell r="M534" t="str">
            <v>V</v>
          </cell>
          <cell r="N534">
            <v>38461.761354166665</v>
          </cell>
          <cell r="O534" t="str">
            <v>GCHATEAUGIRON</v>
          </cell>
          <cell r="P534">
            <v>38681.438055555554</v>
          </cell>
        </row>
        <row r="535">
          <cell r="A535" t="str">
            <v>2000</v>
          </cell>
          <cell r="B535" t="str">
            <v>RO</v>
          </cell>
          <cell r="C535" t="str">
            <v>ME_SC</v>
          </cell>
          <cell r="D535" t="str">
            <v>A00</v>
          </cell>
          <cell r="E535" t="str">
            <v>FTE</v>
          </cell>
          <cell r="F535" t="str">
            <v>T</v>
          </cell>
          <cell r="G535" t="str">
            <v>TOTAL</v>
          </cell>
          <cell r="H535" t="str">
            <v>RSE</v>
          </cell>
          <cell r="I535">
            <v>702</v>
          </cell>
          <cell r="K535" t="str">
            <v>NC</v>
          </cell>
          <cell r="M535" t="str">
            <v>V</v>
          </cell>
          <cell r="N535">
            <v>38461.761354166665</v>
          </cell>
          <cell r="O535" t="str">
            <v>GCHATEAUGIRON</v>
          </cell>
          <cell r="P535">
            <v>38681.437789351854</v>
          </cell>
        </row>
        <row r="536">
          <cell r="A536" t="str">
            <v>1999</v>
          </cell>
          <cell r="B536" t="str">
            <v>RO</v>
          </cell>
          <cell r="C536" t="str">
            <v>ME_SC</v>
          </cell>
          <cell r="D536" t="str">
            <v>A00</v>
          </cell>
          <cell r="E536" t="str">
            <v>FTE</v>
          </cell>
          <cell r="F536" t="str">
            <v>T</v>
          </cell>
          <cell r="G536" t="str">
            <v>TOTAL</v>
          </cell>
          <cell r="H536" t="str">
            <v>RSE</v>
          </cell>
          <cell r="I536">
            <v>1266</v>
          </cell>
          <cell r="K536" t="str">
            <v>NC</v>
          </cell>
          <cell r="M536" t="str">
            <v>V</v>
          </cell>
          <cell r="N536">
            <v>38461.761354166665</v>
          </cell>
          <cell r="O536" t="str">
            <v>GCHATEAUGIRON</v>
          </cell>
          <cell r="P536">
            <v>38681.4375462963</v>
          </cell>
        </row>
        <row r="537">
          <cell r="A537" t="str">
            <v>1998</v>
          </cell>
          <cell r="B537" t="str">
            <v>RO</v>
          </cell>
          <cell r="C537" t="str">
            <v>ME_SC</v>
          </cell>
          <cell r="D537" t="str">
            <v>A00</v>
          </cell>
          <cell r="E537" t="str">
            <v>FTE</v>
          </cell>
          <cell r="F537" t="str">
            <v>T</v>
          </cell>
          <cell r="G537" t="str">
            <v>TOTAL</v>
          </cell>
          <cell r="H537" t="str">
            <v>RSE</v>
          </cell>
          <cell r="I537">
            <v>1528</v>
          </cell>
          <cell r="J537" t="str">
            <v>i</v>
          </cell>
          <cell r="K537" t="str">
            <v>NC</v>
          </cell>
          <cell r="M537" t="str">
            <v>V</v>
          </cell>
          <cell r="N537">
            <v>38461.761354166665</v>
          </cell>
          <cell r="O537" t="str">
            <v>GCHATEAUGIRON</v>
          </cell>
          <cell r="P537">
            <v>38681.437303240738</v>
          </cell>
        </row>
        <row r="538">
          <cell r="A538" t="str">
            <v>1997</v>
          </cell>
          <cell r="B538" t="str">
            <v>RO</v>
          </cell>
          <cell r="C538" t="str">
            <v>ME_SC</v>
          </cell>
          <cell r="D538" t="str">
            <v>A00</v>
          </cell>
          <cell r="E538" t="str">
            <v>FTE</v>
          </cell>
          <cell r="F538" t="str">
            <v>T</v>
          </cell>
          <cell r="G538" t="str">
            <v>TOTAL</v>
          </cell>
          <cell r="H538" t="str">
            <v>RSE</v>
          </cell>
          <cell r="I538">
            <v>1156</v>
          </cell>
          <cell r="J538" t="str">
            <v>i</v>
          </cell>
          <cell r="K538" t="str">
            <v>NC</v>
          </cell>
          <cell r="M538" t="str">
            <v>V</v>
          </cell>
          <cell r="N538">
            <v>38461.761354166665</v>
          </cell>
          <cell r="O538" t="str">
            <v>GCHATEAUGIRON</v>
          </cell>
          <cell r="P538">
            <v>38681.437106481484</v>
          </cell>
        </row>
        <row r="539">
          <cell r="A539" t="str">
            <v>1996</v>
          </cell>
          <cell r="B539" t="str">
            <v>RO</v>
          </cell>
          <cell r="C539" t="str">
            <v>ME_SC</v>
          </cell>
          <cell r="D539" t="str">
            <v>A00</v>
          </cell>
          <cell r="E539" t="str">
            <v>FTE</v>
          </cell>
          <cell r="F539" t="str">
            <v>T</v>
          </cell>
          <cell r="G539" t="str">
            <v>TOTAL</v>
          </cell>
          <cell r="H539" t="str">
            <v>RSE</v>
          </cell>
          <cell r="I539">
            <v>719</v>
          </cell>
          <cell r="J539" t="str">
            <v>i</v>
          </cell>
          <cell r="K539" t="str">
            <v>NC</v>
          </cell>
          <cell r="M539" t="str">
            <v>V</v>
          </cell>
          <cell r="N539">
            <v>38461.761354166665</v>
          </cell>
          <cell r="O539" t="str">
            <v>GCHATEAUGIRON</v>
          </cell>
          <cell r="P539">
            <v>38681.436921296299</v>
          </cell>
        </row>
        <row r="540">
          <cell r="A540" t="str">
            <v>1995</v>
          </cell>
          <cell r="B540" t="str">
            <v>RO</v>
          </cell>
          <cell r="C540" t="str">
            <v>ME_SC</v>
          </cell>
          <cell r="D540" t="str">
            <v>A00</v>
          </cell>
          <cell r="E540" t="str">
            <v>FTE</v>
          </cell>
          <cell r="F540" t="str">
            <v>T</v>
          </cell>
          <cell r="G540" t="str">
            <v>TOTAL</v>
          </cell>
          <cell r="H540" t="str">
            <v>RSE</v>
          </cell>
          <cell r="J540" t="str">
            <v>:</v>
          </cell>
          <cell r="K540" t="str">
            <v>NC</v>
          </cell>
          <cell r="M540" t="str">
            <v>V</v>
          </cell>
          <cell r="N540">
            <v>38461.761354166665</v>
          </cell>
          <cell r="O540" t="str">
            <v>GCHATEAUGIRON</v>
          </cell>
          <cell r="P540">
            <v>38681.43677083333</v>
          </cell>
        </row>
        <row r="541">
          <cell r="A541" t="str">
            <v>1994</v>
          </cell>
          <cell r="B541" t="str">
            <v>RO</v>
          </cell>
          <cell r="C541" t="str">
            <v>ME_SC</v>
          </cell>
          <cell r="D541" t="str">
            <v>A00</v>
          </cell>
          <cell r="E541" t="str">
            <v>FTE</v>
          </cell>
          <cell r="F541" t="str">
            <v>T</v>
          </cell>
          <cell r="G541" t="str">
            <v>TOTAL</v>
          </cell>
          <cell r="H541" t="str">
            <v>RSE</v>
          </cell>
          <cell r="J541" t="str">
            <v>:</v>
          </cell>
          <cell r="K541" t="str">
            <v>NC</v>
          </cell>
          <cell r="M541" t="str">
            <v>V</v>
          </cell>
          <cell r="N541">
            <v>38461.761354166665</v>
          </cell>
          <cell r="O541" t="str">
            <v>GCHATEAUGIRON</v>
          </cell>
          <cell r="P541">
            <v>38681.436620370368</v>
          </cell>
        </row>
        <row r="542">
          <cell r="A542" t="str">
            <v>1993</v>
          </cell>
          <cell r="B542" t="str">
            <v>RO</v>
          </cell>
          <cell r="C542" t="str">
            <v>ME_SC</v>
          </cell>
          <cell r="D542" t="str">
            <v>A00</v>
          </cell>
          <cell r="E542" t="str">
            <v>FTE</v>
          </cell>
          <cell r="F542" t="str">
            <v>T</v>
          </cell>
          <cell r="G542" t="str">
            <v>TOTAL</v>
          </cell>
          <cell r="H542" t="str">
            <v>RSE</v>
          </cell>
          <cell r="J542" t="str">
            <v>:</v>
          </cell>
          <cell r="K542" t="str">
            <v>NC</v>
          </cell>
          <cell r="M542" t="str">
            <v>V</v>
          </cell>
          <cell r="N542">
            <v>38461.761354166665</v>
          </cell>
          <cell r="O542" t="str">
            <v>GCHATEAUGIRON</v>
          </cell>
          <cell r="P542">
            <v>38681.436516203707</v>
          </cell>
        </row>
        <row r="543">
          <cell r="A543" t="str">
            <v>1992</v>
          </cell>
          <cell r="B543" t="str">
            <v>RO</v>
          </cell>
          <cell r="C543" t="str">
            <v>ME_SC</v>
          </cell>
          <cell r="D543" t="str">
            <v>A00</v>
          </cell>
          <cell r="E543" t="str">
            <v>FTE</v>
          </cell>
          <cell r="F543" t="str">
            <v>T</v>
          </cell>
          <cell r="G543" t="str">
            <v>TOTAL</v>
          </cell>
          <cell r="H543" t="str">
            <v>RSE</v>
          </cell>
          <cell r="J543" t="str">
            <v>:</v>
          </cell>
          <cell r="K543" t="str">
            <v>NC</v>
          </cell>
          <cell r="M543" t="str">
            <v>V</v>
          </cell>
          <cell r="N543">
            <v>38461.761354166665</v>
          </cell>
          <cell r="O543" t="str">
            <v>GCHATEAUGIRON</v>
          </cell>
          <cell r="P543">
            <v>38681.436412037037</v>
          </cell>
        </row>
        <row r="544">
          <cell r="A544" t="str">
            <v>1991</v>
          </cell>
          <cell r="B544" t="str">
            <v>RO</v>
          </cell>
          <cell r="C544" t="str">
            <v>ME_SC</v>
          </cell>
          <cell r="D544" t="str">
            <v>A00</v>
          </cell>
          <cell r="E544" t="str">
            <v>FTE</v>
          </cell>
          <cell r="F544" t="str">
            <v>T</v>
          </cell>
          <cell r="G544" t="str">
            <v>TOTAL</v>
          </cell>
          <cell r="H544" t="str">
            <v>RSE</v>
          </cell>
          <cell r="J544" t="str">
            <v>:</v>
          </cell>
          <cell r="K544" t="str">
            <v>NC</v>
          </cell>
          <cell r="M544" t="str">
            <v>V</v>
          </cell>
          <cell r="N544">
            <v>38461.761354166665</v>
          </cell>
          <cell r="O544" t="str">
            <v>GCHATEAUGIRON</v>
          </cell>
          <cell r="P544">
            <v>38681.436331018522</v>
          </cell>
        </row>
        <row r="545">
          <cell r="A545" t="str">
            <v>1990</v>
          </cell>
          <cell r="B545" t="str">
            <v>RO</v>
          </cell>
          <cell r="C545" t="str">
            <v>ME_SC</v>
          </cell>
          <cell r="D545" t="str">
            <v>A00</v>
          </cell>
          <cell r="E545" t="str">
            <v>FTE</v>
          </cell>
          <cell r="F545" t="str">
            <v>T</v>
          </cell>
          <cell r="G545" t="str">
            <v>TOTAL</v>
          </cell>
          <cell r="H545" t="str">
            <v>RSE</v>
          </cell>
          <cell r="J545" t="str">
            <v>:</v>
          </cell>
          <cell r="K545" t="str">
            <v>NC</v>
          </cell>
          <cell r="M545" t="str">
            <v>V</v>
          </cell>
          <cell r="N545">
            <v>38461.761354166665</v>
          </cell>
          <cell r="O545" t="str">
            <v>GCHATEAUGIRON</v>
          </cell>
          <cell r="P545">
            <v>38681.436261574076</v>
          </cell>
        </row>
        <row r="546">
          <cell r="A546" t="str">
            <v>1989</v>
          </cell>
          <cell r="B546" t="str">
            <v>RO</v>
          </cell>
          <cell r="C546" t="str">
            <v>ME_SC</v>
          </cell>
          <cell r="D546" t="str">
            <v>A00</v>
          </cell>
          <cell r="E546" t="str">
            <v>FTE</v>
          </cell>
          <cell r="F546" t="str">
            <v>T</v>
          </cell>
          <cell r="G546" t="str">
            <v>TOTAL</v>
          </cell>
          <cell r="H546" t="str">
            <v>RSE</v>
          </cell>
          <cell r="J546" t="str">
            <v>:</v>
          </cell>
          <cell r="K546" t="str">
            <v>NC</v>
          </cell>
          <cell r="M546" t="str">
            <v>V</v>
          </cell>
          <cell r="N546">
            <v>38461.761354166665</v>
          </cell>
          <cell r="O546" t="str">
            <v>GCHATEAUGIRON</v>
          </cell>
          <cell r="P546">
            <v>38681.436192129629</v>
          </cell>
        </row>
        <row r="547">
          <cell r="A547" t="str">
            <v>1988</v>
          </cell>
          <cell r="B547" t="str">
            <v>RO</v>
          </cell>
          <cell r="C547" t="str">
            <v>ME_SC</v>
          </cell>
          <cell r="D547" t="str">
            <v>A00</v>
          </cell>
          <cell r="E547" t="str">
            <v>FTE</v>
          </cell>
          <cell r="F547" t="str">
            <v>T</v>
          </cell>
          <cell r="G547" t="str">
            <v>TOTAL</v>
          </cell>
          <cell r="H547" t="str">
            <v>RSE</v>
          </cell>
          <cell r="J547" t="str">
            <v>:</v>
          </cell>
          <cell r="K547" t="str">
            <v>NC</v>
          </cell>
          <cell r="M547" t="str">
            <v>V</v>
          </cell>
          <cell r="N547">
            <v>38461.761354166665</v>
          </cell>
          <cell r="O547" t="str">
            <v>GCHATEAUGIRON</v>
          </cell>
          <cell r="P547">
            <v>38681.43613425926</v>
          </cell>
        </row>
        <row r="548">
          <cell r="A548" t="str">
            <v>1987</v>
          </cell>
          <cell r="B548" t="str">
            <v>RO</v>
          </cell>
          <cell r="C548" t="str">
            <v>ME_SC</v>
          </cell>
          <cell r="D548" t="str">
            <v>A00</v>
          </cell>
          <cell r="E548" t="str">
            <v>FTE</v>
          </cell>
          <cell r="F548" t="str">
            <v>T</v>
          </cell>
          <cell r="G548" t="str">
            <v>TOTAL</v>
          </cell>
          <cell r="H548" t="str">
            <v>RSE</v>
          </cell>
          <cell r="J548" t="str">
            <v>:</v>
          </cell>
          <cell r="K548" t="str">
            <v>NC</v>
          </cell>
          <cell r="M548" t="str">
            <v>V</v>
          </cell>
          <cell r="N548">
            <v>38461.761354166665</v>
          </cell>
          <cell r="O548" t="str">
            <v>GCHATEAUGIRON</v>
          </cell>
          <cell r="P548">
            <v>38681.436076388891</v>
          </cell>
        </row>
        <row r="549">
          <cell r="A549" t="str">
            <v>1986</v>
          </cell>
          <cell r="B549" t="str">
            <v>RO</v>
          </cell>
          <cell r="C549" t="str">
            <v>ME_SC</v>
          </cell>
          <cell r="D549" t="str">
            <v>A00</v>
          </cell>
          <cell r="E549" t="str">
            <v>FTE</v>
          </cell>
          <cell r="F549" t="str">
            <v>T</v>
          </cell>
          <cell r="G549" t="str">
            <v>TOTAL</v>
          </cell>
          <cell r="H549" t="str">
            <v>RSE</v>
          </cell>
          <cell r="J549" t="str">
            <v>:</v>
          </cell>
          <cell r="K549" t="str">
            <v>NC</v>
          </cell>
          <cell r="M549" t="str">
            <v>V</v>
          </cell>
          <cell r="N549">
            <v>38461.761354166665</v>
          </cell>
          <cell r="O549" t="str">
            <v>GCHATEAUGIRON</v>
          </cell>
          <cell r="P549">
            <v>38681.436030092591</v>
          </cell>
        </row>
        <row r="550">
          <cell r="A550" t="str">
            <v>1985</v>
          </cell>
          <cell r="B550" t="str">
            <v>RO</v>
          </cell>
          <cell r="C550" t="str">
            <v>ME_SC</v>
          </cell>
          <cell r="D550" t="str">
            <v>A00</v>
          </cell>
          <cell r="E550" t="str">
            <v>FTE</v>
          </cell>
          <cell r="F550" t="str">
            <v>T</v>
          </cell>
          <cell r="G550" t="str">
            <v>TOTAL</v>
          </cell>
          <cell r="H550" t="str">
            <v>RSE</v>
          </cell>
          <cell r="J550" t="str">
            <v>:</v>
          </cell>
          <cell r="K550" t="str">
            <v>NC</v>
          </cell>
          <cell r="M550" t="str">
            <v>V</v>
          </cell>
          <cell r="N550">
            <v>38461.761354166665</v>
          </cell>
          <cell r="O550" t="str">
            <v>GCHATEAUGIRON</v>
          </cell>
          <cell r="P550">
            <v>38681.435983796298</v>
          </cell>
        </row>
        <row r="551">
          <cell r="A551" t="str">
            <v>1984</v>
          </cell>
          <cell r="B551" t="str">
            <v>RO</v>
          </cell>
          <cell r="C551" t="str">
            <v>ME_SC</v>
          </cell>
          <cell r="D551" t="str">
            <v>A00</v>
          </cell>
          <cell r="E551" t="str">
            <v>FTE</v>
          </cell>
          <cell r="F551" t="str">
            <v>T</v>
          </cell>
          <cell r="G551" t="str">
            <v>TOTAL</v>
          </cell>
          <cell r="H551" t="str">
            <v>RSE</v>
          </cell>
          <cell r="J551" t="str">
            <v>:</v>
          </cell>
          <cell r="K551" t="str">
            <v>NC</v>
          </cell>
          <cell r="M551" t="str">
            <v>V</v>
          </cell>
          <cell r="N551">
            <v>38461.761354166665</v>
          </cell>
          <cell r="O551" t="str">
            <v>GCHATEAUGIRON</v>
          </cell>
          <cell r="P551">
            <v>38681.435949074075</v>
          </cell>
        </row>
        <row r="552">
          <cell r="A552" t="str">
            <v>1983</v>
          </cell>
          <cell r="B552" t="str">
            <v>RO</v>
          </cell>
          <cell r="C552" t="str">
            <v>ME_SC</v>
          </cell>
          <cell r="D552" t="str">
            <v>A00</v>
          </cell>
          <cell r="E552" t="str">
            <v>FTE</v>
          </cell>
          <cell r="F552" t="str">
            <v>T</v>
          </cell>
          <cell r="G552" t="str">
            <v>TOTAL</v>
          </cell>
          <cell r="H552" t="str">
            <v>RSE</v>
          </cell>
          <cell r="J552" t="str">
            <v>:</v>
          </cell>
          <cell r="K552" t="str">
            <v>NC</v>
          </cell>
          <cell r="M552" t="str">
            <v>V</v>
          </cell>
          <cell r="N552">
            <v>38461.761354166665</v>
          </cell>
          <cell r="O552" t="str">
            <v>GCHATEAUGIRON</v>
          </cell>
          <cell r="P552">
            <v>38681.435914351852</v>
          </cell>
        </row>
        <row r="553">
          <cell r="A553" t="str">
            <v>1982</v>
          </cell>
          <cell r="B553" t="str">
            <v>RO</v>
          </cell>
          <cell r="C553" t="str">
            <v>ME_SC</v>
          </cell>
          <cell r="D553" t="str">
            <v>A00</v>
          </cell>
          <cell r="E553" t="str">
            <v>FTE</v>
          </cell>
          <cell r="F553" t="str">
            <v>T</v>
          </cell>
          <cell r="G553" t="str">
            <v>TOTAL</v>
          </cell>
          <cell r="H553" t="str">
            <v>RSE</v>
          </cell>
          <cell r="J553" t="str">
            <v>:</v>
          </cell>
          <cell r="K553" t="str">
            <v>NC</v>
          </cell>
          <cell r="M553" t="str">
            <v>V</v>
          </cell>
          <cell r="N553">
            <v>38461.761354166665</v>
          </cell>
          <cell r="O553" t="str">
            <v>GCHATEAUGIRON</v>
          </cell>
          <cell r="P553">
            <v>38681.435879629629</v>
          </cell>
        </row>
        <row r="554">
          <cell r="A554" t="str">
            <v>1981</v>
          </cell>
          <cell r="B554" t="str">
            <v>RO</v>
          </cell>
          <cell r="C554" t="str">
            <v>ME_SC</v>
          </cell>
          <cell r="D554" t="str">
            <v>A00</v>
          </cell>
          <cell r="E554" t="str">
            <v>FTE</v>
          </cell>
          <cell r="F554" t="str">
            <v>T</v>
          </cell>
          <cell r="G554" t="str">
            <v>TOTAL</v>
          </cell>
          <cell r="H554" t="str">
            <v>RSE</v>
          </cell>
          <cell r="J554" t="str">
            <v>:</v>
          </cell>
          <cell r="K554" t="str">
            <v>NC</v>
          </cell>
          <cell r="M554" t="str">
            <v>V</v>
          </cell>
          <cell r="N554">
            <v>38461.761354166665</v>
          </cell>
          <cell r="O554" t="str">
            <v>GCHATEAUGIRON</v>
          </cell>
          <cell r="P554">
            <v>38681.435856481483</v>
          </cell>
        </row>
        <row r="555">
          <cell r="A555" t="str">
            <v>1980</v>
          </cell>
          <cell r="B555" t="str">
            <v>RO</v>
          </cell>
          <cell r="C555" t="str">
            <v>ME_SC</v>
          </cell>
          <cell r="D555" t="str">
            <v>A00</v>
          </cell>
          <cell r="E555" t="str">
            <v>FTE</v>
          </cell>
          <cell r="F555" t="str">
            <v>T</v>
          </cell>
          <cell r="G555" t="str">
            <v>TOTAL</v>
          </cell>
          <cell r="H555" t="str">
            <v>RSE</v>
          </cell>
          <cell r="J555" t="str">
            <v>:</v>
          </cell>
          <cell r="K555" t="str">
            <v>NC</v>
          </cell>
          <cell r="M555" t="str">
            <v>V</v>
          </cell>
          <cell r="N555">
            <v>38461.761354166665</v>
          </cell>
          <cell r="O555" t="str">
            <v>GCHATEAUGIRON</v>
          </cell>
          <cell r="P555">
            <v>38681.43582175926</v>
          </cell>
        </row>
        <row r="556">
          <cell r="A556" t="str">
            <v>2002</v>
          </cell>
          <cell r="B556" t="str">
            <v>CZ</v>
          </cell>
          <cell r="C556" t="str">
            <v>HUM</v>
          </cell>
          <cell r="D556" t="str">
            <v>A00</v>
          </cell>
          <cell r="E556" t="str">
            <v>FTE</v>
          </cell>
          <cell r="F556" t="str">
            <v>T</v>
          </cell>
          <cell r="G556" t="str">
            <v>TOTAL</v>
          </cell>
          <cell r="H556" t="str">
            <v>RSE</v>
          </cell>
          <cell r="I556">
            <v>838</v>
          </cell>
          <cell r="K556" t="str">
            <v>MS</v>
          </cell>
          <cell r="M556" t="str">
            <v>V</v>
          </cell>
          <cell r="N556">
            <v>38461.761365740742</v>
          </cell>
          <cell r="O556" t="str">
            <v>GCHATEAUGIRON</v>
          </cell>
          <cell r="P556">
            <v>38681.438194444447</v>
          </cell>
          <cell r="Q556" t="str">
            <v>gchateaug</v>
          </cell>
        </row>
        <row r="557">
          <cell r="A557" t="str">
            <v>2001</v>
          </cell>
          <cell r="B557" t="str">
            <v>CZ</v>
          </cell>
          <cell r="C557" t="str">
            <v>HUM</v>
          </cell>
          <cell r="D557" t="str">
            <v>A00</v>
          </cell>
          <cell r="E557" t="str">
            <v>FTE</v>
          </cell>
          <cell r="F557" t="str">
            <v>T</v>
          </cell>
          <cell r="G557" t="str">
            <v>TOTAL</v>
          </cell>
          <cell r="H557" t="str">
            <v>RSE</v>
          </cell>
          <cell r="I557">
            <v>1411</v>
          </cell>
          <cell r="K557" t="str">
            <v>NC</v>
          </cell>
          <cell r="M557" t="str">
            <v>V</v>
          </cell>
          <cell r="N557">
            <v>38461.761365740742</v>
          </cell>
          <cell r="O557" t="str">
            <v>GCHATEAUGIRON</v>
          </cell>
          <cell r="P557">
            <v>38681.437893518516</v>
          </cell>
        </row>
        <row r="558">
          <cell r="A558" t="str">
            <v>2000</v>
          </cell>
          <cell r="B558" t="str">
            <v>CZ</v>
          </cell>
          <cell r="C558" t="str">
            <v>HUM</v>
          </cell>
          <cell r="D558" t="str">
            <v>A00</v>
          </cell>
          <cell r="E558" t="str">
            <v>FTE</v>
          </cell>
          <cell r="F558" t="str">
            <v>T</v>
          </cell>
          <cell r="G558" t="str">
            <v>TOTAL</v>
          </cell>
          <cell r="H558" t="str">
            <v>RSE</v>
          </cell>
          <cell r="I558">
            <v>1072</v>
          </cell>
          <cell r="K558" t="str">
            <v>NC</v>
          </cell>
          <cell r="M558" t="str">
            <v>V</v>
          </cell>
          <cell r="N558">
            <v>38461.761365740742</v>
          </cell>
          <cell r="O558" t="str">
            <v>GCHATEAUGIRON</v>
          </cell>
          <cell r="P558">
            <v>38681.437650462962</v>
          </cell>
        </row>
        <row r="559">
          <cell r="A559" t="str">
            <v>1999</v>
          </cell>
          <cell r="B559" t="str">
            <v>CZ</v>
          </cell>
          <cell r="C559" t="str">
            <v>HUM</v>
          </cell>
          <cell r="D559" t="str">
            <v>A00</v>
          </cell>
          <cell r="E559" t="str">
            <v>FTE</v>
          </cell>
          <cell r="F559" t="str">
            <v>T</v>
          </cell>
          <cell r="G559" t="str">
            <v>TOTAL</v>
          </cell>
          <cell r="H559" t="str">
            <v>RSE</v>
          </cell>
          <cell r="I559">
            <v>185</v>
          </cell>
          <cell r="J559" t="str">
            <v>i</v>
          </cell>
          <cell r="K559" t="str">
            <v>NC</v>
          </cell>
          <cell r="M559" t="str">
            <v>V</v>
          </cell>
          <cell r="N559">
            <v>38461.761365740742</v>
          </cell>
          <cell r="O559" t="str">
            <v>GCHATEAUGIRON</v>
          </cell>
          <cell r="P559">
            <v>38681.437407407408</v>
          </cell>
        </row>
        <row r="560">
          <cell r="A560" t="str">
            <v>1998</v>
          </cell>
          <cell r="B560" t="str">
            <v>CZ</v>
          </cell>
          <cell r="C560" t="str">
            <v>HUM</v>
          </cell>
          <cell r="D560" t="str">
            <v>A00</v>
          </cell>
          <cell r="E560" t="str">
            <v>FTE</v>
          </cell>
          <cell r="F560" t="str">
            <v>T</v>
          </cell>
          <cell r="G560" t="str">
            <v>TOTAL</v>
          </cell>
          <cell r="H560" t="str">
            <v>RSE</v>
          </cell>
          <cell r="I560">
            <v>160</v>
          </cell>
          <cell r="J560" t="str">
            <v>i</v>
          </cell>
          <cell r="K560" t="str">
            <v>NC</v>
          </cell>
          <cell r="M560" t="str">
            <v>V</v>
          </cell>
          <cell r="N560">
            <v>38461.761365740742</v>
          </cell>
          <cell r="O560" t="str">
            <v>GCHATEAUGIRON</v>
          </cell>
          <cell r="P560">
            <v>38681.4371875</v>
          </cell>
        </row>
        <row r="561">
          <cell r="A561" t="str">
            <v>1997</v>
          </cell>
          <cell r="B561" t="str">
            <v>CZ</v>
          </cell>
          <cell r="C561" t="str">
            <v>HUM</v>
          </cell>
          <cell r="D561" t="str">
            <v>A00</v>
          </cell>
          <cell r="E561" t="str">
            <v>FTE</v>
          </cell>
          <cell r="F561" t="str">
            <v>T</v>
          </cell>
          <cell r="G561" t="str">
            <v>TOTAL</v>
          </cell>
          <cell r="H561" t="str">
            <v>RSE</v>
          </cell>
          <cell r="J561" t="str">
            <v>:</v>
          </cell>
          <cell r="K561" t="str">
            <v>NC</v>
          </cell>
          <cell r="M561" t="str">
            <v>V</v>
          </cell>
          <cell r="N561">
            <v>38461.761365740742</v>
          </cell>
          <cell r="O561" t="str">
            <v>GCHATEAUGIRON</v>
          </cell>
          <cell r="P561">
            <v>38681.436990740738</v>
          </cell>
        </row>
        <row r="562">
          <cell r="A562" t="str">
            <v>1996</v>
          </cell>
          <cell r="B562" t="str">
            <v>CZ</v>
          </cell>
          <cell r="C562" t="str">
            <v>HUM</v>
          </cell>
          <cell r="D562" t="str">
            <v>A00</v>
          </cell>
          <cell r="E562" t="str">
            <v>FTE</v>
          </cell>
          <cell r="F562" t="str">
            <v>T</v>
          </cell>
          <cell r="G562" t="str">
            <v>TOTAL</v>
          </cell>
          <cell r="H562" t="str">
            <v>RSE</v>
          </cell>
          <cell r="J562" t="str">
            <v>:</v>
          </cell>
          <cell r="K562" t="str">
            <v>NC</v>
          </cell>
          <cell r="M562" t="str">
            <v>V</v>
          </cell>
          <cell r="N562">
            <v>38461.761365740742</v>
          </cell>
          <cell r="O562" t="str">
            <v>GCHATEAUGIRON</v>
          </cell>
          <cell r="P562">
            <v>38681.436828703707</v>
          </cell>
        </row>
        <row r="563">
          <cell r="A563" t="str">
            <v>1995</v>
          </cell>
          <cell r="B563" t="str">
            <v>CZ</v>
          </cell>
          <cell r="C563" t="str">
            <v>HUM</v>
          </cell>
          <cell r="D563" t="str">
            <v>A00</v>
          </cell>
          <cell r="E563" t="str">
            <v>FTE</v>
          </cell>
          <cell r="F563" t="str">
            <v>T</v>
          </cell>
          <cell r="G563" t="str">
            <v>TOTAL</v>
          </cell>
          <cell r="H563" t="str">
            <v>RSE</v>
          </cell>
          <cell r="J563" t="str">
            <v>:</v>
          </cell>
          <cell r="K563" t="str">
            <v>NC</v>
          </cell>
          <cell r="M563" t="str">
            <v>V</v>
          </cell>
          <cell r="N563">
            <v>38461.761365740742</v>
          </cell>
          <cell r="O563" t="str">
            <v>GCHATEAUGIRON</v>
          </cell>
          <cell r="P563">
            <v>38681.436678240738</v>
          </cell>
        </row>
        <row r="564">
          <cell r="A564" t="str">
            <v>1994</v>
          </cell>
          <cell r="B564" t="str">
            <v>CZ</v>
          </cell>
          <cell r="C564" t="str">
            <v>HUM</v>
          </cell>
          <cell r="D564" t="str">
            <v>A00</v>
          </cell>
          <cell r="E564" t="str">
            <v>FTE</v>
          </cell>
          <cell r="F564" t="str">
            <v>T</v>
          </cell>
          <cell r="G564" t="str">
            <v>TOTAL</v>
          </cell>
          <cell r="H564" t="str">
            <v>RSE</v>
          </cell>
          <cell r="J564" t="str">
            <v>:</v>
          </cell>
          <cell r="K564" t="str">
            <v>NC</v>
          </cell>
          <cell r="M564" t="str">
            <v>V</v>
          </cell>
          <cell r="N564">
            <v>38461.761365740742</v>
          </cell>
          <cell r="O564" t="str">
            <v>GCHATEAUGIRON</v>
          </cell>
          <cell r="P564">
            <v>38681.436562499999</v>
          </cell>
        </row>
        <row r="565">
          <cell r="A565" t="str">
            <v>1993</v>
          </cell>
          <cell r="B565" t="str">
            <v>CZ</v>
          </cell>
          <cell r="C565" t="str">
            <v>HUM</v>
          </cell>
          <cell r="D565" t="str">
            <v>A00</v>
          </cell>
          <cell r="E565" t="str">
            <v>FTE</v>
          </cell>
          <cell r="F565" t="str">
            <v>T</v>
          </cell>
          <cell r="G565" t="str">
            <v>TOTAL</v>
          </cell>
          <cell r="H565" t="str">
            <v>RSE</v>
          </cell>
          <cell r="J565" t="str">
            <v>:</v>
          </cell>
          <cell r="K565" t="str">
            <v>NC</v>
          </cell>
          <cell r="M565" t="str">
            <v>V</v>
          </cell>
          <cell r="N565">
            <v>38461.761365740742</v>
          </cell>
          <cell r="O565" t="str">
            <v>GCHATEAUGIRON</v>
          </cell>
          <cell r="P565">
            <v>38681.43645833333</v>
          </cell>
        </row>
        <row r="566">
          <cell r="A566" t="str">
            <v>1992</v>
          </cell>
          <cell r="B566" t="str">
            <v>CZ</v>
          </cell>
          <cell r="C566" t="str">
            <v>HUM</v>
          </cell>
          <cell r="D566" t="str">
            <v>A00</v>
          </cell>
          <cell r="E566" t="str">
            <v>FTE</v>
          </cell>
          <cell r="F566" t="str">
            <v>T</v>
          </cell>
          <cell r="G566" t="str">
            <v>TOTAL</v>
          </cell>
          <cell r="H566" t="str">
            <v>RSE</v>
          </cell>
          <cell r="J566" t="str">
            <v>:</v>
          </cell>
          <cell r="K566" t="str">
            <v>NC</v>
          </cell>
          <cell r="M566" t="str">
            <v>V</v>
          </cell>
          <cell r="N566">
            <v>38461.761365740742</v>
          </cell>
          <cell r="O566" t="str">
            <v>GCHATEAUGIRON</v>
          </cell>
          <cell r="P566">
            <v>38681.436365740738</v>
          </cell>
        </row>
        <row r="567">
          <cell r="A567" t="str">
            <v>1991</v>
          </cell>
          <cell r="B567" t="str">
            <v>CZ</v>
          </cell>
          <cell r="C567" t="str">
            <v>HUM</v>
          </cell>
          <cell r="D567" t="str">
            <v>A00</v>
          </cell>
          <cell r="E567" t="str">
            <v>FTE</v>
          </cell>
          <cell r="F567" t="str">
            <v>T</v>
          </cell>
          <cell r="G567" t="str">
            <v>TOTAL</v>
          </cell>
          <cell r="H567" t="str">
            <v>RSE</v>
          </cell>
          <cell r="J567" t="str">
            <v>:</v>
          </cell>
          <cell r="K567" t="str">
            <v>NC</v>
          </cell>
          <cell r="M567" t="str">
            <v>V</v>
          </cell>
          <cell r="N567">
            <v>38461.761365740742</v>
          </cell>
          <cell r="O567" t="str">
            <v>GCHATEAUGIRON</v>
          </cell>
          <cell r="P567">
            <v>38681.436284722222</v>
          </cell>
        </row>
        <row r="568">
          <cell r="A568" t="str">
            <v>1990</v>
          </cell>
          <cell r="B568" t="str">
            <v>CZ</v>
          </cell>
          <cell r="C568" t="str">
            <v>HUM</v>
          </cell>
          <cell r="D568" t="str">
            <v>A00</v>
          </cell>
          <cell r="E568" t="str">
            <v>FTE</v>
          </cell>
          <cell r="F568" t="str">
            <v>T</v>
          </cell>
          <cell r="G568" t="str">
            <v>TOTAL</v>
          </cell>
          <cell r="H568" t="str">
            <v>RSE</v>
          </cell>
          <cell r="J568" t="str">
            <v>:</v>
          </cell>
          <cell r="K568" t="str">
            <v>NC</v>
          </cell>
          <cell r="M568" t="str">
            <v>V</v>
          </cell>
          <cell r="N568">
            <v>38461.761365740742</v>
          </cell>
          <cell r="O568" t="str">
            <v>GCHATEAUGIRON</v>
          </cell>
          <cell r="P568">
            <v>38681.436215277776</v>
          </cell>
        </row>
        <row r="569">
          <cell r="A569" t="str">
            <v>1989</v>
          </cell>
          <cell r="B569" t="str">
            <v>CZ</v>
          </cell>
          <cell r="C569" t="str">
            <v>HUM</v>
          </cell>
          <cell r="D569" t="str">
            <v>A00</v>
          </cell>
          <cell r="E569" t="str">
            <v>FTE</v>
          </cell>
          <cell r="F569" t="str">
            <v>T</v>
          </cell>
          <cell r="G569" t="str">
            <v>TOTAL</v>
          </cell>
          <cell r="H569" t="str">
            <v>RSE</v>
          </cell>
          <cell r="J569" t="str">
            <v>:</v>
          </cell>
          <cell r="K569" t="str">
            <v>NC</v>
          </cell>
          <cell r="M569" t="str">
            <v>V</v>
          </cell>
          <cell r="N569">
            <v>38461.761365740742</v>
          </cell>
          <cell r="O569" t="str">
            <v>GCHATEAUGIRON</v>
          </cell>
          <cell r="P569">
            <v>38681.436157407406</v>
          </cell>
        </row>
        <row r="570">
          <cell r="A570" t="str">
            <v>1988</v>
          </cell>
          <cell r="B570" t="str">
            <v>CZ</v>
          </cell>
          <cell r="C570" t="str">
            <v>HUM</v>
          </cell>
          <cell r="D570" t="str">
            <v>A00</v>
          </cell>
          <cell r="E570" t="str">
            <v>FTE</v>
          </cell>
          <cell r="F570" t="str">
            <v>T</v>
          </cell>
          <cell r="G570" t="str">
            <v>TOTAL</v>
          </cell>
          <cell r="H570" t="str">
            <v>RSE</v>
          </cell>
          <cell r="J570" t="str">
            <v>:</v>
          </cell>
          <cell r="K570" t="str">
            <v>NC</v>
          </cell>
          <cell r="M570" t="str">
            <v>V</v>
          </cell>
          <cell r="N570">
            <v>38461.761365740742</v>
          </cell>
          <cell r="O570" t="str">
            <v>GCHATEAUGIRON</v>
          </cell>
          <cell r="P570">
            <v>38681.436099537037</v>
          </cell>
        </row>
        <row r="571">
          <cell r="A571" t="str">
            <v>1987</v>
          </cell>
          <cell r="B571" t="str">
            <v>CZ</v>
          </cell>
          <cell r="C571" t="str">
            <v>HUM</v>
          </cell>
          <cell r="D571" t="str">
            <v>A00</v>
          </cell>
          <cell r="E571" t="str">
            <v>FTE</v>
          </cell>
          <cell r="F571" t="str">
            <v>T</v>
          </cell>
          <cell r="G571" t="str">
            <v>TOTAL</v>
          </cell>
          <cell r="H571" t="str">
            <v>RSE</v>
          </cell>
          <cell r="J571" t="str">
            <v>:</v>
          </cell>
          <cell r="K571" t="str">
            <v>NC</v>
          </cell>
          <cell r="M571" t="str">
            <v>V</v>
          </cell>
          <cell r="N571">
            <v>38461.761365740742</v>
          </cell>
          <cell r="O571" t="str">
            <v>GCHATEAUGIRON</v>
          </cell>
          <cell r="P571">
            <v>38681.436053240737</v>
          </cell>
        </row>
        <row r="572">
          <cell r="A572" t="str">
            <v>1986</v>
          </cell>
          <cell r="B572" t="str">
            <v>CZ</v>
          </cell>
          <cell r="C572" t="str">
            <v>HUM</v>
          </cell>
          <cell r="D572" t="str">
            <v>A00</v>
          </cell>
          <cell r="E572" t="str">
            <v>FTE</v>
          </cell>
          <cell r="F572" t="str">
            <v>T</v>
          </cell>
          <cell r="G572" t="str">
            <v>TOTAL</v>
          </cell>
          <cell r="H572" t="str">
            <v>RSE</v>
          </cell>
          <cell r="J572" t="str">
            <v>:</v>
          </cell>
          <cell r="K572" t="str">
            <v>NC</v>
          </cell>
          <cell r="M572" t="str">
            <v>V</v>
          </cell>
          <cell r="N572">
            <v>38461.761365740742</v>
          </cell>
          <cell r="O572" t="str">
            <v>GCHATEAUGIRON</v>
          </cell>
          <cell r="P572">
            <v>38681.436006944445</v>
          </cell>
        </row>
        <row r="573">
          <cell r="A573" t="str">
            <v>1985</v>
          </cell>
          <cell r="B573" t="str">
            <v>CZ</v>
          </cell>
          <cell r="C573" t="str">
            <v>HUM</v>
          </cell>
          <cell r="D573" t="str">
            <v>A00</v>
          </cell>
          <cell r="E573" t="str">
            <v>FTE</v>
          </cell>
          <cell r="F573" t="str">
            <v>T</v>
          </cell>
          <cell r="G573" t="str">
            <v>TOTAL</v>
          </cell>
          <cell r="H573" t="str">
            <v>RSE</v>
          </cell>
          <cell r="J573" t="str">
            <v>:</v>
          </cell>
          <cell r="K573" t="str">
            <v>NC</v>
          </cell>
          <cell r="M573" t="str">
            <v>V</v>
          </cell>
          <cell r="N573">
            <v>38461.761365740742</v>
          </cell>
          <cell r="O573" t="str">
            <v>GCHATEAUGIRON</v>
          </cell>
          <cell r="P573">
            <v>38681.435960648145</v>
          </cell>
        </row>
        <row r="574">
          <cell r="A574" t="str">
            <v>1999</v>
          </cell>
          <cell r="B574" t="str">
            <v>BG</v>
          </cell>
          <cell r="C574" t="str">
            <v>NA_SC</v>
          </cell>
          <cell r="D574" t="str">
            <v>A00</v>
          </cell>
          <cell r="E574" t="str">
            <v>FTE</v>
          </cell>
          <cell r="F574" t="str">
            <v>T</v>
          </cell>
          <cell r="G574" t="str">
            <v>TOTAL</v>
          </cell>
          <cell r="H574" t="str">
            <v>RSE</v>
          </cell>
          <cell r="I574">
            <v>3717</v>
          </cell>
          <cell r="K574" t="str">
            <v>NC</v>
          </cell>
          <cell r="M574" t="str">
            <v>V</v>
          </cell>
          <cell r="N574">
            <v>38461.761365740742</v>
          </cell>
          <cell r="O574" t="str">
            <v>GCHATEAUGIRON</v>
          </cell>
          <cell r="P574">
            <v>38681.437372685185</v>
          </cell>
        </row>
        <row r="575">
          <cell r="A575" t="str">
            <v>1998</v>
          </cell>
          <cell r="B575" t="str">
            <v>BG</v>
          </cell>
          <cell r="C575" t="str">
            <v>NA_SC</v>
          </cell>
          <cell r="D575" t="str">
            <v>A00</v>
          </cell>
          <cell r="E575" t="str">
            <v>FTE</v>
          </cell>
          <cell r="F575" t="str">
            <v>T</v>
          </cell>
          <cell r="G575" t="str">
            <v>TOTAL</v>
          </cell>
          <cell r="H575" t="str">
            <v>RSE</v>
          </cell>
          <cell r="I575">
            <v>3752</v>
          </cell>
          <cell r="K575" t="str">
            <v>NC</v>
          </cell>
          <cell r="M575" t="str">
            <v>V</v>
          </cell>
          <cell r="N575">
            <v>38461.761365740742</v>
          </cell>
          <cell r="O575" t="str">
            <v>GCHATEAUGIRON</v>
          </cell>
          <cell r="P575">
            <v>38681.437164351853</v>
          </cell>
        </row>
        <row r="576">
          <cell r="A576" t="str">
            <v>1997</v>
          </cell>
          <cell r="B576" t="str">
            <v>BG</v>
          </cell>
          <cell r="C576" t="str">
            <v>NA_SC</v>
          </cell>
          <cell r="D576" t="str">
            <v>A00</v>
          </cell>
          <cell r="E576" t="str">
            <v>FTE</v>
          </cell>
          <cell r="F576" t="str">
            <v>T</v>
          </cell>
          <cell r="G576" t="str">
            <v>TOTAL</v>
          </cell>
          <cell r="H576" t="str">
            <v>RSE</v>
          </cell>
          <cell r="I576">
            <v>3163</v>
          </cell>
          <cell r="K576" t="str">
            <v>NC</v>
          </cell>
          <cell r="M576" t="str">
            <v>V</v>
          </cell>
          <cell r="N576">
            <v>38461.761365740742</v>
          </cell>
          <cell r="O576" t="str">
            <v>GCHATEAUGIRON</v>
          </cell>
          <cell r="P576">
            <v>38681.436967592592</v>
          </cell>
        </row>
        <row r="577">
          <cell r="A577" t="str">
            <v>1996</v>
          </cell>
          <cell r="B577" t="str">
            <v>BG</v>
          </cell>
          <cell r="C577" t="str">
            <v>NA_SC</v>
          </cell>
          <cell r="D577" t="str">
            <v>A00</v>
          </cell>
          <cell r="E577" t="str">
            <v>FTE</v>
          </cell>
          <cell r="F577" t="str">
            <v>T</v>
          </cell>
          <cell r="G577" t="str">
            <v>TOTAL</v>
          </cell>
          <cell r="H577" t="str">
            <v>RSE</v>
          </cell>
          <cell r="I577">
            <v>3704</v>
          </cell>
          <cell r="K577" t="str">
            <v>NC</v>
          </cell>
          <cell r="M577" t="str">
            <v>V</v>
          </cell>
          <cell r="N577">
            <v>38461.761365740742</v>
          </cell>
          <cell r="O577" t="str">
            <v>GCHATEAUGIRON</v>
          </cell>
          <cell r="P577">
            <v>38681.436805555553</v>
          </cell>
        </row>
        <row r="578">
          <cell r="A578" t="str">
            <v>1995</v>
          </cell>
          <cell r="B578" t="str">
            <v>BG</v>
          </cell>
          <cell r="C578" t="str">
            <v>NA_SC</v>
          </cell>
          <cell r="D578" t="str">
            <v>A00</v>
          </cell>
          <cell r="E578" t="str">
            <v>FTE</v>
          </cell>
          <cell r="F578" t="str">
            <v>T</v>
          </cell>
          <cell r="G578" t="str">
            <v>TOTAL</v>
          </cell>
          <cell r="H578" t="str">
            <v>RSE</v>
          </cell>
          <cell r="I578">
            <v>3645</v>
          </cell>
          <cell r="K578" t="str">
            <v>NC</v>
          </cell>
          <cell r="M578" t="str">
            <v>V</v>
          </cell>
          <cell r="N578">
            <v>38461.761365740742</v>
          </cell>
          <cell r="O578" t="str">
            <v>GCHATEAUGIRON</v>
          </cell>
          <cell r="P578">
            <v>38681.436666666668</v>
          </cell>
        </row>
        <row r="579">
          <cell r="A579" t="str">
            <v>1994</v>
          </cell>
          <cell r="B579" t="str">
            <v>BG</v>
          </cell>
          <cell r="C579" t="str">
            <v>NA_SC</v>
          </cell>
          <cell r="D579" t="str">
            <v>A00</v>
          </cell>
          <cell r="E579" t="str">
            <v>FTE</v>
          </cell>
          <cell r="F579" t="str">
            <v>T</v>
          </cell>
          <cell r="G579" t="str">
            <v>TOTAL</v>
          </cell>
          <cell r="H579" t="str">
            <v>RSE</v>
          </cell>
          <cell r="I579">
            <v>3086</v>
          </cell>
          <cell r="K579" t="str">
            <v>NC</v>
          </cell>
          <cell r="M579" t="str">
            <v>V</v>
          </cell>
          <cell r="N579">
            <v>38461.761365740742</v>
          </cell>
          <cell r="O579" t="str">
            <v>GCHATEAUGIRON</v>
          </cell>
          <cell r="P579">
            <v>38681.436539351853</v>
          </cell>
        </row>
        <row r="580">
          <cell r="A580" t="str">
            <v>1993</v>
          </cell>
          <cell r="B580" t="str">
            <v>BG</v>
          </cell>
          <cell r="C580" t="str">
            <v>NA_SC</v>
          </cell>
          <cell r="D580" t="str">
            <v>A00</v>
          </cell>
          <cell r="E580" t="str">
            <v>FTE</v>
          </cell>
          <cell r="F580" t="str">
            <v>T</v>
          </cell>
          <cell r="G580" t="str">
            <v>TOTAL</v>
          </cell>
          <cell r="H580" t="str">
            <v>RSE</v>
          </cell>
          <cell r="I580">
            <v>6124</v>
          </cell>
          <cell r="K580" t="str">
            <v>NC</v>
          </cell>
          <cell r="M580" t="str">
            <v>V</v>
          </cell>
          <cell r="N580">
            <v>38461.761365740742</v>
          </cell>
          <cell r="O580" t="str">
            <v>GCHATEAUGIRON</v>
          </cell>
          <cell r="P580">
            <v>38681.43644675926</v>
          </cell>
        </row>
        <row r="581">
          <cell r="A581" t="str">
            <v>1992</v>
          </cell>
          <cell r="B581" t="str">
            <v>BG</v>
          </cell>
          <cell r="C581" t="str">
            <v>NA_SC</v>
          </cell>
          <cell r="D581" t="str">
            <v>A00</v>
          </cell>
          <cell r="E581" t="str">
            <v>FTE</v>
          </cell>
          <cell r="F581" t="str">
            <v>T</v>
          </cell>
          <cell r="G581" t="str">
            <v>TOTAL</v>
          </cell>
          <cell r="H581" t="str">
            <v>RSE</v>
          </cell>
          <cell r="J581" t="str">
            <v>:</v>
          </cell>
          <cell r="K581" t="str">
            <v>NC</v>
          </cell>
          <cell r="M581" t="str">
            <v>V</v>
          </cell>
          <cell r="N581">
            <v>38461.761365740742</v>
          </cell>
          <cell r="O581" t="str">
            <v>GCHATEAUGIRON</v>
          </cell>
          <cell r="P581">
            <v>38681.436354166668</v>
          </cell>
        </row>
        <row r="582">
          <cell r="A582" t="str">
            <v>1991</v>
          </cell>
          <cell r="B582" t="str">
            <v>BG</v>
          </cell>
          <cell r="C582" t="str">
            <v>NA_SC</v>
          </cell>
          <cell r="D582" t="str">
            <v>A00</v>
          </cell>
          <cell r="E582" t="str">
            <v>FTE</v>
          </cell>
          <cell r="F582" t="str">
            <v>T</v>
          </cell>
          <cell r="G582" t="str">
            <v>TOTAL</v>
          </cell>
          <cell r="H582" t="str">
            <v>RSE</v>
          </cell>
          <cell r="J582" t="str">
            <v>:</v>
          </cell>
          <cell r="K582" t="str">
            <v>NC</v>
          </cell>
          <cell r="M582" t="str">
            <v>V</v>
          </cell>
          <cell r="N582">
            <v>38461.761365740742</v>
          </cell>
          <cell r="O582" t="str">
            <v>GCHATEAUGIRON</v>
          </cell>
          <cell r="P582">
            <v>38681.436273148145</v>
          </cell>
        </row>
        <row r="583">
          <cell r="A583" t="str">
            <v>1990</v>
          </cell>
          <cell r="B583" t="str">
            <v>BG</v>
          </cell>
          <cell r="C583" t="str">
            <v>NA_SC</v>
          </cell>
          <cell r="D583" t="str">
            <v>A00</v>
          </cell>
          <cell r="E583" t="str">
            <v>FTE</v>
          </cell>
          <cell r="F583" t="str">
            <v>T</v>
          </cell>
          <cell r="G583" t="str">
            <v>TOTAL</v>
          </cell>
          <cell r="H583" t="str">
            <v>RSE</v>
          </cell>
          <cell r="J583" t="str">
            <v>:</v>
          </cell>
          <cell r="K583" t="str">
            <v>NC</v>
          </cell>
          <cell r="M583" t="str">
            <v>V</v>
          </cell>
          <cell r="N583">
            <v>38461.761365740742</v>
          </cell>
          <cell r="O583" t="str">
            <v>GCHATEAUGIRON</v>
          </cell>
          <cell r="P583">
            <v>38681.436203703706</v>
          </cell>
        </row>
        <row r="584">
          <cell r="A584" t="str">
            <v>1989</v>
          </cell>
          <cell r="B584" t="str">
            <v>BG</v>
          </cell>
          <cell r="C584" t="str">
            <v>NA_SC</v>
          </cell>
          <cell r="D584" t="str">
            <v>A00</v>
          </cell>
          <cell r="E584" t="str">
            <v>FTE</v>
          </cell>
          <cell r="F584" t="str">
            <v>T</v>
          </cell>
          <cell r="G584" t="str">
            <v>TOTAL</v>
          </cell>
          <cell r="H584" t="str">
            <v>RSE</v>
          </cell>
          <cell r="J584" t="str">
            <v>:</v>
          </cell>
          <cell r="K584" t="str">
            <v>NC</v>
          </cell>
          <cell r="M584" t="str">
            <v>V</v>
          </cell>
          <cell r="N584">
            <v>38461.761365740742</v>
          </cell>
          <cell r="O584" t="str">
            <v>GCHATEAUGIRON</v>
          </cell>
          <cell r="P584">
            <v>38681.436145833337</v>
          </cell>
        </row>
        <row r="585">
          <cell r="A585" t="str">
            <v>1988</v>
          </cell>
          <cell r="B585" t="str">
            <v>BG</v>
          </cell>
          <cell r="C585" t="str">
            <v>NA_SC</v>
          </cell>
          <cell r="D585" t="str">
            <v>A00</v>
          </cell>
          <cell r="E585" t="str">
            <v>FTE</v>
          </cell>
          <cell r="F585" t="str">
            <v>T</v>
          </cell>
          <cell r="G585" t="str">
            <v>TOTAL</v>
          </cell>
          <cell r="H585" t="str">
            <v>RSE</v>
          </cell>
          <cell r="J585" t="str">
            <v>:</v>
          </cell>
          <cell r="K585" t="str">
            <v>NC</v>
          </cell>
          <cell r="M585" t="str">
            <v>V</v>
          </cell>
          <cell r="N585">
            <v>38461.761365740742</v>
          </cell>
          <cell r="O585" t="str">
            <v>GCHATEAUGIRON</v>
          </cell>
          <cell r="P585">
            <v>38681.436099537037</v>
          </cell>
        </row>
        <row r="586">
          <cell r="A586" t="str">
            <v>1987</v>
          </cell>
          <cell r="B586" t="str">
            <v>BG</v>
          </cell>
          <cell r="C586" t="str">
            <v>NA_SC</v>
          </cell>
          <cell r="D586" t="str">
            <v>A00</v>
          </cell>
          <cell r="E586" t="str">
            <v>FTE</v>
          </cell>
          <cell r="F586" t="str">
            <v>T</v>
          </cell>
          <cell r="G586" t="str">
            <v>TOTAL</v>
          </cell>
          <cell r="H586" t="str">
            <v>RSE</v>
          </cell>
          <cell r="J586" t="str">
            <v>:</v>
          </cell>
          <cell r="K586" t="str">
            <v>NC</v>
          </cell>
          <cell r="M586" t="str">
            <v>V</v>
          </cell>
          <cell r="N586">
            <v>38461.761365740742</v>
          </cell>
          <cell r="O586" t="str">
            <v>GCHATEAUGIRON</v>
          </cell>
          <cell r="P586">
            <v>38681.436041666668</v>
          </cell>
        </row>
        <row r="587">
          <cell r="A587" t="str">
            <v>1986</v>
          </cell>
          <cell r="B587" t="str">
            <v>BG</v>
          </cell>
          <cell r="C587" t="str">
            <v>NA_SC</v>
          </cell>
          <cell r="D587" t="str">
            <v>A00</v>
          </cell>
          <cell r="E587" t="str">
            <v>FTE</v>
          </cell>
          <cell r="F587" t="str">
            <v>T</v>
          </cell>
          <cell r="G587" t="str">
            <v>TOTAL</v>
          </cell>
          <cell r="H587" t="str">
            <v>RSE</v>
          </cell>
          <cell r="J587" t="str">
            <v>:</v>
          </cell>
          <cell r="K587" t="str">
            <v>NC</v>
          </cell>
          <cell r="M587" t="str">
            <v>V</v>
          </cell>
          <cell r="N587">
            <v>38461.761365740742</v>
          </cell>
          <cell r="O587" t="str">
            <v>GCHATEAUGIRON</v>
          </cell>
          <cell r="P587">
            <v>38681.435995370368</v>
          </cell>
        </row>
        <row r="588">
          <cell r="A588" t="str">
            <v>1985</v>
          </cell>
          <cell r="B588" t="str">
            <v>BG</v>
          </cell>
          <cell r="C588" t="str">
            <v>NA_SC</v>
          </cell>
          <cell r="D588" t="str">
            <v>A00</v>
          </cell>
          <cell r="E588" t="str">
            <v>FTE</v>
          </cell>
          <cell r="F588" t="str">
            <v>T</v>
          </cell>
          <cell r="G588" t="str">
            <v>TOTAL</v>
          </cell>
          <cell r="H588" t="str">
            <v>RSE</v>
          </cell>
          <cell r="J588" t="str">
            <v>:</v>
          </cell>
          <cell r="K588" t="str">
            <v>NC</v>
          </cell>
          <cell r="M588" t="str">
            <v>V</v>
          </cell>
          <cell r="N588">
            <v>38461.761365740742</v>
          </cell>
          <cell r="O588" t="str">
            <v>GCHATEAUGIRON</v>
          </cell>
          <cell r="P588">
            <v>38681.435960648145</v>
          </cell>
        </row>
        <row r="589">
          <cell r="A589" t="str">
            <v>1984</v>
          </cell>
          <cell r="B589" t="str">
            <v>BG</v>
          </cell>
          <cell r="C589" t="str">
            <v>NA_SC</v>
          </cell>
          <cell r="D589" t="str">
            <v>A00</v>
          </cell>
          <cell r="E589" t="str">
            <v>FTE</v>
          </cell>
          <cell r="F589" t="str">
            <v>T</v>
          </cell>
          <cell r="G589" t="str">
            <v>TOTAL</v>
          </cell>
          <cell r="H589" t="str">
            <v>RSE</v>
          </cell>
          <cell r="J589" t="str">
            <v>:</v>
          </cell>
          <cell r="K589" t="str">
            <v>NC</v>
          </cell>
          <cell r="M589" t="str">
            <v>V</v>
          </cell>
          <cell r="N589">
            <v>38461.761365740742</v>
          </cell>
          <cell r="O589" t="str">
            <v>GCHATEAUGIRON</v>
          </cell>
          <cell r="P589">
            <v>38681.435925925929</v>
          </cell>
        </row>
        <row r="590">
          <cell r="A590" t="str">
            <v>1983</v>
          </cell>
          <cell r="B590" t="str">
            <v>BG</v>
          </cell>
          <cell r="C590" t="str">
            <v>NA_SC</v>
          </cell>
          <cell r="D590" t="str">
            <v>A00</v>
          </cell>
          <cell r="E590" t="str">
            <v>FTE</v>
          </cell>
          <cell r="F590" t="str">
            <v>T</v>
          </cell>
          <cell r="G590" t="str">
            <v>TOTAL</v>
          </cell>
          <cell r="H590" t="str">
            <v>RSE</v>
          </cell>
          <cell r="J590" t="str">
            <v>:</v>
          </cell>
          <cell r="K590" t="str">
            <v>NC</v>
          </cell>
          <cell r="M590" t="str">
            <v>V</v>
          </cell>
          <cell r="N590">
            <v>38461.761365740742</v>
          </cell>
          <cell r="O590" t="str">
            <v>GCHATEAUGIRON</v>
          </cell>
          <cell r="P590">
            <v>38681.435891203706</v>
          </cell>
        </row>
        <row r="591">
          <cell r="A591" t="str">
            <v>1982</v>
          </cell>
          <cell r="B591" t="str">
            <v>BG</v>
          </cell>
          <cell r="C591" t="str">
            <v>NA_SC</v>
          </cell>
          <cell r="D591" t="str">
            <v>A00</v>
          </cell>
          <cell r="E591" t="str">
            <v>FTE</v>
          </cell>
          <cell r="F591" t="str">
            <v>T</v>
          </cell>
          <cell r="G591" t="str">
            <v>TOTAL</v>
          </cell>
          <cell r="H591" t="str">
            <v>RSE</v>
          </cell>
          <cell r="J591" t="str">
            <v>:</v>
          </cell>
          <cell r="K591" t="str">
            <v>NC</v>
          </cell>
          <cell r="M591" t="str">
            <v>V</v>
          </cell>
          <cell r="N591">
            <v>38461.761365740742</v>
          </cell>
          <cell r="O591" t="str">
            <v>GCHATEAUGIRON</v>
          </cell>
          <cell r="P591">
            <v>38681.435856481483</v>
          </cell>
        </row>
        <row r="592">
          <cell r="A592" t="str">
            <v>1981</v>
          </cell>
          <cell r="B592" t="str">
            <v>BG</v>
          </cell>
          <cell r="C592" t="str">
            <v>NA_SC</v>
          </cell>
          <cell r="D592" t="str">
            <v>A00</v>
          </cell>
          <cell r="E592" t="str">
            <v>FTE</v>
          </cell>
          <cell r="F592" t="str">
            <v>T</v>
          </cell>
          <cell r="G592" t="str">
            <v>TOTAL</v>
          </cell>
          <cell r="H592" t="str">
            <v>RSE</v>
          </cell>
          <cell r="J592" t="str">
            <v>:</v>
          </cell>
          <cell r="K592" t="str">
            <v>NC</v>
          </cell>
          <cell r="M592" t="str">
            <v>V</v>
          </cell>
          <cell r="N592">
            <v>38461.761365740742</v>
          </cell>
          <cell r="O592" t="str">
            <v>GCHATEAUGIRON</v>
          </cell>
          <cell r="P592">
            <v>38681.435833333337</v>
          </cell>
        </row>
        <row r="593">
          <cell r="A593" t="str">
            <v>1980</v>
          </cell>
          <cell r="B593" t="str">
            <v>BG</v>
          </cell>
          <cell r="C593" t="str">
            <v>NA_SC</v>
          </cell>
          <cell r="D593" t="str">
            <v>A00</v>
          </cell>
          <cell r="E593" t="str">
            <v>FTE</v>
          </cell>
          <cell r="F593" t="str">
            <v>T</v>
          </cell>
          <cell r="G593" t="str">
            <v>TOTAL</v>
          </cell>
          <cell r="H593" t="str">
            <v>RSE</v>
          </cell>
          <cell r="J593" t="str">
            <v>:</v>
          </cell>
          <cell r="K593" t="str">
            <v>NC</v>
          </cell>
          <cell r="M593" t="str">
            <v>V</v>
          </cell>
          <cell r="N593">
            <v>38461.761365740742</v>
          </cell>
          <cell r="O593" t="str">
            <v>GCHATEAUGIRON</v>
          </cell>
          <cell r="P593">
            <v>38681.435798611114</v>
          </cell>
        </row>
        <row r="594">
          <cell r="A594" t="str">
            <v>2002</v>
          </cell>
          <cell r="B594" t="str">
            <v>HR</v>
          </cell>
          <cell r="C594" t="str">
            <v>NA_SC</v>
          </cell>
          <cell r="D594" t="str">
            <v>A00</v>
          </cell>
          <cell r="E594" t="str">
            <v>FTE</v>
          </cell>
          <cell r="F594" t="str">
            <v>T</v>
          </cell>
          <cell r="G594" t="str">
            <v>TOTAL</v>
          </cell>
          <cell r="H594" t="str">
            <v>RSE</v>
          </cell>
          <cell r="I594">
            <v>1363</v>
          </cell>
          <cell r="K594" t="str">
            <v>MS</v>
          </cell>
          <cell r="M594" t="str">
            <v>V</v>
          </cell>
          <cell r="N594">
            <v>38461.761365740742</v>
          </cell>
          <cell r="O594" t="str">
            <v>GCHATEAUGIRON</v>
          </cell>
          <cell r="P594">
            <v>38681.438275462962</v>
          </cell>
          <cell r="Q594" t="str">
            <v>gchateaug</v>
          </cell>
        </row>
        <row r="595">
          <cell r="A595" t="str">
            <v>2001</v>
          </cell>
          <cell r="B595" t="str">
            <v>HR</v>
          </cell>
          <cell r="C595" t="str">
            <v>NA_SC</v>
          </cell>
          <cell r="D595" t="str">
            <v>A00</v>
          </cell>
          <cell r="E595" t="str">
            <v>FTE</v>
          </cell>
          <cell r="F595" t="str">
            <v>T</v>
          </cell>
          <cell r="G595" t="str">
            <v>TOTAL</v>
          </cell>
          <cell r="H595" t="str">
            <v>RSE</v>
          </cell>
          <cell r="J595" t="str">
            <v>:</v>
          </cell>
          <cell r="K595" t="str">
            <v>NC</v>
          </cell>
          <cell r="M595" t="str">
            <v>V</v>
          </cell>
          <cell r="N595">
            <v>38461.761365740742</v>
          </cell>
          <cell r="O595" t="str">
            <v>GCHATEAUGIRON</v>
          </cell>
          <cell r="P595">
            <v>38681.437962962962</v>
          </cell>
        </row>
        <row r="596">
          <cell r="A596" t="str">
            <v>1991</v>
          </cell>
          <cell r="B596" t="str">
            <v>CZ</v>
          </cell>
          <cell r="C596" t="str">
            <v>NA_SC</v>
          </cell>
          <cell r="D596" t="str">
            <v>A00</v>
          </cell>
          <cell r="E596" t="str">
            <v>FTE</v>
          </cell>
          <cell r="F596" t="str">
            <v>T</v>
          </cell>
          <cell r="G596" t="str">
            <v>TOTAL</v>
          </cell>
          <cell r="H596" t="str">
            <v>RSE</v>
          </cell>
          <cell r="J596" t="str">
            <v>:</v>
          </cell>
          <cell r="K596" t="str">
            <v>NC</v>
          </cell>
          <cell r="M596" t="str">
            <v>V</v>
          </cell>
          <cell r="N596">
            <v>38461.761354166665</v>
          </cell>
          <cell r="O596" t="str">
            <v>GCHATEAUGIRON</v>
          </cell>
          <cell r="P596">
            <v>38681.436284722222</v>
          </cell>
        </row>
        <row r="597">
          <cell r="A597" t="str">
            <v>1990</v>
          </cell>
          <cell r="B597" t="str">
            <v>CZ</v>
          </cell>
          <cell r="C597" t="str">
            <v>NA_SC</v>
          </cell>
          <cell r="D597" t="str">
            <v>A00</v>
          </cell>
          <cell r="E597" t="str">
            <v>FTE</v>
          </cell>
          <cell r="F597" t="str">
            <v>T</v>
          </cell>
          <cell r="G597" t="str">
            <v>TOTAL</v>
          </cell>
          <cell r="H597" t="str">
            <v>RSE</v>
          </cell>
          <cell r="J597" t="str">
            <v>:</v>
          </cell>
          <cell r="K597" t="str">
            <v>NC</v>
          </cell>
          <cell r="M597" t="str">
            <v>V</v>
          </cell>
          <cell r="N597">
            <v>38461.761354166665</v>
          </cell>
          <cell r="O597" t="str">
            <v>GCHATEAUGIRON</v>
          </cell>
          <cell r="P597">
            <v>38681.436215277776</v>
          </cell>
        </row>
        <row r="598">
          <cell r="A598" t="str">
            <v>1989</v>
          </cell>
          <cell r="B598" t="str">
            <v>CZ</v>
          </cell>
          <cell r="C598" t="str">
            <v>NA_SC</v>
          </cell>
          <cell r="D598" t="str">
            <v>A00</v>
          </cell>
          <cell r="E598" t="str">
            <v>FTE</v>
          </cell>
          <cell r="F598" t="str">
            <v>T</v>
          </cell>
          <cell r="G598" t="str">
            <v>TOTAL</v>
          </cell>
          <cell r="H598" t="str">
            <v>RSE</v>
          </cell>
          <cell r="J598" t="str">
            <v>:</v>
          </cell>
          <cell r="K598" t="str">
            <v>NC</v>
          </cell>
          <cell r="M598" t="str">
            <v>V</v>
          </cell>
          <cell r="N598">
            <v>38461.761354166665</v>
          </cell>
          <cell r="O598" t="str">
            <v>GCHATEAUGIRON</v>
          </cell>
          <cell r="P598">
            <v>38681.436157407406</v>
          </cell>
        </row>
        <row r="599">
          <cell r="A599" t="str">
            <v>1988</v>
          </cell>
          <cell r="B599" t="str">
            <v>CZ</v>
          </cell>
          <cell r="C599" t="str">
            <v>NA_SC</v>
          </cell>
          <cell r="D599" t="str">
            <v>A00</v>
          </cell>
          <cell r="E599" t="str">
            <v>FTE</v>
          </cell>
          <cell r="F599" t="str">
            <v>T</v>
          </cell>
          <cell r="G599" t="str">
            <v>TOTAL</v>
          </cell>
          <cell r="H599" t="str">
            <v>RSE</v>
          </cell>
          <cell r="J599" t="str">
            <v>:</v>
          </cell>
          <cell r="K599" t="str">
            <v>NC</v>
          </cell>
          <cell r="M599" t="str">
            <v>V</v>
          </cell>
          <cell r="N599">
            <v>38461.761354166665</v>
          </cell>
          <cell r="O599" t="str">
            <v>GCHATEAUGIRON</v>
          </cell>
          <cell r="P599">
            <v>38681.436099537037</v>
          </cell>
        </row>
        <row r="600">
          <cell r="A600" t="str">
            <v>1987</v>
          </cell>
          <cell r="B600" t="str">
            <v>CZ</v>
          </cell>
          <cell r="C600" t="str">
            <v>NA_SC</v>
          </cell>
          <cell r="D600" t="str">
            <v>A00</v>
          </cell>
          <cell r="E600" t="str">
            <v>FTE</v>
          </cell>
          <cell r="F600" t="str">
            <v>T</v>
          </cell>
          <cell r="G600" t="str">
            <v>TOTAL</v>
          </cell>
          <cell r="H600" t="str">
            <v>RSE</v>
          </cell>
          <cell r="J600" t="str">
            <v>:</v>
          </cell>
          <cell r="K600" t="str">
            <v>NC</v>
          </cell>
          <cell r="M600" t="str">
            <v>V</v>
          </cell>
          <cell r="N600">
            <v>38461.761354166665</v>
          </cell>
          <cell r="O600" t="str">
            <v>GCHATEAUGIRON</v>
          </cell>
          <cell r="P600">
            <v>38681.436053240737</v>
          </cell>
        </row>
        <row r="601">
          <cell r="A601" t="str">
            <v>1986</v>
          </cell>
          <cell r="B601" t="str">
            <v>CZ</v>
          </cell>
          <cell r="C601" t="str">
            <v>NA_SC</v>
          </cell>
          <cell r="D601" t="str">
            <v>A00</v>
          </cell>
          <cell r="E601" t="str">
            <v>FTE</v>
          </cell>
          <cell r="F601" t="str">
            <v>T</v>
          </cell>
          <cell r="G601" t="str">
            <v>TOTAL</v>
          </cell>
          <cell r="H601" t="str">
            <v>RSE</v>
          </cell>
          <cell r="J601" t="str">
            <v>:</v>
          </cell>
          <cell r="K601" t="str">
            <v>NC</v>
          </cell>
          <cell r="M601" t="str">
            <v>V</v>
          </cell>
          <cell r="N601">
            <v>38461.761354166665</v>
          </cell>
          <cell r="O601" t="str">
            <v>GCHATEAUGIRON</v>
          </cell>
          <cell r="P601">
            <v>38681.436006944445</v>
          </cell>
        </row>
        <row r="602">
          <cell r="A602" t="str">
            <v>1985</v>
          </cell>
          <cell r="B602" t="str">
            <v>CZ</v>
          </cell>
          <cell r="C602" t="str">
            <v>NA_SC</v>
          </cell>
          <cell r="D602" t="str">
            <v>A00</v>
          </cell>
          <cell r="E602" t="str">
            <v>FTE</v>
          </cell>
          <cell r="F602" t="str">
            <v>T</v>
          </cell>
          <cell r="G602" t="str">
            <v>TOTAL</v>
          </cell>
          <cell r="H602" t="str">
            <v>RSE</v>
          </cell>
          <cell r="J602" t="str">
            <v>:</v>
          </cell>
          <cell r="K602" t="str">
            <v>NC</v>
          </cell>
          <cell r="M602" t="str">
            <v>V</v>
          </cell>
          <cell r="N602">
            <v>38461.761354166665</v>
          </cell>
          <cell r="O602" t="str">
            <v>GCHATEAUGIRON</v>
          </cell>
          <cell r="P602">
            <v>38681.435960648145</v>
          </cell>
        </row>
        <row r="603">
          <cell r="A603" t="str">
            <v>1984</v>
          </cell>
          <cell r="B603" t="str">
            <v>CZ</v>
          </cell>
          <cell r="C603" t="str">
            <v>NA_SC</v>
          </cell>
          <cell r="D603" t="str">
            <v>A00</v>
          </cell>
          <cell r="E603" t="str">
            <v>FTE</v>
          </cell>
          <cell r="F603" t="str">
            <v>T</v>
          </cell>
          <cell r="G603" t="str">
            <v>TOTAL</v>
          </cell>
          <cell r="H603" t="str">
            <v>RSE</v>
          </cell>
          <cell r="J603" t="str">
            <v>:</v>
          </cell>
          <cell r="K603" t="str">
            <v>NC</v>
          </cell>
          <cell r="M603" t="str">
            <v>V</v>
          </cell>
          <cell r="N603">
            <v>38461.761354166665</v>
          </cell>
          <cell r="O603" t="str">
            <v>GCHATEAUGIRON</v>
          </cell>
          <cell r="P603">
            <v>38681.435925925929</v>
          </cell>
        </row>
        <row r="604">
          <cell r="A604" t="str">
            <v>1983</v>
          </cell>
          <cell r="B604" t="str">
            <v>CZ</v>
          </cell>
          <cell r="C604" t="str">
            <v>NA_SC</v>
          </cell>
          <cell r="D604" t="str">
            <v>A00</v>
          </cell>
          <cell r="E604" t="str">
            <v>FTE</v>
          </cell>
          <cell r="F604" t="str">
            <v>T</v>
          </cell>
          <cell r="G604" t="str">
            <v>TOTAL</v>
          </cell>
          <cell r="H604" t="str">
            <v>RSE</v>
          </cell>
          <cell r="J604" t="str">
            <v>:</v>
          </cell>
          <cell r="K604" t="str">
            <v>NC</v>
          </cell>
          <cell r="M604" t="str">
            <v>V</v>
          </cell>
          <cell r="N604">
            <v>38461.761354166665</v>
          </cell>
          <cell r="O604" t="str">
            <v>GCHATEAUGIRON</v>
          </cell>
          <cell r="P604">
            <v>38681.435891203706</v>
          </cell>
        </row>
        <row r="605">
          <cell r="A605" t="str">
            <v>1982</v>
          </cell>
          <cell r="B605" t="str">
            <v>CZ</v>
          </cell>
          <cell r="C605" t="str">
            <v>NA_SC</v>
          </cell>
          <cell r="D605" t="str">
            <v>A00</v>
          </cell>
          <cell r="E605" t="str">
            <v>FTE</v>
          </cell>
          <cell r="F605" t="str">
            <v>T</v>
          </cell>
          <cell r="G605" t="str">
            <v>TOTAL</v>
          </cell>
          <cell r="H605" t="str">
            <v>RSE</v>
          </cell>
          <cell r="J605" t="str">
            <v>:</v>
          </cell>
          <cell r="K605" t="str">
            <v>NC</v>
          </cell>
          <cell r="M605" t="str">
            <v>V</v>
          </cell>
          <cell r="N605">
            <v>38461.761354166665</v>
          </cell>
          <cell r="O605" t="str">
            <v>GCHATEAUGIRON</v>
          </cell>
          <cell r="P605">
            <v>38681.435868055552</v>
          </cell>
        </row>
        <row r="606">
          <cell r="A606" t="str">
            <v>1981</v>
          </cell>
          <cell r="B606" t="str">
            <v>CZ</v>
          </cell>
          <cell r="C606" t="str">
            <v>NA_SC</v>
          </cell>
          <cell r="D606" t="str">
            <v>A00</v>
          </cell>
          <cell r="E606" t="str">
            <v>FTE</v>
          </cell>
          <cell r="F606" t="str">
            <v>T</v>
          </cell>
          <cell r="G606" t="str">
            <v>TOTAL</v>
          </cell>
          <cell r="H606" t="str">
            <v>RSE</v>
          </cell>
          <cell r="J606" t="str">
            <v>:</v>
          </cell>
          <cell r="K606" t="str">
            <v>NC</v>
          </cell>
          <cell r="M606" t="str">
            <v>V</v>
          </cell>
          <cell r="N606">
            <v>38461.761354166665</v>
          </cell>
          <cell r="O606" t="str">
            <v>GCHATEAUGIRON</v>
          </cell>
          <cell r="P606">
            <v>38681.435833333337</v>
          </cell>
        </row>
        <row r="607">
          <cell r="A607" t="str">
            <v>1980</v>
          </cell>
          <cell r="B607" t="str">
            <v>CZ</v>
          </cell>
          <cell r="C607" t="str">
            <v>NA_SC</v>
          </cell>
          <cell r="D607" t="str">
            <v>A00</v>
          </cell>
          <cell r="E607" t="str">
            <v>FTE</v>
          </cell>
          <cell r="F607" t="str">
            <v>T</v>
          </cell>
          <cell r="G607" t="str">
            <v>TOTAL</v>
          </cell>
          <cell r="H607" t="str">
            <v>RSE</v>
          </cell>
          <cell r="J607" t="str">
            <v>:</v>
          </cell>
          <cell r="K607" t="str">
            <v>NC</v>
          </cell>
          <cell r="M607" t="str">
            <v>V</v>
          </cell>
          <cell r="N607">
            <v>38461.761354166665</v>
          </cell>
          <cell r="O607" t="str">
            <v>GCHATEAUGIRON</v>
          </cell>
          <cell r="P607">
            <v>38681.435810185183</v>
          </cell>
        </row>
        <row r="608">
          <cell r="A608" t="str">
            <v>2002</v>
          </cell>
          <cell r="B608" t="str">
            <v>EE</v>
          </cell>
          <cell r="C608" t="str">
            <v>NA_SC</v>
          </cell>
          <cell r="D608" t="str">
            <v>A00</v>
          </cell>
          <cell r="E608" t="str">
            <v>FTE</v>
          </cell>
          <cell r="F608" t="str">
            <v>T</v>
          </cell>
          <cell r="G608" t="str">
            <v>TOTAL</v>
          </cell>
          <cell r="H608" t="str">
            <v>RSE</v>
          </cell>
          <cell r="I608">
            <v>859</v>
          </cell>
          <cell r="K608" t="str">
            <v>MS</v>
          </cell>
          <cell r="M608" t="str">
            <v>V</v>
          </cell>
          <cell r="N608">
            <v>38461.761354166665</v>
          </cell>
          <cell r="O608" t="str">
            <v>GCHATEAUGIRON</v>
          </cell>
          <cell r="P608">
            <v>38681.438240740739</v>
          </cell>
          <cell r="Q608" t="str">
            <v>gchateaug</v>
          </cell>
        </row>
        <row r="609">
          <cell r="A609" t="str">
            <v>2001</v>
          </cell>
          <cell r="B609" t="str">
            <v>EE</v>
          </cell>
          <cell r="C609" t="str">
            <v>NA_SC</v>
          </cell>
          <cell r="D609" t="str">
            <v>A00</v>
          </cell>
          <cell r="E609" t="str">
            <v>FTE</v>
          </cell>
          <cell r="F609" t="str">
            <v>T</v>
          </cell>
          <cell r="G609" t="str">
            <v>TOTAL</v>
          </cell>
          <cell r="H609" t="str">
            <v>RSE</v>
          </cell>
          <cell r="J609" t="str">
            <v>:</v>
          </cell>
          <cell r="K609" t="str">
            <v>NC</v>
          </cell>
          <cell r="M609" t="str">
            <v>V</v>
          </cell>
          <cell r="N609">
            <v>38461.761354166665</v>
          </cell>
          <cell r="O609" t="str">
            <v>GCHATEAUGIRON</v>
          </cell>
          <cell r="P609">
            <v>38681.437928240739</v>
          </cell>
        </row>
        <row r="610">
          <cell r="A610" t="str">
            <v>2000</v>
          </cell>
          <cell r="B610" t="str">
            <v>EE</v>
          </cell>
          <cell r="C610" t="str">
            <v>NA_SC</v>
          </cell>
          <cell r="D610" t="str">
            <v>A00</v>
          </cell>
          <cell r="E610" t="str">
            <v>FTE</v>
          </cell>
          <cell r="F610" t="str">
            <v>T</v>
          </cell>
          <cell r="G610" t="str">
            <v>TOTAL</v>
          </cell>
          <cell r="H610" t="str">
            <v>RSE</v>
          </cell>
          <cell r="J610" t="str">
            <v>:</v>
          </cell>
          <cell r="K610" t="str">
            <v>NC</v>
          </cell>
          <cell r="M610" t="str">
            <v>V</v>
          </cell>
          <cell r="N610">
            <v>38461.761354166665</v>
          </cell>
          <cell r="O610" t="str">
            <v>GCHATEAUGIRON</v>
          </cell>
          <cell r="P610">
            <v>38681.437685185185</v>
          </cell>
        </row>
        <row r="611">
          <cell r="A611" t="str">
            <v>1999</v>
          </cell>
          <cell r="B611" t="str">
            <v>EE</v>
          </cell>
          <cell r="C611" t="str">
            <v>NA_SC</v>
          </cell>
          <cell r="D611" t="str">
            <v>A00</v>
          </cell>
          <cell r="E611" t="str">
            <v>FTE</v>
          </cell>
          <cell r="F611" t="str">
            <v>T</v>
          </cell>
          <cell r="G611" t="str">
            <v>TOTAL</v>
          </cell>
          <cell r="H611" t="str">
            <v>RSE</v>
          </cell>
          <cell r="J611" t="str">
            <v>:</v>
          </cell>
          <cell r="K611" t="str">
            <v>NC</v>
          </cell>
          <cell r="M611" t="str">
            <v>V</v>
          </cell>
          <cell r="N611">
            <v>38461.761354166665</v>
          </cell>
          <cell r="O611" t="str">
            <v>GCHATEAUGIRON</v>
          </cell>
          <cell r="P611">
            <v>38681.437442129631</v>
          </cell>
        </row>
        <row r="612">
          <cell r="A612" t="str">
            <v>1998</v>
          </cell>
          <cell r="B612" t="str">
            <v>EE</v>
          </cell>
          <cell r="C612" t="str">
            <v>NA_SC</v>
          </cell>
          <cell r="D612" t="str">
            <v>A00</v>
          </cell>
          <cell r="E612" t="str">
            <v>FTE</v>
          </cell>
          <cell r="F612" t="str">
            <v>T</v>
          </cell>
          <cell r="G612" t="str">
            <v>TOTAL</v>
          </cell>
          <cell r="H612" t="str">
            <v>RSE</v>
          </cell>
          <cell r="J612" t="str">
            <v>:</v>
          </cell>
          <cell r="K612" t="str">
            <v>NC</v>
          </cell>
          <cell r="M612" t="str">
            <v>V</v>
          </cell>
          <cell r="N612">
            <v>38461.761354166665</v>
          </cell>
          <cell r="O612" t="str">
            <v>GCHATEAUGIRON</v>
          </cell>
          <cell r="P612">
            <v>38681.437210648146</v>
          </cell>
        </row>
        <row r="613">
          <cell r="A613" t="str">
            <v>1997</v>
          </cell>
          <cell r="B613" t="str">
            <v>EE</v>
          </cell>
          <cell r="C613" t="str">
            <v>NA_SC</v>
          </cell>
          <cell r="D613" t="str">
            <v>A00</v>
          </cell>
          <cell r="E613" t="str">
            <v>FTE</v>
          </cell>
          <cell r="F613" t="str">
            <v>T</v>
          </cell>
          <cell r="G613" t="str">
            <v>TOTAL</v>
          </cell>
          <cell r="H613" t="str">
            <v>RSE</v>
          </cell>
          <cell r="J613" t="str">
            <v>:</v>
          </cell>
          <cell r="K613" t="str">
            <v>NC</v>
          </cell>
          <cell r="M613" t="str">
            <v>V</v>
          </cell>
          <cell r="N613">
            <v>38461.761354166665</v>
          </cell>
          <cell r="O613" t="str">
            <v>GCHATEAUGIRON</v>
          </cell>
          <cell r="P613">
            <v>38681.437025462961</v>
          </cell>
        </row>
        <row r="614">
          <cell r="A614" t="str">
            <v>1996</v>
          </cell>
          <cell r="B614" t="str">
            <v>EE</v>
          </cell>
          <cell r="C614" t="str">
            <v>NA_SC</v>
          </cell>
          <cell r="D614" t="str">
            <v>A00</v>
          </cell>
          <cell r="E614" t="str">
            <v>FTE</v>
          </cell>
          <cell r="F614" t="str">
            <v>T</v>
          </cell>
          <cell r="G614" t="str">
            <v>TOTAL</v>
          </cell>
          <cell r="H614" t="str">
            <v>RSE</v>
          </cell>
          <cell r="J614" t="str">
            <v>:</v>
          </cell>
          <cell r="K614" t="str">
            <v>NC</v>
          </cell>
          <cell r="M614" t="str">
            <v>V</v>
          </cell>
          <cell r="N614">
            <v>38461.761354166665</v>
          </cell>
          <cell r="O614" t="str">
            <v>GCHATEAUGIRON</v>
          </cell>
          <cell r="P614">
            <v>38681.436851851853</v>
          </cell>
        </row>
        <row r="615">
          <cell r="A615" t="str">
            <v>1995</v>
          </cell>
          <cell r="B615" t="str">
            <v>EE</v>
          </cell>
          <cell r="C615" t="str">
            <v>NA_SC</v>
          </cell>
          <cell r="D615" t="str">
            <v>A00</v>
          </cell>
          <cell r="E615" t="str">
            <v>FTE</v>
          </cell>
          <cell r="F615" t="str">
            <v>T</v>
          </cell>
          <cell r="G615" t="str">
            <v>TOTAL</v>
          </cell>
          <cell r="H615" t="str">
            <v>RSE</v>
          </cell>
          <cell r="J615" t="str">
            <v>:</v>
          </cell>
          <cell r="K615" t="str">
            <v>NC</v>
          </cell>
          <cell r="M615" t="str">
            <v>V</v>
          </cell>
          <cell r="N615">
            <v>38461.761354166665</v>
          </cell>
          <cell r="O615" t="str">
            <v>GCHATEAUGIRON</v>
          </cell>
          <cell r="P615">
            <v>38681.436701388891</v>
          </cell>
        </row>
        <row r="616">
          <cell r="A616" t="str">
            <v>1994</v>
          </cell>
          <cell r="B616" t="str">
            <v>EE</v>
          </cell>
          <cell r="C616" t="str">
            <v>NA_SC</v>
          </cell>
          <cell r="D616" t="str">
            <v>A00</v>
          </cell>
          <cell r="E616" t="str">
            <v>FTE</v>
          </cell>
          <cell r="F616" t="str">
            <v>T</v>
          </cell>
          <cell r="G616" t="str">
            <v>TOTAL</v>
          </cell>
          <cell r="H616" t="str">
            <v>RSE</v>
          </cell>
          <cell r="J616" t="str">
            <v>:</v>
          </cell>
          <cell r="K616" t="str">
            <v>NC</v>
          </cell>
          <cell r="M616" t="str">
            <v>V</v>
          </cell>
          <cell r="N616">
            <v>38461.761354166665</v>
          </cell>
          <cell r="O616" t="str">
            <v>GCHATEAUGIRON</v>
          </cell>
          <cell r="P616">
            <v>38681.436574074076</v>
          </cell>
        </row>
        <row r="617">
          <cell r="A617" t="str">
            <v>1993</v>
          </cell>
          <cell r="B617" t="str">
            <v>EE</v>
          </cell>
          <cell r="C617" t="str">
            <v>NA_SC</v>
          </cell>
          <cell r="D617" t="str">
            <v>A00</v>
          </cell>
          <cell r="E617" t="str">
            <v>FTE</v>
          </cell>
          <cell r="F617" t="str">
            <v>T</v>
          </cell>
          <cell r="G617" t="str">
            <v>TOTAL</v>
          </cell>
          <cell r="H617" t="str">
            <v>RSE</v>
          </cell>
          <cell r="J617" t="str">
            <v>:</v>
          </cell>
          <cell r="K617" t="str">
            <v>NC</v>
          </cell>
          <cell r="M617" t="str">
            <v>V</v>
          </cell>
          <cell r="N617">
            <v>38461.761354166665</v>
          </cell>
          <cell r="O617" t="str">
            <v>GCHATEAUGIRON</v>
          </cell>
          <cell r="P617">
            <v>38681.436469907407</v>
          </cell>
        </row>
        <row r="618">
          <cell r="A618" t="str">
            <v>1992</v>
          </cell>
          <cell r="B618" t="str">
            <v>EE</v>
          </cell>
          <cell r="C618" t="str">
            <v>NA_SC</v>
          </cell>
          <cell r="D618" t="str">
            <v>A00</v>
          </cell>
          <cell r="E618" t="str">
            <v>FTE</v>
          </cell>
          <cell r="F618" t="str">
            <v>T</v>
          </cell>
          <cell r="G618" t="str">
            <v>TOTAL</v>
          </cell>
          <cell r="H618" t="str">
            <v>RSE</v>
          </cell>
          <cell r="J618" t="str">
            <v>:</v>
          </cell>
          <cell r="K618" t="str">
            <v>NC</v>
          </cell>
          <cell r="M618" t="str">
            <v>V</v>
          </cell>
          <cell r="N618">
            <v>38461.761354166665</v>
          </cell>
          <cell r="O618" t="str">
            <v>GCHATEAUGIRON</v>
          </cell>
          <cell r="P618">
            <v>38681.436377314814</v>
          </cell>
        </row>
        <row r="619">
          <cell r="A619" t="str">
            <v>1991</v>
          </cell>
          <cell r="B619" t="str">
            <v>EE</v>
          </cell>
          <cell r="C619" t="str">
            <v>NA_SC</v>
          </cell>
          <cell r="D619" t="str">
            <v>A00</v>
          </cell>
          <cell r="E619" t="str">
            <v>FTE</v>
          </cell>
          <cell r="F619" t="str">
            <v>T</v>
          </cell>
          <cell r="G619" t="str">
            <v>TOTAL</v>
          </cell>
          <cell r="H619" t="str">
            <v>RSE</v>
          </cell>
          <cell r="J619" t="str">
            <v>:</v>
          </cell>
          <cell r="K619" t="str">
            <v>NC</v>
          </cell>
          <cell r="M619" t="str">
            <v>V</v>
          </cell>
          <cell r="N619">
            <v>38461.761354166665</v>
          </cell>
          <cell r="O619" t="str">
            <v>GCHATEAUGIRON</v>
          </cell>
          <cell r="P619">
            <v>38681.436296296299</v>
          </cell>
        </row>
        <row r="620">
          <cell r="A620" t="str">
            <v>1990</v>
          </cell>
          <cell r="B620" t="str">
            <v>EE</v>
          </cell>
          <cell r="C620" t="str">
            <v>NA_SC</v>
          </cell>
          <cell r="D620" t="str">
            <v>A00</v>
          </cell>
          <cell r="E620" t="str">
            <v>FTE</v>
          </cell>
          <cell r="F620" t="str">
            <v>T</v>
          </cell>
          <cell r="G620" t="str">
            <v>TOTAL</v>
          </cell>
          <cell r="H620" t="str">
            <v>RSE</v>
          </cell>
          <cell r="J620" t="str">
            <v>:</v>
          </cell>
          <cell r="K620" t="str">
            <v>NC</v>
          </cell>
          <cell r="M620" t="str">
            <v>V</v>
          </cell>
          <cell r="N620">
            <v>38461.761354166665</v>
          </cell>
          <cell r="O620" t="str">
            <v>GCHATEAUGIRON</v>
          </cell>
          <cell r="P620">
            <v>38681.436226851853</v>
          </cell>
        </row>
        <row r="621">
          <cell r="A621" t="str">
            <v>1989</v>
          </cell>
          <cell r="B621" t="str">
            <v>EE</v>
          </cell>
          <cell r="C621" t="str">
            <v>NA_SC</v>
          </cell>
          <cell r="D621" t="str">
            <v>A00</v>
          </cell>
          <cell r="E621" t="str">
            <v>FTE</v>
          </cell>
          <cell r="F621" t="str">
            <v>T</v>
          </cell>
          <cell r="G621" t="str">
            <v>TOTAL</v>
          </cell>
          <cell r="H621" t="str">
            <v>RSE</v>
          </cell>
          <cell r="J621" t="str">
            <v>:</v>
          </cell>
          <cell r="K621" t="str">
            <v>NC</v>
          </cell>
          <cell r="M621" t="str">
            <v>V</v>
          </cell>
          <cell r="N621">
            <v>38461.761354166665</v>
          </cell>
          <cell r="O621" t="str">
            <v>GCHATEAUGIRON</v>
          </cell>
          <cell r="P621">
            <v>38681.436168981483</v>
          </cell>
        </row>
        <row r="622">
          <cell r="A622" t="str">
            <v>1988</v>
          </cell>
          <cell r="B622" t="str">
            <v>EE</v>
          </cell>
          <cell r="C622" t="str">
            <v>NA_SC</v>
          </cell>
          <cell r="D622" t="str">
            <v>A00</v>
          </cell>
          <cell r="E622" t="str">
            <v>FTE</v>
          </cell>
          <cell r="F622" t="str">
            <v>T</v>
          </cell>
          <cell r="G622" t="str">
            <v>TOTAL</v>
          </cell>
          <cell r="H622" t="str">
            <v>RSE</v>
          </cell>
          <cell r="J622" t="str">
            <v>:</v>
          </cell>
          <cell r="K622" t="str">
            <v>NC</v>
          </cell>
          <cell r="M622" t="str">
            <v>V</v>
          </cell>
          <cell r="N622">
            <v>38461.761354166665</v>
          </cell>
          <cell r="O622" t="str">
            <v>GCHATEAUGIRON</v>
          </cell>
          <cell r="P622">
            <v>38681.436111111114</v>
          </cell>
        </row>
        <row r="623">
          <cell r="A623" t="str">
            <v>1987</v>
          </cell>
          <cell r="B623" t="str">
            <v>EE</v>
          </cell>
          <cell r="C623" t="str">
            <v>NA_SC</v>
          </cell>
          <cell r="D623" t="str">
            <v>A00</v>
          </cell>
          <cell r="E623" t="str">
            <v>FTE</v>
          </cell>
          <cell r="F623" t="str">
            <v>T</v>
          </cell>
          <cell r="G623" t="str">
            <v>TOTAL</v>
          </cell>
          <cell r="H623" t="str">
            <v>RSE</v>
          </cell>
          <cell r="J623" t="str">
            <v>:</v>
          </cell>
          <cell r="K623" t="str">
            <v>NC</v>
          </cell>
          <cell r="M623" t="str">
            <v>V</v>
          </cell>
          <cell r="N623">
            <v>38461.761354166665</v>
          </cell>
          <cell r="O623" t="str">
            <v>GCHATEAUGIRON</v>
          </cell>
          <cell r="P623">
            <v>38681.436053240737</v>
          </cell>
        </row>
        <row r="624">
          <cell r="A624" t="str">
            <v>1986</v>
          </cell>
          <cell r="B624" t="str">
            <v>EE</v>
          </cell>
          <cell r="C624" t="str">
            <v>NA_SC</v>
          </cell>
          <cell r="D624" t="str">
            <v>A00</v>
          </cell>
          <cell r="E624" t="str">
            <v>FTE</v>
          </cell>
          <cell r="F624" t="str">
            <v>T</v>
          </cell>
          <cell r="G624" t="str">
            <v>TOTAL</v>
          </cell>
          <cell r="H624" t="str">
            <v>RSE</v>
          </cell>
          <cell r="J624" t="str">
            <v>:</v>
          </cell>
          <cell r="K624" t="str">
            <v>NC</v>
          </cell>
          <cell r="M624" t="str">
            <v>V</v>
          </cell>
          <cell r="N624">
            <v>38461.761354166665</v>
          </cell>
          <cell r="O624" t="str">
            <v>GCHATEAUGIRON</v>
          </cell>
          <cell r="P624">
            <v>38681.436006944445</v>
          </cell>
        </row>
        <row r="625">
          <cell r="A625" t="str">
            <v>1985</v>
          </cell>
          <cell r="B625" t="str">
            <v>EE</v>
          </cell>
          <cell r="C625" t="str">
            <v>NA_SC</v>
          </cell>
          <cell r="D625" t="str">
            <v>A00</v>
          </cell>
          <cell r="E625" t="str">
            <v>FTE</v>
          </cell>
          <cell r="F625" t="str">
            <v>T</v>
          </cell>
          <cell r="G625" t="str">
            <v>TOTAL</v>
          </cell>
          <cell r="H625" t="str">
            <v>RSE</v>
          </cell>
          <cell r="J625" t="str">
            <v>:</v>
          </cell>
          <cell r="K625" t="str">
            <v>NC</v>
          </cell>
          <cell r="M625" t="str">
            <v>V</v>
          </cell>
          <cell r="N625">
            <v>38461.761354166665</v>
          </cell>
          <cell r="O625" t="str">
            <v>GCHATEAUGIRON</v>
          </cell>
          <cell r="P625">
            <v>38681.435972222222</v>
          </cell>
        </row>
        <row r="626">
          <cell r="A626" t="str">
            <v>1984</v>
          </cell>
          <cell r="B626" t="str">
            <v>EE</v>
          </cell>
          <cell r="C626" t="str">
            <v>NA_SC</v>
          </cell>
          <cell r="D626" t="str">
            <v>A00</v>
          </cell>
          <cell r="E626" t="str">
            <v>FTE</v>
          </cell>
          <cell r="F626" t="str">
            <v>T</v>
          </cell>
          <cell r="G626" t="str">
            <v>TOTAL</v>
          </cell>
          <cell r="H626" t="str">
            <v>RSE</v>
          </cell>
          <cell r="J626" t="str">
            <v>:</v>
          </cell>
          <cell r="K626" t="str">
            <v>NC</v>
          </cell>
          <cell r="M626" t="str">
            <v>V</v>
          </cell>
          <cell r="N626">
            <v>38461.761354166665</v>
          </cell>
          <cell r="O626" t="str">
            <v>GCHATEAUGIRON</v>
          </cell>
          <cell r="P626">
            <v>38681.435925925929</v>
          </cell>
        </row>
        <row r="627">
          <cell r="A627" t="str">
            <v>1983</v>
          </cell>
          <cell r="B627" t="str">
            <v>EE</v>
          </cell>
          <cell r="C627" t="str">
            <v>NA_SC</v>
          </cell>
          <cell r="D627" t="str">
            <v>A00</v>
          </cell>
          <cell r="E627" t="str">
            <v>FTE</v>
          </cell>
          <cell r="F627" t="str">
            <v>T</v>
          </cell>
          <cell r="G627" t="str">
            <v>TOTAL</v>
          </cell>
          <cell r="H627" t="str">
            <v>RSE</v>
          </cell>
          <cell r="J627" t="str">
            <v>:</v>
          </cell>
          <cell r="K627" t="str">
            <v>NC</v>
          </cell>
          <cell r="M627" t="str">
            <v>V</v>
          </cell>
          <cell r="N627">
            <v>38461.761354166665</v>
          </cell>
          <cell r="O627" t="str">
            <v>GCHATEAUGIRON</v>
          </cell>
          <cell r="P627">
            <v>38681.435891203706</v>
          </cell>
        </row>
        <row r="628">
          <cell r="A628" t="str">
            <v>1982</v>
          </cell>
          <cell r="B628" t="str">
            <v>EE</v>
          </cell>
          <cell r="C628" t="str">
            <v>NA_SC</v>
          </cell>
          <cell r="D628" t="str">
            <v>A00</v>
          </cell>
          <cell r="E628" t="str">
            <v>FTE</v>
          </cell>
          <cell r="F628" t="str">
            <v>T</v>
          </cell>
          <cell r="G628" t="str">
            <v>TOTAL</v>
          </cell>
          <cell r="H628" t="str">
            <v>RSE</v>
          </cell>
          <cell r="J628" t="str">
            <v>:</v>
          </cell>
          <cell r="K628" t="str">
            <v>NC</v>
          </cell>
          <cell r="M628" t="str">
            <v>V</v>
          </cell>
          <cell r="N628">
            <v>38461.761354166665</v>
          </cell>
          <cell r="O628" t="str">
            <v>GCHATEAUGIRON</v>
          </cell>
          <cell r="P628">
            <v>38681.435868055552</v>
          </cell>
        </row>
        <row r="629">
          <cell r="A629" t="str">
            <v>1981</v>
          </cell>
          <cell r="B629" t="str">
            <v>EE</v>
          </cell>
          <cell r="C629" t="str">
            <v>NA_SC</v>
          </cell>
          <cell r="D629" t="str">
            <v>A00</v>
          </cell>
          <cell r="E629" t="str">
            <v>FTE</v>
          </cell>
          <cell r="F629" t="str">
            <v>T</v>
          </cell>
          <cell r="G629" t="str">
            <v>TOTAL</v>
          </cell>
          <cell r="H629" t="str">
            <v>RSE</v>
          </cell>
          <cell r="J629" t="str">
            <v>:</v>
          </cell>
          <cell r="K629" t="str">
            <v>NC</v>
          </cell>
          <cell r="M629" t="str">
            <v>V</v>
          </cell>
          <cell r="N629">
            <v>38461.761354166665</v>
          </cell>
          <cell r="O629" t="str">
            <v>GCHATEAUGIRON</v>
          </cell>
          <cell r="P629">
            <v>38681.435844907406</v>
          </cell>
        </row>
        <row r="630">
          <cell r="A630" t="str">
            <v>1980</v>
          </cell>
          <cell r="B630" t="str">
            <v>EE</v>
          </cell>
          <cell r="C630" t="str">
            <v>NA_SC</v>
          </cell>
          <cell r="D630" t="str">
            <v>A00</v>
          </cell>
          <cell r="E630" t="str">
            <v>FTE</v>
          </cell>
          <cell r="F630" t="str">
            <v>T</v>
          </cell>
          <cell r="G630" t="str">
            <v>TOTAL</v>
          </cell>
          <cell r="H630" t="str">
            <v>RSE</v>
          </cell>
          <cell r="J630" t="str">
            <v>:</v>
          </cell>
          <cell r="K630" t="str">
            <v>NC</v>
          </cell>
          <cell r="M630" t="str">
            <v>V</v>
          </cell>
          <cell r="N630">
            <v>38461.761354166665</v>
          </cell>
          <cell r="O630" t="str">
            <v>GCHATEAUGIRON</v>
          </cell>
          <cell r="P630">
            <v>38681.435810185183</v>
          </cell>
        </row>
        <row r="631">
          <cell r="A631" t="str">
            <v>2002</v>
          </cell>
          <cell r="B631" t="str">
            <v>CY</v>
          </cell>
          <cell r="C631" t="str">
            <v>NA_SC</v>
          </cell>
          <cell r="D631" t="str">
            <v>A00</v>
          </cell>
          <cell r="E631" t="str">
            <v>FTE</v>
          </cell>
          <cell r="F631" t="str">
            <v>T</v>
          </cell>
          <cell r="G631" t="str">
            <v>TOTAL</v>
          </cell>
          <cell r="H631" t="str">
            <v>RSE</v>
          </cell>
          <cell r="I631">
            <v>185.9</v>
          </cell>
          <cell r="K631" t="str">
            <v>MS</v>
          </cell>
          <cell r="M631" t="str">
            <v>V</v>
          </cell>
          <cell r="N631">
            <v>38461.761354166665</v>
          </cell>
          <cell r="O631" t="str">
            <v>GCHATEAUGIRON</v>
          </cell>
          <cell r="P631">
            <v>38681.43818287037</v>
          </cell>
          <cell r="Q631" t="str">
            <v>gchateaug</v>
          </cell>
        </row>
        <row r="632">
          <cell r="A632" t="str">
            <v>2001</v>
          </cell>
          <cell r="B632" t="str">
            <v>CY</v>
          </cell>
          <cell r="C632" t="str">
            <v>NA_SC</v>
          </cell>
          <cell r="D632" t="str">
            <v>A00</v>
          </cell>
          <cell r="E632" t="str">
            <v>FTE</v>
          </cell>
          <cell r="F632" t="str">
            <v>T</v>
          </cell>
          <cell r="G632" t="str">
            <v>TOTAL</v>
          </cell>
          <cell r="H632" t="str">
            <v>RSE</v>
          </cell>
          <cell r="I632">
            <v>125</v>
          </cell>
          <cell r="K632" t="str">
            <v>NC</v>
          </cell>
          <cell r="M632" t="str">
            <v>V</v>
          </cell>
          <cell r="N632">
            <v>38461.761354166665</v>
          </cell>
          <cell r="O632" t="str">
            <v>GCHATEAUGIRON</v>
          </cell>
          <cell r="P632">
            <v>38681.437881944446</v>
          </cell>
        </row>
        <row r="633">
          <cell r="A633" t="str">
            <v>2000</v>
          </cell>
          <cell r="B633" t="str">
            <v>CY</v>
          </cell>
          <cell r="C633" t="str">
            <v>NA_SC</v>
          </cell>
          <cell r="D633" t="str">
            <v>A00</v>
          </cell>
          <cell r="E633" t="str">
            <v>FTE</v>
          </cell>
          <cell r="F633" t="str">
            <v>T</v>
          </cell>
          <cell r="G633" t="str">
            <v>TOTAL</v>
          </cell>
          <cell r="H633" t="str">
            <v>RSE</v>
          </cell>
          <cell r="I633">
            <v>107</v>
          </cell>
          <cell r="K633" t="str">
            <v>NC</v>
          </cell>
          <cell r="M633" t="str">
            <v>V</v>
          </cell>
          <cell r="N633">
            <v>38461.761354166665</v>
          </cell>
          <cell r="O633" t="str">
            <v>GCHATEAUGIRON</v>
          </cell>
          <cell r="P633">
            <v>38681.437638888892</v>
          </cell>
        </row>
        <row r="634">
          <cell r="A634" t="str">
            <v>2001</v>
          </cell>
          <cell r="B634" t="str">
            <v>LT</v>
          </cell>
          <cell r="C634" t="str">
            <v>NA_SC</v>
          </cell>
          <cell r="D634" t="str">
            <v>A00</v>
          </cell>
          <cell r="E634" t="str">
            <v>FTE</v>
          </cell>
          <cell r="F634" t="str">
            <v>T</v>
          </cell>
          <cell r="G634" t="str">
            <v>TOTAL</v>
          </cell>
          <cell r="H634" t="str">
            <v>RSE</v>
          </cell>
          <cell r="I634">
            <v>2025</v>
          </cell>
          <cell r="J634" t="str">
            <v>i</v>
          </cell>
          <cell r="K634" t="str">
            <v>NC</v>
          </cell>
          <cell r="M634" t="str">
            <v>V</v>
          </cell>
          <cell r="N634">
            <v>38461.761354166665</v>
          </cell>
          <cell r="O634" t="str">
            <v>GCHATEAUGIRON</v>
          </cell>
          <cell r="P634">
            <v>38681.437997685185</v>
          </cell>
        </row>
        <row r="635">
          <cell r="A635" t="str">
            <v>2000</v>
          </cell>
          <cell r="B635" t="str">
            <v>LT</v>
          </cell>
          <cell r="C635" t="str">
            <v>NA_SC</v>
          </cell>
          <cell r="D635" t="str">
            <v>A00</v>
          </cell>
          <cell r="E635" t="str">
            <v>FTE</v>
          </cell>
          <cell r="F635" t="str">
            <v>T</v>
          </cell>
          <cell r="G635" t="str">
            <v>TOTAL</v>
          </cell>
          <cell r="H635" t="str">
            <v>RSE</v>
          </cell>
          <cell r="I635">
            <v>1925</v>
          </cell>
          <cell r="K635" t="str">
            <v>NC</v>
          </cell>
          <cell r="M635" t="str">
            <v>V</v>
          </cell>
          <cell r="N635">
            <v>38461.761354166665</v>
          </cell>
          <cell r="O635" t="str">
            <v>GCHATEAUGIRON</v>
          </cell>
          <cell r="P635">
            <v>38681.437731481485</v>
          </cell>
        </row>
        <row r="636">
          <cell r="A636" t="str">
            <v>1999</v>
          </cell>
          <cell r="B636" t="str">
            <v>LT</v>
          </cell>
          <cell r="C636" t="str">
            <v>NA_SC</v>
          </cell>
          <cell r="D636" t="str">
            <v>A00</v>
          </cell>
          <cell r="E636" t="str">
            <v>FTE</v>
          </cell>
          <cell r="F636" t="str">
            <v>T</v>
          </cell>
          <cell r="G636" t="str">
            <v>TOTAL</v>
          </cell>
          <cell r="H636" t="str">
            <v>RSE</v>
          </cell>
          <cell r="I636">
            <v>2120</v>
          </cell>
          <cell r="K636" t="str">
            <v>NC</v>
          </cell>
          <cell r="M636" t="str">
            <v>V</v>
          </cell>
          <cell r="N636">
            <v>38461.761354166665</v>
          </cell>
          <cell r="O636" t="str">
            <v>GCHATEAUGIRON</v>
          </cell>
          <cell r="P636">
            <v>38681.4375</v>
          </cell>
        </row>
        <row r="637">
          <cell r="A637" t="str">
            <v>1998</v>
          </cell>
          <cell r="B637" t="str">
            <v>LT</v>
          </cell>
          <cell r="C637" t="str">
            <v>NA_SC</v>
          </cell>
          <cell r="D637" t="str">
            <v>A00</v>
          </cell>
          <cell r="E637" t="str">
            <v>FTE</v>
          </cell>
          <cell r="F637" t="str">
            <v>T</v>
          </cell>
          <cell r="G637" t="str">
            <v>TOTAL</v>
          </cell>
          <cell r="H637" t="str">
            <v>RSE</v>
          </cell>
          <cell r="I637">
            <v>2222</v>
          </cell>
          <cell r="K637" t="str">
            <v>NC</v>
          </cell>
          <cell r="M637" t="str">
            <v>V</v>
          </cell>
          <cell r="N637">
            <v>38461.761354166665</v>
          </cell>
          <cell r="O637" t="str">
            <v>GCHATEAUGIRON</v>
          </cell>
          <cell r="P637">
            <v>38681.437256944446</v>
          </cell>
        </row>
        <row r="638">
          <cell r="A638" t="str">
            <v>1997</v>
          </cell>
          <cell r="B638" t="str">
            <v>LT</v>
          </cell>
          <cell r="C638" t="str">
            <v>NA_SC</v>
          </cell>
          <cell r="D638" t="str">
            <v>A00</v>
          </cell>
          <cell r="E638" t="str">
            <v>FTE</v>
          </cell>
          <cell r="F638" t="str">
            <v>T</v>
          </cell>
          <cell r="G638" t="str">
            <v>TOTAL</v>
          </cell>
          <cell r="H638" t="str">
            <v>RSE</v>
          </cell>
          <cell r="I638">
            <v>2037</v>
          </cell>
          <cell r="K638" t="str">
            <v>NC</v>
          </cell>
          <cell r="M638" t="str">
            <v>V</v>
          </cell>
          <cell r="N638">
            <v>38461.761354166665</v>
          </cell>
          <cell r="O638" t="str">
            <v>GCHATEAUGIRON</v>
          </cell>
          <cell r="P638">
            <v>38681.437071759261</v>
          </cell>
        </row>
        <row r="639">
          <cell r="A639" t="str">
            <v>1996</v>
          </cell>
          <cell r="B639" t="str">
            <v>LT</v>
          </cell>
          <cell r="C639" t="str">
            <v>NA_SC</v>
          </cell>
          <cell r="D639" t="str">
            <v>A00</v>
          </cell>
          <cell r="E639" t="str">
            <v>FTE</v>
          </cell>
          <cell r="F639" t="str">
            <v>T</v>
          </cell>
          <cell r="G639" t="str">
            <v>TOTAL</v>
          </cell>
          <cell r="H639" t="str">
            <v>RSE</v>
          </cell>
          <cell r="I639">
            <v>1985</v>
          </cell>
          <cell r="K639" t="str">
            <v>NC</v>
          </cell>
          <cell r="M639" t="str">
            <v>V</v>
          </cell>
          <cell r="N639">
            <v>38461.761354166665</v>
          </cell>
          <cell r="O639" t="str">
            <v>GCHATEAUGIRON</v>
          </cell>
          <cell r="P639">
            <v>38681.436886574076</v>
          </cell>
        </row>
        <row r="640">
          <cell r="A640" t="str">
            <v>1995</v>
          </cell>
          <cell r="B640" t="str">
            <v>LT</v>
          </cell>
          <cell r="C640" t="str">
            <v>NA_SC</v>
          </cell>
          <cell r="D640" t="str">
            <v>A00</v>
          </cell>
          <cell r="E640" t="str">
            <v>FTE</v>
          </cell>
          <cell r="F640" t="str">
            <v>T</v>
          </cell>
          <cell r="G640" t="str">
            <v>TOTAL</v>
          </cell>
          <cell r="H640" t="str">
            <v>RSE</v>
          </cell>
          <cell r="J640" t="str">
            <v>:</v>
          </cell>
          <cell r="K640" t="str">
            <v>NC</v>
          </cell>
          <cell r="M640" t="str">
            <v>V</v>
          </cell>
          <cell r="N640">
            <v>38461.761354166665</v>
          </cell>
          <cell r="O640" t="str">
            <v>GCHATEAUGIRON</v>
          </cell>
          <cell r="P640">
            <v>38681.436736111114</v>
          </cell>
        </row>
        <row r="641">
          <cell r="A641" t="str">
            <v>1994</v>
          </cell>
          <cell r="B641" t="str">
            <v>LT</v>
          </cell>
          <cell r="C641" t="str">
            <v>NA_SC</v>
          </cell>
          <cell r="D641" t="str">
            <v>A00</v>
          </cell>
          <cell r="E641" t="str">
            <v>FTE</v>
          </cell>
          <cell r="F641" t="str">
            <v>T</v>
          </cell>
          <cell r="G641" t="str">
            <v>TOTAL</v>
          </cell>
          <cell r="H641" t="str">
            <v>RSE</v>
          </cell>
          <cell r="J641" t="str">
            <v>:</v>
          </cell>
          <cell r="K641" t="str">
            <v>NC</v>
          </cell>
          <cell r="M641" t="str">
            <v>V</v>
          </cell>
          <cell r="N641">
            <v>38461.761354166665</v>
          </cell>
          <cell r="O641" t="str">
            <v>GCHATEAUGIRON</v>
          </cell>
          <cell r="P641">
            <v>38681.436597222222</v>
          </cell>
        </row>
        <row r="642">
          <cell r="A642" t="str">
            <v>2000</v>
          </cell>
          <cell r="B642" t="str">
            <v>HR</v>
          </cell>
          <cell r="C642" t="str">
            <v>NA_SC</v>
          </cell>
          <cell r="D642" t="str">
            <v>A00</v>
          </cell>
          <cell r="E642" t="str">
            <v>FTE</v>
          </cell>
          <cell r="F642" t="str">
            <v>T</v>
          </cell>
          <cell r="G642" t="str">
            <v>TOTAL</v>
          </cell>
          <cell r="H642" t="str">
            <v>RSE</v>
          </cell>
          <cell r="J642" t="str">
            <v>:</v>
          </cell>
          <cell r="K642" t="str">
            <v>NC</v>
          </cell>
          <cell r="M642" t="str">
            <v>V</v>
          </cell>
          <cell r="N642">
            <v>38461.761377314811</v>
          </cell>
          <cell r="O642" t="str">
            <v>GCHATEAUGIRON</v>
          </cell>
          <cell r="P642">
            <v>38681.437708333331</v>
          </cell>
        </row>
        <row r="643">
          <cell r="A643" t="str">
            <v>1999</v>
          </cell>
          <cell r="B643" t="str">
            <v>HR</v>
          </cell>
          <cell r="C643" t="str">
            <v>NA_SC</v>
          </cell>
          <cell r="D643" t="str">
            <v>A00</v>
          </cell>
          <cell r="E643" t="str">
            <v>FTE</v>
          </cell>
          <cell r="F643" t="str">
            <v>T</v>
          </cell>
          <cell r="G643" t="str">
            <v>TOTAL</v>
          </cell>
          <cell r="H643" t="str">
            <v>RSE</v>
          </cell>
          <cell r="J643" t="str">
            <v>:</v>
          </cell>
          <cell r="K643" t="str">
            <v>NC</v>
          </cell>
          <cell r="M643" t="str">
            <v>V</v>
          </cell>
          <cell r="N643">
            <v>38461.761377314811</v>
          </cell>
          <cell r="O643" t="str">
            <v>GCHATEAUGIRON</v>
          </cell>
          <cell r="P643">
            <v>38681.437465277777</v>
          </cell>
        </row>
        <row r="644">
          <cell r="A644" t="str">
            <v>1998</v>
          </cell>
          <cell r="B644" t="str">
            <v>HR</v>
          </cell>
          <cell r="C644" t="str">
            <v>NA_SC</v>
          </cell>
          <cell r="D644" t="str">
            <v>A00</v>
          </cell>
          <cell r="E644" t="str">
            <v>FTE</v>
          </cell>
          <cell r="F644" t="str">
            <v>T</v>
          </cell>
          <cell r="G644" t="str">
            <v>TOTAL</v>
          </cell>
          <cell r="H644" t="str">
            <v>RSE</v>
          </cell>
          <cell r="J644" t="str">
            <v>:</v>
          </cell>
          <cell r="K644" t="str">
            <v>NC</v>
          </cell>
          <cell r="M644" t="str">
            <v>V</v>
          </cell>
          <cell r="N644">
            <v>38461.761377314811</v>
          </cell>
          <cell r="O644" t="str">
            <v>GCHATEAUGIRON</v>
          </cell>
          <cell r="P644">
            <v>38681.4372337963</v>
          </cell>
        </row>
        <row r="645">
          <cell r="A645" t="str">
            <v>1997</v>
          </cell>
          <cell r="B645" t="str">
            <v>HR</v>
          </cell>
          <cell r="C645" t="str">
            <v>NA_SC</v>
          </cell>
          <cell r="D645" t="str">
            <v>A00</v>
          </cell>
          <cell r="E645" t="str">
            <v>FTE</v>
          </cell>
          <cell r="F645" t="str">
            <v>T</v>
          </cell>
          <cell r="G645" t="str">
            <v>TOTAL</v>
          </cell>
          <cell r="H645" t="str">
            <v>RSE</v>
          </cell>
          <cell r="J645" t="str">
            <v>:</v>
          </cell>
          <cell r="K645" t="str">
            <v>NC</v>
          </cell>
          <cell r="M645" t="str">
            <v>V</v>
          </cell>
          <cell r="N645">
            <v>38461.761377314811</v>
          </cell>
          <cell r="O645" t="str">
            <v>GCHATEAUGIRON</v>
          </cell>
          <cell r="P645">
            <v>38681.437048611115</v>
          </cell>
        </row>
        <row r="646">
          <cell r="A646" t="str">
            <v>1996</v>
          </cell>
          <cell r="B646" t="str">
            <v>HR</v>
          </cell>
          <cell r="C646" t="str">
            <v>NA_SC</v>
          </cell>
          <cell r="D646" t="str">
            <v>A00</v>
          </cell>
          <cell r="E646" t="str">
            <v>FTE</v>
          </cell>
          <cell r="F646" t="str">
            <v>T</v>
          </cell>
          <cell r="G646" t="str">
            <v>TOTAL</v>
          </cell>
          <cell r="H646" t="str">
            <v>RSE</v>
          </cell>
          <cell r="J646" t="str">
            <v>:</v>
          </cell>
          <cell r="K646" t="str">
            <v>NC</v>
          </cell>
          <cell r="M646" t="str">
            <v>V</v>
          </cell>
          <cell r="N646">
            <v>38461.761377314811</v>
          </cell>
          <cell r="O646" t="str">
            <v>GCHATEAUGIRON</v>
          </cell>
          <cell r="P646">
            <v>38681.436874999999</v>
          </cell>
        </row>
        <row r="647">
          <cell r="A647" t="str">
            <v>1995</v>
          </cell>
          <cell r="B647" t="str">
            <v>HR</v>
          </cell>
          <cell r="C647" t="str">
            <v>NA_SC</v>
          </cell>
          <cell r="D647" t="str">
            <v>A00</v>
          </cell>
          <cell r="E647" t="str">
            <v>FTE</v>
          </cell>
          <cell r="F647" t="str">
            <v>T</v>
          </cell>
          <cell r="G647" t="str">
            <v>TOTAL</v>
          </cell>
          <cell r="H647" t="str">
            <v>RSE</v>
          </cell>
          <cell r="J647" t="str">
            <v>:</v>
          </cell>
          <cell r="K647" t="str">
            <v>NC</v>
          </cell>
          <cell r="M647" t="str">
            <v>V</v>
          </cell>
          <cell r="N647">
            <v>38461.761377314811</v>
          </cell>
          <cell r="O647" t="str">
            <v>GCHATEAUGIRON</v>
          </cell>
          <cell r="P647">
            <v>38681.436712962961</v>
          </cell>
        </row>
        <row r="648">
          <cell r="A648" t="str">
            <v>1994</v>
          </cell>
          <cell r="B648" t="str">
            <v>HR</v>
          </cell>
          <cell r="C648" t="str">
            <v>NA_SC</v>
          </cell>
          <cell r="D648" t="str">
            <v>A00</v>
          </cell>
          <cell r="E648" t="str">
            <v>FTE</v>
          </cell>
          <cell r="F648" t="str">
            <v>T</v>
          </cell>
          <cell r="G648" t="str">
            <v>TOTAL</v>
          </cell>
          <cell r="H648" t="str">
            <v>RSE</v>
          </cell>
          <cell r="J648" t="str">
            <v>:</v>
          </cell>
          <cell r="K648" t="str">
            <v>NC</v>
          </cell>
          <cell r="M648" t="str">
            <v>V</v>
          </cell>
          <cell r="N648">
            <v>38461.761377314811</v>
          </cell>
          <cell r="O648" t="str">
            <v>GCHATEAUGIRON</v>
          </cell>
          <cell r="P648">
            <v>38681.436585648145</v>
          </cell>
        </row>
        <row r="649">
          <cell r="A649" t="str">
            <v>1993</v>
          </cell>
          <cell r="B649" t="str">
            <v>HR</v>
          </cell>
          <cell r="C649" t="str">
            <v>NA_SC</v>
          </cell>
          <cell r="D649" t="str">
            <v>A00</v>
          </cell>
          <cell r="E649" t="str">
            <v>FTE</v>
          </cell>
          <cell r="F649" t="str">
            <v>T</v>
          </cell>
          <cell r="G649" t="str">
            <v>TOTAL</v>
          </cell>
          <cell r="H649" t="str">
            <v>RSE</v>
          </cell>
          <cell r="J649" t="str">
            <v>:</v>
          </cell>
          <cell r="K649" t="str">
            <v>NC</v>
          </cell>
          <cell r="M649" t="str">
            <v>V</v>
          </cell>
          <cell r="N649">
            <v>38461.761377314811</v>
          </cell>
          <cell r="O649" t="str">
            <v>GCHATEAUGIRON</v>
          </cell>
          <cell r="P649">
            <v>38681.436481481483</v>
          </cell>
        </row>
        <row r="650">
          <cell r="A650" t="str">
            <v>1992</v>
          </cell>
          <cell r="B650" t="str">
            <v>HR</v>
          </cell>
          <cell r="C650" t="str">
            <v>NA_SC</v>
          </cell>
          <cell r="D650" t="str">
            <v>A00</v>
          </cell>
          <cell r="E650" t="str">
            <v>FTE</v>
          </cell>
          <cell r="F650" t="str">
            <v>T</v>
          </cell>
          <cell r="G650" t="str">
            <v>TOTAL</v>
          </cell>
          <cell r="H650" t="str">
            <v>RSE</v>
          </cell>
          <cell r="J650" t="str">
            <v>:</v>
          </cell>
          <cell r="K650" t="str">
            <v>NC</v>
          </cell>
          <cell r="M650" t="str">
            <v>V</v>
          </cell>
          <cell r="N650">
            <v>38461.761377314811</v>
          </cell>
          <cell r="O650" t="str">
            <v>GCHATEAUGIRON</v>
          </cell>
          <cell r="P650">
            <v>38681.436388888891</v>
          </cell>
        </row>
        <row r="651">
          <cell r="A651" t="str">
            <v>1991</v>
          </cell>
          <cell r="B651" t="str">
            <v>HR</v>
          </cell>
          <cell r="C651" t="str">
            <v>NA_SC</v>
          </cell>
          <cell r="D651" t="str">
            <v>A00</v>
          </cell>
          <cell r="E651" t="str">
            <v>FTE</v>
          </cell>
          <cell r="F651" t="str">
            <v>T</v>
          </cell>
          <cell r="G651" t="str">
            <v>TOTAL</v>
          </cell>
          <cell r="H651" t="str">
            <v>RSE</v>
          </cell>
          <cell r="J651" t="str">
            <v>:</v>
          </cell>
          <cell r="K651" t="str">
            <v>NC</v>
          </cell>
          <cell r="M651" t="str">
            <v>V</v>
          </cell>
          <cell r="N651">
            <v>38461.761377314811</v>
          </cell>
          <cell r="O651" t="str">
            <v>GCHATEAUGIRON</v>
          </cell>
          <cell r="P651">
            <v>38681.436307870368</v>
          </cell>
        </row>
        <row r="652">
          <cell r="A652" t="str">
            <v>1990</v>
          </cell>
          <cell r="B652" t="str">
            <v>HR</v>
          </cell>
          <cell r="C652" t="str">
            <v>NA_SC</v>
          </cell>
          <cell r="D652" t="str">
            <v>A00</v>
          </cell>
          <cell r="E652" t="str">
            <v>FTE</v>
          </cell>
          <cell r="F652" t="str">
            <v>T</v>
          </cell>
          <cell r="G652" t="str">
            <v>TOTAL</v>
          </cell>
          <cell r="H652" t="str">
            <v>RSE</v>
          </cell>
          <cell r="J652" t="str">
            <v>:</v>
          </cell>
          <cell r="K652" t="str">
            <v>NC</v>
          </cell>
          <cell r="M652" t="str">
            <v>V</v>
          </cell>
          <cell r="N652">
            <v>38461.761377314811</v>
          </cell>
          <cell r="O652" t="str">
            <v>GCHATEAUGIRON</v>
          </cell>
          <cell r="P652">
            <v>38681.436226851853</v>
          </cell>
        </row>
        <row r="653">
          <cell r="A653" t="str">
            <v>1989</v>
          </cell>
          <cell r="B653" t="str">
            <v>HR</v>
          </cell>
          <cell r="C653" t="str">
            <v>NA_SC</v>
          </cell>
          <cell r="D653" t="str">
            <v>A00</v>
          </cell>
          <cell r="E653" t="str">
            <v>FTE</v>
          </cell>
          <cell r="F653" t="str">
            <v>T</v>
          </cell>
          <cell r="G653" t="str">
            <v>TOTAL</v>
          </cell>
          <cell r="H653" t="str">
            <v>RSE</v>
          </cell>
          <cell r="J653" t="str">
            <v>:</v>
          </cell>
          <cell r="K653" t="str">
            <v>NC</v>
          </cell>
          <cell r="M653" t="str">
            <v>V</v>
          </cell>
          <cell r="N653">
            <v>38461.761377314811</v>
          </cell>
          <cell r="O653" t="str">
            <v>GCHATEAUGIRON</v>
          </cell>
          <cell r="P653">
            <v>38681.436168981483</v>
          </cell>
        </row>
        <row r="654">
          <cell r="A654" t="str">
            <v>1988</v>
          </cell>
          <cell r="B654" t="str">
            <v>HR</v>
          </cell>
          <cell r="C654" t="str">
            <v>NA_SC</v>
          </cell>
          <cell r="D654" t="str">
            <v>A00</v>
          </cell>
          <cell r="E654" t="str">
            <v>FTE</v>
          </cell>
          <cell r="F654" t="str">
            <v>T</v>
          </cell>
          <cell r="G654" t="str">
            <v>TOTAL</v>
          </cell>
          <cell r="H654" t="str">
            <v>RSE</v>
          </cell>
          <cell r="J654" t="str">
            <v>:</v>
          </cell>
          <cell r="K654" t="str">
            <v>NC</v>
          </cell>
          <cell r="M654" t="str">
            <v>V</v>
          </cell>
          <cell r="N654">
            <v>38461.761377314811</v>
          </cell>
          <cell r="O654" t="str">
            <v>GCHATEAUGIRON</v>
          </cell>
          <cell r="P654">
            <v>38681.436111111114</v>
          </cell>
        </row>
        <row r="655">
          <cell r="A655" t="str">
            <v>1987</v>
          </cell>
          <cell r="B655" t="str">
            <v>HR</v>
          </cell>
          <cell r="C655" t="str">
            <v>NA_SC</v>
          </cell>
          <cell r="D655" t="str">
            <v>A00</v>
          </cell>
          <cell r="E655" t="str">
            <v>FTE</v>
          </cell>
          <cell r="F655" t="str">
            <v>T</v>
          </cell>
          <cell r="G655" t="str">
            <v>TOTAL</v>
          </cell>
          <cell r="H655" t="str">
            <v>RSE</v>
          </cell>
          <cell r="J655" t="str">
            <v>:</v>
          </cell>
          <cell r="K655" t="str">
            <v>NC</v>
          </cell>
          <cell r="M655" t="str">
            <v>V</v>
          </cell>
          <cell r="N655">
            <v>38461.761377314811</v>
          </cell>
          <cell r="O655" t="str">
            <v>GCHATEAUGIRON</v>
          </cell>
          <cell r="P655">
            <v>38681.436064814814</v>
          </cell>
        </row>
        <row r="656">
          <cell r="A656" t="str">
            <v>1986</v>
          </cell>
          <cell r="B656" t="str">
            <v>HR</v>
          </cell>
          <cell r="C656" t="str">
            <v>NA_SC</v>
          </cell>
          <cell r="D656" t="str">
            <v>A00</v>
          </cell>
          <cell r="E656" t="str">
            <v>FTE</v>
          </cell>
          <cell r="F656" t="str">
            <v>T</v>
          </cell>
          <cell r="G656" t="str">
            <v>TOTAL</v>
          </cell>
          <cell r="H656" t="str">
            <v>RSE</v>
          </cell>
          <cell r="J656" t="str">
            <v>:</v>
          </cell>
          <cell r="K656" t="str">
            <v>NC</v>
          </cell>
          <cell r="M656" t="str">
            <v>V</v>
          </cell>
          <cell r="N656">
            <v>38461.761377314811</v>
          </cell>
          <cell r="O656" t="str">
            <v>GCHATEAUGIRON</v>
          </cell>
          <cell r="P656">
            <v>38681.436018518521</v>
          </cell>
        </row>
        <row r="657">
          <cell r="A657" t="str">
            <v>1985</v>
          </cell>
          <cell r="B657" t="str">
            <v>HR</v>
          </cell>
          <cell r="C657" t="str">
            <v>NA_SC</v>
          </cell>
          <cell r="D657" t="str">
            <v>A00</v>
          </cell>
          <cell r="E657" t="str">
            <v>FTE</v>
          </cell>
          <cell r="F657" t="str">
            <v>T</v>
          </cell>
          <cell r="G657" t="str">
            <v>TOTAL</v>
          </cell>
          <cell r="H657" t="str">
            <v>RSE</v>
          </cell>
          <cell r="J657" t="str">
            <v>:</v>
          </cell>
          <cell r="K657" t="str">
            <v>NC</v>
          </cell>
          <cell r="M657" t="str">
            <v>V</v>
          </cell>
          <cell r="N657">
            <v>38461.761377314811</v>
          </cell>
          <cell r="O657" t="str">
            <v>GCHATEAUGIRON</v>
          </cell>
          <cell r="P657">
            <v>38681.435972222222</v>
          </cell>
        </row>
        <row r="658">
          <cell r="A658" t="str">
            <v>1984</v>
          </cell>
          <cell r="B658" t="str">
            <v>HR</v>
          </cell>
          <cell r="C658" t="str">
            <v>NA_SC</v>
          </cell>
          <cell r="D658" t="str">
            <v>A00</v>
          </cell>
          <cell r="E658" t="str">
            <v>FTE</v>
          </cell>
          <cell r="F658" t="str">
            <v>T</v>
          </cell>
          <cell r="G658" t="str">
            <v>TOTAL</v>
          </cell>
          <cell r="H658" t="str">
            <v>RSE</v>
          </cell>
          <cell r="J658" t="str">
            <v>:</v>
          </cell>
          <cell r="K658" t="str">
            <v>NC</v>
          </cell>
          <cell r="M658" t="str">
            <v>V</v>
          </cell>
          <cell r="N658">
            <v>38461.761377314811</v>
          </cell>
          <cell r="O658" t="str">
            <v>GCHATEAUGIRON</v>
          </cell>
          <cell r="P658">
            <v>38681.435937499999</v>
          </cell>
        </row>
        <row r="659">
          <cell r="A659" t="str">
            <v>1983</v>
          </cell>
          <cell r="B659" t="str">
            <v>HR</v>
          </cell>
          <cell r="C659" t="str">
            <v>NA_SC</v>
          </cell>
          <cell r="D659" t="str">
            <v>A00</v>
          </cell>
          <cell r="E659" t="str">
            <v>FTE</v>
          </cell>
          <cell r="F659" t="str">
            <v>T</v>
          </cell>
          <cell r="G659" t="str">
            <v>TOTAL</v>
          </cell>
          <cell r="H659" t="str">
            <v>RSE</v>
          </cell>
          <cell r="J659" t="str">
            <v>:</v>
          </cell>
          <cell r="K659" t="str">
            <v>NC</v>
          </cell>
          <cell r="M659" t="str">
            <v>V</v>
          </cell>
          <cell r="N659">
            <v>38461.761377314811</v>
          </cell>
          <cell r="O659" t="str">
            <v>GCHATEAUGIRON</v>
          </cell>
          <cell r="P659">
            <v>38681.435902777775</v>
          </cell>
        </row>
        <row r="660">
          <cell r="A660" t="str">
            <v>1982</v>
          </cell>
          <cell r="B660" t="str">
            <v>HR</v>
          </cell>
          <cell r="C660" t="str">
            <v>NA_SC</v>
          </cell>
          <cell r="D660" t="str">
            <v>A00</v>
          </cell>
          <cell r="E660" t="str">
            <v>FTE</v>
          </cell>
          <cell r="F660" t="str">
            <v>T</v>
          </cell>
          <cell r="G660" t="str">
            <v>TOTAL</v>
          </cell>
          <cell r="H660" t="str">
            <v>RSE</v>
          </cell>
          <cell r="J660" t="str">
            <v>:</v>
          </cell>
          <cell r="K660" t="str">
            <v>NC</v>
          </cell>
          <cell r="M660" t="str">
            <v>V</v>
          </cell>
          <cell r="N660">
            <v>38461.761377314811</v>
          </cell>
          <cell r="O660" t="str">
            <v>GCHATEAUGIRON</v>
          </cell>
          <cell r="P660">
            <v>38681.435868055552</v>
          </cell>
        </row>
        <row r="661">
          <cell r="A661" t="str">
            <v>1981</v>
          </cell>
          <cell r="B661" t="str">
            <v>HR</v>
          </cell>
          <cell r="C661" t="str">
            <v>NA_SC</v>
          </cell>
          <cell r="D661" t="str">
            <v>A00</v>
          </cell>
          <cell r="E661" t="str">
            <v>FTE</v>
          </cell>
          <cell r="F661" t="str">
            <v>T</v>
          </cell>
          <cell r="G661" t="str">
            <v>TOTAL</v>
          </cell>
          <cell r="H661" t="str">
            <v>RSE</v>
          </cell>
          <cell r="J661" t="str">
            <v>:</v>
          </cell>
          <cell r="K661" t="str">
            <v>NC</v>
          </cell>
          <cell r="M661" t="str">
            <v>V</v>
          </cell>
          <cell r="N661">
            <v>38461.761377314811</v>
          </cell>
          <cell r="O661" t="str">
            <v>GCHATEAUGIRON</v>
          </cell>
          <cell r="P661">
            <v>38681.435844907406</v>
          </cell>
        </row>
        <row r="662">
          <cell r="A662" t="str">
            <v>1980</v>
          </cell>
          <cell r="B662" t="str">
            <v>HR</v>
          </cell>
          <cell r="C662" t="str">
            <v>NA_SC</v>
          </cell>
          <cell r="D662" t="str">
            <v>A00</v>
          </cell>
          <cell r="E662" t="str">
            <v>FTE</v>
          </cell>
          <cell r="F662" t="str">
            <v>T</v>
          </cell>
          <cell r="G662" t="str">
            <v>TOTAL</v>
          </cell>
          <cell r="H662" t="str">
            <v>RSE</v>
          </cell>
          <cell r="J662" t="str">
            <v>:</v>
          </cell>
          <cell r="K662" t="str">
            <v>NC</v>
          </cell>
          <cell r="M662" t="str">
            <v>V</v>
          </cell>
          <cell r="N662">
            <v>38461.761377314811</v>
          </cell>
          <cell r="O662" t="str">
            <v>GCHATEAUGIRON</v>
          </cell>
          <cell r="P662">
            <v>38681.43582175926</v>
          </cell>
        </row>
        <row r="663">
          <cell r="A663" t="str">
            <v>2002</v>
          </cell>
          <cell r="B663" t="str">
            <v>RO</v>
          </cell>
          <cell r="C663" t="str">
            <v>NA_SC</v>
          </cell>
          <cell r="D663" t="str">
            <v>A00</v>
          </cell>
          <cell r="E663" t="str">
            <v>FTE</v>
          </cell>
          <cell r="F663" t="str">
            <v>T</v>
          </cell>
          <cell r="G663" t="str">
            <v>TOTAL</v>
          </cell>
          <cell r="H663" t="str">
            <v>RSE</v>
          </cell>
          <cell r="I663">
            <v>3308</v>
          </cell>
          <cell r="K663" t="str">
            <v>MS</v>
          </cell>
          <cell r="M663" t="str">
            <v>V</v>
          </cell>
          <cell r="N663">
            <v>38461.761377314811</v>
          </cell>
          <cell r="O663" t="str">
            <v>GCHATEAUGIRON</v>
          </cell>
          <cell r="P663">
            <v>38681.438379629632</v>
          </cell>
          <cell r="Q663" t="str">
            <v>gchateaug</v>
          </cell>
        </row>
        <row r="664">
          <cell r="A664" t="str">
            <v>2001</v>
          </cell>
          <cell r="B664" t="str">
            <v>RO</v>
          </cell>
          <cell r="C664" t="str">
            <v>NA_SC</v>
          </cell>
          <cell r="D664" t="str">
            <v>A00</v>
          </cell>
          <cell r="E664" t="str">
            <v>FTE</v>
          </cell>
          <cell r="F664" t="str">
            <v>T</v>
          </cell>
          <cell r="G664" t="str">
            <v>TOTAL</v>
          </cell>
          <cell r="H664" t="str">
            <v>RSE</v>
          </cell>
          <cell r="I664">
            <v>2910</v>
          </cell>
          <cell r="K664" t="str">
            <v>NC</v>
          </cell>
          <cell r="M664" t="str">
            <v>V</v>
          </cell>
          <cell r="N664">
            <v>38461.761377314811</v>
          </cell>
          <cell r="O664" t="str">
            <v>GCHATEAUGIRON</v>
          </cell>
          <cell r="P664">
            <v>38681.438055555554</v>
          </cell>
        </row>
        <row r="665">
          <cell r="A665" t="str">
            <v>2000</v>
          </cell>
          <cell r="B665" t="str">
            <v>RO</v>
          </cell>
          <cell r="C665" t="str">
            <v>NA_SC</v>
          </cell>
          <cell r="D665" t="str">
            <v>A00</v>
          </cell>
          <cell r="E665" t="str">
            <v>FTE</v>
          </cell>
          <cell r="F665" t="str">
            <v>T</v>
          </cell>
          <cell r="G665" t="str">
            <v>TOTAL</v>
          </cell>
          <cell r="H665" t="str">
            <v>RSE</v>
          </cell>
          <cell r="I665">
            <v>3056</v>
          </cell>
          <cell r="K665" t="str">
            <v>NC</v>
          </cell>
          <cell r="M665" t="str">
            <v>V</v>
          </cell>
          <cell r="N665">
            <v>38461.761377314811</v>
          </cell>
          <cell r="O665" t="str">
            <v>GCHATEAUGIRON</v>
          </cell>
          <cell r="P665">
            <v>38681.437789351854</v>
          </cell>
        </row>
        <row r="666">
          <cell r="A666" t="str">
            <v>1999</v>
          </cell>
          <cell r="B666" t="str">
            <v>RO</v>
          </cell>
          <cell r="C666" t="str">
            <v>NA_SC</v>
          </cell>
          <cell r="D666" t="str">
            <v>A00</v>
          </cell>
          <cell r="E666" t="str">
            <v>FTE</v>
          </cell>
          <cell r="F666" t="str">
            <v>T</v>
          </cell>
          <cell r="G666" t="str">
            <v>TOTAL</v>
          </cell>
          <cell r="H666" t="str">
            <v>RSE</v>
          </cell>
          <cell r="I666">
            <v>4304</v>
          </cell>
          <cell r="K666" t="str">
            <v>NC</v>
          </cell>
          <cell r="M666" t="str">
            <v>V</v>
          </cell>
          <cell r="N666">
            <v>38461.761377314811</v>
          </cell>
          <cell r="O666" t="str">
            <v>GCHATEAUGIRON</v>
          </cell>
          <cell r="P666">
            <v>38681.437557870369</v>
          </cell>
        </row>
        <row r="667">
          <cell r="A667" t="str">
            <v>1998</v>
          </cell>
          <cell r="B667" t="str">
            <v>RO</v>
          </cell>
          <cell r="C667" t="str">
            <v>NA_SC</v>
          </cell>
          <cell r="D667" t="str">
            <v>A00</v>
          </cell>
          <cell r="E667" t="str">
            <v>FTE</v>
          </cell>
          <cell r="F667" t="str">
            <v>T</v>
          </cell>
          <cell r="G667" t="str">
            <v>TOTAL</v>
          </cell>
          <cell r="H667" t="str">
            <v>RSE</v>
          </cell>
          <cell r="I667">
            <v>6118</v>
          </cell>
          <cell r="J667" t="str">
            <v>i</v>
          </cell>
          <cell r="K667" t="str">
            <v>NC</v>
          </cell>
          <cell r="M667" t="str">
            <v>V</v>
          </cell>
          <cell r="N667">
            <v>38461.761377314811</v>
          </cell>
          <cell r="O667" t="str">
            <v>GCHATEAUGIRON</v>
          </cell>
          <cell r="P667">
            <v>38681.437314814815</v>
          </cell>
        </row>
        <row r="668">
          <cell r="A668" t="str">
            <v>1997</v>
          </cell>
          <cell r="B668" t="str">
            <v>RO</v>
          </cell>
          <cell r="C668" t="str">
            <v>NA_SC</v>
          </cell>
          <cell r="D668" t="str">
            <v>A00</v>
          </cell>
          <cell r="E668" t="str">
            <v>FTE</v>
          </cell>
          <cell r="F668" t="str">
            <v>T</v>
          </cell>
          <cell r="G668" t="str">
            <v>TOTAL</v>
          </cell>
          <cell r="H668" t="str">
            <v>RSE</v>
          </cell>
          <cell r="I668">
            <v>5130</v>
          </cell>
          <cell r="J668" t="str">
            <v>i</v>
          </cell>
          <cell r="K668" t="str">
            <v>NC</v>
          </cell>
          <cell r="M668" t="str">
            <v>V</v>
          </cell>
          <cell r="N668">
            <v>38461.761377314811</v>
          </cell>
          <cell r="O668" t="str">
            <v>GCHATEAUGIRON</v>
          </cell>
          <cell r="P668">
            <v>38681.437106481484</v>
          </cell>
        </row>
        <row r="669">
          <cell r="A669" t="str">
            <v>1996</v>
          </cell>
          <cell r="B669" t="str">
            <v>RO</v>
          </cell>
          <cell r="C669" t="str">
            <v>NA_SC</v>
          </cell>
          <cell r="D669" t="str">
            <v>A00</v>
          </cell>
          <cell r="E669" t="str">
            <v>FTE</v>
          </cell>
          <cell r="F669" t="str">
            <v>T</v>
          </cell>
          <cell r="G669" t="str">
            <v>TOTAL</v>
          </cell>
          <cell r="H669" t="str">
            <v>RSE</v>
          </cell>
          <cell r="I669">
            <v>4304</v>
          </cell>
          <cell r="J669" t="str">
            <v>i</v>
          </cell>
          <cell r="K669" t="str">
            <v>NC</v>
          </cell>
          <cell r="M669" t="str">
            <v>V</v>
          </cell>
          <cell r="N669">
            <v>38461.761377314811</v>
          </cell>
          <cell r="O669" t="str">
            <v>GCHATEAUGIRON</v>
          </cell>
          <cell r="P669">
            <v>38681.436921296299</v>
          </cell>
        </row>
        <row r="670">
          <cell r="A670" t="str">
            <v>1995</v>
          </cell>
          <cell r="B670" t="str">
            <v>RO</v>
          </cell>
          <cell r="C670" t="str">
            <v>NA_SC</v>
          </cell>
          <cell r="D670" t="str">
            <v>A00</v>
          </cell>
          <cell r="E670" t="str">
            <v>FTE</v>
          </cell>
          <cell r="F670" t="str">
            <v>T</v>
          </cell>
          <cell r="G670" t="str">
            <v>TOTAL</v>
          </cell>
          <cell r="H670" t="str">
            <v>RSE</v>
          </cell>
          <cell r="J670" t="str">
            <v>:</v>
          </cell>
          <cell r="K670" t="str">
            <v>NC</v>
          </cell>
          <cell r="M670" t="str">
            <v>V</v>
          </cell>
          <cell r="N670">
            <v>38461.761377314811</v>
          </cell>
          <cell r="O670" t="str">
            <v>GCHATEAUGIRON</v>
          </cell>
          <cell r="P670">
            <v>38681.43677083333</v>
          </cell>
        </row>
        <row r="671">
          <cell r="A671" t="str">
            <v>1994</v>
          </cell>
          <cell r="B671" t="str">
            <v>RO</v>
          </cell>
          <cell r="C671" t="str">
            <v>NA_SC</v>
          </cell>
          <cell r="D671" t="str">
            <v>A00</v>
          </cell>
          <cell r="E671" t="str">
            <v>FTE</v>
          </cell>
          <cell r="F671" t="str">
            <v>T</v>
          </cell>
          <cell r="G671" t="str">
            <v>TOTAL</v>
          </cell>
          <cell r="H671" t="str">
            <v>RSE</v>
          </cell>
          <cell r="J671" t="str">
            <v>:</v>
          </cell>
          <cell r="K671" t="str">
            <v>NC</v>
          </cell>
          <cell r="M671" t="str">
            <v>V</v>
          </cell>
          <cell r="N671">
            <v>38461.761377314811</v>
          </cell>
          <cell r="O671" t="str">
            <v>GCHATEAUGIRON</v>
          </cell>
          <cell r="P671">
            <v>38681.436620370368</v>
          </cell>
        </row>
        <row r="672">
          <cell r="A672" t="str">
            <v>1993</v>
          </cell>
          <cell r="B672" t="str">
            <v>RO</v>
          </cell>
          <cell r="C672" t="str">
            <v>NA_SC</v>
          </cell>
          <cell r="D672" t="str">
            <v>A00</v>
          </cell>
          <cell r="E672" t="str">
            <v>FTE</v>
          </cell>
          <cell r="F672" t="str">
            <v>T</v>
          </cell>
          <cell r="G672" t="str">
            <v>TOTAL</v>
          </cell>
          <cell r="H672" t="str">
            <v>RSE</v>
          </cell>
          <cell r="J672" t="str">
            <v>:</v>
          </cell>
          <cell r="K672" t="str">
            <v>NC</v>
          </cell>
          <cell r="M672" t="str">
            <v>V</v>
          </cell>
          <cell r="N672">
            <v>38461.761377314811</v>
          </cell>
          <cell r="O672" t="str">
            <v>GCHATEAUGIRON</v>
          </cell>
          <cell r="P672">
            <v>38681.436516203707</v>
          </cell>
        </row>
        <row r="673">
          <cell r="A673" t="str">
            <v>2002</v>
          </cell>
          <cell r="B673" t="str">
            <v>BE</v>
          </cell>
          <cell r="C673" t="str">
            <v>TOTAL</v>
          </cell>
          <cell r="D673" t="str">
            <v>A00</v>
          </cell>
          <cell r="E673" t="str">
            <v>FTE</v>
          </cell>
          <cell r="F673" t="str">
            <v>T</v>
          </cell>
          <cell r="G673" t="str">
            <v>TOTAL</v>
          </cell>
          <cell r="H673" t="str">
            <v>RSE</v>
          </cell>
          <cell r="I673">
            <v>30652.3</v>
          </cell>
          <cell r="K673" t="str">
            <v>MS</v>
          </cell>
          <cell r="M673" t="str">
            <v>V</v>
          </cell>
          <cell r="N673">
            <v>38461.761400462965</v>
          </cell>
          <cell r="O673" t="str">
            <v>GCHATEAUGIRON</v>
          </cell>
          <cell r="P673">
            <v>38681.438136574077</v>
          </cell>
          <cell r="Q673" t="str">
            <v>gchateaug</v>
          </cell>
        </row>
        <row r="674">
          <cell r="A674" t="str">
            <v>2001</v>
          </cell>
          <cell r="B674" t="str">
            <v>BE</v>
          </cell>
          <cell r="C674" t="str">
            <v>TOTAL</v>
          </cell>
          <cell r="D674" t="str">
            <v>A00</v>
          </cell>
          <cell r="E674" t="str">
            <v>FTE</v>
          </cell>
          <cell r="F674" t="str">
            <v>T</v>
          </cell>
          <cell r="G674" t="str">
            <v>TOTAL</v>
          </cell>
          <cell r="H674" t="str">
            <v>RSE</v>
          </cell>
          <cell r="I674">
            <v>32237</v>
          </cell>
          <cell r="K674" t="str">
            <v>NC</v>
          </cell>
          <cell r="M674" t="str">
            <v>V</v>
          </cell>
          <cell r="N674">
            <v>38461.761400462965</v>
          </cell>
          <cell r="O674" t="str">
            <v>GCHATEAUGIRON</v>
          </cell>
          <cell r="P674">
            <v>38681.437847222223</v>
          </cell>
        </row>
        <row r="675">
          <cell r="A675" t="str">
            <v>2000</v>
          </cell>
          <cell r="B675" t="str">
            <v>BE</v>
          </cell>
          <cell r="C675" t="str">
            <v>TOTAL</v>
          </cell>
          <cell r="D675" t="str">
            <v>A00</v>
          </cell>
          <cell r="E675" t="str">
            <v>FTE</v>
          </cell>
          <cell r="F675" t="str">
            <v>T</v>
          </cell>
          <cell r="G675" t="str">
            <v>TOTAL</v>
          </cell>
          <cell r="H675" t="str">
            <v>RSE</v>
          </cell>
          <cell r="I675">
            <v>30540</v>
          </cell>
          <cell r="K675" t="str">
            <v>NC</v>
          </cell>
          <cell r="M675" t="str">
            <v>V</v>
          </cell>
          <cell r="N675">
            <v>38461.761400462965</v>
          </cell>
          <cell r="O675" t="str">
            <v>GCHATEAUGIRON</v>
          </cell>
          <cell r="P675">
            <v>38681.437615740739</v>
          </cell>
        </row>
        <row r="676">
          <cell r="A676" t="str">
            <v>1999</v>
          </cell>
          <cell r="B676" t="str">
            <v>BE</v>
          </cell>
          <cell r="C676" t="str">
            <v>TOTAL</v>
          </cell>
          <cell r="D676" t="str">
            <v>A00</v>
          </cell>
          <cell r="E676" t="str">
            <v>FTE</v>
          </cell>
          <cell r="F676" t="str">
            <v>T</v>
          </cell>
          <cell r="G676" t="str">
            <v>TOTAL</v>
          </cell>
          <cell r="H676" t="str">
            <v>RSE</v>
          </cell>
          <cell r="I676">
            <v>30211</v>
          </cell>
          <cell r="K676" t="str">
            <v>NC</v>
          </cell>
          <cell r="M676" t="str">
            <v>V</v>
          </cell>
          <cell r="N676">
            <v>38461.761400462965</v>
          </cell>
          <cell r="O676" t="str">
            <v>GCHATEAUGIRON</v>
          </cell>
          <cell r="P676">
            <v>38681.437372685185</v>
          </cell>
        </row>
        <row r="677">
          <cell r="A677" t="str">
            <v>1998</v>
          </cell>
          <cell r="B677" t="str">
            <v>BE</v>
          </cell>
          <cell r="C677" t="str">
            <v>TOTAL</v>
          </cell>
          <cell r="D677" t="str">
            <v>A00</v>
          </cell>
          <cell r="E677" t="str">
            <v>FTE</v>
          </cell>
          <cell r="F677" t="str">
            <v>T</v>
          </cell>
          <cell r="G677" t="str">
            <v>TOTAL</v>
          </cell>
          <cell r="H677" t="str">
            <v>RSE</v>
          </cell>
          <cell r="I677">
            <v>28141</v>
          </cell>
          <cell r="K677" t="str">
            <v>NC</v>
          </cell>
          <cell r="M677" t="str">
            <v>V</v>
          </cell>
          <cell r="N677">
            <v>38461.761400462965</v>
          </cell>
          <cell r="O677" t="str">
            <v>GCHATEAUGIRON</v>
          </cell>
          <cell r="P677">
            <v>38681.437152777777</v>
          </cell>
        </row>
        <row r="678">
          <cell r="A678" t="str">
            <v>1997</v>
          </cell>
          <cell r="B678" t="str">
            <v>BE</v>
          </cell>
          <cell r="C678" t="str">
            <v>TOTAL</v>
          </cell>
          <cell r="D678" t="str">
            <v>A00</v>
          </cell>
          <cell r="E678" t="str">
            <v>FTE</v>
          </cell>
          <cell r="F678" t="str">
            <v>T</v>
          </cell>
          <cell r="G678" t="str">
            <v>TOTAL</v>
          </cell>
          <cell r="H678" t="str">
            <v>RSE</v>
          </cell>
          <cell r="J678" t="str">
            <v>:</v>
          </cell>
          <cell r="K678" t="str">
            <v>NC</v>
          </cell>
          <cell r="M678" t="str">
            <v>V</v>
          </cell>
          <cell r="N678">
            <v>38461.761400462965</v>
          </cell>
          <cell r="O678" t="str">
            <v>GCHATEAUGIRON</v>
          </cell>
          <cell r="P678">
            <v>38681.436967592592</v>
          </cell>
        </row>
        <row r="679">
          <cell r="A679" t="str">
            <v>1996</v>
          </cell>
          <cell r="B679" t="str">
            <v>BE</v>
          </cell>
          <cell r="C679" t="str">
            <v>TOTAL</v>
          </cell>
          <cell r="D679" t="str">
            <v>A00</v>
          </cell>
          <cell r="E679" t="str">
            <v>FTE</v>
          </cell>
          <cell r="F679" t="str">
            <v>T</v>
          </cell>
          <cell r="G679" t="str">
            <v>TOTAL</v>
          </cell>
          <cell r="H679" t="str">
            <v>RSE</v>
          </cell>
          <cell r="J679" t="str">
            <v>:</v>
          </cell>
          <cell r="K679" t="str">
            <v>NC</v>
          </cell>
          <cell r="M679" t="str">
            <v>V</v>
          </cell>
          <cell r="N679">
            <v>38461.761400462965</v>
          </cell>
          <cell r="O679" t="str">
            <v>GCHATEAUGIRON</v>
          </cell>
          <cell r="P679">
            <v>38681.436805555553</v>
          </cell>
        </row>
        <row r="680">
          <cell r="A680" t="str">
            <v>1995</v>
          </cell>
          <cell r="B680" t="str">
            <v>BE</v>
          </cell>
          <cell r="C680" t="str">
            <v>TOTAL</v>
          </cell>
          <cell r="D680" t="str">
            <v>A00</v>
          </cell>
          <cell r="E680" t="str">
            <v>FTE</v>
          </cell>
          <cell r="F680" t="str">
            <v>T</v>
          </cell>
          <cell r="G680" t="str">
            <v>TOTAL</v>
          </cell>
          <cell r="H680" t="str">
            <v>RSE</v>
          </cell>
          <cell r="J680" t="str">
            <v>:</v>
          </cell>
          <cell r="K680" t="str">
            <v>NC</v>
          </cell>
          <cell r="M680" t="str">
            <v>V</v>
          </cell>
          <cell r="N680">
            <v>38461.761400462965</v>
          </cell>
          <cell r="O680" t="str">
            <v>GCHATEAUGIRON</v>
          </cell>
          <cell r="P680">
            <v>38681.436655092592</v>
          </cell>
        </row>
        <row r="681">
          <cell r="A681" t="str">
            <v>1994</v>
          </cell>
          <cell r="B681" t="str">
            <v>BE</v>
          </cell>
          <cell r="C681" t="str">
            <v>TOTAL</v>
          </cell>
          <cell r="D681" t="str">
            <v>A00</v>
          </cell>
          <cell r="E681" t="str">
            <v>FTE</v>
          </cell>
          <cell r="F681" t="str">
            <v>T</v>
          </cell>
          <cell r="G681" t="str">
            <v>TOTAL</v>
          </cell>
          <cell r="H681" t="str">
            <v>RSE</v>
          </cell>
          <cell r="J681" t="str">
            <v>:</v>
          </cell>
          <cell r="K681" t="str">
            <v>NC</v>
          </cell>
          <cell r="M681" t="str">
            <v>V</v>
          </cell>
          <cell r="N681">
            <v>38461.761400462965</v>
          </cell>
          <cell r="O681" t="str">
            <v>GCHATEAUGIRON</v>
          </cell>
          <cell r="P681">
            <v>38681.436539351853</v>
          </cell>
        </row>
        <row r="682">
          <cell r="A682" t="str">
            <v>1993</v>
          </cell>
          <cell r="B682" t="str">
            <v>BE</v>
          </cell>
          <cell r="C682" t="str">
            <v>TOTAL</v>
          </cell>
          <cell r="D682" t="str">
            <v>A00</v>
          </cell>
          <cell r="E682" t="str">
            <v>FTE</v>
          </cell>
          <cell r="F682" t="str">
            <v>T</v>
          </cell>
          <cell r="G682" t="str">
            <v>TOTAL</v>
          </cell>
          <cell r="H682" t="str">
            <v>RSE</v>
          </cell>
          <cell r="J682" t="str">
            <v>:</v>
          </cell>
          <cell r="K682" t="str">
            <v>NC</v>
          </cell>
          <cell r="M682" t="str">
            <v>V</v>
          </cell>
          <cell r="N682">
            <v>38461.761400462965</v>
          </cell>
          <cell r="O682" t="str">
            <v>GCHATEAUGIRON</v>
          </cell>
          <cell r="P682">
            <v>38681.436435185184</v>
          </cell>
        </row>
        <row r="683">
          <cell r="A683" t="str">
            <v>1992</v>
          </cell>
          <cell r="B683" t="str">
            <v>BE</v>
          </cell>
          <cell r="C683" t="str">
            <v>TOTAL</v>
          </cell>
          <cell r="D683" t="str">
            <v>A00</v>
          </cell>
          <cell r="E683" t="str">
            <v>FTE</v>
          </cell>
          <cell r="F683" t="str">
            <v>T</v>
          </cell>
          <cell r="G683" t="str">
            <v>TOTAL</v>
          </cell>
          <cell r="H683" t="str">
            <v>RSE</v>
          </cell>
          <cell r="J683" t="str">
            <v>:</v>
          </cell>
          <cell r="K683" t="str">
            <v>NC</v>
          </cell>
          <cell r="M683" t="str">
            <v>V</v>
          </cell>
          <cell r="N683">
            <v>38461.761400462965</v>
          </cell>
          <cell r="O683" t="str">
            <v>GCHATEAUGIRON</v>
          </cell>
          <cell r="P683">
            <v>38681.436354166668</v>
          </cell>
        </row>
        <row r="684">
          <cell r="A684" t="str">
            <v>1991</v>
          </cell>
          <cell r="B684" t="str">
            <v>BE</v>
          </cell>
          <cell r="C684" t="str">
            <v>TOTAL</v>
          </cell>
          <cell r="D684" t="str">
            <v>A00</v>
          </cell>
          <cell r="E684" t="str">
            <v>FTE</v>
          </cell>
          <cell r="F684" t="str">
            <v>T</v>
          </cell>
          <cell r="G684" t="str">
            <v>TOTAL</v>
          </cell>
          <cell r="H684" t="str">
            <v>RSE</v>
          </cell>
          <cell r="J684" t="str">
            <v>:</v>
          </cell>
          <cell r="K684" t="str">
            <v>NC</v>
          </cell>
          <cell r="M684" t="str">
            <v>V</v>
          </cell>
          <cell r="N684">
            <v>38461.761400462965</v>
          </cell>
          <cell r="O684" t="str">
            <v>GCHATEAUGIRON</v>
          </cell>
          <cell r="P684">
            <v>38681.436273148145</v>
          </cell>
        </row>
        <row r="685">
          <cell r="A685" t="str">
            <v>1990</v>
          </cell>
          <cell r="B685" t="str">
            <v>BE</v>
          </cell>
          <cell r="C685" t="str">
            <v>TOTAL</v>
          </cell>
          <cell r="D685" t="str">
            <v>A00</v>
          </cell>
          <cell r="E685" t="str">
            <v>FTE</v>
          </cell>
          <cell r="F685" t="str">
            <v>T</v>
          </cell>
          <cell r="G685" t="str">
            <v>TOTAL</v>
          </cell>
          <cell r="H685" t="str">
            <v>RSE</v>
          </cell>
          <cell r="J685" t="str">
            <v>:</v>
          </cell>
          <cell r="K685" t="str">
            <v>NC</v>
          </cell>
          <cell r="M685" t="str">
            <v>V</v>
          </cell>
          <cell r="N685">
            <v>38461.761400462965</v>
          </cell>
          <cell r="O685" t="str">
            <v>GCHATEAUGIRON</v>
          </cell>
          <cell r="P685">
            <v>38681.436203703706</v>
          </cell>
        </row>
        <row r="686">
          <cell r="A686" t="str">
            <v>1989</v>
          </cell>
          <cell r="B686" t="str">
            <v>BE</v>
          </cell>
          <cell r="C686" t="str">
            <v>TOTAL</v>
          </cell>
          <cell r="D686" t="str">
            <v>A00</v>
          </cell>
          <cell r="E686" t="str">
            <v>FTE</v>
          </cell>
          <cell r="F686" t="str">
            <v>T</v>
          </cell>
          <cell r="G686" t="str">
            <v>TOTAL</v>
          </cell>
          <cell r="H686" t="str">
            <v>RSE</v>
          </cell>
          <cell r="J686" t="str">
            <v>:</v>
          </cell>
          <cell r="K686" t="str">
            <v>NC</v>
          </cell>
          <cell r="M686" t="str">
            <v>V</v>
          </cell>
          <cell r="N686">
            <v>38461.761400462965</v>
          </cell>
          <cell r="O686" t="str">
            <v>GCHATEAUGIRON</v>
          </cell>
          <cell r="P686">
            <v>38681.436145833337</v>
          </cell>
        </row>
        <row r="687">
          <cell r="A687" t="str">
            <v>1988</v>
          </cell>
          <cell r="B687" t="str">
            <v>BE</v>
          </cell>
          <cell r="C687" t="str">
            <v>TOTAL</v>
          </cell>
          <cell r="D687" t="str">
            <v>A00</v>
          </cell>
          <cell r="E687" t="str">
            <v>FTE</v>
          </cell>
          <cell r="F687" t="str">
            <v>T</v>
          </cell>
          <cell r="G687" t="str">
            <v>TOTAL</v>
          </cell>
          <cell r="H687" t="str">
            <v>RSE</v>
          </cell>
          <cell r="J687" t="str">
            <v>:</v>
          </cell>
          <cell r="K687" t="str">
            <v>NC</v>
          </cell>
          <cell r="M687" t="str">
            <v>V</v>
          </cell>
          <cell r="N687">
            <v>38461.761400462965</v>
          </cell>
          <cell r="O687" t="str">
            <v>GCHATEAUGIRON</v>
          </cell>
          <cell r="P687">
            <v>38681.43608796296</v>
          </cell>
        </row>
        <row r="688">
          <cell r="A688" t="str">
            <v>1987</v>
          </cell>
          <cell r="B688" t="str">
            <v>BE</v>
          </cell>
          <cell r="C688" t="str">
            <v>TOTAL</v>
          </cell>
          <cell r="D688" t="str">
            <v>A00</v>
          </cell>
          <cell r="E688" t="str">
            <v>FTE</v>
          </cell>
          <cell r="F688" t="str">
            <v>T</v>
          </cell>
          <cell r="G688" t="str">
            <v>TOTAL</v>
          </cell>
          <cell r="H688" t="str">
            <v>RSE</v>
          </cell>
          <cell r="J688" t="str">
            <v>:</v>
          </cell>
          <cell r="K688" t="str">
            <v>NC</v>
          </cell>
          <cell r="M688" t="str">
            <v>V</v>
          </cell>
          <cell r="N688">
            <v>38461.761400462965</v>
          </cell>
          <cell r="O688" t="str">
            <v>GCHATEAUGIRON</v>
          </cell>
          <cell r="P688">
            <v>38681.436041666668</v>
          </cell>
        </row>
        <row r="689">
          <cell r="A689" t="str">
            <v>1986</v>
          </cell>
          <cell r="B689" t="str">
            <v>BE</v>
          </cell>
          <cell r="C689" t="str">
            <v>TOTAL</v>
          </cell>
          <cell r="D689" t="str">
            <v>A00</v>
          </cell>
          <cell r="E689" t="str">
            <v>FTE</v>
          </cell>
          <cell r="F689" t="str">
            <v>T</v>
          </cell>
          <cell r="G689" t="str">
            <v>TOTAL</v>
          </cell>
          <cell r="H689" t="str">
            <v>RSE</v>
          </cell>
          <cell r="J689" t="str">
            <v>:</v>
          </cell>
          <cell r="K689" t="str">
            <v>NC</v>
          </cell>
          <cell r="M689" t="str">
            <v>V</v>
          </cell>
          <cell r="N689">
            <v>38461.761400462965</v>
          </cell>
          <cell r="O689" t="str">
            <v>GCHATEAUGIRON</v>
          </cell>
          <cell r="P689">
            <v>38681.435995370368</v>
          </cell>
        </row>
        <row r="690">
          <cell r="A690" t="str">
            <v>1985</v>
          </cell>
          <cell r="B690" t="str">
            <v>BE</v>
          </cell>
          <cell r="C690" t="str">
            <v>TOTAL</v>
          </cell>
          <cell r="D690" t="str">
            <v>A00</v>
          </cell>
          <cell r="E690" t="str">
            <v>FTE</v>
          </cell>
          <cell r="F690" t="str">
            <v>T</v>
          </cell>
          <cell r="G690" t="str">
            <v>TOTAL</v>
          </cell>
          <cell r="H690" t="str">
            <v>RSE</v>
          </cell>
          <cell r="J690" t="str">
            <v>:</v>
          </cell>
          <cell r="K690" t="str">
            <v>NC</v>
          </cell>
          <cell r="M690" t="str">
            <v>V</v>
          </cell>
          <cell r="N690">
            <v>38461.761400462965</v>
          </cell>
          <cell r="O690" t="str">
            <v>GCHATEAUGIRON</v>
          </cell>
          <cell r="P690">
            <v>38681.435960648145</v>
          </cell>
        </row>
        <row r="691">
          <cell r="A691" t="str">
            <v>1984</v>
          </cell>
          <cell r="B691" t="str">
            <v>BE</v>
          </cell>
          <cell r="C691" t="str">
            <v>TOTAL</v>
          </cell>
          <cell r="D691" t="str">
            <v>A00</v>
          </cell>
          <cell r="E691" t="str">
            <v>FTE</v>
          </cell>
          <cell r="F691" t="str">
            <v>T</v>
          </cell>
          <cell r="G691" t="str">
            <v>TOTAL</v>
          </cell>
          <cell r="H691" t="str">
            <v>RSE</v>
          </cell>
          <cell r="J691" t="str">
            <v>:</v>
          </cell>
          <cell r="K691" t="str">
            <v>NC</v>
          </cell>
          <cell r="M691" t="str">
            <v>V</v>
          </cell>
          <cell r="N691">
            <v>38461.761400462965</v>
          </cell>
          <cell r="O691" t="str">
            <v>GCHATEAUGIRON</v>
          </cell>
          <cell r="P691">
            <v>38681.435914351852</v>
          </cell>
        </row>
        <row r="692">
          <cell r="A692" t="str">
            <v>1983</v>
          </cell>
          <cell r="B692" t="str">
            <v>BE</v>
          </cell>
          <cell r="C692" t="str">
            <v>TOTAL</v>
          </cell>
          <cell r="D692" t="str">
            <v>A00</v>
          </cell>
          <cell r="E692" t="str">
            <v>FTE</v>
          </cell>
          <cell r="F692" t="str">
            <v>T</v>
          </cell>
          <cell r="G692" t="str">
            <v>TOTAL</v>
          </cell>
          <cell r="H692" t="str">
            <v>RSE</v>
          </cell>
          <cell r="J692" t="str">
            <v>:</v>
          </cell>
          <cell r="K692" t="str">
            <v>NC</v>
          </cell>
          <cell r="M692" t="str">
            <v>V</v>
          </cell>
          <cell r="N692">
            <v>38461.761400462965</v>
          </cell>
          <cell r="O692" t="str">
            <v>GCHATEAUGIRON</v>
          </cell>
          <cell r="P692">
            <v>38681.435891203706</v>
          </cell>
        </row>
        <row r="693">
          <cell r="A693" t="str">
            <v>1982</v>
          </cell>
          <cell r="B693" t="str">
            <v>BE</v>
          </cell>
          <cell r="C693" t="str">
            <v>TOTAL</v>
          </cell>
          <cell r="D693" t="str">
            <v>A00</v>
          </cell>
          <cell r="E693" t="str">
            <v>FTE</v>
          </cell>
          <cell r="F693" t="str">
            <v>T</v>
          </cell>
          <cell r="G693" t="str">
            <v>TOTAL</v>
          </cell>
          <cell r="H693" t="str">
            <v>RSE</v>
          </cell>
          <cell r="J693" t="str">
            <v>:</v>
          </cell>
          <cell r="K693" t="str">
            <v>NC</v>
          </cell>
          <cell r="M693" t="str">
            <v>V</v>
          </cell>
          <cell r="N693">
            <v>38461.761400462965</v>
          </cell>
          <cell r="O693" t="str">
            <v>GCHATEAUGIRON</v>
          </cell>
          <cell r="P693">
            <v>38681.435856481483</v>
          </cell>
        </row>
        <row r="694">
          <cell r="A694" t="str">
            <v>1981</v>
          </cell>
          <cell r="B694" t="str">
            <v>BE</v>
          </cell>
          <cell r="C694" t="str">
            <v>TOTAL</v>
          </cell>
          <cell r="D694" t="str">
            <v>A00</v>
          </cell>
          <cell r="E694" t="str">
            <v>FTE</v>
          </cell>
          <cell r="F694" t="str">
            <v>T</v>
          </cell>
          <cell r="G694" t="str">
            <v>TOTAL</v>
          </cell>
          <cell r="H694" t="str">
            <v>RSE</v>
          </cell>
          <cell r="J694" t="str">
            <v>:</v>
          </cell>
          <cell r="K694" t="str">
            <v>NC</v>
          </cell>
          <cell r="M694" t="str">
            <v>V</v>
          </cell>
          <cell r="N694">
            <v>38461.761400462965</v>
          </cell>
          <cell r="O694" t="str">
            <v>GCHATEAUGIRON</v>
          </cell>
          <cell r="P694">
            <v>38681.435833333337</v>
          </cell>
        </row>
        <row r="695">
          <cell r="A695" t="str">
            <v>1980</v>
          </cell>
          <cell r="B695" t="str">
            <v>BE</v>
          </cell>
          <cell r="C695" t="str">
            <v>TOTAL</v>
          </cell>
          <cell r="D695" t="str">
            <v>A00</v>
          </cell>
          <cell r="E695" t="str">
            <v>FTE</v>
          </cell>
          <cell r="F695" t="str">
            <v>T</v>
          </cell>
          <cell r="G695" t="str">
            <v>TOTAL</v>
          </cell>
          <cell r="H695" t="str">
            <v>RSE</v>
          </cell>
          <cell r="J695" t="str">
            <v>:</v>
          </cell>
          <cell r="K695" t="str">
            <v>NC</v>
          </cell>
          <cell r="M695" t="str">
            <v>V</v>
          </cell>
          <cell r="N695">
            <v>38461.761400462965</v>
          </cell>
          <cell r="O695" t="str">
            <v>GCHATEAUGIRON</v>
          </cell>
          <cell r="P695">
            <v>38681.435798611114</v>
          </cell>
        </row>
        <row r="696">
          <cell r="A696" t="str">
            <v>2002</v>
          </cell>
          <cell r="B696" t="str">
            <v>CZ</v>
          </cell>
          <cell r="C696" t="str">
            <v>TOTAL</v>
          </cell>
          <cell r="D696" t="str">
            <v>A00</v>
          </cell>
          <cell r="E696" t="str">
            <v>FTE</v>
          </cell>
          <cell r="F696" t="str">
            <v>T</v>
          </cell>
          <cell r="G696" t="str">
            <v>TOTAL</v>
          </cell>
          <cell r="H696" t="str">
            <v>RSE</v>
          </cell>
          <cell r="I696">
            <v>14974</v>
          </cell>
          <cell r="K696" t="str">
            <v>MS</v>
          </cell>
          <cell r="M696" t="str">
            <v>V</v>
          </cell>
          <cell r="N696">
            <v>38461.761400462965</v>
          </cell>
          <cell r="O696" t="str">
            <v>GCHATEAUGIRON</v>
          </cell>
          <cell r="P696">
            <v>38681.438206018516</v>
          </cell>
          <cell r="Q696" t="str">
            <v>gchateaug</v>
          </cell>
        </row>
        <row r="697">
          <cell r="A697" t="str">
            <v>2001</v>
          </cell>
          <cell r="B697" t="str">
            <v>CZ</v>
          </cell>
          <cell r="C697" t="str">
            <v>TOTAL</v>
          </cell>
          <cell r="D697" t="str">
            <v>A00</v>
          </cell>
          <cell r="E697" t="str">
            <v>FTE</v>
          </cell>
          <cell r="F697" t="str">
            <v>T</v>
          </cell>
          <cell r="G697" t="str">
            <v>TOTAL</v>
          </cell>
          <cell r="H697" t="str">
            <v>RSE</v>
          </cell>
          <cell r="I697">
            <v>14987</v>
          </cell>
          <cell r="K697" t="str">
            <v>NC</v>
          </cell>
          <cell r="M697" t="str">
            <v>V</v>
          </cell>
          <cell r="N697">
            <v>38461.761400462965</v>
          </cell>
          <cell r="O697" t="str">
            <v>GCHATEAUGIRON</v>
          </cell>
          <cell r="P697">
            <v>38681.437905092593</v>
          </cell>
        </row>
        <row r="698">
          <cell r="A698" t="str">
            <v>2000</v>
          </cell>
          <cell r="B698" t="str">
            <v>CZ</v>
          </cell>
          <cell r="C698" t="str">
            <v>TOTAL</v>
          </cell>
          <cell r="D698" t="str">
            <v>A00</v>
          </cell>
          <cell r="E698" t="str">
            <v>FTE</v>
          </cell>
          <cell r="F698" t="str">
            <v>T</v>
          </cell>
          <cell r="G698" t="str">
            <v>TOTAL</v>
          </cell>
          <cell r="H698" t="str">
            <v>RSE</v>
          </cell>
          <cell r="I698">
            <v>13852</v>
          </cell>
          <cell r="K698" t="str">
            <v>NC</v>
          </cell>
          <cell r="M698" t="str">
            <v>V</v>
          </cell>
          <cell r="N698">
            <v>38461.761400462965</v>
          </cell>
          <cell r="O698" t="str">
            <v>GCHATEAUGIRON</v>
          </cell>
          <cell r="P698">
            <v>38681.437662037039</v>
          </cell>
        </row>
        <row r="699">
          <cell r="A699" t="str">
            <v>1999</v>
          </cell>
          <cell r="B699" t="str">
            <v>CZ</v>
          </cell>
          <cell r="C699" t="str">
            <v>TOTAL</v>
          </cell>
          <cell r="D699" t="str">
            <v>A00</v>
          </cell>
          <cell r="E699" t="str">
            <v>FTE</v>
          </cell>
          <cell r="F699" t="str">
            <v>T</v>
          </cell>
          <cell r="G699" t="str">
            <v>TOTAL</v>
          </cell>
          <cell r="H699" t="str">
            <v>RSE</v>
          </cell>
          <cell r="I699">
            <v>13535</v>
          </cell>
          <cell r="J699" t="str">
            <v>i</v>
          </cell>
          <cell r="K699" t="str">
            <v>NC</v>
          </cell>
          <cell r="M699" t="str">
            <v>V</v>
          </cell>
          <cell r="N699">
            <v>38461.761400462965</v>
          </cell>
          <cell r="O699" t="str">
            <v>GCHATEAUGIRON</v>
          </cell>
          <cell r="P699">
            <v>38681.437418981484</v>
          </cell>
        </row>
        <row r="700">
          <cell r="A700" t="str">
            <v>1998</v>
          </cell>
          <cell r="B700" t="str">
            <v>CZ</v>
          </cell>
          <cell r="C700" t="str">
            <v>TOTAL</v>
          </cell>
          <cell r="D700" t="str">
            <v>A00</v>
          </cell>
          <cell r="E700" t="str">
            <v>FTE</v>
          </cell>
          <cell r="F700" t="str">
            <v>T</v>
          </cell>
          <cell r="G700" t="str">
            <v>TOTAL</v>
          </cell>
          <cell r="H700" t="str">
            <v>RSE</v>
          </cell>
          <cell r="I700">
            <v>12566</v>
          </cell>
          <cell r="J700" t="str">
            <v>i</v>
          </cell>
          <cell r="K700" t="str">
            <v>NC</v>
          </cell>
          <cell r="M700" t="str">
            <v>V</v>
          </cell>
          <cell r="N700">
            <v>38461.761400462965</v>
          </cell>
          <cell r="O700" t="str">
            <v>GCHATEAUGIRON</v>
          </cell>
          <cell r="P700">
            <v>38681.437199074076</v>
          </cell>
        </row>
        <row r="701">
          <cell r="A701" t="str">
            <v>1997</v>
          </cell>
          <cell r="B701" t="str">
            <v>CZ</v>
          </cell>
          <cell r="C701" t="str">
            <v>TOTAL</v>
          </cell>
          <cell r="D701" t="str">
            <v>A00</v>
          </cell>
          <cell r="E701" t="str">
            <v>FTE</v>
          </cell>
          <cell r="F701" t="str">
            <v>T</v>
          </cell>
          <cell r="G701" t="str">
            <v>TOTAL</v>
          </cell>
          <cell r="H701" t="str">
            <v>RSE</v>
          </cell>
          <cell r="I701">
            <v>12580</v>
          </cell>
          <cell r="J701" t="str">
            <v>i</v>
          </cell>
          <cell r="K701" t="str">
            <v>NC</v>
          </cell>
          <cell r="M701" t="str">
            <v>V</v>
          </cell>
          <cell r="N701">
            <v>38461.761400462965</v>
          </cell>
          <cell r="O701" t="str">
            <v>GCHATEAUGIRON</v>
          </cell>
          <cell r="P701">
            <v>38681.437002314815</v>
          </cell>
        </row>
        <row r="702">
          <cell r="A702" t="str">
            <v>1996</v>
          </cell>
          <cell r="B702" t="str">
            <v>CZ</v>
          </cell>
          <cell r="C702" t="str">
            <v>TOTAL</v>
          </cell>
          <cell r="D702" t="str">
            <v>A00</v>
          </cell>
          <cell r="E702" t="str">
            <v>FTE</v>
          </cell>
          <cell r="F702" t="str">
            <v>T</v>
          </cell>
          <cell r="G702" t="str">
            <v>TOTAL</v>
          </cell>
          <cell r="H702" t="str">
            <v>RSE</v>
          </cell>
          <cell r="I702">
            <v>12963</v>
          </cell>
          <cell r="J702" t="str">
            <v>i</v>
          </cell>
          <cell r="K702" t="str">
            <v>NC</v>
          </cell>
          <cell r="M702" t="str">
            <v>V</v>
          </cell>
          <cell r="N702">
            <v>38461.761400462965</v>
          </cell>
          <cell r="O702" t="str">
            <v>GCHATEAUGIRON</v>
          </cell>
          <cell r="P702">
            <v>38681.436840277776</v>
          </cell>
        </row>
        <row r="703">
          <cell r="A703" t="str">
            <v>1995</v>
          </cell>
          <cell r="B703" t="str">
            <v>CZ</v>
          </cell>
          <cell r="C703" t="str">
            <v>TOTAL</v>
          </cell>
          <cell r="D703" t="str">
            <v>A00</v>
          </cell>
          <cell r="E703" t="str">
            <v>FTE</v>
          </cell>
          <cell r="F703" t="str">
            <v>T</v>
          </cell>
          <cell r="G703" t="str">
            <v>TOTAL</v>
          </cell>
          <cell r="H703" t="str">
            <v>RSE</v>
          </cell>
          <cell r="I703">
            <v>11935</v>
          </cell>
          <cell r="J703" t="str">
            <v>b</v>
          </cell>
          <cell r="K703" t="str">
            <v>NC</v>
          </cell>
          <cell r="M703" t="str">
            <v>V</v>
          </cell>
          <cell r="N703">
            <v>38461.761400462965</v>
          </cell>
          <cell r="O703" t="str">
            <v>GCHATEAUGIRON</v>
          </cell>
          <cell r="P703">
            <v>38681.436689814815</v>
          </cell>
        </row>
        <row r="704">
          <cell r="A704" t="str">
            <v>1994</v>
          </cell>
          <cell r="B704" t="str">
            <v>CZ</v>
          </cell>
          <cell r="C704" t="str">
            <v>TOTAL</v>
          </cell>
          <cell r="D704" t="str">
            <v>A00</v>
          </cell>
          <cell r="E704" t="str">
            <v>FTE</v>
          </cell>
          <cell r="F704" t="str">
            <v>T</v>
          </cell>
          <cell r="G704" t="str">
            <v>TOTAL</v>
          </cell>
          <cell r="H704" t="str">
            <v>RSE</v>
          </cell>
          <cell r="I704">
            <v>13325</v>
          </cell>
          <cell r="J704" t="str">
            <v>i</v>
          </cell>
          <cell r="K704" t="str">
            <v>NC</v>
          </cell>
          <cell r="M704" t="str">
            <v>V</v>
          </cell>
          <cell r="N704">
            <v>38461.761400462965</v>
          </cell>
          <cell r="O704" t="str">
            <v>GCHATEAUGIRON</v>
          </cell>
          <cell r="P704">
            <v>38681.436562499999</v>
          </cell>
        </row>
        <row r="705">
          <cell r="A705" t="str">
            <v>1993</v>
          </cell>
          <cell r="B705" t="str">
            <v>CZ</v>
          </cell>
          <cell r="C705" t="str">
            <v>TOTAL</v>
          </cell>
          <cell r="D705" t="str">
            <v>A00</v>
          </cell>
          <cell r="E705" t="str">
            <v>FTE</v>
          </cell>
          <cell r="F705" t="str">
            <v>T</v>
          </cell>
          <cell r="G705" t="str">
            <v>TOTAL</v>
          </cell>
          <cell r="H705" t="str">
            <v>RSE</v>
          </cell>
          <cell r="I705">
            <v>13627</v>
          </cell>
          <cell r="J705" t="str">
            <v>i</v>
          </cell>
          <cell r="K705" t="str">
            <v>NC</v>
          </cell>
          <cell r="M705" t="str">
            <v>V</v>
          </cell>
          <cell r="N705">
            <v>38461.761400462965</v>
          </cell>
          <cell r="O705" t="str">
            <v>GCHATEAUGIRON</v>
          </cell>
          <cell r="P705">
            <v>38681.43645833333</v>
          </cell>
        </row>
        <row r="706">
          <cell r="A706" t="str">
            <v>1992</v>
          </cell>
          <cell r="B706" t="str">
            <v>CZ</v>
          </cell>
          <cell r="C706" t="str">
            <v>TOTAL</v>
          </cell>
          <cell r="D706" t="str">
            <v>A00</v>
          </cell>
          <cell r="E706" t="str">
            <v>FTE</v>
          </cell>
          <cell r="F706" t="str">
            <v>T</v>
          </cell>
          <cell r="G706" t="str">
            <v>TOTAL</v>
          </cell>
          <cell r="H706" t="str">
            <v>RSE</v>
          </cell>
          <cell r="I706">
            <v>20084</v>
          </cell>
          <cell r="J706" t="str">
            <v>i</v>
          </cell>
          <cell r="K706" t="str">
            <v>NC</v>
          </cell>
          <cell r="M706" t="str">
            <v>V</v>
          </cell>
          <cell r="N706">
            <v>38461.761412037034</v>
          </cell>
          <cell r="O706" t="str">
            <v>GCHATEAUGIRON</v>
          </cell>
          <cell r="P706">
            <v>38681.436365740738</v>
          </cell>
        </row>
        <row r="707">
          <cell r="A707" t="str">
            <v>1991</v>
          </cell>
          <cell r="B707" t="str">
            <v>CZ</v>
          </cell>
          <cell r="C707" t="str">
            <v>TOTAL</v>
          </cell>
          <cell r="D707" t="str">
            <v>A00</v>
          </cell>
          <cell r="E707" t="str">
            <v>FTE</v>
          </cell>
          <cell r="F707" t="str">
            <v>T</v>
          </cell>
          <cell r="G707" t="str">
            <v>TOTAL</v>
          </cell>
          <cell r="H707" t="str">
            <v>RSE</v>
          </cell>
          <cell r="J707" t="str">
            <v>:</v>
          </cell>
          <cell r="K707" t="str">
            <v>NC</v>
          </cell>
          <cell r="M707" t="str">
            <v>V</v>
          </cell>
          <cell r="N707">
            <v>38461.761412037034</v>
          </cell>
          <cell r="O707" t="str">
            <v>GCHATEAUGIRON</v>
          </cell>
          <cell r="P707">
            <v>38681.436296296299</v>
          </cell>
        </row>
        <row r="708">
          <cell r="A708" t="str">
            <v>1990</v>
          </cell>
          <cell r="B708" t="str">
            <v>CZ</v>
          </cell>
          <cell r="C708" t="str">
            <v>TOTAL</v>
          </cell>
          <cell r="D708" t="str">
            <v>A00</v>
          </cell>
          <cell r="E708" t="str">
            <v>FTE</v>
          </cell>
          <cell r="F708" t="str">
            <v>T</v>
          </cell>
          <cell r="G708" t="str">
            <v>TOTAL</v>
          </cell>
          <cell r="H708" t="str">
            <v>RSE</v>
          </cell>
          <cell r="J708" t="str">
            <v>:</v>
          </cell>
          <cell r="K708" t="str">
            <v>NC</v>
          </cell>
          <cell r="M708" t="str">
            <v>V</v>
          </cell>
          <cell r="N708">
            <v>38461.761412037034</v>
          </cell>
          <cell r="O708" t="str">
            <v>GCHATEAUGIRON</v>
          </cell>
          <cell r="P708">
            <v>38681.436215277776</v>
          </cell>
        </row>
        <row r="709">
          <cell r="A709" t="str">
            <v>1989</v>
          </cell>
          <cell r="B709" t="str">
            <v>CZ</v>
          </cell>
          <cell r="C709" t="str">
            <v>TOTAL</v>
          </cell>
          <cell r="D709" t="str">
            <v>A00</v>
          </cell>
          <cell r="E709" t="str">
            <v>FTE</v>
          </cell>
          <cell r="F709" t="str">
            <v>T</v>
          </cell>
          <cell r="G709" t="str">
            <v>TOTAL</v>
          </cell>
          <cell r="H709" t="str">
            <v>RSE</v>
          </cell>
          <cell r="J709" t="str">
            <v>:</v>
          </cell>
          <cell r="K709" t="str">
            <v>NC</v>
          </cell>
          <cell r="M709" t="str">
            <v>V</v>
          </cell>
          <cell r="N709">
            <v>38461.761412037034</v>
          </cell>
          <cell r="O709" t="str">
            <v>GCHATEAUGIRON</v>
          </cell>
          <cell r="P709">
            <v>38681.436157407406</v>
          </cell>
        </row>
        <row r="710">
          <cell r="A710" t="str">
            <v>1988</v>
          </cell>
          <cell r="B710" t="str">
            <v>CZ</v>
          </cell>
          <cell r="C710" t="str">
            <v>TOTAL</v>
          </cell>
          <cell r="D710" t="str">
            <v>A00</v>
          </cell>
          <cell r="E710" t="str">
            <v>FTE</v>
          </cell>
          <cell r="F710" t="str">
            <v>T</v>
          </cell>
          <cell r="G710" t="str">
            <v>TOTAL</v>
          </cell>
          <cell r="H710" t="str">
            <v>RSE</v>
          </cell>
          <cell r="J710" t="str">
            <v>:</v>
          </cell>
          <cell r="K710" t="str">
            <v>NC</v>
          </cell>
          <cell r="M710" t="str">
            <v>V</v>
          </cell>
          <cell r="N710">
            <v>38461.761412037034</v>
          </cell>
          <cell r="O710" t="str">
            <v>GCHATEAUGIRON</v>
          </cell>
          <cell r="P710">
            <v>38681.436099537037</v>
          </cell>
        </row>
        <row r="711">
          <cell r="A711" t="str">
            <v>1987</v>
          </cell>
          <cell r="B711" t="str">
            <v>CZ</v>
          </cell>
          <cell r="C711" t="str">
            <v>TOTAL</v>
          </cell>
          <cell r="D711" t="str">
            <v>A00</v>
          </cell>
          <cell r="E711" t="str">
            <v>FTE</v>
          </cell>
          <cell r="F711" t="str">
            <v>T</v>
          </cell>
          <cell r="G711" t="str">
            <v>TOTAL</v>
          </cell>
          <cell r="H711" t="str">
            <v>RSE</v>
          </cell>
          <cell r="J711" t="str">
            <v>:</v>
          </cell>
          <cell r="K711" t="str">
            <v>NC</v>
          </cell>
          <cell r="M711" t="str">
            <v>V</v>
          </cell>
          <cell r="N711">
            <v>38461.761412037034</v>
          </cell>
          <cell r="O711" t="str">
            <v>GCHATEAUGIRON</v>
          </cell>
          <cell r="P711">
            <v>38681.436053240737</v>
          </cell>
        </row>
        <row r="712">
          <cell r="A712" t="str">
            <v>1986</v>
          </cell>
          <cell r="B712" t="str">
            <v>CZ</v>
          </cell>
          <cell r="C712" t="str">
            <v>TOTAL</v>
          </cell>
          <cell r="D712" t="str">
            <v>A00</v>
          </cell>
          <cell r="E712" t="str">
            <v>FTE</v>
          </cell>
          <cell r="F712" t="str">
            <v>T</v>
          </cell>
          <cell r="G712" t="str">
            <v>TOTAL</v>
          </cell>
          <cell r="H712" t="str">
            <v>RSE</v>
          </cell>
          <cell r="J712" t="str">
            <v>:</v>
          </cell>
          <cell r="K712" t="str">
            <v>NC</v>
          </cell>
          <cell r="M712" t="str">
            <v>V</v>
          </cell>
          <cell r="N712">
            <v>38461.761412037034</v>
          </cell>
          <cell r="O712" t="str">
            <v>GCHATEAUGIRON</v>
          </cell>
          <cell r="P712">
            <v>38681.436006944445</v>
          </cell>
        </row>
        <row r="713">
          <cell r="A713" t="str">
            <v>1985</v>
          </cell>
          <cell r="B713" t="str">
            <v>CZ</v>
          </cell>
          <cell r="C713" t="str">
            <v>TOTAL</v>
          </cell>
          <cell r="D713" t="str">
            <v>A00</v>
          </cell>
          <cell r="E713" t="str">
            <v>FTE</v>
          </cell>
          <cell r="F713" t="str">
            <v>T</v>
          </cell>
          <cell r="G713" t="str">
            <v>TOTAL</v>
          </cell>
          <cell r="H713" t="str">
            <v>RSE</v>
          </cell>
          <cell r="J713" t="str">
            <v>:</v>
          </cell>
          <cell r="K713" t="str">
            <v>NC</v>
          </cell>
          <cell r="M713" t="str">
            <v>V</v>
          </cell>
          <cell r="N713">
            <v>38461.761412037034</v>
          </cell>
          <cell r="O713" t="str">
            <v>GCHATEAUGIRON</v>
          </cell>
          <cell r="P713">
            <v>38681.435960648145</v>
          </cell>
        </row>
        <row r="714">
          <cell r="A714" t="str">
            <v>1984</v>
          </cell>
          <cell r="B714" t="str">
            <v>CZ</v>
          </cell>
          <cell r="C714" t="str">
            <v>TOTAL</v>
          </cell>
          <cell r="D714" t="str">
            <v>A00</v>
          </cell>
          <cell r="E714" t="str">
            <v>FTE</v>
          </cell>
          <cell r="F714" t="str">
            <v>T</v>
          </cell>
          <cell r="G714" t="str">
            <v>TOTAL</v>
          </cell>
          <cell r="H714" t="str">
            <v>RSE</v>
          </cell>
          <cell r="J714" t="str">
            <v>:</v>
          </cell>
          <cell r="K714" t="str">
            <v>NC</v>
          </cell>
          <cell r="M714" t="str">
            <v>V</v>
          </cell>
          <cell r="N714">
            <v>38461.761412037034</v>
          </cell>
          <cell r="O714" t="str">
            <v>GCHATEAUGIRON</v>
          </cell>
          <cell r="P714">
            <v>38681.435925925929</v>
          </cell>
        </row>
        <row r="715">
          <cell r="A715" t="str">
            <v>1983</v>
          </cell>
          <cell r="B715" t="str">
            <v>CZ</v>
          </cell>
          <cell r="C715" t="str">
            <v>TOTAL</v>
          </cell>
          <cell r="D715" t="str">
            <v>A00</v>
          </cell>
          <cell r="E715" t="str">
            <v>FTE</v>
          </cell>
          <cell r="F715" t="str">
            <v>T</v>
          </cell>
          <cell r="G715" t="str">
            <v>TOTAL</v>
          </cell>
          <cell r="H715" t="str">
            <v>RSE</v>
          </cell>
          <cell r="J715" t="str">
            <v>:</v>
          </cell>
          <cell r="K715" t="str">
            <v>NC</v>
          </cell>
          <cell r="M715" t="str">
            <v>V</v>
          </cell>
          <cell r="N715">
            <v>38461.761412037034</v>
          </cell>
          <cell r="O715" t="str">
            <v>GCHATEAUGIRON</v>
          </cell>
          <cell r="P715">
            <v>38681.435891203706</v>
          </cell>
        </row>
        <row r="716">
          <cell r="A716" t="str">
            <v>1982</v>
          </cell>
          <cell r="B716" t="str">
            <v>CZ</v>
          </cell>
          <cell r="C716" t="str">
            <v>TOTAL</v>
          </cell>
          <cell r="D716" t="str">
            <v>A00</v>
          </cell>
          <cell r="E716" t="str">
            <v>FTE</v>
          </cell>
          <cell r="F716" t="str">
            <v>T</v>
          </cell>
          <cell r="G716" t="str">
            <v>TOTAL</v>
          </cell>
          <cell r="H716" t="str">
            <v>RSE</v>
          </cell>
          <cell r="J716" t="str">
            <v>:</v>
          </cell>
          <cell r="K716" t="str">
            <v>NC</v>
          </cell>
          <cell r="M716" t="str">
            <v>V</v>
          </cell>
          <cell r="N716">
            <v>38461.761412037034</v>
          </cell>
          <cell r="O716" t="str">
            <v>GCHATEAUGIRON</v>
          </cell>
          <cell r="P716">
            <v>38681.435868055552</v>
          </cell>
        </row>
        <row r="717">
          <cell r="A717" t="str">
            <v>1981</v>
          </cell>
          <cell r="B717" t="str">
            <v>CZ</v>
          </cell>
          <cell r="C717" t="str">
            <v>TOTAL</v>
          </cell>
          <cell r="D717" t="str">
            <v>A00</v>
          </cell>
          <cell r="E717" t="str">
            <v>FTE</v>
          </cell>
          <cell r="F717" t="str">
            <v>T</v>
          </cell>
          <cell r="G717" t="str">
            <v>TOTAL</v>
          </cell>
          <cell r="H717" t="str">
            <v>RSE</v>
          </cell>
          <cell r="J717" t="str">
            <v>:</v>
          </cell>
          <cell r="K717" t="str">
            <v>NC</v>
          </cell>
          <cell r="M717" t="str">
            <v>V</v>
          </cell>
          <cell r="N717">
            <v>38461.761412037034</v>
          </cell>
          <cell r="O717" t="str">
            <v>GCHATEAUGIRON</v>
          </cell>
          <cell r="P717">
            <v>38681.435833333337</v>
          </cell>
        </row>
        <row r="718">
          <cell r="A718" t="str">
            <v>1980</v>
          </cell>
          <cell r="B718" t="str">
            <v>CZ</v>
          </cell>
          <cell r="C718" t="str">
            <v>TOTAL</v>
          </cell>
          <cell r="D718" t="str">
            <v>A00</v>
          </cell>
          <cell r="E718" t="str">
            <v>FTE</v>
          </cell>
          <cell r="F718" t="str">
            <v>T</v>
          </cell>
          <cell r="G718" t="str">
            <v>TOTAL</v>
          </cell>
          <cell r="H718" t="str">
            <v>RSE</v>
          </cell>
          <cell r="J718" t="str">
            <v>:</v>
          </cell>
          <cell r="K718" t="str">
            <v>NC</v>
          </cell>
          <cell r="M718" t="str">
            <v>V</v>
          </cell>
          <cell r="N718">
            <v>38461.761412037034</v>
          </cell>
          <cell r="O718" t="str">
            <v>GCHATEAUGIRON</v>
          </cell>
          <cell r="P718">
            <v>38681.435810185183</v>
          </cell>
        </row>
        <row r="719">
          <cell r="A719" t="str">
            <v>2002</v>
          </cell>
          <cell r="B719" t="str">
            <v>DK</v>
          </cell>
          <cell r="C719" t="str">
            <v>TOTAL</v>
          </cell>
          <cell r="D719" t="str">
            <v>A00</v>
          </cell>
          <cell r="E719" t="str">
            <v>FTE</v>
          </cell>
          <cell r="F719" t="str">
            <v>T</v>
          </cell>
          <cell r="G719" t="str">
            <v>TOTAL</v>
          </cell>
          <cell r="H719" t="str">
            <v>RSE</v>
          </cell>
          <cell r="I719">
            <v>25546</v>
          </cell>
          <cell r="K719" t="str">
            <v>MS</v>
          </cell>
          <cell r="M719" t="str">
            <v>V</v>
          </cell>
          <cell r="N719">
            <v>38461.761412037034</v>
          </cell>
          <cell r="O719" t="str">
            <v>GCHATEAUGIRON</v>
          </cell>
          <cell r="P719">
            <v>38681.43822916667</v>
          </cell>
          <cell r="Q719" t="str">
            <v>gchateaug</v>
          </cell>
        </row>
        <row r="720">
          <cell r="A720" t="str">
            <v>2001</v>
          </cell>
          <cell r="B720" t="str">
            <v>DK</v>
          </cell>
          <cell r="C720" t="str">
            <v>TOTAL</v>
          </cell>
          <cell r="D720" t="str">
            <v>A00</v>
          </cell>
          <cell r="E720" t="str">
            <v>FTE</v>
          </cell>
          <cell r="F720" t="str">
            <v>T</v>
          </cell>
          <cell r="G720" t="str">
            <v>TOTAL</v>
          </cell>
          <cell r="H720" t="str">
            <v>RSE</v>
          </cell>
          <cell r="J720" t="str">
            <v>:</v>
          </cell>
          <cell r="K720" t="str">
            <v>NC</v>
          </cell>
          <cell r="M720" t="str">
            <v>V</v>
          </cell>
          <cell r="N720">
            <v>38461.761412037034</v>
          </cell>
          <cell r="O720" t="str">
            <v>GCHATEAUGIRON</v>
          </cell>
          <cell r="P720">
            <v>38681.437916666669</v>
          </cell>
        </row>
        <row r="721">
          <cell r="A721" t="str">
            <v>2000</v>
          </cell>
          <cell r="B721" t="str">
            <v>DK</v>
          </cell>
          <cell r="C721" t="str">
            <v>TOTAL</v>
          </cell>
          <cell r="D721" t="str">
            <v>A00</v>
          </cell>
          <cell r="E721" t="str">
            <v>FTE</v>
          </cell>
          <cell r="F721" t="str">
            <v>T</v>
          </cell>
          <cell r="G721" t="str">
            <v>TOTAL</v>
          </cell>
          <cell r="H721" t="str">
            <v>RSE</v>
          </cell>
          <cell r="J721" t="str">
            <v>:</v>
          </cell>
          <cell r="K721" t="str">
            <v>NC</v>
          </cell>
          <cell r="M721" t="str">
            <v>V</v>
          </cell>
          <cell r="N721">
            <v>38461.761412037034</v>
          </cell>
          <cell r="O721" t="str">
            <v>GCHATEAUGIRON</v>
          </cell>
          <cell r="P721">
            <v>38681.437673611108</v>
          </cell>
        </row>
        <row r="722">
          <cell r="A722" t="str">
            <v>1999</v>
          </cell>
          <cell r="B722" t="str">
            <v>DK</v>
          </cell>
          <cell r="C722" t="str">
            <v>TOTAL</v>
          </cell>
          <cell r="D722" t="str">
            <v>A00</v>
          </cell>
          <cell r="E722" t="str">
            <v>FTE</v>
          </cell>
          <cell r="F722" t="str">
            <v>T</v>
          </cell>
          <cell r="G722" t="str">
            <v>TOTAL</v>
          </cell>
          <cell r="H722" t="str">
            <v>RSE</v>
          </cell>
          <cell r="J722" t="str">
            <v>:</v>
          </cell>
          <cell r="K722" t="str">
            <v>NC</v>
          </cell>
          <cell r="M722" t="str">
            <v>V</v>
          </cell>
          <cell r="N722">
            <v>38461.761412037034</v>
          </cell>
          <cell r="O722" t="str">
            <v>GCHATEAUGIRON</v>
          </cell>
          <cell r="P722">
            <v>38681.437430555554</v>
          </cell>
        </row>
        <row r="723">
          <cell r="A723" t="str">
            <v>1998</v>
          </cell>
          <cell r="B723" t="str">
            <v>DK</v>
          </cell>
          <cell r="C723" t="str">
            <v>TOTAL</v>
          </cell>
          <cell r="D723" t="str">
            <v>A00</v>
          </cell>
          <cell r="E723" t="str">
            <v>FTE</v>
          </cell>
          <cell r="F723" t="str">
            <v>T</v>
          </cell>
          <cell r="G723" t="str">
            <v>TOTAL</v>
          </cell>
          <cell r="H723" t="str">
            <v>RSE</v>
          </cell>
          <cell r="J723" t="str">
            <v>:</v>
          </cell>
          <cell r="K723" t="str">
            <v>NC</v>
          </cell>
          <cell r="M723" t="str">
            <v>V</v>
          </cell>
          <cell r="N723">
            <v>38461.761412037034</v>
          </cell>
          <cell r="O723" t="str">
            <v>GCHATEAUGIRON</v>
          </cell>
          <cell r="P723">
            <v>38681.437199074076</v>
          </cell>
        </row>
        <row r="724">
          <cell r="A724" t="str">
            <v>1997</v>
          </cell>
          <cell r="B724" t="str">
            <v>DK</v>
          </cell>
          <cell r="C724" t="str">
            <v>TOTAL</v>
          </cell>
          <cell r="D724" t="str">
            <v>A00</v>
          </cell>
          <cell r="E724" t="str">
            <v>FTE</v>
          </cell>
          <cell r="F724" t="str">
            <v>T</v>
          </cell>
          <cell r="G724" t="str">
            <v>TOTAL</v>
          </cell>
          <cell r="H724" t="str">
            <v>RSE</v>
          </cell>
          <cell r="J724" t="str">
            <v>:</v>
          </cell>
          <cell r="K724" t="str">
            <v>NC</v>
          </cell>
          <cell r="M724" t="str">
            <v>V</v>
          </cell>
          <cell r="N724">
            <v>38461.761412037034</v>
          </cell>
          <cell r="O724" t="str">
            <v>GCHATEAUGIRON</v>
          </cell>
          <cell r="P724">
            <v>38681.437013888892</v>
          </cell>
        </row>
        <row r="725">
          <cell r="A725" t="str">
            <v>1996</v>
          </cell>
          <cell r="B725" t="str">
            <v>DK</v>
          </cell>
          <cell r="C725" t="str">
            <v>TOTAL</v>
          </cell>
          <cell r="D725" t="str">
            <v>A00</v>
          </cell>
          <cell r="E725" t="str">
            <v>FTE</v>
          </cell>
          <cell r="F725" t="str">
            <v>T</v>
          </cell>
          <cell r="G725" t="str">
            <v>TOTAL</v>
          </cell>
          <cell r="H725" t="str">
            <v>RSE</v>
          </cell>
          <cell r="J725" t="str">
            <v>:</v>
          </cell>
          <cell r="K725" t="str">
            <v>NC</v>
          </cell>
          <cell r="M725" t="str">
            <v>V</v>
          </cell>
          <cell r="N725">
            <v>38461.761412037034</v>
          </cell>
          <cell r="O725" t="str">
            <v>GCHATEAUGIRON</v>
          </cell>
          <cell r="P725">
            <v>38681.436851851853</v>
          </cell>
        </row>
        <row r="726">
          <cell r="A726" t="str">
            <v>1995</v>
          </cell>
          <cell r="B726" t="str">
            <v>DK</v>
          </cell>
          <cell r="C726" t="str">
            <v>TOTAL</v>
          </cell>
          <cell r="D726" t="str">
            <v>A00</v>
          </cell>
          <cell r="E726" t="str">
            <v>FTE</v>
          </cell>
          <cell r="F726" t="str">
            <v>T</v>
          </cell>
          <cell r="G726" t="str">
            <v>TOTAL</v>
          </cell>
          <cell r="H726" t="str">
            <v>RSE</v>
          </cell>
          <cell r="J726" t="str">
            <v>:</v>
          </cell>
          <cell r="K726" t="str">
            <v>NC</v>
          </cell>
          <cell r="M726" t="str">
            <v>V</v>
          </cell>
          <cell r="N726">
            <v>38461.761412037034</v>
          </cell>
          <cell r="O726" t="str">
            <v>GCHATEAUGIRON</v>
          </cell>
          <cell r="P726">
            <v>38681.436689814815</v>
          </cell>
        </row>
        <row r="727">
          <cell r="A727" t="str">
            <v>1994</v>
          </cell>
          <cell r="B727" t="str">
            <v>DK</v>
          </cell>
          <cell r="C727" t="str">
            <v>TOTAL</v>
          </cell>
          <cell r="D727" t="str">
            <v>A00</v>
          </cell>
          <cell r="E727" t="str">
            <v>FTE</v>
          </cell>
          <cell r="F727" t="str">
            <v>T</v>
          </cell>
          <cell r="G727" t="str">
            <v>TOTAL</v>
          </cell>
          <cell r="H727" t="str">
            <v>RSE</v>
          </cell>
          <cell r="J727" t="str">
            <v>:</v>
          </cell>
          <cell r="K727" t="str">
            <v>NC</v>
          </cell>
          <cell r="M727" t="str">
            <v>V</v>
          </cell>
          <cell r="N727">
            <v>38461.761412037034</v>
          </cell>
          <cell r="O727" t="str">
            <v>GCHATEAUGIRON</v>
          </cell>
          <cell r="P727">
            <v>38681.436562499999</v>
          </cell>
        </row>
        <row r="728">
          <cell r="A728" t="str">
            <v>1993</v>
          </cell>
          <cell r="B728" t="str">
            <v>DK</v>
          </cell>
          <cell r="C728" t="str">
            <v>TOTAL</v>
          </cell>
          <cell r="D728" t="str">
            <v>A00</v>
          </cell>
          <cell r="E728" t="str">
            <v>FTE</v>
          </cell>
          <cell r="F728" t="str">
            <v>T</v>
          </cell>
          <cell r="G728" t="str">
            <v>TOTAL</v>
          </cell>
          <cell r="H728" t="str">
            <v>RSE</v>
          </cell>
          <cell r="J728" t="str">
            <v>:</v>
          </cell>
          <cell r="K728" t="str">
            <v>NC</v>
          </cell>
          <cell r="M728" t="str">
            <v>V</v>
          </cell>
          <cell r="N728">
            <v>38461.761412037034</v>
          </cell>
          <cell r="O728" t="str">
            <v>GCHATEAUGIRON</v>
          </cell>
          <cell r="P728">
            <v>38681.436469907407</v>
          </cell>
        </row>
        <row r="729">
          <cell r="A729" t="str">
            <v>1992</v>
          </cell>
          <cell r="B729" t="str">
            <v>DK</v>
          </cell>
          <cell r="C729" t="str">
            <v>TOTAL</v>
          </cell>
          <cell r="D729" t="str">
            <v>A00</v>
          </cell>
          <cell r="E729" t="str">
            <v>FTE</v>
          </cell>
          <cell r="F729" t="str">
            <v>T</v>
          </cell>
          <cell r="G729" t="str">
            <v>TOTAL</v>
          </cell>
          <cell r="H729" t="str">
            <v>RSE</v>
          </cell>
          <cell r="J729" t="str">
            <v>:</v>
          </cell>
          <cell r="K729" t="str">
            <v>NC</v>
          </cell>
          <cell r="M729" t="str">
            <v>V</v>
          </cell>
          <cell r="N729">
            <v>38461.761412037034</v>
          </cell>
          <cell r="O729" t="str">
            <v>GCHATEAUGIRON</v>
          </cell>
          <cell r="P729">
            <v>38681.436377314814</v>
          </cell>
        </row>
        <row r="730">
          <cell r="A730" t="str">
            <v>1991</v>
          </cell>
          <cell r="B730" t="str">
            <v>DK</v>
          </cell>
          <cell r="C730" t="str">
            <v>TOTAL</v>
          </cell>
          <cell r="D730" t="str">
            <v>A00</v>
          </cell>
          <cell r="E730" t="str">
            <v>FTE</v>
          </cell>
          <cell r="F730" t="str">
            <v>T</v>
          </cell>
          <cell r="G730" t="str">
            <v>TOTAL</v>
          </cell>
          <cell r="H730" t="str">
            <v>RSE</v>
          </cell>
          <cell r="J730" t="str">
            <v>:</v>
          </cell>
          <cell r="K730" t="str">
            <v>NC</v>
          </cell>
          <cell r="M730" t="str">
            <v>V</v>
          </cell>
          <cell r="N730">
            <v>38461.761412037034</v>
          </cell>
          <cell r="O730" t="str">
            <v>GCHATEAUGIRON</v>
          </cell>
          <cell r="P730">
            <v>38681.436296296299</v>
          </cell>
        </row>
        <row r="731">
          <cell r="A731" t="str">
            <v>1990</v>
          </cell>
          <cell r="B731" t="str">
            <v>DK</v>
          </cell>
          <cell r="C731" t="str">
            <v>TOTAL</v>
          </cell>
          <cell r="D731" t="str">
            <v>A00</v>
          </cell>
          <cell r="E731" t="str">
            <v>FTE</v>
          </cell>
          <cell r="F731" t="str">
            <v>T</v>
          </cell>
          <cell r="G731" t="str">
            <v>TOTAL</v>
          </cell>
          <cell r="H731" t="str">
            <v>RSE</v>
          </cell>
          <cell r="J731" t="str">
            <v>:</v>
          </cell>
          <cell r="K731" t="str">
            <v>NC</v>
          </cell>
          <cell r="M731" t="str">
            <v>V</v>
          </cell>
          <cell r="N731">
            <v>38461.761412037034</v>
          </cell>
          <cell r="O731" t="str">
            <v>GCHATEAUGIRON</v>
          </cell>
          <cell r="P731">
            <v>38681.436226851853</v>
          </cell>
        </row>
        <row r="732">
          <cell r="A732" t="str">
            <v>1989</v>
          </cell>
          <cell r="B732" t="str">
            <v>DK</v>
          </cell>
          <cell r="C732" t="str">
            <v>TOTAL</v>
          </cell>
          <cell r="D732" t="str">
            <v>A00</v>
          </cell>
          <cell r="E732" t="str">
            <v>FTE</v>
          </cell>
          <cell r="F732" t="str">
            <v>T</v>
          </cell>
          <cell r="G732" t="str">
            <v>TOTAL</v>
          </cell>
          <cell r="H732" t="str">
            <v>RSE</v>
          </cell>
          <cell r="J732" t="str">
            <v>:</v>
          </cell>
          <cell r="K732" t="str">
            <v>NC</v>
          </cell>
          <cell r="M732" t="str">
            <v>V</v>
          </cell>
          <cell r="N732">
            <v>38461.761412037034</v>
          </cell>
          <cell r="O732" t="str">
            <v>GCHATEAUGIRON</v>
          </cell>
          <cell r="P732">
            <v>38681.436168981483</v>
          </cell>
        </row>
        <row r="733">
          <cell r="A733" t="str">
            <v>1988</v>
          </cell>
          <cell r="B733" t="str">
            <v>DK</v>
          </cell>
          <cell r="C733" t="str">
            <v>TOTAL</v>
          </cell>
          <cell r="D733" t="str">
            <v>A00</v>
          </cell>
          <cell r="E733" t="str">
            <v>FTE</v>
          </cell>
          <cell r="F733" t="str">
            <v>T</v>
          </cell>
          <cell r="G733" t="str">
            <v>TOTAL</v>
          </cell>
          <cell r="H733" t="str">
            <v>RSE</v>
          </cell>
          <cell r="J733" t="str">
            <v>:</v>
          </cell>
          <cell r="K733" t="str">
            <v>NC</v>
          </cell>
          <cell r="M733" t="str">
            <v>V</v>
          </cell>
          <cell r="N733">
            <v>38461.761412037034</v>
          </cell>
          <cell r="O733" t="str">
            <v>GCHATEAUGIRON</v>
          </cell>
          <cell r="P733">
            <v>38681.436111111114</v>
          </cell>
        </row>
        <row r="734">
          <cell r="A734" t="str">
            <v>1987</v>
          </cell>
          <cell r="B734" t="str">
            <v>DK</v>
          </cell>
          <cell r="C734" t="str">
            <v>TOTAL</v>
          </cell>
          <cell r="D734" t="str">
            <v>A00</v>
          </cell>
          <cell r="E734" t="str">
            <v>FTE</v>
          </cell>
          <cell r="F734" t="str">
            <v>T</v>
          </cell>
          <cell r="G734" t="str">
            <v>TOTAL</v>
          </cell>
          <cell r="H734" t="str">
            <v>RSE</v>
          </cell>
          <cell r="J734" t="str">
            <v>:</v>
          </cell>
          <cell r="K734" t="str">
            <v>NC</v>
          </cell>
          <cell r="M734" t="str">
            <v>V</v>
          </cell>
          <cell r="N734">
            <v>38461.761412037034</v>
          </cell>
          <cell r="O734" t="str">
            <v>GCHATEAUGIRON</v>
          </cell>
          <cell r="P734">
            <v>38681.436053240737</v>
          </cell>
        </row>
        <row r="735">
          <cell r="A735" t="str">
            <v>1986</v>
          </cell>
          <cell r="B735" t="str">
            <v>DK</v>
          </cell>
          <cell r="C735" t="str">
            <v>TOTAL</v>
          </cell>
          <cell r="D735" t="str">
            <v>A00</v>
          </cell>
          <cell r="E735" t="str">
            <v>FTE</v>
          </cell>
          <cell r="F735" t="str">
            <v>T</v>
          </cell>
          <cell r="G735" t="str">
            <v>TOTAL</v>
          </cell>
          <cell r="H735" t="str">
            <v>RSE</v>
          </cell>
          <cell r="J735" t="str">
            <v>:</v>
          </cell>
          <cell r="K735" t="str">
            <v>NC</v>
          </cell>
          <cell r="M735" t="str">
            <v>V</v>
          </cell>
          <cell r="N735">
            <v>38461.761412037034</v>
          </cell>
          <cell r="O735" t="str">
            <v>GCHATEAUGIRON</v>
          </cell>
          <cell r="P735">
            <v>38681.436006944445</v>
          </cell>
        </row>
        <row r="736">
          <cell r="A736" t="str">
            <v>1985</v>
          </cell>
          <cell r="B736" t="str">
            <v>DK</v>
          </cell>
          <cell r="C736" t="str">
            <v>TOTAL</v>
          </cell>
          <cell r="D736" t="str">
            <v>A00</v>
          </cell>
          <cell r="E736" t="str">
            <v>FTE</v>
          </cell>
          <cell r="F736" t="str">
            <v>T</v>
          </cell>
          <cell r="G736" t="str">
            <v>TOTAL</v>
          </cell>
          <cell r="H736" t="str">
            <v>RSE</v>
          </cell>
          <cell r="J736" t="str">
            <v>:</v>
          </cell>
          <cell r="K736" t="str">
            <v>NC</v>
          </cell>
          <cell r="M736" t="str">
            <v>V</v>
          </cell>
          <cell r="N736">
            <v>38461.761412037034</v>
          </cell>
          <cell r="O736" t="str">
            <v>GCHATEAUGIRON</v>
          </cell>
          <cell r="P736">
            <v>38681.435972222222</v>
          </cell>
        </row>
        <row r="737">
          <cell r="A737" t="str">
            <v>1984</v>
          </cell>
          <cell r="B737" t="str">
            <v>DK</v>
          </cell>
          <cell r="C737" t="str">
            <v>TOTAL</v>
          </cell>
          <cell r="D737" t="str">
            <v>A00</v>
          </cell>
          <cell r="E737" t="str">
            <v>FTE</v>
          </cell>
          <cell r="F737" t="str">
            <v>T</v>
          </cell>
          <cell r="G737" t="str">
            <v>TOTAL</v>
          </cell>
          <cell r="H737" t="str">
            <v>RSE</v>
          </cell>
          <cell r="J737" t="str">
            <v>:</v>
          </cell>
          <cell r="K737" t="str">
            <v>NC</v>
          </cell>
          <cell r="M737" t="str">
            <v>V</v>
          </cell>
          <cell r="N737">
            <v>38461.761412037034</v>
          </cell>
          <cell r="O737" t="str">
            <v>GCHATEAUGIRON</v>
          </cell>
          <cell r="P737">
            <v>38681.435925925929</v>
          </cell>
        </row>
        <row r="738">
          <cell r="A738" t="str">
            <v>1983</v>
          </cell>
          <cell r="B738" t="str">
            <v>DK</v>
          </cell>
          <cell r="C738" t="str">
            <v>TOTAL</v>
          </cell>
          <cell r="D738" t="str">
            <v>A00</v>
          </cell>
          <cell r="E738" t="str">
            <v>FTE</v>
          </cell>
          <cell r="F738" t="str">
            <v>T</v>
          </cell>
          <cell r="G738" t="str">
            <v>TOTAL</v>
          </cell>
          <cell r="H738" t="str">
            <v>RSE</v>
          </cell>
          <cell r="J738" t="str">
            <v>:</v>
          </cell>
          <cell r="K738" t="str">
            <v>NC</v>
          </cell>
          <cell r="M738" t="str">
            <v>V</v>
          </cell>
          <cell r="N738">
            <v>38461.761412037034</v>
          </cell>
          <cell r="O738" t="str">
            <v>GCHATEAUGIRON</v>
          </cell>
          <cell r="P738">
            <v>38681.435891203706</v>
          </cell>
        </row>
        <row r="739">
          <cell r="A739" t="str">
            <v>1982</v>
          </cell>
          <cell r="B739" t="str">
            <v>DK</v>
          </cell>
          <cell r="C739" t="str">
            <v>TOTAL</v>
          </cell>
          <cell r="D739" t="str">
            <v>A00</v>
          </cell>
          <cell r="E739" t="str">
            <v>FTE</v>
          </cell>
          <cell r="F739" t="str">
            <v>T</v>
          </cell>
          <cell r="G739" t="str">
            <v>TOTAL</v>
          </cell>
          <cell r="H739" t="str">
            <v>RSE</v>
          </cell>
          <cell r="J739" t="str">
            <v>:</v>
          </cell>
          <cell r="K739" t="str">
            <v>NC</v>
          </cell>
          <cell r="M739" t="str">
            <v>V</v>
          </cell>
          <cell r="N739">
            <v>38461.761412037034</v>
          </cell>
          <cell r="O739" t="str">
            <v>GCHATEAUGIRON</v>
          </cell>
          <cell r="P739">
            <v>38681.435868055552</v>
          </cell>
        </row>
        <row r="740">
          <cell r="A740" t="str">
            <v>1981</v>
          </cell>
          <cell r="B740" t="str">
            <v>DK</v>
          </cell>
          <cell r="C740" t="str">
            <v>TOTAL</v>
          </cell>
          <cell r="D740" t="str">
            <v>A00</v>
          </cell>
          <cell r="E740" t="str">
            <v>FTE</v>
          </cell>
          <cell r="F740" t="str">
            <v>T</v>
          </cell>
          <cell r="G740" t="str">
            <v>TOTAL</v>
          </cell>
          <cell r="H740" t="str">
            <v>RSE</v>
          </cell>
          <cell r="J740" t="str">
            <v>:</v>
          </cell>
          <cell r="K740" t="str">
            <v>NC</v>
          </cell>
          <cell r="M740" t="str">
            <v>V</v>
          </cell>
          <cell r="N740">
            <v>38461.761412037034</v>
          </cell>
          <cell r="O740" t="str">
            <v>GCHATEAUGIRON</v>
          </cell>
          <cell r="P740">
            <v>38681.435844907406</v>
          </cell>
        </row>
        <row r="741">
          <cell r="A741" t="str">
            <v>1980</v>
          </cell>
          <cell r="B741" t="str">
            <v>DK</v>
          </cell>
          <cell r="C741" t="str">
            <v>TOTAL</v>
          </cell>
          <cell r="D741" t="str">
            <v>A00</v>
          </cell>
          <cell r="E741" t="str">
            <v>FTE</v>
          </cell>
          <cell r="F741" t="str">
            <v>T</v>
          </cell>
          <cell r="G741" t="str">
            <v>TOTAL</v>
          </cell>
          <cell r="H741" t="str">
            <v>RSE</v>
          </cell>
          <cell r="J741" t="str">
            <v>:</v>
          </cell>
          <cell r="K741" t="str">
            <v>NC</v>
          </cell>
          <cell r="M741" t="str">
            <v>V</v>
          </cell>
          <cell r="N741">
            <v>38461.761412037034</v>
          </cell>
          <cell r="O741" t="str">
            <v>GCHATEAUGIRON</v>
          </cell>
          <cell r="P741">
            <v>38681.435810185183</v>
          </cell>
        </row>
        <row r="742">
          <cell r="A742" t="str">
            <v>2002</v>
          </cell>
          <cell r="B742" t="str">
            <v>DE</v>
          </cell>
          <cell r="C742" t="str">
            <v>TOTAL</v>
          </cell>
          <cell r="D742" t="str">
            <v>A00</v>
          </cell>
          <cell r="E742" t="str">
            <v>FTE</v>
          </cell>
          <cell r="F742" t="str">
            <v>T</v>
          </cell>
          <cell r="G742" t="str">
            <v>TOTAL</v>
          </cell>
          <cell r="H742" t="str">
            <v>RSE</v>
          </cell>
          <cell r="I742">
            <v>265812</v>
          </cell>
          <cell r="K742" t="str">
            <v>MS</v>
          </cell>
          <cell r="M742" t="str">
            <v>V</v>
          </cell>
          <cell r="N742">
            <v>38461.761412037034</v>
          </cell>
          <cell r="O742" t="str">
            <v>GCHATEAUGIRON</v>
          </cell>
          <cell r="P742">
            <v>38681.438217592593</v>
          </cell>
          <cell r="Q742" t="str">
            <v>gchateaug</v>
          </cell>
        </row>
        <row r="743">
          <cell r="A743" t="str">
            <v>2001</v>
          </cell>
          <cell r="B743" t="str">
            <v>DE</v>
          </cell>
          <cell r="C743" t="str">
            <v>TOTAL</v>
          </cell>
          <cell r="D743" t="str">
            <v>A00</v>
          </cell>
          <cell r="E743" t="str">
            <v>FTE</v>
          </cell>
          <cell r="F743" t="str">
            <v>T</v>
          </cell>
          <cell r="G743" t="str">
            <v>TOTAL</v>
          </cell>
          <cell r="H743" t="str">
            <v>RSE</v>
          </cell>
          <cell r="I743">
            <v>264386</v>
          </cell>
          <cell r="K743" t="str">
            <v>NC</v>
          </cell>
          <cell r="M743" t="str">
            <v>V</v>
          </cell>
          <cell r="N743">
            <v>38461.761412037034</v>
          </cell>
          <cell r="O743" t="str">
            <v>GCHATEAUGIRON</v>
          </cell>
          <cell r="P743">
            <v>38681.437905092593</v>
          </cell>
        </row>
        <row r="744">
          <cell r="A744" t="str">
            <v>2000</v>
          </cell>
          <cell r="B744" t="str">
            <v>DE</v>
          </cell>
          <cell r="C744" t="str">
            <v>TOTAL</v>
          </cell>
          <cell r="D744" t="str">
            <v>A00</v>
          </cell>
          <cell r="E744" t="str">
            <v>FTE</v>
          </cell>
          <cell r="F744" t="str">
            <v>T</v>
          </cell>
          <cell r="G744" t="str">
            <v>TOTAL</v>
          </cell>
          <cell r="H744" t="str">
            <v>RSE</v>
          </cell>
          <cell r="J744" t="str">
            <v>:</v>
          </cell>
          <cell r="K744" t="str">
            <v>NC</v>
          </cell>
          <cell r="M744" t="str">
            <v>V</v>
          </cell>
          <cell r="N744">
            <v>38461.761412037034</v>
          </cell>
          <cell r="O744" t="str">
            <v>GCHATEAUGIRON</v>
          </cell>
          <cell r="P744">
            <v>38681.437662037039</v>
          </cell>
        </row>
        <row r="745">
          <cell r="A745" t="str">
            <v>1999</v>
          </cell>
          <cell r="B745" t="str">
            <v>DE</v>
          </cell>
          <cell r="C745" t="str">
            <v>TOTAL</v>
          </cell>
          <cell r="D745" t="str">
            <v>A00</v>
          </cell>
          <cell r="E745" t="str">
            <v>FTE</v>
          </cell>
          <cell r="F745" t="str">
            <v>T</v>
          </cell>
          <cell r="G745" t="str">
            <v>TOTAL</v>
          </cell>
          <cell r="H745" t="str">
            <v>RSE</v>
          </cell>
          <cell r="I745">
            <v>254691</v>
          </cell>
          <cell r="K745" t="str">
            <v>NC</v>
          </cell>
          <cell r="M745" t="str">
            <v>V</v>
          </cell>
          <cell r="N745">
            <v>38461.761412037034</v>
          </cell>
          <cell r="O745" t="str">
            <v>GCHATEAUGIRON</v>
          </cell>
          <cell r="P745">
            <v>38681.437418981484</v>
          </cell>
        </row>
        <row r="746">
          <cell r="A746" t="str">
            <v>1998</v>
          </cell>
          <cell r="B746" t="str">
            <v>DE</v>
          </cell>
          <cell r="C746" t="str">
            <v>TOTAL</v>
          </cell>
          <cell r="D746" t="str">
            <v>A00</v>
          </cell>
          <cell r="E746" t="str">
            <v>FTE</v>
          </cell>
          <cell r="F746" t="str">
            <v>T</v>
          </cell>
          <cell r="G746" t="str">
            <v>TOTAL</v>
          </cell>
          <cell r="H746" t="str">
            <v>RSE</v>
          </cell>
          <cell r="J746" t="str">
            <v>:</v>
          </cell>
          <cell r="K746" t="str">
            <v>NC</v>
          </cell>
          <cell r="M746" t="str">
            <v>V</v>
          </cell>
          <cell r="N746">
            <v>38461.761412037034</v>
          </cell>
          <cell r="O746" t="str">
            <v>GCHATEAUGIRON</v>
          </cell>
          <cell r="P746">
            <v>38681.437199074076</v>
          </cell>
        </row>
        <row r="747">
          <cell r="A747" t="str">
            <v>1997</v>
          </cell>
          <cell r="B747" t="str">
            <v>DE</v>
          </cell>
          <cell r="C747" t="str">
            <v>TOTAL</v>
          </cell>
          <cell r="D747" t="str">
            <v>A00</v>
          </cell>
          <cell r="E747" t="str">
            <v>FTE</v>
          </cell>
          <cell r="F747" t="str">
            <v>T</v>
          </cell>
          <cell r="G747" t="str">
            <v>TOTAL</v>
          </cell>
          <cell r="H747" t="str">
            <v>RSE</v>
          </cell>
          <cell r="J747" t="str">
            <v>:</v>
          </cell>
          <cell r="K747" t="str">
            <v>NC</v>
          </cell>
          <cell r="M747" t="str">
            <v>V</v>
          </cell>
          <cell r="N747">
            <v>38461.761412037034</v>
          </cell>
          <cell r="O747" t="str">
            <v>GCHATEAUGIRON</v>
          </cell>
          <cell r="P747">
            <v>38681.437002314815</v>
          </cell>
        </row>
        <row r="748">
          <cell r="A748" t="str">
            <v>1996</v>
          </cell>
          <cell r="B748" t="str">
            <v>DE</v>
          </cell>
          <cell r="C748" t="str">
            <v>TOTAL</v>
          </cell>
          <cell r="D748" t="str">
            <v>A00</v>
          </cell>
          <cell r="E748" t="str">
            <v>FTE</v>
          </cell>
          <cell r="F748" t="str">
            <v>T</v>
          </cell>
          <cell r="G748" t="str">
            <v>TOTAL</v>
          </cell>
          <cell r="H748" t="str">
            <v>RSE</v>
          </cell>
          <cell r="J748" t="str">
            <v>:</v>
          </cell>
          <cell r="K748" t="str">
            <v>NC</v>
          </cell>
          <cell r="M748" t="str">
            <v>V</v>
          </cell>
          <cell r="N748">
            <v>38461.761412037034</v>
          </cell>
          <cell r="O748" t="str">
            <v>GCHATEAUGIRON</v>
          </cell>
          <cell r="P748">
            <v>38681.436840277776</v>
          </cell>
        </row>
        <row r="749">
          <cell r="A749" t="str">
            <v>1995</v>
          </cell>
          <cell r="B749" t="str">
            <v>DE</v>
          </cell>
          <cell r="C749" t="str">
            <v>TOTAL</v>
          </cell>
          <cell r="D749" t="str">
            <v>A00</v>
          </cell>
          <cell r="E749" t="str">
            <v>FTE</v>
          </cell>
          <cell r="F749" t="str">
            <v>T</v>
          </cell>
          <cell r="G749" t="str">
            <v>TOTAL</v>
          </cell>
          <cell r="H749" t="str">
            <v>RSE</v>
          </cell>
          <cell r="J749" t="str">
            <v>:</v>
          </cell>
          <cell r="K749" t="str">
            <v>NC</v>
          </cell>
          <cell r="M749" t="str">
            <v>V</v>
          </cell>
          <cell r="N749">
            <v>38461.761412037034</v>
          </cell>
          <cell r="O749" t="str">
            <v>GCHATEAUGIRON</v>
          </cell>
          <cell r="P749">
            <v>38681.436689814815</v>
          </cell>
        </row>
        <row r="750">
          <cell r="A750" t="str">
            <v>1994</v>
          </cell>
          <cell r="B750" t="str">
            <v>DE</v>
          </cell>
          <cell r="C750" t="str">
            <v>TOTAL</v>
          </cell>
          <cell r="D750" t="str">
            <v>A00</v>
          </cell>
          <cell r="E750" t="str">
            <v>FTE</v>
          </cell>
          <cell r="F750" t="str">
            <v>T</v>
          </cell>
          <cell r="G750" t="str">
            <v>TOTAL</v>
          </cell>
          <cell r="H750" t="str">
            <v>RSE</v>
          </cell>
          <cell r="J750" t="str">
            <v>:</v>
          </cell>
          <cell r="K750" t="str">
            <v>NC</v>
          </cell>
          <cell r="M750" t="str">
            <v>V</v>
          </cell>
          <cell r="N750">
            <v>38461.761412037034</v>
          </cell>
          <cell r="O750" t="str">
            <v>GCHATEAUGIRON</v>
          </cell>
          <cell r="P750">
            <v>38681.436562499999</v>
          </cell>
        </row>
        <row r="751">
          <cell r="A751" t="str">
            <v>1993</v>
          </cell>
          <cell r="B751" t="str">
            <v>DE</v>
          </cell>
          <cell r="C751" t="str">
            <v>TOTAL</v>
          </cell>
          <cell r="D751" t="str">
            <v>A00</v>
          </cell>
          <cell r="E751" t="str">
            <v>FTE</v>
          </cell>
          <cell r="F751" t="str">
            <v>T</v>
          </cell>
          <cell r="G751" t="str">
            <v>TOTAL</v>
          </cell>
          <cell r="H751" t="str">
            <v>RSE</v>
          </cell>
          <cell r="J751" t="str">
            <v>:</v>
          </cell>
          <cell r="K751" t="str">
            <v>NC</v>
          </cell>
          <cell r="M751" t="str">
            <v>V</v>
          </cell>
          <cell r="N751">
            <v>38461.761412037034</v>
          </cell>
          <cell r="O751" t="str">
            <v>GCHATEAUGIRON</v>
          </cell>
          <cell r="P751">
            <v>38681.43645833333</v>
          </cell>
        </row>
        <row r="752">
          <cell r="A752" t="str">
            <v>1992</v>
          </cell>
          <cell r="B752" t="str">
            <v>DE</v>
          </cell>
          <cell r="C752" t="str">
            <v>TOTAL</v>
          </cell>
          <cell r="D752" t="str">
            <v>A00</v>
          </cell>
          <cell r="E752" t="str">
            <v>FTE</v>
          </cell>
          <cell r="F752" t="str">
            <v>T</v>
          </cell>
          <cell r="G752" t="str">
            <v>TOTAL</v>
          </cell>
          <cell r="H752" t="str">
            <v>RSE</v>
          </cell>
          <cell r="J752" t="str">
            <v>:</v>
          </cell>
          <cell r="K752" t="str">
            <v>NC</v>
          </cell>
          <cell r="M752" t="str">
            <v>V</v>
          </cell>
          <cell r="N752">
            <v>38461.761412037034</v>
          </cell>
          <cell r="O752" t="str">
            <v>GCHATEAUGIRON</v>
          </cell>
          <cell r="P752">
            <v>38681.436377314814</v>
          </cell>
        </row>
        <row r="753">
          <cell r="A753" t="str">
            <v>1991</v>
          </cell>
          <cell r="B753" t="str">
            <v>DE</v>
          </cell>
          <cell r="C753" t="str">
            <v>TOTAL</v>
          </cell>
          <cell r="D753" t="str">
            <v>A00</v>
          </cell>
          <cell r="E753" t="str">
            <v>FTE</v>
          </cell>
          <cell r="F753" t="str">
            <v>T</v>
          </cell>
          <cell r="G753" t="str">
            <v>TOTAL</v>
          </cell>
          <cell r="H753" t="str">
            <v>RSE</v>
          </cell>
          <cell r="J753" t="str">
            <v>:</v>
          </cell>
          <cell r="K753" t="str">
            <v>NC</v>
          </cell>
          <cell r="M753" t="str">
            <v>V</v>
          </cell>
          <cell r="N753">
            <v>38461.761412037034</v>
          </cell>
          <cell r="O753" t="str">
            <v>GCHATEAUGIRON</v>
          </cell>
          <cell r="P753">
            <v>38681.436296296299</v>
          </cell>
        </row>
        <row r="754">
          <cell r="A754" t="str">
            <v>1990</v>
          </cell>
          <cell r="B754" t="str">
            <v>DE</v>
          </cell>
          <cell r="C754" t="str">
            <v>TOTAL</v>
          </cell>
          <cell r="D754" t="str">
            <v>A00</v>
          </cell>
          <cell r="E754" t="str">
            <v>FTE</v>
          </cell>
          <cell r="F754" t="str">
            <v>T</v>
          </cell>
          <cell r="G754" t="str">
            <v>TOTAL</v>
          </cell>
          <cell r="H754" t="str">
            <v>RSE</v>
          </cell>
          <cell r="J754" t="str">
            <v>:</v>
          </cell>
          <cell r="K754" t="str">
            <v>NC</v>
          </cell>
          <cell r="M754" t="str">
            <v>V</v>
          </cell>
          <cell r="N754">
            <v>38461.761412037034</v>
          </cell>
          <cell r="O754" t="str">
            <v>GCHATEAUGIRON</v>
          </cell>
          <cell r="P754">
            <v>38681.436226851853</v>
          </cell>
        </row>
        <row r="755">
          <cell r="A755" t="str">
            <v>1989</v>
          </cell>
          <cell r="B755" t="str">
            <v>DE</v>
          </cell>
          <cell r="C755" t="str">
            <v>TOTAL</v>
          </cell>
          <cell r="D755" t="str">
            <v>A00</v>
          </cell>
          <cell r="E755" t="str">
            <v>FTE</v>
          </cell>
          <cell r="F755" t="str">
            <v>T</v>
          </cell>
          <cell r="G755" t="str">
            <v>TOTAL</v>
          </cell>
          <cell r="H755" t="str">
            <v>RSE</v>
          </cell>
          <cell r="J755" t="str">
            <v>:</v>
          </cell>
          <cell r="K755" t="str">
            <v>NC</v>
          </cell>
          <cell r="M755" t="str">
            <v>V</v>
          </cell>
          <cell r="N755">
            <v>38461.761412037034</v>
          </cell>
          <cell r="O755" t="str">
            <v>GCHATEAUGIRON</v>
          </cell>
          <cell r="P755">
            <v>38681.436157407406</v>
          </cell>
        </row>
        <row r="756">
          <cell r="A756" t="str">
            <v>1988</v>
          </cell>
          <cell r="B756" t="str">
            <v>DE</v>
          </cell>
          <cell r="C756" t="str">
            <v>TOTAL</v>
          </cell>
          <cell r="D756" t="str">
            <v>A00</v>
          </cell>
          <cell r="E756" t="str">
            <v>FTE</v>
          </cell>
          <cell r="F756" t="str">
            <v>T</v>
          </cell>
          <cell r="G756" t="str">
            <v>TOTAL</v>
          </cell>
          <cell r="H756" t="str">
            <v>RSE</v>
          </cell>
          <cell r="J756" t="str">
            <v>:</v>
          </cell>
          <cell r="K756" t="str">
            <v>NC</v>
          </cell>
          <cell r="M756" t="str">
            <v>V</v>
          </cell>
          <cell r="N756">
            <v>38461.761412037034</v>
          </cell>
          <cell r="O756" t="str">
            <v>GCHATEAUGIRON</v>
          </cell>
          <cell r="P756">
            <v>38681.436099537037</v>
          </cell>
        </row>
        <row r="757">
          <cell r="A757" t="str">
            <v>1987</v>
          </cell>
          <cell r="B757" t="str">
            <v>DE</v>
          </cell>
          <cell r="C757" t="str">
            <v>TOTAL</v>
          </cell>
          <cell r="D757" t="str">
            <v>A00</v>
          </cell>
          <cell r="E757" t="str">
            <v>FTE</v>
          </cell>
          <cell r="F757" t="str">
            <v>T</v>
          </cell>
          <cell r="G757" t="str">
            <v>TOTAL</v>
          </cell>
          <cell r="H757" t="str">
            <v>RSE</v>
          </cell>
          <cell r="J757" t="str">
            <v>:</v>
          </cell>
          <cell r="K757" t="str">
            <v>NC</v>
          </cell>
          <cell r="M757" t="str">
            <v>V</v>
          </cell>
          <cell r="N757">
            <v>38461.761412037034</v>
          </cell>
          <cell r="O757" t="str">
            <v>GCHATEAUGIRON</v>
          </cell>
          <cell r="P757">
            <v>38681.436053240737</v>
          </cell>
        </row>
        <row r="758">
          <cell r="A758" t="str">
            <v>1986</v>
          </cell>
          <cell r="B758" t="str">
            <v>DE</v>
          </cell>
          <cell r="C758" t="str">
            <v>TOTAL</v>
          </cell>
          <cell r="D758" t="str">
            <v>A00</v>
          </cell>
          <cell r="E758" t="str">
            <v>FTE</v>
          </cell>
          <cell r="F758" t="str">
            <v>T</v>
          </cell>
          <cell r="G758" t="str">
            <v>TOTAL</v>
          </cell>
          <cell r="H758" t="str">
            <v>RSE</v>
          </cell>
          <cell r="J758" t="str">
            <v>:</v>
          </cell>
          <cell r="K758" t="str">
            <v>NC</v>
          </cell>
          <cell r="M758" t="str">
            <v>V</v>
          </cell>
          <cell r="N758">
            <v>38461.761412037034</v>
          </cell>
          <cell r="O758" t="str">
            <v>GCHATEAUGIRON</v>
          </cell>
          <cell r="P758">
            <v>38681.436006944445</v>
          </cell>
        </row>
        <row r="759">
          <cell r="A759" t="str">
            <v>1985</v>
          </cell>
          <cell r="B759" t="str">
            <v>DE</v>
          </cell>
          <cell r="C759" t="str">
            <v>TOTAL</v>
          </cell>
          <cell r="D759" t="str">
            <v>A00</v>
          </cell>
          <cell r="E759" t="str">
            <v>FTE</v>
          </cell>
          <cell r="F759" t="str">
            <v>T</v>
          </cell>
          <cell r="G759" t="str">
            <v>TOTAL</v>
          </cell>
          <cell r="H759" t="str">
            <v>RSE</v>
          </cell>
          <cell r="J759" t="str">
            <v>:</v>
          </cell>
          <cell r="K759" t="str">
            <v>NC</v>
          </cell>
          <cell r="M759" t="str">
            <v>V</v>
          </cell>
          <cell r="N759">
            <v>38461.761412037034</v>
          </cell>
          <cell r="O759" t="str">
            <v>GCHATEAUGIRON</v>
          </cell>
          <cell r="P759">
            <v>38681.435960648145</v>
          </cell>
        </row>
        <row r="760">
          <cell r="A760" t="str">
            <v>1984</v>
          </cell>
          <cell r="B760" t="str">
            <v>DE</v>
          </cell>
          <cell r="C760" t="str">
            <v>TOTAL</v>
          </cell>
          <cell r="D760" t="str">
            <v>A00</v>
          </cell>
          <cell r="E760" t="str">
            <v>FTE</v>
          </cell>
          <cell r="F760" t="str">
            <v>T</v>
          </cell>
          <cell r="G760" t="str">
            <v>TOTAL</v>
          </cell>
          <cell r="H760" t="str">
            <v>RSE</v>
          </cell>
          <cell r="J760" t="str">
            <v>:</v>
          </cell>
          <cell r="K760" t="str">
            <v>NC</v>
          </cell>
          <cell r="M760" t="str">
            <v>V</v>
          </cell>
          <cell r="N760">
            <v>38461.761412037034</v>
          </cell>
          <cell r="O760" t="str">
            <v>GCHATEAUGIRON</v>
          </cell>
          <cell r="P760">
            <v>38681.435925925929</v>
          </cell>
        </row>
        <row r="761">
          <cell r="A761" t="str">
            <v>1983</v>
          </cell>
          <cell r="B761" t="str">
            <v>DE</v>
          </cell>
          <cell r="C761" t="str">
            <v>TOTAL</v>
          </cell>
          <cell r="D761" t="str">
            <v>A00</v>
          </cell>
          <cell r="E761" t="str">
            <v>FTE</v>
          </cell>
          <cell r="F761" t="str">
            <v>T</v>
          </cell>
          <cell r="G761" t="str">
            <v>TOTAL</v>
          </cell>
          <cell r="H761" t="str">
            <v>RSE</v>
          </cell>
          <cell r="J761" t="str">
            <v>:</v>
          </cell>
          <cell r="K761" t="str">
            <v>NC</v>
          </cell>
          <cell r="M761" t="str">
            <v>V</v>
          </cell>
          <cell r="N761">
            <v>38461.761412037034</v>
          </cell>
          <cell r="O761" t="str">
            <v>GCHATEAUGIRON</v>
          </cell>
          <cell r="P761">
            <v>38681.435891203706</v>
          </cell>
        </row>
        <row r="762">
          <cell r="A762" t="str">
            <v>1982</v>
          </cell>
          <cell r="B762" t="str">
            <v>DE</v>
          </cell>
          <cell r="C762" t="str">
            <v>TOTAL</v>
          </cell>
          <cell r="D762" t="str">
            <v>A00</v>
          </cell>
          <cell r="E762" t="str">
            <v>FTE</v>
          </cell>
          <cell r="F762" t="str">
            <v>T</v>
          </cell>
          <cell r="G762" t="str">
            <v>TOTAL</v>
          </cell>
          <cell r="H762" t="str">
            <v>RSE</v>
          </cell>
          <cell r="J762" t="str">
            <v>:</v>
          </cell>
          <cell r="K762" t="str">
            <v>NC</v>
          </cell>
          <cell r="M762" t="str">
            <v>V</v>
          </cell>
          <cell r="N762">
            <v>38461.761412037034</v>
          </cell>
          <cell r="O762" t="str">
            <v>GCHATEAUGIRON</v>
          </cell>
          <cell r="P762">
            <v>38681.435868055552</v>
          </cell>
        </row>
        <row r="763">
          <cell r="A763" t="str">
            <v>1981</v>
          </cell>
          <cell r="B763" t="str">
            <v>DE</v>
          </cell>
          <cell r="C763" t="str">
            <v>TOTAL</v>
          </cell>
          <cell r="D763" t="str">
            <v>A00</v>
          </cell>
          <cell r="E763" t="str">
            <v>FTE</v>
          </cell>
          <cell r="F763" t="str">
            <v>T</v>
          </cell>
          <cell r="G763" t="str">
            <v>TOTAL</v>
          </cell>
          <cell r="H763" t="str">
            <v>RSE</v>
          </cell>
          <cell r="J763" t="str">
            <v>:</v>
          </cell>
          <cell r="K763" t="str">
            <v>NC</v>
          </cell>
          <cell r="M763" t="str">
            <v>V</v>
          </cell>
          <cell r="N763">
            <v>38461.761412037034</v>
          </cell>
          <cell r="O763" t="str">
            <v>GCHATEAUGIRON</v>
          </cell>
          <cell r="P763">
            <v>38681.435833333337</v>
          </cell>
        </row>
        <row r="764">
          <cell r="A764" t="str">
            <v>1980</v>
          </cell>
          <cell r="B764" t="str">
            <v>DE</v>
          </cell>
          <cell r="C764" t="str">
            <v>TOTAL</v>
          </cell>
          <cell r="D764" t="str">
            <v>A00</v>
          </cell>
          <cell r="E764" t="str">
            <v>FTE</v>
          </cell>
          <cell r="F764" t="str">
            <v>T</v>
          </cell>
          <cell r="G764" t="str">
            <v>TOTAL</v>
          </cell>
          <cell r="H764" t="str">
            <v>RSE</v>
          </cell>
          <cell r="J764" t="str">
            <v>:</v>
          </cell>
          <cell r="K764" t="str">
            <v>NC</v>
          </cell>
          <cell r="M764" t="str">
            <v>V</v>
          </cell>
          <cell r="N764">
            <v>38461.761412037034</v>
          </cell>
          <cell r="O764" t="str">
            <v>GCHATEAUGIRON</v>
          </cell>
          <cell r="P764">
            <v>38681.435810185183</v>
          </cell>
        </row>
        <row r="765">
          <cell r="A765" t="str">
            <v>2002</v>
          </cell>
          <cell r="B765" t="str">
            <v>EE</v>
          </cell>
          <cell r="C765" t="str">
            <v>TOTAL</v>
          </cell>
          <cell r="D765" t="str">
            <v>A00</v>
          </cell>
          <cell r="E765" t="str">
            <v>FTE</v>
          </cell>
          <cell r="F765" t="str">
            <v>T</v>
          </cell>
          <cell r="G765" t="str">
            <v>TOTAL</v>
          </cell>
          <cell r="H765" t="str">
            <v>RSE</v>
          </cell>
          <cell r="I765">
            <v>3059</v>
          </cell>
          <cell r="K765" t="str">
            <v>MS</v>
          </cell>
          <cell r="M765" t="str">
            <v>V</v>
          </cell>
          <cell r="N765">
            <v>38461.761412037034</v>
          </cell>
          <cell r="O765" t="str">
            <v>GCHATEAUGIRON</v>
          </cell>
          <cell r="P765">
            <v>38681.438240740739</v>
          </cell>
          <cell r="Q765" t="str">
            <v>gchateaug</v>
          </cell>
        </row>
        <row r="766">
          <cell r="A766" t="str">
            <v>2001</v>
          </cell>
          <cell r="B766" t="str">
            <v>EE</v>
          </cell>
          <cell r="C766" t="str">
            <v>TOTAL</v>
          </cell>
          <cell r="D766" t="str">
            <v>A00</v>
          </cell>
          <cell r="E766" t="str">
            <v>FTE</v>
          </cell>
          <cell r="F766" t="str">
            <v>T</v>
          </cell>
          <cell r="G766" t="str">
            <v>TOTAL</v>
          </cell>
          <cell r="H766" t="str">
            <v>RSE</v>
          </cell>
          <cell r="I766">
            <v>2631</v>
          </cell>
          <cell r="K766" t="str">
            <v>NC</v>
          </cell>
          <cell r="M766" t="str">
            <v>V</v>
          </cell>
          <cell r="N766">
            <v>38461.761412037034</v>
          </cell>
          <cell r="O766" t="str">
            <v>GCHATEAUGIRON</v>
          </cell>
          <cell r="P766">
            <v>38681.437939814816</v>
          </cell>
        </row>
        <row r="767">
          <cell r="A767" t="str">
            <v>2000</v>
          </cell>
          <cell r="B767" t="str">
            <v>EE</v>
          </cell>
          <cell r="C767" t="str">
            <v>TOTAL</v>
          </cell>
          <cell r="D767" t="str">
            <v>A00</v>
          </cell>
          <cell r="E767" t="str">
            <v>FTE</v>
          </cell>
          <cell r="F767" t="str">
            <v>T</v>
          </cell>
          <cell r="G767" t="str">
            <v>TOTAL</v>
          </cell>
          <cell r="H767" t="str">
            <v>RSE</v>
          </cell>
          <cell r="I767">
            <v>2666</v>
          </cell>
          <cell r="K767" t="str">
            <v>NC</v>
          </cell>
          <cell r="M767" t="str">
            <v>V</v>
          </cell>
          <cell r="N767">
            <v>38461.761412037034</v>
          </cell>
          <cell r="O767" t="str">
            <v>GCHATEAUGIRON</v>
          </cell>
          <cell r="P767">
            <v>38681.437685185185</v>
          </cell>
        </row>
        <row r="768">
          <cell r="A768" t="str">
            <v>1999</v>
          </cell>
          <cell r="B768" t="str">
            <v>EE</v>
          </cell>
          <cell r="C768" t="str">
            <v>TOTAL</v>
          </cell>
          <cell r="D768" t="str">
            <v>A00</v>
          </cell>
          <cell r="E768" t="str">
            <v>FTE</v>
          </cell>
          <cell r="F768" t="str">
            <v>T</v>
          </cell>
          <cell r="G768" t="str">
            <v>TOTAL</v>
          </cell>
          <cell r="H768" t="str">
            <v>RSE</v>
          </cell>
          <cell r="I768">
            <v>3002</v>
          </cell>
          <cell r="K768" t="str">
            <v>NC</v>
          </cell>
          <cell r="M768" t="str">
            <v>V</v>
          </cell>
          <cell r="N768">
            <v>38461.761412037034</v>
          </cell>
          <cell r="O768" t="str">
            <v>GCHATEAUGIRON</v>
          </cell>
          <cell r="P768">
            <v>38681.437442129631</v>
          </cell>
        </row>
        <row r="769">
          <cell r="A769" t="str">
            <v>1998</v>
          </cell>
          <cell r="B769" t="str">
            <v>EE</v>
          </cell>
          <cell r="C769" t="str">
            <v>TOTAL</v>
          </cell>
          <cell r="D769" t="str">
            <v>A00</v>
          </cell>
          <cell r="E769" t="str">
            <v>FTE</v>
          </cell>
          <cell r="F769" t="str">
            <v>T</v>
          </cell>
          <cell r="G769" t="str">
            <v>TOTAL</v>
          </cell>
          <cell r="H769" t="str">
            <v>RSE</v>
          </cell>
          <cell r="I769">
            <v>2978</v>
          </cell>
          <cell r="K769" t="str">
            <v>NC</v>
          </cell>
          <cell r="M769" t="str">
            <v>V</v>
          </cell>
          <cell r="N769">
            <v>38461.761412037034</v>
          </cell>
          <cell r="O769" t="str">
            <v>GCHATEAUGIRON</v>
          </cell>
          <cell r="P769">
            <v>38681.437210648146</v>
          </cell>
        </row>
        <row r="770">
          <cell r="A770" t="str">
            <v>1997</v>
          </cell>
          <cell r="B770" t="str">
            <v>EE</v>
          </cell>
          <cell r="C770" t="str">
            <v>TOTAL</v>
          </cell>
          <cell r="D770" t="str">
            <v>A00</v>
          </cell>
          <cell r="E770" t="str">
            <v>FTE</v>
          </cell>
          <cell r="F770" t="str">
            <v>T</v>
          </cell>
          <cell r="G770" t="str">
            <v>TOTAL</v>
          </cell>
          <cell r="H770" t="str">
            <v>RSE</v>
          </cell>
          <cell r="J770" t="str">
            <v>:</v>
          </cell>
          <cell r="K770" t="str">
            <v>NC</v>
          </cell>
          <cell r="M770" t="str">
            <v>V</v>
          </cell>
          <cell r="N770">
            <v>38461.761412037034</v>
          </cell>
          <cell r="O770" t="str">
            <v>GCHATEAUGIRON</v>
          </cell>
          <cell r="P770">
            <v>38681.437025462961</v>
          </cell>
        </row>
        <row r="771">
          <cell r="A771" t="str">
            <v>1996</v>
          </cell>
          <cell r="B771" t="str">
            <v>EE</v>
          </cell>
          <cell r="C771" t="str">
            <v>TOTAL</v>
          </cell>
          <cell r="D771" t="str">
            <v>A00</v>
          </cell>
          <cell r="E771" t="str">
            <v>FTE</v>
          </cell>
          <cell r="F771" t="str">
            <v>T</v>
          </cell>
          <cell r="G771" t="str">
            <v>TOTAL</v>
          </cell>
          <cell r="H771" t="str">
            <v>RSE</v>
          </cell>
          <cell r="J771" t="str">
            <v>:</v>
          </cell>
          <cell r="K771" t="str">
            <v>NC</v>
          </cell>
          <cell r="M771" t="str">
            <v>V</v>
          </cell>
          <cell r="N771">
            <v>38461.761412037034</v>
          </cell>
          <cell r="O771" t="str">
            <v>GCHATEAUGIRON</v>
          </cell>
          <cell r="P771">
            <v>38681.436863425923</v>
          </cell>
        </row>
        <row r="772">
          <cell r="A772" t="str">
            <v>1995</v>
          </cell>
          <cell r="B772" t="str">
            <v>EE</v>
          </cell>
          <cell r="C772" t="str">
            <v>TOTAL</v>
          </cell>
          <cell r="D772" t="str">
            <v>A00</v>
          </cell>
          <cell r="E772" t="str">
            <v>FTE</v>
          </cell>
          <cell r="F772" t="str">
            <v>T</v>
          </cell>
          <cell r="G772" t="str">
            <v>TOTAL</v>
          </cell>
          <cell r="H772" t="str">
            <v>RSE</v>
          </cell>
          <cell r="J772" t="str">
            <v>:</v>
          </cell>
          <cell r="K772" t="str">
            <v>NC</v>
          </cell>
          <cell r="M772" t="str">
            <v>V</v>
          </cell>
          <cell r="N772">
            <v>38461.761412037034</v>
          </cell>
          <cell r="O772" t="str">
            <v>GCHATEAUGIRON</v>
          </cell>
          <cell r="P772">
            <v>38681.436701388891</v>
          </cell>
        </row>
        <row r="773">
          <cell r="A773" t="str">
            <v>1994</v>
          </cell>
          <cell r="B773" t="str">
            <v>EE</v>
          </cell>
          <cell r="C773" t="str">
            <v>TOTAL</v>
          </cell>
          <cell r="D773" t="str">
            <v>A00</v>
          </cell>
          <cell r="E773" t="str">
            <v>FTE</v>
          </cell>
          <cell r="F773" t="str">
            <v>T</v>
          </cell>
          <cell r="G773" t="str">
            <v>TOTAL</v>
          </cell>
          <cell r="H773" t="str">
            <v>RSE</v>
          </cell>
          <cell r="J773" t="str">
            <v>:</v>
          </cell>
          <cell r="K773" t="str">
            <v>NC</v>
          </cell>
          <cell r="M773" t="str">
            <v>V</v>
          </cell>
          <cell r="N773">
            <v>38461.761412037034</v>
          </cell>
          <cell r="O773" t="str">
            <v>GCHATEAUGIRON</v>
          </cell>
          <cell r="P773">
            <v>38681.436574074076</v>
          </cell>
        </row>
        <row r="774">
          <cell r="A774" t="str">
            <v>1993</v>
          </cell>
          <cell r="B774" t="str">
            <v>EE</v>
          </cell>
          <cell r="C774" t="str">
            <v>TOTAL</v>
          </cell>
          <cell r="D774" t="str">
            <v>A00</v>
          </cell>
          <cell r="E774" t="str">
            <v>FTE</v>
          </cell>
          <cell r="F774" t="str">
            <v>T</v>
          </cell>
          <cell r="G774" t="str">
            <v>TOTAL</v>
          </cell>
          <cell r="H774" t="str">
            <v>RSE</v>
          </cell>
          <cell r="J774" t="str">
            <v>:</v>
          </cell>
          <cell r="K774" t="str">
            <v>NC</v>
          </cell>
          <cell r="M774" t="str">
            <v>V</v>
          </cell>
          <cell r="N774">
            <v>38461.761412037034</v>
          </cell>
          <cell r="O774" t="str">
            <v>GCHATEAUGIRON</v>
          </cell>
          <cell r="P774">
            <v>38681.436469907407</v>
          </cell>
        </row>
        <row r="775">
          <cell r="A775" t="str">
            <v>1992</v>
          </cell>
          <cell r="B775" t="str">
            <v>EE</v>
          </cell>
          <cell r="C775" t="str">
            <v>TOTAL</v>
          </cell>
          <cell r="D775" t="str">
            <v>A00</v>
          </cell>
          <cell r="E775" t="str">
            <v>FTE</v>
          </cell>
          <cell r="F775" t="str">
            <v>T</v>
          </cell>
          <cell r="G775" t="str">
            <v>TOTAL</v>
          </cell>
          <cell r="H775" t="str">
            <v>RSE</v>
          </cell>
          <cell r="J775" t="str">
            <v>:</v>
          </cell>
          <cell r="K775" t="str">
            <v>NC</v>
          </cell>
          <cell r="M775" t="str">
            <v>V</v>
          </cell>
          <cell r="N775">
            <v>38461.761412037034</v>
          </cell>
          <cell r="O775" t="str">
            <v>GCHATEAUGIRON</v>
          </cell>
          <cell r="P775">
            <v>38681.436377314814</v>
          </cell>
        </row>
        <row r="776">
          <cell r="A776" t="str">
            <v>1991</v>
          </cell>
          <cell r="B776" t="str">
            <v>EE</v>
          </cell>
          <cell r="C776" t="str">
            <v>TOTAL</v>
          </cell>
          <cell r="D776" t="str">
            <v>A00</v>
          </cell>
          <cell r="E776" t="str">
            <v>FTE</v>
          </cell>
          <cell r="F776" t="str">
            <v>T</v>
          </cell>
          <cell r="G776" t="str">
            <v>TOTAL</v>
          </cell>
          <cell r="H776" t="str">
            <v>RSE</v>
          </cell>
          <cell r="J776" t="str">
            <v>:</v>
          </cell>
          <cell r="K776" t="str">
            <v>NC</v>
          </cell>
          <cell r="M776" t="str">
            <v>V</v>
          </cell>
          <cell r="N776">
            <v>38461.761412037034</v>
          </cell>
          <cell r="O776" t="str">
            <v>GCHATEAUGIRON</v>
          </cell>
          <cell r="P776">
            <v>38681.436307870368</v>
          </cell>
        </row>
        <row r="777">
          <cell r="A777" t="str">
            <v>1990</v>
          </cell>
          <cell r="B777" t="str">
            <v>EE</v>
          </cell>
          <cell r="C777" t="str">
            <v>TOTAL</v>
          </cell>
          <cell r="D777" t="str">
            <v>A00</v>
          </cell>
          <cell r="E777" t="str">
            <v>FTE</v>
          </cell>
          <cell r="F777" t="str">
            <v>T</v>
          </cell>
          <cell r="G777" t="str">
            <v>TOTAL</v>
          </cell>
          <cell r="H777" t="str">
            <v>RSE</v>
          </cell>
          <cell r="J777" t="str">
            <v>:</v>
          </cell>
          <cell r="K777" t="str">
            <v>NC</v>
          </cell>
          <cell r="M777" t="str">
            <v>V</v>
          </cell>
          <cell r="N777">
            <v>38461.761412037034</v>
          </cell>
          <cell r="O777" t="str">
            <v>GCHATEAUGIRON</v>
          </cell>
          <cell r="P777">
            <v>38681.436226851853</v>
          </cell>
        </row>
        <row r="778">
          <cell r="A778" t="str">
            <v>1989</v>
          </cell>
          <cell r="B778" t="str">
            <v>EE</v>
          </cell>
          <cell r="C778" t="str">
            <v>TOTAL</v>
          </cell>
          <cell r="D778" t="str">
            <v>A00</v>
          </cell>
          <cell r="E778" t="str">
            <v>FTE</v>
          </cell>
          <cell r="F778" t="str">
            <v>T</v>
          </cell>
          <cell r="G778" t="str">
            <v>TOTAL</v>
          </cell>
          <cell r="H778" t="str">
            <v>RSE</v>
          </cell>
          <cell r="J778" t="str">
            <v>:</v>
          </cell>
          <cell r="K778" t="str">
            <v>NC</v>
          </cell>
          <cell r="M778" t="str">
            <v>V</v>
          </cell>
          <cell r="N778">
            <v>38461.761412037034</v>
          </cell>
          <cell r="O778" t="str">
            <v>GCHATEAUGIRON</v>
          </cell>
          <cell r="P778">
            <v>38681.436168981483</v>
          </cell>
        </row>
        <row r="779">
          <cell r="A779" t="str">
            <v>2002</v>
          </cell>
          <cell r="B779" t="str">
            <v>ES</v>
          </cell>
          <cell r="C779" t="str">
            <v>TOTAL</v>
          </cell>
          <cell r="D779" t="str">
            <v>A00</v>
          </cell>
          <cell r="E779" t="str">
            <v>FTE</v>
          </cell>
          <cell r="F779" t="str">
            <v>T</v>
          </cell>
          <cell r="G779" t="str">
            <v>TOTAL</v>
          </cell>
          <cell r="H779" t="str">
            <v>RSE</v>
          </cell>
          <cell r="I779">
            <v>83317.8</v>
          </cell>
          <cell r="K779" t="str">
            <v>MS</v>
          </cell>
          <cell r="M779" t="str">
            <v>V</v>
          </cell>
          <cell r="N779">
            <v>38461.761412037034</v>
          </cell>
          <cell r="O779" t="str">
            <v>GCHATEAUGIRON</v>
          </cell>
          <cell r="P779">
            <v>38681.438252314816</v>
          </cell>
          <cell r="Q779" t="str">
            <v>gchateaug</v>
          </cell>
        </row>
        <row r="780">
          <cell r="A780" t="str">
            <v>2001</v>
          </cell>
          <cell r="B780" t="str">
            <v>ES</v>
          </cell>
          <cell r="C780" t="str">
            <v>TOTAL</v>
          </cell>
          <cell r="D780" t="str">
            <v>A00</v>
          </cell>
          <cell r="E780" t="str">
            <v>FTE</v>
          </cell>
          <cell r="F780" t="str">
            <v>T</v>
          </cell>
          <cell r="G780" t="str">
            <v>TOTAL</v>
          </cell>
          <cell r="H780" t="str">
            <v>RSE</v>
          </cell>
          <cell r="J780" t="str">
            <v>:</v>
          </cell>
          <cell r="K780" t="str">
            <v>NC</v>
          </cell>
          <cell r="M780" t="str">
            <v>V</v>
          </cell>
          <cell r="N780">
            <v>38461.761412037034</v>
          </cell>
          <cell r="O780" t="str">
            <v>GCHATEAUGIRON</v>
          </cell>
          <cell r="P780">
            <v>38681.437951388885</v>
          </cell>
        </row>
        <row r="781">
          <cell r="A781" t="str">
            <v>2000</v>
          </cell>
          <cell r="B781" t="str">
            <v>ES</v>
          </cell>
          <cell r="C781" t="str">
            <v>TOTAL</v>
          </cell>
          <cell r="D781" t="str">
            <v>A00</v>
          </cell>
          <cell r="E781" t="str">
            <v>FTE</v>
          </cell>
          <cell r="F781" t="str">
            <v>T</v>
          </cell>
          <cell r="G781" t="str">
            <v>TOTAL</v>
          </cell>
          <cell r="H781" t="str">
            <v>RSE</v>
          </cell>
          <cell r="J781" t="str">
            <v>:</v>
          </cell>
          <cell r="K781" t="str">
            <v>NC</v>
          </cell>
          <cell r="M781" t="str">
            <v>V</v>
          </cell>
          <cell r="N781">
            <v>38461.761412037034</v>
          </cell>
          <cell r="O781" t="str">
            <v>GCHATEAUGIRON</v>
          </cell>
          <cell r="P781">
            <v>38681.437696759262</v>
          </cell>
        </row>
        <row r="782">
          <cell r="A782" t="str">
            <v>1999</v>
          </cell>
          <cell r="B782" t="str">
            <v>ES</v>
          </cell>
          <cell r="C782" t="str">
            <v>TOTAL</v>
          </cell>
          <cell r="D782" t="str">
            <v>A00</v>
          </cell>
          <cell r="E782" t="str">
            <v>FTE</v>
          </cell>
          <cell r="F782" t="str">
            <v>T</v>
          </cell>
          <cell r="G782" t="str">
            <v>TOTAL</v>
          </cell>
          <cell r="H782" t="str">
            <v>RSE</v>
          </cell>
          <cell r="J782" t="str">
            <v>:</v>
          </cell>
          <cell r="K782" t="str">
            <v>NC</v>
          </cell>
          <cell r="M782" t="str">
            <v>V</v>
          </cell>
          <cell r="N782">
            <v>38461.761412037034</v>
          </cell>
          <cell r="O782" t="str">
            <v>GCHATEAUGIRON</v>
          </cell>
          <cell r="P782">
            <v>38681.4374537037</v>
          </cell>
        </row>
        <row r="783">
          <cell r="A783" t="str">
            <v>1998</v>
          </cell>
          <cell r="B783" t="str">
            <v>ES</v>
          </cell>
          <cell r="C783" t="str">
            <v>TOTAL</v>
          </cell>
          <cell r="D783" t="str">
            <v>A00</v>
          </cell>
          <cell r="E783" t="str">
            <v>FTE</v>
          </cell>
          <cell r="F783" t="str">
            <v>T</v>
          </cell>
          <cell r="G783" t="str">
            <v>TOTAL</v>
          </cell>
          <cell r="H783" t="str">
            <v>RSE</v>
          </cell>
          <cell r="J783" t="str">
            <v>:</v>
          </cell>
          <cell r="K783" t="str">
            <v>NC</v>
          </cell>
          <cell r="M783" t="str">
            <v>V</v>
          </cell>
          <cell r="N783">
            <v>38461.761412037034</v>
          </cell>
          <cell r="O783" t="str">
            <v>GCHATEAUGIRON</v>
          </cell>
          <cell r="P783">
            <v>38681.437222222223</v>
          </cell>
        </row>
        <row r="784">
          <cell r="A784" t="str">
            <v>1997</v>
          </cell>
          <cell r="B784" t="str">
            <v>ES</v>
          </cell>
          <cell r="C784" t="str">
            <v>TOTAL</v>
          </cell>
          <cell r="D784" t="str">
            <v>A00</v>
          </cell>
          <cell r="E784" t="str">
            <v>FTE</v>
          </cell>
          <cell r="F784" t="str">
            <v>T</v>
          </cell>
          <cell r="G784" t="str">
            <v>TOTAL</v>
          </cell>
          <cell r="H784" t="str">
            <v>RSE</v>
          </cell>
          <cell r="J784" t="str">
            <v>:</v>
          </cell>
          <cell r="K784" t="str">
            <v>NC</v>
          </cell>
          <cell r="M784" t="str">
            <v>V</v>
          </cell>
          <cell r="N784">
            <v>38461.761412037034</v>
          </cell>
          <cell r="O784" t="str">
            <v>GCHATEAUGIRON</v>
          </cell>
          <cell r="P784">
            <v>38681.437037037038</v>
          </cell>
        </row>
        <row r="785">
          <cell r="A785" t="str">
            <v>1996</v>
          </cell>
          <cell r="B785" t="str">
            <v>ES</v>
          </cell>
          <cell r="C785" t="str">
            <v>TOTAL</v>
          </cell>
          <cell r="D785" t="str">
            <v>A00</v>
          </cell>
          <cell r="E785" t="str">
            <v>FTE</v>
          </cell>
          <cell r="F785" t="str">
            <v>T</v>
          </cell>
          <cell r="G785" t="str">
            <v>TOTAL</v>
          </cell>
          <cell r="H785" t="str">
            <v>RSE</v>
          </cell>
          <cell r="J785" t="str">
            <v>:</v>
          </cell>
          <cell r="K785" t="str">
            <v>NC</v>
          </cell>
          <cell r="M785" t="str">
            <v>V</v>
          </cell>
          <cell r="N785">
            <v>38461.761412037034</v>
          </cell>
          <cell r="O785" t="str">
            <v>GCHATEAUGIRON</v>
          </cell>
          <cell r="P785">
            <v>38681.436863425923</v>
          </cell>
        </row>
        <row r="786">
          <cell r="A786" t="str">
            <v>1995</v>
          </cell>
          <cell r="B786" t="str">
            <v>ES</v>
          </cell>
          <cell r="C786" t="str">
            <v>TOTAL</v>
          </cell>
          <cell r="D786" t="str">
            <v>A00</v>
          </cell>
          <cell r="E786" t="str">
            <v>FTE</v>
          </cell>
          <cell r="F786" t="str">
            <v>T</v>
          </cell>
          <cell r="G786" t="str">
            <v>TOTAL</v>
          </cell>
          <cell r="H786" t="str">
            <v>RSE</v>
          </cell>
          <cell r="J786" t="str">
            <v>:</v>
          </cell>
          <cell r="K786" t="str">
            <v>NC</v>
          </cell>
          <cell r="M786" t="str">
            <v>V</v>
          </cell>
          <cell r="N786">
            <v>38461.761412037034</v>
          </cell>
          <cell r="O786" t="str">
            <v>GCHATEAUGIRON</v>
          </cell>
          <cell r="P786">
            <v>38681.436712962961</v>
          </cell>
        </row>
        <row r="787">
          <cell r="A787" t="str">
            <v>1994</v>
          </cell>
          <cell r="B787" t="str">
            <v>ES</v>
          </cell>
          <cell r="C787" t="str">
            <v>TOTAL</v>
          </cell>
          <cell r="D787" t="str">
            <v>A00</v>
          </cell>
          <cell r="E787" t="str">
            <v>FTE</v>
          </cell>
          <cell r="F787" t="str">
            <v>T</v>
          </cell>
          <cell r="G787" t="str">
            <v>TOTAL</v>
          </cell>
          <cell r="H787" t="str">
            <v>RSE</v>
          </cell>
          <cell r="J787" t="str">
            <v>:</v>
          </cell>
          <cell r="K787" t="str">
            <v>NC</v>
          </cell>
          <cell r="M787" t="str">
            <v>V</v>
          </cell>
          <cell r="N787">
            <v>38461.761412037034</v>
          </cell>
          <cell r="O787" t="str">
            <v>GCHATEAUGIRON</v>
          </cell>
          <cell r="P787">
            <v>38681.436574074076</v>
          </cell>
        </row>
        <row r="788">
          <cell r="A788" t="str">
            <v>1993</v>
          </cell>
          <cell r="B788" t="str">
            <v>ES</v>
          </cell>
          <cell r="C788" t="str">
            <v>TOTAL</v>
          </cell>
          <cell r="D788" t="str">
            <v>A00</v>
          </cell>
          <cell r="E788" t="str">
            <v>FTE</v>
          </cell>
          <cell r="F788" t="str">
            <v>T</v>
          </cell>
          <cell r="G788" t="str">
            <v>TOTAL</v>
          </cell>
          <cell r="H788" t="str">
            <v>RSE</v>
          </cell>
          <cell r="J788" t="str">
            <v>:</v>
          </cell>
          <cell r="K788" t="str">
            <v>NC</v>
          </cell>
          <cell r="M788" t="str">
            <v>V</v>
          </cell>
          <cell r="N788">
            <v>38461.761412037034</v>
          </cell>
          <cell r="O788" t="str">
            <v>GCHATEAUGIRON</v>
          </cell>
          <cell r="P788">
            <v>38681.436469907407</v>
          </cell>
        </row>
        <row r="789">
          <cell r="A789" t="str">
            <v>1992</v>
          </cell>
          <cell r="B789" t="str">
            <v>ES</v>
          </cell>
          <cell r="C789" t="str">
            <v>TOTAL</v>
          </cell>
          <cell r="D789" t="str">
            <v>A00</v>
          </cell>
          <cell r="E789" t="str">
            <v>FTE</v>
          </cell>
          <cell r="F789" t="str">
            <v>T</v>
          </cell>
          <cell r="G789" t="str">
            <v>TOTAL</v>
          </cell>
          <cell r="H789" t="str">
            <v>RSE</v>
          </cell>
          <cell r="J789" t="str">
            <v>:</v>
          </cell>
          <cell r="K789" t="str">
            <v>NC</v>
          </cell>
          <cell r="M789" t="str">
            <v>V</v>
          </cell>
          <cell r="N789">
            <v>38461.761412037034</v>
          </cell>
          <cell r="O789" t="str">
            <v>GCHATEAUGIRON</v>
          </cell>
          <cell r="P789">
            <v>38681.436388888891</v>
          </cell>
        </row>
        <row r="790">
          <cell r="A790" t="str">
            <v>1991</v>
          </cell>
          <cell r="B790" t="str">
            <v>ES</v>
          </cell>
          <cell r="C790" t="str">
            <v>TOTAL</v>
          </cell>
          <cell r="D790" t="str">
            <v>A00</v>
          </cell>
          <cell r="E790" t="str">
            <v>FTE</v>
          </cell>
          <cell r="F790" t="str">
            <v>T</v>
          </cell>
          <cell r="G790" t="str">
            <v>TOTAL</v>
          </cell>
          <cell r="H790" t="str">
            <v>RSE</v>
          </cell>
          <cell r="J790" t="str">
            <v>:</v>
          </cell>
          <cell r="K790" t="str">
            <v>NC</v>
          </cell>
          <cell r="M790" t="str">
            <v>V</v>
          </cell>
          <cell r="N790">
            <v>38461.761412037034</v>
          </cell>
          <cell r="O790" t="str">
            <v>GCHATEAUGIRON</v>
          </cell>
          <cell r="P790">
            <v>38681.436307870368</v>
          </cell>
        </row>
        <row r="791">
          <cell r="A791" t="str">
            <v>1990</v>
          </cell>
          <cell r="B791" t="str">
            <v>ES</v>
          </cell>
          <cell r="C791" t="str">
            <v>TOTAL</v>
          </cell>
          <cell r="D791" t="str">
            <v>A00</v>
          </cell>
          <cell r="E791" t="str">
            <v>FTE</v>
          </cell>
          <cell r="F791" t="str">
            <v>T</v>
          </cell>
          <cell r="G791" t="str">
            <v>TOTAL</v>
          </cell>
          <cell r="H791" t="str">
            <v>RSE</v>
          </cell>
          <cell r="J791" t="str">
            <v>:</v>
          </cell>
          <cell r="K791" t="str">
            <v>NC</v>
          </cell>
          <cell r="M791" t="str">
            <v>V</v>
          </cell>
          <cell r="N791">
            <v>38461.761412037034</v>
          </cell>
          <cell r="O791" t="str">
            <v>GCHATEAUGIRON</v>
          </cell>
          <cell r="P791">
            <v>38681.436226851853</v>
          </cell>
        </row>
        <row r="792">
          <cell r="A792" t="str">
            <v>1989</v>
          </cell>
          <cell r="B792" t="str">
            <v>ES</v>
          </cell>
          <cell r="C792" t="str">
            <v>TOTAL</v>
          </cell>
          <cell r="D792" t="str">
            <v>A00</v>
          </cell>
          <cell r="E792" t="str">
            <v>FTE</v>
          </cell>
          <cell r="F792" t="str">
            <v>T</v>
          </cell>
          <cell r="G792" t="str">
            <v>TOTAL</v>
          </cell>
          <cell r="H792" t="str">
            <v>RSE</v>
          </cell>
          <cell r="J792" t="str">
            <v>:</v>
          </cell>
          <cell r="K792" t="str">
            <v>NC</v>
          </cell>
          <cell r="M792" t="str">
            <v>V</v>
          </cell>
          <cell r="N792">
            <v>38461.761412037034</v>
          </cell>
          <cell r="O792" t="str">
            <v>GCHATEAUGIRON</v>
          </cell>
          <cell r="P792">
            <v>38681.436168981483</v>
          </cell>
        </row>
        <row r="793">
          <cell r="A793" t="str">
            <v>1988</v>
          </cell>
          <cell r="B793" t="str">
            <v>ES</v>
          </cell>
          <cell r="C793" t="str">
            <v>TOTAL</v>
          </cell>
          <cell r="D793" t="str">
            <v>A00</v>
          </cell>
          <cell r="E793" t="str">
            <v>FTE</v>
          </cell>
          <cell r="F793" t="str">
            <v>T</v>
          </cell>
          <cell r="G793" t="str">
            <v>TOTAL</v>
          </cell>
          <cell r="H793" t="str">
            <v>RSE</v>
          </cell>
          <cell r="J793" t="str">
            <v>:</v>
          </cell>
          <cell r="K793" t="str">
            <v>NC</v>
          </cell>
          <cell r="M793" t="str">
            <v>V</v>
          </cell>
          <cell r="N793">
            <v>38461.761412037034</v>
          </cell>
          <cell r="O793" t="str">
            <v>GCHATEAUGIRON</v>
          </cell>
          <cell r="P793">
            <v>38681.436111111114</v>
          </cell>
        </row>
        <row r="794">
          <cell r="A794" t="str">
            <v>1987</v>
          </cell>
          <cell r="B794" t="str">
            <v>ES</v>
          </cell>
          <cell r="C794" t="str">
            <v>TOTAL</v>
          </cell>
          <cell r="D794" t="str">
            <v>A00</v>
          </cell>
          <cell r="E794" t="str">
            <v>FTE</v>
          </cell>
          <cell r="F794" t="str">
            <v>T</v>
          </cell>
          <cell r="G794" t="str">
            <v>TOTAL</v>
          </cell>
          <cell r="H794" t="str">
            <v>RSE</v>
          </cell>
          <cell r="J794" t="str">
            <v>:</v>
          </cell>
          <cell r="K794" t="str">
            <v>NC</v>
          </cell>
          <cell r="M794" t="str">
            <v>V</v>
          </cell>
          <cell r="N794">
            <v>38461.761412037034</v>
          </cell>
          <cell r="O794" t="str">
            <v>GCHATEAUGIRON</v>
          </cell>
          <cell r="P794">
            <v>38681.436064814814</v>
          </cell>
        </row>
        <row r="795">
          <cell r="A795" t="str">
            <v>1986</v>
          </cell>
          <cell r="B795" t="str">
            <v>ES</v>
          </cell>
          <cell r="C795" t="str">
            <v>TOTAL</v>
          </cell>
          <cell r="D795" t="str">
            <v>A00</v>
          </cell>
          <cell r="E795" t="str">
            <v>FTE</v>
          </cell>
          <cell r="F795" t="str">
            <v>T</v>
          </cell>
          <cell r="G795" t="str">
            <v>TOTAL</v>
          </cell>
          <cell r="H795" t="str">
            <v>RSE</v>
          </cell>
          <cell r="J795" t="str">
            <v>:</v>
          </cell>
          <cell r="K795" t="str">
            <v>NC</v>
          </cell>
          <cell r="M795" t="str">
            <v>V</v>
          </cell>
          <cell r="N795">
            <v>38461.761412037034</v>
          </cell>
          <cell r="O795" t="str">
            <v>GCHATEAUGIRON</v>
          </cell>
          <cell r="P795">
            <v>38681.436006944445</v>
          </cell>
        </row>
        <row r="796">
          <cell r="A796" t="str">
            <v>1985</v>
          </cell>
          <cell r="B796" t="str">
            <v>ES</v>
          </cell>
          <cell r="C796" t="str">
            <v>TOTAL</v>
          </cell>
          <cell r="D796" t="str">
            <v>A00</v>
          </cell>
          <cell r="E796" t="str">
            <v>FTE</v>
          </cell>
          <cell r="F796" t="str">
            <v>T</v>
          </cell>
          <cell r="G796" t="str">
            <v>TOTAL</v>
          </cell>
          <cell r="H796" t="str">
            <v>RSE</v>
          </cell>
          <cell r="J796" t="str">
            <v>:</v>
          </cell>
          <cell r="K796" t="str">
            <v>NC</v>
          </cell>
          <cell r="M796" t="str">
            <v>V</v>
          </cell>
          <cell r="N796">
            <v>38461.761412037034</v>
          </cell>
          <cell r="O796" t="str">
            <v>GCHATEAUGIRON</v>
          </cell>
          <cell r="P796">
            <v>38681.435972222222</v>
          </cell>
        </row>
        <row r="797">
          <cell r="A797" t="str">
            <v>1984</v>
          </cell>
          <cell r="B797" t="str">
            <v>ES</v>
          </cell>
          <cell r="C797" t="str">
            <v>TOTAL</v>
          </cell>
          <cell r="D797" t="str">
            <v>A00</v>
          </cell>
          <cell r="E797" t="str">
            <v>FTE</v>
          </cell>
          <cell r="F797" t="str">
            <v>T</v>
          </cell>
          <cell r="G797" t="str">
            <v>TOTAL</v>
          </cell>
          <cell r="H797" t="str">
            <v>RSE</v>
          </cell>
          <cell r="J797" t="str">
            <v>:</v>
          </cell>
          <cell r="K797" t="str">
            <v>NC</v>
          </cell>
          <cell r="M797" t="str">
            <v>V</v>
          </cell>
          <cell r="N797">
            <v>38461.761412037034</v>
          </cell>
          <cell r="O797" t="str">
            <v>GCHATEAUGIRON</v>
          </cell>
          <cell r="P797">
            <v>38681.435925925929</v>
          </cell>
        </row>
        <row r="798">
          <cell r="A798" t="str">
            <v>1983</v>
          </cell>
          <cell r="B798" t="str">
            <v>ES</v>
          </cell>
          <cell r="C798" t="str">
            <v>TOTAL</v>
          </cell>
          <cell r="D798" t="str">
            <v>A00</v>
          </cell>
          <cell r="E798" t="str">
            <v>FTE</v>
          </cell>
          <cell r="F798" t="str">
            <v>T</v>
          </cell>
          <cell r="G798" t="str">
            <v>TOTAL</v>
          </cell>
          <cell r="H798" t="str">
            <v>RSE</v>
          </cell>
          <cell r="J798" t="str">
            <v>:</v>
          </cell>
          <cell r="K798" t="str">
            <v>NC</v>
          </cell>
          <cell r="M798" t="str">
            <v>V</v>
          </cell>
          <cell r="N798">
            <v>38461.761412037034</v>
          </cell>
          <cell r="O798" t="str">
            <v>GCHATEAUGIRON</v>
          </cell>
          <cell r="P798">
            <v>38681.435902777775</v>
          </cell>
        </row>
        <row r="799">
          <cell r="A799" t="str">
            <v>1982</v>
          </cell>
          <cell r="B799" t="str">
            <v>ES</v>
          </cell>
          <cell r="C799" t="str">
            <v>TOTAL</v>
          </cell>
          <cell r="D799" t="str">
            <v>A00</v>
          </cell>
          <cell r="E799" t="str">
            <v>FTE</v>
          </cell>
          <cell r="F799" t="str">
            <v>T</v>
          </cell>
          <cell r="G799" t="str">
            <v>TOTAL</v>
          </cell>
          <cell r="H799" t="str">
            <v>RSE</v>
          </cell>
          <cell r="J799" t="str">
            <v>:</v>
          </cell>
          <cell r="K799" t="str">
            <v>NC</v>
          </cell>
          <cell r="M799" t="str">
            <v>V</v>
          </cell>
          <cell r="N799">
            <v>38461.761412037034</v>
          </cell>
          <cell r="O799" t="str">
            <v>GCHATEAUGIRON</v>
          </cell>
          <cell r="P799">
            <v>38681.435868055552</v>
          </cell>
        </row>
        <row r="800">
          <cell r="A800" t="str">
            <v>1981</v>
          </cell>
          <cell r="B800" t="str">
            <v>ES</v>
          </cell>
          <cell r="C800" t="str">
            <v>TOTAL</v>
          </cell>
          <cell r="D800" t="str">
            <v>A00</v>
          </cell>
          <cell r="E800" t="str">
            <v>FTE</v>
          </cell>
          <cell r="F800" t="str">
            <v>T</v>
          </cell>
          <cell r="G800" t="str">
            <v>TOTAL</v>
          </cell>
          <cell r="H800" t="str">
            <v>RSE</v>
          </cell>
          <cell r="J800" t="str">
            <v>:</v>
          </cell>
          <cell r="K800" t="str">
            <v>NC</v>
          </cell>
          <cell r="M800" t="str">
            <v>V</v>
          </cell>
          <cell r="N800">
            <v>38461.761412037034</v>
          </cell>
          <cell r="O800" t="str">
            <v>GCHATEAUGIRON</v>
          </cell>
          <cell r="P800">
            <v>38681.435844907406</v>
          </cell>
        </row>
        <row r="801">
          <cell r="A801" t="str">
            <v>1980</v>
          </cell>
          <cell r="B801" t="str">
            <v>ES</v>
          </cell>
          <cell r="C801" t="str">
            <v>TOTAL</v>
          </cell>
          <cell r="D801" t="str">
            <v>A00</v>
          </cell>
          <cell r="E801" t="str">
            <v>FTE</v>
          </cell>
          <cell r="F801" t="str">
            <v>T</v>
          </cell>
          <cell r="G801" t="str">
            <v>TOTAL</v>
          </cell>
          <cell r="H801" t="str">
            <v>RSE</v>
          </cell>
          <cell r="J801" t="str">
            <v>:</v>
          </cell>
          <cell r="K801" t="str">
            <v>NC</v>
          </cell>
          <cell r="M801" t="str">
            <v>V</v>
          </cell>
          <cell r="N801">
            <v>38461.761412037034</v>
          </cell>
          <cell r="O801" t="str">
            <v>GCHATEAUGIRON</v>
          </cell>
          <cell r="P801">
            <v>38681.43582175926</v>
          </cell>
        </row>
        <row r="802">
          <cell r="A802" t="str">
            <v>2002</v>
          </cell>
          <cell r="B802" t="str">
            <v>CY</v>
          </cell>
          <cell r="C802" t="str">
            <v>TOTAL</v>
          </cell>
          <cell r="D802" t="str">
            <v>A00</v>
          </cell>
          <cell r="E802" t="str">
            <v>FTE</v>
          </cell>
          <cell r="F802" t="str">
            <v>T</v>
          </cell>
          <cell r="G802" t="str">
            <v>TOTAL</v>
          </cell>
          <cell r="H802" t="str">
            <v>RSE</v>
          </cell>
          <cell r="I802">
            <v>434.7</v>
          </cell>
          <cell r="K802" t="str">
            <v>MS</v>
          </cell>
          <cell r="M802" t="str">
            <v>V</v>
          </cell>
          <cell r="N802">
            <v>38461.761412037034</v>
          </cell>
          <cell r="O802" t="str">
            <v>GCHATEAUGIRON</v>
          </cell>
          <cell r="P802">
            <v>38681.43818287037</v>
          </cell>
          <cell r="Q802" t="str">
            <v>gchateaug</v>
          </cell>
        </row>
        <row r="803">
          <cell r="A803" t="str">
            <v>2001</v>
          </cell>
          <cell r="B803" t="str">
            <v>CY</v>
          </cell>
          <cell r="C803" t="str">
            <v>TOTAL</v>
          </cell>
          <cell r="D803" t="str">
            <v>A00</v>
          </cell>
          <cell r="E803" t="str">
            <v>FTE</v>
          </cell>
          <cell r="F803" t="str">
            <v>T</v>
          </cell>
          <cell r="G803" t="str">
            <v>TOTAL</v>
          </cell>
          <cell r="H803" t="str">
            <v>RSE</v>
          </cell>
          <cell r="I803">
            <v>333</v>
          </cell>
          <cell r="K803" t="str">
            <v>NC</v>
          </cell>
          <cell r="M803" t="str">
            <v>V</v>
          </cell>
          <cell r="N803">
            <v>38461.761412037034</v>
          </cell>
          <cell r="O803" t="str">
            <v>GCHATEAUGIRON</v>
          </cell>
          <cell r="P803">
            <v>38681.437881944446</v>
          </cell>
        </row>
        <row r="804">
          <cell r="A804" t="str">
            <v>2000</v>
          </cell>
          <cell r="B804" t="str">
            <v>CY</v>
          </cell>
          <cell r="C804" t="str">
            <v>TOTAL</v>
          </cell>
          <cell r="D804" t="str">
            <v>A00</v>
          </cell>
          <cell r="E804" t="str">
            <v>FTE</v>
          </cell>
          <cell r="F804" t="str">
            <v>T</v>
          </cell>
          <cell r="G804" t="str">
            <v>TOTAL</v>
          </cell>
          <cell r="H804" t="str">
            <v>RSE</v>
          </cell>
          <cell r="I804">
            <v>303</v>
          </cell>
          <cell r="K804" t="str">
            <v>NC</v>
          </cell>
          <cell r="M804" t="str">
            <v>V</v>
          </cell>
          <cell r="N804">
            <v>38461.761412037034</v>
          </cell>
          <cell r="O804" t="str">
            <v>GCHATEAUGIRON</v>
          </cell>
          <cell r="P804">
            <v>38681.437638888892</v>
          </cell>
        </row>
        <row r="805">
          <cell r="A805" t="str">
            <v>1999</v>
          </cell>
          <cell r="B805" t="str">
            <v>CY</v>
          </cell>
          <cell r="C805" t="str">
            <v>TOTAL</v>
          </cell>
          <cell r="D805" t="str">
            <v>A00</v>
          </cell>
          <cell r="E805" t="str">
            <v>FTE</v>
          </cell>
          <cell r="F805" t="str">
            <v>T</v>
          </cell>
          <cell r="G805" t="str">
            <v>TOTAL</v>
          </cell>
          <cell r="H805" t="str">
            <v>RSE</v>
          </cell>
          <cell r="I805">
            <v>278</v>
          </cell>
          <cell r="K805" t="str">
            <v>NC</v>
          </cell>
          <cell r="M805" t="str">
            <v>V</v>
          </cell>
          <cell r="N805">
            <v>38461.761412037034</v>
          </cell>
          <cell r="O805" t="str">
            <v>GCHATEAUGIRON</v>
          </cell>
          <cell r="P805">
            <v>38681.437395833331</v>
          </cell>
        </row>
        <row r="806">
          <cell r="A806" t="str">
            <v>1998</v>
          </cell>
          <cell r="B806" t="str">
            <v>CY</v>
          </cell>
          <cell r="C806" t="str">
            <v>TOTAL</v>
          </cell>
          <cell r="D806" t="str">
            <v>A00</v>
          </cell>
          <cell r="E806" t="str">
            <v>FTE</v>
          </cell>
          <cell r="F806" t="str">
            <v>T</v>
          </cell>
          <cell r="G806" t="str">
            <v>TOTAL</v>
          </cell>
          <cell r="H806" t="str">
            <v>RSE</v>
          </cell>
          <cell r="I806">
            <v>236</v>
          </cell>
          <cell r="K806" t="str">
            <v>NC</v>
          </cell>
          <cell r="M806" t="str">
            <v>V</v>
          </cell>
          <cell r="N806">
            <v>38461.761412037034</v>
          </cell>
          <cell r="O806" t="str">
            <v>GCHATEAUGIRON</v>
          </cell>
          <cell r="P806">
            <v>38681.437175925923</v>
          </cell>
        </row>
        <row r="807">
          <cell r="A807" t="str">
            <v>1997</v>
          </cell>
          <cell r="B807" t="str">
            <v>CY</v>
          </cell>
          <cell r="C807" t="str">
            <v>TOTAL</v>
          </cell>
          <cell r="D807" t="str">
            <v>A00</v>
          </cell>
          <cell r="E807" t="str">
            <v>FTE</v>
          </cell>
          <cell r="F807" t="str">
            <v>T</v>
          </cell>
          <cell r="G807" t="str">
            <v>TOTAL</v>
          </cell>
          <cell r="H807" t="str">
            <v>RSE</v>
          </cell>
          <cell r="J807" t="str">
            <v>:</v>
          </cell>
          <cell r="K807" t="str">
            <v>NC</v>
          </cell>
          <cell r="M807" t="str">
            <v>V</v>
          </cell>
          <cell r="N807">
            <v>38461.761412037034</v>
          </cell>
          <cell r="O807" t="str">
            <v>GCHATEAUGIRON</v>
          </cell>
          <cell r="P807">
            <v>38681.436990740738</v>
          </cell>
        </row>
        <row r="808">
          <cell r="A808" t="str">
            <v>1996</v>
          </cell>
          <cell r="B808" t="str">
            <v>CY</v>
          </cell>
          <cell r="C808" t="str">
            <v>TOTAL</v>
          </cell>
          <cell r="D808" t="str">
            <v>A00</v>
          </cell>
          <cell r="E808" t="str">
            <v>FTE</v>
          </cell>
          <cell r="F808" t="str">
            <v>T</v>
          </cell>
          <cell r="G808" t="str">
            <v>TOTAL</v>
          </cell>
          <cell r="H808" t="str">
            <v>RSE</v>
          </cell>
          <cell r="J808" t="str">
            <v>:</v>
          </cell>
          <cell r="K808" t="str">
            <v>NC</v>
          </cell>
          <cell r="M808" t="str">
            <v>V</v>
          </cell>
          <cell r="N808">
            <v>38461.761412037034</v>
          </cell>
          <cell r="O808" t="str">
            <v>GCHATEAUGIRON</v>
          </cell>
          <cell r="P808">
            <v>38681.436828703707</v>
          </cell>
        </row>
        <row r="809">
          <cell r="A809" t="str">
            <v>1995</v>
          </cell>
          <cell r="B809" t="str">
            <v>CY</v>
          </cell>
          <cell r="C809" t="str">
            <v>TOTAL</v>
          </cell>
          <cell r="D809" t="str">
            <v>A00</v>
          </cell>
          <cell r="E809" t="str">
            <v>FTE</v>
          </cell>
          <cell r="F809" t="str">
            <v>T</v>
          </cell>
          <cell r="G809" t="str">
            <v>TOTAL</v>
          </cell>
          <cell r="H809" t="str">
            <v>RSE</v>
          </cell>
          <cell r="J809" t="str">
            <v>:</v>
          </cell>
          <cell r="K809" t="str">
            <v>NC</v>
          </cell>
          <cell r="M809" t="str">
            <v>V</v>
          </cell>
          <cell r="N809">
            <v>38461.761412037034</v>
          </cell>
          <cell r="O809" t="str">
            <v>GCHATEAUGIRON</v>
          </cell>
          <cell r="P809">
            <v>38681.436678240738</v>
          </cell>
        </row>
        <row r="810">
          <cell r="A810" t="str">
            <v>1994</v>
          </cell>
          <cell r="B810" t="str">
            <v>CY</v>
          </cell>
          <cell r="C810" t="str">
            <v>TOTAL</v>
          </cell>
          <cell r="D810" t="str">
            <v>A00</v>
          </cell>
          <cell r="E810" t="str">
            <v>FTE</v>
          </cell>
          <cell r="F810" t="str">
            <v>T</v>
          </cell>
          <cell r="G810" t="str">
            <v>TOTAL</v>
          </cell>
          <cell r="H810" t="str">
            <v>RSE</v>
          </cell>
          <cell r="J810" t="str">
            <v>:</v>
          </cell>
          <cell r="K810" t="str">
            <v>NC</v>
          </cell>
          <cell r="M810" t="str">
            <v>V</v>
          </cell>
          <cell r="N810">
            <v>38461.761412037034</v>
          </cell>
          <cell r="O810" t="str">
            <v>GCHATEAUGIRON</v>
          </cell>
          <cell r="P810">
            <v>38681.436550925922</v>
          </cell>
        </row>
        <row r="811">
          <cell r="A811" t="str">
            <v>1993</v>
          </cell>
          <cell r="B811" t="str">
            <v>CY</v>
          </cell>
          <cell r="C811" t="str">
            <v>TOTAL</v>
          </cell>
          <cell r="D811" t="str">
            <v>A00</v>
          </cell>
          <cell r="E811" t="str">
            <v>FTE</v>
          </cell>
          <cell r="F811" t="str">
            <v>T</v>
          </cell>
          <cell r="G811" t="str">
            <v>TOTAL</v>
          </cell>
          <cell r="H811" t="str">
            <v>RSE</v>
          </cell>
          <cell r="J811" t="str">
            <v>:</v>
          </cell>
          <cell r="K811" t="str">
            <v>NC</v>
          </cell>
          <cell r="M811" t="str">
            <v>V</v>
          </cell>
          <cell r="N811">
            <v>38461.761412037034</v>
          </cell>
          <cell r="O811" t="str">
            <v>GCHATEAUGIRON</v>
          </cell>
          <cell r="P811">
            <v>38681.43645833333</v>
          </cell>
        </row>
        <row r="812">
          <cell r="A812" t="str">
            <v>1992</v>
          </cell>
          <cell r="B812" t="str">
            <v>CY</v>
          </cell>
          <cell r="C812" t="str">
            <v>TOTAL</v>
          </cell>
          <cell r="D812" t="str">
            <v>A00</v>
          </cell>
          <cell r="E812" t="str">
            <v>FTE</v>
          </cell>
          <cell r="F812" t="str">
            <v>T</v>
          </cell>
          <cell r="G812" t="str">
            <v>TOTAL</v>
          </cell>
          <cell r="H812" t="str">
            <v>RSE</v>
          </cell>
          <cell r="I812">
            <v>147</v>
          </cell>
          <cell r="J812" t="str">
            <v>i</v>
          </cell>
          <cell r="K812" t="str">
            <v>NC</v>
          </cell>
          <cell r="M812" t="str">
            <v>V</v>
          </cell>
          <cell r="N812">
            <v>38461.761412037034</v>
          </cell>
          <cell r="O812" t="str">
            <v>GCHATEAUGIRON</v>
          </cell>
          <cell r="P812">
            <v>38681.436365740738</v>
          </cell>
        </row>
        <row r="813">
          <cell r="A813" t="str">
            <v>1991</v>
          </cell>
          <cell r="B813" t="str">
            <v>CY</v>
          </cell>
          <cell r="C813" t="str">
            <v>TOTAL</v>
          </cell>
          <cell r="D813" t="str">
            <v>A00</v>
          </cell>
          <cell r="E813" t="str">
            <v>FTE</v>
          </cell>
          <cell r="F813" t="str">
            <v>T</v>
          </cell>
          <cell r="G813" t="str">
            <v>TOTAL</v>
          </cell>
          <cell r="H813" t="str">
            <v>RSE</v>
          </cell>
          <cell r="I813">
            <v>135</v>
          </cell>
          <cell r="J813" t="str">
            <v>i</v>
          </cell>
          <cell r="K813" t="str">
            <v>NC</v>
          </cell>
          <cell r="M813" t="str">
            <v>V</v>
          </cell>
          <cell r="N813">
            <v>38461.761412037034</v>
          </cell>
          <cell r="O813" t="str">
            <v>GCHATEAUGIRON</v>
          </cell>
          <cell r="P813">
            <v>38681.436284722222</v>
          </cell>
        </row>
        <row r="814">
          <cell r="A814" t="str">
            <v>1990</v>
          </cell>
          <cell r="B814" t="str">
            <v>CY</v>
          </cell>
          <cell r="C814" t="str">
            <v>TOTAL</v>
          </cell>
          <cell r="D814" t="str">
            <v>A00</v>
          </cell>
          <cell r="E814" t="str">
            <v>FTE</v>
          </cell>
          <cell r="F814" t="str">
            <v>T</v>
          </cell>
          <cell r="G814" t="str">
            <v>TOTAL</v>
          </cell>
          <cell r="H814" t="str">
            <v>RSE</v>
          </cell>
          <cell r="J814" t="str">
            <v>:</v>
          </cell>
          <cell r="K814" t="str">
            <v>NC</v>
          </cell>
          <cell r="M814" t="str">
            <v>V</v>
          </cell>
          <cell r="N814">
            <v>38461.761412037034</v>
          </cell>
          <cell r="O814" t="str">
            <v>GCHATEAUGIRON</v>
          </cell>
          <cell r="P814">
            <v>38681.436215277776</v>
          </cell>
        </row>
        <row r="815">
          <cell r="A815" t="str">
            <v>1989</v>
          </cell>
          <cell r="B815" t="str">
            <v>CY</v>
          </cell>
          <cell r="C815" t="str">
            <v>TOTAL</v>
          </cell>
          <cell r="D815" t="str">
            <v>A00</v>
          </cell>
          <cell r="E815" t="str">
            <v>FTE</v>
          </cell>
          <cell r="F815" t="str">
            <v>T</v>
          </cell>
          <cell r="G815" t="str">
            <v>TOTAL</v>
          </cell>
          <cell r="H815" t="str">
            <v>RSE</v>
          </cell>
          <cell r="J815" t="str">
            <v>:</v>
          </cell>
          <cell r="K815" t="str">
            <v>NC</v>
          </cell>
          <cell r="M815" t="str">
            <v>V</v>
          </cell>
          <cell r="N815">
            <v>38461.761412037034</v>
          </cell>
          <cell r="O815" t="str">
            <v>GCHATEAUGIRON</v>
          </cell>
          <cell r="P815">
            <v>38681.436157407406</v>
          </cell>
        </row>
        <row r="816">
          <cell r="A816" t="str">
            <v>1988</v>
          </cell>
          <cell r="B816" t="str">
            <v>CY</v>
          </cell>
          <cell r="C816" t="str">
            <v>TOTAL</v>
          </cell>
          <cell r="D816" t="str">
            <v>A00</v>
          </cell>
          <cell r="E816" t="str">
            <v>FTE</v>
          </cell>
          <cell r="F816" t="str">
            <v>T</v>
          </cell>
          <cell r="G816" t="str">
            <v>TOTAL</v>
          </cell>
          <cell r="H816" t="str">
            <v>RSE</v>
          </cell>
          <cell r="J816" t="str">
            <v>:</v>
          </cell>
          <cell r="K816" t="str">
            <v>NC</v>
          </cell>
          <cell r="M816" t="str">
            <v>V</v>
          </cell>
          <cell r="N816">
            <v>38461.761412037034</v>
          </cell>
          <cell r="O816" t="str">
            <v>GCHATEAUGIRON</v>
          </cell>
          <cell r="P816">
            <v>38681.436099537037</v>
          </cell>
        </row>
        <row r="817">
          <cell r="A817" t="str">
            <v>1987</v>
          </cell>
          <cell r="B817" t="str">
            <v>CY</v>
          </cell>
          <cell r="C817" t="str">
            <v>TOTAL</v>
          </cell>
          <cell r="D817" t="str">
            <v>A00</v>
          </cell>
          <cell r="E817" t="str">
            <v>FTE</v>
          </cell>
          <cell r="F817" t="str">
            <v>T</v>
          </cell>
          <cell r="G817" t="str">
            <v>TOTAL</v>
          </cell>
          <cell r="H817" t="str">
            <v>RSE</v>
          </cell>
          <cell r="J817" t="str">
            <v>:</v>
          </cell>
          <cell r="K817" t="str">
            <v>NC</v>
          </cell>
          <cell r="M817" t="str">
            <v>V</v>
          </cell>
          <cell r="N817">
            <v>38461.761412037034</v>
          </cell>
          <cell r="O817" t="str">
            <v>GCHATEAUGIRON</v>
          </cell>
          <cell r="P817">
            <v>38681.436041666668</v>
          </cell>
        </row>
        <row r="818">
          <cell r="A818" t="str">
            <v>1986</v>
          </cell>
          <cell r="B818" t="str">
            <v>CY</v>
          </cell>
          <cell r="C818" t="str">
            <v>TOTAL</v>
          </cell>
          <cell r="D818" t="str">
            <v>A00</v>
          </cell>
          <cell r="E818" t="str">
            <v>FTE</v>
          </cell>
          <cell r="F818" t="str">
            <v>T</v>
          </cell>
          <cell r="G818" t="str">
            <v>TOTAL</v>
          </cell>
          <cell r="H818" t="str">
            <v>RSE</v>
          </cell>
          <cell r="J818" t="str">
            <v>:</v>
          </cell>
          <cell r="K818" t="str">
            <v>NC</v>
          </cell>
          <cell r="M818" t="str">
            <v>V</v>
          </cell>
          <cell r="N818">
            <v>38461.761412037034</v>
          </cell>
          <cell r="O818" t="str">
            <v>GCHATEAUGIRON</v>
          </cell>
          <cell r="P818">
            <v>38681.436006944445</v>
          </cell>
        </row>
        <row r="819">
          <cell r="A819" t="str">
            <v>1985</v>
          </cell>
          <cell r="B819" t="str">
            <v>CY</v>
          </cell>
          <cell r="C819" t="str">
            <v>TOTAL</v>
          </cell>
          <cell r="D819" t="str">
            <v>A00</v>
          </cell>
          <cell r="E819" t="str">
            <v>FTE</v>
          </cell>
          <cell r="F819" t="str">
            <v>T</v>
          </cell>
          <cell r="G819" t="str">
            <v>TOTAL</v>
          </cell>
          <cell r="H819" t="str">
            <v>RSE</v>
          </cell>
          <cell r="J819" t="str">
            <v>:</v>
          </cell>
          <cell r="K819" t="str">
            <v>NC</v>
          </cell>
          <cell r="M819" t="str">
            <v>V</v>
          </cell>
          <cell r="N819">
            <v>38461.761412037034</v>
          </cell>
          <cell r="O819" t="str">
            <v>GCHATEAUGIRON</v>
          </cell>
          <cell r="P819">
            <v>38681.435960648145</v>
          </cell>
        </row>
        <row r="820">
          <cell r="A820" t="str">
            <v>1984</v>
          </cell>
          <cell r="B820" t="str">
            <v>CY</v>
          </cell>
          <cell r="C820" t="str">
            <v>TOTAL</v>
          </cell>
          <cell r="D820" t="str">
            <v>A00</v>
          </cell>
          <cell r="E820" t="str">
            <v>FTE</v>
          </cell>
          <cell r="F820" t="str">
            <v>T</v>
          </cell>
          <cell r="G820" t="str">
            <v>TOTAL</v>
          </cell>
          <cell r="H820" t="str">
            <v>RSE</v>
          </cell>
          <cell r="J820" t="str">
            <v>:</v>
          </cell>
          <cell r="K820" t="str">
            <v>NC</v>
          </cell>
          <cell r="M820" t="str">
            <v>V</v>
          </cell>
          <cell r="N820">
            <v>38461.761412037034</v>
          </cell>
          <cell r="O820" t="str">
            <v>GCHATEAUGIRON</v>
          </cell>
          <cell r="P820">
            <v>38681.435925925929</v>
          </cell>
        </row>
        <row r="821">
          <cell r="A821" t="str">
            <v>1983</v>
          </cell>
          <cell r="B821" t="str">
            <v>CY</v>
          </cell>
          <cell r="C821" t="str">
            <v>TOTAL</v>
          </cell>
          <cell r="D821" t="str">
            <v>A00</v>
          </cell>
          <cell r="E821" t="str">
            <v>FTE</v>
          </cell>
          <cell r="F821" t="str">
            <v>T</v>
          </cell>
          <cell r="G821" t="str">
            <v>TOTAL</v>
          </cell>
          <cell r="H821" t="str">
            <v>RSE</v>
          </cell>
          <cell r="J821" t="str">
            <v>:</v>
          </cell>
          <cell r="K821" t="str">
            <v>NC</v>
          </cell>
          <cell r="M821" t="str">
            <v>V</v>
          </cell>
          <cell r="N821">
            <v>38461.761412037034</v>
          </cell>
          <cell r="O821" t="str">
            <v>GCHATEAUGIRON</v>
          </cell>
          <cell r="P821">
            <v>38681.435891203706</v>
          </cell>
        </row>
        <row r="822">
          <cell r="A822" t="str">
            <v>1982</v>
          </cell>
          <cell r="B822" t="str">
            <v>CY</v>
          </cell>
          <cell r="C822" t="str">
            <v>TOTAL</v>
          </cell>
          <cell r="D822" t="str">
            <v>A00</v>
          </cell>
          <cell r="E822" t="str">
            <v>FTE</v>
          </cell>
          <cell r="F822" t="str">
            <v>T</v>
          </cell>
          <cell r="G822" t="str">
            <v>TOTAL</v>
          </cell>
          <cell r="H822" t="str">
            <v>RSE</v>
          </cell>
          <cell r="J822" t="str">
            <v>:</v>
          </cell>
          <cell r="K822" t="str">
            <v>NC</v>
          </cell>
          <cell r="M822" t="str">
            <v>V</v>
          </cell>
          <cell r="N822">
            <v>38461.761412037034</v>
          </cell>
          <cell r="O822" t="str">
            <v>GCHATEAUGIRON</v>
          </cell>
          <cell r="P822">
            <v>38681.435856481483</v>
          </cell>
        </row>
        <row r="823">
          <cell r="A823" t="str">
            <v>1981</v>
          </cell>
          <cell r="B823" t="str">
            <v>CY</v>
          </cell>
          <cell r="C823" t="str">
            <v>TOTAL</v>
          </cell>
          <cell r="D823" t="str">
            <v>A00</v>
          </cell>
          <cell r="E823" t="str">
            <v>FTE</v>
          </cell>
          <cell r="F823" t="str">
            <v>T</v>
          </cell>
          <cell r="G823" t="str">
            <v>TOTAL</v>
          </cell>
          <cell r="H823" t="str">
            <v>RSE</v>
          </cell>
          <cell r="J823" t="str">
            <v>:</v>
          </cell>
          <cell r="K823" t="str">
            <v>NC</v>
          </cell>
          <cell r="M823" t="str">
            <v>V</v>
          </cell>
          <cell r="N823">
            <v>38461.761412037034</v>
          </cell>
          <cell r="O823" t="str">
            <v>GCHATEAUGIRON</v>
          </cell>
          <cell r="P823">
            <v>38681.435833333337</v>
          </cell>
        </row>
        <row r="824">
          <cell r="A824" t="str">
            <v>1990</v>
          </cell>
          <cell r="B824" t="str">
            <v>LT</v>
          </cell>
          <cell r="C824" t="str">
            <v>TOTAL</v>
          </cell>
          <cell r="D824" t="str">
            <v>A00</v>
          </cell>
          <cell r="E824" t="str">
            <v>FTE</v>
          </cell>
          <cell r="F824" t="str">
            <v>T</v>
          </cell>
          <cell r="G824" t="str">
            <v>TOTAL</v>
          </cell>
          <cell r="H824" t="str">
            <v>RSE</v>
          </cell>
          <cell r="J824" t="str">
            <v>:</v>
          </cell>
          <cell r="K824" t="str">
            <v>NC</v>
          </cell>
          <cell r="M824" t="str">
            <v>V</v>
          </cell>
          <cell r="N824">
            <v>38461.761423611111</v>
          </cell>
          <cell r="O824" t="str">
            <v>GCHATEAUGIRON</v>
          </cell>
          <cell r="P824">
            <v>38681.436238425929</v>
          </cell>
        </row>
        <row r="825">
          <cell r="A825" t="str">
            <v>1989</v>
          </cell>
          <cell r="B825" t="str">
            <v>LT</v>
          </cell>
          <cell r="C825" t="str">
            <v>TOTAL</v>
          </cell>
          <cell r="D825" t="str">
            <v>A00</v>
          </cell>
          <cell r="E825" t="str">
            <v>FTE</v>
          </cell>
          <cell r="F825" t="str">
            <v>T</v>
          </cell>
          <cell r="G825" t="str">
            <v>TOTAL</v>
          </cell>
          <cell r="H825" t="str">
            <v>RSE</v>
          </cell>
          <cell r="J825" t="str">
            <v>:</v>
          </cell>
          <cell r="K825" t="str">
            <v>NC</v>
          </cell>
          <cell r="M825" t="str">
            <v>V</v>
          </cell>
          <cell r="N825">
            <v>38461.761423611111</v>
          </cell>
          <cell r="O825" t="str">
            <v>GCHATEAUGIRON</v>
          </cell>
          <cell r="P825">
            <v>38681.436180555553</v>
          </cell>
        </row>
        <row r="826">
          <cell r="A826" t="str">
            <v>1988</v>
          </cell>
          <cell r="B826" t="str">
            <v>LT</v>
          </cell>
          <cell r="C826" t="str">
            <v>TOTAL</v>
          </cell>
          <cell r="D826" t="str">
            <v>A00</v>
          </cell>
          <cell r="E826" t="str">
            <v>FTE</v>
          </cell>
          <cell r="F826" t="str">
            <v>T</v>
          </cell>
          <cell r="G826" t="str">
            <v>TOTAL</v>
          </cell>
          <cell r="H826" t="str">
            <v>RSE</v>
          </cell>
          <cell r="J826" t="str">
            <v>:</v>
          </cell>
          <cell r="K826" t="str">
            <v>NC</v>
          </cell>
          <cell r="M826" t="str">
            <v>V</v>
          </cell>
          <cell r="N826">
            <v>38461.761423611111</v>
          </cell>
          <cell r="O826" t="str">
            <v>GCHATEAUGIRON</v>
          </cell>
          <cell r="P826">
            <v>38681.436122685183</v>
          </cell>
        </row>
        <row r="827">
          <cell r="A827" t="str">
            <v>1987</v>
          </cell>
          <cell r="B827" t="str">
            <v>LT</v>
          </cell>
          <cell r="C827" t="str">
            <v>TOTAL</v>
          </cell>
          <cell r="D827" t="str">
            <v>A00</v>
          </cell>
          <cell r="E827" t="str">
            <v>FTE</v>
          </cell>
          <cell r="F827" t="str">
            <v>T</v>
          </cell>
          <cell r="G827" t="str">
            <v>TOTAL</v>
          </cell>
          <cell r="H827" t="str">
            <v>RSE</v>
          </cell>
          <cell r="J827" t="str">
            <v>:</v>
          </cell>
          <cell r="K827" t="str">
            <v>NC</v>
          </cell>
          <cell r="M827" t="str">
            <v>V</v>
          </cell>
          <cell r="N827">
            <v>38461.761423611111</v>
          </cell>
          <cell r="O827" t="str">
            <v>GCHATEAUGIRON</v>
          </cell>
          <cell r="P827">
            <v>38681.436064814814</v>
          </cell>
        </row>
        <row r="828">
          <cell r="A828" t="str">
            <v>1986</v>
          </cell>
          <cell r="B828" t="str">
            <v>LT</v>
          </cell>
          <cell r="C828" t="str">
            <v>TOTAL</v>
          </cell>
          <cell r="D828" t="str">
            <v>A00</v>
          </cell>
          <cell r="E828" t="str">
            <v>FTE</v>
          </cell>
          <cell r="F828" t="str">
            <v>T</v>
          </cell>
          <cell r="G828" t="str">
            <v>TOTAL</v>
          </cell>
          <cell r="H828" t="str">
            <v>RSE</v>
          </cell>
          <cell r="J828" t="str">
            <v>:</v>
          </cell>
          <cell r="K828" t="str">
            <v>NC</v>
          </cell>
          <cell r="M828" t="str">
            <v>V</v>
          </cell>
          <cell r="N828">
            <v>38461.761423611111</v>
          </cell>
          <cell r="O828" t="str">
            <v>GCHATEAUGIRON</v>
          </cell>
          <cell r="P828">
            <v>38681.436018518521</v>
          </cell>
        </row>
        <row r="829">
          <cell r="A829" t="str">
            <v>1985</v>
          </cell>
          <cell r="B829" t="str">
            <v>LT</v>
          </cell>
          <cell r="C829" t="str">
            <v>TOTAL</v>
          </cell>
          <cell r="D829" t="str">
            <v>A00</v>
          </cell>
          <cell r="E829" t="str">
            <v>FTE</v>
          </cell>
          <cell r="F829" t="str">
            <v>T</v>
          </cell>
          <cell r="G829" t="str">
            <v>TOTAL</v>
          </cell>
          <cell r="H829" t="str">
            <v>RSE</v>
          </cell>
          <cell r="J829" t="str">
            <v>:</v>
          </cell>
          <cell r="K829" t="str">
            <v>NC</v>
          </cell>
          <cell r="M829" t="str">
            <v>V</v>
          </cell>
          <cell r="N829">
            <v>38461.761423611111</v>
          </cell>
          <cell r="O829" t="str">
            <v>GCHATEAUGIRON</v>
          </cell>
          <cell r="P829">
            <v>38681.435983796298</v>
          </cell>
        </row>
        <row r="830">
          <cell r="A830" t="str">
            <v>1984</v>
          </cell>
          <cell r="B830" t="str">
            <v>LT</v>
          </cell>
          <cell r="C830" t="str">
            <v>TOTAL</v>
          </cell>
          <cell r="D830" t="str">
            <v>A00</v>
          </cell>
          <cell r="E830" t="str">
            <v>FTE</v>
          </cell>
          <cell r="F830" t="str">
            <v>T</v>
          </cell>
          <cell r="G830" t="str">
            <v>TOTAL</v>
          </cell>
          <cell r="H830" t="str">
            <v>RSE</v>
          </cell>
          <cell r="J830" t="str">
            <v>:</v>
          </cell>
          <cell r="K830" t="str">
            <v>NC</v>
          </cell>
          <cell r="M830" t="str">
            <v>V</v>
          </cell>
          <cell r="N830">
            <v>38461.761423611111</v>
          </cell>
          <cell r="O830" t="str">
            <v>GCHATEAUGIRON</v>
          </cell>
          <cell r="P830">
            <v>38681.435937499999</v>
          </cell>
        </row>
        <row r="831">
          <cell r="A831" t="str">
            <v>1983</v>
          </cell>
          <cell r="B831" t="str">
            <v>LT</v>
          </cell>
          <cell r="C831" t="str">
            <v>TOTAL</v>
          </cell>
          <cell r="D831" t="str">
            <v>A00</v>
          </cell>
          <cell r="E831" t="str">
            <v>FTE</v>
          </cell>
          <cell r="F831" t="str">
            <v>T</v>
          </cell>
          <cell r="G831" t="str">
            <v>TOTAL</v>
          </cell>
          <cell r="H831" t="str">
            <v>RSE</v>
          </cell>
          <cell r="J831" t="str">
            <v>:</v>
          </cell>
          <cell r="K831" t="str">
            <v>NC</v>
          </cell>
          <cell r="M831" t="str">
            <v>V</v>
          </cell>
          <cell r="N831">
            <v>38461.761423611111</v>
          </cell>
          <cell r="O831" t="str">
            <v>GCHATEAUGIRON</v>
          </cell>
          <cell r="P831">
            <v>38681.435902777775</v>
          </cell>
        </row>
        <row r="832">
          <cell r="A832" t="str">
            <v>1982</v>
          </cell>
          <cell r="B832" t="str">
            <v>LT</v>
          </cell>
          <cell r="C832" t="str">
            <v>TOTAL</v>
          </cell>
          <cell r="D832" t="str">
            <v>A00</v>
          </cell>
          <cell r="E832" t="str">
            <v>FTE</v>
          </cell>
          <cell r="F832" t="str">
            <v>T</v>
          </cell>
          <cell r="G832" t="str">
            <v>TOTAL</v>
          </cell>
          <cell r="H832" t="str">
            <v>RSE</v>
          </cell>
          <cell r="J832" t="str">
            <v>:</v>
          </cell>
          <cell r="K832" t="str">
            <v>NC</v>
          </cell>
          <cell r="M832" t="str">
            <v>V</v>
          </cell>
          <cell r="N832">
            <v>38461.761423611111</v>
          </cell>
          <cell r="O832" t="str">
            <v>GCHATEAUGIRON</v>
          </cell>
          <cell r="P832">
            <v>38681.435879629629</v>
          </cell>
        </row>
        <row r="833">
          <cell r="A833" t="str">
            <v>1981</v>
          </cell>
          <cell r="B833" t="str">
            <v>LT</v>
          </cell>
          <cell r="C833" t="str">
            <v>TOTAL</v>
          </cell>
          <cell r="D833" t="str">
            <v>A00</v>
          </cell>
          <cell r="E833" t="str">
            <v>FTE</v>
          </cell>
          <cell r="F833" t="str">
            <v>T</v>
          </cell>
          <cell r="G833" t="str">
            <v>TOTAL</v>
          </cell>
          <cell r="H833" t="str">
            <v>RSE</v>
          </cell>
          <cell r="J833" t="str">
            <v>:</v>
          </cell>
          <cell r="K833" t="str">
            <v>NC</v>
          </cell>
          <cell r="M833" t="str">
            <v>V</v>
          </cell>
          <cell r="N833">
            <v>38461.761423611111</v>
          </cell>
          <cell r="O833" t="str">
            <v>GCHATEAUGIRON</v>
          </cell>
          <cell r="P833">
            <v>38681.435844907406</v>
          </cell>
        </row>
        <row r="834">
          <cell r="A834" t="str">
            <v>1980</v>
          </cell>
          <cell r="B834" t="str">
            <v>LT</v>
          </cell>
          <cell r="C834" t="str">
            <v>TOTAL</v>
          </cell>
          <cell r="D834" t="str">
            <v>A00</v>
          </cell>
          <cell r="E834" t="str">
            <v>FTE</v>
          </cell>
          <cell r="F834" t="str">
            <v>T</v>
          </cell>
          <cell r="G834" t="str">
            <v>TOTAL</v>
          </cell>
          <cell r="H834" t="str">
            <v>RSE</v>
          </cell>
          <cell r="J834" t="str">
            <v>:</v>
          </cell>
          <cell r="K834" t="str">
            <v>NC</v>
          </cell>
          <cell r="M834" t="str">
            <v>V</v>
          </cell>
          <cell r="N834">
            <v>38461.761423611111</v>
          </cell>
          <cell r="O834" t="str">
            <v>GCHATEAUGIRON</v>
          </cell>
          <cell r="P834">
            <v>38681.43582175926</v>
          </cell>
        </row>
        <row r="835">
          <cell r="A835" t="str">
            <v>2002</v>
          </cell>
          <cell r="B835" t="str">
            <v>LU</v>
          </cell>
          <cell r="C835" t="str">
            <v>TOTAL</v>
          </cell>
          <cell r="D835" t="str">
            <v>A00</v>
          </cell>
          <cell r="E835" t="str">
            <v>FTE</v>
          </cell>
          <cell r="F835" t="str">
            <v>T</v>
          </cell>
          <cell r="G835" t="str">
            <v>TOTAL</v>
          </cell>
          <cell r="H835" t="str">
            <v>RSE</v>
          </cell>
          <cell r="J835" t="str">
            <v>:</v>
          </cell>
          <cell r="K835" t="str">
            <v>MS</v>
          </cell>
          <cell r="M835" t="str">
            <v>V</v>
          </cell>
          <cell r="N835">
            <v>38461.761423611111</v>
          </cell>
          <cell r="O835" t="str">
            <v>GCHATEAUGIRON</v>
          </cell>
          <cell r="P835">
            <v>38681.438310185185</v>
          </cell>
          <cell r="Q835" t="str">
            <v>gchateaug</v>
          </cell>
        </row>
        <row r="836">
          <cell r="A836" t="str">
            <v>2001</v>
          </cell>
          <cell r="B836" t="str">
            <v>LU</v>
          </cell>
          <cell r="C836" t="str">
            <v>TOTAL</v>
          </cell>
          <cell r="D836" t="str">
            <v>A00</v>
          </cell>
          <cell r="E836" t="str">
            <v>FTE</v>
          </cell>
          <cell r="F836" t="str">
            <v>T</v>
          </cell>
          <cell r="G836" t="str">
            <v>TOTAL</v>
          </cell>
          <cell r="H836" t="str">
            <v>RSE</v>
          </cell>
          <cell r="J836" t="str">
            <v>:</v>
          </cell>
          <cell r="K836" t="str">
            <v>NC</v>
          </cell>
          <cell r="M836" t="str">
            <v>V</v>
          </cell>
          <cell r="N836">
            <v>38461.761423611111</v>
          </cell>
          <cell r="O836" t="str">
            <v>GCHATEAUGIRON</v>
          </cell>
          <cell r="P836">
            <v>38681.438009259262</v>
          </cell>
        </row>
        <row r="837">
          <cell r="A837" t="str">
            <v>2000</v>
          </cell>
          <cell r="B837" t="str">
            <v>LU</v>
          </cell>
          <cell r="C837" t="str">
            <v>TOTAL</v>
          </cell>
          <cell r="D837" t="str">
            <v>A00</v>
          </cell>
          <cell r="E837" t="str">
            <v>FTE</v>
          </cell>
          <cell r="F837" t="str">
            <v>T</v>
          </cell>
          <cell r="G837" t="str">
            <v>TOTAL</v>
          </cell>
          <cell r="H837" t="str">
            <v>RSE</v>
          </cell>
          <cell r="I837">
            <v>1646</v>
          </cell>
          <cell r="K837" t="str">
            <v>NC</v>
          </cell>
          <cell r="M837" t="str">
            <v>V</v>
          </cell>
          <cell r="N837">
            <v>38461.761423611111</v>
          </cell>
          <cell r="O837" t="str">
            <v>GCHATEAUGIRON</v>
          </cell>
          <cell r="P837">
            <v>38681.437743055554</v>
          </cell>
        </row>
        <row r="838">
          <cell r="A838" t="str">
            <v>1999</v>
          </cell>
          <cell r="B838" t="str">
            <v>LU</v>
          </cell>
          <cell r="C838" t="str">
            <v>TOTAL</v>
          </cell>
          <cell r="D838" t="str">
            <v>A00</v>
          </cell>
          <cell r="E838" t="str">
            <v>FTE</v>
          </cell>
          <cell r="F838" t="str">
            <v>T</v>
          </cell>
          <cell r="G838" t="str">
            <v>TOTAL</v>
          </cell>
          <cell r="H838" t="str">
            <v>RSE</v>
          </cell>
          <cell r="J838" t="str">
            <v>:</v>
          </cell>
          <cell r="K838" t="str">
            <v>NC</v>
          </cell>
          <cell r="M838" t="str">
            <v>V</v>
          </cell>
          <cell r="N838">
            <v>38461.761423611111</v>
          </cell>
          <cell r="O838" t="str">
            <v>GCHATEAUGIRON</v>
          </cell>
          <cell r="P838">
            <v>38681.437511574077</v>
          </cell>
        </row>
        <row r="839">
          <cell r="A839" t="str">
            <v>1998</v>
          </cell>
          <cell r="B839" t="str">
            <v>LU</v>
          </cell>
          <cell r="C839" t="str">
            <v>TOTAL</v>
          </cell>
          <cell r="D839" t="str">
            <v>A00</v>
          </cell>
          <cell r="E839" t="str">
            <v>FTE</v>
          </cell>
          <cell r="F839" t="str">
            <v>T</v>
          </cell>
          <cell r="G839" t="str">
            <v>TOTAL</v>
          </cell>
          <cell r="H839" t="str">
            <v>RSE</v>
          </cell>
          <cell r="J839" t="str">
            <v>:</v>
          </cell>
          <cell r="K839" t="str">
            <v>NC</v>
          </cell>
          <cell r="M839" t="str">
            <v>V</v>
          </cell>
          <cell r="N839">
            <v>38461.761423611111</v>
          </cell>
          <cell r="O839" t="str">
            <v>GCHATEAUGIRON</v>
          </cell>
          <cell r="P839">
            <v>38681.437268518515</v>
          </cell>
        </row>
        <row r="840">
          <cell r="A840" t="str">
            <v>1997</v>
          </cell>
          <cell r="B840" t="str">
            <v>LU</v>
          </cell>
          <cell r="C840" t="str">
            <v>TOTAL</v>
          </cell>
          <cell r="D840" t="str">
            <v>A00</v>
          </cell>
          <cell r="E840" t="str">
            <v>FTE</v>
          </cell>
          <cell r="F840" t="str">
            <v>T</v>
          </cell>
          <cell r="G840" t="str">
            <v>TOTAL</v>
          </cell>
          <cell r="H840" t="str">
            <v>RSE</v>
          </cell>
          <cell r="J840" t="str">
            <v>:</v>
          </cell>
          <cell r="K840" t="str">
            <v>NC</v>
          </cell>
          <cell r="M840" t="str">
            <v>V</v>
          </cell>
          <cell r="N840">
            <v>38461.761423611111</v>
          </cell>
          <cell r="O840" t="str">
            <v>GCHATEAUGIRON</v>
          </cell>
          <cell r="P840">
            <v>38681.437071759261</v>
          </cell>
        </row>
        <row r="841">
          <cell r="A841" t="str">
            <v>1996</v>
          </cell>
          <cell r="B841" t="str">
            <v>LU</v>
          </cell>
          <cell r="C841" t="str">
            <v>TOTAL</v>
          </cell>
          <cell r="D841" t="str">
            <v>A00</v>
          </cell>
          <cell r="E841" t="str">
            <v>FTE</v>
          </cell>
          <cell r="F841" t="str">
            <v>T</v>
          </cell>
          <cell r="G841" t="str">
            <v>TOTAL</v>
          </cell>
          <cell r="H841" t="str">
            <v>RSE</v>
          </cell>
          <cell r="J841" t="str">
            <v>:</v>
          </cell>
          <cell r="K841" t="str">
            <v>NC</v>
          </cell>
          <cell r="M841" t="str">
            <v>V</v>
          </cell>
          <cell r="N841">
            <v>38461.761423611111</v>
          </cell>
          <cell r="O841" t="str">
            <v>GCHATEAUGIRON</v>
          </cell>
          <cell r="P841">
            <v>38681.436898148146</v>
          </cell>
        </row>
        <row r="842">
          <cell r="A842" t="str">
            <v>1992</v>
          </cell>
          <cell r="B842" t="str">
            <v>RO</v>
          </cell>
          <cell r="C842" t="str">
            <v>NA_SC</v>
          </cell>
          <cell r="D842" t="str">
            <v>A00</v>
          </cell>
          <cell r="E842" t="str">
            <v>FTE</v>
          </cell>
          <cell r="F842" t="str">
            <v>T</v>
          </cell>
          <cell r="G842" t="str">
            <v>TOTAL</v>
          </cell>
          <cell r="H842" t="str">
            <v>RSE</v>
          </cell>
          <cell r="J842" t="str">
            <v>:</v>
          </cell>
          <cell r="K842" t="str">
            <v>NC</v>
          </cell>
          <cell r="M842" t="str">
            <v>V</v>
          </cell>
          <cell r="N842">
            <v>38461.761377314811</v>
          </cell>
          <cell r="O842" t="str">
            <v>GCHATEAUGIRON</v>
          </cell>
          <cell r="P842">
            <v>38681.436412037037</v>
          </cell>
        </row>
        <row r="843">
          <cell r="A843" t="str">
            <v>1991</v>
          </cell>
          <cell r="B843" t="str">
            <v>RO</v>
          </cell>
          <cell r="C843" t="str">
            <v>NA_SC</v>
          </cell>
          <cell r="D843" t="str">
            <v>A00</v>
          </cell>
          <cell r="E843" t="str">
            <v>FTE</v>
          </cell>
          <cell r="F843" t="str">
            <v>T</v>
          </cell>
          <cell r="G843" t="str">
            <v>TOTAL</v>
          </cell>
          <cell r="H843" t="str">
            <v>RSE</v>
          </cell>
          <cell r="J843" t="str">
            <v>:</v>
          </cell>
          <cell r="K843" t="str">
            <v>NC</v>
          </cell>
          <cell r="M843" t="str">
            <v>V</v>
          </cell>
          <cell r="N843">
            <v>38461.761377314811</v>
          </cell>
          <cell r="O843" t="str">
            <v>GCHATEAUGIRON</v>
          </cell>
          <cell r="P843">
            <v>38681.436331018522</v>
          </cell>
        </row>
        <row r="844">
          <cell r="A844" t="str">
            <v>1990</v>
          </cell>
          <cell r="B844" t="str">
            <v>RO</v>
          </cell>
          <cell r="C844" t="str">
            <v>NA_SC</v>
          </cell>
          <cell r="D844" t="str">
            <v>A00</v>
          </cell>
          <cell r="E844" t="str">
            <v>FTE</v>
          </cell>
          <cell r="F844" t="str">
            <v>T</v>
          </cell>
          <cell r="G844" t="str">
            <v>TOTAL</v>
          </cell>
          <cell r="H844" t="str">
            <v>RSE</v>
          </cell>
          <cell r="J844" t="str">
            <v>:</v>
          </cell>
          <cell r="K844" t="str">
            <v>NC</v>
          </cell>
          <cell r="M844" t="str">
            <v>V</v>
          </cell>
          <cell r="N844">
            <v>38461.761377314811</v>
          </cell>
          <cell r="O844" t="str">
            <v>GCHATEAUGIRON</v>
          </cell>
          <cell r="P844">
            <v>38681.436261574076</v>
          </cell>
        </row>
        <row r="845">
          <cell r="A845" t="str">
            <v>1989</v>
          </cell>
          <cell r="B845" t="str">
            <v>RO</v>
          </cell>
          <cell r="C845" t="str">
            <v>NA_SC</v>
          </cell>
          <cell r="D845" t="str">
            <v>A00</v>
          </cell>
          <cell r="E845" t="str">
            <v>FTE</v>
          </cell>
          <cell r="F845" t="str">
            <v>T</v>
          </cell>
          <cell r="G845" t="str">
            <v>TOTAL</v>
          </cell>
          <cell r="H845" t="str">
            <v>RSE</v>
          </cell>
          <cell r="J845" t="str">
            <v>:</v>
          </cell>
          <cell r="K845" t="str">
            <v>NC</v>
          </cell>
          <cell r="M845" t="str">
            <v>V</v>
          </cell>
          <cell r="N845">
            <v>38461.761377314811</v>
          </cell>
          <cell r="O845" t="str">
            <v>GCHATEAUGIRON</v>
          </cell>
          <cell r="P845">
            <v>38681.436192129629</v>
          </cell>
        </row>
        <row r="846">
          <cell r="A846" t="str">
            <v>1988</v>
          </cell>
          <cell r="B846" t="str">
            <v>RO</v>
          </cell>
          <cell r="C846" t="str">
            <v>NA_SC</v>
          </cell>
          <cell r="D846" t="str">
            <v>A00</v>
          </cell>
          <cell r="E846" t="str">
            <v>FTE</v>
          </cell>
          <cell r="F846" t="str">
            <v>T</v>
          </cell>
          <cell r="G846" t="str">
            <v>TOTAL</v>
          </cell>
          <cell r="H846" t="str">
            <v>RSE</v>
          </cell>
          <cell r="J846" t="str">
            <v>:</v>
          </cell>
          <cell r="K846" t="str">
            <v>NC</v>
          </cell>
          <cell r="M846" t="str">
            <v>V</v>
          </cell>
          <cell r="N846">
            <v>38461.761377314811</v>
          </cell>
          <cell r="O846" t="str">
            <v>GCHATEAUGIRON</v>
          </cell>
          <cell r="P846">
            <v>38681.43613425926</v>
          </cell>
        </row>
        <row r="847">
          <cell r="A847" t="str">
            <v>1987</v>
          </cell>
          <cell r="B847" t="str">
            <v>RO</v>
          </cell>
          <cell r="C847" t="str">
            <v>NA_SC</v>
          </cell>
          <cell r="D847" t="str">
            <v>A00</v>
          </cell>
          <cell r="E847" t="str">
            <v>FTE</v>
          </cell>
          <cell r="F847" t="str">
            <v>T</v>
          </cell>
          <cell r="G847" t="str">
            <v>TOTAL</v>
          </cell>
          <cell r="H847" t="str">
            <v>RSE</v>
          </cell>
          <cell r="J847" t="str">
            <v>:</v>
          </cell>
          <cell r="K847" t="str">
            <v>NC</v>
          </cell>
          <cell r="M847" t="str">
            <v>V</v>
          </cell>
          <cell r="N847">
            <v>38461.761377314811</v>
          </cell>
          <cell r="O847" t="str">
            <v>GCHATEAUGIRON</v>
          </cell>
          <cell r="P847">
            <v>38681.436076388891</v>
          </cell>
        </row>
        <row r="848">
          <cell r="A848" t="str">
            <v>1986</v>
          </cell>
          <cell r="B848" t="str">
            <v>RO</v>
          </cell>
          <cell r="C848" t="str">
            <v>NA_SC</v>
          </cell>
          <cell r="D848" t="str">
            <v>A00</v>
          </cell>
          <cell r="E848" t="str">
            <v>FTE</v>
          </cell>
          <cell r="F848" t="str">
            <v>T</v>
          </cell>
          <cell r="G848" t="str">
            <v>TOTAL</v>
          </cell>
          <cell r="H848" t="str">
            <v>RSE</v>
          </cell>
          <cell r="J848" t="str">
            <v>:</v>
          </cell>
          <cell r="K848" t="str">
            <v>NC</v>
          </cell>
          <cell r="M848" t="str">
            <v>V</v>
          </cell>
          <cell r="N848">
            <v>38461.761377314811</v>
          </cell>
          <cell r="O848" t="str">
            <v>GCHATEAUGIRON</v>
          </cell>
          <cell r="P848">
            <v>38681.436030092591</v>
          </cell>
        </row>
        <row r="849">
          <cell r="A849" t="str">
            <v>1985</v>
          </cell>
          <cell r="B849" t="str">
            <v>RO</v>
          </cell>
          <cell r="C849" t="str">
            <v>NA_SC</v>
          </cell>
          <cell r="D849" t="str">
            <v>A00</v>
          </cell>
          <cell r="E849" t="str">
            <v>FTE</v>
          </cell>
          <cell r="F849" t="str">
            <v>T</v>
          </cell>
          <cell r="G849" t="str">
            <v>TOTAL</v>
          </cell>
          <cell r="H849" t="str">
            <v>RSE</v>
          </cell>
          <cell r="J849" t="str">
            <v>:</v>
          </cell>
          <cell r="K849" t="str">
            <v>NC</v>
          </cell>
          <cell r="M849" t="str">
            <v>V</v>
          </cell>
          <cell r="N849">
            <v>38461.761377314811</v>
          </cell>
          <cell r="O849" t="str">
            <v>GCHATEAUGIRON</v>
          </cell>
          <cell r="P849">
            <v>38681.435983796298</v>
          </cell>
        </row>
        <row r="850">
          <cell r="A850" t="str">
            <v>1984</v>
          </cell>
          <cell r="B850" t="str">
            <v>RO</v>
          </cell>
          <cell r="C850" t="str">
            <v>NA_SC</v>
          </cell>
          <cell r="D850" t="str">
            <v>A00</v>
          </cell>
          <cell r="E850" t="str">
            <v>FTE</v>
          </cell>
          <cell r="F850" t="str">
            <v>T</v>
          </cell>
          <cell r="G850" t="str">
            <v>TOTAL</v>
          </cell>
          <cell r="H850" t="str">
            <v>RSE</v>
          </cell>
          <cell r="J850" t="str">
            <v>:</v>
          </cell>
          <cell r="K850" t="str">
            <v>NC</v>
          </cell>
          <cell r="M850" t="str">
            <v>V</v>
          </cell>
          <cell r="N850">
            <v>38461.761377314811</v>
          </cell>
          <cell r="O850" t="str">
            <v>GCHATEAUGIRON</v>
          </cell>
          <cell r="P850">
            <v>38681.435949074075</v>
          </cell>
        </row>
        <row r="851">
          <cell r="A851" t="str">
            <v>1983</v>
          </cell>
          <cell r="B851" t="str">
            <v>RO</v>
          </cell>
          <cell r="C851" t="str">
            <v>NA_SC</v>
          </cell>
          <cell r="D851" t="str">
            <v>A00</v>
          </cell>
          <cell r="E851" t="str">
            <v>FTE</v>
          </cell>
          <cell r="F851" t="str">
            <v>T</v>
          </cell>
          <cell r="G851" t="str">
            <v>TOTAL</v>
          </cell>
          <cell r="H851" t="str">
            <v>RSE</v>
          </cell>
          <cell r="J851" t="str">
            <v>:</v>
          </cell>
          <cell r="K851" t="str">
            <v>NC</v>
          </cell>
          <cell r="M851" t="str">
            <v>V</v>
          </cell>
          <cell r="N851">
            <v>38461.761377314811</v>
          </cell>
          <cell r="O851" t="str">
            <v>GCHATEAUGIRON</v>
          </cell>
          <cell r="P851">
            <v>38681.435914351852</v>
          </cell>
        </row>
        <row r="852">
          <cell r="A852" t="str">
            <v>1982</v>
          </cell>
          <cell r="B852" t="str">
            <v>RO</v>
          </cell>
          <cell r="C852" t="str">
            <v>NA_SC</v>
          </cell>
          <cell r="D852" t="str">
            <v>A00</v>
          </cell>
          <cell r="E852" t="str">
            <v>FTE</v>
          </cell>
          <cell r="F852" t="str">
            <v>T</v>
          </cell>
          <cell r="G852" t="str">
            <v>TOTAL</v>
          </cell>
          <cell r="H852" t="str">
            <v>RSE</v>
          </cell>
          <cell r="J852" t="str">
            <v>:</v>
          </cell>
          <cell r="K852" t="str">
            <v>NC</v>
          </cell>
          <cell r="M852" t="str">
            <v>V</v>
          </cell>
          <cell r="N852">
            <v>38461.761377314811</v>
          </cell>
          <cell r="O852" t="str">
            <v>GCHATEAUGIRON</v>
          </cell>
          <cell r="P852">
            <v>38681.435879629629</v>
          </cell>
        </row>
        <row r="853">
          <cell r="A853" t="str">
            <v>1981</v>
          </cell>
          <cell r="B853" t="str">
            <v>RO</v>
          </cell>
          <cell r="C853" t="str">
            <v>NA_SC</v>
          </cell>
          <cell r="D853" t="str">
            <v>A00</v>
          </cell>
          <cell r="E853" t="str">
            <v>FTE</v>
          </cell>
          <cell r="F853" t="str">
            <v>T</v>
          </cell>
          <cell r="G853" t="str">
            <v>TOTAL</v>
          </cell>
          <cell r="H853" t="str">
            <v>RSE</v>
          </cell>
          <cell r="J853" t="str">
            <v>:</v>
          </cell>
          <cell r="K853" t="str">
            <v>NC</v>
          </cell>
          <cell r="M853" t="str">
            <v>V</v>
          </cell>
          <cell r="N853">
            <v>38461.761377314811</v>
          </cell>
          <cell r="O853" t="str">
            <v>GCHATEAUGIRON</v>
          </cell>
          <cell r="P853">
            <v>38681.435856481483</v>
          </cell>
        </row>
        <row r="854">
          <cell r="A854" t="str">
            <v>1980</v>
          </cell>
          <cell r="B854" t="str">
            <v>RO</v>
          </cell>
          <cell r="C854" t="str">
            <v>NA_SC</v>
          </cell>
          <cell r="D854" t="str">
            <v>A00</v>
          </cell>
          <cell r="E854" t="str">
            <v>FTE</v>
          </cell>
          <cell r="F854" t="str">
            <v>T</v>
          </cell>
          <cell r="G854" t="str">
            <v>TOTAL</v>
          </cell>
          <cell r="H854" t="str">
            <v>RSE</v>
          </cell>
          <cell r="J854" t="str">
            <v>:</v>
          </cell>
          <cell r="K854" t="str">
            <v>NC</v>
          </cell>
          <cell r="M854" t="str">
            <v>V</v>
          </cell>
          <cell r="N854">
            <v>38461.761377314811</v>
          </cell>
          <cell r="O854" t="str">
            <v>GCHATEAUGIRON</v>
          </cell>
          <cell r="P854">
            <v>38681.43582175926</v>
          </cell>
        </row>
        <row r="855">
          <cell r="A855" t="str">
            <v>2002</v>
          </cell>
          <cell r="B855" t="str">
            <v>CZ</v>
          </cell>
          <cell r="C855" t="str">
            <v>EN_TE</v>
          </cell>
          <cell r="D855" t="str">
            <v>A00</v>
          </cell>
          <cell r="E855" t="str">
            <v>FTE</v>
          </cell>
          <cell r="F855" t="str">
            <v>T</v>
          </cell>
          <cell r="G855" t="str">
            <v>TOTAL</v>
          </cell>
          <cell r="H855" t="str">
            <v>RSE</v>
          </cell>
          <cell r="I855">
            <v>6743</v>
          </cell>
          <cell r="K855" t="str">
            <v>MS</v>
          </cell>
          <cell r="M855" t="str">
            <v>V</v>
          </cell>
          <cell r="N855">
            <v>38461.761400462965</v>
          </cell>
          <cell r="O855" t="str">
            <v>GCHATEAUGIRON</v>
          </cell>
          <cell r="P855">
            <v>38681.438194444447</v>
          </cell>
          <cell r="Q855" t="str">
            <v>gchateaug</v>
          </cell>
        </row>
        <row r="856">
          <cell r="A856" t="str">
            <v>2001</v>
          </cell>
          <cell r="B856" t="str">
            <v>CZ</v>
          </cell>
          <cell r="C856" t="str">
            <v>EN_TE</v>
          </cell>
          <cell r="D856" t="str">
            <v>A00</v>
          </cell>
          <cell r="E856" t="str">
            <v>FTE</v>
          </cell>
          <cell r="F856" t="str">
            <v>T</v>
          </cell>
          <cell r="G856" t="str">
            <v>TOTAL</v>
          </cell>
          <cell r="H856" t="str">
            <v>RSE</v>
          </cell>
          <cell r="I856">
            <v>7014</v>
          </cell>
          <cell r="K856" t="str">
            <v>NC</v>
          </cell>
          <cell r="M856" t="str">
            <v>V</v>
          </cell>
          <cell r="N856">
            <v>38461.761400462965</v>
          </cell>
          <cell r="O856" t="str">
            <v>GCHATEAUGIRON</v>
          </cell>
          <cell r="P856">
            <v>38681.437893518516</v>
          </cell>
        </row>
        <row r="857">
          <cell r="A857" t="str">
            <v>2000</v>
          </cell>
          <cell r="B857" t="str">
            <v>CZ</v>
          </cell>
          <cell r="C857" t="str">
            <v>EN_TE</v>
          </cell>
          <cell r="D857" t="str">
            <v>A00</v>
          </cell>
          <cell r="E857" t="str">
            <v>FTE</v>
          </cell>
          <cell r="F857" t="str">
            <v>T</v>
          </cell>
          <cell r="G857" t="str">
            <v>TOTAL</v>
          </cell>
          <cell r="H857" t="str">
            <v>RSE</v>
          </cell>
          <cell r="I857">
            <v>6202</v>
          </cell>
          <cell r="K857" t="str">
            <v>NC</v>
          </cell>
          <cell r="M857" t="str">
            <v>V</v>
          </cell>
          <cell r="N857">
            <v>38461.761400462965</v>
          </cell>
          <cell r="O857" t="str">
            <v>GCHATEAUGIRON</v>
          </cell>
          <cell r="P857">
            <v>38681.437650462962</v>
          </cell>
        </row>
        <row r="858">
          <cell r="A858" t="str">
            <v>1999</v>
          </cell>
          <cell r="B858" t="str">
            <v>CZ</v>
          </cell>
          <cell r="C858" t="str">
            <v>EN_TE</v>
          </cell>
          <cell r="D858" t="str">
            <v>A00</v>
          </cell>
          <cell r="E858" t="str">
            <v>FTE</v>
          </cell>
          <cell r="F858" t="str">
            <v>T</v>
          </cell>
          <cell r="G858" t="str">
            <v>TOTAL</v>
          </cell>
          <cell r="H858" t="str">
            <v>RSE</v>
          </cell>
          <cell r="I858">
            <v>6775</v>
          </cell>
          <cell r="J858" t="str">
            <v>i</v>
          </cell>
          <cell r="K858" t="str">
            <v>NC</v>
          </cell>
          <cell r="M858" t="str">
            <v>V</v>
          </cell>
          <cell r="N858">
            <v>38461.761400462965</v>
          </cell>
          <cell r="O858" t="str">
            <v>GCHATEAUGIRON</v>
          </cell>
          <cell r="P858">
            <v>38681.437407407408</v>
          </cell>
        </row>
        <row r="859">
          <cell r="A859" t="str">
            <v>1998</v>
          </cell>
          <cell r="B859" t="str">
            <v>CZ</v>
          </cell>
          <cell r="C859" t="str">
            <v>EN_TE</v>
          </cell>
          <cell r="D859" t="str">
            <v>A00</v>
          </cell>
          <cell r="E859" t="str">
            <v>FTE</v>
          </cell>
          <cell r="F859" t="str">
            <v>T</v>
          </cell>
          <cell r="G859" t="str">
            <v>TOTAL</v>
          </cell>
          <cell r="H859" t="str">
            <v>RSE</v>
          </cell>
          <cell r="I859">
            <v>6102</v>
          </cell>
          <cell r="J859" t="str">
            <v>i</v>
          </cell>
          <cell r="K859" t="str">
            <v>NC</v>
          </cell>
          <cell r="M859" t="str">
            <v>V</v>
          </cell>
          <cell r="N859">
            <v>38461.761400462965</v>
          </cell>
          <cell r="O859" t="str">
            <v>GCHATEAUGIRON</v>
          </cell>
          <cell r="P859">
            <v>38681.4371875</v>
          </cell>
        </row>
        <row r="860">
          <cell r="A860" t="str">
            <v>1997</v>
          </cell>
          <cell r="B860" t="str">
            <v>CZ</v>
          </cell>
          <cell r="C860" t="str">
            <v>EN_TE</v>
          </cell>
          <cell r="D860" t="str">
            <v>A00</v>
          </cell>
          <cell r="E860" t="str">
            <v>FTE</v>
          </cell>
          <cell r="F860" t="str">
            <v>T</v>
          </cell>
          <cell r="G860" t="str">
            <v>TOTAL</v>
          </cell>
          <cell r="H860" t="str">
            <v>RSE</v>
          </cell>
          <cell r="I860">
            <v>6430</v>
          </cell>
          <cell r="J860" t="str">
            <v>i</v>
          </cell>
          <cell r="K860" t="str">
            <v>NC</v>
          </cell>
          <cell r="M860" t="str">
            <v>V</v>
          </cell>
          <cell r="N860">
            <v>38461.761400462965</v>
          </cell>
          <cell r="O860" t="str">
            <v>GCHATEAUGIRON</v>
          </cell>
          <cell r="P860">
            <v>38681.436990740738</v>
          </cell>
        </row>
        <row r="861">
          <cell r="A861" t="str">
            <v>1996</v>
          </cell>
          <cell r="B861" t="str">
            <v>CZ</v>
          </cell>
          <cell r="C861" t="str">
            <v>EN_TE</v>
          </cell>
          <cell r="D861" t="str">
            <v>A00</v>
          </cell>
          <cell r="E861" t="str">
            <v>FTE</v>
          </cell>
          <cell r="F861" t="str">
            <v>T</v>
          </cell>
          <cell r="G861" t="str">
            <v>TOTAL</v>
          </cell>
          <cell r="H861" t="str">
            <v>RSE</v>
          </cell>
          <cell r="I861">
            <v>5525</v>
          </cell>
          <cell r="J861" t="str">
            <v>i</v>
          </cell>
          <cell r="K861" t="str">
            <v>NC</v>
          </cell>
          <cell r="M861" t="str">
            <v>V</v>
          </cell>
          <cell r="N861">
            <v>38461.761400462965</v>
          </cell>
          <cell r="O861" t="str">
            <v>GCHATEAUGIRON</v>
          </cell>
          <cell r="P861">
            <v>38681.436828703707</v>
          </cell>
        </row>
        <row r="862">
          <cell r="A862" t="str">
            <v>1995</v>
          </cell>
          <cell r="B862" t="str">
            <v>CZ</v>
          </cell>
          <cell r="C862" t="str">
            <v>EN_TE</v>
          </cell>
          <cell r="D862" t="str">
            <v>A00</v>
          </cell>
          <cell r="E862" t="str">
            <v>FTE</v>
          </cell>
          <cell r="F862" t="str">
            <v>T</v>
          </cell>
          <cell r="G862" t="str">
            <v>TOTAL</v>
          </cell>
          <cell r="H862" t="str">
            <v>RSE</v>
          </cell>
          <cell r="I862">
            <v>6176</v>
          </cell>
          <cell r="J862" t="str">
            <v>i</v>
          </cell>
          <cell r="K862" t="str">
            <v>NC</v>
          </cell>
          <cell r="M862" t="str">
            <v>V</v>
          </cell>
          <cell r="N862">
            <v>38461.761400462965</v>
          </cell>
          <cell r="O862" t="str">
            <v>GCHATEAUGIRON</v>
          </cell>
          <cell r="P862">
            <v>38681.436678240738</v>
          </cell>
        </row>
        <row r="863">
          <cell r="A863" t="str">
            <v>1994</v>
          </cell>
          <cell r="B863" t="str">
            <v>CZ</v>
          </cell>
          <cell r="C863" t="str">
            <v>EN_TE</v>
          </cell>
          <cell r="D863" t="str">
            <v>A00</v>
          </cell>
          <cell r="E863" t="str">
            <v>FTE</v>
          </cell>
          <cell r="F863" t="str">
            <v>T</v>
          </cell>
          <cell r="G863" t="str">
            <v>TOTAL</v>
          </cell>
          <cell r="H863" t="str">
            <v>RSE</v>
          </cell>
          <cell r="J863" t="str">
            <v>:</v>
          </cell>
          <cell r="K863" t="str">
            <v>NC</v>
          </cell>
          <cell r="M863" t="str">
            <v>V</v>
          </cell>
          <cell r="N863">
            <v>38461.761400462965</v>
          </cell>
          <cell r="O863" t="str">
            <v>GCHATEAUGIRON</v>
          </cell>
          <cell r="P863">
            <v>38681.436550925922</v>
          </cell>
        </row>
        <row r="864">
          <cell r="A864" t="str">
            <v>1993</v>
          </cell>
          <cell r="B864" t="str">
            <v>CZ</v>
          </cell>
          <cell r="C864" t="str">
            <v>EN_TE</v>
          </cell>
          <cell r="D864" t="str">
            <v>A00</v>
          </cell>
          <cell r="E864" t="str">
            <v>FTE</v>
          </cell>
          <cell r="F864" t="str">
            <v>T</v>
          </cell>
          <cell r="G864" t="str">
            <v>TOTAL</v>
          </cell>
          <cell r="H864" t="str">
            <v>RSE</v>
          </cell>
          <cell r="J864" t="str">
            <v>:</v>
          </cell>
          <cell r="K864" t="str">
            <v>NC</v>
          </cell>
          <cell r="M864" t="str">
            <v>V</v>
          </cell>
          <cell r="N864">
            <v>38461.761400462965</v>
          </cell>
          <cell r="O864" t="str">
            <v>GCHATEAUGIRON</v>
          </cell>
          <cell r="P864">
            <v>38681.43645833333</v>
          </cell>
        </row>
        <row r="865">
          <cell r="A865" t="str">
            <v>1992</v>
          </cell>
          <cell r="B865" t="str">
            <v>CZ</v>
          </cell>
          <cell r="C865" t="str">
            <v>EN_TE</v>
          </cell>
          <cell r="D865" t="str">
            <v>A00</v>
          </cell>
          <cell r="E865" t="str">
            <v>FTE</v>
          </cell>
          <cell r="F865" t="str">
            <v>T</v>
          </cell>
          <cell r="G865" t="str">
            <v>TOTAL</v>
          </cell>
          <cell r="H865" t="str">
            <v>RSE</v>
          </cell>
          <cell r="J865" t="str">
            <v>:</v>
          </cell>
          <cell r="K865" t="str">
            <v>NC</v>
          </cell>
          <cell r="M865" t="str">
            <v>V</v>
          </cell>
          <cell r="N865">
            <v>38461.761400462965</v>
          </cell>
          <cell r="O865" t="str">
            <v>GCHATEAUGIRON</v>
          </cell>
          <cell r="P865">
            <v>38681.436365740738</v>
          </cell>
        </row>
        <row r="866">
          <cell r="A866" t="str">
            <v>2001</v>
          </cell>
          <cell r="B866" t="str">
            <v>LT</v>
          </cell>
          <cell r="C866" t="str">
            <v>AG_SC</v>
          </cell>
          <cell r="D866" t="str">
            <v>A00</v>
          </cell>
          <cell r="E866" t="str">
            <v>FTE</v>
          </cell>
          <cell r="F866" t="str">
            <v>T</v>
          </cell>
          <cell r="G866" t="str">
            <v>TOTAL</v>
          </cell>
          <cell r="H866" t="str">
            <v>RSE</v>
          </cell>
          <cell r="I866">
            <v>462</v>
          </cell>
          <cell r="J866" t="str">
            <v>i</v>
          </cell>
          <cell r="K866" t="str">
            <v>NC</v>
          </cell>
          <cell r="M866" t="str">
            <v>V</v>
          </cell>
          <cell r="N866">
            <v>38461.761400462965</v>
          </cell>
          <cell r="O866" t="str">
            <v>GCHATEAUGIRON</v>
          </cell>
          <cell r="P866">
            <v>38681.437997685185</v>
          </cell>
        </row>
        <row r="867">
          <cell r="A867" t="str">
            <v>2000</v>
          </cell>
          <cell r="B867" t="str">
            <v>LT</v>
          </cell>
          <cell r="C867" t="str">
            <v>AG_SC</v>
          </cell>
          <cell r="D867" t="str">
            <v>A00</v>
          </cell>
          <cell r="E867" t="str">
            <v>FTE</v>
          </cell>
          <cell r="F867" t="str">
            <v>T</v>
          </cell>
          <cell r="G867" t="str">
            <v>TOTAL</v>
          </cell>
          <cell r="H867" t="str">
            <v>RSE</v>
          </cell>
          <cell r="I867">
            <v>490</v>
          </cell>
          <cell r="K867" t="str">
            <v>NC</v>
          </cell>
          <cell r="M867" t="str">
            <v>V</v>
          </cell>
          <cell r="N867">
            <v>38461.761400462965</v>
          </cell>
          <cell r="O867" t="str">
            <v>GCHATEAUGIRON</v>
          </cell>
          <cell r="P867">
            <v>38681.437731481485</v>
          </cell>
        </row>
        <row r="868">
          <cell r="A868" t="str">
            <v>1999</v>
          </cell>
          <cell r="B868" t="str">
            <v>LT</v>
          </cell>
          <cell r="C868" t="str">
            <v>AG_SC</v>
          </cell>
          <cell r="D868" t="str">
            <v>A00</v>
          </cell>
          <cell r="E868" t="str">
            <v>FTE</v>
          </cell>
          <cell r="F868" t="str">
            <v>T</v>
          </cell>
          <cell r="G868" t="str">
            <v>TOTAL</v>
          </cell>
          <cell r="H868" t="str">
            <v>RSE</v>
          </cell>
          <cell r="I868">
            <v>560</v>
          </cell>
          <cell r="K868" t="str">
            <v>NC</v>
          </cell>
          <cell r="M868" t="str">
            <v>V</v>
          </cell>
          <cell r="N868">
            <v>38461.761400462965</v>
          </cell>
          <cell r="O868" t="str">
            <v>GCHATEAUGIRON</v>
          </cell>
          <cell r="P868">
            <v>38681.4375</v>
          </cell>
        </row>
        <row r="869">
          <cell r="A869" t="str">
            <v>1998</v>
          </cell>
          <cell r="B869" t="str">
            <v>LT</v>
          </cell>
          <cell r="C869" t="str">
            <v>AG_SC</v>
          </cell>
          <cell r="D869" t="str">
            <v>A00</v>
          </cell>
          <cell r="E869" t="str">
            <v>FTE</v>
          </cell>
          <cell r="F869" t="str">
            <v>T</v>
          </cell>
          <cell r="G869" t="str">
            <v>TOTAL</v>
          </cell>
          <cell r="H869" t="str">
            <v>RSE</v>
          </cell>
          <cell r="I869">
            <v>526</v>
          </cell>
          <cell r="K869" t="str">
            <v>NC</v>
          </cell>
          <cell r="M869" t="str">
            <v>V</v>
          </cell>
          <cell r="N869">
            <v>38461.761400462965</v>
          </cell>
          <cell r="O869" t="str">
            <v>GCHATEAUGIRON</v>
          </cell>
          <cell r="P869">
            <v>38681.437256944446</v>
          </cell>
        </row>
        <row r="870">
          <cell r="A870" t="str">
            <v>1997</v>
          </cell>
          <cell r="B870" t="str">
            <v>LT</v>
          </cell>
          <cell r="C870" t="str">
            <v>AG_SC</v>
          </cell>
          <cell r="D870" t="str">
            <v>A00</v>
          </cell>
          <cell r="E870" t="str">
            <v>FTE</v>
          </cell>
          <cell r="F870" t="str">
            <v>T</v>
          </cell>
          <cell r="G870" t="str">
            <v>TOTAL</v>
          </cell>
          <cell r="H870" t="str">
            <v>RSE</v>
          </cell>
          <cell r="I870">
            <v>552</v>
          </cell>
          <cell r="K870" t="str">
            <v>NC</v>
          </cell>
          <cell r="M870" t="str">
            <v>V</v>
          </cell>
          <cell r="N870">
            <v>38461.761400462965</v>
          </cell>
          <cell r="O870" t="str">
            <v>GCHATEAUGIRON</v>
          </cell>
          <cell r="P870">
            <v>38681.437060185184</v>
          </cell>
        </row>
        <row r="871">
          <cell r="A871" t="str">
            <v>1996</v>
          </cell>
          <cell r="B871" t="str">
            <v>LT</v>
          </cell>
          <cell r="C871" t="str">
            <v>AG_SC</v>
          </cell>
          <cell r="D871" t="str">
            <v>A00</v>
          </cell>
          <cell r="E871" t="str">
            <v>FTE</v>
          </cell>
          <cell r="F871" t="str">
            <v>T</v>
          </cell>
          <cell r="G871" t="str">
            <v>TOTAL</v>
          </cell>
          <cell r="H871" t="str">
            <v>RSE</v>
          </cell>
          <cell r="I871">
            <v>550</v>
          </cell>
          <cell r="K871" t="str">
            <v>NC</v>
          </cell>
          <cell r="M871" t="str">
            <v>V</v>
          </cell>
          <cell r="N871">
            <v>38461.761400462965</v>
          </cell>
          <cell r="O871" t="str">
            <v>GCHATEAUGIRON</v>
          </cell>
          <cell r="P871">
            <v>38681.436886574076</v>
          </cell>
        </row>
        <row r="872">
          <cell r="A872" t="str">
            <v>1995</v>
          </cell>
          <cell r="B872" t="str">
            <v>LT</v>
          </cell>
          <cell r="C872" t="str">
            <v>AG_SC</v>
          </cell>
          <cell r="D872" t="str">
            <v>A00</v>
          </cell>
          <cell r="E872" t="str">
            <v>FTE</v>
          </cell>
          <cell r="F872" t="str">
            <v>T</v>
          </cell>
          <cell r="G872" t="str">
            <v>TOTAL</v>
          </cell>
          <cell r="H872" t="str">
            <v>RSE</v>
          </cell>
          <cell r="J872" t="str">
            <v>:</v>
          </cell>
          <cell r="K872" t="str">
            <v>NC</v>
          </cell>
          <cell r="M872" t="str">
            <v>V</v>
          </cell>
          <cell r="N872">
            <v>38461.761400462965</v>
          </cell>
          <cell r="O872" t="str">
            <v>GCHATEAUGIRON</v>
          </cell>
          <cell r="P872">
            <v>38681.436736111114</v>
          </cell>
        </row>
        <row r="873">
          <cell r="A873" t="str">
            <v>1994</v>
          </cell>
          <cell r="B873" t="str">
            <v>LT</v>
          </cell>
          <cell r="C873" t="str">
            <v>AG_SC</v>
          </cell>
          <cell r="D873" t="str">
            <v>A00</v>
          </cell>
          <cell r="E873" t="str">
            <v>FTE</v>
          </cell>
          <cell r="F873" t="str">
            <v>T</v>
          </cell>
          <cell r="G873" t="str">
            <v>TOTAL</v>
          </cell>
          <cell r="H873" t="str">
            <v>RSE</v>
          </cell>
          <cell r="J873" t="str">
            <v>:</v>
          </cell>
          <cell r="K873" t="str">
            <v>NC</v>
          </cell>
          <cell r="M873" t="str">
            <v>V</v>
          </cell>
          <cell r="N873">
            <v>38461.761400462965</v>
          </cell>
          <cell r="O873" t="str">
            <v>GCHATEAUGIRON</v>
          </cell>
          <cell r="P873">
            <v>38681.436597222222</v>
          </cell>
        </row>
        <row r="874">
          <cell r="A874" t="str">
            <v>1993</v>
          </cell>
          <cell r="B874" t="str">
            <v>LT</v>
          </cell>
          <cell r="C874" t="str">
            <v>AG_SC</v>
          </cell>
          <cell r="D874" t="str">
            <v>A00</v>
          </cell>
          <cell r="E874" t="str">
            <v>FTE</v>
          </cell>
          <cell r="F874" t="str">
            <v>T</v>
          </cell>
          <cell r="G874" t="str">
            <v>TOTAL</v>
          </cell>
          <cell r="H874" t="str">
            <v>RSE</v>
          </cell>
          <cell r="J874" t="str">
            <v>:</v>
          </cell>
          <cell r="K874" t="str">
            <v>NC</v>
          </cell>
          <cell r="M874" t="str">
            <v>V</v>
          </cell>
          <cell r="N874">
            <v>38461.761400462965</v>
          </cell>
          <cell r="O874" t="str">
            <v>GCHATEAUGIRON</v>
          </cell>
          <cell r="P874">
            <v>38681.436493055553</v>
          </cell>
        </row>
        <row r="875">
          <cell r="A875" t="str">
            <v>1992</v>
          </cell>
          <cell r="B875" t="str">
            <v>LT</v>
          </cell>
          <cell r="C875" t="str">
            <v>AG_SC</v>
          </cell>
          <cell r="D875" t="str">
            <v>A00</v>
          </cell>
          <cell r="E875" t="str">
            <v>FTE</v>
          </cell>
          <cell r="F875" t="str">
            <v>T</v>
          </cell>
          <cell r="G875" t="str">
            <v>TOTAL</v>
          </cell>
          <cell r="H875" t="str">
            <v>RSE</v>
          </cell>
          <cell r="J875" t="str">
            <v>:</v>
          </cell>
          <cell r="K875" t="str">
            <v>NC</v>
          </cell>
          <cell r="M875" t="str">
            <v>V</v>
          </cell>
          <cell r="N875">
            <v>38461.761400462965</v>
          </cell>
          <cell r="O875" t="str">
            <v>GCHATEAUGIRON</v>
          </cell>
          <cell r="P875">
            <v>38681.436400462961</v>
          </cell>
        </row>
        <row r="876">
          <cell r="A876" t="str">
            <v>1991</v>
          </cell>
          <cell r="B876" t="str">
            <v>LT</v>
          </cell>
          <cell r="C876" t="str">
            <v>AG_SC</v>
          </cell>
          <cell r="D876" t="str">
            <v>A00</v>
          </cell>
          <cell r="E876" t="str">
            <v>FTE</v>
          </cell>
          <cell r="F876" t="str">
            <v>T</v>
          </cell>
          <cell r="G876" t="str">
            <v>TOTAL</v>
          </cell>
          <cell r="H876" t="str">
            <v>RSE</v>
          </cell>
          <cell r="J876" t="str">
            <v>:</v>
          </cell>
          <cell r="K876" t="str">
            <v>NC</v>
          </cell>
          <cell r="M876" t="str">
            <v>V</v>
          </cell>
          <cell r="N876">
            <v>38461.761400462965</v>
          </cell>
          <cell r="O876" t="str">
            <v>GCHATEAUGIRON</v>
          </cell>
          <cell r="P876">
            <v>38681.436319444445</v>
          </cell>
        </row>
        <row r="877">
          <cell r="A877" t="str">
            <v>1990</v>
          </cell>
          <cell r="B877" t="str">
            <v>LT</v>
          </cell>
          <cell r="C877" t="str">
            <v>AG_SC</v>
          </cell>
          <cell r="D877" t="str">
            <v>A00</v>
          </cell>
          <cell r="E877" t="str">
            <v>FTE</v>
          </cell>
          <cell r="F877" t="str">
            <v>T</v>
          </cell>
          <cell r="G877" t="str">
            <v>TOTAL</v>
          </cell>
          <cell r="H877" t="str">
            <v>RSE</v>
          </cell>
          <cell r="J877" t="str">
            <v>:</v>
          </cell>
          <cell r="K877" t="str">
            <v>NC</v>
          </cell>
          <cell r="M877" t="str">
            <v>V</v>
          </cell>
          <cell r="N877">
            <v>38461.761400462965</v>
          </cell>
          <cell r="O877" t="str">
            <v>GCHATEAUGIRON</v>
          </cell>
          <cell r="P877">
            <v>38681.436238425929</v>
          </cell>
        </row>
        <row r="878">
          <cell r="A878" t="str">
            <v>1989</v>
          </cell>
          <cell r="B878" t="str">
            <v>LT</v>
          </cell>
          <cell r="C878" t="str">
            <v>AG_SC</v>
          </cell>
          <cell r="D878" t="str">
            <v>A00</v>
          </cell>
          <cell r="E878" t="str">
            <v>FTE</v>
          </cell>
          <cell r="F878" t="str">
            <v>T</v>
          </cell>
          <cell r="G878" t="str">
            <v>TOTAL</v>
          </cell>
          <cell r="H878" t="str">
            <v>RSE</v>
          </cell>
          <cell r="J878" t="str">
            <v>:</v>
          </cell>
          <cell r="K878" t="str">
            <v>NC</v>
          </cell>
          <cell r="M878" t="str">
            <v>V</v>
          </cell>
          <cell r="N878">
            <v>38461.761400462965</v>
          </cell>
          <cell r="O878" t="str">
            <v>GCHATEAUGIRON</v>
          </cell>
          <cell r="P878">
            <v>38681.436180555553</v>
          </cell>
        </row>
        <row r="879">
          <cell r="A879" t="str">
            <v>1988</v>
          </cell>
          <cell r="B879" t="str">
            <v>LT</v>
          </cell>
          <cell r="C879" t="str">
            <v>AG_SC</v>
          </cell>
          <cell r="D879" t="str">
            <v>A00</v>
          </cell>
          <cell r="E879" t="str">
            <v>FTE</v>
          </cell>
          <cell r="F879" t="str">
            <v>T</v>
          </cell>
          <cell r="G879" t="str">
            <v>TOTAL</v>
          </cell>
          <cell r="H879" t="str">
            <v>RSE</v>
          </cell>
          <cell r="J879" t="str">
            <v>:</v>
          </cell>
          <cell r="K879" t="str">
            <v>NC</v>
          </cell>
          <cell r="M879" t="str">
            <v>V</v>
          </cell>
          <cell r="N879">
            <v>38461.761400462965</v>
          </cell>
          <cell r="O879" t="str">
            <v>GCHATEAUGIRON</v>
          </cell>
          <cell r="P879">
            <v>38681.436122685183</v>
          </cell>
        </row>
        <row r="880">
          <cell r="A880" t="str">
            <v>1987</v>
          </cell>
          <cell r="B880" t="str">
            <v>LT</v>
          </cell>
          <cell r="C880" t="str">
            <v>AG_SC</v>
          </cell>
          <cell r="D880" t="str">
            <v>A00</v>
          </cell>
          <cell r="E880" t="str">
            <v>FTE</v>
          </cell>
          <cell r="F880" t="str">
            <v>T</v>
          </cell>
          <cell r="G880" t="str">
            <v>TOTAL</v>
          </cell>
          <cell r="H880" t="str">
            <v>RSE</v>
          </cell>
          <cell r="J880" t="str">
            <v>:</v>
          </cell>
          <cell r="K880" t="str">
            <v>NC</v>
          </cell>
          <cell r="M880" t="str">
            <v>V</v>
          </cell>
          <cell r="N880">
            <v>38461.761400462965</v>
          </cell>
          <cell r="O880" t="str">
            <v>GCHATEAUGIRON</v>
          </cell>
          <cell r="P880">
            <v>38681.436064814814</v>
          </cell>
        </row>
        <row r="881">
          <cell r="A881" t="str">
            <v>1986</v>
          </cell>
          <cell r="B881" t="str">
            <v>LT</v>
          </cell>
          <cell r="C881" t="str">
            <v>AG_SC</v>
          </cell>
          <cell r="D881" t="str">
            <v>A00</v>
          </cell>
          <cell r="E881" t="str">
            <v>FTE</v>
          </cell>
          <cell r="F881" t="str">
            <v>T</v>
          </cell>
          <cell r="G881" t="str">
            <v>TOTAL</v>
          </cell>
          <cell r="H881" t="str">
            <v>RSE</v>
          </cell>
          <cell r="J881" t="str">
            <v>:</v>
          </cell>
          <cell r="K881" t="str">
            <v>NC</v>
          </cell>
          <cell r="M881" t="str">
            <v>V</v>
          </cell>
          <cell r="N881">
            <v>38461.761400462965</v>
          </cell>
          <cell r="O881" t="str">
            <v>GCHATEAUGIRON</v>
          </cell>
          <cell r="P881">
            <v>38681.436018518521</v>
          </cell>
        </row>
        <row r="882">
          <cell r="A882" t="str">
            <v>1985</v>
          </cell>
          <cell r="B882" t="str">
            <v>LT</v>
          </cell>
          <cell r="C882" t="str">
            <v>AG_SC</v>
          </cell>
          <cell r="D882" t="str">
            <v>A00</v>
          </cell>
          <cell r="E882" t="str">
            <v>FTE</v>
          </cell>
          <cell r="F882" t="str">
            <v>T</v>
          </cell>
          <cell r="G882" t="str">
            <v>TOTAL</v>
          </cell>
          <cell r="H882" t="str">
            <v>RSE</v>
          </cell>
          <cell r="J882" t="str">
            <v>:</v>
          </cell>
          <cell r="K882" t="str">
            <v>NC</v>
          </cell>
          <cell r="M882" t="str">
            <v>V</v>
          </cell>
          <cell r="N882">
            <v>38461.761400462965</v>
          </cell>
          <cell r="O882" t="str">
            <v>GCHATEAUGIRON</v>
          </cell>
          <cell r="P882">
            <v>38681.435972222222</v>
          </cell>
        </row>
        <row r="883">
          <cell r="A883" t="str">
            <v>1988</v>
          </cell>
          <cell r="B883" t="str">
            <v>EE</v>
          </cell>
          <cell r="C883" t="str">
            <v>TOTAL</v>
          </cell>
          <cell r="D883" t="str">
            <v>A00</v>
          </cell>
          <cell r="E883" t="str">
            <v>FTE</v>
          </cell>
          <cell r="F883" t="str">
            <v>T</v>
          </cell>
          <cell r="G883" t="str">
            <v>TOTAL</v>
          </cell>
          <cell r="H883" t="str">
            <v>RSE</v>
          </cell>
          <cell r="J883" t="str">
            <v>:</v>
          </cell>
          <cell r="K883" t="str">
            <v>NC</v>
          </cell>
          <cell r="M883" t="str">
            <v>V</v>
          </cell>
          <cell r="N883">
            <v>38461.761412037034</v>
          </cell>
          <cell r="O883" t="str">
            <v>GCHATEAUGIRON</v>
          </cell>
          <cell r="P883">
            <v>38681.436111111114</v>
          </cell>
        </row>
        <row r="884">
          <cell r="A884" t="str">
            <v>1987</v>
          </cell>
          <cell r="B884" t="str">
            <v>EE</v>
          </cell>
          <cell r="C884" t="str">
            <v>TOTAL</v>
          </cell>
          <cell r="D884" t="str">
            <v>A00</v>
          </cell>
          <cell r="E884" t="str">
            <v>FTE</v>
          </cell>
          <cell r="F884" t="str">
            <v>T</v>
          </cell>
          <cell r="G884" t="str">
            <v>TOTAL</v>
          </cell>
          <cell r="H884" t="str">
            <v>RSE</v>
          </cell>
          <cell r="J884" t="str">
            <v>:</v>
          </cell>
          <cell r="K884" t="str">
            <v>NC</v>
          </cell>
          <cell r="M884" t="str">
            <v>V</v>
          </cell>
          <cell r="N884">
            <v>38461.761412037034</v>
          </cell>
          <cell r="O884" t="str">
            <v>GCHATEAUGIRON</v>
          </cell>
          <cell r="P884">
            <v>38681.436064814814</v>
          </cell>
        </row>
        <row r="885">
          <cell r="A885" t="str">
            <v>1986</v>
          </cell>
          <cell r="B885" t="str">
            <v>EE</v>
          </cell>
          <cell r="C885" t="str">
            <v>TOTAL</v>
          </cell>
          <cell r="D885" t="str">
            <v>A00</v>
          </cell>
          <cell r="E885" t="str">
            <v>FTE</v>
          </cell>
          <cell r="F885" t="str">
            <v>T</v>
          </cell>
          <cell r="G885" t="str">
            <v>TOTAL</v>
          </cell>
          <cell r="H885" t="str">
            <v>RSE</v>
          </cell>
          <cell r="J885" t="str">
            <v>:</v>
          </cell>
          <cell r="K885" t="str">
            <v>NC</v>
          </cell>
          <cell r="M885" t="str">
            <v>V</v>
          </cell>
          <cell r="N885">
            <v>38461.761412037034</v>
          </cell>
          <cell r="O885" t="str">
            <v>GCHATEAUGIRON</v>
          </cell>
          <cell r="P885">
            <v>38681.436006944445</v>
          </cell>
        </row>
        <row r="886">
          <cell r="A886" t="str">
            <v>1985</v>
          </cell>
          <cell r="B886" t="str">
            <v>EE</v>
          </cell>
          <cell r="C886" t="str">
            <v>TOTAL</v>
          </cell>
          <cell r="D886" t="str">
            <v>A00</v>
          </cell>
          <cell r="E886" t="str">
            <v>FTE</v>
          </cell>
          <cell r="F886" t="str">
            <v>T</v>
          </cell>
          <cell r="G886" t="str">
            <v>TOTAL</v>
          </cell>
          <cell r="H886" t="str">
            <v>RSE</v>
          </cell>
          <cell r="J886" t="str">
            <v>:</v>
          </cell>
          <cell r="K886" t="str">
            <v>NC</v>
          </cell>
          <cell r="M886" t="str">
            <v>V</v>
          </cell>
          <cell r="N886">
            <v>38461.761412037034</v>
          </cell>
          <cell r="O886" t="str">
            <v>GCHATEAUGIRON</v>
          </cell>
          <cell r="P886">
            <v>38681.435972222222</v>
          </cell>
        </row>
        <row r="887">
          <cell r="A887" t="str">
            <v>1984</v>
          </cell>
          <cell r="B887" t="str">
            <v>EE</v>
          </cell>
          <cell r="C887" t="str">
            <v>TOTAL</v>
          </cell>
          <cell r="D887" t="str">
            <v>A00</v>
          </cell>
          <cell r="E887" t="str">
            <v>FTE</v>
          </cell>
          <cell r="F887" t="str">
            <v>T</v>
          </cell>
          <cell r="G887" t="str">
            <v>TOTAL</v>
          </cell>
          <cell r="H887" t="str">
            <v>RSE</v>
          </cell>
          <cell r="J887" t="str">
            <v>:</v>
          </cell>
          <cell r="K887" t="str">
            <v>NC</v>
          </cell>
          <cell r="M887" t="str">
            <v>V</v>
          </cell>
          <cell r="N887">
            <v>38461.761412037034</v>
          </cell>
          <cell r="O887" t="str">
            <v>GCHATEAUGIRON</v>
          </cell>
          <cell r="P887">
            <v>38681.435925925929</v>
          </cell>
        </row>
        <row r="888">
          <cell r="A888" t="str">
            <v>1983</v>
          </cell>
          <cell r="B888" t="str">
            <v>EE</v>
          </cell>
          <cell r="C888" t="str">
            <v>TOTAL</v>
          </cell>
          <cell r="D888" t="str">
            <v>A00</v>
          </cell>
          <cell r="E888" t="str">
            <v>FTE</v>
          </cell>
          <cell r="F888" t="str">
            <v>T</v>
          </cell>
          <cell r="G888" t="str">
            <v>TOTAL</v>
          </cell>
          <cell r="H888" t="str">
            <v>RSE</v>
          </cell>
          <cell r="J888" t="str">
            <v>:</v>
          </cell>
          <cell r="K888" t="str">
            <v>NC</v>
          </cell>
          <cell r="M888" t="str">
            <v>V</v>
          </cell>
          <cell r="N888">
            <v>38461.761412037034</v>
          </cell>
          <cell r="O888" t="str">
            <v>GCHATEAUGIRON</v>
          </cell>
          <cell r="P888">
            <v>38681.435902777775</v>
          </cell>
        </row>
        <row r="889">
          <cell r="A889" t="str">
            <v>1982</v>
          </cell>
          <cell r="B889" t="str">
            <v>EE</v>
          </cell>
          <cell r="C889" t="str">
            <v>TOTAL</v>
          </cell>
          <cell r="D889" t="str">
            <v>A00</v>
          </cell>
          <cell r="E889" t="str">
            <v>FTE</v>
          </cell>
          <cell r="F889" t="str">
            <v>T</v>
          </cell>
          <cell r="G889" t="str">
            <v>TOTAL</v>
          </cell>
          <cell r="H889" t="str">
            <v>RSE</v>
          </cell>
          <cell r="J889" t="str">
            <v>:</v>
          </cell>
          <cell r="K889" t="str">
            <v>NC</v>
          </cell>
          <cell r="M889" t="str">
            <v>V</v>
          </cell>
          <cell r="N889">
            <v>38461.761412037034</v>
          </cell>
          <cell r="O889" t="str">
            <v>GCHATEAUGIRON</v>
          </cell>
          <cell r="P889">
            <v>38681.435868055552</v>
          </cell>
        </row>
        <row r="890">
          <cell r="A890" t="str">
            <v>1981</v>
          </cell>
          <cell r="B890" t="str">
            <v>EE</v>
          </cell>
          <cell r="C890" t="str">
            <v>TOTAL</v>
          </cell>
          <cell r="D890" t="str">
            <v>A00</v>
          </cell>
          <cell r="E890" t="str">
            <v>FTE</v>
          </cell>
          <cell r="F890" t="str">
            <v>T</v>
          </cell>
          <cell r="G890" t="str">
            <v>TOTAL</v>
          </cell>
          <cell r="H890" t="str">
            <v>RSE</v>
          </cell>
          <cell r="J890" t="str">
            <v>:</v>
          </cell>
          <cell r="K890" t="str">
            <v>NC</v>
          </cell>
          <cell r="M890" t="str">
            <v>V</v>
          </cell>
          <cell r="N890">
            <v>38461.761412037034</v>
          </cell>
          <cell r="O890" t="str">
            <v>GCHATEAUGIRON</v>
          </cell>
          <cell r="P890">
            <v>38681.435844907406</v>
          </cell>
        </row>
        <row r="891">
          <cell r="A891" t="str">
            <v>1980</v>
          </cell>
          <cell r="B891" t="str">
            <v>EE</v>
          </cell>
          <cell r="C891" t="str">
            <v>TOTAL</v>
          </cell>
          <cell r="D891" t="str">
            <v>A00</v>
          </cell>
          <cell r="E891" t="str">
            <v>FTE</v>
          </cell>
          <cell r="F891" t="str">
            <v>T</v>
          </cell>
          <cell r="G891" t="str">
            <v>TOTAL</v>
          </cell>
          <cell r="H891" t="str">
            <v>RSE</v>
          </cell>
          <cell r="J891" t="str">
            <v>:</v>
          </cell>
          <cell r="K891" t="str">
            <v>NC</v>
          </cell>
          <cell r="M891" t="str">
            <v>V</v>
          </cell>
          <cell r="N891">
            <v>38461.761412037034</v>
          </cell>
          <cell r="O891" t="str">
            <v>GCHATEAUGIRON</v>
          </cell>
          <cell r="P891">
            <v>38681.43582175926</v>
          </cell>
        </row>
        <row r="892">
          <cell r="A892" t="str">
            <v>1991</v>
          </cell>
          <cell r="B892" t="str">
            <v>CZ</v>
          </cell>
          <cell r="C892" t="str">
            <v>EN_TE</v>
          </cell>
          <cell r="D892" t="str">
            <v>A00</v>
          </cell>
          <cell r="E892" t="str">
            <v>FTE</v>
          </cell>
          <cell r="F892" t="str">
            <v>T</v>
          </cell>
          <cell r="G892" t="str">
            <v>TOTAL</v>
          </cell>
          <cell r="H892" t="str">
            <v>RSE</v>
          </cell>
          <cell r="J892" t="str">
            <v>:</v>
          </cell>
          <cell r="K892" t="str">
            <v>NC</v>
          </cell>
          <cell r="M892" t="str">
            <v>V</v>
          </cell>
          <cell r="N892">
            <v>38461.761412037034</v>
          </cell>
          <cell r="O892" t="str">
            <v>GCHATEAUGIRON</v>
          </cell>
          <cell r="P892">
            <v>38681.436284722222</v>
          </cell>
        </row>
        <row r="893">
          <cell r="A893" t="str">
            <v>1990</v>
          </cell>
          <cell r="B893" t="str">
            <v>CZ</v>
          </cell>
          <cell r="C893" t="str">
            <v>EN_TE</v>
          </cell>
          <cell r="D893" t="str">
            <v>A00</v>
          </cell>
          <cell r="E893" t="str">
            <v>FTE</v>
          </cell>
          <cell r="F893" t="str">
            <v>T</v>
          </cell>
          <cell r="G893" t="str">
            <v>TOTAL</v>
          </cell>
          <cell r="H893" t="str">
            <v>RSE</v>
          </cell>
          <cell r="J893" t="str">
            <v>:</v>
          </cell>
          <cell r="K893" t="str">
            <v>NC</v>
          </cell>
          <cell r="M893" t="str">
            <v>V</v>
          </cell>
          <cell r="N893">
            <v>38461.761412037034</v>
          </cell>
          <cell r="O893" t="str">
            <v>GCHATEAUGIRON</v>
          </cell>
          <cell r="P893">
            <v>38681.436215277776</v>
          </cell>
        </row>
        <row r="894">
          <cell r="A894" t="str">
            <v>1989</v>
          </cell>
          <cell r="B894" t="str">
            <v>CZ</v>
          </cell>
          <cell r="C894" t="str">
            <v>EN_TE</v>
          </cell>
          <cell r="D894" t="str">
            <v>A00</v>
          </cell>
          <cell r="E894" t="str">
            <v>FTE</v>
          </cell>
          <cell r="F894" t="str">
            <v>T</v>
          </cell>
          <cell r="G894" t="str">
            <v>TOTAL</v>
          </cell>
          <cell r="H894" t="str">
            <v>RSE</v>
          </cell>
          <cell r="J894" t="str">
            <v>:</v>
          </cell>
          <cell r="K894" t="str">
            <v>NC</v>
          </cell>
          <cell r="M894" t="str">
            <v>V</v>
          </cell>
          <cell r="N894">
            <v>38461.761412037034</v>
          </cell>
          <cell r="O894" t="str">
            <v>GCHATEAUGIRON</v>
          </cell>
          <cell r="P894">
            <v>38681.436157407406</v>
          </cell>
        </row>
        <row r="895">
          <cell r="A895" t="str">
            <v>1988</v>
          </cell>
          <cell r="B895" t="str">
            <v>CZ</v>
          </cell>
          <cell r="C895" t="str">
            <v>EN_TE</v>
          </cell>
          <cell r="D895" t="str">
            <v>A00</v>
          </cell>
          <cell r="E895" t="str">
            <v>FTE</v>
          </cell>
          <cell r="F895" t="str">
            <v>T</v>
          </cell>
          <cell r="G895" t="str">
            <v>TOTAL</v>
          </cell>
          <cell r="H895" t="str">
            <v>RSE</v>
          </cell>
          <cell r="J895" t="str">
            <v>:</v>
          </cell>
          <cell r="K895" t="str">
            <v>NC</v>
          </cell>
          <cell r="M895" t="str">
            <v>V</v>
          </cell>
          <cell r="N895">
            <v>38461.761412037034</v>
          </cell>
          <cell r="O895" t="str">
            <v>GCHATEAUGIRON</v>
          </cell>
          <cell r="P895">
            <v>38681.436099537037</v>
          </cell>
        </row>
        <row r="896">
          <cell r="A896" t="str">
            <v>1987</v>
          </cell>
          <cell r="B896" t="str">
            <v>CZ</v>
          </cell>
          <cell r="C896" t="str">
            <v>EN_TE</v>
          </cell>
          <cell r="D896" t="str">
            <v>A00</v>
          </cell>
          <cell r="E896" t="str">
            <v>FTE</v>
          </cell>
          <cell r="F896" t="str">
            <v>T</v>
          </cell>
          <cell r="G896" t="str">
            <v>TOTAL</v>
          </cell>
          <cell r="H896" t="str">
            <v>RSE</v>
          </cell>
          <cell r="J896" t="str">
            <v>:</v>
          </cell>
          <cell r="K896" t="str">
            <v>NC</v>
          </cell>
          <cell r="M896" t="str">
            <v>V</v>
          </cell>
          <cell r="N896">
            <v>38461.761412037034</v>
          </cell>
          <cell r="O896" t="str">
            <v>GCHATEAUGIRON</v>
          </cell>
          <cell r="P896">
            <v>38681.436041666668</v>
          </cell>
        </row>
        <row r="897">
          <cell r="A897" t="str">
            <v>1986</v>
          </cell>
          <cell r="B897" t="str">
            <v>CZ</v>
          </cell>
          <cell r="C897" t="str">
            <v>EN_TE</v>
          </cell>
          <cell r="D897" t="str">
            <v>A00</v>
          </cell>
          <cell r="E897" t="str">
            <v>FTE</v>
          </cell>
          <cell r="F897" t="str">
            <v>T</v>
          </cell>
          <cell r="G897" t="str">
            <v>TOTAL</v>
          </cell>
          <cell r="H897" t="str">
            <v>RSE</v>
          </cell>
          <cell r="J897" t="str">
            <v>:</v>
          </cell>
          <cell r="K897" t="str">
            <v>NC</v>
          </cell>
          <cell r="M897" t="str">
            <v>V</v>
          </cell>
          <cell r="N897">
            <v>38461.761412037034</v>
          </cell>
          <cell r="O897" t="str">
            <v>GCHATEAUGIRON</v>
          </cell>
          <cell r="P897">
            <v>38681.436006944445</v>
          </cell>
        </row>
        <row r="898">
          <cell r="A898" t="str">
            <v>1985</v>
          </cell>
          <cell r="B898" t="str">
            <v>CZ</v>
          </cell>
          <cell r="C898" t="str">
            <v>EN_TE</v>
          </cell>
          <cell r="D898" t="str">
            <v>A00</v>
          </cell>
          <cell r="E898" t="str">
            <v>FTE</v>
          </cell>
          <cell r="F898" t="str">
            <v>T</v>
          </cell>
          <cell r="G898" t="str">
            <v>TOTAL</v>
          </cell>
          <cell r="H898" t="str">
            <v>RSE</v>
          </cell>
          <cell r="J898" t="str">
            <v>:</v>
          </cell>
          <cell r="K898" t="str">
            <v>NC</v>
          </cell>
          <cell r="M898" t="str">
            <v>V</v>
          </cell>
          <cell r="N898">
            <v>38461.761412037034</v>
          </cell>
          <cell r="O898" t="str">
            <v>GCHATEAUGIRON</v>
          </cell>
          <cell r="P898">
            <v>38681.435960648145</v>
          </cell>
        </row>
        <row r="899">
          <cell r="A899" t="str">
            <v>1984</v>
          </cell>
          <cell r="B899" t="str">
            <v>CZ</v>
          </cell>
          <cell r="C899" t="str">
            <v>EN_TE</v>
          </cell>
          <cell r="D899" t="str">
            <v>A00</v>
          </cell>
          <cell r="E899" t="str">
            <v>FTE</v>
          </cell>
          <cell r="F899" t="str">
            <v>T</v>
          </cell>
          <cell r="G899" t="str">
            <v>TOTAL</v>
          </cell>
          <cell r="H899" t="str">
            <v>RSE</v>
          </cell>
          <cell r="J899" t="str">
            <v>:</v>
          </cell>
          <cell r="K899" t="str">
            <v>NC</v>
          </cell>
          <cell r="M899" t="str">
            <v>V</v>
          </cell>
          <cell r="N899">
            <v>38461.761412037034</v>
          </cell>
          <cell r="O899" t="str">
            <v>GCHATEAUGIRON</v>
          </cell>
          <cell r="P899">
            <v>38681.435925925929</v>
          </cell>
        </row>
        <row r="900">
          <cell r="A900" t="str">
            <v>1983</v>
          </cell>
          <cell r="B900" t="str">
            <v>CZ</v>
          </cell>
          <cell r="C900" t="str">
            <v>EN_TE</v>
          </cell>
          <cell r="D900" t="str">
            <v>A00</v>
          </cell>
          <cell r="E900" t="str">
            <v>FTE</v>
          </cell>
          <cell r="F900" t="str">
            <v>T</v>
          </cell>
          <cell r="G900" t="str">
            <v>TOTAL</v>
          </cell>
          <cell r="H900" t="str">
            <v>RSE</v>
          </cell>
          <cell r="J900" t="str">
            <v>:</v>
          </cell>
          <cell r="K900" t="str">
            <v>NC</v>
          </cell>
          <cell r="M900" t="str">
            <v>V</v>
          </cell>
          <cell r="N900">
            <v>38461.761412037034</v>
          </cell>
          <cell r="O900" t="str">
            <v>GCHATEAUGIRON</v>
          </cell>
          <cell r="P900">
            <v>38681.435891203706</v>
          </cell>
        </row>
        <row r="901">
          <cell r="A901" t="str">
            <v>1982</v>
          </cell>
          <cell r="B901" t="str">
            <v>CZ</v>
          </cell>
          <cell r="C901" t="str">
            <v>EN_TE</v>
          </cell>
          <cell r="D901" t="str">
            <v>A00</v>
          </cell>
          <cell r="E901" t="str">
            <v>FTE</v>
          </cell>
          <cell r="F901" t="str">
            <v>T</v>
          </cell>
          <cell r="G901" t="str">
            <v>TOTAL</v>
          </cell>
          <cell r="H901" t="str">
            <v>RSE</v>
          </cell>
          <cell r="J901" t="str">
            <v>:</v>
          </cell>
          <cell r="K901" t="str">
            <v>NC</v>
          </cell>
          <cell r="M901" t="str">
            <v>V</v>
          </cell>
          <cell r="N901">
            <v>38461.761412037034</v>
          </cell>
          <cell r="O901" t="str">
            <v>GCHATEAUGIRON</v>
          </cell>
          <cell r="P901">
            <v>38681.435868055552</v>
          </cell>
        </row>
        <row r="902">
          <cell r="A902" t="str">
            <v>1981</v>
          </cell>
          <cell r="B902" t="str">
            <v>CZ</v>
          </cell>
          <cell r="C902" t="str">
            <v>EN_TE</v>
          </cell>
          <cell r="D902" t="str">
            <v>A00</v>
          </cell>
          <cell r="E902" t="str">
            <v>FTE</v>
          </cell>
          <cell r="F902" t="str">
            <v>T</v>
          </cell>
          <cell r="G902" t="str">
            <v>TOTAL</v>
          </cell>
          <cell r="H902" t="str">
            <v>RSE</v>
          </cell>
          <cell r="J902" t="str">
            <v>:</v>
          </cell>
          <cell r="K902" t="str">
            <v>NC</v>
          </cell>
          <cell r="M902" t="str">
            <v>V</v>
          </cell>
          <cell r="N902">
            <v>38461.761412037034</v>
          </cell>
          <cell r="O902" t="str">
            <v>GCHATEAUGIRON</v>
          </cell>
          <cell r="P902">
            <v>38681.435833333337</v>
          </cell>
        </row>
        <row r="903">
          <cell r="A903" t="str">
            <v>1980</v>
          </cell>
          <cell r="B903" t="str">
            <v>CZ</v>
          </cell>
          <cell r="C903" t="str">
            <v>EN_TE</v>
          </cell>
          <cell r="D903" t="str">
            <v>A00</v>
          </cell>
          <cell r="E903" t="str">
            <v>FTE</v>
          </cell>
          <cell r="F903" t="str">
            <v>T</v>
          </cell>
          <cell r="G903" t="str">
            <v>TOTAL</v>
          </cell>
          <cell r="H903" t="str">
            <v>RSE</v>
          </cell>
          <cell r="J903" t="str">
            <v>:</v>
          </cell>
          <cell r="K903" t="str">
            <v>NC</v>
          </cell>
          <cell r="M903" t="str">
            <v>V</v>
          </cell>
          <cell r="N903">
            <v>38461.761412037034</v>
          </cell>
          <cell r="O903" t="str">
            <v>GCHATEAUGIRON</v>
          </cell>
          <cell r="P903">
            <v>38681.435810185183</v>
          </cell>
        </row>
        <row r="904">
          <cell r="A904" t="str">
            <v>2002</v>
          </cell>
          <cell r="B904" t="str">
            <v>EE</v>
          </cell>
          <cell r="C904" t="str">
            <v>EN_TE</v>
          </cell>
          <cell r="D904" t="str">
            <v>A00</v>
          </cell>
          <cell r="E904" t="str">
            <v>FTE</v>
          </cell>
          <cell r="F904" t="str">
            <v>T</v>
          </cell>
          <cell r="G904" t="str">
            <v>TOTAL</v>
          </cell>
          <cell r="H904" t="str">
            <v>RSE</v>
          </cell>
          <cell r="I904">
            <v>568</v>
          </cell>
          <cell r="K904" t="str">
            <v>MS</v>
          </cell>
          <cell r="M904" t="str">
            <v>V</v>
          </cell>
          <cell r="N904">
            <v>38461.761412037034</v>
          </cell>
          <cell r="O904" t="str">
            <v>GCHATEAUGIRON</v>
          </cell>
          <cell r="P904">
            <v>38681.43822916667</v>
          </cell>
          <cell r="Q904" t="str">
            <v>gchateaug</v>
          </cell>
        </row>
        <row r="905">
          <cell r="A905" t="str">
            <v>2001</v>
          </cell>
          <cell r="B905" t="str">
            <v>EE</v>
          </cell>
          <cell r="C905" t="str">
            <v>EN_TE</v>
          </cell>
          <cell r="D905" t="str">
            <v>A00</v>
          </cell>
          <cell r="E905" t="str">
            <v>FTE</v>
          </cell>
          <cell r="F905" t="str">
            <v>T</v>
          </cell>
          <cell r="G905" t="str">
            <v>TOTAL</v>
          </cell>
          <cell r="H905" t="str">
            <v>RSE</v>
          </cell>
          <cell r="J905" t="str">
            <v>:</v>
          </cell>
          <cell r="K905" t="str">
            <v>NC</v>
          </cell>
          <cell r="M905" t="str">
            <v>V</v>
          </cell>
          <cell r="N905">
            <v>38461.761412037034</v>
          </cell>
          <cell r="O905" t="str">
            <v>GCHATEAUGIRON</v>
          </cell>
          <cell r="P905">
            <v>38681.437928240739</v>
          </cell>
        </row>
        <row r="906">
          <cell r="A906" t="str">
            <v>2000</v>
          </cell>
          <cell r="B906" t="str">
            <v>EE</v>
          </cell>
          <cell r="C906" t="str">
            <v>EN_TE</v>
          </cell>
          <cell r="D906" t="str">
            <v>A00</v>
          </cell>
          <cell r="E906" t="str">
            <v>FTE</v>
          </cell>
          <cell r="F906" t="str">
            <v>T</v>
          </cell>
          <cell r="G906" t="str">
            <v>TOTAL</v>
          </cell>
          <cell r="H906" t="str">
            <v>RSE</v>
          </cell>
          <cell r="J906" t="str">
            <v>:</v>
          </cell>
          <cell r="K906" t="str">
            <v>NC</v>
          </cell>
          <cell r="M906" t="str">
            <v>V</v>
          </cell>
          <cell r="N906">
            <v>38461.761412037034</v>
          </cell>
          <cell r="O906" t="str">
            <v>GCHATEAUGIRON</v>
          </cell>
          <cell r="P906">
            <v>38681.437673611108</v>
          </cell>
        </row>
        <row r="907">
          <cell r="A907" t="str">
            <v>1999</v>
          </cell>
          <cell r="B907" t="str">
            <v>EE</v>
          </cell>
          <cell r="C907" t="str">
            <v>EN_TE</v>
          </cell>
          <cell r="D907" t="str">
            <v>A00</v>
          </cell>
          <cell r="E907" t="str">
            <v>FTE</v>
          </cell>
          <cell r="F907" t="str">
            <v>T</v>
          </cell>
          <cell r="G907" t="str">
            <v>TOTAL</v>
          </cell>
          <cell r="H907" t="str">
            <v>RSE</v>
          </cell>
          <cell r="J907" t="str">
            <v>:</v>
          </cell>
          <cell r="K907" t="str">
            <v>NC</v>
          </cell>
          <cell r="M907" t="str">
            <v>V</v>
          </cell>
          <cell r="N907">
            <v>38461.761412037034</v>
          </cell>
          <cell r="O907" t="str">
            <v>GCHATEAUGIRON</v>
          </cell>
          <cell r="P907">
            <v>38681.437430555554</v>
          </cell>
        </row>
        <row r="908">
          <cell r="A908" t="str">
            <v>1998</v>
          </cell>
          <cell r="B908" t="str">
            <v>EE</v>
          </cell>
          <cell r="C908" t="str">
            <v>EN_TE</v>
          </cell>
          <cell r="D908" t="str">
            <v>A00</v>
          </cell>
          <cell r="E908" t="str">
            <v>FTE</v>
          </cell>
          <cell r="F908" t="str">
            <v>T</v>
          </cell>
          <cell r="G908" t="str">
            <v>TOTAL</v>
          </cell>
          <cell r="H908" t="str">
            <v>RSE</v>
          </cell>
          <cell r="J908" t="str">
            <v>:</v>
          </cell>
          <cell r="K908" t="str">
            <v>NC</v>
          </cell>
          <cell r="M908" t="str">
            <v>V</v>
          </cell>
          <cell r="N908">
            <v>38461.761412037034</v>
          </cell>
          <cell r="O908" t="str">
            <v>GCHATEAUGIRON</v>
          </cell>
          <cell r="P908">
            <v>38681.437210648146</v>
          </cell>
        </row>
        <row r="909">
          <cell r="A909" t="str">
            <v>1997</v>
          </cell>
          <cell r="B909" t="str">
            <v>EE</v>
          </cell>
          <cell r="C909" t="str">
            <v>EN_TE</v>
          </cell>
          <cell r="D909" t="str">
            <v>A00</v>
          </cell>
          <cell r="E909" t="str">
            <v>FTE</v>
          </cell>
          <cell r="F909" t="str">
            <v>T</v>
          </cell>
          <cell r="G909" t="str">
            <v>TOTAL</v>
          </cell>
          <cell r="H909" t="str">
            <v>RSE</v>
          </cell>
          <cell r="J909" t="str">
            <v>:</v>
          </cell>
          <cell r="K909" t="str">
            <v>NC</v>
          </cell>
          <cell r="M909" t="str">
            <v>V</v>
          </cell>
          <cell r="N909">
            <v>38461.761412037034</v>
          </cell>
          <cell r="O909" t="str">
            <v>GCHATEAUGIRON</v>
          </cell>
          <cell r="P909">
            <v>38681.437013888892</v>
          </cell>
        </row>
        <row r="910">
          <cell r="A910" t="str">
            <v>1996</v>
          </cell>
          <cell r="B910" t="str">
            <v>EE</v>
          </cell>
          <cell r="C910" t="str">
            <v>EN_TE</v>
          </cell>
          <cell r="D910" t="str">
            <v>A00</v>
          </cell>
          <cell r="E910" t="str">
            <v>FTE</v>
          </cell>
          <cell r="F910" t="str">
            <v>T</v>
          </cell>
          <cell r="G910" t="str">
            <v>TOTAL</v>
          </cell>
          <cell r="H910" t="str">
            <v>RSE</v>
          </cell>
          <cell r="J910" t="str">
            <v>:</v>
          </cell>
          <cell r="K910" t="str">
            <v>NC</v>
          </cell>
          <cell r="M910" t="str">
            <v>V</v>
          </cell>
          <cell r="N910">
            <v>38461.761412037034</v>
          </cell>
          <cell r="O910" t="str">
            <v>GCHATEAUGIRON</v>
          </cell>
          <cell r="P910">
            <v>38681.436851851853</v>
          </cell>
        </row>
        <row r="911">
          <cell r="A911" t="str">
            <v>1995</v>
          </cell>
          <cell r="B911" t="str">
            <v>EE</v>
          </cell>
          <cell r="C911" t="str">
            <v>EN_TE</v>
          </cell>
          <cell r="D911" t="str">
            <v>A00</v>
          </cell>
          <cell r="E911" t="str">
            <v>FTE</v>
          </cell>
          <cell r="F911" t="str">
            <v>T</v>
          </cell>
          <cell r="G911" t="str">
            <v>TOTAL</v>
          </cell>
          <cell r="H911" t="str">
            <v>RSE</v>
          </cell>
          <cell r="J911" t="str">
            <v>:</v>
          </cell>
          <cell r="K911" t="str">
            <v>NC</v>
          </cell>
          <cell r="M911" t="str">
            <v>V</v>
          </cell>
          <cell r="N911">
            <v>38461.761412037034</v>
          </cell>
          <cell r="O911" t="str">
            <v>GCHATEAUGIRON</v>
          </cell>
          <cell r="P911">
            <v>38681.436701388891</v>
          </cell>
        </row>
        <row r="912">
          <cell r="A912" t="str">
            <v>1994</v>
          </cell>
          <cell r="B912" t="str">
            <v>EE</v>
          </cell>
          <cell r="C912" t="str">
            <v>EN_TE</v>
          </cell>
          <cell r="D912" t="str">
            <v>A00</v>
          </cell>
          <cell r="E912" t="str">
            <v>FTE</v>
          </cell>
          <cell r="F912" t="str">
            <v>T</v>
          </cell>
          <cell r="G912" t="str">
            <v>TOTAL</v>
          </cell>
          <cell r="H912" t="str">
            <v>RSE</v>
          </cell>
          <cell r="J912" t="str">
            <v>:</v>
          </cell>
          <cell r="K912" t="str">
            <v>NC</v>
          </cell>
          <cell r="M912" t="str">
            <v>V</v>
          </cell>
          <cell r="N912">
            <v>38461.761412037034</v>
          </cell>
          <cell r="O912" t="str">
            <v>GCHATEAUGIRON</v>
          </cell>
          <cell r="P912">
            <v>38681.436574074076</v>
          </cell>
        </row>
        <row r="913">
          <cell r="A913" t="str">
            <v>1993</v>
          </cell>
          <cell r="B913" t="str">
            <v>EE</v>
          </cell>
          <cell r="C913" t="str">
            <v>EN_TE</v>
          </cell>
          <cell r="D913" t="str">
            <v>A00</v>
          </cell>
          <cell r="E913" t="str">
            <v>FTE</v>
          </cell>
          <cell r="F913" t="str">
            <v>T</v>
          </cell>
          <cell r="G913" t="str">
            <v>TOTAL</v>
          </cell>
          <cell r="H913" t="str">
            <v>RSE</v>
          </cell>
          <cell r="J913" t="str">
            <v>:</v>
          </cell>
          <cell r="K913" t="str">
            <v>NC</v>
          </cell>
          <cell r="M913" t="str">
            <v>V</v>
          </cell>
          <cell r="N913">
            <v>38461.761412037034</v>
          </cell>
          <cell r="O913" t="str">
            <v>GCHATEAUGIRON</v>
          </cell>
          <cell r="P913">
            <v>38681.436469907407</v>
          </cell>
        </row>
        <row r="914">
          <cell r="A914" t="str">
            <v>1992</v>
          </cell>
          <cell r="B914" t="str">
            <v>EE</v>
          </cell>
          <cell r="C914" t="str">
            <v>EN_TE</v>
          </cell>
          <cell r="D914" t="str">
            <v>A00</v>
          </cell>
          <cell r="E914" t="str">
            <v>FTE</v>
          </cell>
          <cell r="F914" t="str">
            <v>T</v>
          </cell>
          <cell r="G914" t="str">
            <v>TOTAL</v>
          </cell>
          <cell r="H914" t="str">
            <v>RSE</v>
          </cell>
          <cell r="J914" t="str">
            <v>:</v>
          </cell>
          <cell r="K914" t="str">
            <v>NC</v>
          </cell>
          <cell r="M914" t="str">
            <v>V</v>
          </cell>
          <cell r="N914">
            <v>38461.761412037034</v>
          </cell>
          <cell r="O914" t="str">
            <v>GCHATEAUGIRON</v>
          </cell>
          <cell r="P914">
            <v>38681.436377314814</v>
          </cell>
        </row>
        <row r="915">
          <cell r="A915" t="str">
            <v>1991</v>
          </cell>
          <cell r="B915" t="str">
            <v>EE</v>
          </cell>
          <cell r="C915" t="str">
            <v>EN_TE</v>
          </cell>
          <cell r="D915" t="str">
            <v>A00</v>
          </cell>
          <cell r="E915" t="str">
            <v>FTE</v>
          </cell>
          <cell r="F915" t="str">
            <v>T</v>
          </cell>
          <cell r="G915" t="str">
            <v>TOTAL</v>
          </cell>
          <cell r="H915" t="str">
            <v>RSE</v>
          </cell>
          <cell r="J915" t="str">
            <v>:</v>
          </cell>
          <cell r="K915" t="str">
            <v>NC</v>
          </cell>
          <cell r="M915" t="str">
            <v>V</v>
          </cell>
          <cell r="N915">
            <v>38461.761412037034</v>
          </cell>
          <cell r="O915" t="str">
            <v>GCHATEAUGIRON</v>
          </cell>
          <cell r="P915">
            <v>38681.436296296299</v>
          </cell>
        </row>
        <row r="916">
          <cell r="A916" t="str">
            <v>1990</v>
          </cell>
          <cell r="B916" t="str">
            <v>EE</v>
          </cell>
          <cell r="C916" t="str">
            <v>EN_TE</v>
          </cell>
          <cell r="D916" t="str">
            <v>A00</v>
          </cell>
          <cell r="E916" t="str">
            <v>FTE</v>
          </cell>
          <cell r="F916" t="str">
            <v>T</v>
          </cell>
          <cell r="G916" t="str">
            <v>TOTAL</v>
          </cell>
          <cell r="H916" t="str">
            <v>RSE</v>
          </cell>
          <cell r="J916" t="str">
            <v>:</v>
          </cell>
          <cell r="K916" t="str">
            <v>NC</v>
          </cell>
          <cell r="M916" t="str">
            <v>V</v>
          </cell>
          <cell r="N916">
            <v>38461.761412037034</v>
          </cell>
          <cell r="O916" t="str">
            <v>GCHATEAUGIRON</v>
          </cell>
          <cell r="P916">
            <v>38681.436226851853</v>
          </cell>
        </row>
        <row r="917">
          <cell r="A917" t="str">
            <v>1989</v>
          </cell>
          <cell r="B917" t="str">
            <v>EE</v>
          </cell>
          <cell r="C917" t="str">
            <v>EN_TE</v>
          </cell>
          <cell r="D917" t="str">
            <v>A00</v>
          </cell>
          <cell r="E917" t="str">
            <v>FTE</v>
          </cell>
          <cell r="F917" t="str">
            <v>T</v>
          </cell>
          <cell r="G917" t="str">
            <v>TOTAL</v>
          </cell>
          <cell r="H917" t="str">
            <v>RSE</v>
          </cell>
          <cell r="J917" t="str">
            <v>:</v>
          </cell>
          <cell r="K917" t="str">
            <v>NC</v>
          </cell>
          <cell r="M917" t="str">
            <v>V</v>
          </cell>
          <cell r="N917">
            <v>38461.761412037034</v>
          </cell>
          <cell r="O917" t="str">
            <v>GCHATEAUGIRON</v>
          </cell>
          <cell r="P917">
            <v>38681.436168981483</v>
          </cell>
        </row>
        <row r="918">
          <cell r="A918" t="str">
            <v>1988</v>
          </cell>
          <cell r="B918" t="str">
            <v>EE</v>
          </cell>
          <cell r="C918" t="str">
            <v>EN_TE</v>
          </cell>
          <cell r="D918" t="str">
            <v>A00</v>
          </cell>
          <cell r="E918" t="str">
            <v>FTE</v>
          </cell>
          <cell r="F918" t="str">
            <v>T</v>
          </cell>
          <cell r="G918" t="str">
            <v>TOTAL</v>
          </cell>
          <cell r="H918" t="str">
            <v>RSE</v>
          </cell>
          <cell r="J918" t="str">
            <v>:</v>
          </cell>
          <cell r="K918" t="str">
            <v>NC</v>
          </cell>
          <cell r="M918" t="str">
            <v>V</v>
          </cell>
          <cell r="N918">
            <v>38461.761412037034</v>
          </cell>
          <cell r="O918" t="str">
            <v>GCHATEAUGIRON</v>
          </cell>
          <cell r="P918">
            <v>38681.436111111114</v>
          </cell>
        </row>
        <row r="919">
          <cell r="A919" t="str">
            <v>1987</v>
          </cell>
          <cell r="B919" t="str">
            <v>EE</v>
          </cell>
          <cell r="C919" t="str">
            <v>EN_TE</v>
          </cell>
          <cell r="D919" t="str">
            <v>A00</v>
          </cell>
          <cell r="E919" t="str">
            <v>FTE</v>
          </cell>
          <cell r="F919" t="str">
            <v>T</v>
          </cell>
          <cell r="G919" t="str">
            <v>TOTAL</v>
          </cell>
          <cell r="H919" t="str">
            <v>RSE</v>
          </cell>
          <cell r="J919" t="str">
            <v>:</v>
          </cell>
          <cell r="K919" t="str">
            <v>NC</v>
          </cell>
          <cell r="M919" t="str">
            <v>V</v>
          </cell>
          <cell r="N919">
            <v>38461.761412037034</v>
          </cell>
          <cell r="O919" t="str">
            <v>GCHATEAUGIRON</v>
          </cell>
          <cell r="P919">
            <v>38681.436053240737</v>
          </cell>
        </row>
        <row r="920">
          <cell r="A920" t="str">
            <v>1986</v>
          </cell>
          <cell r="B920" t="str">
            <v>EE</v>
          </cell>
          <cell r="C920" t="str">
            <v>EN_TE</v>
          </cell>
          <cell r="D920" t="str">
            <v>A00</v>
          </cell>
          <cell r="E920" t="str">
            <v>FTE</v>
          </cell>
          <cell r="F920" t="str">
            <v>T</v>
          </cell>
          <cell r="G920" t="str">
            <v>TOTAL</v>
          </cell>
          <cell r="H920" t="str">
            <v>RSE</v>
          </cell>
          <cell r="J920" t="str">
            <v>:</v>
          </cell>
          <cell r="K920" t="str">
            <v>NC</v>
          </cell>
          <cell r="M920" t="str">
            <v>V</v>
          </cell>
          <cell r="N920">
            <v>38461.761412037034</v>
          </cell>
          <cell r="O920" t="str">
            <v>GCHATEAUGIRON</v>
          </cell>
          <cell r="P920">
            <v>38681.436006944445</v>
          </cell>
        </row>
        <row r="921">
          <cell r="A921" t="str">
            <v>1985</v>
          </cell>
          <cell r="B921" t="str">
            <v>EE</v>
          </cell>
          <cell r="C921" t="str">
            <v>EN_TE</v>
          </cell>
          <cell r="D921" t="str">
            <v>A00</v>
          </cell>
          <cell r="E921" t="str">
            <v>FTE</v>
          </cell>
          <cell r="F921" t="str">
            <v>T</v>
          </cell>
          <cell r="G921" t="str">
            <v>TOTAL</v>
          </cell>
          <cell r="H921" t="str">
            <v>RSE</v>
          </cell>
          <cell r="J921" t="str">
            <v>:</v>
          </cell>
          <cell r="K921" t="str">
            <v>NC</v>
          </cell>
          <cell r="M921" t="str">
            <v>V</v>
          </cell>
          <cell r="N921">
            <v>38461.761412037034</v>
          </cell>
          <cell r="O921" t="str">
            <v>GCHATEAUGIRON</v>
          </cell>
          <cell r="P921">
            <v>38681.435972222222</v>
          </cell>
        </row>
        <row r="922">
          <cell r="A922" t="str">
            <v>1984</v>
          </cell>
          <cell r="B922" t="str">
            <v>EE</v>
          </cell>
          <cell r="C922" t="str">
            <v>EN_TE</v>
          </cell>
          <cell r="D922" t="str">
            <v>A00</v>
          </cell>
          <cell r="E922" t="str">
            <v>FTE</v>
          </cell>
          <cell r="F922" t="str">
            <v>T</v>
          </cell>
          <cell r="G922" t="str">
            <v>TOTAL</v>
          </cell>
          <cell r="H922" t="str">
            <v>RSE</v>
          </cell>
          <cell r="J922" t="str">
            <v>:</v>
          </cell>
          <cell r="K922" t="str">
            <v>NC</v>
          </cell>
          <cell r="M922" t="str">
            <v>V</v>
          </cell>
          <cell r="N922">
            <v>38461.761412037034</v>
          </cell>
          <cell r="O922" t="str">
            <v>GCHATEAUGIRON</v>
          </cell>
          <cell r="P922">
            <v>38681.435925925929</v>
          </cell>
        </row>
        <row r="923">
          <cell r="A923" t="str">
            <v>1983</v>
          </cell>
          <cell r="B923" t="str">
            <v>EE</v>
          </cell>
          <cell r="C923" t="str">
            <v>EN_TE</v>
          </cell>
          <cell r="D923" t="str">
            <v>A00</v>
          </cell>
          <cell r="E923" t="str">
            <v>FTE</v>
          </cell>
          <cell r="F923" t="str">
            <v>T</v>
          </cell>
          <cell r="G923" t="str">
            <v>TOTAL</v>
          </cell>
          <cell r="H923" t="str">
            <v>RSE</v>
          </cell>
          <cell r="J923" t="str">
            <v>:</v>
          </cell>
          <cell r="K923" t="str">
            <v>NC</v>
          </cell>
          <cell r="M923" t="str">
            <v>V</v>
          </cell>
          <cell r="N923">
            <v>38461.761412037034</v>
          </cell>
          <cell r="O923" t="str">
            <v>GCHATEAUGIRON</v>
          </cell>
          <cell r="P923">
            <v>38681.435891203706</v>
          </cell>
        </row>
        <row r="924">
          <cell r="A924" t="str">
            <v>1982</v>
          </cell>
          <cell r="B924" t="str">
            <v>EE</v>
          </cell>
          <cell r="C924" t="str">
            <v>EN_TE</v>
          </cell>
          <cell r="D924" t="str">
            <v>A00</v>
          </cell>
          <cell r="E924" t="str">
            <v>FTE</v>
          </cell>
          <cell r="F924" t="str">
            <v>T</v>
          </cell>
          <cell r="G924" t="str">
            <v>TOTAL</v>
          </cell>
          <cell r="H924" t="str">
            <v>RSE</v>
          </cell>
          <cell r="J924" t="str">
            <v>:</v>
          </cell>
          <cell r="K924" t="str">
            <v>NC</v>
          </cell>
          <cell r="M924" t="str">
            <v>V</v>
          </cell>
          <cell r="N924">
            <v>38461.761412037034</v>
          </cell>
          <cell r="O924" t="str">
            <v>GCHATEAUGIRON</v>
          </cell>
          <cell r="P924">
            <v>38681.435868055552</v>
          </cell>
        </row>
        <row r="925">
          <cell r="A925" t="str">
            <v>1981</v>
          </cell>
          <cell r="B925" t="str">
            <v>EE</v>
          </cell>
          <cell r="C925" t="str">
            <v>EN_TE</v>
          </cell>
          <cell r="D925" t="str">
            <v>A00</v>
          </cell>
          <cell r="E925" t="str">
            <v>FTE</v>
          </cell>
          <cell r="F925" t="str">
            <v>T</v>
          </cell>
          <cell r="G925" t="str">
            <v>TOTAL</v>
          </cell>
          <cell r="H925" t="str">
            <v>RSE</v>
          </cell>
          <cell r="J925" t="str">
            <v>:</v>
          </cell>
          <cell r="K925" t="str">
            <v>NC</v>
          </cell>
          <cell r="M925" t="str">
            <v>V</v>
          </cell>
          <cell r="N925">
            <v>38461.761412037034</v>
          </cell>
          <cell r="O925" t="str">
            <v>GCHATEAUGIRON</v>
          </cell>
          <cell r="P925">
            <v>38681.435844907406</v>
          </cell>
        </row>
        <row r="926">
          <cell r="A926" t="str">
            <v>1980</v>
          </cell>
          <cell r="B926" t="str">
            <v>EE</v>
          </cell>
          <cell r="C926" t="str">
            <v>EN_TE</v>
          </cell>
          <cell r="D926" t="str">
            <v>A00</v>
          </cell>
          <cell r="E926" t="str">
            <v>FTE</v>
          </cell>
          <cell r="F926" t="str">
            <v>T</v>
          </cell>
          <cell r="G926" t="str">
            <v>TOTAL</v>
          </cell>
          <cell r="H926" t="str">
            <v>RSE</v>
          </cell>
          <cell r="J926" t="str">
            <v>:</v>
          </cell>
          <cell r="K926" t="str">
            <v>NC</v>
          </cell>
          <cell r="M926" t="str">
            <v>V</v>
          </cell>
          <cell r="N926">
            <v>38461.761412037034</v>
          </cell>
          <cell r="O926" t="str">
            <v>GCHATEAUGIRON</v>
          </cell>
          <cell r="P926">
            <v>38681.435810185183</v>
          </cell>
        </row>
        <row r="927">
          <cell r="A927" t="str">
            <v>2002</v>
          </cell>
          <cell r="B927" t="str">
            <v>CY</v>
          </cell>
          <cell r="C927" t="str">
            <v>EN_TE</v>
          </cell>
          <cell r="D927" t="str">
            <v>A00</v>
          </cell>
          <cell r="E927" t="str">
            <v>FTE</v>
          </cell>
          <cell r="F927" t="str">
            <v>T</v>
          </cell>
          <cell r="G927" t="str">
            <v>TOTAL</v>
          </cell>
          <cell r="H927" t="str">
            <v>RSE</v>
          </cell>
          <cell r="I927">
            <v>49.7</v>
          </cell>
          <cell r="K927" t="str">
            <v>MS</v>
          </cell>
          <cell r="M927" t="str">
            <v>V</v>
          </cell>
          <cell r="N927">
            <v>38461.761412037034</v>
          </cell>
          <cell r="O927" t="str">
            <v>GCHATEAUGIRON</v>
          </cell>
          <cell r="P927">
            <v>38681.438171296293</v>
          </cell>
          <cell r="Q927" t="str">
            <v>gchateaug</v>
          </cell>
        </row>
        <row r="928">
          <cell r="A928" t="str">
            <v>2001</v>
          </cell>
          <cell r="B928" t="str">
            <v>CY</v>
          </cell>
          <cell r="C928" t="str">
            <v>EN_TE</v>
          </cell>
          <cell r="D928" t="str">
            <v>A00</v>
          </cell>
          <cell r="E928" t="str">
            <v>FTE</v>
          </cell>
          <cell r="F928" t="str">
            <v>T</v>
          </cell>
          <cell r="G928" t="str">
            <v>TOTAL</v>
          </cell>
          <cell r="H928" t="str">
            <v>RSE</v>
          </cell>
          <cell r="I928">
            <v>37</v>
          </cell>
          <cell r="K928" t="str">
            <v>NC</v>
          </cell>
          <cell r="M928" t="str">
            <v>V</v>
          </cell>
          <cell r="N928">
            <v>38461.761412037034</v>
          </cell>
          <cell r="O928" t="str">
            <v>GCHATEAUGIRON</v>
          </cell>
          <cell r="P928">
            <v>38681.43787037037</v>
          </cell>
        </row>
        <row r="929">
          <cell r="A929" t="str">
            <v>2000</v>
          </cell>
          <cell r="B929" t="str">
            <v>CY</v>
          </cell>
          <cell r="C929" t="str">
            <v>EN_TE</v>
          </cell>
          <cell r="D929" t="str">
            <v>A00</v>
          </cell>
          <cell r="E929" t="str">
            <v>FTE</v>
          </cell>
          <cell r="F929" t="str">
            <v>T</v>
          </cell>
          <cell r="G929" t="str">
            <v>TOTAL</v>
          </cell>
          <cell r="H929" t="str">
            <v>RSE</v>
          </cell>
          <cell r="I929">
            <v>37</v>
          </cell>
          <cell r="K929" t="str">
            <v>NC</v>
          </cell>
          <cell r="M929" t="str">
            <v>V</v>
          </cell>
          <cell r="N929">
            <v>38461.761412037034</v>
          </cell>
          <cell r="O929" t="str">
            <v>GCHATEAUGIRON</v>
          </cell>
          <cell r="P929">
            <v>38681.437627314815</v>
          </cell>
        </row>
        <row r="930">
          <cell r="A930" t="str">
            <v>1999</v>
          </cell>
          <cell r="B930" t="str">
            <v>CY</v>
          </cell>
          <cell r="C930" t="str">
            <v>EN_TE</v>
          </cell>
          <cell r="D930" t="str">
            <v>A00</v>
          </cell>
          <cell r="E930" t="str">
            <v>FTE</v>
          </cell>
          <cell r="F930" t="str">
            <v>T</v>
          </cell>
          <cell r="G930" t="str">
            <v>TOTAL</v>
          </cell>
          <cell r="H930" t="str">
            <v>RSE</v>
          </cell>
          <cell r="I930">
            <v>26</v>
          </cell>
          <cell r="K930" t="str">
            <v>NC</v>
          </cell>
          <cell r="M930" t="str">
            <v>V</v>
          </cell>
          <cell r="N930">
            <v>38461.761412037034</v>
          </cell>
          <cell r="O930" t="str">
            <v>GCHATEAUGIRON</v>
          </cell>
          <cell r="P930">
            <v>38681.437384259261</v>
          </cell>
        </row>
        <row r="931">
          <cell r="A931" t="str">
            <v>1998</v>
          </cell>
          <cell r="B931" t="str">
            <v>CY</v>
          </cell>
          <cell r="C931" t="str">
            <v>EN_TE</v>
          </cell>
          <cell r="D931" t="str">
            <v>A00</v>
          </cell>
          <cell r="E931" t="str">
            <v>FTE</v>
          </cell>
          <cell r="F931" t="str">
            <v>T</v>
          </cell>
          <cell r="G931" t="str">
            <v>TOTAL</v>
          </cell>
          <cell r="H931" t="str">
            <v>RSE</v>
          </cell>
          <cell r="I931">
            <v>20</v>
          </cell>
          <cell r="K931" t="str">
            <v>NC</v>
          </cell>
          <cell r="M931" t="str">
            <v>V</v>
          </cell>
          <cell r="N931">
            <v>38461.761412037034</v>
          </cell>
          <cell r="O931" t="str">
            <v>GCHATEAUGIRON</v>
          </cell>
          <cell r="P931">
            <v>38681.437175925923</v>
          </cell>
        </row>
        <row r="932">
          <cell r="A932" t="str">
            <v>1997</v>
          </cell>
          <cell r="B932" t="str">
            <v>CY</v>
          </cell>
          <cell r="C932" t="str">
            <v>EN_TE</v>
          </cell>
          <cell r="D932" t="str">
            <v>A00</v>
          </cell>
          <cell r="E932" t="str">
            <v>FTE</v>
          </cell>
          <cell r="F932" t="str">
            <v>T</v>
          </cell>
          <cell r="G932" t="str">
            <v>TOTAL</v>
          </cell>
          <cell r="H932" t="str">
            <v>RSE</v>
          </cell>
          <cell r="J932" t="str">
            <v>:</v>
          </cell>
          <cell r="K932" t="str">
            <v>NC</v>
          </cell>
          <cell r="M932" t="str">
            <v>V</v>
          </cell>
          <cell r="N932">
            <v>38461.761412037034</v>
          </cell>
          <cell r="O932" t="str">
            <v>GCHATEAUGIRON</v>
          </cell>
          <cell r="P932">
            <v>38681.436979166669</v>
          </cell>
        </row>
        <row r="933">
          <cell r="A933" t="str">
            <v>1996</v>
          </cell>
          <cell r="B933" t="str">
            <v>CY</v>
          </cell>
          <cell r="C933" t="str">
            <v>EN_TE</v>
          </cell>
          <cell r="D933" t="str">
            <v>A00</v>
          </cell>
          <cell r="E933" t="str">
            <v>FTE</v>
          </cell>
          <cell r="F933" t="str">
            <v>T</v>
          </cell>
          <cell r="G933" t="str">
            <v>TOTAL</v>
          </cell>
          <cell r="H933" t="str">
            <v>RSE</v>
          </cell>
          <cell r="J933" t="str">
            <v>:</v>
          </cell>
          <cell r="K933" t="str">
            <v>NC</v>
          </cell>
          <cell r="M933" t="str">
            <v>V</v>
          </cell>
          <cell r="N933">
            <v>38461.761412037034</v>
          </cell>
          <cell r="O933" t="str">
            <v>GCHATEAUGIRON</v>
          </cell>
          <cell r="P933">
            <v>38681.43681712963</v>
          </cell>
        </row>
        <row r="934">
          <cell r="A934" t="str">
            <v>1995</v>
          </cell>
          <cell r="B934" t="str">
            <v>CY</v>
          </cell>
          <cell r="C934" t="str">
            <v>EN_TE</v>
          </cell>
          <cell r="D934" t="str">
            <v>A00</v>
          </cell>
          <cell r="E934" t="str">
            <v>FTE</v>
          </cell>
          <cell r="F934" t="str">
            <v>T</v>
          </cell>
          <cell r="G934" t="str">
            <v>TOTAL</v>
          </cell>
          <cell r="H934" t="str">
            <v>RSE</v>
          </cell>
          <cell r="J934" t="str">
            <v>:</v>
          </cell>
          <cell r="K934" t="str">
            <v>NC</v>
          </cell>
          <cell r="M934" t="str">
            <v>V</v>
          </cell>
          <cell r="N934">
            <v>38461.761412037034</v>
          </cell>
          <cell r="O934" t="str">
            <v>GCHATEAUGIRON</v>
          </cell>
          <cell r="P934">
            <v>38681.436666666668</v>
          </cell>
        </row>
        <row r="935">
          <cell r="A935" t="str">
            <v>1994</v>
          </cell>
          <cell r="B935" t="str">
            <v>CY</v>
          </cell>
          <cell r="C935" t="str">
            <v>EN_TE</v>
          </cell>
          <cell r="D935" t="str">
            <v>A00</v>
          </cell>
          <cell r="E935" t="str">
            <v>FTE</v>
          </cell>
          <cell r="F935" t="str">
            <v>T</v>
          </cell>
          <cell r="G935" t="str">
            <v>TOTAL</v>
          </cell>
          <cell r="H935" t="str">
            <v>RSE</v>
          </cell>
          <cell r="J935" t="str">
            <v>:</v>
          </cell>
          <cell r="K935" t="str">
            <v>NC</v>
          </cell>
          <cell r="M935" t="str">
            <v>V</v>
          </cell>
          <cell r="N935">
            <v>38461.761412037034</v>
          </cell>
          <cell r="O935" t="str">
            <v>GCHATEAUGIRON</v>
          </cell>
          <cell r="P935">
            <v>38681.436550925922</v>
          </cell>
        </row>
        <row r="936">
          <cell r="A936" t="str">
            <v>1993</v>
          </cell>
          <cell r="B936" t="str">
            <v>CY</v>
          </cell>
          <cell r="C936" t="str">
            <v>EN_TE</v>
          </cell>
          <cell r="D936" t="str">
            <v>A00</v>
          </cell>
          <cell r="E936" t="str">
            <v>FTE</v>
          </cell>
          <cell r="F936" t="str">
            <v>T</v>
          </cell>
          <cell r="G936" t="str">
            <v>TOTAL</v>
          </cell>
          <cell r="H936" t="str">
            <v>RSE</v>
          </cell>
          <cell r="J936" t="str">
            <v>:</v>
          </cell>
          <cell r="K936" t="str">
            <v>NC</v>
          </cell>
          <cell r="M936" t="str">
            <v>V</v>
          </cell>
          <cell r="N936">
            <v>38461.761412037034</v>
          </cell>
          <cell r="O936" t="str">
            <v>GCHATEAUGIRON</v>
          </cell>
          <cell r="P936">
            <v>38681.43644675926</v>
          </cell>
        </row>
        <row r="937">
          <cell r="A937" t="str">
            <v>1992</v>
          </cell>
          <cell r="B937" t="str">
            <v>CY</v>
          </cell>
          <cell r="C937" t="str">
            <v>EN_TE</v>
          </cell>
          <cell r="D937" t="str">
            <v>A00</v>
          </cell>
          <cell r="E937" t="str">
            <v>FTE</v>
          </cell>
          <cell r="F937" t="str">
            <v>T</v>
          </cell>
          <cell r="G937" t="str">
            <v>TOTAL</v>
          </cell>
          <cell r="H937" t="str">
            <v>RSE</v>
          </cell>
          <cell r="I937">
            <v>26</v>
          </cell>
          <cell r="J937" t="str">
            <v>i</v>
          </cell>
          <cell r="K937" t="str">
            <v>NC</v>
          </cell>
          <cell r="M937" t="str">
            <v>V</v>
          </cell>
          <cell r="N937">
            <v>38461.761412037034</v>
          </cell>
          <cell r="O937" t="str">
            <v>GCHATEAUGIRON</v>
          </cell>
          <cell r="P937">
            <v>38681.436365740738</v>
          </cell>
        </row>
        <row r="938">
          <cell r="A938" t="str">
            <v>1991</v>
          </cell>
          <cell r="B938" t="str">
            <v>CY</v>
          </cell>
          <cell r="C938" t="str">
            <v>EN_TE</v>
          </cell>
          <cell r="D938" t="str">
            <v>A00</v>
          </cell>
          <cell r="E938" t="str">
            <v>FTE</v>
          </cell>
          <cell r="F938" t="str">
            <v>T</v>
          </cell>
          <cell r="G938" t="str">
            <v>TOTAL</v>
          </cell>
          <cell r="H938" t="str">
            <v>RSE</v>
          </cell>
          <cell r="I938">
            <v>24</v>
          </cell>
          <cell r="J938" t="str">
            <v>i</v>
          </cell>
          <cell r="K938" t="str">
            <v>NC</v>
          </cell>
          <cell r="M938" t="str">
            <v>V</v>
          </cell>
          <cell r="N938">
            <v>38461.761412037034</v>
          </cell>
          <cell r="O938" t="str">
            <v>GCHATEAUGIRON</v>
          </cell>
          <cell r="P938">
            <v>38681.436284722222</v>
          </cell>
        </row>
        <row r="939">
          <cell r="A939" t="str">
            <v>1990</v>
          </cell>
          <cell r="B939" t="str">
            <v>CY</v>
          </cell>
          <cell r="C939" t="str">
            <v>EN_TE</v>
          </cell>
          <cell r="D939" t="str">
            <v>A00</v>
          </cell>
          <cell r="E939" t="str">
            <v>FTE</v>
          </cell>
          <cell r="F939" t="str">
            <v>T</v>
          </cell>
          <cell r="G939" t="str">
            <v>TOTAL</v>
          </cell>
          <cell r="H939" t="str">
            <v>RSE</v>
          </cell>
          <cell r="J939" t="str">
            <v>:</v>
          </cell>
          <cell r="K939" t="str">
            <v>NC</v>
          </cell>
          <cell r="M939" t="str">
            <v>V</v>
          </cell>
          <cell r="N939">
            <v>38461.761412037034</v>
          </cell>
          <cell r="O939" t="str">
            <v>GCHATEAUGIRON</v>
          </cell>
          <cell r="P939">
            <v>38681.436215277776</v>
          </cell>
        </row>
        <row r="940">
          <cell r="A940" t="str">
            <v>1989</v>
          </cell>
          <cell r="B940" t="str">
            <v>CY</v>
          </cell>
          <cell r="C940" t="str">
            <v>EN_TE</v>
          </cell>
          <cell r="D940" t="str">
            <v>A00</v>
          </cell>
          <cell r="E940" t="str">
            <v>FTE</v>
          </cell>
          <cell r="F940" t="str">
            <v>T</v>
          </cell>
          <cell r="G940" t="str">
            <v>TOTAL</v>
          </cell>
          <cell r="H940" t="str">
            <v>RSE</v>
          </cell>
          <cell r="J940" t="str">
            <v>:</v>
          </cell>
          <cell r="K940" t="str">
            <v>NC</v>
          </cell>
          <cell r="M940" t="str">
            <v>V</v>
          </cell>
          <cell r="N940">
            <v>38461.761412037034</v>
          </cell>
          <cell r="O940" t="str">
            <v>GCHATEAUGIRON</v>
          </cell>
          <cell r="P940">
            <v>38681.436145833337</v>
          </cell>
        </row>
        <row r="941">
          <cell r="A941" t="str">
            <v>1988</v>
          </cell>
          <cell r="B941" t="str">
            <v>CY</v>
          </cell>
          <cell r="C941" t="str">
            <v>EN_TE</v>
          </cell>
          <cell r="D941" t="str">
            <v>A00</v>
          </cell>
          <cell r="E941" t="str">
            <v>FTE</v>
          </cell>
          <cell r="F941" t="str">
            <v>T</v>
          </cell>
          <cell r="G941" t="str">
            <v>TOTAL</v>
          </cell>
          <cell r="H941" t="str">
            <v>RSE</v>
          </cell>
          <cell r="J941" t="str">
            <v>:</v>
          </cell>
          <cell r="K941" t="str">
            <v>NC</v>
          </cell>
          <cell r="M941" t="str">
            <v>V</v>
          </cell>
          <cell r="N941">
            <v>38461.761412037034</v>
          </cell>
          <cell r="O941" t="str">
            <v>GCHATEAUGIRON</v>
          </cell>
          <cell r="P941">
            <v>38681.436099537037</v>
          </cell>
        </row>
        <row r="942">
          <cell r="A942" t="str">
            <v>1987</v>
          </cell>
          <cell r="B942" t="str">
            <v>CY</v>
          </cell>
          <cell r="C942" t="str">
            <v>EN_TE</v>
          </cell>
          <cell r="D942" t="str">
            <v>A00</v>
          </cell>
          <cell r="E942" t="str">
            <v>FTE</v>
          </cell>
          <cell r="F942" t="str">
            <v>T</v>
          </cell>
          <cell r="G942" t="str">
            <v>TOTAL</v>
          </cell>
          <cell r="H942" t="str">
            <v>RSE</v>
          </cell>
          <cell r="J942" t="str">
            <v>:</v>
          </cell>
          <cell r="K942" t="str">
            <v>NC</v>
          </cell>
          <cell r="M942" t="str">
            <v>V</v>
          </cell>
          <cell r="N942">
            <v>38461.761412037034</v>
          </cell>
          <cell r="O942" t="str">
            <v>GCHATEAUGIRON</v>
          </cell>
          <cell r="P942">
            <v>38681.436041666668</v>
          </cell>
        </row>
        <row r="943">
          <cell r="A943" t="str">
            <v>1986</v>
          </cell>
          <cell r="B943" t="str">
            <v>CY</v>
          </cell>
          <cell r="C943" t="str">
            <v>EN_TE</v>
          </cell>
          <cell r="D943" t="str">
            <v>A00</v>
          </cell>
          <cell r="E943" t="str">
            <v>FTE</v>
          </cell>
          <cell r="F943" t="str">
            <v>T</v>
          </cell>
          <cell r="G943" t="str">
            <v>TOTAL</v>
          </cell>
          <cell r="H943" t="str">
            <v>RSE</v>
          </cell>
          <cell r="J943" t="str">
            <v>:</v>
          </cell>
          <cell r="K943" t="str">
            <v>NC</v>
          </cell>
          <cell r="M943" t="str">
            <v>V</v>
          </cell>
          <cell r="N943">
            <v>38461.761412037034</v>
          </cell>
          <cell r="O943" t="str">
            <v>GCHATEAUGIRON</v>
          </cell>
          <cell r="P943">
            <v>38681.435995370368</v>
          </cell>
        </row>
        <row r="944">
          <cell r="A944" t="str">
            <v>1985</v>
          </cell>
          <cell r="B944" t="str">
            <v>CY</v>
          </cell>
          <cell r="C944" t="str">
            <v>EN_TE</v>
          </cell>
          <cell r="D944" t="str">
            <v>A00</v>
          </cell>
          <cell r="E944" t="str">
            <v>FTE</v>
          </cell>
          <cell r="F944" t="str">
            <v>T</v>
          </cell>
          <cell r="G944" t="str">
            <v>TOTAL</v>
          </cell>
          <cell r="H944" t="str">
            <v>RSE</v>
          </cell>
          <cell r="J944" t="str">
            <v>:</v>
          </cell>
          <cell r="K944" t="str">
            <v>NC</v>
          </cell>
          <cell r="M944" t="str">
            <v>V</v>
          </cell>
          <cell r="N944">
            <v>38461.761412037034</v>
          </cell>
          <cell r="O944" t="str">
            <v>GCHATEAUGIRON</v>
          </cell>
          <cell r="P944">
            <v>38681.435960648145</v>
          </cell>
        </row>
        <row r="945">
          <cell r="A945" t="str">
            <v>1984</v>
          </cell>
          <cell r="B945" t="str">
            <v>CY</v>
          </cell>
          <cell r="C945" t="str">
            <v>EN_TE</v>
          </cell>
          <cell r="D945" t="str">
            <v>A00</v>
          </cell>
          <cell r="E945" t="str">
            <v>FTE</v>
          </cell>
          <cell r="F945" t="str">
            <v>T</v>
          </cell>
          <cell r="G945" t="str">
            <v>TOTAL</v>
          </cell>
          <cell r="H945" t="str">
            <v>RSE</v>
          </cell>
          <cell r="J945" t="str">
            <v>:</v>
          </cell>
          <cell r="K945" t="str">
            <v>NC</v>
          </cell>
          <cell r="M945" t="str">
            <v>V</v>
          </cell>
          <cell r="N945">
            <v>38461.761412037034</v>
          </cell>
          <cell r="O945" t="str">
            <v>GCHATEAUGIRON</v>
          </cell>
          <cell r="P945">
            <v>38681.435925925929</v>
          </cell>
        </row>
        <row r="946">
          <cell r="A946" t="str">
            <v>1983</v>
          </cell>
          <cell r="B946" t="str">
            <v>CY</v>
          </cell>
          <cell r="C946" t="str">
            <v>EN_TE</v>
          </cell>
          <cell r="D946" t="str">
            <v>A00</v>
          </cell>
          <cell r="E946" t="str">
            <v>FTE</v>
          </cell>
          <cell r="F946" t="str">
            <v>T</v>
          </cell>
          <cell r="G946" t="str">
            <v>TOTAL</v>
          </cell>
          <cell r="H946" t="str">
            <v>RSE</v>
          </cell>
          <cell r="J946" t="str">
            <v>:</v>
          </cell>
          <cell r="K946" t="str">
            <v>NC</v>
          </cell>
          <cell r="M946" t="str">
            <v>V</v>
          </cell>
          <cell r="N946">
            <v>38461.761412037034</v>
          </cell>
          <cell r="O946" t="str">
            <v>GCHATEAUGIRON</v>
          </cell>
          <cell r="P946">
            <v>38681.435891203706</v>
          </cell>
        </row>
        <row r="947">
          <cell r="A947" t="str">
            <v>1982</v>
          </cell>
          <cell r="B947" t="str">
            <v>CY</v>
          </cell>
          <cell r="C947" t="str">
            <v>EN_TE</v>
          </cell>
          <cell r="D947" t="str">
            <v>A00</v>
          </cell>
          <cell r="E947" t="str">
            <v>FTE</v>
          </cell>
          <cell r="F947" t="str">
            <v>T</v>
          </cell>
          <cell r="G947" t="str">
            <v>TOTAL</v>
          </cell>
          <cell r="H947" t="str">
            <v>RSE</v>
          </cell>
          <cell r="J947" t="str">
            <v>:</v>
          </cell>
          <cell r="K947" t="str">
            <v>NC</v>
          </cell>
          <cell r="M947" t="str">
            <v>V</v>
          </cell>
          <cell r="N947">
            <v>38461.761412037034</v>
          </cell>
          <cell r="O947" t="str">
            <v>GCHATEAUGIRON</v>
          </cell>
          <cell r="P947">
            <v>38681.435856481483</v>
          </cell>
        </row>
        <row r="948">
          <cell r="A948" t="str">
            <v>1981</v>
          </cell>
          <cell r="B948" t="str">
            <v>CY</v>
          </cell>
          <cell r="C948" t="str">
            <v>EN_TE</v>
          </cell>
          <cell r="D948" t="str">
            <v>A00</v>
          </cell>
          <cell r="E948" t="str">
            <v>FTE</v>
          </cell>
          <cell r="F948" t="str">
            <v>T</v>
          </cell>
          <cell r="G948" t="str">
            <v>TOTAL</v>
          </cell>
          <cell r="H948" t="str">
            <v>RSE</v>
          </cell>
          <cell r="J948" t="str">
            <v>:</v>
          </cell>
          <cell r="K948" t="str">
            <v>NC</v>
          </cell>
          <cell r="M948" t="str">
            <v>V</v>
          </cell>
          <cell r="N948">
            <v>38461.761412037034</v>
          </cell>
          <cell r="O948" t="str">
            <v>GCHATEAUGIRON</v>
          </cell>
          <cell r="P948">
            <v>38681.435833333337</v>
          </cell>
        </row>
        <row r="949">
          <cell r="A949" t="str">
            <v>1980</v>
          </cell>
          <cell r="B949" t="str">
            <v>CY</v>
          </cell>
          <cell r="C949" t="str">
            <v>EN_TE</v>
          </cell>
          <cell r="D949" t="str">
            <v>A00</v>
          </cell>
          <cell r="E949" t="str">
            <v>FTE</v>
          </cell>
          <cell r="F949" t="str">
            <v>T</v>
          </cell>
          <cell r="G949" t="str">
            <v>TOTAL</v>
          </cell>
          <cell r="H949" t="str">
            <v>RSE</v>
          </cell>
          <cell r="J949" t="str">
            <v>:</v>
          </cell>
          <cell r="K949" t="str">
            <v>NC</v>
          </cell>
          <cell r="M949" t="str">
            <v>V</v>
          </cell>
          <cell r="N949">
            <v>38461.761412037034</v>
          </cell>
          <cell r="O949" t="str">
            <v>GCHATEAUGIRON</v>
          </cell>
          <cell r="P949">
            <v>38681.435810185183</v>
          </cell>
        </row>
        <row r="950">
          <cell r="A950" t="str">
            <v>2002</v>
          </cell>
          <cell r="B950" t="str">
            <v>LV</v>
          </cell>
          <cell r="C950" t="str">
            <v>EN_TE</v>
          </cell>
          <cell r="D950" t="str">
            <v>A00</v>
          </cell>
          <cell r="E950" t="str">
            <v>FTE</v>
          </cell>
          <cell r="F950" t="str">
            <v>T</v>
          </cell>
          <cell r="G950" t="str">
            <v>TOTAL</v>
          </cell>
          <cell r="H950" t="str">
            <v>RSE</v>
          </cell>
          <cell r="I950">
            <v>715</v>
          </cell>
          <cell r="K950" t="str">
            <v>MS</v>
          </cell>
          <cell r="M950" t="str">
            <v>V</v>
          </cell>
          <cell r="N950">
            <v>38461.761412037034</v>
          </cell>
          <cell r="O950" t="str">
            <v>GCHATEAUGIRON</v>
          </cell>
          <cell r="P950">
            <v>38681.438321759262</v>
          </cell>
          <cell r="Q950" t="str">
            <v>gchateaug</v>
          </cell>
        </row>
        <row r="951">
          <cell r="A951" t="str">
            <v>2001</v>
          </cell>
          <cell r="B951" t="str">
            <v>LV</v>
          </cell>
          <cell r="C951" t="str">
            <v>EN_TE</v>
          </cell>
          <cell r="D951" t="str">
            <v>A00</v>
          </cell>
          <cell r="E951" t="str">
            <v>FTE</v>
          </cell>
          <cell r="F951" t="str">
            <v>T</v>
          </cell>
          <cell r="G951" t="str">
            <v>TOTAL</v>
          </cell>
          <cell r="H951" t="str">
            <v>RSE</v>
          </cell>
          <cell r="I951">
            <v>603</v>
          </cell>
          <cell r="K951" t="str">
            <v>NC</v>
          </cell>
          <cell r="M951" t="str">
            <v>V</v>
          </cell>
          <cell r="N951">
            <v>38461.761412037034</v>
          </cell>
          <cell r="O951" t="str">
            <v>GCHATEAUGIRON</v>
          </cell>
          <cell r="P951">
            <v>38681.438009259262</v>
          </cell>
        </row>
        <row r="952">
          <cell r="A952" t="str">
            <v>2000</v>
          </cell>
          <cell r="B952" t="str">
            <v>LV</v>
          </cell>
          <cell r="C952" t="str">
            <v>EN_TE</v>
          </cell>
          <cell r="D952" t="str">
            <v>A00</v>
          </cell>
          <cell r="E952" t="str">
            <v>FTE</v>
          </cell>
          <cell r="F952" t="str">
            <v>T</v>
          </cell>
          <cell r="G952" t="str">
            <v>TOTAL</v>
          </cell>
          <cell r="H952" t="str">
            <v>RSE</v>
          </cell>
          <cell r="I952">
            <v>970</v>
          </cell>
          <cell r="K952" t="str">
            <v>NC</v>
          </cell>
          <cell r="M952" t="str">
            <v>V</v>
          </cell>
          <cell r="N952">
            <v>38461.761412037034</v>
          </cell>
          <cell r="O952" t="str">
            <v>GCHATEAUGIRON</v>
          </cell>
          <cell r="P952">
            <v>38681.437743055554</v>
          </cell>
        </row>
        <row r="953">
          <cell r="A953" t="str">
            <v>1999</v>
          </cell>
          <cell r="B953" t="str">
            <v>LV</v>
          </cell>
          <cell r="C953" t="str">
            <v>EN_TE</v>
          </cell>
          <cell r="D953" t="str">
            <v>A00</v>
          </cell>
          <cell r="E953" t="str">
            <v>FTE</v>
          </cell>
          <cell r="F953" t="str">
            <v>T</v>
          </cell>
          <cell r="G953" t="str">
            <v>TOTAL</v>
          </cell>
          <cell r="H953" t="str">
            <v>RSE</v>
          </cell>
          <cell r="I953">
            <v>492</v>
          </cell>
          <cell r="K953" t="str">
            <v>NC</v>
          </cell>
          <cell r="M953" t="str">
            <v>V</v>
          </cell>
          <cell r="N953">
            <v>38461.761412037034</v>
          </cell>
          <cell r="O953" t="str">
            <v>GCHATEAUGIRON</v>
          </cell>
          <cell r="P953">
            <v>38681.437511574077</v>
          </cell>
        </row>
        <row r="954">
          <cell r="A954" t="str">
            <v>1998</v>
          </cell>
          <cell r="B954" t="str">
            <v>LV</v>
          </cell>
          <cell r="C954" t="str">
            <v>EN_TE</v>
          </cell>
          <cell r="D954" t="str">
            <v>A00</v>
          </cell>
          <cell r="E954" t="str">
            <v>FTE</v>
          </cell>
          <cell r="F954" t="str">
            <v>T</v>
          </cell>
          <cell r="G954" t="str">
            <v>TOTAL</v>
          </cell>
          <cell r="H954" t="str">
            <v>RSE</v>
          </cell>
          <cell r="I954">
            <v>504</v>
          </cell>
          <cell r="K954" t="str">
            <v>NC</v>
          </cell>
          <cell r="M954" t="str">
            <v>V</v>
          </cell>
          <cell r="N954">
            <v>38461.761412037034</v>
          </cell>
          <cell r="O954" t="str">
            <v>GCHATEAUGIRON</v>
          </cell>
          <cell r="P954">
            <v>38681.437268518515</v>
          </cell>
        </row>
        <row r="955">
          <cell r="A955" t="str">
            <v>1997</v>
          </cell>
          <cell r="B955" t="str">
            <v>LV</v>
          </cell>
          <cell r="C955" t="str">
            <v>EN_TE</v>
          </cell>
          <cell r="D955" t="str">
            <v>A00</v>
          </cell>
          <cell r="E955" t="str">
            <v>FTE</v>
          </cell>
          <cell r="F955" t="str">
            <v>T</v>
          </cell>
          <cell r="G955" t="str">
            <v>TOTAL</v>
          </cell>
          <cell r="H955" t="str">
            <v>RSE</v>
          </cell>
          <cell r="I955">
            <v>540</v>
          </cell>
          <cell r="K955" t="str">
            <v>NC</v>
          </cell>
          <cell r="M955" t="str">
            <v>V</v>
          </cell>
          <cell r="N955">
            <v>38461.761412037034</v>
          </cell>
          <cell r="O955" t="str">
            <v>GCHATEAUGIRON</v>
          </cell>
          <cell r="P955">
            <v>38681.437071759261</v>
          </cell>
        </row>
        <row r="956">
          <cell r="A956" t="str">
            <v>1996</v>
          </cell>
          <cell r="B956" t="str">
            <v>LV</v>
          </cell>
          <cell r="C956" t="str">
            <v>EN_TE</v>
          </cell>
          <cell r="D956" t="str">
            <v>A00</v>
          </cell>
          <cell r="E956" t="str">
            <v>FTE</v>
          </cell>
          <cell r="F956" t="str">
            <v>T</v>
          </cell>
          <cell r="G956" t="str">
            <v>TOTAL</v>
          </cell>
          <cell r="H956" t="str">
            <v>RSE</v>
          </cell>
          <cell r="I956">
            <v>597</v>
          </cell>
          <cell r="K956" t="str">
            <v>NC</v>
          </cell>
          <cell r="M956" t="str">
            <v>V</v>
          </cell>
          <cell r="N956">
            <v>38461.761412037034</v>
          </cell>
          <cell r="O956" t="str">
            <v>GCHATEAUGIRON</v>
          </cell>
          <cell r="P956">
            <v>38681.436898148146</v>
          </cell>
        </row>
        <row r="957">
          <cell r="A957" t="str">
            <v>1995</v>
          </cell>
          <cell r="B957" t="str">
            <v>LV</v>
          </cell>
          <cell r="C957" t="str">
            <v>EN_TE</v>
          </cell>
          <cell r="D957" t="str">
            <v>A00</v>
          </cell>
          <cell r="E957" t="str">
            <v>FTE</v>
          </cell>
          <cell r="F957" t="str">
            <v>T</v>
          </cell>
          <cell r="G957" t="str">
            <v>TOTAL</v>
          </cell>
          <cell r="H957" t="str">
            <v>RSE</v>
          </cell>
          <cell r="I957">
            <v>745</v>
          </cell>
          <cell r="K957" t="str">
            <v>NC</v>
          </cell>
          <cell r="M957" t="str">
            <v>V</v>
          </cell>
          <cell r="N957">
            <v>38461.761412037034</v>
          </cell>
          <cell r="O957" t="str">
            <v>GCHATEAUGIRON</v>
          </cell>
          <cell r="P957">
            <v>38681.436736111114</v>
          </cell>
        </row>
        <row r="958">
          <cell r="A958" t="str">
            <v>1994</v>
          </cell>
          <cell r="B958" t="str">
            <v>LV</v>
          </cell>
          <cell r="C958" t="str">
            <v>EN_TE</v>
          </cell>
          <cell r="D958" t="str">
            <v>A00</v>
          </cell>
          <cell r="E958" t="str">
            <v>FTE</v>
          </cell>
          <cell r="F958" t="str">
            <v>T</v>
          </cell>
          <cell r="G958" t="str">
            <v>TOTAL</v>
          </cell>
          <cell r="H958" t="str">
            <v>RSE</v>
          </cell>
          <cell r="J958" t="str">
            <v>:</v>
          </cell>
          <cell r="K958" t="str">
            <v>NC</v>
          </cell>
          <cell r="M958" t="str">
            <v>V</v>
          </cell>
          <cell r="N958">
            <v>38461.761412037034</v>
          </cell>
          <cell r="O958" t="str">
            <v>GCHATEAUGIRON</v>
          </cell>
          <cell r="P958">
            <v>38681.436597222222</v>
          </cell>
        </row>
        <row r="959">
          <cell r="A959" t="str">
            <v>1993</v>
          </cell>
          <cell r="B959" t="str">
            <v>LV</v>
          </cell>
          <cell r="C959" t="str">
            <v>EN_TE</v>
          </cell>
          <cell r="D959" t="str">
            <v>A00</v>
          </cell>
          <cell r="E959" t="str">
            <v>FTE</v>
          </cell>
          <cell r="F959" t="str">
            <v>T</v>
          </cell>
          <cell r="G959" t="str">
            <v>TOTAL</v>
          </cell>
          <cell r="H959" t="str">
            <v>RSE</v>
          </cell>
          <cell r="I959">
            <v>1338</v>
          </cell>
          <cell r="K959" t="str">
            <v>NC</v>
          </cell>
          <cell r="M959" t="str">
            <v>V</v>
          </cell>
          <cell r="N959">
            <v>38461.761412037034</v>
          </cell>
          <cell r="O959" t="str">
            <v>GCHATEAUGIRON</v>
          </cell>
          <cell r="P959">
            <v>38681.436493055553</v>
          </cell>
        </row>
        <row r="960">
          <cell r="A960" t="str">
            <v>1992</v>
          </cell>
          <cell r="B960" t="str">
            <v>LV</v>
          </cell>
          <cell r="C960" t="str">
            <v>EN_TE</v>
          </cell>
          <cell r="D960" t="str">
            <v>A00</v>
          </cell>
          <cell r="E960" t="str">
            <v>FTE</v>
          </cell>
          <cell r="F960" t="str">
            <v>T</v>
          </cell>
          <cell r="G960" t="str">
            <v>TOTAL</v>
          </cell>
          <cell r="H960" t="str">
            <v>RSE</v>
          </cell>
          <cell r="J960" t="str">
            <v>:</v>
          </cell>
          <cell r="K960" t="str">
            <v>NC</v>
          </cell>
          <cell r="M960" t="str">
            <v>V</v>
          </cell>
          <cell r="N960">
            <v>38461.761412037034</v>
          </cell>
          <cell r="O960" t="str">
            <v>GCHATEAUGIRON</v>
          </cell>
          <cell r="P960">
            <v>38681.436400462961</v>
          </cell>
        </row>
        <row r="961">
          <cell r="A961" t="str">
            <v>1991</v>
          </cell>
          <cell r="B961" t="str">
            <v>LV</v>
          </cell>
          <cell r="C961" t="str">
            <v>EN_TE</v>
          </cell>
          <cell r="D961" t="str">
            <v>A00</v>
          </cell>
          <cell r="E961" t="str">
            <v>FTE</v>
          </cell>
          <cell r="F961" t="str">
            <v>T</v>
          </cell>
          <cell r="G961" t="str">
            <v>TOTAL</v>
          </cell>
          <cell r="H961" t="str">
            <v>RSE</v>
          </cell>
          <cell r="J961" t="str">
            <v>:</v>
          </cell>
          <cell r="K961" t="str">
            <v>NC</v>
          </cell>
          <cell r="M961" t="str">
            <v>V</v>
          </cell>
          <cell r="N961">
            <v>38461.761412037034</v>
          </cell>
          <cell r="O961" t="str">
            <v>GCHATEAUGIRON</v>
          </cell>
          <cell r="P961">
            <v>38681.436319444445</v>
          </cell>
        </row>
        <row r="962">
          <cell r="A962" t="str">
            <v>1990</v>
          </cell>
          <cell r="B962" t="str">
            <v>LV</v>
          </cell>
          <cell r="C962" t="str">
            <v>EN_TE</v>
          </cell>
          <cell r="D962" t="str">
            <v>A00</v>
          </cell>
          <cell r="E962" t="str">
            <v>FTE</v>
          </cell>
          <cell r="F962" t="str">
            <v>T</v>
          </cell>
          <cell r="G962" t="str">
            <v>TOTAL</v>
          </cell>
          <cell r="H962" t="str">
            <v>RSE</v>
          </cell>
          <cell r="J962" t="str">
            <v>:</v>
          </cell>
          <cell r="K962" t="str">
            <v>NC</v>
          </cell>
          <cell r="M962" t="str">
            <v>V</v>
          </cell>
          <cell r="N962">
            <v>38461.761412037034</v>
          </cell>
          <cell r="O962" t="str">
            <v>GCHATEAUGIRON</v>
          </cell>
          <cell r="P962">
            <v>38681.436249999999</v>
          </cell>
        </row>
        <row r="963">
          <cell r="A963" t="str">
            <v>1980</v>
          </cell>
          <cell r="B963" t="str">
            <v>CY</v>
          </cell>
          <cell r="C963" t="str">
            <v>TOTAL</v>
          </cell>
          <cell r="D963" t="str">
            <v>A00</v>
          </cell>
          <cell r="E963" t="str">
            <v>FTE</v>
          </cell>
          <cell r="F963" t="str">
            <v>T</v>
          </cell>
          <cell r="G963" t="str">
            <v>TOTAL</v>
          </cell>
          <cell r="H963" t="str">
            <v>RSE</v>
          </cell>
          <cell r="J963" t="str">
            <v>:</v>
          </cell>
          <cell r="K963" t="str">
            <v>NC</v>
          </cell>
          <cell r="M963" t="str">
            <v>V</v>
          </cell>
          <cell r="N963">
            <v>38461.761412037034</v>
          </cell>
          <cell r="O963" t="str">
            <v>GCHATEAUGIRON</v>
          </cell>
          <cell r="P963">
            <v>38681.435810185183</v>
          </cell>
        </row>
        <row r="964">
          <cell r="A964" t="str">
            <v>2002</v>
          </cell>
          <cell r="B964" t="str">
            <v>LV</v>
          </cell>
          <cell r="C964" t="str">
            <v>TOTAL</v>
          </cell>
          <cell r="D964" t="str">
            <v>A00</v>
          </cell>
          <cell r="E964" t="str">
            <v>FTE</v>
          </cell>
          <cell r="F964" t="str">
            <v>T</v>
          </cell>
          <cell r="G964" t="str">
            <v>TOTAL</v>
          </cell>
          <cell r="H964" t="str">
            <v>RSE</v>
          </cell>
          <cell r="I964">
            <v>3451</v>
          </cell>
          <cell r="K964" t="str">
            <v>MS</v>
          </cell>
          <cell r="M964" t="str">
            <v>V</v>
          </cell>
          <cell r="N964">
            <v>38461.761412037034</v>
          </cell>
          <cell r="O964" t="str">
            <v>GCHATEAUGIRON</v>
          </cell>
          <cell r="P964">
            <v>38681.438321759262</v>
          </cell>
          <cell r="Q964" t="str">
            <v>gchateaug</v>
          </cell>
        </row>
        <row r="965">
          <cell r="A965" t="str">
            <v>2001</v>
          </cell>
          <cell r="B965" t="str">
            <v>LV</v>
          </cell>
          <cell r="C965" t="str">
            <v>TOTAL</v>
          </cell>
          <cell r="D965" t="str">
            <v>A00</v>
          </cell>
          <cell r="E965" t="str">
            <v>FTE</v>
          </cell>
          <cell r="F965" t="str">
            <v>T</v>
          </cell>
          <cell r="G965" t="str">
            <v>TOTAL</v>
          </cell>
          <cell r="H965" t="str">
            <v>RSE</v>
          </cell>
          <cell r="I965">
            <v>3497</v>
          </cell>
          <cell r="K965" t="str">
            <v>NC</v>
          </cell>
          <cell r="M965" t="str">
            <v>V</v>
          </cell>
          <cell r="N965">
            <v>38461.761412037034</v>
          </cell>
          <cell r="O965" t="str">
            <v>GCHATEAUGIRON</v>
          </cell>
          <cell r="P965">
            <v>38681.438009259262</v>
          </cell>
        </row>
        <row r="966">
          <cell r="A966" t="str">
            <v>2000</v>
          </cell>
          <cell r="B966" t="str">
            <v>LV</v>
          </cell>
          <cell r="C966" t="str">
            <v>TOTAL</v>
          </cell>
          <cell r="D966" t="str">
            <v>A00</v>
          </cell>
          <cell r="E966" t="str">
            <v>FTE</v>
          </cell>
          <cell r="F966" t="str">
            <v>T</v>
          </cell>
          <cell r="G966" t="str">
            <v>TOTAL</v>
          </cell>
          <cell r="H966" t="str">
            <v>RSE</v>
          </cell>
          <cell r="I966">
            <v>3814</v>
          </cell>
          <cell r="K966" t="str">
            <v>NC</v>
          </cell>
          <cell r="M966" t="str">
            <v>V</v>
          </cell>
          <cell r="N966">
            <v>38461.761412037034</v>
          </cell>
          <cell r="O966" t="str">
            <v>GCHATEAUGIRON</v>
          </cell>
          <cell r="P966">
            <v>38681.437743055554</v>
          </cell>
        </row>
        <row r="967">
          <cell r="A967" t="str">
            <v>1999</v>
          </cell>
          <cell r="B967" t="str">
            <v>LV</v>
          </cell>
          <cell r="C967" t="str">
            <v>TOTAL</v>
          </cell>
          <cell r="D967" t="str">
            <v>A00</v>
          </cell>
          <cell r="E967" t="str">
            <v>FTE</v>
          </cell>
          <cell r="F967" t="str">
            <v>T</v>
          </cell>
          <cell r="G967" t="str">
            <v>TOTAL</v>
          </cell>
          <cell r="H967" t="str">
            <v>RSE</v>
          </cell>
          <cell r="I967">
            <v>2626</v>
          </cell>
          <cell r="K967" t="str">
            <v>NC</v>
          </cell>
          <cell r="M967" t="str">
            <v>V</v>
          </cell>
          <cell r="N967">
            <v>38461.761412037034</v>
          </cell>
          <cell r="O967" t="str">
            <v>GCHATEAUGIRON</v>
          </cell>
          <cell r="P967">
            <v>38681.437511574077</v>
          </cell>
        </row>
        <row r="968">
          <cell r="A968" t="str">
            <v>1998</v>
          </cell>
          <cell r="B968" t="str">
            <v>LV</v>
          </cell>
          <cell r="C968" t="str">
            <v>TOTAL</v>
          </cell>
          <cell r="D968" t="str">
            <v>A00</v>
          </cell>
          <cell r="E968" t="str">
            <v>FTE</v>
          </cell>
          <cell r="F968" t="str">
            <v>T</v>
          </cell>
          <cell r="G968" t="str">
            <v>TOTAL</v>
          </cell>
          <cell r="H968" t="str">
            <v>RSE</v>
          </cell>
          <cell r="I968">
            <v>2557</v>
          </cell>
          <cell r="K968" t="str">
            <v>NC</v>
          </cell>
          <cell r="M968" t="str">
            <v>V</v>
          </cell>
          <cell r="N968">
            <v>38461.761412037034</v>
          </cell>
          <cell r="O968" t="str">
            <v>GCHATEAUGIRON</v>
          </cell>
          <cell r="P968">
            <v>38681.437268518515</v>
          </cell>
        </row>
        <row r="969">
          <cell r="A969" t="str">
            <v>1997</v>
          </cell>
          <cell r="B969" t="str">
            <v>LV</v>
          </cell>
          <cell r="C969" t="str">
            <v>TOTAL</v>
          </cell>
          <cell r="D969" t="str">
            <v>A00</v>
          </cell>
          <cell r="E969" t="str">
            <v>FTE</v>
          </cell>
          <cell r="F969" t="str">
            <v>T</v>
          </cell>
          <cell r="G969" t="str">
            <v>TOTAL</v>
          </cell>
          <cell r="H969" t="str">
            <v>RSE</v>
          </cell>
          <cell r="I969">
            <v>2610</v>
          </cell>
          <cell r="K969" t="str">
            <v>NC</v>
          </cell>
          <cell r="M969" t="str">
            <v>V</v>
          </cell>
          <cell r="N969">
            <v>38461.761412037034</v>
          </cell>
          <cell r="O969" t="str">
            <v>GCHATEAUGIRON</v>
          </cell>
          <cell r="P969">
            <v>38681.437071759261</v>
          </cell>
        </row>
        <row r="970">
          <cell r="A970" t="str">
            <v>1996</v>
          </cell>
          <cell r="B970" t="str">
            <v>LV</v>
          </cell>
          <cell r="C970" t="str">
            <v>TOTAL</v>
          </cell>
          <cell r="D970" t="str">
            <v>A00</v>
          </cell>
          <cell r="E970" t="str">
            <v>FTE</v>
          </cell>
          <cell r="F970" t="str">
            <v>T</v>
          </cell>
          <cell r="G970" t="str">
            <v>TOTAL</v>
          </cell>
          <cell r="H970" t="str">
            <v>RSE</v>
          </cell>
          <cell r="I970">
            <v>2839</v>
          </cell>
          <cell r="K970" t="str">
            <v>NC</v>
          </cell>
          <cell r="M970" t="str">
            <v>V</v>
          </cell>
          <cell r="N970">
            <v>38461.761412037034</v>
          </cell>
          <cell r="O970" t="str">
            <v>GCHATEAUGIRON</v>
          </cell>
          <cell r="P970">
            <v>38681.436898148146</v>
          </cell>
        </row>
        <row r="971">
          <cell r="A971" t="str">
            <v>1995</v>
          </cell>
          <cell r="B971" t="str">
            <v>LV</v>
          </cell>
          <cell r="C971" t="str">
            <v>TOTAL</v>
          </cell>
          <cell r="D971" t="str">
            <v>A00</v>
          </cell>
          <cell r="E971" t="str">
            <v>FTE</v>
          </cell>
          <cell r="F971" t="str">
            <v>T</v>
          </cell>
          <cell r="G971" t="str">
            <v>TOTAL</v>
          </cell>
          <cell r="H971" t="str">
            <v>RSE</v>
          </cell>
          <cell r="I971">
            <v>3072</v>
          </cell>
          <cell r="K971" t="str">
            <v>NC</v>
          </cell>
          <cell r="M971" t="str">
            <v>V</v>
          </cell>
          <cell r="N971">
            <v>38461.761412037034</v>
          </cell>
          <cell r="O971" t="str">
            <v>GCHATEAUGIRON</v>
          </cell>
          <cell r="P971">
            <v>38681.436736111114</v>
          </cell>
        </row>
        <row r="972">
          <cell r="A972" t="str">
            <v>1994</v>
          </cell>
          <cell r="B972" t="str">
            <v>LV</v>
          </cell>
          <cell r="C972" t="str">
            <v>TOTAL</v>
          </cell>
          <cell r="D972" t="str">
            <v>A00</v>
          </cell>
          <cell r="E972" t="str">
            <v>FTE</v>
          </cell>
          <cell r="F972" t="str">
            <v>T</v>
          </cell>
          <cell r="G972" t="str">
            <v>TOTAL</v>
          </cell>
          <cell r="H972" t="str">
            <v>RSE</v>
          </cell>
          <cell r="I972">
            <v>3010</v>
          </cell>
          <cell r="K972" t="str">
            <v>NC</v>
          </cell>
          <cell r="M972" t="str">
            <v>V</v>
          </cell>
          <cell r="N972">
            <v>38461.761412037034</v>
          </cell>
          <cell r="O972" t="str">
            <v>GCHATEAUGIRON</v>
          </cell>
          <cell r="P972">
            <v>38681.436608796299</v>
          </cell>
        </row>
        <row r="973">
          <cell r="A973" t="str">
            <v>1993</v>
          </cell>
          <cell r="B973" t="str">
            <v>LV</v>
          </cell>
          <cell r="C973" t="str">
            <v>TOTAL</v>
          </cell>
          <cell r="D973" t="str">
            <v>A00</v>
          </cell>
          <cell r="E973" t="str">
            <v>FTE</v>
          </cell>
          <cell r="F973" t="str">
            <v>T</v>
          </cell>
          <cell r="G973" t="str">
            <v>TOTAL</v>
          </cell>
          <cell r="H973" t="str">
            <v>RSE</v>
          </cell>
          <cell r="I973">
            <v>3999</v>
          </cell>
          <cell r="K973" t="str">
            <v>NC</v>
          </cell>
          <cell r="M973" t="str">
            <v>V</v>
          </cell>
          <cell r="N973">
            <v>38461.761412037034</v>
          </cell>
          <cell r="O973" t="str">
            <v>GCHATEAUGIRON</v>
          </cell>
          <cell r="P973">
            <v>38681.436493055553</v>
          </cell>
        </row>
        <row r="974">
          <cell r="A974" t="str">
            <v>1992</v>
          </cell>
          <cell r="B974" t="str">
            <v>LV</v>
          </cell>
          <cell r="C974" t="str">
            <v>TOTAL</v>
          </cell>
          <cell r="D974" t="str">
            <v>A00</v>
          </cell>
          <cell r="E974" t="str">
            <v>FTE</v>
          </cell>
          <cell r="F974" t="str">
            <v>T</v>
          </cell>
          <cell r="G974" t="str">
            <v>TOTAL</v>
          </cell>
          <cell r="H974" t="str">
            <v>RSE</v>
          </cell>
          <cell r="J974" t="str">
            <v>:</v>
          </cell>
          <cell r="K974" t="str">
            <v>NC</v>
          </cell>
          <cell r="M974" t="str">
            <v>V</v>
          </cell>
          <cell r="N974">
            <v>38461.761412037034</v>
          </cell>
          <cell r="O974" t="str">
            <v>GCHATEAUGIRON</v>
          </cell>
          <cell r="P974">
            <v>38681.436400462961</v>
          </cell>
        </row>
        <row r="975">
          <cell r="A975" t="str">
            <v>1991</v>
          </cell>
          <cell r="B975" t="str">
            <v>LV</v>
          </cell>
          <cell r="C975" t="str">
            <v>TOTAL</v>
          </cell>
          <cell r="D975" t="str">
            <v>A00</v>
          </cell>
          <cell r="E975" t="str">
            <v>FTE</v>
          </cell>
          <cell r="F975" t="str">
            <v>T</v>
          </cell>
          <cell r="G975" t="str">
            <v>TOTAL</v>
          </cell>
          <cell r="H975" t="str">
            <v>RSE</v>
          </cell>
          <cell r="J975" t="str">
            <v>:</v>
          </cell>
          <cell r="K975" t="str">
            <v>NC</v>
          </cell>
          <cell r="M975" t="str">
            <v>V</v>
          </cell>
          <cell r="N975">
            <v>38461.761412037034</v>
          </cell>
          <cell r="O975" t="str">
            <v>GCHATEAUGIRON</v>
          </cell>
          <cell r="P975">
            <v>38681.436319444445</v>
          </cell>
        </row>
        <row r="976">
          <cell r="A976" t="str">
            <v>1990</v>
          </cell>
          <cell r="B976" t="str">
            <v>LV</v>
          </cell>
          <cell r="C976" t="str">
            <v>TOTAL</v>
          </cell>
          <cell r="D976" t="str">
            <v>A00</v>
          </cell>
          <cell r="E976" t="str">
            <v>FTE</v>
          </cell>
          <cell r="F976" t="str">
            <v>T</v>
          </cell>
          <cell r="G976" t="str">
            <v>TOTAL</v>
          </cell>
          <cell r="H976" t="str">
            <v>RSE</v>
          </cell>
          <cell r="J976" t="str">
            <v>:</v>
          </cell>
          <cell r="K976" t="str">
            <v>NC</v>
          </cell>
          <cell r="M976" t="str">
            <v>V</v>
          </cell>
          <cell r="N976">
            <v>38461.761412037034</v>
          </cell>
          <cell r="O976" t="str">
            <v>GCHATEAUGIRON</v>
          </cell>
          <cell r="P976">
            <v>38681.436249999999</v>
          </cell>
        </row>
        <row r="977">
          <cell r="A977" t="str">
            <v>1989</v>
          </cell>
          <cell r="B977" t="str">
            <v>LV</v>
          </cell>
          <cell r="C977" t="str">
            <v>TOTAL</v>
          </cell>
          <cell r="D977" t="str">
            <v>A00</v>
          </cell>
          <cell r="E977" t="str">
            <v>FTE</v>
          </cell>
          <cell r="F977" t="str">
            <v>T</v>
          </cell>
          <cell r="G977" t="str">
            <v>TOTAL</v>
          </cell>
          <cell r="H977" t="str">
            <v>RSE</v>
          </cell>
          <cell r="J977" t="str">
            <v>:</v>
          </cell>
          <cell r="K977" t="str">
            <v>NC</v>
          </cell>
          <cell r="M977" t="str">
            <v>V</v>
          </cell>
          <cell r="N977">
            <v>38461.761412037034</v>
          </cell>
          <cell r="O977" t="str">
            <v>GCHATEAUGIRON</v>
          </cell>
          <cell r="P977">
            <v>38681.436180555553</v>
          </cell>
        </row>
        <row r="978">
          <cell r="A978" t="str">
            <v>1988</v>
          </cell>
          <cell r="B978" t="str">
            <v>LV</v>
          </cell>
          <cell r="C978" t="str">
            <v>TOTAL</v>
          </cell>
          <cell r="D978" t="str">
            <v>A00</v>
          </cell>
          <cell r="E978" t="str">
            <v>FTE</v>
          </cell>
          <cell r="F978" t="str">
            <v>T</v>
          </cell>
          <cell r="G978" t="str">
            <v>TOTAL</v>
          </cell>
          <cell r="H978" t="str">
            <v>RSE</v>
          </cell>
          <cell r="J978" t="str">
            <v>:</v>
          </cell>
          <cell r="K978" t="str">
            <v>NC</v>
          </cell>
          <cell r="M978" t="str">
            <v>V</v>
          </cell>
          <cell r="N978">
            <v>38461.761412037034</v>
          </cell>
          <cell r="O978" t="str">
            <v>GCHATEAUGIRON</v>
          </cell>
          <cell r="P978">
            <v>38681.436122685183</v>
          </cell>
        </row>
        <row r="979">
          <cell r="A979" t="str">
            <v>1987</v>
          </cell>
          <cell r="B979" t="str">
            <v>LV</v>
          </cell>
          <cell r="C979" t="str">
            <v>TOTAL</v>
          </cell>
          <cell r="D979" t="str">
            <v>A00</v>
          </cell>
          <cell r="E979" t="str">
            <v>FTE</v>
          </cell>
          <cell r="F979" t="str">
            <v>T</v>
          </cell>
          <cell r="G979" t="str">
            <v>TOTAL</v>
          </cell>
          <cell r="H979" t="str">
            <v>RSE</v>
          </cell>
          <cell r="J979" t="str">
            <v>:</v>
          </cell>
          <cell r="K979" t="str">
            <v>NC</v>
          </cell>
          <cell r="M979" t="str">
            <v>V</v>
          </cell>
          <cell r="N979">
            <v>38461.761412037034</v>
          </cell>
          <cell r="O979" t="str">
            <v>GCHATEAUGIRON</v>
          </cell>
          <cell r="P979">
            <v>38681.436076388891</v>
          </cell>
        </row>
        <row r="980">
          <cell r="A980" t="str">
            <v>1986</v>
          </cell>
          <cell r="B980" t="str">
            <v>LV</v>
          </cell>
          <cell r="C980" t="str">
            <v>TOTAL</v>
          </cell>
          <cell r="D980" t="str">
            <v>A00</v>
          </cell>
          <cell r="E980" t="str">
            <v>FTE</v>
          </cell>
          <cell r="F980" t="str">
            <v>T</v>
          </cell>
          <cell r="G980" t="str">
            <v>TOTAL</v>
          </cell>
          <cell r="H980" t="str">
            <v>RSE</v>
          </cell>
          <cell r="J980" t="str">
            <v>:</v>
          </cell>
          <cell r="K980" t="str">
            <v>NC</v>
          </cell>
          <cell r="M980" t="str">
            <v>V</v>
          </cell>
          <cell r="N980">
            <v>38461.761412037034</v>
          </cell>
          <cell r="O980" t="str">
            <v>GCHATEAUGIRON</v>
          </cell>
          <cell r="P980">
            <v>38681.436018518521</v>
          </cell>
        </row>
        <row r="981">
          <cell r="A981" t="str">
            <v>1985</v>
          </cell>
          <cell r="B981" t="str">
            <v>LV</v>
          </cell>
          <cell r="C981" t="str">
            <v>TOTAL</v>
          </cell>
          <cell r="D981" t="str">
            <v>A00</v>
          </cell>
          <cell r="E981" t="str">
            <v>FTE</v>
          </cell>
          <cell r="F981" t="str">
            <v>T</v>
          </cell>
          <cell r="G981" t="str">
            <v>TOTAL</v>
          </cell>
          <cell r="H981" t="str">
            <v>RSE</v>
          </cell>
          <cell r="J981" t="str">
            <v>:</v>
          </cell>
          <cell r="K981" t="str">
            <v>NC</v>
          </cell>
          <cell r="M981" t="str">
            <v>V</v>
          </cell>
          <cell r="N981">
            <v>38461.761412037034</v>
          </cell>
          <cell r="O981" t="str">
            <v>GCHATEAUGIRON</v>
          </cell>
          <cell r="P981">
            <v>38681.435983796298</v>
          </cell>
        </row>
        <row r="982">
          <cell r="A982" t="str">
            <v>1984</v>
          </cell>
          <cell r="B982" t="str">
            <v>LV</v>
          </cell>
          <cell r="C982" t="str">
            <v>TOTAL</v>
          </cell>
          <cell r="D982" t="str">
            <v>A00</v>
          </cell>
          <cell r="E982" t="str">
            <v>FTE</v>
          </cell>
          <cell r="F982" t="str">
            <v>T</v>
          </cell>
          <cell r="G982" t="str">
            <v>TOTAL</v>
          </cell>
          <cell r="H982" t="str">
            <v>RSE</v>
          </cell>
          <cell r="J982" t="str">
            <v>:</v>
          </cell>
          <cell r="K982" t="str">
            <v>NC</v>
          </cell>
          <cell r="M982" t="str">
            <v>V</v>
          </cell>
          <cell r="N982">
            <v>38461.761412037034</v>
          </cell>
          <cell r="O982" t="str">
            <v>GCHATEAUGIRON</v>
          </cell>
          <cell r="P982">
            <v>38681.435937499999</v>
          </cell>
        </row>
        <row r="983">
          <cell r="A983" t="str">
            <v>1983</v>
          </cell>
          <cell r="B983" t="str">
            <v>LV</v>
          </cell>
          <cell r="C983" t="str">
            <v>TOTAL</v>
          </cell>
          <cell r="D983" t="str">
            <v>A00</v>
          </cell>
          <cell r="E983" t="str">
            <v>FTE</v>
          </cell>
          <cell r="F983" t="str">
            <v>T</v>
          </cell>
          <cell r="G983" t="str">
            <v>TOTAL</v>
          </cell>
          <cell r="H983" t="str">
            <v>RSE</v>
          </cell>
          <cell r="J983" t="str">
            <v>:</v>
          </cell>
          <cell r="K983" t="str">
            <v>NC</v>
          </cell>
          <cell r="M983" t="str">
            <v>V</v>
          </cell>
          <cell r="N983">
            <v>38461.761412037034</v>
          </cell>
          <cell r="O983" t="str">
            <v>GCHATEAUGIRON</v>
          </cell>
          <cell r="P983">
            <v>38681.435902777775</v>
          </cell>
        </row>
        <row r="984">
          <cell r="A984" t="str">
            <v>1982</v>
          </cell>
          <cell r="B984" t="str">
            <v>LV</v>
          </cell>
          <cell r="C984" t="str">
            <v>TOTAL</v>
          </cell>
          <cell r="D984" t="str">
            <v>A00</v>
          </cell>
          <cell r="E984" t="str">
            <v>FTE</v>
          </cell>
          <cell r="F984" t="str">
            <v>T</v>
          </cell>
          <cell r="G984" t="str">
            <v>TOTAL</v>
          </cell>
          <cell r="H984" t="str">
            <v>RSE</v>
          </cell>
          <cell r="J984" t="str">
            <v>:</v>
          </cell>
          <cell r="K984" t="str">
            <v>NC</v>
          </cell>
          <cell r="M984" t="str">
            <v>V</v>
          </cell>
          <cell r="N984">
            <v>38461.761412037034</v>
          </cell>
          <cell r="O984" t="str">
            <v>GCHATEAUGIRON</v>
          </cell>
          <cell r="P984">
            <v>38681.435879629629</v>
          </cell>
        </row>
        <row r="985">
          <cell r="A985" t="str">
            <v>1981</v>
          </cell>
          <cell r="B985" t="str">
            <v>LV</v>
          </cell>
          <cell r="C985" t="str">
            <v>TOTAL</v>
          </cell>
          <cell r="D985" t="str">
            <v>A00</v>
          </cell>
          <cell r="E985" t="str">
            <v>FTE</v>
          </cell>
          <cell r="F985" t="str">
            <v>T</v>
          </cell>
          <cell r="G985" t="str">
            <v>TOTAL</v>
          </cell>
          <cell r="H985" t="str">
            <v>RSE</v>
          </cell>
          <cell r="J985" t="str">
            <v>:</v>
          </cell>
          <cell r="K985" t="str">
            <v>NC</v>
          </cell>
          <cell r="M985" t="str">
            <v>V</v>
          </cell>
          <cell r="N985">
            <v>38461.761412037034</v>
          </cell>
          <cell r="O985" t="str">
            <v>GCHATEAUGIRON</v>
          </cell>
          <cell r="P985">
            <v>38681.435844907406</v>
          </cell>
        </row>
        <row r="986">
          <cell r="A986" t="str">
            <v>1980</v>
          </cell>
          <cell r="B986" t="str">
            <v>LV</v>
          </cell>
          <cell r="C986" t="str">
            <v>TOTAL</v>
          </cell>
          <cell r="D986" t="str">
            <v>A00</v>
          </cell>
          <cell r="E986" t="str">
            <v>FTE</v>
          </cell>
          <cell r="F986" t="str">
            <v>T</v>
          </cell>
          <cell r="G986" t="str">
            <v>TOTAL</v>
          </cell>
          <cell r="H986" t="str">
            <v>RSE</v>
          </cell>
          <cell r="J986" t="str">
            <v>:</v>
          </cell>
          <cell r="K986" t="str">
            <v>NC</v>
          </cell>
          <cell r="M986" t="str">
            <v>V</v>
          </cell>
          <cell r="N986">
            <v>38461.761412037034</v>
          </cell>
          <cell r="O986" t="str">
            <v>GCHATEAUGIRON</v>
          </cell>
          <cell r="P986">
            <v>38681.43582175926</v>
          </cell>
        </row>
        <row r="987">
          <cell r="A987" t="str">
            <v>2002</v>
          </cell>
          <cell r="B987" t="str">
            <v>LT</v>
          </cell>
          <cell r="C987" t="str">
            <v>TOTAL</v>
          </cell>
          <cell r="D987" t="str">
            <v>A00</v>
          </cell>
          <cell r="E987" t="str">
            <v>FTE</v>
          </cell>
          <cell r="F987" t="str">
            <v>T</v>
          </cell>
          <cell r="G987" t="str">
            <v>TOTAL</v>
          </cell>
          <cell r="H987" t="str">
            <v>RSE</v>
          </cell>
          <cell r="I987">
            <v>6326</v>
          </cell>
          <cell r="K987" t="str">
            <v>MS</v>
          </cell>
          <cell r="M987" t="str">
            <v>V</v>
          </cell>
          <cell r="N987">
            <v>38461.761412037034</v>
          </cell>
          <cell r="O987" t="str">
            <v>GCHATEAUGIRON</v>
          </cell>
          <cell r="P987">
            <v>38681.438310185185</v>
          </cell>
          <cell r="Q987" t="str">
            <v>gchateaug</v>
          </cell>
        </row>
        <row r="988">
          <cell r="A988" t="str">
            <v>2001</v>
          </cell>
          <cell r="B988" t="str">
            <v>LT</v>
          </cell>
          <cell r="C988" t="str">
            <v>TOTAL</v>
          </cell>
          <cell r="D988" t="str">
            <v>A00</v>
          </cell>
          <cell r="E988" t="str">
            <v>FTE</v>
          </cell>
          <cell r="F988" t="str">
            <v>T</v>
          </cell>
          <cell r="G988" t="str">
            <v>TOTAL</v>
          </cell>
          <cell r="H988" t="str">
            <v>RSE</v>
          </cell>
          <cell r="I988">
            <v>8075</v>
          </cell>
          <cell r="K988" t="str">
            <v>NC</v>
          </cell>
          <cell r="M988" t="str">
            <v>V</v>
          </cell>
          <cell r="N988">
            <v>38461.761412037034</v>
          </cell>
          <cell r="O988" t="str">
            <v>GCHATEAUGIRON</v>
          </cell>
          <cell r="P988">
            <v>38681.437997685185</v>
          </cell>
        </row>
        <row r="989">
          <cell r="A989" t="str">
            <v>2000</v>
          </cell>
          <cell r="B989" t="str">
            <v>LT</v>
          </cell>
          <cell r="C989" t="str">
            <v>TOTAL</v>
          </cell>
          <cell r="D989" t="str">
            <v>A00</v>
          </cell>
          <cell r="E989" t="str">
            <v>FTE</v>
          </cell>
          <cell r="F989" t="str">
            <v>T</v>
          </cell>
          <cell r="G989" t="str">
            <v>TOTAL</v>
          </cell>
          <cell r="H989" t="str">
            <v>RSE</v>
          </cell>
          <cell r="I989">
            <v>7777</v>
          </cell>
          <cell r="K989" t="str">
            <v>NC</v>
          </cell>
          <cell r="M989" t="str">
            <v>V</v>
          </cell>
          <cell r="N989">
            <v>38461.761412037034</v>
          </cell>
          <cell r="O989" t="str">
            <v>GCHATEAUGIRON</v>
          </cell>
          <cell r="P989">
            <v>38681.437743055554</v>
          </cell>
        </row>
        <row r="990">
          <cell r="A990" t="str">
            <v>1999</v>
          </cell>
          <cell r="B990" t="str">
            <v>LT</v>
          </cell>
          <cell r="C990" t="str">
            <v>TOTAL</v>
          </cell>
          <cell r="D990" t="str">
            <v>A00</v>
          </cell>
          <cell r="E990" t="str">
            <v>FTE</v>
          </cell>
          <cell r="F990" t="str">
            <v>T</v>
          </cell>
          <cell r="G990" t="str">
            <v>TOTAL</v>
          </cell>
          <cell r="H990" t="str">
            <v>RSE</v>
          </cell>
          <cell r="I990">
            <v>8539</v>
          </cell>
          <cell r="K990" t="str">
            <v>NC</v>
          </cell>
          <cell r="M990" t="str">
            <v>V</v>
          </cell>
          <cell r="N990">
            <v>38461.761412037034</v>
          </cell>
          <cell r="O990" t="str">
            <v>GCHATEAUGIRON</v>
          </cell>
          <cell r="P990">
            <v>38681.4375</v>
          </cell>
        </row>
        <row r="991">
          <cell r="A991" t="str">
            <v>1998</v>
          </cell>
          <cell r="B991" t="str">
            <v>LT</v>
          </cell>
          <cell r="C991" t="str">
            <v>TOTAL</v>
          </cell>
          <cell r="D991" t="str">
            <v>A00</v>
          </cell>
          <cell r="E991" t="str">
            <v>FTE</v>
          </cell>
          <cell r="F991" t="str">
            <v>T</v>
          </cell>
          <cell r="G991" t="str">
            <v>TOTAL</v>
          </cell>
          <cell r="H991" t="str">
            <v>RSE</v>
          </cell>
          <cell r="I991">
            <v>8436</v>
          </cell>
          <cell r="K991" t="str">
            <v>NC</v>
          </cell>
          <cell r="M991" t="str">
            <v>V</v>
          </cell>
          <cell r="N991">
            <v>38461.761412037034</v>
          </cell>
          <cell r="O991" t="str">
            <v>GCHATEAUGIRON</v>
          </cell>
          <cell r="P991">
            <v>38681.437268518515</v>
          </cell>
        </row>
        <row r="992">
          <cell r="A992" t="str">
            <v>1997</v>
          </cell>
          <cell r="B992" t="str">
            <v>LT</v>
          </cell>
          <cell r="C992" t="str">
            <v>TOTAL</v>
          </cell>
          <cell r="D992" t="str">
            <v>A00</v>
          </cell>
          <cell r="E992" t="str">
            <v>FTE</v>
          </cell>
          <cell r="F992" t="str">
            <v>T</v>
          </cell>
          <cell r="G992" t="str">
            <v>TOTAL</v>
          </cell>
          <cell r="H992" t="str">
            <v>RSE</v>
          </cell>
          <cell r="I992">
            <v>7800</v>
          </cell>
          <cell r="K992" t="str">
            <v>NC</v>
          </cell>
          <cell r="M992" t="str">
            <v>V</v>
          </cell>
          <cell r="N992">
            <v>38461.761412037034</v>
          </cell>
          <cell r="O992" t="str">
            <v>GCHATEAUGIRON</v>
          </cell>
          <cell r="P992">
            <v>38681.437071759261</v>
          </cell>
        </row>
        <row r="993">
          <cell r="A993" t="str">
            <v>1996</v>
          </cell>
          <cell r="B993" t="str">
            <v>LT</v>
          </cell>
          <cell r="C993" t="str">
            <v>TOTAL</v>
          </cell>
          <cell r="D993" t="str">
            <v>A00</v>
          </cell>
          <cell r="E993" t="str">
            <v>FTE</v>
          </cell>
          <cell r="F993" t="str">
            <v>T</v>
          </cell>
          <cell r="G993" t="str">
            <v>TOTAL</v>
          </cell>
          <cell r="H993" t="str">
            <v>RSE</v>
          </cell>
          <cell r="I993">
            <v>7532</v>
          </cell>
          <cell r="K993" t="str">
            <v>NC</v>
          </cell>
          <cell r="M993" t="str">
            <v>V</v>
          </cell>
          <cell r="N993">
            <v>38461.761412037034</v>
          </cell>
          <cell r="O993" t="str">
            <v>GCHATEAUGIRON</v>
          </cell>
          <cell r="P993">
            <v>38681.436886574076</v>
          </cell>
        </row>
        <row r="994">
          <cell r="A994" t="str">
            <v>1995</v>
          </cell>
          <cell r="B994" t="str">
            <v>LT</v>
          </cell>
          <cell r="C994" t="str">
            <v>TOTAL</v>
          </cell>
          <cell r="D994" t="str">
            <v>A00</v>
          </cell>
          <cell r="E994" t="str">
            <v>FTE</v>
          </cell>
          <cell r="F994" t="str">
            <v>T</v>
          </cell>
          <cell r="G994" t="str">
            <v>TOTAL</v>
          </cell>
          <cell r="H994" t="str">
            <v>RSE</v>
          </cell>
          <cell r="J994" t="str">
            <v>:</v>
          </cell>
          <cell r="K994" t="str">
            <v>NC</v>
          </cell>
          <cell r="M994" t="str">
            <v>V</v>
          </cell>
          <cell r="N994">
            <v>38461.761412037034</v>
          </cell>
          <cell r="O994" t="str">
            <v>GCHATEAUGIRON</v>
          </cell>
          <cell r="P994">
            <v>38681.436736111114</v>
          </cell>
        </row>
        <row r="995">
          <cell r="A995" t="str">
            <v>1994</v>
          </cell>
          <cell r="B995" t="str">
            <v>LT</v>
          </cell>
          <cell r="C995" t="str">
            <v>TOTAL</v>
          </cell>
          <cell r="D995" t="str">
            <v>A00</v>
          </cell>
          <cell r="E995" t="str">
            <v>FTE</v>
          </cell>
          <cell r="F995" t="str">
            <v>T</v>
          </cell>
          <cell r="G995" t="str">
            <v>TOTAL</v>
          </cell>
          <cell r="H995" t="str">
            <v>RSE</v>
          </cell>
          <cell r="J995" t="str">
            <v>:</v>
          </cell>
          <cell r="K995" t="str">
            <v>NC</v>
          </cell>
          <cell r="M995" t="str">
            <v>V</v>
          </cell>
          <cell r="N995">
            <v>38461.761412037034</v>
          </cell>
          <cell r="O995" t="str">
            <v>GCHATEAUGIRON</v>
          </cell>
          <cell r="P995">
            <v>38681.436597222222</v>
          </cell>
        </row>
        <row r="996">
          <cell r="A996" t="str">
            <v>1993</v>
          </cell>
          <cell r="B996" t="str">
            <v>LT</v>
          </cell>
          <cell r="C996" t="str">
            <v>TOTAL</v>
          </cell>
          <cell r="D996" t="str">
            <v>A00</v>
          </cell>
          <cell r="E996" t="str">
            <v>FTE</v>
          </cell>
          <cell r="F996" t="str">
            <v>T</v>
          </cell>
          <cell r="G996" t="str">
            <v>TOTAL</v>
          </cell>
          <cell r="H996" t="str">
            <v>RSE</v>
          </cell>
          <cell r="J996" t="str">
            <v>:</v>
          </cell>
          <cell r="K996" t="str">
            <v>NC</v>
          </cell>
          <cell r="M996" t="str">
            <v>V</v>
          </cell>
          <cell r="N996">
            <v>38461.761412037034</v>
          </cell>
          <cell r="O996" t="str">
            <v>GCHATEAUGIRON</v>
          </cell>
          <cell r="P996">
            <v>38681.436493055553</v>
          </cell>
        </row>
        <row r="997">
          <cell r="A997" t="str">
            <v>1992</v>
          </cell>
          <cell r="B997" t="str">
            <v>LT</v>
          </cell>
          <cell r="C997" t="str">
            <v>TOTAL</v>
          </cell>
          <cell r="D997" t="str">
            <v>A00</v>
          </cell>
          <cell r="E997" t="str">
            <v>FTE</v>
          </cell>
          <cell r="F997" t="str">
            <v>T</v>
          </cell>
          <cell r="G997" t="str">
            <v>TOTAL</v>
          </cell>
          <cell r="H997" t="str">
            <v>RSE</v>
          </cell>
          <cell r="J997" t="str">
            <v>:</v>
          </cell>
          <cell r="K997" t="str">
            <v>NC</v>
          </cell>
          <cell r="M997" t="str">
            <v>V</v>
          </cell>
          <cell r="N997">
            <v>38461.761412037034</v>
          </cell>
          <cell r="O997" t="str">
            <v>GCHATEAUGIRON</v>
          </cell>
          <cell r="P997">
            <v>38681.436400462961</v>
          </cell>
        </row>
        <row r="998">
          <cell r="A998" t="str">
            <v>1991</v>
          </cell>
          <cell r="B998" t="str">
            <v>LT</v>
          </cell>
          <cell r="C998" t="str">
            <v>TOTAL</v>
          </cell>
          <cell r="D998" t="str">
            <v>A00</v>
          </cell>
          <cell r="E998" t="str">
            <v>FTE</v>
          </cell>
          <cell r="F998" t="str">
            <v>T</v>
          </cell>
          <cell r="G998" t="str">
            <v>TOTAL</v>
          </cell>
          <cell r="H998" t="str">
            <v>RSE</v>
          </cell>
          <cell r="J998" t="str">
            <v>:</v>
          </cell>
          <cell r="K998" t="str">
            <v>NC</v>
          </cell>
          <cell r="M998" t="str">
            <v>V</v>
          </cell>
          <cell r="N998">
            <v>38461.761412037034</v>
          </cell>
          <cell r="O998" t="str">
            <v>GCHATEAUGIRON</v>
          </cell>
          <cell r="P998">
            <v>38681.436319444445</v>
          </cell>
        </row>
        <row r="999">
          <cell r="A999" t="str">
            <v>2001</v>
          </cell>
          <cell r="B999" t="str">
            <v>LT</v>
          </cell>
          <cell r="C999" t="str">
            <v>EN_TE</v>
          </cell>
          <cell r="D999" t="str">
            <v>A00</v>
          </cell>
          <cell r="E999" t="str">
            <v>FTE</v>
          </cell>
          <cell r="F999" t="str">
            <v>T</v>
          </cell>
          <cell r="G999" t="str">
            <v>TOTAL</v>
          </cell>
          <cell r="H999" t="str">
            <v>RSE</v>
          </cell>
          <cell r="I999">
            <v>1540</v>
          </cell>
          <cell r="J999" t="str">
            <v>i</v>
          </cell>
          <cell r="K999" t="str">
            <v>NC</v>
          </cell>
          <cell r="M999" t="str">
            <v>V</v>
          </cell>
          <cell r="N999">
            <v>38461.761412037034</v>
          </cell>
          <cell r="O999" t="str">
            <v>GCHATEAUGIRON</v>
          </cell>
          <cell r="P999">
            <v>38681.437997685185</v>
          </cell>
        </row>
        <row r="1000">
          <cell r="A1000" t="str">
            <v>2000</v>
          </cell>
          <cell r="B1000" t="str">
            <v>LT</v>
          </cell>
          <cell r="C1000" t="str">
            <v>EN_TE</v>
          </cell>
          <cell r="D1000" t="str">
            <v>A00</v>
          </cell>
          <cell r="E1000" t="str">
            <v>FTE</v>
          </cell>
          <cell r="F1000" t="str">
            <v>T</v>
          </cell>
          <cell r="G1000" t="str">
            <v>TOTAL</v>
          </cell>
          <cell r="H1000" t="str">
            <v>RSE</v>
          </cell>
          <cell r="I1000">
            <v>1610</v>
          </cell>
          <cell r="K1000" t="str">
            <v>NC</v>
          </cell>
          <cell r="M1000" t="str">
            <v>V</v>
          </cell>
          <cell r="N1000">
            <v>38461.761412037034</v>
          </cell>
          <cell r="O1000" t="str">
            <v>GCHATEAUGIRON</v>
          </cell>
          <cell r="P1000">
            <v>38681.437731481485</v>
          </cell>
        </row>
        <row r="1001">
          <cell r="A1001" t="str">
            <v>1999</v>
          </cell>
          <cell r="B1001" t="str">
            <v>LT</v>
          </cell>
          <cell r="C1001" t="str">
            <v>EN_TE</v>
          </cell>
          <cell r="D1001" t="str">
            <v>A00</v>
          </cell>
          <cell r="E1001" t="str">
            <v>FTE</v>
          </cell>
          <cell r="F1001" t="str">
            <v>T</v>
          </cell>
          <cell r="G1001" t="str">
            <v>TOTAL</v>
          </cell>
          <cell r="H1001" t="str">
            <v>RSE</v>
          </cell>
          <cell r="I1001">
            <v>1880</v>
          </cell>
          <cell r="K1001" t="str">
            <v>NC</v>
          </cell>
          <cell r="M1001" t="str">
            <v>V</v>
          </cell>
          <cell r="N1001">
            <v>38461.761412037034</v>
          </cell>
          <cell r="O1001" t="str">
            <v>GCHATEAUGIRON</v>
          </cell>
          <cell r="P1001">
            <v>38681.4375</v>
          </cell>
        </row>
        <row r="1002">
          <cell r="A1002" t="str">
            <v>1998</v>
          </cell>
          <cell r="B1002" t="str">
            <v>LT</v>
          </cell>
          <cell r="C1002" t="str">
            <v>EN_TE</v>
          </cell>
          <cell r="D1002" t="str">
            <v>A00</v>
          </cell>
          <cell r="E1002" t="str">
            <v>FTE</v>
          </cell>
          <cell r="F1002" t="str">
            <v>T</v>
          </cell>
          <cell r="G1002" t="str">
            <v>TOTAL</v>
          </cell>
          <cell r="H1002" t="str">
            <v>RSE</v>
          </cell>
          <cell r="I1002">
            <v>1771</v>
          </cell>
          <cell r="K1002" t="str">
            <v>NC</v>
          </cell>
          <cell r="M1002" t="str">
            <v>V</v>
          </cell>
          <cell r="N1002">
            <v>38461.761412037034</v>
          </cell>
          <cell r="O1002" t="str">
            <v>GCHATEAUGIRON</v>
          </cell>
          <cell r="P1002">
            <v>38681.437256944446</v>
          </cell>
        </row>
        <row r="1003">
          <cell r="A1003" t="str">
            <v>1997</v>
          </cell>
          <cell r="B1003" t="str">
            <v>LT</v>
          </cell>
          <cell r="C1003" t="str">
            <v>EN_TE</v>
          </cell>
          <cell r="D1003" t="str">
            <v>A00</v>
          </cell>
          <cell r="E1003" t="str">
            <v>FTE</v>
          </cell>
          <cell r="F1003" t="str">
            <v>T</v>
          </cell>
          <cell r="G1003" t="str">
            <v>TOTAL</v>
          </cell>
          <cell r="H1003" t="str">
            <v>RSE</v>
          </cell>
          <cell r="I1003">
            <v>1764</v>
          </cell>
          <cell r="K1003" t="str">
            <v>NC</v>
          </cell>
          <cell r="M1003" t="str">
            <v>V</v>
          </cell>
          <cell r="N1003">
            <v>38461.761412037034</v>
          </cell>
          <cell r="O1003" t="str">
            <v>GCHATEAUGIRON</v>
          </cell>
          <cell r="P1003">
            <v>38681.437060185184</v>
          </cell>
        </row>
        <row r="1004">
          <cell r="A1004" t="str">
            <v>1996</v>
          </cell>
          <cell r="B1004" t="str">
            <v>LT</v>
          </cell>
          <cell r="C1004" t="str">
            <v>EN_TE</v>
          </cell>
          <cell r="D1004" t="str">
            <v>A00</v>
          </cell>
          <cell r="E1004" t="str">
            <v>FTE</v>
          </cell>
          <cell r="F1004" t="str">
            <v>T</v>
          </cell>
          <cell r="G1004" t="str">
            <v>TOTAL</v>
          </cell>
          <cell r="H1004" t="str">
            <v>RSE</v>
          </cell>
          <cell r="I1004">
            <v>1700</v>
          </cell>
          <cell r="K1004" t="str">
            <v>NC</v>
          </cell>
          <cell r="M1004" t="str">
            <v>V</v>
          </cell>
          <cell r="N1004">
            <v>38461.761412037034</v>
          </cell>
          <cell r="O1004" t="str">
            <v>GCHATEAUGIRON</v>
          </cell>
          <cell r="P1004">
            <v>38681.436886574076</v>
          </cell>
        </row>
        <row r="1005">
          <cell r="A1005" t="str">
            <v>1995</v>
          </cell>
          <cell r="B1005" t="str">
            <v>LT</v>
          </cell>
          <cell r="C1005" t="str">
            <v>EN_TE</v>
          </cell>
          <cell r="D1005" t="str">
            <v>A00</v>
          </cell>
          <cell r="E1005" t="str">
            <v>FTE</v>
          </cell>
          <cell r="F1005" t="str">
            <v>T</v>
          </cell>
          <cell r="G1005" t="str">
            <v>TOTAL</v>
          </cell>
          <cell r="H1005" t="str">
            <v>RSE</v>
          </cell>
          <cell r="J1005" t="str">
            <v>:</v>
          </cell>
          <cell r="K1005" t="str">
            <v>NC</v>
          </cell>
          <cell r="M1005" t="str">
            <v>V</v>
          </cell>
          <cell r="N1005">
            <v>38461.761412037034</v>
          </cell>
          <cell r="O1005" t="str">
            <v>GCHATEAUGIRON</v>
          </cell>
          <cell r="P1005">
            <v>38681.436736111114</v>
          </cell>
        </row>
        <row r="1006">
          <cell r="A1006" t="str">
            <v>1994</v>
          </cell>
          <cell r="B1006" t="str">
            <v>LT</v>
          </cell>
          <cell r="C1006" t="str">
            <v>EN_TE</v>
          </cell>
          <cell r="D1006" t="str">
            <v>A00</v>
          </cell>
          <cell r="E1006" t="str">
            <v>FTE</v>
          </cell>
          <cell r="F1006" t="str">
            <v>T</v>
          </cell>
          <cell r="G1006" t="str">
            <v>TOTAL</v>
          </cell>
          <cell r="H1006" t="str">
            <v>RSE</v>
          </cell>
          <cell r="J1006" t="str">
            <v>:</v>
          </cell>
          <cell r="K1006" t="str">
            <v>NC</v>
          </cell>
          <cell r="M1006" t="str">
            <v>V</v>
          </cell>
          <cell r="N1006">
            <v>38461.761412037034</v>
          </cell>
          <cell r="O1006" t="str">
            <v>GCHATEAUGIRON</v>
          </cell>
          <cell r="P1006">
            <v>38681.436597222222</v>
          </cell>
        </row>
        <row r="1007">
          <cell r="A1007" t="str">
            <v>1993</v>
          </cell>
          <cell r="B1007" t="str">
            <v>LT</v>
          </cell>
          <cell r="C1007" t="str">
            <v>EN_TE</v>
          </cell>
          <cell r="D1007" t="str">
            <v>A00</v>
          </cell>
          <cell r="E1007" t="str">
            <v>FTE</v>
          </cell>
          <cell r="F1007" t="str">
            <v>T</v>
          </cell>
          <cell r="G1007" t="str">
            <v>TOTAL</v>
          </cell>
          <cell r="H1007" t="str">
            <v>RSE</v>
          </cell>
          <cell r="J1007" t="str">
            <v>:</v>
          </cell>
          <cell r="K1007" t="str">
            <v>NC</v>
          </cell>
          <cell r="M1007" t="str">
            <v>V</v>
          </cell>
          <cell r="N1007">
            <v>38461.761412037034</v>
          </cell>
          <cell r="O1007" t="str">
            <v>GCHATEAUGIRON</v>
          </cell>
          <cell r="P1007">
            <v>38681.436493055553</v>
          </cell>
        </row>
        <row r="1008">
          <cell r="A1008" t="str">
            <v>1992</v>
          </cell>
          <cell r="B1008" t="str">
            <v>LT</v>
          </cell>
          <cell r="C1008" t="str">
            <v>EN_TE</v>
          </cell>
          <cell r="D1008" t="str">
            <v>A00</v>
          </cell>
          <cell r="E1008" t="str">
            <v>FTE</v>
          </cell>
          <cell r="F1008" t="str">
            <v>T</v>
          </cell>
          <cell r="G1008" t="str">
            <v>TOTAL</v>
          </cell>
          <cell r="H1008" t="str">
            <v>RSE</v>
          </cell>
          <cell r="J1008" t="str">
            <v>:</v>
          </cell>
          <cell r="K1008" t="str">
            <v>NC</v>
          </cell>
          <cell r="M1008" t="str">
            <v>V</v>
          </cell>
          <cell r="N1008">
            <v>38461.761412037034</v>
          </cell>
          <cell r="O1008" t="str">
            <v>GCHATEAUGIRON</v>
          </cell>
          <cell r="P1008">
            <v>38681.436400462961</v>
          </cell>
        </row>
        <row r="1009">
          <cell r="A1009" t="str">
            <v>1991</v>
          </cell>
          <cell r="B1009" t="str">
            <v>LT</v>
          </cell>
          <cell r="C1009" t="str">
            <v>EN_TE</v>
          </cell>
          <cell r="D1009" t="str">
            <v>A00</v>
          </cell>
          <cell r="E1009" t="str">
            <v>FTE</v>
          </cell>
          <cell r="F1009" t="str">
            <v>T</v>
          </cell>
          <cell r="G1009" t="str">
            <v>TOTAL</v>
          </cell>
          <cell r="H1009" t="str">
            <v>RSE</v>
          </cell>
          <cell r="J1009" t="str">
            <v>:</v>
          </cell>
          <cell r="K1009" t="str">
            <v>NC</v>
          </cell>
          <cell r="M1009" t="str">
            <v>V</v>
          </cell>
          <cell r="N1009">
            <v>38461.761412037034</v>
          </cell>
          <cell r="O1009" t="str">
            <v>GCHATEAUGIRON</v>
          </cell>
          <cell r="P1009">
            <v>38681.436319444445</v>
          </cell>
        </row>
        <row r="1010">
          <cell r="A1010" t="str">
            <v>1990</v>
          </cell>
          <cell r="B1010" t="str">
            <v>LT</v>
          </cell>
          <cell r="C1010" t="str">
            <v>EN_TE</v>
          </cell>
          <cell r="D1010" t="str">
            <v>A00</v>
          </cell>
          <cell r="E1010" t="str">
            <v>FTE</v>
          </cell>
          <cell r="F1010" t="str">
            <v>T</v>
          </cell>
          <cell r="G1010" t="str">
            <v>TOTAL</v>
          </cell>
          <cell r="H1010" t="str">
            <v>RSE</v>
          </cell>
          <cell r="J1010" t="str">
            <v>:</v>
          </cell>
          <cell r="K1010" t="str">
            <v>NC</v>
          </cell>
          <cell r="M1010" t="str">
            <v>V</v>
          </cell>
          <cell r="N1010">
            <v>38461.761412037034</v>
          </cell>
          <cell r="O1010" t="str">
            <v>GCHATEAUGIRON</v>
          </cell>
          <cell r="P1010">
            <v>38681.436238425929</v>
          </cell>
        </row>
        <row r="1011">
          <cell r="A1011" t="str">
            <v>1989</v>
          </cell>
          <cell r="B1011" t="str">
            <v>LT</v>
          </cell>
          <cell r="C1011" t="str">
            <v>EN_TE</v>
          </cell>
          <cell r="D1011" t="str">
            <v>A00</v>
          </cell>
          <cell r="E1011" t="str">
            <v>FTE</v>
          </cell>
          <cell r="F1011" t="str">
            <v>T</v>
          </cell>
          <cell r="G1011" t="str">
            <v>TOTAL</v>
          </cell>
          <cell r="H1011" t="str">
            <v>RSE</v>
          </cell>
          <cell r="J1011" t="str">
            <v>:</v>
          </cell>
          <cell r="K1011" t="str">
            <v>NC</v>
          </cell>
          <cell r="M1011" t="str">
            <v>V</v>
          </cell>
          <cell r="N1011">
            <v>38461.761412037034</v>
          </cell>
          <cell r="O1011" t="str">
            <v>GCHATEAUGIRON</v>
          </cell>
          <cell r="P1011">
            <v>38681.436180555553</v>
          </cell>
        </row>
        <row r="1012">
          <cell r="A1012" t="str">
            <v>1988</v>
          </cell>
          <cell r="B1012" t="str">
            <v>LT</v>
          </cell>
          <cell r="C1012" t="str">
            <v>EN_TE</v>
          </cell>
          <cell r="D1012" t="str">
            <v>A00</v>
          </cell>
          <cell r="E1012" t="str">
            <v>FTE</v>
          </cell>
          <cell r="F1012" t="str">
            <v>T</v>
          </cell>
          <cell r="G1012" t="str">
            <v>TOTAL</v>
          </cell>
          <cell r="H1012" t="str">
            <v>RSE</v>
          </cell>
          <cell r="J1012" t="str">
            <v>:</v>
          </cell>
          <cell r="K1012" t="str">
            <v>NC</v>
          </cell>
          <cell r="M1012" t="str">
            <v>V</v>
          </cell>
          <cell r="N1012">
            <v>38461.761412037034</v>
          </cell>
          <cell r="O1012" t="str">
            <v>GCHATEAUGIRON</v>
          </cell>
          <cell r="P1012">
            <v>38681.436122685183</v>
          </cell>
        </row>
        <row r="1013">
          <cell r="A1013" t="str">
            <v>1987</v>
          </cell>
          <cell r="B1013" t="str">
            <v>LT</v>
          </cell>
          <cell r="C1013" t="str">
            <v>EN_TE</v>
          </cell>
          <cell r="D1013" t="str">
            <v>A00</v>
          </cell>
          <cell r="E1013" t="str">
            <v>FTE</v>
          </cell>
          <cell r="F1013" t="str">
            <v>T</v>
          </cell>
          <cell r="G1013" t="str">
            <v>TOTAL</v>
          </cell>
          <cell r="H1013" t="str">
            <v>RSE</v>
          </cell>
          <cell r="J1013" t="str">
            <v>:</v>
          </cell>
          <cell r="K1013" t="str">
            <v>NC</v>
          </cell>
          <cell r="M1013" t="str">
            <v>V</v>
          </cell>
          <cell r="N1013">
            <v>38461.761412037034</v>
          </cell>
          <cell r="O1013" t="str">
            <v>GCHATEAUGIRON</v>
          </cell>
          <cell r="P1013">
            <v>38681.436064814814</v>
          </cell>
        </row>
        <row r="1014">
          <cell r="A1014" t="str">
            <v>1986</v>
          </cell>
          <cell r="B1014" t="str">
            <v>LT</v>
          </cell>
          <cell r="C1014" t="str">
            <v>EN_TE</v>
          </cell>
          <cell r="D1014" t="str">
            <v>A00</v>
          </cell>
          <cell r="E1014" t="str">
            <v>FTE</v>
          </cell>
          <cell r="F1014" t="str">
            <v>T</v>
          </cell>
          <cell r="G1014" t="str">
            <v>TOTAL</v>
          </cell>
          <cell r="H1014" t="str">
            <v>RSE</v>
          </cell>
          <cell r="J1014" t="str">
            <v>:</v>
          </cell>
          <cell r="K1014" t="str">
            <v>NC</v>
          </cell>
          <cell r="M1014" t="str">
            <v>V</v>
          </cell>
          <cell r="N1014">
            <v>38461.761412037034</v>
          </cell>
          <cell r="O1014" t="str">
            <v>GCHATEAUGIRON</v>
          </cell>
          <cell r="P1014">
            <v>38681.436018518521</v>
          </cell>
        </row>
        <row r="1015">
          <cell r="A1015" t="str">
            <v>1985</v>
          </cell>
          <cell r="B1015" t="str">
            <v>LT</v>
          </cell>
          <cell r="C1015" t="str">
            <v>EN_TE</v>
          </cell>
          <cell r="D1015" t="str">
            <v>A00</v>
          </cell>
          <cell r="E1015" t="str">
            <v>FTE</v>
          </cell>
          <cell r="F1015" t="str">
            <v>T</v>
          </cell>
          <cell r="G1015" t="str">
            <v>TOTAL</v>
          </cell>
          <cell r="H1015" t="str">
            <v>RSE</v>
          </cell>
          <cell r="J1015" t="str">
            <v>:</v>
          </cell>
          <cell r="K1015" t="str">
            <v>NC</v>
          </cell>
          <cell r="M1015" t="str">
            <v>V</v>
          </cell>
          <cell r="N1015">
            <v>38461.761412037034</v>
          </cell>
          <cell r="O1015" t="str">
            <v>GCHATEAUGIRON</v>
          </cell>
          <cell r="P1015">
            <v>38681.435972222222</v>
          </cell>
        </row>
        <row r="1016">
          <cell r="A1016" t="str">
            <v>1984</v>
          </cell>
          <cell r="B1016" t="str">
            <v>LT</v>
          </cell>
          <cell r="C1016" t="str">
            <v>EN_TE</v>
          </cell>
          <cell r="D1016" t="str">
            <v>A00</v>
          </cell>
          <cell r="E1016" t="str">
            <v>FTE</v>
          </cell>
          <cell r="F1016" t="str">
            <v>T</v>
          </cell>
          <cell r="G1016" t="str">
            <v>TOTAL</v>
          </cell>
          <cell r="H1016" t="str">
            <v>RSE</v>
          </cell>
          <cell r="J1016" t="str">
            <v>:</v>
          </cell>
          <cell r="K1016" t="str">
            <v>NC</v>
          </cell>
          <cell r="M1016" t="str">
            <v>V</v>
          </cell>
          <cell r="N1016">
            <v>38461.761412037034</v>
          </cell>
          <cell r="O1016" t="str">
            <v>GCHATEAUGIRON</v>
          </cell>
          <cell r="P1016">
            <v>38681.435937499999</v>
          </cell>
        </row>
        <row r="1017">
          <cell r="A1017" t="str">
            <v>1983</v>
          </cell>
          <cell r="B1017" t="str">
            <v>LT</v>
          </cell>
          <cell r="C1017" t="str">
            <v>EN_TE</v>
          </cell>
          <cell r="D1017" t="str">
            <v>A00</v>
          </cell>
          <cell r="E1017" t="str">
            <v>FTE</v>
          </cell>
          <cell r="F1017" t="str">
            <v>T</v>
          </cell>
          <cell r="G1017" t="str">
            <v>TOTAL</v>
          </cell>
          <cell r="H1017" t="str">
            <v>RSE</v>
          </cell>
          <cell r="J1017" t="str">
            <v>:</v>
          </cell>
          <cell r="K1017" t="str">
            <v>NC</v>
          </cell>
          <cell r="M1017" t="str">
            <v>V</v>
          </cell>
          <cell r="N1017">
            <v>38461.761412037034</v>
          </cell>
          <cell r="O1017" t="str">
            <v>GCHATEAUGIRON</v>
          </cell>
          <cell r="P1017">
            <v>38681.435902777775</v>
          </cell>
        </row>
        <row r="1018">
          <cell r="A1018" t="str">
            <v>1982</v>
          </cell>
          <cell r="B1018" t="str">
            <v>LT</v>
          </cell>
          <cell r="C1018" t="str">
            <v>EN_TE</v>
          </cell>
          <cell r="D1018" t="str">
            <v>A00</v>
          </cell>
          <cell r="E1018" t="str">
            <v>FTE</v>
          </cell>
          <cell r="F1018" t="str">
            <v>T</v>
          </cell>
          <cell r="G1018" t="str">
            <v>TOTAL</v>
          </cell>
          <cell r="H1018" t="str">
            <v>RSE</v>
          </cell>
          <cell r="J1018" t="str">
            <v>:</v>
          </cell>
          <cell r="K1018" t="str">
            <v>NC</v>
          </cell>
          <cell r="M1018" t="str">
            <v>V</v>
          </cell>
          <cell r="N1018">
            <v>38461.761412037034</v>
          </cell>
          <cell r="O1018" t="str">
            <v>GCHATEAUGIRON</v>
          </cell>
          <cell r="P1018">
            <v>38681.435879629629</v>
          </cell>
        </row>
        <row r="1019">
          <cell r="A1019" t="str">
            <v>1981</v>
          </cell>
          <cell r="B1019" t="str">
            <v>LT</v>
          </cell>
          <cell r="C1019" t="str">
            <v>EN_TE</v>
          </cell>
          <cell r="D1019" t="str">
            <v>A00</v>
          </cell>
          <cell r="E1019" t="str">
            <v>FTE</v>
          </cell>
          <cell r="F1019" t="str">
            <v>T</v>
          </cell>
          <cell r="G1019" t="str">
            <v>TOTAL</v>
          </cell>
          <cell r="H1019" t="str">
            <v>RSE</v>
          </cell>
          <cell r="J1019" t="str">
            <v>:</v>
          </cell>
          <cell r="K1019" t="str">
            <v>NC</v>
          </cell>
          <cell r="M1019" t="str">
            <v>V</v>
          </cell>
          <cell r="N1019">
            <v>38461.761412037034</v>
          </cell>
          <cell r="O1019" t="str">
            <v>GCHATEAUGIRON</v>
          </cell>
          <cell r="P1019">
            <v>38681.435844907406</v>
          </cell>
        </row>
        <row r="1020">
          <cell r="A1020" t="str">
            <v>1980</v>
          </cell>
          <cell r="B1020" t="str">
            <v>LT</v>
          </cell>
          <cell r="C1020" t="str">
            <v>EN_TE</v>
          </cell>
          <cell r="D1020" t="str">
            <v>A00</v>
          </cell>
          <cell r="E1020" t="str">
            <v>FTE</v>
          </cell>
          <cell r="F1020" t="str">
            <v>T</v>
          </cell>
          <cell r="G1020" t="str">
            <v>TOTAL</v>
          </cell>
          <cell r="H1020" t="str">
            <v>RSE</v>
          </cell>
          <cell r="J1020" t="str">
            <v>:</v>
          </cell>
          <cell r="K1020" t="str">
            <v>NC</v>
          </cell>
          <cell r="M1020" t="str">
            <v>V</v>
          </cell>
          <cell r="N1020">
            <v>38461.761412037034</v>
          </cell>
          <cell r="O1020" t="str">
            <v>GCHATEAUGIRON</v>
          </cell>
          <cell r="P1020">
            <v>38681.43582175926</v>
          </cell>
        </row>
        <row r="1021">
          <cell r="A1021" t="str">
            <v>2002</v>
          </cell>
          <cell r="B1021" t="str">
            <v>HU</v>
          </cell>
          <cell r="C1021" t="str">
            <v>EN_TE</v>
          </cell>
          <cell r="D1021" t="str">
            <v>A00</v>
          </cell>
          <cell r="E1021" t="str">
            <v>FTE</v>
          </cell>
          <cell r="F1021" t="str">
            <v>T</v>
          </cell>
          <cell r="G1021" t="str">
            <v>TOTAL</v>
          </cell>
          <cell r="H1021" t="str">
            <v>RSE</v>
          </cell>
          <cell r="I1021">
            <v>4991</v>
          </cell>
          <cell r="K1021" t="str">
            <v>MS</v>
          </cell>
          <cell r="M1021" t="str">
            <v>V</v>
          </cell>
          <cell r="N1021">
            <v>38461.761412037034</v>
          </cell>
          <cell r="O1021" t="str">
            <v>GCHATEAUGIRON</v>
          </cell>
          <cell r="P1021">
            <v>38681.438287037039</v>
          </cell>
          <cell r="Q1021" t="str">
            <v>gchateaug</v>
          </cell>
        </row>
        <row r="1022">
          <cell r="A1022" t="str">
            <v>2001</v>
          </cell>
          <cell r="B1022" t="str">
            <v>HU</v>
          </cell>
          <cell r="C1022" t="str">
            <v>EN_TE</v>
          </cell>
          <cell r="D1022" t="str">
            <v>A00</v>
          </cell>
          <cell r="E1022" t="str">
            <v>FTE</v>
          </cell>
          <cell r="F1022" t="str">
            <v>T</v>
          </cell>
          <cell r="G1022" t="str">
            <v>TOTAL</v>
          </cell>
          <cell r="H1022" t="str">
            <v>RSE</v>
          </cell>
          <cell r="I1022">
            <v>4756</v>
          </cell>
          <cell r="K1022" t="str">
            <v>NC</v>
          </cell>
          <cell r="M1022" t="str">
            <v>V</v>
          </cell>
          <cell r="N1022">
            <v>38461.761412037034</v>
          </cell>
          <cell r="O1022" t="str">
            <v>GCHATEAUGIRON</v>
          </cell>
          <cell r="P1022">
            <v>38681.437974537039</v>
          </cell>
        </row>
        <row r="1023">
          <cell r="A1023" t="str">
            <v>2000</v>
          </cell>
          <cell r="B1023" t="str">
            <v>HU</v>
          </cell>
          <cell r="C1023" t="str">
            <v>EN_TE</v>
          </cell>
          <cell r="D1023" t="str">
            <v>A00</v>
          </cell>
          <cell r="E1023" t="str">
            <v>FTE</v>
          </cell>
          <cell r="F1023" t="str">
            <v>T</v>
          </cell>
          <cell r="G1023" t="str">
            <v>TOTAL</v>
          </cell>
          <cell r="H1023" t="str">
            <v>RSE</v>
          </cell>
          <cell r="I1023">
            <v>4535</v>
          </cell>
          <cell r="K1023" t="str">
            <v>NC</v>
          </cell>
          <cell r="M1023" t="str">
            <v>V</v>
          </cell>
          <cell r="N1023">
            <v>38461.761412037034</v>
          </cell>
          <cell r="O1023" t="str">
            <v>GCHATEAUGIRON</v>
          </cell>
          <cell r="P1023">
            <v>38681.437719907408</v>
          </cell>
        </row>
        <row r="1024">
          <cell r="A1024" t="str">
            <v>1999</v>
          </cell>
          <cell r="B1024" t="str">
            <v>HU</v>
          </cell>
          <cell r="C1024" t="str">
            <v>EN_TE</v>
          </cell>
          <cell r="D1024" t="str">
            <v>A00</v>
          </cell>
          <cell r="E1024" t="str">
            <v>FTE</v>
          </cell>
          <cell r="F1024" t="str">
            <v>T</v>
          </cell>
          <cell r="G1024" t="str">
            <v>TOTAL</v>
          </cell>
          <cell r="H1024" t="str">
            <v>RSE</v>
          </cell>
          <cell r="I1024">
            <v>3815</v>
          </cell>
          <cell r="K1024" t="str">
            <v>NC</v>
          </cell>
          <cell r="M1024" t="str">
            <v>V</v>
          </cell>
          <cell r="N1024">
            <v>38461.761412037034</v>
          </cell>
          <cell r="O1024" t="str">
            <v>GCHATEAUGIRON</v>
          </cell>
          <cell r="P1024">
            <v>38681.437476851854</v>
          </cell>
        </row>
        <row r="1025">
          <cell r="A1025" t="str">
            <v>1998</v>
          </cell>
          <cell r="B1025" t="str">
            <v>HU</v>
          </cell>
          <cell r="C1025" t="str">
            <v>EN_TE</v>
          </cell>
          <cell r="D1025" t="str">
            <v>A00</v>
          </cell>
          <cell r="E1025" t="str">
            <v>FTE</v>
          </cell>
          <cell r="F1025" t="str">
            <v>T</v>
          </cell>
          <cell r="G1025" t="str">
            <v>TOTAL</v>
          </cell>
          <cell r="H1025" t="str">
            <v>RSE</v>
          </cell>
          <cell r="I1025">
            <v>3726</v>
          </cell>
          <cell r="K1025" t="str">
            <v>NC</v>
          </cell>
          <cell r="M1025" t="str">
            <v>V</v>
          </cell>
          <cell r="N1025">
            <v>38461.761412037034</v>
          </cell>
          <cell r="O1025" t="str">
            <v>GCHATEAUGIRON</v>
          </cell>
          <cell r="P1025">
            <v>38681.437245370369</v>
          </cell>
        </row>
        <row r="1026">
          <cell r="A1026" t="str">
            <v>1997</v>
          </cell>
          <cell r="B1026" t="str">
            <v>HU</v>
          </cell>
          <cell r="C1026" t="str">
            <v>EN_TE</v>
          </cell>
          <cell r="D1026" t="str">
            <v>A00</v>
          </cell>
          <cell r="E1026" t="str">
            <v>FTE</v>
          </cell>
          <cell r="F1026" t="str">
            <v>T</v>
          </cell>
          <cell r="G1026" t="str">
            <v>TOTAL</v>
          </cell>
          <cell r="H1026" t="str">
            <v>RSE</v>
          </cell>
          <cell r="I1026">
            <v>3476</v>
          </cell>
          <cell r="K1026" t="str">
            <v>NC</v>
          </cell>
          <cell r="M1026" t="str">
            <v>V</v>
          </cell>
          <cell r="N1026">
            <v>38461.761412037034</v>
          </cell>
          <cell r="O1026" t="str">
            <v>GCHATEAUGIRON</v>
          </cell>
          <cell r="P1026">
            <v>38681.437048611115</v>
          </cell>
        </row>
        <row r="1027">
          <cell r="A1027" t="str">
            <v>1996</v>
          </cell>
          <cell r="B1027" t="str">
            <v>HU</v>
          </cell>
          <cell r="C1027" t="str">
            <v>EN_TE</v>
          </cell>
          <cell r="D1027" t="str">
            <v>A00</v>
          </cell>
          <cell r="E1027" t="str">
            <v>FTE</v>
          </cell>
          <cell r="F1027" t="str">
            <v>T</v>
          </cell>
          <cell r="G1027" t="str">
            <v>TOTAL</v>
          </cell>
          <cell r="H1027" t="str">
            <v>RSE</v>
          </cell>
          <cell r="I1027">
            <v>3048</v>
          </cell>
          <cell r="K1027" t="str">
            <v>NC</v>
          </cell>
          <cell r="M1027" t="str">
            <v>V</v>
          </cell>
          <cell r="N1027">
            <v>38461.761412037034</v>
          </cell>
          <cell r="O1027" t="str">
            <v>GCHATEAUGIRON</v>
          </cell>
          <cell r="P1027">
            <v>38681.436874999999</v>
          </cell>
        </row>
        <row r="1028">
          <cell r="A1028" t="str">
            <v>1995</v>
          </cell>
          <cell r="B1028" t="str">
            <v>HU</v>
          </cell>
          <cell r="C1028" t="str">
            <v>EN_TE</v>
          </cell>
          <cell r="D1028" t="str">
            <v>A00</v>
          </cell>
          <cell r="E1028" t="str">
            <v>FTE</v>
          </cell>
          <cell r="F1028" t="str">
            <v>T</v>
          </cell>
          <cell r="G1028" t="str">
            <v>TOTAL</v>
          </cell>
          <cell r="H1028" t="str">
            <v>RSE</v>
          </cell>
          <cell r="I1028">
            <v>3331</v>
          </cell>
          <cell r="K1028" t="str">
            <v>NC</v>
          </cell>
          <cell r="M1028" t="str">
            <v>V</v>
          </cell>
          <cell r="N1028">
            <v>38461.761412037034</v>
          </cell>
          <cell r="O1028" t="str">
            <v>GCHATEAUGIRON</v>
          </cell>
          <cell r="P1028">
            <v>38681.436724537038</v>
          </cell>
        </row>
        <row r="1029">
          <cell r="A1029" t="str">
            <v>1994</v>
          </cell>
          <cell r="B1029" t="str">
            <v>HU</v>
          </cell>
          <cell r="C1029" t="str">
            <v>EN_TE</v>
          </cell>
          <cell r="D1029" t="str">
            <v>A00</v>
          </cell>
          <cell r="E1029" t="str">
            <v>FTE</v>
          </cell>
          <cell r="F1029" t="str">
            <v>T</v>
          </cell>
          <cell r="G1029" t="str">
            <v>TOTAL</v>
          </cell>
          <cell r="H1029" t="str">
            <v>RSE</v>
          </cell>
          <cell r="I1029">
            <v>3732</v>
          </cell>
          <cell r="K1029" t="str">
            <v>NC</v>
          </cell>
          <cell r="M1029" t="str">
            <v>V</v>
          </cell>
          <cell r="N1029">
            <v>38461.761412037034</v>
          </cell>
          <cell r="O1029" t="str">
            <v>GCHATEAUGIRON</v>
          </cell>
          <cell r="P1029">
            <v>38681.436585648145</v>
          </cell>
        </row>
        <row r="1030">
          <cell r="A1030" t="str">
            <v>1993</v>
          </cell>
          <cell r="B1030" t="str">
            <v>HU</v>
          </cell>
          <cell r="C1030" t="str">
            <v>EN_TE</v>
          </cell>
          <cell r="D1030" t="str">
            <v>A00</v>
          </cell>
          <cell r="E1030" t="str">
            <v>FTE</v>
          </cell>
          <cell r="F1030" t="str">
            <v>T</v>
          </cell>
          <cell r="G1030" t="str">
            <v>TOTAL</v>
          </cell>
          <cell r="H1030" t="str">
            <v>RSE</v>
          </cell>
          <cell r="I1030">
            <v>3831</v>
          </cell>
          <cell r="K1030" t="str">
            <v>NC</v>
          </cell>
          <cell r="M1030" t="str">
            <v>V</v>
          </cell>
          <cell r="N1030">
            <v>38461.761412037034</v>
          </cell>
          <cell r="O1030" t="str">
            <v>GCHATEAUGIRON</v>
          </cell>
          <cell r="P1030">
            <v>38681.436481481483</v>
          </cell>
        </row>
        <row r="1031">
          <cell r="A1031" t="str">
            <v>1992</v>
          </cell>
          <cell r="B1031" t="str">
            <v>HU</v>
          </cell>
          <cell r="C1031" t="str">
            <v>EN_TE</v>
          </cell>
          <cell r="D1031" t="str">
            <v>A00</v>
          </cell>
          <cell r="E1031" t="str">
            <v>FTE</v>
          </cell>
          <cell r="F1031" t="str">
            <v>T</v>
          </cell>
          <cell r="G1031" t="str">
            <v>TOTAL</v>
          </cell>
          <cell r="H1031" t="str">
            <v>RSE</v>
          </cell>
          <cell r="I1031">
            <v>4144</v>
          </cell>
          <cell r="K1031" t="str">
            <v>NC</v>
          </cell>
          <cell r="M1031" t="str">
            <v>V</v>
          </cell>
          <cell r="N1031">
            <v>38461.761412037034</v>
          </cell>
          <cell r="O1031" t="str">
            <v>GCHATEAUGIRON</v>
          </cell>
          <cell r="P1031">
            <v>38681.436388888891</v>
          </cell>
        </row>
        <row r="1032">
          <cell r="A1032" t="str">
            <v>1991</v>
          </cell>
          <cell r="B1032" t="str">
            <v>HU</v>
          </cell>
          <cell r="C1032" t="str">
            <v>EN_TE</v>
          </cell>
          <cell r="D1032" t="str">
            <v>A00</v>
          </cell>
          <cell r="E1032" t="str">
            <v>FTE</v>
          </cell>
          <cell r="F1032" t="str">
            <v>T</v>
          </cell>
          <cell r="G1032" t="str">
            <v>TOTAL</v>
          </cell>
          <cell r="H1032" t="str">
            <v>RSE</v>
          </cell>
          <cell r="I1032">
            <v>5810</v>
          </cell>
          <cell r="K1032" t="str">
            <v>NC</v>
          </cell>
          <cell r="M1032" t="str">
            <v>V</v>
          </cell>
          <cell r="N1032">
            <v>38461.761412037034</v>
          </cell>
          <cell r="O1032" t="str">
            <v>GCHATEAUGIRON</v>
          </cell>
          <cell r="P1032">
            <v>38681.436307870368</v>
          </cell>
        </row>
        <row r="1033">
          <cell r="A1033" t="str">
            <v>1990</v>
          </cell>
          <cell r="B1033" t="str">
            <v>HU</v>
          </cell>
          <cell r="C1033" t="str">
            <v>EN_TE</v>
          </cell>
          <cell r="D1033" t="str">
            <v>A00</v>
          </cell>
          <cell r="E1033" t="str">
            <v>FTE</v>
          </cell>
          <cell r="F1033" t="str">
            <v>T</v>
          </cell>
          <cell r="G1033" t="str">
            <v>TOTAL</v>
          </cell>
          <cell r="H1033" t="str">
            <v>RSE</v>
          </cell>
          <cell r="I1033">
            <v>8329</v>
          </cell>
          <cell r="K1033" t="str">
            <v>NC</v>
          </cell>
          <cell r="M1033" t="str">
            <v>V</v>
          </cell>
          <cell r="N1033">
            <v>38461.761412037034</v>
          </cell>
          <cell r="O1033" t="str">
            <v>GCHATEAUGIRON</v>
          </cell>
          <cell r="P1033">
            <v>38681.436238425929</v>
          </cell>
        </row>
        <row r="1034">
          <cell r="A1034" t="str">
            <v>1989</v>
          </cell>
          <cell r="B1034" t="str">
            <v>HU</v>
          </cell>
          <cell r="C1034" t="str">
            <v>EN_TE</v>
          </cell>
          <cell r="D1034" t="str">
            <v>A00</v>
          </cell>
          <cell r="E1034" t="str">
            <v>FTE</v>
          </cell>
          <cell r="F1034" t="str">
            <v>T</v>
          </cell>
          <cell r="G1034" t="str">
            <v>TOTAL</v>
          </cell>
          <cell r="H1034" t="str">
            <v>RSE</v>
          </cell>
          <cell r="I1034">
            <v>10967</v>
          </cell>
          <cell r="K1034" t="str">
            <v>NC</v>
          </cell>
          <cell r="M1034" t="str">
            <v>V</v>
          </cell>
          <cell r="N1034">
            <v>38461.761412037034</v>
          </cell>
          <cell r="O1034" t="str">
            <v>GCHATEAUGIRON</v>
          </cell>
          <cell r="P1034">
            <v>38681.436168981483</v>
          </cell>
        </row>
        <row r="1035">
          <cell r="A1035" t="str">
            <v>1988</v>
          </cell>
          <cell r="B1035" t="str">
            <v>HU</v>
          </cell>
          <cell r="C1035" t="str">
            <v>EN_TE</v>
          </cell>
          <cell r="D1035" t="str">
            <v>A00</v>
          </cell>
          <cell r="E1035" t="str">
            <v>FTE</v>
          </cell>
          <cell r="F1035" t="str">
            <v>T</v>
          </cell>
          <cell r="G1035" t="str">
            <v>TOTAL</v>
          </cell>
          <cell r="H1035" t="str">
            <v>RSE</v>
          </cell>
          <cell r="I1035">
            <v>11881</v>
          </cell>
          <cell r="K1035" t="str">
            <v>NC</v>
          </cell>
          <cell r="M1035" t="str">
            <v>V</v>
          </cell>
          <cell r="N1035">
            <v>38461.761412037034</v>
          </cell>
          <cell r="O1035" t="str">
            <v>GCHATEAUGIRON</v>
          </cell>
          <cell r="P1035">
            <v>38681.436111111114</v>
          </cell>
        </row>
        <row r="1036">
          <cell r="A1036" t="str">
            <v>1987</v>
          </cell>
          <cell r="B1036" t="str">
            <v>HU</v>
          </cell>
          <cell r="C1036" t="str">
            <v>EN_TE</v>
          </cell>
          <cell r="D1036" t="str">
            <v>A00</v>
          </cell>
          <cell r="E1036" t="str">
            <v>FTE</v>
          </cell>
          <cell r="F1036" t="str">
            <v>T</v>
          </cell>
          <cell r="G1036" t="str">
            <v>TOTAL</v>
          </cell>
          <cell r="H1036" t="str">
            <v>RSE</v>
          </cell>
          <cell r="I1036">
            <v>12826</v>
          </cell>
          <cell r="K1036" t="str">
            <v>NC</v>
          </cell>
          <cell r="M1036" t="str">
            <v>V</v>
          </cell>
          <cell r="N1036">
            <v>38461.761412037034</v>
          </cell>
          <cell r="O1036" t="str">
            <v>GCHATEAUGIRON</v>
          </cell>
          <cell r="P1036">
            <v>38681.436064814814</v>
          </cell>
        </row>
        <row r="1037">
          <cell r="A1037" t="str">
            <v>1986</v>
          </cell>
          <cell r="B1037" t="str">
            <v>HU</v>
          </cell>
          <cell r="C1037" t="str">
            <v>EN_TE</v>
          </cell>
          <cell r="D1037" t="str">
            <v>A00</v>
          </cell>
          <cell r="E1037" t="str">
            <v>FTE</v>
          </cell>
          <cell r="F1037" t="str">
            <v>T</v>
          </cell>
          <cell r="G1037" t="str">
            <v>TOTAL</v>
          </cell>
          <cell r="H1037" t="str">
            <v>RSE</v>
          </cell>
          <cell r="J1037" t="str">
            <v>:</v>
          </cell>
          <cell r="K1037" t="str">
            <v>NC</v>
          </cell>
          <cell r="M1037" t="str">
            <v>V</v>
          </cell>
          <cell r="N1037">
            <v>38461.761412037034</v>
          </cell>
          <cell r="O1037" t="str">
            <v>GCHATEAUGIRON</v>
          </cell>
          <cell r="P1037">
            <v>38681.436018518521</v>
          </cell>
        </row>
        <row r="1038">
          <cell r="A1038" t="str">
            <v>1985</v>
          </cell>
          <cell r="B1038" t="str">
            <v>HU</v>
          </cell>
          <cell r="C1038" t="str">
            <v>EN_TE</v>
          </cell>
          <cell r="D1038" t="str">
            <v>A00</v>
          </cell>
          <cell r="E1038" t="str">
            <v>FTE</v>
          </cell>
          <cell r="F1038" t="str">
            <v>T</v>
          </cell>
          <cell r="G1038" t="str">
            <v>TOTAL</v>
          </cell>
          <cell r="H1038" t="str">
            <v>RSE</v>
          </cell>
          <cell r="J1038" t="str">
            <v>:</v>
          </cell>
          <cell r="K1038" t="str">
            <v>NC</v>
          </cell>
          <cell r="M1038" t="str">
            <v>V</v>
          </cell>
          <cell r="N1038">
            <v>38461.761412037034</v>
          </cell>
          <cell r="O1038" t="str">
            <v>GCHATEAUGIRON</v>
          </cell>
          <cell r="P1038">
            <v>38681.435972222222</v>
          </cell>
        </row>
        <row r="1039">
          <cell r="A1039" t="str">
            <v>1984</v>
          </cell>
          <cell r="B1039" t="str">
            <v>HU</v>
          </cell>
          <cell r="C1039" t="str">
            <v>EN_TE</v>
          </cell>
          <cell r="D1039" t="str">
            <v>A00</v>
          </cell>
          <cell r="E1039" t="str">
            <v>FTE</v>
          </cell>
          <cell r="F1039" t="str">
            <v>T</v>
          </cell>
          <cell r="G1039" t="str">
            <v>TOTAL</v>
          </cell>
          <cell r="H1039" t="str">
            <v>RSE</v>
          </cell>
          <cell r="J1039" t="str">
            <v>:</v>
          </cell>
          <cell r="K1039" t="str">
            <v>NC</v>
          </cell>
          <cell r="M1039" t="str">
            <v>V</v>
          </cell>
          <cell r="N1039">
            <v>38461.761412037034</v>
          </cell>
          <cell r="O1039" t="str">
            <v>GCHATEAUGIRON</v>
          </cell>
          <cell r="P1039">
            <v>38681.435937499999</v>
          </cell>
        </row>
        <row r="1040">
          <cell r="A1040" t="str">
            <v>1983</v>
          </cell>
          <cell r="B1040" t="str">
            <v>HU</v>
          </cell>
          <cell r="C1040" t="str">
            <v>EN_TE</v>
          </cell>
          <cell r="D1040" t="str">
            <v>A00</v>
          </cell>
          <cell r="E1040" t="str">
            <v>FTE</v>
          </cell>
          <cell r="F1040" t="str">
            <v>T</v>
          </cell>
          <cell r="G1040" t="str">
            <v>TOTAL</v>
          </cell>
          <cell r="H1040" t="str">
            <v>RSE</v>
          </cell>
          <cell r="J1040" t="str">
            <v>:</v>
          </cell>
          <cell r="K1040" t="str">
            <v>NC</v>
          </cell>
          <cell r="M1040" t="str">
            <v>V</v>
          </cell>
          <cell r="N1040">
            <v>38461.761412037034</v>
          </cell>
          <cell r="O1040" t="str">
            <v>GCHATEAUGIRON</v>
          </cell>
          <cell r="P1040">
            <v>38681.435902777775</v>
          </cell>
        </row>
        <row r="1041">
          <cell r="A1041" t="str">
            <v>1982</v>
          </cell>
          <cell r="B1041" t="str">
            <v>HU</v>
          </cell>
          <cell r="C1041" t="str">
            <v>EN_TE</v>
          </cell>
          <cell r="D1041" t="str">
            <v>A00</v>
          </cell>
          <cell r="E1041" t="str">
            <v>FTE</v>
          </cell>
          <cell r="F1041" t="str">
            <v>T</v>
          </cell>
          <cell r="G1041" t="str">
            <v>TOTAL</v>
          </cell>
          <cell r="H1041" t="str">
            <v>RSE</v>
          </cell>
          <cell r="J1041" t="str">
            <v>:</v>
          </cell>
          <cell r="K1041" t="str">
            <v>NC</v>
          </cell>
          <cell r="M1041" t="str">
            <v>V</v>
          </cell>
          <cell r="N1041">
            <v>38461.761412037034</v>
          </cell>
          <cell r="O1041" t="str">
            <v>GCHATEAUGIRON</v>
          </cell>
          <cell r="P1041">
            <v>38681.435868055552</v>
          </cell>
        </row>
        <row r="1042">
          <cell r="A1042" t="str">
            <v>1995</v>
          </cell>
          <cell r="B1042" t="str">
            <v>LU</v>
          </cell>
          <cell r="C1042" t="str">
            <v>TOTAL</v>
          </cell>
          <cell r="D1042" t="str">
            <v>A00</v>
          </cell>
          <cell r="E1042" t="str">
            <v>FTE</v>
          </cell>
          <cell r="F1042" t="str">
            <v>T</v>
          </cell>
          <cell r="G1042" t="str">
            <v>TOTAL</v>
          </cell>
          <cell r="H1042" t="str">
            <v>RSE</v>
          </cell>
          <cell r="J1042" t="str">
            <v>:</v>
          </cell>
          <cell r="K1042" t="str">
            <v>NC</v>
          </cell>
          <cell r="M1042" t="str">
            <v>V</v>
          </cell>
          <cell r="N1042">
            <v>38461.761423611111</v>
          </cell>
          <cell r="O1042" t="str">
            <v>GCHATEAUGIRON</v>
          </cell>
          <cell r="P1042">
            <v>38681.436736111114</v>
          </cell>
        </row>
        <row r="1043">
          <cell r="A1043" t="str">
            <v>1994</v>
          </cell>
          <cell r="B1043" t="str">
            <v>LU</v>
          </cell>
          <cell r="C1043" t="str">
            <v>TOTAL</v>
          </cell>
          <cell r="D1043" t="str">
            <v>A00</v>
          </cell>
          <cell r="E1043" t="str">
            <v>FTE</v>
          </cell>
          <cell r="F1043" t="str">
            <v>T</v>
          </cell>
          <cell r="G1043" t="str">
            <v>TOTAL</v>
          </cell>
          <cell r="H1043" t="str">
            <v>RSE</v>
          </cell>
          <cell r="J1043" t="str">
            <v>:</v>
          </cell>
          <cell r="K1043" t="str">
            <v>NC</v>
          </cell>
          <cell r="M1043" t="str">
            <v>V</v>
          </cell>
          <cell r="N1043">
            <v>38461.761423611111</v>
          </cell>
          <cell r="O1043" t="str">
            <v>GCHATEAUGIRON</v>
          </cell>
          <cell r="P1043">
            <v>38681.436597222222</v>
          </cell>
        </row>
        <row r="1044">
          <cell r="A1044" t="str">
            <v>1993</v>
          </cell>
          <cell r="B1044" t="str">
            <v>LU</v>
          </cell>
          <cell r="C1044" t="str">
            <v>TOTAL</v>
          </cell>
          <cell r="D1044" t="str">
            <v>A00</v>
          </cell>
          <cell r="E1044" t="str">
            <v>FTE</v>
          </cell>
          <cell r="F1044" t="str">
            <v>T</v>
          </cell>
          <cell r="G1044" t="str">
            <v>TOTAL</v>
          </cell>
          <cell r="H1044" t="str">
            <v>RSE</v>
          </cell>
          <cell r="J1044" t="str">
            <v>:</v>
          </cell>
          <cell r="K1044" t="str">
            <v>NC</v>
          </cell>
          <cell r="M1044" t="str">
            <v>V</v>
          </cell>
          <cell r="N1044">
            <v>38461.761423611111</v>
          </cell>
          <cell r="O1044" t="str">
            <v>GCHATEAUGIRON</v>
          </cell>
          <cell r="P1044">
            <v>38681.436493055553</v>
          </cell>
        </row>
        <row r="1045">
          <cell r="A1045" t="str">
            <v>1992</v>
          </cell>
          <cell r="B1045" t="str">
            <v>LU</v>
          </cell>
          <cell r="C1045" t="str">
            <v>TOTAL</v>
          </cell>
          <cell r="D1045" t="str">
            <v>A00</v>
          </cell>
          <cell r="E1045" t="str">
            <v>FTE</v>
          </cell>
          <cell r="F1045" t="str">
            <v>T</v>
          </cell>
          <cell r="G1045" t="str">
            <v>TOTAL</v>
          </cell>
          <cell r="H1045" t="str">
            <v>RSE</v>
          </cell>
          <cell r="J1045" t="str">
            <v>:</v>
          </cell>
          <cell r="K1045" t="str">
            <v>NC</v>
          </cell>
          <cell r="M1045" t="str">
            <v>V</v>
          </cell>
          <cell r="N1045">
            <v>38461.761423611111</v>
          </cell>
          <cell r="O1045" t="str">
            <v>GCHATEAUGIRON</v>
          </cell>
          <cell r="P1045">
            <v>38681.436400462961</v>
          </cell>
        </row>
        <row r="1046">
          <cell r="A1046" t="str">
            <v>1991</v>
          </cell>
          <cell r="B1046" t="str">
            <v>LU</v>
          </cell>
          <cell r="C1046" t="str">
            <v>TOTAL</v>
          </cell>
          <cell r="D1046" t="str">
            <v>A00</v>
          </cell>
          <cell r="E1046" t="str">
            <v>FTE</v>
          </cell>
          <cell r="F1046" t="str">
            <v>T</v>
          </cell>
          <cell r="G1046" t="str">
            <v>TOTAL</v>
          </cell>
          <cell r="H1046" t="str">
            <v>RSE</v>
          </cell>
          <cell r="J1046" t="str">
            <v>:</v>
          </cell>
          <cell r="K1046" t="str">
            <v>NC</v>
          </cell>
          <cell r="M1046" t="str">
            <v>V</v>
          </cell>
          <cell r="N1046">
            <v>38461.761423611111</v>
          </cell>
          <cell r="O1046" t="str">
            <v>GCHATEAUGIRON</v>
          </cell>
          <cell r="P1046">
            <v>38681.436319444445</v>
          </cell>
        </row>
        <row r="1047">
          <cell r="A1047" t="str">
            <v>1990</v>
          </cell>
          <cell r="B1047" t="str">
            <v>LU</v>
          </cell>
          <cell r="C1047" t="str">
            <v>TOTAL</v>
          </cell>
          <cell r="D1047" t="str">
            <v>A00</v>
          </cell>
          <cell r="E1047" t="str">
            <v>FTE</v>
          </cell>
          <cell r="F1047" t="str">
            <v>T</v>
          </cell>
          <cell r="G1047" t="str">
            <v>TOTAL</v>
          </cell>
          <cell r="H1047" t="str">
            <v>RSE</v>
          </cell>
          <cell r="J1047" t="str">
            <v>:</v>
          </cell>
          <cell r="K1047" t="str">
            <v>NC</v>
          </cell>
          <cell r="M1047" t="str">
            <v>V</v>
          </cell>
          <cell r="N1047">
            <v>38461.761423611111</v>
          </cell>
          <cell r="O1047" t="str">
            <v>GCHATEAUGIRON</v>
          </cell>
          <cell r="P1047">
            <v>38681.436249999999</v>
          </cell>
        </row>
        <row r="1048">
          <cell r="A1048" t="str">
            <v>1989</v>
          </cell>
          <cell r="B1048" t="str">
            <v>LU</v>
          </cell>
          <cell r="C1048" t="str">
            <v>TOTAL</v>
          </cell>
          <cell r="D1048" t="str">
            <v>A00</v>
          </cell>
          <cell r="E1048" t="str">
            <v>FTE</v>
          </cell>
          <cell r="F1048" t="str">
            <v>T</v>
          </cell>
          <cell r="G1048" t="str">
            <v>TOTAL</v>
          </cell>
          <cell r="H1048" t="str">
            <v>RSE</v>
          </cell>
          <cell r="J1048" t="str">
            <v>:</v>
          </cell>
          <cell r="K1048" t="str">
            <v>NC</v>
          </cell>
          <cell r="M1048" t="str">
            <v>V</v>
          </cell>
          <cell r="N1048">
            <v>38461.761423611111</v>
          </cell>
          <cell r="O1048" t="str">
            <v>GCHATEAUGIRON</v>
          </cell>
          <cell r="P1048">
            <v>38681.436180555553</v>
          </cell>
        </row>
        <row r="1049">
          <cell r="A1049" t="str">
            <v>1988</v>
          </cell>
          <cell r="B1049" t="str">
            <v>LU</v>
          </cell>
          <cell r="C1049" t="str">
            <v>TOTAL</v>
          </cell>
          <cell r="D1049" t="str">
            <v>A00</v>
          </cell>
          <cell r="E1049" t="str">
            <v>FTE</v>
          </cell>
          <cell r="F1049" t="str">
            <v>T</v>
          </cell>
          <cell r="G1049" t="str">
            <v>TOTAL</v>
          </cell>
          <cell r="H1049" t="str">
            <v>RSE</v>
          </cell>
          <cell r="J1049" t="str">
            <v>:</v>
          </cell>
          <cell r="K1049" t="str">
            <v>NC</v>
          </cell>
          <cell r="M1049" t="str">
            <v>V</v>
          </cell>
          <cell r="N1049">
            <v>38461.761423611111</v>
          </cell>
          <cell r="O1049" t="str">
            <v>GCHATEAUGIRON</v>
          </cell>
          <cell r="P1049">
            <v>38681.436122685183</v>
          </cell>
        </row>
        <row r="1050">
          <cell r="A1050" t="str">
            <v>1987</v>
          </cell>
          <cell r="B1050" t="str">
            <v>LU</v>
          </cell>
          <cell r="C1050" t="str">
            <v>TOTAL</v>
          </cell>
          <cell r="D1050" t="str">
            <v>A00</v>
          </cell>
          <cell r="E1050" t="str">
            <v>FTE</v>
          </cell>
          <cell r="F1050" t="str">
            <v>T</v>
          </cell>
          <cell r="G1050" t="str">
            <v>TOTAL</v>
          </cell>
          <cell r="H1050" t="str">
            <v>RSE</v>
          </cell>
          <cell r="J1050" t="str">
            <v>:</v>
          </cell>
          <cell r="K1050" t="str">
            <v>NC</v>
          </cell>
          <cell r="M1050" t="str">
            <v>V</v>
          </cell>
          <cell r="N1050">
            <v>38461.761423611111</v>
          </cell>
          <cell r="O1050" t="str">
            <v>GCHATEAUGIRON</v>
          </cell>
          <cell r="P1050">
            <v>38681.436064814814</v>
          </cell>
        </row>
        <row r="1051">
          <cell r="A1051" t="str">
            <v>1986</v>
          </cell>
          <cell r="B1051" t="str">
            <v>LU</v>
          </cell>
          <cell r="C1051" t="str">
            <v>TOTAL</v>
          </cell>
          <cell r="D1051" t="str">
            <v>A00</v>
          </cell>
          <cell r="E1051" t="str">
            <v>FTE</v>
          </cell>
          <cell r="F1051" t="str">
            <v>T</v>
          </cell>
          <cell r="G1051" t="str">
            <v>TOTAL</v>
          </cell>
          <cell r="H1051" t="str">
            <v>RSE</v>
          </cell>
          <cell r="J1051" t="str">
            <v>:</v>
          </cell>
          <cell r="K1051" t="str">
            <v>NC</v>
          </cell>
          <cell r="M1051" t="str">
            <v>V</v>
          </cell>
          <cell r="N1051">
            <v>38461.761423611111</v>
          </cell>
          <cell r="O1051" t="str">
            <v>GCHATEAUGIRON</v>
          </cell>
          <cell r="P1051">
            <v>38681.436018518521</v>
          </cell>
        </row>
        <row r="1052">
          <cell r="A1052" t="str">
            <v>1985</v>
          </cell>
          <cell r="B1052" t="str">
            <v>LU</v>
          </cell>
          <cell r="C1052" t="str">
            <v>TOTAL</v>
          </cell>
          <cell r="D1052" t="str">
            <v>A00</v>
          </cell>
          <cell r="E1052" t="str">
            <v>FTE</v>
          </cell>
          <cell r="F1052" t="str">
            <v>T</v>
          </cell>
          <cell r="G1052" t="str">
            <v>TOTAL</v>
          </cell>
          <cell r="H1052" t="str">
            <v>RSE</v>
          </cell>
          <cell r="J1052" t="str">
            <v>:</v>
          </cell>
          <cell r="K1052" t="str">
            <v>NC</v>
          </cell>
          <cell r="M1052" t="str">
            <v>V</v>
          </cell>
          <cell r="N1052">
            <v>38461.761423611111</v>
          </cell>
          <cell r="O1052" t="str">
            <v>GCHATEAUGIRON</v>
          </cell>
          <cell r="P1052">
            <v>38681.435983796298</v>
          </cell>
        </row>
        <row r="1053">
          <cell r="A1053" t="str">
            <v>1984</v>
          </cell>
          <cell r="B1053" t="str">
            <v>LU</v>
          </cell>
          <cell r="C1053" t="str">
            <v>TOTAL</v>
          </cell>
          <cell r="D1053" t="str">
            <v>A00</v>
          </cell>
          <cell r="E1053" t="str">
            <v>FTE</v>
          </cell>
          <cell r="F1053" t="str">
            <v>T</v>
          </cell>
          <cell r="G1053" t="str">
            <v>TOTAL</v>
          </cell>
          <cell r="H1053" t="str">
            <v>RSE</v>
          </cell>
          <cell r="J1053" t="str">
            <v>:</v>
          </cell>
          <cell r="K1053" t="str">
            <v>NC</v>
          </cell>
          <cell r="M1053" t="str">
            <v>V</v>
          </cell>
          <cell r="N1053">
            <v>38461.761423611111</v>
          </cell>
          <cell r="O1053" t="str">
            <v>GCHATEAUGIRON</v>
          </cell>
          <cell r="P1053">
            <v>38681.435937499999</v>
          </cell>
        </row>
        <row r="1054">
          <cell r="A1054" t="str">
            <v>1983</v>
          </cell>
          <cell r="B1054" t="str">
            <v>LU</v>
          </cell>
          <cell r="C1054" t="str">
            <v>TOTAL</v>
          </cell>
          <cell r="D1054" t="str">
            <v>A00</v>
          </cell>
          <cell r="E1054" t="str">
            <v>FTE</v>
          </cell>
          <cell r="F1054" t="str">
            <v>T</v>
          </cell>
          <cell r="G1054" t="str">
            <v>TOTAL</v>
          </cell>
          <cell r="H1054" t="str">
            <v>RSE</v>
          </cell>
          <cell r="J1054" t="str">
            <v>:</v>
          </cell>
          <cell r="K1054" t="str">
            <v>NC</v>
          </cell>
          <cell r="M1054" t="str">
            <v>V</v>
          </cell>
          <cell r="N1054">
            <v>38461.761423611111</v>
          </cell>
          <cell r="O1054" t="str">
            <v>GCHATEAUGIRON</v>
          </cell>
          <cell r="P1054">
            <v>38681.435902777775</v>
          </cell>
        </row>
        <row r="1055">
          <cell r="A1055" t="str">
            <v>1982</v>
          </cell>
          <cell r="B1055" t="str">
            <v>LU</v>
          </cell>
          <cell r="C1055" t="str">
            <v>TOTAL</v>
          </cell>
          <cell r="D1055" t="str">
            <v>A00</v>
          </cell>
          <cell r="E1055" t="str">
            <v>FTE</v>
          </cell>
          <cell r="F1055" t="str">
            <v>T</v>
          </cell>
          <cell r="G1055" t="str">
            <v>TOTAL</v>
          </cell>
          <cell r="H1055" t="str">
            <v>RSE</v>
          </cell>
          <cell r="J1055" t="str">
            <v>:</v>
          </cell>
          <cell r="K1055" t="str">
            <v>NC</v>
          </cell>
          <cell r="M1055" t="str">
            <v>V</v>
          </cell>
          <cell r="N1055">
            <v>38461.761423611111</v>
          </cell>
          <cell r="O1055" t="str">
            <v>GCHATEAUGIRON</v>
          </cell>
          <cell r="P1055">
            <v>38681.435879629629</v>
          </cell>
        </row>
        <row r="1056">
          <cell r="A1056" t="str">
            <v>1981</v>
          </cell>
          <cell r="B1056" t="str">
            <v>LU</v>
          </cell>
          <cell r="C1056" t="str">
            <v>TOTAL</v>
          </cell>
          <cell r="D1056" t="str">
            <v>A00</v>
          </cell>
          <cell r="E1056" t="str">
            <v>FTE</v>
          </cell>
          <cell r="F1056" t="str">
            <v>T</v>
          </cell>
          <cell r="G1056" t="str">
            <v>TOTAL</v>
          </cell>
          <cell r="H1056" t="str">
            <v>RSE</v>
          </cell>
          <cell r="J1056" t="str">
            <v>:</v>
          </cell>
          <cell r="K1056" t="str">
            <v>NC</v>
          </cell>
          <cell r="M1056" t="str">
            <v>V</v>
          </cell>
          <cell r="N1056">
            <v>38461.761423611111</v>
          </cell>
          <cell r="O1056" t="str">
            <v>GCHATEAUGIRON</v>
          </cell>
          <cell r="P1056">
            <v>38681.435844907406</v>
          </cell>
        </row>
        <row r="1057">
          <cell r="A1057" t="str">
            <v>1980</v>
          </cell>
          <cell r="B1057" t="str">
            <v>LU</v>
          </cell>
          <cell r="C1057" t="str">
            <v>TOTAL</v>
          </cell>
          <cell r="D1057" t="str">
            <v>A00</v>
          </cell>
          <cell r="E1057" t="str">
            <v>FTE</v>
          </cell>
          <cell r="F1057" t="str">
            <v>T</v>
          </cell>
          <cell r="G1057" t="str">
            <v>TOTAL</v>
          </cell>
          <cell r="H1057" t="str">
            <v>RSE</v>
          </cell>
          <cell r="J1057" t="str">
            <v>:</v>
          </cell>
          <cell r="K1057" t="str">
            <v>NC</v>
          </cell>
          <cell r="M1057" t="str">
            <v>V</v>
          </cell>
          <cell r="N1057">
            <v>38461.761423611111</v>
          </cell>
          <cell r="O1057" t="str">
            <v>GCHATEAUGIRON</v>
          </cell>
          <cell r="P1057">
            <v>38681.43582175926</v>
          </cell>
        </row>
        <row r="1058">
          <cell r="A1058" t="str">
            <v>2002</v>
          </cell>
          <cell r="B1058" t="str">
            <v>HU</v>
          </cell>
          <cell r="C1058" t="str">
            <v>TOTAL</v>
          </cell>
          <cell r="D1058" t="str">
            <v>A00</v>
          </cell>
          <cell r="E1058" t="str">
            <v>FTE</v>
          </cell>
          <cell r="F1058" t="str">
            <v>T</v>
          </cell>
          <cell r="G1058" t="str">
            <v>TOTAL</v>
          </cell>
          <cell r="H1058" t="str">
            <v>RSE</v>
          </cell>
          <cell r="I1058">
            <v>14965</v>
          </cell>
          <cell r="K1058" t="str">
            <v>MS</v>
          </cell>
          <cell r="M1058" t="str">
            <v>V</v>
          </cell>
          <cell r="N1058">
            <v>38461.761423611111</v>
          </cell>
          <cell r="O1058" t="str">
            <v>GCHATEAUGIRON</v>
          </cell>
          <cell r="P1058">
            <v>38681.438287037039</v>
          </cell>
          <cell r="Q1058" t="str">
            <v>gchateaug</v>
          </cell>
        </row>
        <row r="1059">
          <cell r="A1059" t="str">
            <v>2001</v>
          </cell>
          <cell r="B1059" t="str">
            <v>HU</v>
          </cell>
          <cell r="C1059" t="str">
            <v>TOTAL</v>
          </cell>
          <cell r="D1059" t="str">
            <v>A00</v>
          </cell>
          <cell r="E1059" t="str">
            <v>FTE</v>
          </cell>
          <cell r="F1059" t="str">
            <v>T</v>
          </cell>
          <cell r="G1059" t="str">
            <v>TOTAL</v>
          </cell>
          <cell r="H1059" t="str">
            <v>RSE</v>
          </cell>
          <cell r="I1059">
            <v>14666</v>
          </cell>
          <cell r="J1059" t="str">
            <v>i</v>
          </cell>
          <cell r="K1059" t="str">
            <v>NC</v>
          </cell>
          <cell r="M1059" t="str">
            <v>V</v>
          </cell>
          <cell r="N1059">
            <v>38461.761423611111</v>
          </cell>
          <cell r="O1059" t="str">
            <v>GCHATEAUGIRON</v>
          </cell>
          <cell r="P1059">
            <v>38681.437986111108</v>
          </cell>
        </row>
        <row r="1060">
          <cell r="A1060" t="str">
            <v>2000</v>
          </cell>
          <cell r="B1060" t="str">
            <v>HU</v>
          </cell>
          <cell r="C1060" t="str">
            <v>TOTAL</v>
          </cell>
          <cell r="D1060" t="str">
            <v>A00</v>
          </cell>
          <cell r="E1060" t="str">
            <v>FTE</v>
          </cell>
          <cell r="F1060" t="str">
            <v>T</v>
          </cell>
          <cell r="G1060" t="str">
            <v>TOTAL</v>
          </cell>
          <cell r="H1060" t="str">
            <v>RSE</v>
          </cell>
          <cell r="I1060">
            <v>14406</v>
          </cell>
          <cell r="J1060" t="str">
            <v>i</v>
          </cell>
          <cell r="K1060" t="str">
            <v>NC</v>
          </cell>
          <cell r="M1060" t="str">
            <v>V</v>
          </cell>
          <cell r="N1060">
            <v>38461.761423611111</v>
          </cell>
          <cell r="O1060" t="str">
            <v>GCHATEAUGIRON</v>
          </cell>
          <cell r="P1060">
            <v>38681.437719907408</v>
          </cell>
        </row>
        <row r="1061">
          <cell r="A1061" t="str">
            <v>1999</v>
          </cell>
          <cell r="B1061" t="str">
            <v>HU</v>
          </cell>
          <cell r="C1061" t="str">
            <v>TOTAL</v>
          </cell>
          <cell r="D1061" t="str">
            <v>A00</v>
          </cell>
          <cell r="E1061" t="str">
            <v>FTE</v>
          </cell>
          <cell r="F1061" t="str">
            <v>T</v>
          </cell>
          <cell r="G1061" t="str">
            <v>TOTAL</v>
          </cell>
          <cell r="H1061" t="str">
            <v>RSE</v>
          </cell>
          <cell r="I1061">
            <v>12579</v>
          </cell>
          <cell r="J1061" t="str">
            <v>i</v>
          </cell>
          <cell r="K1061" t="str">
            <v>NC</v>
          </cell>
          <cell r="M1061" t="str">
            <v>V</v>
          </cell>
          <cell r="N1061">
            <v>38461.761423611111</v>
          </cell>
          <cell r="O1061" t="str">
            <v>GCHATEAUGIRON</v>
          </cell>
          <cell r="P1061">
            <v>38681.437488425923</v>
          </cell>
        </row>
        <row r="1062">
          <cell r="A1062" t="str">
            <v>1998</v>
          </cell>
          <cell r="B1062" t="str">
            <v>HU</v>
          </cell>
          <cell r="C1062" t="str">
            <v>TOTAL</v>
          </cell>
          <cell r="D1062" t="str">
            <v>A00</v>
          </cell>
          <cell r="E1062" t="str">
            <v>FTE</v>
          </cell>
          <cell r="F1062" t="str">
            <v>T</v>
          </cell>
          <cell r="G1062" t="str">
            <v>TOTAL</v>
          </cell>
          <cell r="H1062" t="str">
            <v>RSE</v>
          </cell>
          <cell r="I1062">
            <v>11731</v>
          </cell>
          <cell r="J1062" t="str">
            <v>i</v>
          </cell>
          <cell r="K1062" t="str">
            <v>NC</v>
          </cell>
          <cell r="M1062" t="str">
            <v>V</v>
          </cell>
          <cell r="N1062">
            <v>38461.761423611111</v>
          </cell>
          <cell r="O1062" t="str">
            <v>GCHATEAUGIRON</v>
          </cell>
          <cell r="P1062">
            <v>38681.437245370369</v>
          </cell>
        </row>
        <row r="1063">
          <cell r="A1063" t="str">
            <v>1997</v>
          </cell>
          <cell r="B1063" t="str">
            <v>HU</v>
          </cell>
          <cell r="C1063" t="str">
            <v>TOTAL</v>
          </cell>
          <cell r="D1063" t="str">
            <v>A00</v>
          </cell>
          <cell r="E1063" t="str">
            <v>FTE</v>
          </cell>
          <cell r="F1063" t="str">
            <v>T</v>
          </cell>
          <cell r="G1063" t="str">
            <v>TOTAL</v>
          </cell>
          <cell r="H1063" t="str">
            <v>RSE</v>
          </cell>
          <cell r="I1063">
            <v>11154</v>
          </cell>
          <cell r="J1063" t="str">
            <v>i</v>
          </cell>
          <cell r="K1063" t="str">
            <v>NC</v>
          </cell>
          <cell r="M1063" t="str">
            <v>V</v>
          </cell>
          <cell r="N1063">
            <v>38461.761423611111</v>
          </cell>
          <cell r="O1063" t="str">
            <v>GCHATEAUGIRON</v>
          </cell>
          <cell r="P1063">
            <v>38681.437060185184</v>
          </cell>
        </row>
        <row r="1064">
          <cell r="A1064" t="str">
            <v>1996</v>
          </cell>
          <cell r="B1064" t="str">
            <v>HU</v>
          </cell>
          <cell r="C1064" t="str">
            <v>TOTAL</v>
          </cell>
          <cell r="D1064" t="str">
            <v>A00</v>
          </cell>
          <cell r="E1064" t="str">
            <v>FTE</v>
          </cell>
          <cell r="F1064" t="str">
            <v>T</v>
          </cell>
          <cell r="G1064" t="str">
            <v>TOTAL</v>
          </cell>
          <cell r="H1064" t="str">
            <v>RSE</v>
          </cell>
          <cell r="I1064">
            <v>10408</v>
          </cell>
          <cell r="J1064" t="str">
            <v>i</v>
          </cell>
          <cell r="K1064" t="str">
            <v>NC</v>
          </cell>
          <cell r="M1064" t="str">
            <v>V</v>
          </cell>
          <cell r="N1064">
            <v>38461.761423611111</v>
          </cell>
          <cell r="O1064" t="str">
            <v>GCHATEAUGIRON</v>
          </cell>
          <cell r="P1064">
            <v>38681.436874999999</v>
          </cell>
        </row>
        <row r="1065">
          <cell r="A1065" t="str">
            <v>1995</v>
          </cell>
          <cell r="B1065" t="str">
            <v>HU</v>
          </cell>
          <cell r="C1065" t="str">
            <v>TOTAL</v>
          </cell>
          <cell r="D1065" t="str">
            <v>A00</v>
          </cell>
          <cell r="E1065" t="str">
            <v>FTE</v>
          </cell>
          <cell r="F1065" t="str">
            <v>T</v>
          </cell>
          <cell r="G1065" t="str">
            <v>TOTAL</v>
          </cell>
          <cell r="H1065" t="str">
            <v>RSE</v>
          </cell>
          <cell r="I1065">
            <v>10499</v>
          </cell>
          <cell r="K1065" t="str">
            <v>NC</v>
          </cell>
          <cell r="M1065" t="str">
            <v>V</v>
          </cell>
          <cell r="N1065">
            <v>38461.761423611111</v>
          </cell>
          <cell r="O1065" t="str">
            <v>GCHATEAUGIRON</v>
          </cell>
          <cell r="P1065">
            <v>38681.436724537038</v>
          </cell>
        </row>
        <row r="1066">
          <cell r="A1066" t="str">
            <v>1994</v>
          </cell>
          <cell r="B1066" t="str">
            <v>HU</v>
          </cell>
          <cell r="C1066" t="str">
            <v>TOTAL</v>
          </cell>
          <cell r="D1066" t="str">
            <v>A00</v>
          </cell>
          <cell r="E1066" t="str">
            <v>FTE</v>
          </cell>
          <cell r="F1066" t="str">
            <v>T</v>
          </cell>
          <cell r="G1066" t="str">
            <v>TOTAL</v>
          </cell>
          <cell r="H1066" t="str">
            <v>RSE</v>
          </cell>
          <cell r="I1066">
            <v>11752</v>
          </cell>
          <cell r="K1066" t="str">
            <v>NC</v>
          </cell>
          <cell r="M1066" t="str">
            <v>V</v>
          </cell>
          <cell r="N1066">
            <v>38461.761423611111</v>
          </cell>
          <cell r="O1066" t="str">
            <v>GCHATEAUGIRON</v>
          </cell>
          <cell r="P1066">
            <v>38681.436585648145</v>
          </cell>
        </row>
        <row r="1067">
          <cell r="A1067" t="str">
            <v>1993</v>
          </cell>
          <cell r="B1067" t="str">
            <v>HU</v>
          </cell>
          <cell r="C1067" t="str">
            <v>TOTAL</v>
          </cell>
          <cell r="D1067" t="str">
            <v>A00</v>
          </cell>
          <cell r="E1067" t="str">
            <v>FTE</v>
          </cell>
          <cell r="F1067" t="str">
            <v>T</v>
          </cell>
          <cell r="G1067" t="str">
            <v>TOTAL</v>
          </cell>
          <cell r="H1067" t="str">
            <v>RSE</v>
          </cell>
          <cell r="I1067">
            <v>11818</v>
          </cell>
          <cell r="K1067" t="str">
            <v>NC</v>
          </cell>
          <cell r="M1067" t="str">
            <v>V</v>
          </cell>
          <cell r="N1067">
            <v>38461.761423611111</v>
          </cell>
          <cell r="O1067" t="str">
            <v>GCHATEAUGIRON</v>
          </cell>
          <cell r="P1067">
            <v>38681.436481481483</v>
          </cell>
        </row>
        <row r="1068">
          <cell r="A1068" t="str">
            <v>1992</v>
          </cell>
          <cell r="B1068" t="str">
            <v>HU</v>
          </cell>
          <cell r="C1068" t="str">
            <v>TOTAL</v>
          </cell>
          <cell r="D1068" t="str">
            <v>A00</v>
          </cell>
          <cell r="E1068" t="str">
            <v>FTE</v>
          </cell>
          <cell r="F1068" t="str">
            <v>T</v>
          </cell>
          <cell r="G1068" t="str">
            <v>TOTAL</v>
          </cell>
          <cell r="H1068" t="str">
            <v>RSE</v>
          </cell>
          <cell r="I1068">
            <v>12311</v>
          </cell>
          <cell r="K1068" t="str">
            <v>NC</v>
          </cell>
          <cell r="M1068" t="str">
            <v>V</v>
          </cell>
          <cell r="N1068">
            <v>38461.761423611111</v>
          </cell>
          <cell r="O1068" t="str">
            <v>GCHATEAUGIRON</v>
          </cell>
          <cell r="P1068">
            <v>38681.436388888891</v>
          </cell>
        </row>
        <row r="1069">
          <cell r="A1069" t="str">
            <v>1991</v>
          </cell>
          <cell r="B1069" t="str">
            <v>HU</v>
          </cell>
          <cell r="C1069" t="str">
            <v>TOTAL</v>
          </cell>
          <cell r="D1069" t="str">
            <v>A00</v>
          </cell>
          <cell r="E1069" t="str">
            <v>FTE</v>
          </cell>
          <cell r="F1069" t="str">
            <v>T</v>
          </cell>
          <cell r="G1069" t="str">
            <v>TOTAL</v>
          </cell>
          <cell r="H1069" t="str">
            <v>RSE</v>
          </cell>
          <cell r="I1069">
            <v>14471</v>
          </cell>
          <cell r="K1069" t="str">
            <v>NC</v>
          </cell>
          <cell r="M1069" t="str">
            <v>V</v>
          </cell>
          <cell r="N1069">
            <v>38461.761423611111</v>
          </cell>
          <cell r="O1069" t="str">
            <v>GCHATEAUGIRON</v>
          </cell>
          <cell r="P1069">
            <v>38681.436319444445</v>
          </cell>
        </row>
        <row r="1070">
          <cell r="A1070" t="str">
            <v>1990</v>
          </cell>
          <cell r="B1070" t="str">
            <v>HU</v>
          </cell>
          <cell r="C1070" t="str">
            <v>TOTAL</v>
          </cell>
          <cell r="D1070" t="str">
            <v>A00</v>
          </cell>
          <cell r="E1070" t="str">
            <v>FTE</v>
          </cell>
          <cell r="F1070" t="str">
            <v>T</v>
          </cell>
          <cell r="G1070" t="str">
            <v>TOTAL</v>
          </cell>
          <cell r="H1070" t="str">
            <v>RSE</v>
          </cell>
          <cell r="I1070">
            <v>17550</v>
          </cell>
          <cell r="K1070" t="str">
            <v>NC</v>
          </cell>
          <cell r="M1070" t="str">
            <v>V</v>
          </cell>
          <cell r="N1070">
            <v>38461.761423611111</v>
          </cell>
          <cell r="O1070" t="str">
            <v>GCHATEAUGIRON</v>
          </cell>
          <cell r="P1070">
            <v>38681.436238425929</v>
          </cell>
        </row>
        <row r="1071">
          <cell r="A1071" t="str">
            <v>1989</v>
          </cell>
          <cell r="B1071" t="str">
            <v>HU</v>
          </cell>
          <cell r="C1071" t="str">
            <v>TOTAL</v>
          </cell>
          <cell r="D1071" t="str">
            <v>A00</v>
          </cell>
          <cell r="E1071" t="str">
            <v>FTE</v>
          </cell>
          <cell r="F1071" t="str">
            <v>T</v>
          </cell>
          <cell r="G1071" t="str">
            <v>TOTAL</v>
          </cell>
          <cell r="H1071" t="str">
            <v>RSE</v>
          </cell>
          <cell r="I1071">
            <v>20431</v>
          </cell>
          <cell r="K1071" t="str">
            <v>NC</v>
          </cell>
          <cell r="M1071" t="str">
            <v>V</v>
          </cell>
          <cell r="N1071">
            <v>38461.761423611111</v>
          </cell>
          <cell r="O1071" t="str">
            <v>GCHATEAUGIRON</v>
          </cell>
          <cell r="P1071">
            <v>38681.436180555553</v>
          </cell>
        </row>
        <row r="1072">
          <cell r="A1072" t="str">
            <v>1988</v>
          </cell>
          <cell r="B1072" t="str">
            <v>HU</v>
          </cell>
          <cell r="C1072" t="str">
            <v>TOTAL</v>
          </cell>
          <cell r="D1072" t="str">
            <v>A00</v>
          </cell>
          <cell r="E1072" t="str">
            <v>FTE</v>
          </cell>
          <cell r="F1072" t="str">
            <v>T</v>
          </cell>
          <cell r="G1072" t="str">
            <v>TOTAL</v>
          </cell>
          <cell r="H1072" t="str">
            <v>RSE</v>
          </cell>
          <cell r="I1072">
            <v>21427</v>
          </cell>
          <cell r="K1072" t="str">
            <v>NC</v>
          </cell>
          <cell r="M1072" t="str">
            <v>V</v>
          </cell>
          <cell r="N1072">
            <v>38461.761423611111</v>
          </cell>
          <cell r="O1072" t="str">
            <v>GCHATEAUGIRON</v>
          </cell>
          <cell r="P1072">
            <v>38681.436122685183</v>
          </cell>
        </row>
        <row r="1073">
          <cell r="A1073" t="str">
            <v>1987</v>
          </cell>
          <cell r="B1073" t="str">
            <v>HU</v>
          </cell>
          <cell r="C1073" t="str">
            <v>TOTAL</v>
          </cell>
          <cell r="D1073" t="str">
            <v>A00</v>
          </cell>
          <cell r="E1073" t="str">
            <v>FTE</v>
          </cell>
          <cell r="F1073" t="str">
            <v>T</v>
          </cell>
          <cell r="G1073" t="str">
            <v>TOTAL</v>
          </cell>
          <cell r="H1073" t="str">
            <v>RSE</v>
          </cell>
          <cell r="I1073">
            <v>22284</v>
          </cell>
          <cell r="K1073" t="str">
            <v>NC</v>
          </cell>
          <cell r="M1073" t="str">
            <v>V</v>
          </cell>
          <cell r="N1073">
            <v>38461.761423611111</v>
          </cell>
          <cell r="O1073" t="str">
            <v>GCHATEAUGIRON</v>
          </cell>
          <cell r="P1073">
            <v>38681.436064814814</v>
          </cell>
        </row>
        <row r="1074">
          <cell r="A1074" t="str">
            <v>1986</v>
          </cell>
          <cell r="B1074" t="str">
            <v>HU</v>
          </cell>
          <cell r="C1074" t="str">
            <v>TOTAL</v>
          </cell>
          <cell r="D1074" t="str">
            <v>A00</v>
          </cell>
          <cell r="E1074" t="str">
            <v>FTE</v>
          </cell>
          <cell r="F1074" t="str">
            <v>T</v>
          </cell>
          <cell r="G1074" t="str">
            <v>TOTAL</v>
          </cell>
          <cell r="H1074" t="str">
            <v>RSE</v>
          </cell>
          <cell r="I1074">
            <v>22974</v>
          </cell>
          <cell r="K1074" t="str">
            <v>NC</v>
          </cell>
          <cell r="M1074" t="str">
            <v>V</v>
          </cell>
          <cell r="N1074">
            <v>38461.761423611111</v>
          </cell>
          <cell r="O1074" t="str">
            <v>GCHATEAUGIRON</v>
          </cell>
          <cell r="P1074">
            <v>38681.436018518521</v>
          </cell>
        </row>
        <row r="1075">
          <cell r="A1075" t="str">
            <v>1985</v>
          </cell>
          <cell r="B1075" t="str">
            <v>HU</v>
          </cell>
          <cell r="C1075" t="str">
            <v>TOTAL</v>
          </cell>
          <cell r="D1075" t="str">
            <v>A00</v>
          </cell>
          <cell r="E1075" t="str">
            <v>FTE</v>
          </cell>
          <cell r="F1075" t="str">
            <v>T</v>
          </cell>
          <cell r="G1075" t="str">
            <v>TOTAL</v>
          </cell>
          <cell r="H1075" t="str">
            <v>RSE</v>
          </cell>
          <cell r="I1075">
            <v>22479</v>
          </cell>
          <cell r="K1075" t="str">
            <v>NC</v>
          </cell>
          <cell r="M1075" t="str">
            <v>V</v>
          </cell>
          <cell r="N1075">
            <v>38461.761423611111</v>
          </cell>
          <cell r="O1075" t="str">
            <v>GCHATEAUGIRON</v>
          </cell>
          <cell r="P1075">
            <v>38681.435972222222</v>
          </cell>
        </row>
        <row r="1076">
          <cell r="A1076" t="str">
            <v>1984</v>
          </cell>
          <cell r="B1076" t="str">
            <v>HU</v>
          </cell>
          <cell r="C1076" t="str">
            <v>TOTAL</v>
          </cell>
          <cell r="D1076" t="str">
            <v>A00</v>
          </cell>
          <cell r="E1076" t="str">
            <v>FTE</v>
          </cell>
          <cell r="F1076" t="str">
            <v>T</v>
          </cell>
          <cell r="G1076" t="str">
            <v>TOTAL</v>
          </cell>
          <cell r="H1076" t="str">
            <v>RSE</v>
          </cell>
          <cell r="I1076">
            <v>22518</v>
          </cell>
          <cell r="K1076" t="str">
            <v>NC</v>
          </cell>
          <cell r="M1076" t="str">
            <v>V</v>
          </cell>
          <cell r="N1076">
            <v>38461.761423611111</v>
          </cell>
          <cell r="O1076" t="str">
            <v>GCHATEAUGIRON</v>
          </cell>
          <cell r="P1076">
            <v>38681.435937499999</v>
          </cell>
        </row>
        <row r="1077">
          <cell r="A1077" t="str">
            <v>1983</v>
          </cell>
          <cell r="B1077" t="str">
            <v>HU</v>
          </cell>
          <cell r="C1077" t="str">
            <v>TOTAL</v>
          </cell>
          <cell r="D1077" t="str">
            <v>A00</v>
          </cell>
          <cell r="E1077" t="str">
            <v>FTE</v>
          </cell>
          <cell r="F1077" t="str">
            <v>T</v>
          </cell>
          <cell r="G1077" t="str">
            <v>TOTAL</v>
          </cell>
          <cell r="H1077" t="str">
            <v>RSE</v>
          </cell>
          <cell r="I1077">
            <v>22132</v>
          </cell>
          <cell r="K1077" t="str">
            <v>NC</v>
          </cell>
          <cell r="M1077" t="str">
            <v>V</v>
          </cell>
          <cell r="N1077">
            <v>38461.761423611111</v>
          </cell>
          <cell r="O1077" t="str">
            <v>GCHATEAUGIRON</v>
          </cell>
          <cell r="P1077">
            <v>38681.435902777775</v>
          </cell>
        </row>
        <row r="1078">
          <cell r="A1078" t="str">
            <v>1982</v>
          </cell>
          <cell r="B1078" t="str">
            <v>HU</v>
          </cell>
          <cell r="C1078" t="str">
            <v>TOTAL</v>
          </cell>
          <cell r="D1078" t="str">
            <v>A00</v>
          </cell>
          <cell r="E1078" t="str">
            <v>FTE</v>
          </cell>
          <cell r="F1078" t="str">
            <v>T</v>
          </cell>
          <cell r="G1078" t="str">
            <v>TOTAL</v>
          </cell>
          <cell r="H1078" t="str">
            <v>RSE</v>
          </cell>
          <cell r="I1078">
            <v>21970</v>
          </cell>
          <cell r="K1078" t="str">
            <v>NC</v>
          </cell>
          <cell r="M1078" t="str">
            <v>V</v>
          </cell>
          <cell r="N1078">
            <v>38461.761423611111</v>
          </cell>
          <cell r="O1078" t="str">
            <v>GCHATEAUGIRON</v>
          </cell>
          <cell r="P1078">
            <v>38681.435868055552</v>
          </cell>
        </row>
        <row r="1079">
          <cell r="A1079" t="str">
            <v>1981</v>
          </cell>
          <cell r="B1079" t="str">
            <v>HU</v>
          </cell>
          <cell r="C1079" t="str">
            <v>TOTAL</v>
          </cell>
          <cell r="D1079" t="str">
            <v>A00</v>
          </cell>
          <cell r="E1079" t="str">
            <v>FTE</v>
          </cell>
          <cell r="F1079" t="str">
            <v>T</v>
          </cell>
          <cell r="G1079" t="str">
            <v>TOTAL</v>
          </cell>
          <cell r="H1079" t="str">
            <v>RSE</v>
          </cell>
          <cell r="I1079">
            <v>22267</v>
          </cell>
          <cell r="K1079" t="str">
            <v>NC</v>
          </cell>
          <cell r="M1079" t="str">
            <v>V</v>
          </cell>
          <cell r="N1079">
            <v>38461.761423611111</v>
          </cell>
          <cell r="O1079" t="str">
            <v>GCHATEAUGIRON</v>
          </cell>
          <cell r="P1079">
            <v>38681.435844907406</v>
          </cell>
        </row>
        <row r="1080">
          <cell r="A1080" t="str">
            <v>1980</v>
          </cell>
          <cell r="B1080" t="str">
            <v>HU</v>
          </cell>
          <cell r="C1080" t="str">
            <v>TOTAL</v>
          </cell>
          <cell r="D1080" t="str">
            <v>A00</v>
          </cell>
          <cell r="E1080" t="str">
            <v>FTE</v>
          </cell>
          <cell r="F1080" t="str">
            <v>T</v>
          </cell>
          <cell r="G1080" t="str">
            <v>TOTAL</v>
          </cell>
          <cell r="H1080" t="str">
            <v>RSE</v>
          </cell>
          <cell r="I1080">
            <v>25589</v>
          </cell>
          <cell r="K1080" t="str">
            <v>NC</v>
          </cell>
          <cell r="M1080" t="str">
            <v>V</v>
          </cell>
          <cell r="N1080">
            <v>38461.761423611111</v>
          </cell>
          <cell r="O1080" t="str">
            <v>GCHATEAUGIRON</v>
          </cell>
          <cell r="P1080">
            <v>38681.43582175926</v>
          </cell>
        </row>
        <row r="1081">
          <cell r="A1081" t="str">
            <v>2002</v>
          </cell>
          <cell r="B1081" t="str">
            <v>PL</v>
          </cell>
          <cell r="C1081" t="str">
            <v>TOTAL</v>
          </cell>
          <cell r="D1081" t="str">
            <v>A00</v>
          </cell>
          <cell r="E1081" t="str">
            <v>FTE</v>
          </cell>
          <cell r="F1081" t="str">
            <v>T</v>
          </cell>
          <cell r="G1081" t="str">
            <v>TOTAL</v>
          </cell>
          <cell r="H1081" t="str">
            <v>RSE</v>
          </cell>
          <cell r="I1081">
            <v>56725</v>
          </cell>
          <cell r="K1081" t="str">
            <v>MS</v>
          </cell>
          <cell r="M1081" t="str">
            <v>V</v>
          </cell>
          <cell r="N1081">
            <v>38461.761423611111</v>
          </cell>
          <cell r="O1081" t="str">
            <v>GCHATEAUGIRON</v>
          </cell>
          <cell r="P1081">
            <v>38681.438344907408</v>
          </cell>
          <cell r="Q1081" t="str">
            <v>gchateaug</v>
          </cell>
        </row>
        <row r="1082">
          <cell r="A1082" t="str">
            <v>2001</v>
          </cell>
          <cell r="B1082" t="str">
            <v>PL</v>
          </cell>
          <cell r="C1082" t="str">
            <v>TOTAL</v>
          </cell>
          <cell r="D1082" t="str">
            <v>A00</v>
          </cell>
          <cell r="E1082" t="str">
            <v>FTE</v>
          </cell>
          <cell r="F1082" t="str">
            <v>T</v>
          </cell>
          <cell r="G1082" t="str">
            <v>TOTAL</v>
          </cell>
          <cell r="H1082" t="str">
            <v>RSE</v>
          </cell>
          <cell r="I1082">
            <v>56918</v>
          </cell>
          <cell r="K1082" t="str">
            <v>NC</v>
          </cell>
          <cell r="M1082" t="str">
            <v>V</v>
          </cell>
          <cell r="N1082">
            <v>38461.761423611111</v>
          </cell>
          <cell r="O1082" t="str">
            <v>GCHATEAUGIRON</v>
          </cell>
          <cell r="P1082">
            <v>38681.438032407408</v>
          </cell>
        </row>
        <row r="1083">
          <cell r="A1083" t="str">
            <v>2000</v>
          </cell>
          <cell r="B1083" t="str">
            <v>PL</v>
          </cell>
          <cell r="C1083" t="str">
            <v>TOTAL</v>
          </cell>
          <cell r="D1083" t="str">
            <v>A00</v>
          </cell>
          <cell r="E1083" t="str">
            <v>FTE</v>
          </cell>
          <cell r="F1083" t="str">
            <v>T</v>
          </cell>
          <cell r="G1083" t="str">
            <v>TOTAL</v>
          </cell>
          <cell r="H1083" t="str">
            <v>RSE</v>
          </cell>
          <cell r="I1083">
            <v>55174</v>
          </cell>
          <cell r="K1083" t="str">
            <v>NC</v>
          </cell>
          <cell r="M1083" t="str">
            <v>V</v>
          </cell>
          <cell r="N1083">
            <v>38461.761423611111</v>
          </cell>
          <cell r="O1083" t="str">
            <v>GCHATEAUGIRON</v>
          </cell>
          <cell r="P1083">
            <v>38681.4377662037</v>
          </cell>
        </row>
        <row r="1084">
          <cell r="A1084" t="str">
            <v>1999</v>
          </cell>
          <cell r="B1084" t="str">
            <v>PL</v>
          </cell>
          <cell r="C1084" t="str">
            <v>TOTAL</v>
          </cell>
          <cell r="D1084" t="str">
            <v>A00</v>
          </cell>
          <cell r="E1084" t="str">
            <v>FTE</v>
          </cell>
          <cell r="F1084" t="str">
            <v>T</v>
          </cell>
          <cell r="G1084" t="str">
            <v>TOTAL</v>
          </cell>
          <cell r="H1084" t="str">
            <v>RSE</v>
          </cell>
          <cell r="I1084">
            <v>56433</v>
          </cell>
          <cell r="K1084" t="str">
            <v>NC</v>
          </cell>
          <cell r="M1084" t="str">
            <v>V</v>
          </cell>
          <cell r="N1084">
            <v>38461.761423611111</v>
          </cell>
          <cell r="O1084" t="str">
            <v>GCHATEAUGIRON</v>
          </cell>
          <cell r="P1084">
            <v>38681.437534722223</v>
          </cell>
        </row>
        <row r="1085">
          <cell r="A1085" t="str">
            <v>1998</v>
          </cell>
          <cell r="B1085" t="str">
            <v>PL</v>
          </cell>
          <cell r="C1085" t="str">
            <v>TOTAL</v>
          </cell>
          <cell r="D1085" t="str">
            <v>A00</v>
          </cell>
          <cell r="E1085" t="str">
            <v>FTE</v>
          </cell>
          <cell r="F1085" t="str">
            <v>T</v>
          </cell>
          <cell r="G1085" t="str">
            <v>TOTAL</v>
          </cell>
          <cell r="H1085" t="str">
            <v>RSE</v>
          </cell>
          <cell r="I1085">
            <v>56179</v>
          </cell>
          <cell r="K1085" t="str">
            <v>NC</v>
          </cell>
          <cell r="M1085" t="str">
            <v>V</v>
          </cell>
          <cell r="N1085">
            <v>38461.761423611111</v>
          </cell>
          <cell r="O1085" t="str">
            <v>GCHATEAUGIRON</v>
          </cell>
          <cell r="P1085">
            <v>38681.437291666669</v>
          </cell>
        </row>
        <row r="1086">
          <cell r="A1086" t="str">
            <v>1997</v>
          </cell>
          <cell r="B1086" t="str">
            <v>PL</v>
          </cell>
          <cell r="C1086" t="str">
            <v>TOTAL</v>
          </cell>
          <cell r="D1086" t="str">
            <v>A00</v>
          </cell>
          <cell r="E1086" t="str">
            <v>FTE</v>
          </cell>
          <cell r="F1086" t="str">
            <v>T</v>
          </cell>
          <cell r="G1086" t="str">
            <v>TOTAL</v>
          </cell>
          <cell r="H1086" t="str">
            <v>RSE</v>
          </cell>
          <cell r="I1086">
            <v>55602</v>
          </cell>
          <cell r="K1086" t="str">
            <v>NC</v>
          </cell>
          <cell r="M1086" t="str">
            <v>V</v>
          </cell>
          <cell r="N1086">
            <v>38461.761423611111</v>
          </cell>
          <cell r="O1086" t="str">
            <v>GCHATEAUGIRON</v>
          </cell>
          <cell r="P1086">
            <v>38681.437094907407</v>
          </cell>
        </row>
        <row r="1087">
          <cell r="A1087" t="str">
            <v>1996</v>
          </cell>
          <cell r="B1087" t="str">
            <v>PL</v>
          </cell>
          <cell r="C1087" t="str">
            <v>TOTAL</v>
          </cell>
          <cell r="D1087" t="str">
            <v>A00</v>
          </cell>
          <cell r="E1087" t="str">
            <v>FTE</v>
          </cell>
          <cell r="F1087" t="str">
            <v>T</v>
          </cell>
          <cell r="G1087" t="str">
            <v>TOTAL</v>
          </cell>
          <cell r="H1087" t="str">
            <v>RSE</v>
          </cell>
          <cell r="I1087">
            <v>52474</v>
          </cell>
          <cell r="K1087" t="str">
            <v>NC</v>
          </cell>
          <cell r="M1087" t="str">
            <v>V</v>
          </cell>
          <cell r="N1087">
            <v>38461.761423611111</v>
          </cell>
          <cell r="O1087" t="str">
            <v>GCHATEAUGIRON</v>
          </cell>
          <cell r="P1087">
            <v>38681.436909722222</v>
          </cell>
        </row>
        <row r="1088">
          <cell r="A1088" t="str">
            <v>1995</v>
          </cell>
          <cell r="B1088" t="str">
            <v>PL</v>
          </cell>
          <cell r="C1088" t="str">
            <v>TOTAL</v>
          </cell>
          <cell r="D1088" t="str">
            <v>A00</v>
          </cell>
          <cell r="E1088" t="str">
            <v>FTE</v>
          </cell>
          <cell r="F1088" t="str">
            <v>T</v>
          </cell>
          <cell r="G1088" t="str">
            <v>TOTAL</v>
          </cell>
          <cell r="H1088" t="str">
            <v>RSE</v>
          </cell>
          <cell r="I1088">
            <v>50426</v>
          </cell>
          <cell r="K1088" t="str">
            <v>NC</v>
          </cell>
          <cell r="M1088" t="str">
            <v>V</v>
          </cell>
          <cell r="N1088">
            <v>38461.761423611111</v>
          </cell>
          <cell r="O1088" t="str">
            <v>GCHATEAUGIRON</v>
          </cell>
          <cell r="P1088">
            <v>38681.436759259261</v>
          </cell>
        </row>
        <row r="1089">
          <cell r="A1089" t="str">
            <v>1994</v>
          </cell>
          <cell r="B1089" t="str">
            <v>PL</v>
          </cell>
          <cell r="C1089" t="str">
            <v>TOTAL</v>
          </cell>
          <cell r="D1089" t="str">
            <v>A00</v>
          </cell>
          <cell r="E1089" t="str">
            <v>FTE</v>
          </cell>
          <cell r="F1089" t="str">
            <v>T</v>
          </cell>
          <cell r="G1089" t="str">
            <v>TOTAL</v>
          </cell>
          <cell r="H1089" t="str">
            <v>RSE</v>
          </cell>
          <cell r="I1089">
            <v>47433</v>
          </cell>
          <cell r="K1089" t="str">
            <v>NC</v>
          </cell>
          <cell r="M1089" t="str">
            <v>V</v>
          </cell>
          <cell r="N1089">
            <v>38461.761423611111</v>
          </cell>
          <cell r="O1089" t="str">
            <v>GCHATEAUGIRON</v>
          </cell>
          <cell r="P1089">
            <v>38681.436608796299</v>
          </cell>
        </row>
        <row r="1090">
          <cell r="A1090" t="str">
            <v>1993</v>
          </cell>
          <cell r="B1090" t="str">
            <v>PL</v>
          </cell>
          <cell r="C1090" t="str">
            <v>TOTAL</v>
          </cell>
          <cell r="D1090" t="str">
            <v>A00</v>
          </cell>
          <cell r="E1090" t="str">
            <v>FTE</v>
          </cell>
          <cell r="F1090" t="str">
            <v>T</v>
          </cell>
          <cell r="G1090" t="str">
            <v>TOTAL</v>
          </cell>
          <cell r="H1090" t="str">
            <v>RSE</v>
          </cell>
          <cell r="J1090" t="str">
            <v>:</v>
          </cell>
          <cell r="K1090" t="str">
            <v>NC</v>
          </cell>
          <cell r="M1090" t="str">
            <v>V</v>
          </cell>
          <cell r="N1090">
            <v>38461.761423611111</v>
          </cell>
          <cell r="O1090" t="str">
            <v>GCHATEAUGIRON</v>
          </cell>
          <cell r="P1090">
            <v>38681.43650462963</v>
          </cell>
        </row>
        <row r="1091">
          <cell r="A1091" t="str">
            <v>1992</v>
          </cell>
          <cell r="B1091" t="str">
            <v>PL</v>
          </cell>
          <cell r="C1091" t="str">
            <v>TOTAL</v>
          </cell>
          <cell r="D1091" t="str">
            <v>A00</v>
          </cell>
          <cell r="E1091" t="str">
            <v>FTE</v>
          </cell>
          <cell r="F1091" t="str">
            <v>T</v>
          </cell>
          <cell r="G1091" t="str">
            <v>TOTAL</v>
          </cell>
          <cell r="H1091" t="str">
            <v>RSE</v>
          </cell>
          <cell r="I1091">
            <v>41440</v>
          </cell>
          <cell r="J1091" t="str">
            <v>i</v>
          </cell>
          <cell r="K1091" t="str">
            <v>NC</v>
          </cell>
          <cell r="M1091" t="str">
            <v>V</v>
          </cell>
          <cell r="N1091">
            <v>38461.761423611111</v>
          </cell>
          <cell r="O1091" t="str">
            <v>GCHATEAUGIRON</v>
          </cell>
          <cell r="P1091">
            <v>38681.436412037037</v>
          </cell>
        </row>
        <row r="1092">
          <cell r="A1092" t="str">
            <v>1991</v>
          </cell>
          <cell r="B1092" t="str">
            <v>PL</v>
          </cell>
          <cell r="C1092" t="str">
            <v>TOTAL</v>
          </cell>
          <cell r="D1092" t="str">
            <v>A00</v>
          </cell>
          <cell r="E1092" t="str">
            <v>FTE</v>
          </cell>
          <cell r="F1092" t="str">
            <v>T</v>
          </cell>
          <cell r="G1092" t="str">
            <v>TOTAL</v>
          </cell>
          <cell r="H1092" t="str">
            <v>RSE</v>
          </cell>
          <cell r="J1092" t="str">
            <v>:</v>
          </cell>
          <cell r="K1092" t="str">
            <v>NC</v>
          </cell>
          <cell r="M1092" t="str">
            <v>V</v>
          </cell>
          <cell r="N1092">
            <v>38461.761423611111</v>
          </cell>
          <cell r="O1092" t="str">
            <v>GCHATEAUGIRON</v>
          </cell>
          <cell r="P1092">
            <v>38681.436331018522</v>
          </cell>
        </row>
        <row r="1093">
          <cell r="A1093" t="str">
            <v>1990</v>
          </cell>
          <cell r="B1093" t="str">
            <v>PL</v>
          </cell>
          <cell r="C1093" t="str">
            <v>TOTAL</v>
          </cell>
          <cell r="D1093" t="str">
            <v>A00</v>
          </cell>
          <cell r="E1093" t="str">
            <v>FTE</v>
          </cell>
          <cell r="F1093" t="str">
            <v>T</v>
          </cell>
          <cell r="G1093" t="str">
            <v>TOTAL</v>
          </cell>
          <cell r="H1093" t="str">
            <v>RSE</v>
          </cell>
          <cell r="J1093" t="str">
            <v>:</v>
          </cell>
          <cell r="K1093" t="str">
            <v>NC</v>
          </cell>
          <cell r="M1093" t="str">
            <v>V</v>
          </cell>
          <cell r="N1093">
            <v>38461.761423611111</v>
          </cell>
          <cell r="O1093" t="str">
            <v>GCHATEAUGIRON</v>
          </cell>
          <cell r="P1093">
            <v>38681.436249999999</v>
          </cell>
        </row>
        <row r="1094">
          <cell r="A1094" t="str">
            <v>1989</v>
          </cell>
          <cell r="B1094" t="str">
            <v>PL</v>
          </cell>
          <cell r="C1094" t="str">
            <v>TOTAL</v>
          </cell>
          <cell r="D1094" t="str">
            <v>A00</v>
          </cell>
          <cell r="E1094" t="str">
            <v>FTE</v>
          </cell>
          <cell r="F1094" t="str">
            <v>T</v>
          </cell>
          <cell r="G1094" t="str">
            <v>TOTAL</v>
          </cell>
          <cell r="H1094" t="str">
            <v>RSE</v>
          </cell>
          <cell r="J1094" t="str">
            <v>:</v>
          </cell>
          <cell r="K1094" t="str">
            <v>NC</v>
          </cell>
          <cell r="M1094" t="str">
            <v>V</v>
          </cell>
          <cell r="N1094">
            <v>38461.761423611111</v>
          </cell>
          <cell r="O1094" t="str">
            <v>GCHATEAUGIRON</v>
          </cell>
          <cell r="P1094">
            <v>38681.436180555553</v>
          </cell>
        </row>
        <row r="1095">
          <cell r="A1095" t="str">
            <v>1988</v>
          </cell>
          <cell r="B1095" t="str">
            <v>PL</v>
          </cell>
          <cell r="C1095" t="str">
            <v>TOTAL</v>
          </cell>
          <cell r="D1095" t="str">
            <v>A00</v>
          </cell>
          <cell r="E1095" t="str">
            <v>FTE</v>
          </cell>
          <cell r="F1095" t="str">
            <v>T</v>
          </cell>
          <cell r="G1095" t="str">
            <v>TOTAL</v>
          </cell>
          <cell r="H1095" t="str">
            <v>RSE</v>
          </cell>
          <cell r="I1095">
            <v>34300</v>
          </cell>
          <cell r="J1095" t="str">
            <v>i</v>
          </cell>
          <cell r="K1095" t="str">
            <v>NC</v>
          </cell>
          <cell r="M1095" t="str">
            <v>V</v>
          </cell>
          <cell r="N1095">
            <v>38461.761423611111</v>
          </cell>
          <cell r="O1095" t="str">
            <v>GCHATEAUGIRON</v>
          </cell>
          <cell r="P1095">
            <v>38681.436122685183</v>
          </cell>
        </row>
        <row r="1096">
          <cell r="A1096" t="str">
            <v>1987</v>
          </cell>
          <cell r="B1096" t="str">
            <v>PL</v>
          </cell>
          <cell r="C1096" t="str">
            <v>TOTAL</v>
          </cell>
          <cell r="D1096" t="str">
            <v>A00</v>
          </cell>
          <cell r="E1096" t="str">
            <v>FTE</v>
          </cell>
          <cell r="F1096" t="str">
            <v>T</v>
          </cell>
          <cell r="G1096" t="str">
            <v>TOTAL</v>
          </cell>
          <cell r="H1096" t="str">
            <v>RSE</v>
          </cell>
          <cell r="I1096">
            <v>42800</v>
          </cell>
          <cell r="J1096" t="str">
            <v>i</v>
          </cell>
          <cell r="K1096" t="str">
            <v>NC</v>
          </cell>
          <cell r="M1096" t="str">
            <v>V</v>
          </cell>
          <cell r="N1096">
            <v>38461.761423611111</v>
          </cell>
          <cell r="O1096" t="str">
            <v>GCHATEAUGIRON</v>
          </cell>
          <cell r="P1096">
            <v>38681.436076388891</v>
          </cell>
        </row>
        <row r="1097">
          <cell r="A1097" t="str">
            <v>1986</v>
          </cell>
          <cell r="B1097" t="str">
            <v>PL</v>
          </cell>
          <cell r="C1097" t="str">
            <v>TOTAL</v>
          </cell>
          <cell r="D1097" t="str">
            <v>A00</v>
          </cell>
          <cell r="E1097" t="str">
            <v>FTE</v>
          </cell>
          <cell r="F1097" t="str">
            <v>T</v>
          </cell>
          <cell r="G1097" t="str">
            <v>TOTAL</v>
          </cell>
          <cell r="H1097" t="str">
            <v>RSE</v>
          </cell>
          <cell r="I1097">
            <v>45200</v>
          </cell>
          <cell r="J1097" t="str">
            <v>i</v>
          </cell>
          <cell r="K1097" t="str">
            <v>NC</v>
          </cell>
          <cell r="M1097" t="str">
            <v>V</v>
          </cell>
          <cell r="N1097">
            <v>38461.761423611111</v>
          </cell>
          <cell r="O1097" t="str">
            <v>GCHATEAUGIRON</v>
          </cell>
          <cell r="P1097">
            <v>38681.436030092591</v>
          </cell>
        </row>
        <row r="1098">
          <cell r="A1098" t="str">
            <v>1985</v>
          </cell>
          <cell r="B1098" t="str">
            <v>PL</v>
          </cell>
          <cell r="C1098" t="str">
            <v>TOTAL</v>
          </cell>
          <cell r="D1098" t="str">
            <v>A00</v>
          </cell>
          <cell r="E1098" t="str">
            <v>FTE</v>
          </cell>
          <cell r="F1098" t="str">
            <v>T</v>
          </cell>
          <cell r="G1098" t="str">
            <v>TOTAL</v>
          </cell>
          <cell r="H1098" t="str">
            <v>RSE</v>
          </cell>
          <cell r="I1098">
            <v>56600</v>
          </cell>
          <cell r="J1098" t="str">
            <v>i</v>
          </cell>
          <cell r="K1098" t="str">
            <v>NC</v>
          </cell>
          <cell r="M1098" t="str">
            <v>V</v>
          </cell>
          <cell r="N1098">
            <v>38461.761423611111</v>
          </cell>
          <cell r="O1098" t="str">
            <v>GCHATEAUGIRON</v>
          </cell>
          <cell r="P1098">
            <v>38681.435983796298</v>
          </cell>
        </row>
        <row r="1099">
          <cell r="A1099" t="str">
            <v>1984</v>
          </cell>
          <cell r="B1099" t="str">
            <v>PL</v>
          </cell>
          <cell r="C1099" t="str">
            <v>TOTAL</v>
          </cell>
          <cell r="D1099" t="str">
            <v>A00</v>
          </cell>
          <cell r="E1099" t="str">
            <v>FTE</v>
          </cell>
          <cell r="F1099" t="str">
            <v>T</v>
          </cell>
          <cell r="G1099" t="str">
            <v>TOTAL</v>
          </cell>
          <cell r="H1099" t="str">
            <v>RSE</v>
          </cell>
          <cell r="I1099">
            <v>74700</v>
          </cell>
          <cell r="J1099" t="str">
            <v>i</v>
          </cell>
          <cell r="K1099" t="str">
            <v>NC</v>
          </cell>
          <cell r="M1099" t="str">
            <v>V</v>
          </cell>
          <cell r="N1099">
            <v>38461.761423611111</v>
          </cell>
          <cell r="O1099" t="str">
            <v>GCHATEAUGIRON</v>
          </cell>
          <cell r="P1099">
            <v>38681.435949074075</v>
          </cell>
        </row>
        <row r="1100">
          <cell r="A1100" t="str">
            <v>1983</v>
          </cell>
          <cell r="B1100" t="str">
            <v>PL</v>
          </cell>
          <cell r="C1100" t="str">
            <v>TOTAL</v>
          </cell>
          <cell r="D1100" t="str">
            <v>A00</v>
          </cell>
          <cell r="E1100" t="str">
            <v>FTE</v>
          </cell>
          <cell r="F1100" t="str">
            <v>T</v>
          </cell>
          <cell r="G1100" t="str">
            <v>TOTAL</v>
          </cell>
          <cell r="H1100" t="str">
            <v>RSE</v>
          </cell>
          <cell r="I1100">
            <v>75000</v>
          </cell>
          <cell r="J1100" t="str">
            <v>i</v>
          </cell>
          <cell r="K1100" t="str">
            <v>NC</v>
          </cell>
          <cell r="M1100" t="str">
            <v>V</v>
          </cell>
          <cell r="N1100">
            <v>38461.761423611111</v>
          </cell>
          <cell r="O1100" t="str">
            <v>GCHATEAUGIRON</v>
          </cell>
          <cell r="P1100">
            <v>38681.435902777775</v>
          </cell>
        </row>
        <row r="1101">
          <cell r="A1101" t="str">
            <v>1982</v>
          </cell>
          <cell r="B1101" t="str">
            <v>PL</v>
          </cell>
          <cell r="C1101" t="str">
            <v>TOTAL</v>
          </cell>
          <cell r="D1101" t="str">
            <v>A00</v>
          </cell>
          <cell r="E1101" t="str">
            <v>FTE</v>
          </cell>
          <cell r="F1101" t="str">
            <v>T</v>
          </cell>
          <cell r="G1101" t="str">
            <v>TOTAL</v>
          </cell>
          <cell r="H1101" t="str">
            <v>RSE</v>
          </cell>
          <cell r="I1101">
            <v>78800</v>
          </cell>
          <cell r="J1101" t="str">
            <v>i</v>
          </cell>
          <cell r="K1101" t="str">
            <v>NC</v>
          </cell>
          <cell r="M1101" t="str">
            <v>V</v>
          </cell>
          <cell r="N1101">
            <v>38461.761423611111</v>
          </cell>
          <cell r="O1101" t="str">
            <v>GCHATEAUGIRON</v>
          </cell>
          <cell r="P1101">
            <v>38681.435879629629</v>
          </cell>
        </row>
        <row r="1102">
          <cell r="A1102" t="str">
            <v>1981</v>
          </cell>
          <cell r="B1102" t="str">
            <v>PL</v>
          </cell>
          <cell r="C1102" t="str">
            <v>TOTAL</v>
          </cell>
          <cell r="D1102" t="str">
            <v>A00</v>
          </cell>
          <cell r="E1102" t="str">
            <v>FTE</v>
          </cell>
          <cell r="F1102" t="str">
            <v>T</v>
          </cell>
          <cell r="G1102" t="str">
            <v>TOTAL</v>
          </cell>
          <cell r="H1102" t="str">
            <v>RSE</v>
          </cell>
          <cell r="I1102">
            <v>89000</v>
          </cell>
          <cell r="J1102" t="str">
            <v>i</v>
          </cell>
          <cell r="K1102" t="str">
            <v>NC</v>
          </cell>
          <cell r="M1102" t="str">
            <v>V</v>
          </cell>
          <cell r="N1102">
            <v>38461.761423611111</v>
          </cell>
          <cell r="O1102" t="str">
            <v>GCHATEAUGIRON</v>
          </cell>
          <cell r="P1102">
            <v>38681.435844907406</v>
          </cell>
        </row>
        <row r="1103">
          <cell r="A1103" t="str">
            <v>1980</v>
          </cell>
          <cell r="B1103" t="str">
            <v>PL</v>
          </cell>
          <cell r="C1103" t="str">
            <v>TOTAL</v>
          </cell>
          <cell r="D1103" t="str">
            <v>A00</v>
          </cell>
          <cell r="E1103" t="str">
            <v>FTE</v>
          </cell>
          <cell r="F1103" t="str">
            <v>T</v>
          </cell>
          <cell r="G1103" t="str">
            <v>TOTAL</v>
          </cell>
          <cell r="H1103" t="str">
            <v>RSE</v>
          </cell>
          <cell r="I1103">
            <v>93300</v>
          </cell>
          <cell r="J1103" t="str">
            <v>i</v>
          </cell>
          <cell r="K1103" t="str">
            <v>NC</v>
          </cell>
          <cell r="M1103" t="str">
            <v>V</v>
          </cell>
          <cell r="N1103">
            <v>38461.761423611111</v>
          </cell>
          <cell r="O1103" t="str">
            <v>GCHATEAUGIRON</v>
          </cell>
          <cell r="P1103">
            <v>38681.43582175926</v>
          </cell>
        </row>
        <row r="1104">
          <cell r="A1104" t="str">
            <v>2002</v>
          </cell>
          <cell r="B1104" t="str">
            <v>PT</v>
          </cell>
          <cell r="C1104" t="str">
            <v>TOTAL</v>
          </cell>
          <cell r="D1104" t="str">
            <v>A00</v>
          </cell>
          <cell r="E1104" t="str">
            <v>FTE</v>
          </cell>
          <cell r="F1104" t="str">
            <v>T</v>
          </cell>
          <cell r="G1104" t="str">
            <v>TOTAL</v>
          </cell>
          <cell r="H1104" t="str">
            <v>RSE</v>
          </cell>
          <cell r="I1104">
            <v>18983.599999999999</v>
          </cell>
          <cell r="J1104" t="str">
            <v>e</v>
          </cell>
          <cell r="K1104" t="str">
            <v>MS</v>
          </cell>
          <cell r="M1104" t="str">
            <v>V</v>
          </cell>
          <cell r="N1104">
            <v>38461.761423611111</v>
          </cell>
          <cell r="O1104" t="str">
            <v>GCHATEAUGIRON</v>
          </cell>
          <cell r="P1104">
            <v>38681.438368055555</v>
          </cell>
          <cell r="Q1104" t="str">
            <v>gchateaug</v>
          </cell>
        </row>
        <row r="1105">
          <cell r="A1105" t="str">
            <v>1989</v>
          </cell>
          <cell r="B1105" t="str">
            <v>PT</v>
          </cell>
          <cell r="C1105" t="str">
            <v>EN_TE</v>
          </cell>
          <cell r="D1105" t="str">
            <v>A00</v>
          </cell>
          <cell r="E1105" t="str">
            <v>FTE</v>
          </cell>
          <cell r="F1105" t="str">
            <v>T</v>
          </cell>
          <cell r="G1105" t="str">
            <v>TOTAL</v>
          </cell>
          <cell r="H1105" t="str">
            <v>RSE</v>
          </cell>
          <cell r="J1105" t="str">
            <v>:</v>
          </cell>
          <cell r="K1105" t="str">
            <v>NC</v>
          </cell>
          <cell r="M1105" t="str">
            <v>V</v>
          </cell>
          <cell r="N1105">
            <v>38461.761423611111</v>
          </cell>
          <cell r="O1105" t="str">
            <v>GCHATEAUGIRON</v>
          </cell>
          <cell r="P1105">
            <v>38681.436180555553</v>
          </cell>
        </row>
        <row r="1106">
          <cell r="A1106" t="str">
            <v>1988</v>
          </cell>
          <cell r="B1106" t="str">
            <v>PT</v>
          </cell>
          <cell r="C1106" t="str">
            <v>EN_TE</v>
          </cell>
          <cell r="D1106" t="str">
            <v>A00</v>
          </cell>
          <cell r="E1106" t="str">
            <v>FTE</v>
          </cell>
          <cell r="F1106" t="str">
            <v>T</v>
          </cell>
          <cell r="G1106" t="str">
            <v>TOTAL</v>
          </cell>
          <cell r="H1106" t="str">
            <v>RSE</v>
          </cell>
          <cell r="J1106" t="str">
            <v>:</v>
          </cell>
          <cell r="K1106" t="str">
            <v>NC</v>
          </cell>
          <cell r="M1106" t="str">
            <v>V</v>
          </cell>
          <cell r="N1106">
            <v>38461.761423611111</v>
          </cell>
          <cell r="O1106" t="str">
            <v>GCHATEAUGIRON</v>
          </cell>
          <cell r="P1106">
            <v>38681.436122685183</v>
          </cell>
        </row>
        <row r="1107">
          <cell r="A1107" t="str">
            <v>1987</v>
          </cell>
          <cell r="B1107" t="str">
            <v>PT</v>
          </cell>
          <cell r="C1107" t="str">
            <v>EN_TE</v>
          </cell>
          <cell r="D1107" t="str">
            <v>A00</v>
          </cell>
          <cell r="E1107" t="str">
            <v>FTE</v>
          </cell>
          <cell r="F1107" t="str">
            <v>T</v>
          </cell>
          <cell r="G1107" t="str">
            <v>TOTAL</v>
          </cell>
          <cell r="H1107" t="str">
            <v>RSE</v>
          </cell>
          <cell r="J1107" t="str">
            <v>:</v>
          </cell>
          <cell r="K1107" t="str">
            <v>NC</v>
          </cell>
          <cell r="M1107" t="str">
            <v>V</v>
          </cell>
          <cell r="N1107">
            <v>38461.761423611111</v>
          </cell>
          <cell r="O1107" t="str">
            <v>GCHATEAUGIRON</v>
          </cell>
          <cell r="P1107">
            <v>38681.436076388891</v>
          </cell>
        </row>
        <row r="1108">
          <cell r="A1108" t="str">
            <v>1986</v>
          </cell>
          <cell r="B1108" t="str">
            <v>PT</v>
          </cell>
          <cell r="C1108" t="str">
            <v>EN_TE</v>
          </cell>
          <cell r="D1108" t="str">
            <v>A00</v>
          </cell>
          <cell r="E1108" t="str">
            <v>FTE</v>
          </cell>
          <cell r="F1108" t="str">
            <v>T</v>
          </cell>
          <cell r="G1108" t="str">
            <v>TOTAL</v>
          </cell>
          <cell r="H1108" t="str">
            <v>RSE</v>
          </cell>
          <cell r="J1108" t="str">
            <v>:</v>
          </cell>
          <cell r="K1108" t="str">
            <v>NC</v>
          </cell>
          <cell r="M1108" t="str">
            <v>V</v>
          </cell>
          <cell r="N1108">
            <v>38461.761423611111</v>
          </cell>
          <cell r="O1108" t="str">
            <v>GCHATEAUGIRON</v>
          </cell>
          <cell r="P1108">
            <v>38681.436030092591</v>
          </cell>
        </row>
        <row r="1109">
          <cell r="A1109" t="str">
            <v>1985</v>
          </cell>
          <cell r="B1109" t="str">
            <v>PT</v>
          </cell>
          <cell r="C1109" t="str">
            <v>EN_TE</v>
          </cell>
          <cell r="D1109" t="str">
            <v>A00</v>
          </cell>
          <cell r="E1109" t="str">
            <v>FTE</v>
          </cell>
          <cell r="F1109" t="str">
            <v>T</v>
          </cell>
          <cell r="G1109" t="str">
            <v>TOTAL</v>
          </cell>
          <cell r="H1109" t="str">
            <v>RSE</v>
          </cell>
          <cell r="J1109" t="str">
            <v>:</v>
          </cell>
          <cell r="K1109" t="str">
            <v>NC</v>
          </cell>
          <cell r="M1109" t="str">
            <v>V</v>
          </cell>
          <cell r="N1109">
            <v>38461.761423611111</v>
          </cell>
          <cell r="O1109" t="str">
            <v>GCHATEAUGIRON</v>
          </cell>
          <cell r="P1109">
            <v>38681.435983796298</v>
          </cell>
        </row>
        <row r="1110">
          <cell r="A1110" t="str">
            <v>1984</v>
          </cell>
          <cell r="B1110" t="str">
            <v>PT</v>
          </cell>
          <cell r="C1110" t="str">
            <v>EN_TE</v>
          </cell>
          <cell r="D1110" t="str">
            <v>A00</v>
          </cell>
          <cell r="E1110" t="str">
            <v>FTE</v>
          </cell>
          <cell r="F1110" t="str">
            <v>T</v>
          </cell>
          <cell r="G1110" t="str">
            <v>TOTAL</v>
          </cell>
          <cell r="H1110" t="str">
            <v>RSE</v>
          </cell>
          <cell r="J1110" t="str">
            <v>:</v>
          </cell>
          <cell r="K1110" t="str">
            <v>NC</v>
          </cell>
          <cell r="M1110" t="str">
            <v>V</v>
          </cell>
          <cell r="N1110">
            <v>38461.761423611111</v>
          </cell>
          <cell r="O1110" t="str">
            <v>GCHATEAUGIRON</v>
          </cell>
          <cell r="P1110">
            <v>38681.435949074075</v>
          </cell>
        </row>
        <row r="1111">
          <cell r="A1111" t="str">
            <v>1983</v>
          </cell>
          <cell r="B1111" t="str">
            <v>PT</v>
          </cell>
          <cell r="C1111" t="str">
            <v>EN_TE</v>
          </cell>
          <cell r="D1111" t="str">
            <v>A00</v>
          </cell>
          <cell r="E1111" t="str">
            <v>FTE</v>
          </cell>
          <cell r="F1111" t="str">
            <v>T</v>
          </cell>
          <cell r="G1111" t="str">
            <v>TOTAL</v>
          </cell>
          <cell r="H1111" t="str">
            <v>RSE</v>
          </cell>
          <cell r="J1111" t="str">
            <v>:</v>
          </cell>
          <cell r="K1111" t="str">
            <v>NC</v>
          </cell>
          <cell r="M1111" t="str">
            <v>V</v>
          </cell>
          <cell r="N1111">
            <v>38461.761423611111</v>
          </cell>
          <cell r="O1111" t="str">
            <v>GCHATEAUGIRON</v>
          </cell>
          <cell r="P1111">
            <v>38681.435902777775</v>
          </cell>
        </row>
        <row r="1112">
          <cell r="A1112" t="str">
            <v>1982</v>
          </cell>
          <cell r="B1112" t="str">
            <v>PT</v>
          </cell>
          <cell r="C1112" t="str">
            <v>EN_TE</v>
          </cell>
          <cell r="D1112" t="str">
            <v>A00</v>
          </cell>
          <cell r="E1112" t="str">
            <v>FTE</v>
          </cell>
          <cell r="F1112" t="str">
            <v>T</v>
          </cell>
          <cell r="G1112" t="str">
            <v>TOTAL</v>
          </cell>
          <cell r="H1112" t="str">
            <v>RSE</v>
          </cell>
          <cell r="J1112" t="str">
            <v>:</v>
          </cell>
          <cell r="K1112" t="str">
            <v>NC</v>
          </cell>
          <cell r="M1112" t="str">
            <v>V</v>
          </cell>
          <cell r="N1112">
            <v>38461.761423611111</v>
          </cell>
          <cell r="O1112" t="str">
            <v>GCHATEAUGIRON</v>
          </cell>
          <cell r="P1112">
            <v>38681.435879629629</v>
          </cell>
        </row>
        <row r="1113">
          <cell r="A1113" t="str">
            <v>1981</v>
          </cell>
          <cell r="B1113" t="str">
            <v>PT</v>
          </cell>
          <cell r="C1113" t="str">
            <v>EN_TE</v>
          </cell>
          <cell r="D1113" t="str">
            <v>A00</v>
          </cell>
          <cell r="E1113" t="str">
            <v>FTE</v>
          </cell>
          <cell r="F1113" t="str">
            <v>T</v>
          </cell>
          <cell r="G1113" t="str">
            <v>TOTAL</v>
          </cell>
          <cell r="H1113" t="str">
            <v>RSE</v>
          </cell>
          <cell r="J1113" t="str">
            <v>:</v>
          </cell>
          <cell r="K1113" t="str">
            <v>NC</v>
          </cell>
          <cell r="M1113" t="str">
            <v>V</v>
          </cell>
          <cell r="N1113">
            <v>38461.761423611111</v>
          </cell>
          <cell r="O1113" t="str">
            <v>GCHATEAUGIRON</v>
          </cell>
          <cell r="P1113">
            <v>38681.435844907406</v>
          </cell>
        </row>
        <row r="1114">
          <cell r="A1114" t="str">
            <v>1980</v>
          </cell>
          <cell r="B1114" t="str">
            <v>PT</v>
          </cell>
          <cell r="C1114" t="str">
            <v>EN_TE</v>
          </cell>
          <cell r="D1114" t="str">
            <v>A00</v>
          </cell>
          <cell r="E1114" t="str">
            <v>FTE</v>
          </cell>
          <cell r="F1114" t="str">
            <v>T</v>
          </cell>
          <cell r="G1114" t="str">
            <v>TOTAL</v>
          </cell>
          <cell r="H1114" t="str">
            <v>RSE</v>
          </cell>
          <cell r="J1114" t="str">
            <v>:</v>
          </cell>
          <cell r="K1114" t="str">
            <v>NC</v>
          </cell>
          <cell r="M1114" t="str">
            <v>V</v>
          </cell>
          <cell r="N1114">
            <v>38461.761423611111</v>
          </cell>
          <cell r="O1114" t="str">
            <v>GCHATEAUGIRON</v>
          </cell>
          <cell r="P1114">
            <v>38681.43582175926</v>
          </cell>
        </row>
        <row r="1115">
          <cell r="A1115" t="str">
            <v>2002</v>
          </cell>
          <cell r="B1115" t="str">
            <v>SI</v>
          </cell>
          <cell r="C1115" t="str">
            <v>EN_TE</v>
          </cell>
          <cell r="D1115" t="str">
            <v>A00</v>
          </cell>
          <cell r="E1115" t="str">
            <v>FTE</v>
          </cell>
          <cell r="F1115" t="str">
            <v>T</v>
          </cell>
          <cell r="G1115" t="str">
            <v>TOTAL</v>
          </cell>
          <cell r="H1115" t="str">
            <v>RSE</v>
          </cell>
          <cell r="I1115">
            <v>1937</v>
          </cell>
          <cell r="K1115" t="str">
            <v>MS</v>
          </cell>
          <cell r="M1115" t="str">
            <v>V</v>
          </cell>
          <cell r="N1115">
            <v>38461.761423611111</v>
          </cell>
          <cell r="O1115" t="str">
            <v>GCHATEAUGIRON</v>
          </cell>
          <cell r="P1115">
            <v>38681.438402777778</v>
          </cell>
          <cell r="Q1115" t="str">
            <v>gchateaug</v>
          </cell>
        </row>
        <row r="1116">
          <cell r="A1116" t="str">
            <v>2001</v>
          </cell>
          <cell r="B1116" t="str">
            <v>SI</v>
          </cell>
          <cell r="C1116" t="str">
            <v>EN_TE</v>
          </cell>
          <cell r="D1116" t="str">
            <v>A00</v>
          </cell>
          <cell r="E1116" t="str">
            <v>FTE</v>
          </cell>
          <cell r="F1116" t="str">
            <v>T</v>
          </cell>
          <cell r="G1116" t="str">
            <v>TOTAL</v>
          </cell>
          <cell r="H1116" t="str">
            <v>RSE</v>
          </cell>
          <cell r="I1116">
            <v>1855</v>
          </cell>
          <cell r="K1116" t="str">
            <v>NC</v>
          </cell>
          <cell r="M1116" t="str">
            <v>V</v>
          </cell>
          <cell r="N1116">
            <v>38461.761423611111</v>
          </cell>
          <cell r="O1116" t="str">
            <v>GCHATEAUGIRON</v>
          </cell>
          <cell r="P1116">
            <v>38681.438078703701</v>
          </cell>
        </row>
        <row r="1117">
          <cell r="A1117" t="str">
            <v>2000</v>
          </cell>
          <cell r="B1117" t="str">
            <v>SI</v>
          </cell>
          <cell r="C1117" t="str">
            <v>EN_TE</v>
          </cell>
          <cell r="D1117" t="str">
            <v>A00</v>
          </cell>
          <cell r="E1117" t="str">
            <v>FTE</v>
          </cell>
          <cell r="F1117" t="str">
            <v>T</v>
          </cell>
          <cell r="G1117" t="str">
            <v>TOTAL</v>
          </cell>
          <cell r="H1117" t="str">
            <v>RSE</v>
          </cell>
          <cell r="I1117">
            <v>1770</v>
          </cell>
          <cell r="K1117" t="str">
            <v>NC</v>
          </cell>
          <cell r="M1117" t="str">
            <v>V</v>
          </cell>
          <cell r="N1117">
            <v>38461.761423611111</v>
          </cell>
          <cell r="O1117" t="str">
            <v>GCHATEAUGIRON</v>
          </cell>
          <cell r="P1117">
            <v>38681.437800925924</v>
          </cell>
        </row>
        <row r="1118">
          <cell r="A1118" t="str">
            <v>1999</v>
          </cell>
          <cell r="B1118" t="str">
            <v>SI</v>
          </cell>
          <cell r="C1118" t="str">
            <v>EN_TE</v>
          </cell>
          <cell r="D1118" t="str">
            <v>A00</v>
          </cell>
          <cell r="E1118" t="str">
            <v>FTE</v>
          </cell>
          <cell r="F1118" t="str">
            <v>T</v>
          </cell>
          <cell r="G1118" t="str">
            <v>TOTAL</v>
          </cell>
          <cell r="H1118" t="str">
            <v>RSE</v>
          </cell>
          <cell r="I1118">
            <v>2010</v>
          </cell>
          <cell r="K1118" t="str">
            <v>NC</v>
          </cell>
          <cell r="M1118" t="str">
            <v>V</v>
          </cell>
          <cell r="N1118">
            <v>38461.761423611111</v>
          </cell>
          <cell r="O1118" t="str">
            <v>GCHATEAUGIRON</v>
          </cell>
          <cell r="P1118">
            <v>38681.437569444446</v>
          </cell>
        </row>
        <row r="1119">
          <cell r="A1119" t="str">
            <v>1998</v>
          </cell>
          <cell r="B1119" t="str">
            <v>SI</v>
          </cell>
          <cell r="C1119" t="str">
            <v>EN_TE</v>
          </cell>
          <cell r="D1119" t="str">
            <v>A00</v>
          </cell>
          <cell r="E1119" t="str">
            <v>FTE</v>
          </cell>
          <cell r="F1119" t="str">
            <v>T</v>
          </cell>
          <cell r="G1119" t="str">
            <v>TOTAL</v>
          </cell>
          <cell r="H1119" t="str">
            <v>RSE</v>
          </cell>
          <cell r="I1119">
            <v>1915</v>
          </cell>
          <cell r="K1119" t="str">
            <v>NC</v>
          </cell>
          <cell r="M1119" t="str">
            <v>V</v>
          </cell>
          <cell r="N1119">
            <v>38461.761423611111</v>
          </cell>
          <cell r="O1119" t="str">
            <v>GCHATEAUGIRON</v>
          </cell>
          <cell r="P1119">
            <v>38681.437326388892</v>
          </cell>
        </row>
        <row r="1120">
          <cell r="A1120" t="str">
            <v>1997</v>
          </cell>
          <cell r="B1120" t="str">
            <v>SI</v>
          </cell>
          <cell r="C1120" t="str">
            <v>EN_TE</v>
          </cell>
          <cell r="D1120" t="str">
            <v>A00</v>
          </cell>
          <cell r="E1120" t="str">
            <v>FTE</v>
          </cell>
          <cell r="F1120" t="str">
            <v>T</v>
          </cell>
          <cell r="G1120" t="str">
            <v>TOTAL</v>
          </cell>
          <cell r="H1120" t="str">
            <v>RSE</v>
          </cell>
          <cell r="I1120">
            <v>1841</v>
          </cell>
          <cell r="K1120" t="str">
            <v>NC</v>
          </cell>
          <cell r="M1120" t="str">
            <v>V</v>
          </cell>
          <cell r="N1120">
            <v>38461.761423611111</v>
          </cell>
          <cell r="O1120" t="str">
            <v>GCHATEAUGIRON</v>
          </cell>
          <cell r="P1120">
            <v>38681.437118055554</v>
          </cell>
        </row>
        <row r="1121">
          <cell r="A1121" t="str">
            <v>2001</v>
          </cell>
          <cell r="B1121" t="str">
            <v>PT</v>
          </cell>
          <cell r="C1121" t="str">
            <v>TOTAL</v>
          </cell>
          <cell r="D1121" t="str">
            <v>A00</v>
          </cell>
          <cell r="E1121" t="str">
            <v>FTE</v>
          </cell>
          <cell r="F1121" t="str">
            <v>T</v>
          </cell>
          <cell r="G1121" t="str">
            <v>TOTAL</v>
          </cell>
          <cell r="H1121" t="str">
            <v>RSE</v>
          </cell>
          <cell r="I1121">
            <v>17724</v>
          </cell>
          <cell r="K1121" t="str">
            <v>NC</v>
          </cell>
          <cell r="M1121" t="str">
            <v>V</v>
          </cell>
          <cell r="N1121">
            <v>38461.761435185188</v>
          </cell>
          <cell r="O1121" t="str">
            <v>GCHATEAUGIRON</v>
          </cell>
          <cell r="P1121">
            <v>38681.438055555554</v>
          </cell>
        </row>
        <row r="1122">
          <cell r="A1122" t="str">
            <v>2000</v>
          </cell>
          <cell r="B1122" t="str">
            <v>PT</v>
          </cell>
          <cell r="C1122" t="str">
            <v>TOTAL</v>
          </cell>
          <cell r="D1122" t="str">
            <v>A00</v>
          </cell>
          <cell r="E1122" t="str">
            <v>FTE</v>
          </cell>
          <cell r="F1122" t="str">
            <v>T</v>
          </cell>
          <cell r="G1122" t="str">
            <v>TOTAL</v>
          </cell>
          <cell r="H1122" t="str">
            <v>RSE</v>
          </cell>
          <cell r="J1122" t="str">
            <v>:</v>
          </cell>
          <cell r="K1122" t="str">
            <v>NC</v>
          </cell>
          <cell r="M1122" t="str">
            <v>V</v>
          </cell>
          <cell r="N1122">
            <v>38461.761435185188</v>
          </cell>
          <cell r="O1122" t="str">
            <v>GCHATEAUGIRON</v>
          </cell>
          <cell r="P1122">
            <v>38681.437777777777</v>
          </cell>
        </row>
        <row r="1123">
          <cell r="A1123" t="str">
            <v>1999</v>
          </cell>
          <cell r="B1123" t="str">
            <v>PT</v>
          </cell>
          <cell r="C1123" t="str">
            <v>TOTAL</v>
          </cell>
          <cell r="D1123" t="str">
            <v>A00</v>
          </cell>
          <cell r="E1123" t="str">
            <v>FTE</v>
          </cell>
          <cell r="F1123" t="str">
            <v>T</v>
          </cell>
          <cell r="G1123" t="str">
            <v>TOTAL</v>
          </cell>
          <cell r="H1123" t="str">
            <v>RSE</v>
          </cell>
          <cell r="J1123" t="str">
            <v>:</v>
          </cell>
          <cell r="K1123" t="str">
            <v>NC</v>
          </cell>
          <cell r="M1123" t="str">
            <v>V</v>
          </cell>
          <cell r="N1123">
            <v>38461.761435185188</v>
          </cell>
          <cell r="O1123" t="str">
            <v>GCHATEAUGIRON</v>
          </cell>
          <cell r="P1123">
            <v>38681.4375462963</v>
          </cell>
        </row>
        <row r="1124">
          <cell r="A1124" t="str">
            <v>1998</v>
          </cell>
          <cell r="B1124" t="str">
            <v>PT</v>
          </cell>
          <cell r="C1124" t="str">
            <v>TOTAL</v>
          </cell>
          <cell r="D1124" t="str">
            <v>A00</v>
          </cell>
          <cell r="E1124" t="str">
            <v>FTE</v>
          </cell>
          <cell r="F1124" t="str">
            <v>T</v>
          </cell>
          <cell r="G1124" t="str">
            <v>TOTAL</v>
          </cell>
          <cell r="H1124" t="str">
            <v>RSE</v>
          </cell>
          <cell r="J1124" t="str">
            <v>:</v>
          </cell>
          <cell r="K1124" t="str">
            <v>NC</v>
          </cell>
          <cell r="M1124" t="str">
            <v>V</v>
          </cell>
          <cell r="N1124">
            <v>38461.761435185188</v>
          </cell>
          <cell r="O1124" t="str">
            <v>GCHATEAUGIRON</v>
          </cell>
          <cell r="P1124">
            <v>38681.437303240738</v>
          </cell>
        </row>
        <row r="1125">
          <cell r="A1125" t="str">
            <v>1997</v>
          </cell>
          <cell r="B1125" t="str">
            <v>PT</v>
          </cell>
          <cell r="C1125" t="str">
            <v>TOTAL</v>
          </cell>
          <cell r="D1125" t="str">
            <v>A00</v>
          </cell>
          <cell r="E1125" t="str">
            <v>FTE</v>
          </cell>
          <cell r="F1125" t="str">
            <v>T</v>
          </cell>
          <cell r="G1125" t="str">
            <v>TOTAL</v>
          </cell>
          <cell r="H1125" t="str">
            <v>RSE</v>
          </cell>
          <cell r="J1125" t="str">
            <v>:</v>
          </cell>
          <cell r="K1125" t="str">
            <v>NC</v>
          </cell>
          <cell r="M1125" t="str">
            <v>V</v>
          </cell>
          <cell r="N1125">
            <v>38461.761435185188</v>
          </cell>
          <cell r="O1125" t="str">
            <v>GCHATEAUGIRON</v>
          </cell>
          <cell r="P1125">
            <v>38681.437106481484</v>
          </cell>
        </row>
        <row r="1126">
          <cell r="A1126" t="str">
            <v>1996</v>
          </cell>
          <cell r="B1126" t="str">
            <v>PT</v>
          </cell>
          <cell r="C1126" t="str">
            <v>TOTAL</v>
          </cell>
          <cell r="D1126" t="str">
            <v>A00</v>
          </cell>
          <cell r="E1126" t="str">
            <v>FTE</v>
          </cell>
          <cell r="F1126" t="str">
            <v>T</v>
          </cell>
          <cell r="G1126" t="str">
            <v>TOTAL</v>
          </cell>
          <cell r="H1126" t="str">
            <v>RSE</v>
          </cell>
          <cell r="J1126" t="str">
            <v>:</v>
          </cell>
          <cell r="K1126" t="str">
            <v>NC</v>
          </cell>
          <cell r="M1126" t="str">
            <v>V</v>
          </cell>
          <cell r="N1126">
            <v>38461.761435185188</v>
          </cell>
          <cell r="O1126" t="str">
            <v>GCHATEAUGIRON</v>
          </cell>
          <cell r="P1126">
            <v>38681.436921296299</v>
          </cell>
        </row>
        <row r="1127">
          <cell r="A1127" t="str">
            <v>1995</v>
          </cell>
          <cell r="B1127" t="str">
            <v>PT</v>
          </cell>
          <cell r="C1127" t="str">
            <v>TOTAL</v>
          </cell>
          <cell r="D1127" t="str">
            <v>A00</v>
          </cell>
          <cell r="E1127" t="str">
            <v>FTE</v>
          </cell>
          <cell r="F1127" t="str">
            <v>T</v>
          </cell>
          <cell r="G1127" t="str">
            <v>TOTAL</v>
          </cell>
          <cell r="H1127" t="str">
            <v>RSE</v>
          </cell>
          <cell r="J1127" t="str">
            <v>:</v>
          </cell>
          <cell r="K1127" t="str">
            <v>NC</v>
          </cell>
          <cell r="M1127" t="str">
            <v>V</v>
          </cell>
          <cell r="N1127">
            <v>38461.761435185188</v>
          </cell>
          <cell r="O1127" t="str">
            <v>GCHATEAUGIRON</v>
          </cell>
          <cell r="P1127">
            <v>38681.436759259261</v>
          </cell>
        </row>
        <row r="1128">
          <cell r="A1128" t="str">
            <v>1994</v>
          </cell>
          <cell r="B1128" t="str">
            <v>PT</v>
          </cell>
          <cell r="C1128" t="str">
            <v>TOTAL</v>
          </cell>
          <cell r="D1128" t="str">
            <v>A00</v>
          </cell>
          <cell r="E1128" t="str">
            <v>FTE</v>
          </cell>
          <cell r="F1128" t="str">
            <v>T</v>
          </cell>
          <cell r="G1128" t="str">
            <v>TOTAL</v>
          </cell>
          <cell r="H1128" t="str">
            <v>RSE</v>
          </cell>
          <cell r="J1128" t="str">
            <v>:</v>
          </cell>
          <cell r="K1128" t="str">
            <v>NC</v>
          </cell>
          <cell r="M1128" t="str">
            <v>V</v>
          </cell>
          <cell r="N1128">
            <v>38461.761435185188</v>
          </cell>
          <cell r="O1128" t="str">
            <v>GCHATEAUGIRON</v>
          </cell>
          <cell r="P1128">
            <v>38681.436620370368</v>
          </cell>
        </row>
        <row r="1129">
          <cell r="A1129" t="str">
            <v>1993</v>
          </cell>
          <cell r="B1129" t="str">
            <v>PT</v>
          </cell>
          <cell r="C1129" t="str">
            <v>TOTAL</v>
          </cell>
          <cell r="D1129" t="str">
            <v>A00</v>
          </cell>
          <cell r="E1129" t="str">
            <v>FTE</v>
          </cell>
          <cell r="F1129" t="str">
            <v>T</v>
          </cell>
          <cell r="G1129" t="str">
            <v>TOTAL</v>
          </cell>
          <cell r="H1129" t="str">
            <v>RSE</v>
          </cell>
          <cell r="J1129" t="str">
            <v>:</v>
          </cell>
          <cell r="K1129" t="str">
            <v>NC</v>
          </cell>
          <cell r="M1129" t="str">
            <v>V</v>
          </cell>
          <cell r="N1129">
            <v>38461.761435185188</v>
          </cell>
          <cell r="O1129" t="str">
            <v>GCHATEAUGIRON</v>
          </cell>
          <cell r="P1129">
            <v>38681.43650462963</v>
          </cell>
        </row>
        <row r="1130">
          <cell r="A1130" t="str">
            <v>1992</v>
          </cell>
          <cell r="B1130" t="str">
            <v>PT</v>
          </cell>
          <cell r="C1130" t="str">
            <v>TOTAL</v>
          </cell>
          <cell r="D1130" t="str">
            <v>A00</v>
          </cell>
          <cell r="E1130" t="str">
            <v>FTE</v>
          </cell>
          <cell r="F1130" t="str">
            <v>T</v>
          </cell>
          <cell r="G1130" t="str">
            <v>TOTAL</v>
          </cell>
          <cell r="H1130" t="str">
            <v>RSE</v>
          </cell>
          <cell r="J1130" t="str">
            <v>:</v>
          </cell>
          <cell r="K1130" t="str">
            <v>NC</v>
          </cell>
          <cell r="M1130" t="str">
            <v>V</v>
          </cell>
          <cell r="N1130">
            <v>38461.761435185188</v>
          </cell>
          <cell r="O1130" t="str">
            <v>GCHATEAUGIRON</v>
          </cell>
          <cell r="P1130">
            <v>38681.436412037037</v>
          </cell>
        </row>
        <row r="1131">
          <cell r="A1131" t="str">
            <v>1991</v>
          </cell>
          <cell r="B1131" t="str">
            <v>PT</v>
          </cell>
          <cell r="C1131" t="str">
            <v>TOTAL</v>
          </cell>
          <cell r="D1131" t="str">
            <v>A00</v>
          </cell>
          <cell r="E1131" t="str">
            <v>FTE</v>
          </cell>
          <cell r="F1131" t="str">
            <v>T</v>
          </cell>
          <cell r="G1131" t="str">
            <v>TOTAL</v>
          </cell>
          <cell r="H1131" t="str">
            <v>RSE</v>
          </cell>
          <cell r="J1131" t="str">
            <v>:</v>
          </cell>
          <cell r="K1131" t="str">
            <v>NC</v>
          </cell>
          <cell r="M1131" t="str">
            <v>V</v>
          </cell>
          <cell r="N1131">
            <v>38461.761435185188</v>
          </cell>
          <cell r="O1131" t="str">
            <v>GCHATEAUGIRON</v>
          </cell>
          <cell r="P1131">
            <v>38681.436331018522</v>
          </cell>
        </row>
        <row r="1132">
          <cell r="A1132" t="str">
            <v>1990</v>
          </cell>
          <cell r="B1132" t="str">
            <v>PT</v>
          </cell>
          <cell r="C1132" t="str">
            <v>TOTAL</v>
          </cell>
          <cell r="D1132" t="str">
            <v>A00</v>
          </cell>
          <cell r="E1132" t="str">
            <v>FTE</v>
          </cell>
          <cell r="F1132" t="str">
            <v>T</v>
          </cell>
          <cell r="G1132" t="str">
            <v>TOTAL</v>
          </cell>
          <cell r="H1132" t="str">
            <v>RSE</v>
          </cell>
          <cell r="J1132" t="str">
            <v>:</v>
          </cell>
          <cell r="K1132" t="str">
            <v>NC</v>
          </cell>
          <cell r="M1132" t="str">
            <v>V</v>
          </cell>
          <cell r="N1132">
            <v>38461.761435185188</v>
          </cell>
          <cell r="O1132" t="str">
            <v>GCHATEAUGIRON</v>
          </cell>
          <cell r="P1132">
            <v>38681.436249999999</v>
          </cell>
        </row>
        <row r="1133">
          <cell r="A1133" t="str">
            <v>1989</v>
          </cell>
          <cell r="B1133" t="str">
            <v>PT</v>
          </cell>
          <cell r="C1133" t="str">
            <v>TOTAL</v>
          </cell>
          <cell r="D1133" t="str">
            <v>A00</v>
          </cell>
          <cell r="E1133" t="str">
            <v>FTE</v>
          </cell>
          <cell r="F1133" t="str">
            <v>T</v>
          </cell>
          <cell r="G1133" t="str">
            <v>TOTAL</v>
          </cell>
          <cell r="H1133" t="str">
            <v>RSE</v>
          </cell>
          <cell r="J1133" t="str">
            <v>:</v>
          </cell>
          <cell r="K1133" t="str">
            <v>NC</v>
          </cell>
          <cell r="M1133" t="str">
            <v>V</v>
          </cell>
          <cell r="N1133">
            <v>38461.761435185188</v>
          </cell>
          <cell r="O1133" t="str">
            <v>GCHATEAUGIRON</v>
          </cell>
          <cell r="P1133">
            <v>38681.436192129629</v>
          </cell>
        </row>
        <row r="1134">
          <cell r="A1134" t="str">
            <v>1988</v>
          </cell>
          <cell r="B1134" t="str">
            <v>PT</v>
          </cell>
          <cell r="C1134" t="str">
            <v>TOTAL</v>
          </cell>
          <cell r="D1134" t="str">
            <v>A00</v>
          </cell>
          <cell r="E1134" t="str">
            <v>FTE</v>
          </cell>
          <cell r="F1134" t="str">
            <v>T</v>
          </cell>
          <cell r="G1134" t="str">
            <v>TOTAL</v>
          </cell>
          <cell r="H1134" t="str">
            <v>RSE</v>
          </cell>
          <cell r="J1134" t="str">
            <v>:</v>
          </cell>
          <cell r="K1134" t="str">
            <v>NC</v>
          </cell>
          <cell r="M1134" t="str">
            <v>V</v>
          </cell>
          <cell r="N1134">
            <v>38461.761435185188</v>
          </cell>
          <cell r="O1134" t="str">
            <v>GCHATEAUGIRON</v>
          </cell>
          <cell r="P1134">
            <v>38681.43613425926</v>
          </cell>
        </row>
        <row r="1135">
          <cell r="A1135" t="str">
            <v>1987</v>
          </cell>
          <cell r="B1135" t="str">
            <v>PT</v>
          </cell>
          <cell r="C1135" t="str">
            <v>TOTAL</v>
          </cell>
          <cell r="D1135" t="str">
            <v>A00</v>
          </cell>
          <cell r="E1135" t="str">
            <v>FTE</v>
          </cell>
          <cell r="F1135" t="str">
            <v>T</v>
          </cell>
          <cell r="G1135" t="str">
            <v>TOTAL</v>
          </cell>
          <cell r="H1135" t="str">
            <v>RSE</v>
          </cell>
          <cell r="J1135" t="str">
            <v>:</v>
          </cell>
          <cell r="K1135" t="str">
            <v>NC</v>
          </cell>
          <cell r="M1135" t="str">
            <v>V</v>
          </cell>
          <cell r="N1135">
            <v>38461.761435185188</v>
          </cell>
          <cell r="O1135" t="str">
            <v>GCHATEAUGIRON</v>
          </cell>
          <cell r="P1135">
            <v>38681.436076388891</v>
          </cell>
        </row>
        <row r="1136">
          <cell r="A1136" t="str">
            <v>1986</v>
          </cell>
          <cell r="B1136" t="str">
            <v>PT</v>
          </cell>
          <cell r="C1136" t="str">
            <v>TOTAL</v>
          </cell>
          <cell r="D1136" t="str">
            <v>A00</v>
          </cell>
          <cell r="E1136" t="str">
            <v>FTE</v>
          </cell>
          <cell r="F1136" t="str">
            <v>T</v>
          </cell>
          <cell r="G1136" t="str">
            <v>TOTAL</v>
          </cell>
          <cell r="H1136" t="str">
            <v>RSE</v>
          </cell>
          <cell r="J1136" t="str">
            <v>:</v>
          </cell>
          <cell r="K1136" t="str">
            <v>NC</v>
          </cell>
          <cell r="M1136" t="str">
            <v>V</v>
          </cell>
          <cell r="N1136">
            <v>38461.761435185188</v>
          </cell>
          <cell r="O1136" t="str">
            <v>GCHATEAUGIRON</v>
          </cell>
          <cell r="P1136">
            <v>38681.436030092591</v>
          </cell>
        </row>
        <row r="1137">
          <cell r="A1137" t="str">
            <v>1985</v>
          </cell>
          <cell r="B1137" t="str">
            <v>PT</v>
          </cell>
          <cell r="C1137" t="str">
            <v>TOTAL</v>
          </cell>
          <cell r="D1137" t="str">
            <v>A00</v>
          </cell>
          <cell r="E1137" t="str">
            <v>FTE</v>
          </cell>
          <cell r="F1137" t="str">
            <v>T</v>
          </cell>
          <cell r="G1137" t="str">
            <v>TOTAL</v>
          </cell>
          <cell r="H1137" t="str">
            <v>RSE</v>
          </cell>
          <cell r="J1137" t="str">
            <v>:</v>
          </cell>
          <cell r="K1137" t="str">
            <v>NC</v>
          </cell>
          <cell r="M1137" t="str">
            <v>V</v>
          </cell>
          <cell r="N1137">
            <v>38461.761435185188</v>
          </cell>
          <cell r="O1137" t="str">
            <v>GCHATEAUGIRON</v>
          </cell>
          <cell r="P1137">
            <v>38681.435983796298</v>
          </cell>
        </row>
        <row r="1138">
          <cell r="A1138" t="str">
            <v>1984</v>
          </cell>
          <cell r="B1138" t="str">
            <v>PT</v>
          </cell>
          <cell r="C1138" t="str">
            <v>TOTAL</v>
          </cell>
          <cell r="D1138" t="str">
            <v>A00</v>
          </cell>
          <cell r="E1138" t="str">
            <v>FTE</v>
          </cell>
          <cell r="F1138" t="str">
            <v>T</v>
          </cell>
          <cell r="G1138" t="str">
            <v>TOTAL</v>
          </cell>
          <cell r="H1138" t="str">
            <v>RSE</v>
          </cell>
          <cell r="J1138" t="str">
            <v>:</v>
          </cell>
          <cell r="K1138" t="str">
            <v>NC</v>
          </cell>
          <cell r="M1138" t="str">
            <v>V</v>
          </cell>
          <cell r="N1138">
            <v>38461.761435185188</v>
          </cell>
          <cell r="O1138" t="str">
            <v>GCHATEAUGIRON</v>
          </cell>
          <cell r="P1138">
            <v>38681.435949074075</v>
          </cell>
        </row>
        <row r="1139">
          <cell r="A1139" t="str">
            <v>1983</v>
          </cell>
          <cell r="B1139" t="str">
            <v>PT</v>
          </cell>
          <cell r="C1139" t="str">
            <v>TOTAL</v>
          </cell>
          <cell r="D1139" t="str">
            <v>A00</v>
          </cell>
          <cell r="E1139" t="str">
            <v>FTE</v>
          </cell>
          <cell r="F1139" t="str">
            <v>T</v>
          </cell>
          <cell r="G1139" t="str">
            <v>TOTAL</v>
          </cell>
          <cell r="H1139" t="str">
            <v>RSE</v>
          </cell>
          <cell r="J1139" t="str">
            <v>:</v>
          </cell>
          <cell r="K1139" t="str">
            <v>NC</v>
          </cell>
          <cell r="M1139" t="str">
            <v>V</v>
          </cell>
          <cell r="N1139">
            <v>38461.761435185188</v>
          </cell>
          <cell r="O1139" t="str">
            <v>GCHATEAUGIRON</v>
          </cell>
          <cell r="P1139">
            <v>38681.435914351852</v>
          </cell>
        </row>
        <row r="1140">
          <cell r="A1140" t="str">
            <v>1982</v>
          </cell>
          <cell r="B1140" t="str">
            <v>PT</v>
          </cell>
          <cell r="C1140" t="str">
            <v>TOTAL</v>
          </cell>
          <cell r="D1140" t="str">
            <v>A00</v>
          </cell>
          <cell r="E1140" t="str">
            <v>FTE</v>
          </cell>
          <cell r="F1140" t="str">
            <v>T</v>
          </cell>
          <cell r="G1140" t="str">
            <v>TOTAL</v>
          </cell>
          <cell r="H1140" t="str">
            <v>RSE</v>
          </cell>
          <cell r="J1140" t="str">
            <v>:</v>
          </cell>
          <cell r="K1140" t="str">
            <v>NC</v>
          </cell>
          <cell r="M1140" t="str">
            <v>V</v>
          </cell>
          <cell r="N1140">
            <v>38461.761435185188</v>
          </cell>
          <cell r="O1140" t="str">
            <v>GCHATEAUGIRON</v>
          </cell>
          <cell r="P1140">
            <v>38681.435879629629</v>
          </cell>
        </row>
        <row r="1141">
          <cell r="A1141" t="str">
            <v>1981</v>
          </cell>
          <cell r="B1141" t="str">
            <v>PT</v>
          </cell>
          <cell r="C1141" t="str">
            <v>TOTAL</v>
          </cell>
          <cell r="D1141" t="str">
            <v>A00</v>
          </cell>
          <cell r="E1141" t="str">
            <v>FTE</v>
          </cell>
          <cell r="F1141" t="str">
            <v>T</v>
          </cell>
          <cell r="G1141" t="str">
            <v>TOTAL</v>
          </cell>
          <cell r="H1141" t="str">
            <v>RSE</v>
          </cell>
          <cell r="J1141" t="str">
            <v>:</v>
          </cell>
          <cell r="K1141" t="str">
            <v>NC</v>
          </cell>
          <cell r="M1141" t="str">
            <v>V</v>
          </cell>
          <cell r="N1141">
            <v>38461.761435185188</v>
          </cell>
          <cell r="O1141" t="str">
            <v>GCHATEAUGIRON</v>
          </cell>
          <cell r="P1141">
            <v>38681.435844907406</v>
          </cell>
        </row>
        <row r="1142">
          <cell r="A1142" t="str">
            <v>1980</v>
          </cell>
          <cell r="B1142" t="str">
            <v>PT</v>
          </cell>
          <cell r="C1142" t="str">
            <v>TOTAL</v>
          </cell>
          <cell r="D1142" t="str">
            <v>A00</v>
          </cell>
          <cell r="E1142" t="str">
            <v>FTE</v>
          </cell>
          <cell r="F1142" t="str">
            <v>T</v>
          </cell>
          <cell r="G1142" t="str">
            <v>TOTAL</v>
          </cell>
          <cell r="H1142" t="str">
            <v>RSE</v>
          </cell>
          <cell r="J1142" t="str">
            <v>:</v>
          </cell>
          <cell r="K1142" t="str">
            <v>NC</v>
          </cell>
          <cell r="M1142" t="str">
            <v>V</v>
          </cell>
          <cell r="N1142">
            <v>38461.761435185188</v>
          </cell>
          <cell r="O1142" t="str">
            <v>GCHATEAUGIRON</v>
          </cell>
          <cell r="P1142">
            <v>38681.43582175926</v>
          </cell>
        </row>
        <row r="1143">
          <cell r="A1143" t="str">
            <v>2002</v>
          </cell>
          <cell r="B1143" t="str">
            <v>SI</v>
          </cell>
          <cell r="C1143" t="str">
            <v>TOTAL</v>
          </cell>
          <cell r="D1143" t="str">
            <v>A00</v>
          </cell>
          <cell r="E1143" t="str">
            <v>FTE</v>
          </cell>
          <cell r="F1143" t="str">
            <v>T</v>
          </cell>
          <cell r="G1143" t="str">
            <v>TOTAL</v>
          </cell>
          <cell r="H1143" t="str">
            <v>RSE</v>
          </cell>
          <cell r="I1143">
            <v>4642</v>
          </cell>
          <cell r="K1143" t="str">
            <v>MS</v>
          </cell>
          <cell r="M1143" t="str">
            <v>V</v>
          </cell>
          <cell r="N1143">
            <v>38461.761435185188</v>
          </cell>
          <cell r="O1143" t="str">
            <v>GCHATEAUGIRON</v>
          </cell>
          <cell r="P1143">
            <v>38681.438414351855</v>
          </cell>
          <cell r="Q1143" t="str">
            <v>gchateaug</v>
          </cell>
        </row>
        <row r="1144">
          <cell r="A1144" t="str">
            <v>2001</v>
          </cell>
          <cell r="B1144" t="str">
            <v>SI</v>
          </cell>
          <cell r="C1144" t="str">
            <v>TOTAL</v>
          </cell>
          <cell r="D1144" t="str">
            <v>A00</v>
          </cell>
          <cell r="E1144" t="str">
            <v>FTE</v>
          </cell>
          <cell r="F1144" t="str">
            <v>T</v>
          </cell>
          <cell r="G1144" t="str">
            <v>TOTAL</v>
          </cell>
          <cell r="H1144" t="str">
            <v>RSE</v>
          </cell>
          <cell r="I1144">
            <v>4497</v>
          </cell>
          <cell r="K1144" t="str">
            <v>NC</v>
          </cell>
          <cell r="M1144" t="str">
            <v>V</v>
          </cell>
          <cell r="N1144">
            <v>38461.761435185188</v>
          </cell>
          <cell r="O1144" t="str">
            <v>GCHATEAUGIRON</v>
          </cell>
          <cell r="P1144">
            <v>38681.438101851854</v>
          </cell>
        </row>
        <row r="1145">
          <cell r="A1145" t="str">
            <v>2000</v>
          </cell>
          <cell r="B1145" t="str">
            <v>SI</v>
          </cell>
          <cell r="C1145" t="str">
            <v>TOTAL</v>
          </cell>
          <cell r="D1145" t="str">
            <v>A00</v>
          </cell>
          <cell r="E1145" t="str">
            <v>FTE</v>
          </cell>
          <cell r="F1145" t="str">
            <v>T</v>
          </cell>
          <cell r="G1145" t="str">
            <v>TOTAL</v>
          </cell>
          <cell r="H1145" t="str">
            <v>RSE</v>
          </cell>
          <cell r="I1145">
            <v>4336</v>
          </cell>
          <cell r="K1145" t="str">
            <v>NC</v>
          </cell>
          <cell r="M1145" t="str">
            <v>V</v>
          </cell>
          <cell r="N1145">
            <v>38461.761435185188</v>
          </cell>
          <cell r="O1145" t="str">
            <v>GCHATEAUGIRON</v>
          </cell>
          <cell r="P1145">
            <v>38681.437824074077</v>
          </cell>
        </row>
        <row r="1146">
          <cell r="A1146" t="str">
            <v>1999</v>
          </cell>
          <cell r="B1146" t="str">
            <v>SI</v>
          </cell>
          <cell r="C1146" t="str">
            <v>TOTAL</v>
          </cell>
          <cell r="D1146" t="str">
            <v>A00</v>
          </cell>
          <cell r="E1146" t="str">
            <v>FTE</v>
          </cell>
          <cell r="F1146" t="str">
            <v>T</v>
          </cell>
          <cell r="G1146" t="str">
            <v>TOTAL</v>
          </cell>
          <cell r="H1146" t="str">
            <v>RSE</v>
          </cell>
          <cell r="I1146">
            <v>4427</v>
          </cell>
          <cell r="K1146" t="str">
            <v>NC</v>
          </cell>
          <cell r="M1146" t="str">
            <v>V</v>
          </cell>
          <cell r="N1146">
            <v>38461.761435185188</v>
          </cell>
          <cell r="O1146" t="str">
            <v>GCHATEAUGIRON</v>
          </cell>
          <cell r="P1146">
            <v>38681.437581018516</v>
          </cell>
        </row>
        <row r="1147">
          <cell r="A1147" t="str">
            <v>1998</v>
          </cell>
          <cell r="B1147" t="str">
            <v>SI</v>
          </cell>
          <cell r="C1147" t="str">
            <v>TOTAL</v>
          </cell>
          <cell r="D1147" t="str">
            <v>A00</v>
          </cell>
          <cell r="E1147" t="str">
            <v>FTE</v>
          </cell>
          <cell r="F1147" t="str">
            <v>T</v>
          </cell>
          <cell r="G1147" t="str">
            <v>TOTAL</v>
          </cell>
          <cell r="H1147" t="str">
            <v>RSE</v>
          </cell>
          <cell r="I1147">
            <v>4285</v>
          </cell>
          <cell r="K1147" t="str">
            <v>NC</v>
          </cell>
          <cell r="M1147" t="str">
            <v>V</v>
          </cell>
          <cell r="N1147">
            <v>38461.761435185188</v>
          </cell>
          <cell r="O1147" t="str">
            <v>GCHATEAUGIRON</v>
          </cell>
          <cell r="P1147">
            <v>38681.437337962961</v>
          </cell>
        </row>
        <row r="1148">
          <cell r="A1148" t="str">
            <v>1997</v>
          </cell>
          <cell r="B1148" t="str">
            <v>SI</v>
          </cell>
          <cell r="C1148" t="str">
            <v>TOTAL</v>
          </cell>
          <cell r="D1148" t="str">
            <v>A00</v>
          </cell>
          <cell r="E1148" t="str">
            <v>FTE</v>
          </cell>
          <cell r="F1148" t="str">
            <v>T</v>
          </cell>
          <cell r="G1148" t="str">
            <v>TOTAL</v>
          </cell>
          <cell r="H1148" t="str">
            <v>RSE</v>
          </cell>
          <cell r="I1148">
            <v>4022</v>
          </cell>
          <cell r="K1148" t="str">
            <v>NC</v>
          </cell>
          <cell r="M1148" t="str">
            <v>V</v>
          </cell>
          <cell r="N1148">
            <v>38461.761435185188</v>
          </cell>
          <cell r="O1148" t="str">
            <v>GCHATEAUGIRON</v>
          </cell>
          <cell r="P1148">
            <v>38681.43712962963</v>
          </cell>
        </row>
        <row r="1149">
          <cell r="A1149" t="str">
            <v>1996</v>
          </cell>
          <cell r="B1149" t="str">
            <v>SI</v>
          </cell>
          <cell r="C1149" t="str">
            <v>TOTAL</v>
          </cell>
          <cell r="D1149" t="str">
            <v>A00</v>
          </cell>
          <cell r="E1149" t="str">
            <v>FTE</v>
          </cell>
          <cell r="F1149" t="str">
            <v>T</v>
          </cell>
          <cell r="G1149" t="str">
            <v>TOTAL</v>
          </cell>
          <cell r="H1149" t="str">
            <v>RSE</v>
          </cell>
          <cell r="I1149">
            <v>4489</v>
          </cell>
          <cell r="K1149" t="str">
            <v>NC</v>
          </cell>
          <cell r="M1149" t="str">
            <v>V</v>
          </cell>
          <cell r="N1149">
            <v>38461.761435185188</v>
          </cell>
          <cell r="O1149" t="str">
            <v>GCHATEAUGIRON</v>
          </cell>
          <cell r="P1149">
            <v>38681.436944444446</v>
          </cell>
        </row>
        <row r="1150">
          <cell r="A1150" t="str">
            <v>1995</v>
          </cell>
          <cell r="B1150" t="str">
            <v>SI</v>
          </cell>
          <cell r="C1150" t="str">
            <v>TOTAL</v>
          </cell>
          <cell r="D1150" t="str">
            <v>A00</v>
          </cell>
          <cell r="E1150" t="str">
            <v>FTE</v>
          </cell>
          <cell r="F1150" t="str">
            <v>T</v>
          </cell>
          <cell r="G1150" t="str">
            <v>TOTAL</v>
          </cell>
          <cell r="H1150" t="str">
            <v>RSE</v>
          </cell>
          <cell r="I1150">
            <v>4897</v>
          </cell>
          <cell r="J1150" t="str">
            <v>i</v>
          </cell>
          <cell r="K1150" t="str">
            <v>NC</v>
          </cell>
          <cell r="M1150" t="str">
            <v>V</v>
          </cell>
          <cell r="N1150">
            <v>38461.761435185188</v>
          </cell>
          <cell r="O1150" t="str">
            <v>GCHATEAUGIRON</v>
          </cell>
          <cell r="P1150">
            <v>38681.436782407407</v>
          </cell>
        </row>
        <row r="1151">
          <cell r="A1151" t="str">
            <v>1994</v>
          </cell>
          <cell r="B1151" t="str">
            <v>SI</v>
          </cell>
          <cell r="C1151" t="str">
            <v>TOTAL</v>
          </cell>
          <cell r="D1151" t="str">
            <v>A00</v>
          </cell>
          <cell r="E1151" t="str">
            <v>FTE</v>
          </cell>
          <cell r="F1151" t="str">
            <v>T</v>
          </cell>
          <cell r="G1151" t="str">
            <v>TOTAL</v>
          </cell>
          <cell r="H1151" t="str">
            <v>RSE</v>
          </cell>
          <cell r="I1151">
            <v>4767</v>
          </cell>
          <cell r="J1151" t="str">
            <v>i</v>
          </cell>
          <cell r="K1151" t="str">
            <v>NC</v>
          </cell>
          <cell r="M1151" t="str">
            <v>V</v>
          </cell>
          <cell r="N1151">
            <v>38461.761435185188</v>
          </cell>
          <cell r="O1151" t="str">
            <v>GCHATEAUGIRON</v>
          </cell>
          <cell r="P1151">
            <v>38681.436643518522</v>
          </cell>
        </row>
        <row r="1152">
          <cell r="A1152" t="str">
            <v>1993</v>
          </cell>
          <cell r="B1152" t="str">
            <v>SI</v>
          </cell>
          <cell r="C1152" t="str">
            <v>TOTAL</v>
          </cell>
          <cell r="D1152" t="str">
            <v>A00</v>
          </cell>
          <cell r="E1152" t="str">
            <v>FTE</v>
          </cell>
          <cell r="F1152" t="str">
            <v>T</v>
          </cell>
          <cell r="G1152" t="str">
            <v>TOTAL</v>
          </cell>
          <cell r="H1152" t="str">
            <v>RSE</v>
          </cell>
          <cell r="I1152">
            <v>3745</v>
          </cell>
          <cell r="J1152" t="str">
            <v>i</v>
          </cell>
          <cell r="K1152" t="str">
            <v>NC</v>
          </cell>
          <cell r="M1152" t="str">
            <v>V</v>
          </cell>
          <cell r="N1152">
            <v>38461.761435185188</v>
          </cell>
          <cell r="O1152" t="str">
            <v>GCHATEAUGIRON</v>
          </cell>
          <cell r="P1152">
            <v>38681.436527777776</v>
          </cell>
        </row>
        <row r="1153">
          <cell r="A1153" t="str">
            <v>1992</v>
          </cell>
          <cell r="B1153" t="str">
            <v>SI</v>
          </cell>
          <cell r="C1153" t="str">
            <v>TOTAL</v>
          </cell>
          <cell r="D1153" t="str">
            <v>A00</v>
          </cell>
          <cell r="E1153" t="str">
            <v>FTE</v>
          </cell>
          <cell r="F1153" t="str">
            <v>T</v>
          </cell>
          <cell r="G1153" t="str">
            <v>TOTAL</v>
          </cell>
          <cell r="H1153" t="str">
            <v>RSE</v>
          </cell>
          <cell r="J1153" t="str">
            <v>:</v>
          </cell>
          <cell r="K1153" t="str">
            <v>NC</v>
          </cell>
          <cell r="M1153" t="str">
            <v>V</v>
          </cell>
          <cell r="N1153">
            <v>38461.761435185188</v>
          </cell>
          <cell r="O1153" t="str">
            <v>GCHATEAUGIRON</v>
          </cell>
          <cell r="P1153">
            <v>38681.436435185184</v>
          </cell>
        </row>
        <row r="1154">
          <cell r="A1154" t="str">
            <v>1991</v>
          </cell>
          <cell r="B1154" t="str">
            <v>SI</v>
          </cell>
          <cell r="C1154" t="str">
            <v>TOTAL</v>
          </cell>
          <cell r="D1154" t="str">
            <v>A00</v>
          </cell>
          <cell r="E1154" t="str">
            <v>FTE</v>
          </cell>
          <cell r="F1154" t="str">
            <v>T</v>
          </cell>
          <cell r="G1154" t="str">
            <v>TOTAL</v>
          </cell>
          <cell r="H1154" t="str">
            <v>RSE</v>
          </cell>
          <cell r="J1154" t="str">
            <v>:</v>
          </cell>
          <cell r="K1154" t="str">
            <v>NC</v>
          </cell>
          <cell r="M1154" t="str">
            <v>V</v>
          </cell>
          <cell r="N1154">
            <v>38461.761435185188</v>
          </cell>
          <cell r="O1154" t="str">
            <v>GCHATEAUGIRON</v>
          </cell>
          <cell r="P1154">
            <v>38681.436342592591</v>
          </cell>
        </row>
        <row r="1155">
          <cell r="A1155" t="str">
            <v>1990</v>
          </cell>
          <cell r="B1155" t="str">
            <v>SI</v>
          </cell>
          <cell r="C1155" t="str">
            <v>TOTAL</v>
          </cell>
          <cell r="D1155" t="str">
            <v>A00</v>
          </cell>
          <cell r="E1155" t="str">
            <v>FTE</v>
          </cell>
          <cell r="F1155" t="str">
            <v>T</v>
          </cell>
          <cell r="G1155" t="str">
            <v>TOTAL</v>
          </cell>
          <cell r="H1155" t="str">
            <v>RSE</v>
          </cell>
          <cell r="J1155" t="str">
            <v>:</v>
          </cell>
          <cell r="K1155" t="str">
            <v>NC</v>
          </cell>
          <cell r="M1155" t="str">
            <v>V</v>
          </cell>
          <cell r="N1155">
            <v>38461.761435185188</v>
          </cell>
          <cell r="O1155" t="str">
            <v>GCHATEAUGIRON</v>
          </cell>
          <cell r="P1155">
            <v>38681.436273148145</v>
          </cell>
        </row>
        <row r="1156">
          <cell r="A1156" t="str">
            <v>1989</v>
          </cell>
          <cell r="B1156" t="str">
            <v>SI</v>
          </cell>
          <cell r="C1156" t="str">
            <v>TOTAL</v>
          </cell>
          <cell r="D1156" t="str">
            <v>A00</v>
          </cell>
          <cell r="E1156" t="str">
            <v>FTE</v>
          </cell>
          <cell r="F1156" t="str">
            <v>T</v>
          </cell>
          <cell r="G1156" t="str">
            <v>TOTAL</v>
          </cell>
          <cell r="H1156" t="str">
            <v>RSE</v>
          </cell>
          <cell r="J1156" t="str">
            <v>:</v>
          </cell>
          <cell r="K1156" t="str">
            <v>NC</v>
          </cell>
          <cell r="M1156" t="str">
            <v>V</v>
          </cell>
          <cell r="N1156">
            <v>38461.761435185188</v>
          </cell>
          <cell r="O1156" t="str">
            <v>GCHATEAUGIRON</v>
          </cell>
          <cell r="P1156">
            <v>38681.436203703706</v>
          </cell>
        </row>
        <row r="1157">
          <cell r="A1157" t="str">
            <v>1988</v>
          </cell>
          <cell r="B1157" t="str">
            <v>SI</v>
          </cell>
          <cell r="C1157" t="str">
            <v>TOTAL</v>
          </cell>
          <cell r="D1157" t="str">
            <v>A00</v>
          </cell>
          <cell r="E1157" t="str">
            <v>FTE</v>
          </cell>
          <cell r="F1157" t="str">
            <v>T</v>
          </cell>
          <cell r="G1157" t="str">
            <v>TOTAL</v>
          </cell>
          <cell r="H1157" t="str">
            <v>RSE</v>
          </cell>
          <cell r="J1157" t="str">
            <v>:</v>
          </cell>
          <cell r="K1157" t="str">
            <v>NC</v>
          </cell>
          <cell r="M1157" t="str">
            <v>V</v>
          </cell>
          <cell r="N1157">
            <v>38461.761435185188</v>
          </cell>
          <cell r="O1157" t="str">
            <v>GCHATEAUGIRON</v>
          </cell>
          <cell r="P1157">
            <v>38681.43613425926</v>
          </cell>
        </row>
        <row r="1158">
          <cell r="A1158" t="str">
            <v>1987</v>
          </cell>
          <cell r="B1158" t="str">
            <v>SI</v>
          </cell>
          <cell r="C1158" t="str">
            <v>TOTAL</v>
          </cell>
          <cell r="D1158" t="str">
            <v>A00</v>
          </cell>
          <cell r="E1158" t="str">
            <v>FTE</v>
          </cell>
          <cell r="F1158" t="str">
            <v>T</v>
          </cell>
          <cell r="G1158" t="str">
            <v>TOTAL</v>
          </cell>
          <cell r="H1158" t="str">
            <v>RSE</v>
          </cell>
          <cell r="J1158" t="str">
            <v>:</v>
          </cell>
          <cell r="K1158" t="str">
            <v>NC</v>
          </cell>
          <cell r="M1158" t="str">
            <v>V</v>
          </cell>
          <cell r="N1158">
            <v>38461.761435185188</v>
          </cell>
          <cell r="O1158" t="str">
            <v>GCHATEAUGIRON</v>
          </cell>
          <cell r="P1158">
            <v>38681.43608796296</v>
          </cell>
        </row>
        <row r="1159">
          <cell r="A1159" t="str">
            <v>1986</v>
          </cell>
          <cell r="B1159" t="str">
            <v>SI</v>
          </cell>
          <cell r="C1159" t="str">
            <v>TOTAL</v>
          </cell>
          <cell r="D1159" t="str">
            <v>A00</v>
          </cell>
          <cell r="E1159" t="str">
            <v>FTE</v>
          </cell>
          <cell r="F1159" t="str">
            <v>T</v>
          </cell>
          <cell r="G1159" t="str">
            <v>TOTAL</v>
          </cell>
          <cell r="H1159" t="str">
            <v>RSE</v>
          </cell>
          <cell r="J1159" t="str">
            <v>:</v>
          </cell>
          <cell r="K1159" t="str">
            <v>NC</v>
          </cell>
          <cell r="M1159" t="str">
            <v>V</v>
          </cell>
          <cell r="N1159">
            <v>38461.761435185188</v>
          </cell>
          <cell r="O1159" t="str">
            <v>GCHATEAUGIRON</v>
          </cell>
          <cell r="P1159">
            <v>38681.436030092591</v>
          </cell>
        </row>
        <row r="1160">
          <cell r="A1160" t="str">
            <v>1985</v>
          </cell>
          <cell r="B1160" t="str">
            <v>SI</v>
          </cell>
          <cell r="C1160" t="str">
            <v>TOTAL</v>
          </cell>
          <cell r="D1160" t="str">
            <v>A00</v>
          </cell>
          <cell r="E1160" t="str">
            <v>FTE</v>
          </cell>
          <cell r="F1160" t="str">
            <v>T</v>
          </cell>
          <cell r="G1160" t="str">
            <v>TOTAL</v>
          </cell>
          <cell r="H1160" t="str">
            <v>RSE</v>
          </cell>
          <cell r="J1160" t="str">
            <v>:</v>
          </cell>
          <cell r="K1160" t="str">
            <v>NC</v>
          </cell>
          <cell r="M1160" t="str">
            <v>V</v>
          </cell>
          <cell r="N1160">
            <v>38461.761435185188</v>
          </cell>
          <cell r="O1160" t="str">
            <v>GCHATEAUGIRON</v>
          </cell>
          <cell r="P1160">
            <v>38681.435995370368</v>
          </cell>
        </row>
        <row r="1161">
          <cell r="A1161" t="str">
            <v>1984</v>
          </cell>
          <cell r="B1161" t="str">
            <v>SI</v>
          </cell>
          <cell r="C1161" t="str">
            <v>TOTAL</v>
          </cell>
          <cell r="D1161" t="str">
            <v>A00</v>
          </cell>
          <cell r="E1161" t="str">
            <v>FTE</v>
          </cell>
          <cell r="F1161" t="str">
            <v>T</v>
          </cell>
          <cell r="G1161" t="str">
            <v>TOTAL</v>
          </cell>
          <cell r="H1161" t="str">
            <v>RSE</v>
          </cell>
          <cell r="J1161" t="str">
            <v>:</v>
          </cell>
          <cell r="K1161" t="str">
            <v>NC</v>
          </cell>
          <cell r="M1161" t="str">
            <v>V</v>
          </cell>
          <cell r="N1161">
            <v>38461.761435185188</v>
          </cell>
          <cell r="O1161" t="str">
            <v>GCHATEAUGIRON</v>
          </cell>
          <cell r="P1161">
            <v>38681.435949074075</v>
          </cell>
        </row>
        <row r="1162">
          <cell r="A1162" t="str">
            <v>1983</v>
          </cell>
          <cell r="B1162" t="str">
            <v>SI</v>
          </cell>
          <cell r="C1162" t="str">
            <v>TOTAL</v>
          </cell>
          <cell r="D1162" t="str">
            <v>A00</v>
          </cell>
          <cell r="E1162" t="str">
            <v>FTE</v>
          </cell>
          <cell r="F1162" t="str">
            <v>T</v>
          </cell>
          <cell r="G1162" t="str">
            <v>TOTAL</v>
          </cell>
          <cell r="H1162" t="str">
            <v>RSE</v>
          </cell>
          <cell r="J1162" t="str">
            <v>:</v>
          </cell>
          <cell r="K1162" t="str">
            <v>NC</v>
          </cell>
          <cell r="M1162" t="str">
            <v>V</v>
          </cell>
          <cell r="N1162">
            <v>38461.761435185188</v>
          </cell>
          <cell r="O1162" t="str">
            <v>GCHATEAUGIRON</v>
          </cell>
          <cell r="P1162">
            <v>38681.435914351852</v>
          </cell>
        </row>
        <row r="1163">
          <cell r="A1163" t="str">
            <v>1982</v>
          </cell>
          <cell r="B1163" t="str">
            <v>SI</v>
          </cell>
          <cell r="C1163" t="str">
            <v>TOTAL</v>
          </cell>
          <cell r="D1163" t="str">
            <v>A00</v>
          </cell>
          <cell r="E1163" t="str">
            <v>FTE</v>
          </cell>
          <cell r="F1163" t="str">
            <v>T</v>
          </cell>
          <cell r="G1163" t="str">
            <v>TOTAL</v>
          </cell>
          <cell r="H1163" t="str">
            <v>RSE</v>
          </cell>
          <cell r="J1163" t="str">
            <v>:</v>
          </cell>
          <cell r="K1163" t="str">
            <v>NC</v>
          </cell>
          <cell r="M1163" t="str">
            <v>V</v>
          </cell>
          <cell r="N1163">
            <v>38461.761435185188</v>
          </cell>
          <cell r="O1163" t="str">
            <v>GCHATEAUGIRON</v>
          </cell>
          <cell r="P1163">
            <v>38681.435879629629</v>
          </cell>
        </row>
        <row r="1164">
          <cell r="A1164" t="str">
            <v>1981</v>
          </cell>
          <cell r="B1164" t="str">
            <v>SI</v>
          </cell>
          <cell r="C1164" t="str">
            <v>TOTAL</v>
          </cell>
          <cell r="D1164" t="str">
            <v>A00</v>
          </cell>
          <cell r="E1164" t="str">
            <v>FTE</v>
          </cell>
          <cell r="F1164" t="str">
            <v>T</v>
          </cell>
          <cell r="G1164" t="str">
            <v>TOTAL</v>
          </cell>
          <cell r="H1164" t="str">
            <v>RSE</v>
          </cell>
          <cell r="J1164" t="str">
            <v>:</v>
          </cell>
          <cell r="K1164" t="str">
            <v>NC</v>
          </cell>
          <cell r="M1164" t="str">
            <v>V</v>
          </cell>
          <cell r="N1164">
            <v>38461.761435185188</v>
          </cell>
          <cell r="O1164" t="str">
            <v>GCHATEAUGIRON</v>
          </cell>
          <cell r="P1164">
            <v>38681.435856481483</v>
          </cell>
        </row>
        <row r="1165">
          <cell r="A1165" t="str">
            <v>1980</v>
          </cell>
          <cell r="B1165" t="str">
            <v>SI</v>
          </cell>
          <cell r="C1165" t="str">
            <v>TOTAL</v>
          </cell>
          <cell r="D1165" t="str">
            <v>A00</v>
          </cell>
          <cell r="E1165" t="str">
            <v>FTE</v>
          </cell>
          <cell r="F1165" t="str">
            <v>T</v>
          </cell>
          <cell r="G1165" t="str">
            <v>TOTAL</v>
          </cell>
          <cell r="H1165" t="str">
            <v>RSE</v>
          </cell>
          <cell r="J1165" t="str">
            <v>:</v>
          </cell>
          <cell r="K1165" t="str">
            <v>NC</v>
          </cell>
          <cell r="M1165" t="str">
            <v>V</v>
          </cell>
          <cell r="N1165">
            <v>38461.761435185188</v>
          </cell>
          <cell r="O1165" t="str">
            <v>GCHATEAUGIRON</v>
          </cell>
          <cell r="P1165">
            <v>38681.435833333337</v>
          </cell>
        </row>
        <row r="1166">
          <cell r="A1166" t="str">
            <v>2002</v>
          </cell>
          <cell r="B1166" t="str">
            <v>SK</v>
          </cell>
          <cell r="C1166" t="str">
            <v>TOTAL</v>
          </cell>
          <cell r="D1166" t="str">
            <v>A00</v>
          </cell>
          <cell r="E1166" t="str">
            <v>FTE</v>
          </cell>
          <cell r="F1166" t="str">
            <v>T</v>
          </cell>
          <cell r="G1166" t="str">
            <v>TOTAL</v>
          </cell>
          <cell r="H1166" t="str">
            <v>RSE</v>
          </cell>
          <cell r="I1166">
            <v>9181</v>
          </cell>
          <cell r="K1166" t="str">
            <v>MS</v>
          </cell>
          <cell r="M1166" t="str">
            <v>V</v>
          </cell>
          <cell r="N1166">
            <v>38461.761435185188</v>
          </cell>
          <cell r="O1166" t="str">
            <v>GCHATEAUGIRON</v>
          </cell>
          <cell r="P1166">
            <v>38681.438437500001</v>
          </cell>
          <cell r="Q1166" t="str">
            <v>gchateaug</v>
          </cell>
        </row>
        <row r="1167">
          <cell r="A1167" t="str">
            <v>2001</v>
          </cell>
          <cell r="B1167" t="str">
            <v>SK</v>
          </cell>
          <cell r="C1167" t="str">
            <v>TOTAL</v>
          </cell>
          <cell r="D1167" t="str">
            <v>A00</v>
          </cell>
          <cell r="E1167" t="str">
            <v>FTE</v>
          </cell>
          <cell r="F1167" t="str">
            <v>T</v>
          </cell>
          <cell r="G1167" t="str">
            <v>TOTAL</v>
          </cell>
          <cell r="H1167" t="str">
            <v>RSE</v>
          </cell>
          <cell r="I1167">
            <v>9585</v>
          </cell>
          <cell r="K1167" t="str">
            <v>NC</v>
          </cell>
          <cell r="M1167" t="str">
            <v>V</v>
          </cell>
          <cell r="N1167">
            <v>38461.761435185188</v>
          </cell>
          <cell r="O1167" t="str">
            <v>GCHATEAUGIRON</v>
          </cell>
          <cell r="P1167">
            <v>38681.438125000001</v>
          </cell>
        </row>
        <row r="1168">
          <cell r="A1168" t="str">
            <v>2000</v>
          </cell>
          <cell r="B1168" t="str">
            <v>SK</v>
          </cell>
          <cell r="C1168" t="str">
            <v>TOTAL</v>
          </cell>
          <cell r="D1168" t="str">
            <v>A00</v>
          </cell>
          <cell r="E1168" t="str">
            <v>FTE</v>
          </cell>
          <cell r="F1168" t="str">
            <v>T</v>
          </cell>
          <cell r="G1168" t="str">
            <v>TOTAL</v>
          </cell>
          <cell r="H1168" t="str">
            <v>RSE</v>
          </cell>
          <cell r="I1168">
            <v>9955</v>
          </cell>
          <cell r="K1168" t="str">
            <v>NC</v>
          </cell>
          <cell r="M1168" t="str">
            <v>V</v>
          </cell>
          <cell r="N1168">
            <v>38461.761435185188</v>
          </cell>
          <cell r="O1168" t="str">
            <v>GCHATEAUGIRON</v>
          </cell>
          <cell r="P1168">
            <v>38681.437835648147</v>
          </cell>
        </row>
        <row r="1169">
          <cell r="A1169" t="str">
            <v>1999</v>
          </cell>
          <cell r="B1169" t="str">
            <v>SK</v>
          </cell>
          <cell r="C1169" t="str">
            <v>TOTAL</v>
          </cell>
          <cell r="D1169" t="str">
            <v>A00</v>
          </cell>
          <cell r="E1169" t="str">
            <v>FTE</v>
          </cell>
          <cell r="F1169" t="str">
            <v>T</v>
          </cell>
          <cell r="G1169" t="str">
            <v>TOTAL</v>
          </cell>
          <cell r="H1169" t="str">
            <v>RSE</v>
          </cell>
          <cell r="I1169">
            <v>9204</v>
          </cell>
          <cell r="K1169" t="str">
            <v>NC</v>
          </cell>
          <cell r="M1169" t="str">
            <v>V</v>
          </cell>
          <cell r="N1169">
            <v>38461.761435185188</v>
          </cell>
          <cell r="O1169" t="str">
            <v>GCHATEAUGIRON</v>
          </cell>
          <cell r="P1169">
            <v>38681.437592592592</v>
          </cell>
        </row>
        <row r="1170">
          <cell r="A1170" t="str">
            <v>1998</v>
          </cell>
          <cell r="B1170" t="str">
            <v>SK</v>
          </cell>
          <cell r="C1170" t="str">
            <v>TOTAL</v>
          </cell>
          <cell r="D1170" t="str">
            <v>A00</v>
          </cell>
          <cell r="E1170" t="str">
            <v>FTE</v>
          </cell>
          <cell r="F1170" t="str">
            <v>T</v>
          </cell>
          <cell r="G1170" t="str">
            <v>TOTAL</v>
          </cell>
          <cell r="H1170" t="str">
            <v>RSE</v>
          </cell>
          <cell r="I1170">
            <v>10145</v>
          </cell>
          <cell r="K1170" t="str">
            <v>NC</v>
          </cell>
          <cell r="M1170" t="str">
            <v>V</v>
          </cell>
          <cell r="N1170">
            <v>38461.761435185188</v>
          </cell>
          <cell r="O1170" t="str">
            <v>GCHATEAUGIRON</v>
          </cell>
          <cell r="P1170">
            <v>38681.437361111108</v>
          </cell>
        </row>
        <row r="1171">
          <cell r="A1171" t="str">
            <v>1997</v>
          </cell>
          <cell r="B1171" t="str">
            <v>SK</v>
          </cell>
          <cell r="C1171" t="str">
            <v>TOTAL</v>
          </cell>
          <cell r="D1171" t="str">
            <v>A00</v>
          </cell>
          <cell r="E1171" t="str">
            <v>FTE</v>
          </cell>
          <cell r="F1171" t="str">
            <v>T</v>
          </cell>
          <cell r="G1171" t="str">
            <v>TOTAL</v>
          </cell>
          <cell r="H1171" t="str">
            <v>RSE</v>
          </cell>
          <cell r="I1171">
            <v>9993</v>
          </cell>
          <cell r="K1171" t="str">
            <v>NC</v>
          </cell>
          <cell r="M1171" t="str">
            <v>V</v>
          </cell>
          <cell r="N1171">
            <v>38461.761435185188</v>
          </cell>
          <cell r="O1171" t="str">
            <v>GCHATEAUGIRON</v>
          </cell>
          <cell r="P1171">
            <v>38681.437141203707</v>
          </cell>
        </row>
        <row r="1172">
          <cell r="A1172" t="str">
            <v>1996</v>
          </cell>
          <cell r="B1172" t="str">
            <v>SK</v>
          </cell>
          <cell r="C1172" t="str">
            <v>TOTAL</v>
          </cell>
          <cell r="D1172" t="str">
            <v>A00</v>
          </cell>
          <cell r="E1172" t="str">
            <v>FTE</v>
          </cell>
          <cell r="F1172" t="str">
            <v>T</v>
          </cell>
          <cell r="G1172" t="str">
            <v>TOTAL</v>
          </cell>
          <cell r="H1172" t="str">
            <v>RSE</v>
          </cell>
          <cell r="I1172">
            <v>10010</v>
          </cell>
          <cell r="K1172" t="str">
            <v>NC</v>
          </cell>
          <cell r="M1172" t="str">
            <v>V</v>
          </cell>
          <cell r="N1172">
            <v>38461.761435185188</v>
          </cell>
          <cell r="O1172" t="str">
            <v>GCHATEAUGIRON</v>
          </cell>
          <cell r="P1172">
            <v>38681.436956018515</v>
          </cell>
        </row>
        <row r="1173">
          <cell r="A1173" t="str">
            <v>1995</v>
          </cell>
          <cell r="B1173" t="str">
            <v>SK</v>
          </cell>
          <cell r="C1173" t="str">
            <v>TOTAL</v>
          </cell>
          <cell r="D1173" t="str">
            <v>A00</v>
          </cell>
          <cell r="E1173" t="str">
            <v>FTE</v>
          </cell>
          <cell r="F1173" t="str">
            <v>T</v>
          </cell>
          <cell r="G1173" t="str">
            <v>TOTAL</v>
          </cell>
          <cell r="H1173" t="str">
            <v>RSE</v>
          </cell>
          <cell r="I1173">
            <v>9711</v>
          </cell>
          <cell r="K1173" t="str">
            <v>NC</v>
          </cell>
          <cell r="M1173" t="str">
            <v>V</v>
          </cell>
          <cell r="N1173">
            <v>38461.761435185188</v>
          </cell>
          <cell r="O1173" t="str">
            <v>GCHATEAUGIRON</v>
          </cell>
          <cell r="P1173">
            <v>38681.436793981484</v>
          </cell>
        </row>
        <row r="1174">
          <cell r="A1174" t="str">
            <v>1994</v>
          </cell>
          <cell r="B1174" t="str">
            <v>SK</v>
          </cell>
          <cell r="C1174" t="str">
            <v>TOTAL</v>
          </cell>
          <cell r="D1174" t="str">
            <v>A00</v>
          </cell>
          <cell r="E1174" t="str">
            <v>FTE</v>
          </cell>
          <cell r="F1174" t="str">
            <v>T</v>
          </cell>
          <cell r="G1174" t="str">
            <v>TOTAL</v>
          </cell>
          <cell r="H1174" t="str">
            <v>RSE</v>
          </cell>
          <cell r="I1174">
            <v>10249</v>
          </cell>
          <cell r="K1174" t="str">
            <v>NC</v>
          </cell>
          <cell r="M1174" t="str">
            <v>V</v>
          </cell>
          <cell r="N1174">
            <v>38461.761435185188</v>
          </cell>
          <cell r="O1174" t="str">
            <v>GCHATEAUGIRON</v>
          </cell>
          <cell r="P1174">
            <v>38681.436655092592</v>
          </cell>
        </row>
        <row r="1175">
          <cell r="A1175" t="str">
            <v>1993</v>
          </cell>
          <cell r="B1175" t="str">
            <v>SK</v>
          </cell>
          <cell r="C1175" t="str">
            <v>TOTAL</v>
          </cell>
          <cell r="D1175" t="str">
            <v>A00</v>
          </cell>
          <cell r="E1175" t="str">
            <v>FTE</v>
          </cell>
          <cell r="F1175" t="str">
            <v>T</v>
          </cell>
          <cell r="G1175" t="str">
            <v>TOTAL</v>
          </cell>
          <cell r="H1175" t="str">
            <v>RSE</v>
          </cell>
          <cell r="J1175" t="str">
            <v>:</v>
          </cell>
          <cell r="K1175" t="str">
            <v>NC</v>
          </cell>
          <cell r="M1175" t="str">
            <v>V</v>
          </cell>
          <cell r="N1175">
            <v>38461.761435185188</v>
          </cell>
          <cell r="O1175" t="str">
            <v>GCHATEAUGIRON</v>
          </cell>
          <cell r="P1175">
            <v>38681.436527777776</v>
          </cell>
        </row>
        <row r="1176">
          <cell r="A1176" t="str">
            <v>1992</v>
          </cell>
          <cell r="B1176" t="str">
            <v>SK</v>
          </cell>
          <cell r="C1176" t="str">
            <v>TOTAL</v>
          </cell>
          <cell r="D1176" t="str">
            <v>A00</v>
          </cell>
          <cell r="E1176" t="str">
            <v>FTE</v>
          </cell>
          <cell r="F1176" t="str">
            <v>T</v>
          </cell>
          <cell r="G1176" t="str">
            <v>TOTAL</v>
          </cell>
          <cell r="H1176" t="str">
            <v>RSE</v>
          </cell>
          <cell r="J1176" t="str">
            <v>:</v>
          </cell>
          <cell r="K1176" t="str">
            <v>NC</v>
          </cell>
          <cell r="M1176" t="str">
            <v>V</v>
          </cell>
          <cell r="N1176">
            <v>38461.761435185188</v>
          </cell>
          <cell r="O1176" t="str">
            <v>GCHATEAUGIRON</v>
          </cell>
          <cell r="P1176">
            <v>38681.436435185184</v>
          </cell>
        </row>
        <row r="1177">
          <cell r="A1177" t="str">
            <v>1991</v>
          </cell>
          <cell r="B1177" t="str">
            <v>SK</v>
          </cell>
          <cell r="C1177" t="str">
            <v>TOTAL</v>
          </cell>
          <cell r="D1177" t="str">
            <v>A00</v>
          </cell>
          <cell r="E1177" t="str">
            <v>FTE</v>
          </cell>
          <cell r="F1177" t="str">
            <v>T</v>
          </cell>
          <cell r="G1177" t="str">
            <v>TOTAL</v>
          </cell>
          <cell r="H1177" t="str">
            <v>RSE</v>
          </cell>
          <cell r="J1177" t="str">
            <v>:</v>
          </cell>
          <cell r="K1177" t="str">
            <v>NC</v>
          </cell>
          <cell r="M1177" t="str">
            <v>V</v>
          </cell>
          <cell r="N1177">
            <v>38461.761435185188</v>
          </cell>
          <cell r="O1177" t="str">
            <v>GCHATEAUGIRON</v>
          </cell>
          <cell r="P1177">
            <v>38681.436354166668</v>
          </cell>
        </row>
        <row r="1178">
          <cell r="A1178" t="str">
            <v>1990</v>
          </cell>
          <cell r="B1178" t="str">
            <v>SK</v>
          </cell>
          <cell r="C1178" t="str">
            <v>TOTAL</v>
          </cell>
          <cell r="D1178" t="str">
            <v>A00</v>
          </cell>
          <cell r="E1178" t="str">
            <v>FTE</v>
          </cell>
          <cell r="F1178" t="str">
            <v>T</v>
          </cell>
          <cell r="G1178" t="str">
            <v>TOTAL</v>
          </cell>
          <cell r="H1178" t="str">
            <v>RSE</v>
          </cell>
          <cell r="J1178" t="str">
            <v>:</v>
          </cell>
          <cell r="K1178" t="str">
            <v>NC</v>
          </cell>
          <cell r="M1178" t="str">
            <v>V</v>
          </cell>
          <cell r="N1178">
            <v>38461.761435185188</v>
          </cell>
          <cell r="O1178" t="str">
            <v>GCHATEAUGIRON</v>
          </cell>
          <cell r="P1178">
            <v>38681.436273148145</v>
          </cell>
        </row>
        <row r="1179">
          <cell r="A1179" t="str">
            <v>1989</v>
          </cell>
          <cell r="B1179" t="str">
            <v>SK</v>
          </cell>
          <cell r="C1179" t="str">
            <v>TOTAL</v>
          </cell>
          <cell r="D1179" t="str">
            <v>A00</v>
          </cell>
          <cell r="E1179" t="str">
            <v>FTE</v>
          </cell>
          <cell r="F1179" t="str">
            <v>T</v>
          </cell>
          <cell r="G1179" t="str">
            <v>TOTAL</v>
          </cell>
          <cell r="H1179" t="str">
            <v>RSE</v>
          </cell>
          <cell r="J1179" t="str">
            <v>:</v>
          </cell>
          <cell r="K1179" t="str">
            <v>NC</v>
          </cell>
          <cell r="M1179" t="str">
            <v>V</v>
          </cell>
          <cell r="N1179">
            <v>38461.761435185188</v>
          </cell>
          <cell r="O1179" t="str">
            <v>GCHATEAUGIRON</v>
          </cell>
          <cell r="P1179">
            <v>38681.436203703706</v>
          </cell>
        </row>
        <row r="1180">
          <cell r="A1180" t="str">
            <v>1988</v>
          </cell>
          <cell r="B1180" t="str">
            <v>SK</v>
          </cell>
          <cell r="C1180" t="str">
            <v>TOTAL</v>
          </cell>
          <cell r="D1180" t="str">
            <v>A00</v>
          </cell>
          <cell r="E1180" t="str">
            <v>FTE</v>
          </cell>
          <cell r="F1180" t="str">
            <v>T</v>
          </cell>
          <cell r="G1180" t="str">
            <v>TOTAL</v>
          </cell>
          <cell r="H1180" t="str">
            <v>RSE</v>
          </cell>
          <cell r="J1180" t="str">
            <v>:</v>
          </cell>
          <cell r="K1180" t="str">
            <v>NC</v>
          </cell>
          <cell r="M1180" t="str">
            <v>V</v>
          </cell>
          <cell r="N1180">
            <v>38461.761435185188</v>
          </cell>
          <cell r="O1180" t="str">
            <v>GCHATEAUGIRON</v>
          </cell>
          <cell r="P1180">
            <v>38681.436145833337</v>
          </cell>
        </row>
        <row r="1181">
          <cell r="A1181" t="str">
            <v>1987</v>
          </cell>
          <cell r="B1181" t="str">
            <v>SK</v>
          </cell>
          <cell r="C1181" t="str">
            <v>TOTAL</v>
          </cell>
          <cell r="D1181" t="str">
            <v>A00</v>
          </cell>
          <cell r="E1181" t="str">
            <v>FTE</v>
          </cell>
          <cell r="F1181" t="str">
            <v>T</v>
          </cell>
          <cell r="G1181" t="str">
            <v>TOTAL</v>
          </cell>
          <cell r="H1181" t="str">
            <v>RSE</v>
          </cell>
          <cell r="J1181" t="str">
            <v>:</v>
          </cell>
          <cell r="K1181" t="str">
            <v>NC</v>
          </cell>
          <cell r="M1181" t="str">
            <v>V</v>
          </cell>
          <cell r="N1181">
            <v>38461.761435185188</v>
          </cell>
          <cell r="O1181" t="str">
            <v>GCHATEAUGIRON</v>
          </cell>
          <cell r="P1181">
            <v>38681.43608796296</v>
          </cell>
        </row>
        <row r="1182">
          <cell r="A1182" t="str">
            <v>1986</v>
          </cell>
          <cell r="B1182" t="str">
            <v>SK</v>
          </cell>
          <cell r="C1182" t="str">
            <v>TOTAL</v>
          </cell>
          <cell r="D1182" t="str">
            <v>A00</v>
          </cell>
          <cell r="E1182" t="str">
            <v>FTE</v>
          </cell>
          <cell r="F1182" t="str">
            <v>T</v>
          </cell>
          <cell r="G1182" t="str">
            <v>TOTAL</v>
          </cell>
          <cell r="H1182" t="str">
            <v>RSE</v>
          </cell>
          <cell r="J1182" t="str">
            <v>:</v>
          </cell>
          <cell r="K1182" t="str">
            <v>NC</v>
          </cell>
          <cell r="M1182" t="str">
            <v>V</v>
          </cell>
          <cell r="N1182">
            <v>38461.761435185188</v>
          </cell>
          <cell r="O1182" t="str">
            <v>GCHATEAUGIRON</v>
          </cell>
          <cell r="P1182">
            <v>38681.436041666668</v>
          </cell>
        </row>
        <row r="1183">
          <cell r="A1183" t="str">
            <v>1985</v>
          </cell>
          <cell r="B1183" t="str">
            <v>SK</v>
          </cell>
          <cell r="C1183" t="str">
            <v>TOTAL</v>
          </cell>
          <cell r="D1183" t="str">
            <v>A00</v>
          </cell>
          <cell r="E1183" t="str">
            <v>FTE</v>
          </cell>
          <cell r="F1183" t="str">
            <v>T</v>
          </cell>
          <cell r="G1183" t="str">
            <v>TOTAL</v>
          </cell>
          <cell r="H1183" t="str">
            <v>RSE</v>
          </cell>
          <cell r="J1183" t="str">
            <v>:</v>
          </cell>
          <cell r="K1183" t="str">
            <v>NC</v>
          </cell>
          <cell r="M1183" t="str">
            <v>V</v>
          </cell>
          <cell r="N1183">
            <v>38461.761435185188</v>
          </cell>
          <cell r="O1183" t="str">
            <v>GCHATEAUGIRON</v>
          </cell>
          <cell r="P1183">
            <v>38681.435995370368</v>
          </cell>
        </row>
        <row r="1184">
          <cell r="A1184" t="str">
            <v>1984</v>
          </cell>
          <cell r="B1184" t="str">
            <v>SK</v>
          </cell>
          <cell r="C1184" t="str">
            <v>TOTAL</v>
          </cell>
          <cell r="D1184" t="str">
            <v>A00</v>
          </cell>
          <cell r="E1184" t="str">
            <v>FTE</v>
          </cell>
          <cell r="F1184" t="str">
            <v>T</v>
          </cell>
          <cell r="G1184" t="str">
            <v>TOTAL</v>
          </cell>
          <cell r="H1184" t="str">
            <v>RSE</v>
          </cell>
          <cell r="J1184" t="str">
            <v>:</v>
          </cell>
          <cell r="K1184" t="str">
            <v>NC</v>
          </cell>
          <cell r="M1184" t="str">
            <v>V</v>
          </cell>
          <cell r="N1184">
            <v>38461.761435185188</v>
          </cell>
          <cell r="O1184" t="str">
            <v>GCHATEAUGIRON</v>
          </cell>
          <cell r="P1184">
            <v>38681.435949074075</v>
          </cell>
        </row>
        <row r="1185">
          <cell r="A1185" t="str">
            <v>1983</v>
          </cell>
          <cell r="B1185" t="str">
            <v>SK</v>
          </cell>
          <cell r="C1185" t="str">
            <v>TOTAL</v>
          </cell>
          <cell r="D1185" t="str">
            <v>A00</v>
          </cell>
          <cell r="E1185" t="str">
            <v>FTE</v>
          </cell>
          <cell r="F1185" t="str">
            <v>T</v>
          </cell>
          <cell r="G1185" t="str">
            <v>TOTAL</v>
          </cell>
          <cell r="H1185" t="str">
            <v>RSE</v>
          </cell>
          <cell r="J1185" t="str">
            <v>:</v>
          </cell>
          <cell r="K1185" t="str">
            <v>NC</v>
          </cell>
          <cell r="M1185" t="str">
            <v>V</v>
          </cell>
          <cell r="N1185">
            <v>38461.761435185188</v>
          </cell>
          <cell r="O1185" t="str">
            <v>GCHATEAUGIRON</v>
          </cell>
          <cell r="P1185">
            <v>38681.435914351852</v>
          </cell>
        </row>
        <row r="1186">
          <cell r="A1186" t="str">
            <v>1982</v>
          </cell>
          <cell r="B1186" t="str">
            <v>SK</v>
          </cell>
          <cell r="C1186" t="str">
            <v>TOTAL</v>
          </cell>
          <cell r="D1186" t="str">
            <v>A00</v>
          </cell>
          <cell r="E1186" t="str">
            <v>FTE</v>
          </cell>
          <cell r="F1186" t="str">
            <v>T</v>
          </cell>
          <cell r="G1186" t="str">
            <v>TOTAL</v>
          </cell>
          <cell r="H1186" t="str">
            <v>RSE</v>
          </cell>
          <cell r="J1186" t="str">
            <v>:</v>
          </cell>
          <cell r="K1186" t="str">
            <v>NC</v>
          </cell>
          <cell r="M1186" t="str">
            <v>V</v>
          </cell>
          <cell r="N1186">
            <v>38461.761435185188</v>
          </cell>
          <cell r="O1186" t="str">
            <v>GCHATEAUGIRON</v>
          </cell>
          <cell r="P1186">
            <v>38681.435879629629</v>
          </cell>
        </row>
        <row r="1187">
          <cell r="A1187" t="str">
            <v>1981</v>
          </cell>
          <cell r="B1187" t="str">
            <v>SK</v>
          </cell>
          <cell r="C1187" t="str">
            <v>TOTAL</v>
          </cell>
          <cell r="D1187" t="str">
            <v>A00</v>
          </cell>
          <cell r="E1187" t="str">
            <v>FTE</v>
          </cell>
          <cell r="F1187" t="str">
            <v>T</v>
          </cell>
          <cell r="G1187" t="str">
            <v>TOTAL</v>
          </cell>
          <cell r="H1187" t="str">
            <v>RSE</v>
          </cell>
          <cell r="J1187" t="str">
            <v>:</v>
          </cell>
          <cell r="K1187" t="str">
            <v>NC</v>
          </cell>
          <cell r="M1187" t="str">
            <v>V</v>
          </cell>
          <cell r="N1187">
            <v>38461.761435185188</v>
          </cell>
          <cell r="O1187" t="str">
            <v>GCHATEAUGIRON</v>
          </cell>
          <cell r="P1187">
            <v>38681.435856481483</v>
          </cell>
        </row>
        <row r="1188">
          <cell r="A1188" t="str">
            <v>1980</v>
          </cell>
          <cell r="B1188" t="str">
            <v>SK</v>
          </cell>
          <cell r="C1188" t="str">
            <v>TOTAL</v>
          </cell>
          <cell r="D1188" t="str">
            <v>A00</v>
          </cell>
          <cell r="E1188" t="str">
            <v>FTE</v>
          </cell>
          <cell r="F1188" t="str">
            <v>T</v>
          </cell>
          <cell r="G1188" t="str">
            <v>TOTAL</v>
          </cell>
          <cell r="H1188" t="str">
            <v>RSE</v>
          </cell>
          <cell r="J1188" t="str">
            <v>:</v>
          </cell>
          <cell r="K1188" t="str">
            <v>NC</v>
          </cell>
          <cell r="M1188" t="str">
            <v>V</v>
          </cell>
          <cell r="N1188">
            <v>38461.761435185188</v>
          </cell>
          <cell r="O1188" t="str">
            <v>GCHATEAUGIRON</v>
          </cell>
          <cell r="P1188">
            <v>38681.435833333337</v>
          </cell>
        </row>
        <row r="1189">
          <cell r="A1189" t="str">
            <v>2002</v>
          </cell>
          <cell r="B1189" t="str">
            <v>BG</v>
          </cell>
          <cell r="C1189" t="str">
            <v>TOTAL</v>
          </cell>
          <cell r="D1189" t="str">
            <v>A00</v>
          </cell>
          <cell r="E1189" t="str">
            <v>FTE</v>
          </cell>
          <cell r="F1189" t="str">
            <v>T</v>
          </cell>
          <cell r="G1189" t="str">
            <v>TOTAL</v>
          </cell>
          <cell r="H1189" t="str">
            <v>RSE</v>
          </cell>
          <cell r="I1189">
            <v>9223</v>
          </cell>
          <cell r="K1189" t="str">
            <v>MS</v>
          </cell>
          <cell r="M1189" t="str">
            <v>V</v>
          </cell>
          <cell r="N1189">
            <v>38461.761435185188</v>
          </cell>
          <cell r="O1189" t="str">
            <v>GCHATEAUGIRON</v>
          </cell>
          <cell r="P1189">
            <v>38681.438159722224</v>
          </cell>
          <cell r="Q1189" t="str">
            <v>gchateaug</v>
          </cell>
        </row>
        <row r="1190">
          <cell r="A1190" t="str">
            <v>2001</v>
          </cell>
          <cell r="B1190" t="str">
            <v>BG</v>
          </cell>
          <cell r="C1190" t="str">
            <v>TOTAL</v>
          </cell>
          <cell r="D1190" t="str">
            <v>A00</v>
          </cell>
          <cell r="E1190" t="str">
            <v>FTE</v>
          </cell>
          <cell r="F1190" t="str">
            <v>T</v>
          </cell>
          <cell r="G1190" t="str">
            <v>TOTAL</v>
          </cell>
          <cell r="H1190" t="str">
            <v>RSE</v>
          </cell>
          <cell r="I1190">
            <v>9217</v>
          </cell>
          <cell r="K1190" t="str">
            <v>NC</v>
          </cell>
          <cell r="M1190" t="str">
            <v>V</v>
          </cell>
          <cell r="N1190">
            <v>38461.761435185188</v>
          </cell>
          <cell r="O1190" t="str">
            <v>GCHATEAUGIRON</v>
          </cell>
          <cell r="P1190">
            <v>38681.43787037037</v>
          </cell>
        </row>
        <row r="1191">
          <cell r="A1191" t="str">
            <v>2000</v>
          </cell>
          <cell r="B1191" t="str">
            <v>BG</v>
          </cell>
          <cell r="C1191" t="str">
            <v>TOTAL</v>
          </cell>
          <cell r="D1191" t="str">
            <v>A00</v>
          </cell>
          <cell r="E1191" t="str">
            <v>FTE</v>
          </cell>
          <cell r="F1191" t="str">
            <v>T</v>
          </cell>
          <cell r="G1191" t="str">
            <v>TOTAL</v>
          </cell>
          <cell r="H1191" t="str">
            <v>RSE</v>
          </cell>
          <cell r="I1191">
            <v>9479</v>
          </cell>
          <cell r="K1191" t="str">
            <v>NC</v>
          </cell>
          <cell r="M1191" t="str">
            <v>V</v>
          </cell>
          <cell r="N1191">
            <v>38461.761435185188</v>
          </cell>
          <cell r="O1191" t="str">
            <v>GCHATEAUGIRON</v>
          </cell>
          <cell r="P1191">
            <v>38681.437627314815</v>
          </cell>
        </row>
        <row r="1192">
          <cell r="A1192" t="str">
            <v>1989</v>
          </cell>
          <cell r="B1192" t="str">
            <v>BG</v>
          </cell>
          <cell r="C1192" t="str">
            <v>TOTAL</v>
          </cell>
          <cell r="D1192" t="str">
            <v>A00</v>
          </cell>
          <cell r="E1192" t="str">
            <v>FTE</v>
          </cell>
          <cell r="F1192" t="str">
            <v>T</v>
          </cell>
          <cell r="G1192" t="str">
            <v>TOTAL</v>
          </cell>
          <cell r="H1192" t="str">
            <v>RSE</v>
          </cell>
          <cell r="J1192" t="str">
            <v>:</v>
          </cell>
          <cell r="K1192" t="str">
            <v>NC</v>
          </cell>
          <cell r="M1192" t="str">
            <v>V</v>
          </cell>
          <cell r="N1192">
            <v>38461.761446759258</v>
          </cell>
          <cell r="O1192" t="str">
            <v>GCHATEAUGIRON</v>
          </cell>
          <cell r="P1192">
            <v>38681.436145833337</v>
          </cell>
        </row>
        <row r="1193">
          <cell r="A1193" t="str">
            <v>1988</v>
          </cell>
          <cell r="B1193" t="str">
            <v>BG</v>
          </cell>
          <cell r="C1193" t="str">
            <v>TOTAL</v>
          </cell>
          <cell r="D1193" t="str">
            <v>A00</v>
          </cell>
          <cell r="E1193" t="str">
            <v>FTE</v>
          </cell>
          <cell r="F1193" t="str">
            <v>T</v>
          </cell>
          <cell r="G1193" t="str">
            <v>TOTAL</v>
          </cell>
          <cell r="H1193" t="str">
            <v>RSE</v>
          </cell>
          <cell r="J1193" t="str">
            <v>:</v>
          </cell>
          <cell r="K1193" t="str">
            <v>NC</v>
          </cell>
          <cell r="M1193" t="str">
            <v>V</v>
          </cell>
          <cell r="N1193">
            <v>38461.761446759258</v>
          </cell>
          <cell r="O1193" t="str">
            <v>GCHATEAUGIRON</v>
          </cell>
          <cell r="P1193">
            <v>38681.436099537037</v>
          </cell>
        </row>
        <row r="1194">
          <cell r="A1194" t="str">
            <v>1987</v>
          </cell>
          <cell r="B1194" t="str">
            <v>BG</v>
          </cell>
          <cell r="C1194" t="str">
            <v>TOTAL</v>
          </cell>
          <cell r="D1194" t="str">
            <v>A00</v>
          </cell>
          <cell r="E1194" t="str">
            <v>FTE</v>
          </cell>
          <cell r="F1194" t="str">
            <v>T</v>
          </cell>
          <cell r="G1194" t="str">
            <v>TOTAL</v>
          </cell>
          <cell r="H1194" t="str">
            <v>RSE</v>
          </cell>
          <cell r="J1194" t="str">
            <v>:</v>
          </cell>
          <cell r="K1194" t="str">
            <v>NC</v>
          </cell>
          <cell r="M1194" t="str">
            <v>V</v>
          </cell>
          <cell r="N1194">
            <v>38461.761446759258</v>
          </cell>
          <cell r="O1194" t="str">
            <v>GCHATEAUGIRON</v>
          </cell>
          <cell r="P1194">
            <v>38681.436041666668</v>
          </cell>
        </row>
        <row r="1195">
          <cell r="A1195" t="str">
            <v>1986</v>
          </cell>
          <cell r="B1195" t="str">
            <v>BG</v>
          </cell>
          <cell r="C1195" t="str">
            <v>TOTAL</v>
          </cell>
          <cell r="D1195" t="str">
            <v>A00</v>
          </cell>
          <cell r="E1195" t="str">
            <v>FTE</v>
          </cell>
          <cell r="F1195" t="str">
            <v>T</v>
          </cell>
          <cell r="G1195" t="str">
            <v>TOTAL</v>
          </cell>
          <cell r="H1195" t="str">
            <v>RSE</v>
          </cell>
          <cell r="J1195" t="str">
            <v>:</v>
          </cell>
          <cell r="K1195" t="str">
            <v>NC</v>
          </cell>
          <cell r="M1195" t="str">
            <v>V</v>
          </cell>
          <cell r="N1195">
            <v>38461.761446759258</v>
          </cell>
          <cell r="O1195" t="str">
            <v>GCHATEAUGIRON</v>
          </cell>
          <cell r="P1195">
            <v>38681.435995370368</v>
          </cell>
        </row>
        <row r="1196">
          <cell r="A1196" t="str">
            <v>1985</v>
          </cell>
          <cell r="B1196" t="str">
            <v>BG</v>
          </cell>
          <cell r="C1196" t="str">
            <v>TOTAL</v>
          </cell>
          <cell r="D1196" t="str">
            <v>A00</v>
          </cell>
          <cell r="E1196" t="str">
            <v>FTE</v>
          </cell>
          <cell r="F1196" t="str">
            <v>T</v>
          </cell>
          <cell r="G1196" t="str">
            <v>TOTAL</v>
          </cell>
          <cell r="H1196" t="str">
            <v>RSE</v>
          </cell>
          <cell r="J1196" t="str">
            <v>:</v>
          </cell>
          <cell r="K1196" t="str">
            <v>NC</v>
          </cell>
          <cell r="M1196" t="str">
            <v>V</v>
          </cell>
          <cell r="N1196">
            <v>38461.761446759258</v>
          </cell>
          <cell r="O1196" t="str">
            <v>GCHATEAUGIRON</v>
          </cell>
          <cell r="P1196">
            <v>38681.435960648145</v>
          </cell>
        </row>
        <row r="1197">
          <cell r="A1197" t="str">
            <v>1984</v>
          </cell>
          <cell r="B1197" t="str">
            <v>BG</v>
          </cell>
          <cell r="C1197" t="str">
            <v>TOTAL</v>
          </cell>
          <cell r="D1197" t="str">
            <v>A00</v>
          </cell>
          <cell r="E1197" t="str">
            <v>FTE</v>
          </cell>
          <cell r="F1197" t="str">
            <v>T</v>
          </cell>
          <cell r="G1197" t="str">
            <v>TOTAL</v>
          </cell>
          <cell r="H1197" t="str">
            <v>RSE</v>
          </cell>
          <cell r="J1197" t="str">
            <v>:</v>
          </cell>
          <cell r="K1197" t="str">
            <v>NC</v>
          </cell>
          <cell r="M1197" t="str">
            <v>V</v>
          </cell>
          <cell r="N1197">
            <v>38461.761446759258</v>
          </cell>
          <cell r="O1197" t="str">
            <v>GCHATEAUGIRON</v>
          </cell>
          <cell r="P1197">
            <v>38681.435925925929</v>
          </cell>
        </row>
        <row r="1198">
          <cell r="A1198" t="str">
            <v>1983</v>
          </cell>
          <cell r="B1198" t="str">
            <v>BG</v>
          </cell>
          <cell r="C1198" t="str">
            <v>TOTAL</v>
          </cell>
          <cell r="D1198" t="str">
            <v>A00</v>
          </cell>
          <cell r="E1198" t="str">
            <v>FTE</v>
          </cell>
          <cell r="F1198" t="str">
            <v>T</v>
          </cell>
          <cell r="G1198" t="str">
            <v>TOTAL</v>
          </cell>
          <cell r="H1198" t="str">
            <v>RSE</v>
          </cell>
          <cell r="J1198" t="str">
            <v>:</v>
          </cell>
          <cell r="K1198" t="str">
            <v>NC</v>
          </cell>
          <cell r="M1198" t="str">
            <v>V</v>
          </cell>
          <cell r="N1198">
            <v>38461.761446759258</v>
          </cell>
          <cell r="O1198" t="str">
            <v>GCHATEAUGIRON</v>
          </cell>
          <cell r="P1198">
            <v>38681.435891203706</v>
          </cell>
        </row>
        <row r="1199">
          <cell r="A1199" t="str">
            <v>1982</v>
          </cell>
          <cell r="B1199" t="str">
            <v>BG</v>
          </cell>
          <cell r="C1199" t="str">
            <v>TOTAL</v>
          </cell>
          <cell r="D1199" t="str">
            <v>A00</v>
          </cell>
          <cell r="E1199" t="str">
            <v>FTE</v>
          </cell>
          <cell r="F1199" t="str">
            <v>T</v>
          </cell>
          <cell r="G1199" t="str">
            <v>TOTAL</v>
          </cell>
          <cell r="H1199" t="str">
            <v>RSE</v>
          </cell>
          <cell r="J1199" t="str">
            <v>:</v>
          </cell>
          <cell r="K1199" t="str">
            <v>NC</v>
          </cell>
          <cell r="M1199" t="str">
            <v>V</v>
          </cell>
          <cell r="N1199">
            <v>38461.761446759258</v>
          </cell>
          <cell r="O1199" t="str">
            <v>GCHATEAUGIRON</v>
          </cell>
          <cell r="P1199">
            <v>38681.435856481483</v>
          </cell>
        </row>
        <row r="1200">
          <cell r="A1200" t="str">
            <v>1981</v>
          </cell>
          <cell r="B1200" t="str">
            <v>BG</v>
          </cell>
          <cell r="C1200" t="str">
            <v>TOTAL</v>
          </cell>
          <cell r="D1200" t="str">
            <v>A00</v>
          </cell>
          <cell r="E1200" t="str">
            <v>FTE</v>
          </cell>
          <cell r="F1200" t="str">
            <v>T</v>
          </cell>
          <cell r="G1200" t="str">
            <v>TOTAL</v>
          </cell>
          <cell r="H1200" t="str">
            <v>RSE</v>
          </cell>
          <cell r="J1200" t="str">
            <v>:</v>
          </cell>
          <cell r="K1200" t="str">
            <v>NC</v>
          </cell>
          <cell r="M1200" t="str">
            <v>V</v>
          </cell>
          <cell r="N1200">
            <v>38461.761446759258</v>
          </cell>
          <cell r="O1200" t="str">
            <v>GCHATEAUGIRON</v>
          </cell>
          <cell r="P1200">
            <v>38681.435833333337</v>
          </cell>
        </row>
        <row r="1201">
          <cell r="A1201" t="str">
            <v>1980</v>
          </cell>
          <cell r="B1201" t="str">
            <v>BG</v>
          </cell>
          <cell r="C1201" t="str">
            <v>TOTAL</v>
          </cell>
          <cell r="D1201" t="str">
            <v>A00</v>
          </cell>
          <cell r="E1201" t="str">
            <v>FTE</v>
          </cell>
          <cell r="F1201" t="str">
            <v>T</v>
          </cell>
          <cell r="G1201" t="str">
            <v>TOTAL</v>
          </cell>
          <cell r="H1201" t="str">
            <v>RSE</v>
          </cell>
          <cell r="J1201" t="str">
            <v>:</v>
          </cell>
          <cell r="K1201" t="str">
            <v>NC</v>
          </cell>
          <cell r="M1201" t="str">
            <v>V</v>
          </cell>
          <cell r="N1201">
            <v>38461.761446759258</v>
          </cell>
          <cell r="O1201" t="str">
            <v>GCHATEAUGIRON</v>
          </cell>
          <cell r="P1201">
            <v>38681.435810185183</v>
          </cell>
        </row>
        <row r="1202">
          <cell r="A1202" t="str">
            <v>2002</v>
          </cell>
          <cell r="B1202" t="str">
            <v>HR</v>
          </cell>
          <cell r="C1202" t="str">
            <v>TOTAL</v>
          </cell>
          <cell r="D1202" t="str">
            <v>A00</v>
          </cell>
          <cell r="E1202" t="str">
            <v>FTE</v>
          </cell>
          <cell r="F1202" t="str">
            <v>T</v>
          </cell>
          <cell r="G1202" t="str">
            <v>TOTAL</v>
          </cell>
          <cell r="H1202" t="str">
            <v>RSE</v>
          </cell>
          <cell r="I1202">
            <v>8572</v>
          </cell>
          <cell r="K1202" t="str">
            <v>MS</v>
          </cell>
          <cell r="M1202" t="str">
            <v>V</v>
          </cell>
          <cell r="N1202">
            <v>38461.761446759258</v>
          </cell>
          <cell r="O1202" t="str">
            <v>GCHATEAUGIRON</v>
          </cell>
          <cell r="P1202">
            <v>38681.438275462962</v>
          </cell>
          <cell r="Q1202" t="str">
            <v>gchateaug</v>
          </cell>
        </row>
        <row r="1203">
          <cell r="A1203" t="str">
            <v>2001</v>
          </cell>
          <cell r="B1203" t="str">
            <v>HR</v>
          </cell>
          <cell r="C1203" t="str">
            <v>TOTAL</v>
          </cell>
          <cell r="D1203" t="str">
            <v>A00</v>
          </cell>
          <cell r="E1203" t="str">
            <v>FTE</v>
          </cell>
          <cell r="F1203" t="str">
            <v>T</v>
          </cell>
          <cell r="G1203" t="str">
            <v>TOTAL</v>
          </cell>
          <cell r="H1203" t="str">
            <v>RSE</v>
          </cell>
          <cell r="J1203" t="str">
            <v>:</v>
          </cell>
          <cell r="K1203" t="str">
            <v>NC</v>
          </cell>
          <cell r="M1203" t="str">
            <v>V</v>
          </cell>
          <cell r="N1203">
            <v>38461.761446759258</v>
          </cell>
          <cell r="O1203" t="str">
            <v>GCHATEAUGIRON</v>
          </cell>
          <cell r="P1203">
            <v>38681.437974537039</v>
          </cell>
        </row>
        <row r="1204">
          <cell r="A1204" t="str">
            <v>2000</v>
          </cell>
          <cell r="B1204" t="str">
            <v>HR</v>
          </cell>
          <cell r="C1204" t="str">
            <v>TOTAL</v>
          </cell>
          <cell r="D1204" t="str">
            <v>A00</v>
          </cell>
          <cell r="E1204" t="str">
            <v>FTE</v>
          </cell>
          <cell r="F1204" t="str">
            <v>T</v>
          </cell>
          <cell r="G1204" t="str">
            <v>TOTAL</v>
          </cell>
          <cell r="H1204" t="str">
            <v>RSE</v>
          </cell>
          <cell r="J1204" t="str">
            <v>:</v>
          </cell>
          <cell r="K1204" t="str">
            <v>NC</v>
          </cell>
          <cell r="M1204" t="str">
            <v>V</v>
          </cell>
          <cell r="N1204">
            <v>38461.761446759258</v>
          </cell>
          <cell r="O1204" t="str">
            <v>GCHATEAUGIRON</v>
          </cell>
          <cell r="P1204">
            <v>38681.437708333331</v>
          </cell>
        </row>
        <row r="1205">
          <cell r="A1205" t="str">
            <v>1999</v>
          </cell>
          <cell r="B1205" t="str">
            <v>HR</v>
          </cell>
          <cell r="C1205" t="str">
            <v>TOTAL</v>
          </cell>
          <cell r="D1205" t="str">
            <v>A00</v>
          </cell>
          <cell r="E1205" t="str">
            <v>FTE</v>
          </cell>
          <cell r="F1205" t="str">
            <v>T</v>
          </cell>
          <cell r="G1205" t="str">
            <v>TOTAL</v>
          </cell>
          <cell r="H1205" t="str">
            <v>RSE</v>
          </cell>
          <cell r="J1205" t="str">
            <v>:</v>
          </cell>
          <cell r="K1205" t="str">
            <v>NC</v>
          </cell>
          <cell r="M1205" t="str">
            <v>V</v>
          </cell>
          <cell r="N1205">
            <v>38461.761446759258</v>
          </cell>
          <cell r="O1205" t="str">
            <v>GCHATEAUGIRON</v>
          </cell>
          <cell r="P1205">
            <v>38681.437476851854</v>
          </cell>
        </row>
        <row r="1206">
          <cell r="A1206" t="str">
            <v>1998</v>
          </cell>
          <cell r="B1206" t="str">
            <v>HR</v>
          </cell>
          <cell r="C1206" t="str">
            <v>TOTAL</v>
          </cell>
          <cell r="D1206" t="str">
            <v>A00</v>
          </cell>
          <cell r="E1206" t="str">
            <v>FTE</v>
          </cell>
          <cell r="F1206" t="str">
            <v>T</v>
          </cell>
          <cell r="G1206" t="str">
            <v>TOTAL</v>
          </cell>
          <cell r="H1206" t="str">
            <v>RSE</v>
          </cell>
          <cell r="J1206" t="str">
            <v>:</v>
          </cell>
          <cell r="K1206" t="str">
            <v>NC</v>
          </cell>
          <cell r="M1206" t="str">
            <v>V</v>
          </cell>
          <cell r="N1206">
            <v>38461.761446759258</v>
          </cell>
          <cell r="O1206" t="str">
            <v>GCHATEAUGIRON</v>
          </cell>
          <cell r="P1206">
            <v>38681.437245370369</v>
          </cell>
        </row>
        <row r="1207">
          <cell r="A1207" t="str">
            <v>1997</v>
          </cell>
          <cell r="B1207" t="str">
            <v>HR</v>
          </cell>
          <cell r="C1207" t="str">
            <v>TOTAL</v>
          </cell>
          <cell r="D1207" t="str">
            <v>A00</v>
          </cell>
          <cell r="E1207" t="str">
            <v>FTE</v>
          </cell>
          <cell r="F1207" t="str">
            <v>T</v>
          </cell>
          <cell r="G1207" t="str">
            <v>TOTAL</v>
          </cell>
          <cell r="H1207" t="str">
            <v>RSE</v>
          </cell>
          <cell r="J1207" t="str">
            <v>:</v>
          </cell>
          <cell r="K1207" t="str">
            <v>NC</v>
          </cell>
          <cell r="M1207" t="str">
            <v>V</v>
          </cell>
          <cell r="N1207">
            <v>38461.761446759258</v>
          </cell>
          <cell r="O1207" t="str">
            <v>GCHATEAUGIRON</v>
          </cell>
          <cell r="P1207">
            <v>38681.437048611115</v>
          </cell>
        </row>
        <row r="1208">
          <cell r="A1208" t="str">
            <v>1996</v>
          </cell>
          <cell r="B1208" t="str">
            <v>HR</v>
          </cell>
          <cell r="C1208" t="str">
            <v>TOTAL</v>
          </cell>
          <cell r="D1208" t="str">
            <v>A00</v>
          </cell>
          <cell r="E1208" t="str">
            <v>FTE</v>
          </cell>
          <cell r="F1208" t="str">
            <v>T</v>
          </cell>
          <cell r="G1208" t="str">
            <v>TOTAL</v>
          </cell>
          <cell r="H1208" t="str">
            <v>RSE</v>
          </cell>
          <cell r="J1208" t="str">
            <v>:</v>
          </cell>
          <cell r="K1208" t="str">
            <v>NC</v>
          </cell>
          <cell r="M1208" t="str">
            <v>V</v>
          </cell>
          <cell r="N1208">
            <v>38461.761446759258</v>
          </cell>
          <cell r="O1208" t="str">
            <v>GCHATEAUGIRON</v>
          </cell>
          <cell r="P1208">
            <v>38681.436874999999</v>
          </cell>
        </row>
        <row r="1209">
          <cell r="A1209" t="str">
            <v>1995</v>
          </cell>
          <cell r="B1209" t="str">
            <v>HR</v>
          </cell>
          <cell r="C1209" t="str">
            <v>TOTAL</v>
          </cell>
          <cell r="D1209" t="str">
            <v>A00</v>
          </cell>
          <cell r="E1209" t="str">
            <v>FTE</v>
          </cell>
          <cell r="F1209" t="str">
            <v>T</v>
          </cell>
          <cell r="G1209" t="str">
            <v>TOTAL</v>
          </cell>
          <cell r="H1209" t="str">
            <v>RSE</v>
          </cell>
          <cell r="J1209" t="str">
            <v>:</v>
          </cell>
          <cell r="K1209" t="str">
            <v>NC</v>
          </cell>
          <cell r="M1209" t="str">
            <v>V</v>
          </cell>
          <cell r="N1209">
            <v>38461.761446759258</v>
          </cell>
          <cell r="O1209" t="str">
            <v>GCHATEAUGIRON</v>
          </cell>
          <cell r="P1209">
            <v>38681.436724537038</v>
          </cell>
        </row>
        <row r="1210">
          <cell r="A1210" t="str">
            <v>1994</v>
          </cell>
          <cell r="B1210" t="str">
            <v>HR</v>
          </cell>
          <cell r="C1210" t="str">
            <v>TOTAL</v>
          </cell>
          <cell r="D1210" t="str">
            <v>A00</v>
          </cell>
          <cell r="E1210" t="str">
            <v>FTE</v>
          </cell>
          <cell r="F1210" t="str">
            <v>T</v>
          </cell>
          <cell r="G1210" t="str">
            <v>TOTAL</v>
          </cell>
          <cell r="H1210" t="str">
            <v>RSE</v>
          </cell>
          <cell r="J1210" t="str">
            <v>:</v>
          </cell>
          <cell r="K1210" t="str">
            <v>NC</v>
          </cell>
          <cell r="M1210" t="str">
            <v>V</v>
          </cell>
          <cell r="N1210">
            <v>38461.761446759258</v>
          </cell>
          <cell r="O1210" t="str">
            <v>GCHATEAUGIRON</v>
          </cell>
          <cell r="P1210">
            <v>38681.436585648145</v>
          </cell>
        </row>
        <row r="1211">
          <cell r="A1211" t="str">
            <v>1993</v>
          </cell>
          <cell r="B1211" t="str">
            <v>HR</v>
          </cell>
          <cell r="C1211" t="str">
            <v>TOTAL</v>
          </cell>
          <cell r="D1211" t="str">
            <v>A00</v>
          </cell>
          <cell r="E1211" t="str">
            <v>FTE</v>
          </cell>
          <cell r="F1211" t="str">
            <v>T</v>
          </cell>
          <cell r="G1211" t="str">
            <v>TOTAL</v>
          </cell>
          <cell r="H1211" t="str">
            <v>RSE</v>
          </cell>
          <cell r="J1211" t="str">
            <v>:</v>
          </cell>
          <cell r="K1211" t="str">
            <v>NC</v>
          </cell>
          <cell r="M1211" t="str">
            <v>V</v>
          </cell>
          <cell r="N1211">
            <v>38461.761446759258</v>
          </cell>
          <cell r="O1211" t="str">
            <v>GCHATEAUGIRON</v>
          </cell>
          <cell r="P1211">
            <v>38681.436481481483</v>
          </cell>
        </row>
        <row r="1212">
          <cell r="A1212" t="str">
            <v>1992</v>
          </cell>
          <cell r="B1212" t="str">
            <v>HR</v>
          </cell>
          <cell r="C1212" t="str">
            <v>TOTAL</v>
          </cell>
          <cell r="D1212" t="str">
            <v>A00</v>
          </cell>
          <cell r="E1212" t="str">
            <v>FTE</v>
          </cell>
          <cell r="F1212" t="str">
            <v>T</v>
          </cell>
          <cell r="G1212" t="str">
            <v>TOTAL</v>
          </cell>
          <cell r="H1212" t="str">
            <v>RSE</v>
          </cell>
          <cell r="J1212" t="str">
            <v>:</v>
          </cell>
          <cell r="K1212" t="str">
            <v>NC</v>
          </cell>
          <cell r="M1212" t="str">
            <v>V</v>
          </cell>
          <cell r="N1212">
            <v>38461.761446759258</v>
          </cell>
          <cell r="O1212" t="str">
            <v>GCHATEAUGIRON</v>
          </cell>
          <cell r="P1212">
            <v>38681.436388888891</v>
          </cell>
        </row>
        <row r="1213">
          <cell r="A1213" t="str">
            <v>1991</v>
          </cell>
          <cell r="B1213" t="str">
            <v>HR</v>
          </cell>
          <cell r="C1213" t="str">
            <v>TOTAL</v>
          </cell>
          <cell r="D1213" t="str">
            <v>A00</v>
          </cell>
          <cell r="E1213" t="str">
            <v>FTE</v>
          </cell>
          <cell r="F1213" t="str">
            <v>T</v>
          </cell>
          <cell r="G1213" t="str">
            <v>TOTAL</v>
          </cell>
          <cell r="H1213" t="str">
            <v>RSE</v>
          </cell>
          <cell r="J1213" t="str">
            <v>:</v>
          </cell>
          <cell r="K1213" t="str">
            <v>NC</v>
          </cell>
          <cell r="M1213" t="str">
            <v>V</v>
          </cell>
          <cell r="N1213">
            <v>38461.761446759258</v>
          </cell>
          <cell r="O1213" t="str">
            <v>GCHATEAUGIRON</v>
          </cell>
          <cell r="P1213">
            <v>38681.436307870368</v>
          </cell>
        </row>
        <row r="1214">
          <cell r="A1214" t="str">
            <v>1990</v>
          </cell>
          <cell r="B1214" t="str">
            <v>HR</v>
          </cell>
          <cell r="C1214" t="str">
            <v>TOTAL</v>
          </cell>
          <cell r="D1214" t="str">
            <v>A00</v>
          </cell>
          <cell r="E1214" t="str">
            <v>FTE</v>
          </cell>
          <cell r="F1214" t="str">
            <v>T</v>
          </cell>
          <cell r="G1214" t="str">
            <v>TOTAL</v>
          </cell>
          <cell r="H1214" t="str">
            <v>RSE</v>
          </cell>
          <cell r="J1214" t="str">
            <v>:</v>
          </cell>
          <cell r="K1214" t="str">
            <v>NC</v>
          </cell>
          <cell r="M1214" t="str">
            <v>V</v>
          </cell>
          <cell r="N1214">
            <v>38461.761446759258</v>
          </cell>
          <cell r="O1214" t="str">
            <v>GCHATEAUGIRON</v>
          </cell>
          <cell r="P1214">
            <v>38681.436238425929</v>
          </cell>
        </row>
        <row r="1215">
          <cell r="A1215" t="str">
            <v>1989</v>
          </cell>
          <cell r="B1215" t="str">
            <v>HR</v>
          </cell>
          <cell r="C1215" t="str">
            <v>TOTAL</v>
          </cell>
          <cell r="D1215" t="str">
            <v>A00</v>
          </cell>
          <cell r="E1215" t="str">
            <v>FTE</v>
          </cell>
          <cell r="F1215" t="str">
            <v>T</v>
          </cell>
          <cell r="G1215" t="str">
            <v>TOTAL</v>
          </cell>
          <cell r="H1215" t="str">
            <v>RSE</v>
          </cell>
          <cell r="J1215" t="str">
            <v>:</v>
          </cell>
          <cell r="K1215" t="str">
            <v>NC</v>
          </cell>
          <cell r="M1215" t="str">
            <v>V</v>
          </cell>
          <cell r="N1215">
            <v>38461.761446759258</v>
          </cell>
          <cell r="O1215" t="str">
            <v>GCHATEAUGIRON</v>
          </cell>
          <cell r="P1215">
            <v>38681.436168981483</v>
          </cell>
        </row>
        <row r="1216">
          <cell r="A1216" t="str">
            <v>1988</v>
          </cell>
          <cell r="B1216" t="str">
            <v>HR</v>
          </cell>
          <cell r="C1216" t="str">
            <v>TOTAL</v>
          </cell>
          <cell r="D1216" t="str">
            <v>A00</v>
          </cell>
          <cell r="E1216" t="str">
            <v>FTE</v>
          </cell>
          <cell r="F1216" t="str">
            <v>T</v>
          </cell>
          <cell r="G1216" t="str">
            <v>TOTAL</v>
          </cell>
          <cell r="H1216" t="str">
            <v>RSE</v>
          </cell>
          <cell r="J1216" t="str">
            <v>:</v>
          </cell>
          <cell r="K1216" t="str">
            <v>NC</v>
          </cell>
          <cell r="M1216" t="str">
            <v>V</v>
          </cell>
          <cell r="N1216">
            <v>38461.761446759258</v>
          </cell>
          <cell r="O1216" t="str">
            <v>GCHATEAUGIRON</v>
          </cell>
          <cell r="P1216">
            <v>38681.436111111114</v>
          </cell>
        </row>
        <row r="1217">
          <cell r="A1217" t="str">
            <v>1987</v>
          </cell>
          <cell r="B1217" t="str">
            <v>HR</v>
          </cell>
          <cell r="C1217" t="str">
            <v>TOTAL</v>
          </cell>
          <cell r="D1217" t="str">
            <v>A00</v>
          </cell>
          <cell r="E1217" t="str">
            <v>FTE</v>
          </cell>
          <cell r="F1217" t="str">
            <v>T</v>
          </cell>
          <cell r="G1217" t="str">
            <v>TOTAL</v>
          </cell>
          <cell r="H1217" t="str">
            <v>RSE</v>
          </cell>
          <cell r="J1217" t="str">
            <v>:</v>
          </cell>
          <cell r="K1217" t="str">
            <v>NC</v>
          </cell>
          <cell r="M1217" t="str">
            <v>V</v>
          </cell>
          <cell r="N1217">
            <v>38461.761446759258</v>
          </cell>
          <cell r="O1217" t="str">
            <v>GCHATEAUGIRON</v>
          </cell>
          <cell r="P1217">
            <v>38681.436064814814</v>
          </cell>
        </row>
        <row r="1218">
          <cell r="A1218" t="str">
            <v>1986</v>
          </cell>
          <cell r="B1218" t="str">
            <v>HR</v>
          </cell>
          <cell r="C1218" t="str">
            <v>TOTAL</v>
          </cell>
          <cell r="D1218" t="str">
            <v>A00</v>
          </cell>
          <cell r="E1218" t="str">
            <v>FTE</v>
          </cell>
          <cell r="F1218" t="str">
            <v>T</v>
          </cell>
          <cell r="G1218" t="str">
            <v>TOTAL</v>
          </cell>
          <cell r="H1218" t="str">
            <v>RSE</v>
          </cell>
          <cell r="J1218" t="str">
            <v>:</v>
          </cell>
          <cell r="K1218" t="str">
            <v>NC</v>
          </cell>
          <cell r="M1218" t="str">
            <v>V</v>
          </cell>
          <cell r="N1218">
            <v>38461.761446759258</v>
          </cell>
          <cell r="O1218" t="str">
            <v>GCHATEAUGIRON</v>
          </cell>
          <cell r="P1218">
            <v>38681.436018518521</v>
          </cell>
        </row>
        <row r="1219">
          <cell r="A1219" t="str">
            <v>1985</v>
          </cell>
          <cell r="B1219" t="str">
            <v>HR</v>
          </cell>
          <cell r="C1219" t="str">
            <v>TOTAL</v>
          </cell>
          <cell r="D1219" t="str">
            <v>A00</v>
          </cell>
          <cell r="E1219" t="str">
            <v>FTE</v>
          </cell>
          <cell r="F1219" t="str">
            <v>T</v>
          </cell>
          <cell r="G1219" t="str">
            <v>TOTAL</v>
          </cell>
          <cell r="H1219" t="str">
            <v>RSE</v>
          </cell>
          <cell r="J1219" t="str">
            <v>:</v>
          </cell>
          <cell r="K1219" t="str">
            <v>NC</v>
          </cell>
          <cell r="M1219" t="str">
            <v>V</v>
          </cell>
          <cell r="N1219">
            <v>38461.761446759258</v>
          </cell>
          <cell r="O1219" t="str">
            <v>GCHATEAUGIRON</v>
          </cell>
          <cell r="P1219">
            <v>38681.435972222222</v>
          </cell>
        </row>
        <row r="1220">
          <cell r="A1220" t="str">
            <v>1984</v>
          </cell>
          <cell r="B1220" t="str">
            <v>HR</v>
          </cell>
          <cell r="C1220" t="str">
            <v>TOTAL</v>
          </cell>
          <cell r="D1220" t="str">
            <v>A00</v>
          </cell>
          <cell r="E1220" t="str">
            <v>FTE</v>
          </cell>
          <cell r="F1220" t="str">
            <v>T</v>
          </cell>
          <cell r="G1220" t="str">
            <v>TOTAL</v>
          </cell>
          <cell r="H1220" t="str">
            <v>RSE</v>
          </cell>
          <cell r="J1220" t="str">
            <v>:</v>
          </cell>
          <cell r="K1220" t="str">
            <v>NC</v>
          </cell>
          <cell r="M1220" t="str">
            <v>V</v>
          </cell>
          <cell r="N1220">
            <v>38461.761446759258</v>
          </cell>
          <cell r="O1220" t="str">
            <v>GCHATEAUGIRON</v>
          </cell>
          <cell r="P1220">
            <v>38681.435937499999</v>
          </cell>
        </row>
        <row r="1221">
          <cell r="A1221" t="str">
            <v>1983</v>
          </cell>
          <cell r="B1221" t="str">
            <v>HR</v>
          </cell>
          <cell r="C1221" t="str">
            <v>TOTAL</v>
          </cell>
          <cell r="D1221" t="str">
            <v>A00</v>
          </cell>
          <cell r="E1221" t="str">
            <v>FTE</v>
          </cell>
          <cell r="F1221" t="str">
            <v>T</v>
          </cell>
          <cell r="G1221" t="str">
            <v>TOTAL</v>
          </cell>
          <cell r="H1221" t="str">
            <v>RSE</v>
          </cell>
          <cell r="J1221" t="str">
            <v>:</v>
          </cell>
          <cell r="K1221" t="str">
            <v>NC</v>
          </cell>
          <cell r="M1221" t="str">
            <v>V</v>
          </cell>
          <cell r="N1221">
            <v>38461.761446759258</v>
          </cell>
          <cell r="O1221" t="str">
            <v>GCHATEAUGIRON</v>
          </cell>
          <cell r="P1221">
            <v>38681.435902777775</v>
          </cell>
        </row>
        <row r="1222">
          <cell r="A1222" t="str">
            <v>1982</v>
          </cell>
          <cell r="B1222" t="str">
            <v>HR</v>
          </cell>
          <cell r="C1222" t="str">
            <v>TOTAL</v>
          </cell>
          <cell r="D1222" t="str">
            <v>A00</v>
          </cell>
          <cell r="E1222" t="str">
            <v>FTE</v>
          </cell>
          <cell r="F1222" t="str">
            <v>T</v>
          </cell>
          <cell r="G1222" t="str">
            <v>TOTAL</v>
          </cell>
          <cell r="H1222" t="str">
            <v>RSE</v>
          </cell>
          <cell r="J1222" t="str">
            <v>:</v>
          </cell>
          <cell r="K1222" t="str">
            <v>NC</v>
          </cell>
          <cell r="M1222" t="str">
            <v>V</v>
          </cell>
          <cell r="N1222">
            <v>38461.761446759258</v>
          </cell>
          <cell r="O1222" t="str">
            <v>GCHATEAUGIRON</v>
          </cell>
          <cell r="P1222">
            <v>38681.435868055552</v>
          </cell>
        </row>
        <row r="1223">
          <cell r="A1223" t="str">
            <v>1981</v>
          </cell>
          <cell r="B1223" t="str">
            <v>HR</v>
          </cell>
          <cell r="C1223" t="str">
            <v>TOTAL</v>
          </cell>
          <cell r="D1223" t="str">
            <v>A00</v>
          </cell>
          <cell r="E1223" t="str">
            <v>FTE</v>
          </cell>
          <cell r="F1223" t="str">
            <v>T</v>
          </cell>
          <cell r="G1223" t="str">
            <v>TOTAL</v>
          </cell>
          <cell r="H1223" t="str">
            <v>RSE</v>
          </cell>
          <cell r="J1223" t="str">
            <v>:</v>
          </cell>
          <cell r="K1223" t="str">
            <v>NC</v>
          </cell>
          <cell r="M1223" t="str">
            <v>V</v>
          </cell>
          <cell r="N1223">
            <v>38461.761446759258</v>
          </cell>
          <cell r="O1223" t="str">
            <v>GCHATEAUGIRON</v>
          </cell>
          <cell r="P1223">
            <v>38681.435844907406</v>
          </cell>
        </row>
        <row r="1224">
          <cell r="A1224" t="str">
            <v>1980</v>
          </cell>
          <cell r="B1224" t="str">
            <v>HR</v>
          </cell>
          <cell r="C1224" t="str">
            <v>TOTAL</v>
          </cell>
          <cell r="D1224" t="str">
            <v>A00</v>
          </cell>
          <cell r="E1224" t="str">
            <v>FTE</v>
          </cell>
          <cell r="F1224" t="str">
            <v>T</v>
          </cell>
          <cell r="G1224" t="str">
            <v>TOTAL</v>
          </cell>
          <cell r="H1224" t="str">
            <v>RSE</v>
          </cell>
          <cell r="J1224" t="str">
            <v>:</v>
          </cell>
          <cell r="K1224" t="str">
            <v>NC</v>
          </cell>
          <cell r="M1224" t="str">
            <v>V</v>
          </cell>
          <cell r="N1224">
            <v>38461.761446759258</v>
          </cell>
          <cell r="O1224" t="str">
            <v>GCHATEAUGIRON</v>
          </cell>
          <cell r="P1224">
            <v>38681.43582175926</v>
          </cell>
        </row>
        <row r="1225">
          <cell r="A1225" t="str">
            <v>2002</v>
          </cell>
          <cell r="B1225" t="str">
            <v>RO</v>
          </cell>
          <cell r="C1225" t="str">
            <v>TOTAL</v>
          </cell>
          <cell r="D1225" t="str">
            <v>A00</v>
          </cell>
          <cell r="E1225" t="str">
            <v>FTE</v>
          </cell>
          <cell r="F1225" t="str">
            <v>T</v>
          </cell>
          <cell r="G1225" t="str">
            <v>TOTAL</v>
          </cell>
          <cell r="H1225" t="str">
            <v>RSE</v>
          </cell>
          <cell r="I1225">
            <v>20286</v>
          </cell>
          <cell r="K1225" t="str">
            <v>MS</v>
          </cell>
          <cell r="M1225" t="str">
            <v>V</v>
          </cell>
          <cell r="N1225">
            <v>38461.761446759258</v>
          </cell>
          <cell r="O1225" t="str">
            <v>GCHATEAUGIRON</v>
          </cell>
          <cell r="P1225">
            <v>38681.438379629632</v>
          </cell>
          <cell r="Q1225" t="str">
            <v>gchateaug</v>
          </cell>
        </row>
        <row r="1226">
          <cell r="A1226" t="str">
            <v>2001</v>
          </cell>
          <cell r="B1226" t="str">
            <v>RO</v>
          </cell>
          <cell r="C1226" t="str">
            <v>TOTAL</v>
          </cell>
          <cell r="D1226" t="str">
            <v>A00</v>
          </cell>
          <cell r="E1226" t="str">
            <v>FTE</v>
          </cell>
          <cell r="F1226" t="str">
            <v>T</v>
          </cell>
          <cell r="G1226" t="str">
            <v>TOTAL</v>
          </cell>
          <cell r="H1226" t="str">
            <v>RSE</v>
          </cell>
          <cell r="I1226">
            <v>19726</v>
          </cell>
          <cell r="K1226" t="str">
            <v>NC</v>
          </cell>
          <cell r="M1226" t="str">
            <v>V</v>
          </cell>
          <cell r="N1226">
            <v>38461.761446759258</v>
          </cell>
          <cell r="O1226" t="str">
            <v>GCHATEAUGIRON</v>
          </cell>
          <cell r="P1226">
            <v>38681.438067129631</v>
          </cell>
        </row>
        <row r="1227">
          <cell r="A1227" t="str">
            <v>2000</v>
          </cell>
          <cell r="B1227" t="str">
            <v>RO</v>
          </cell>
          <cell r="C1227" t="str">
            <v>TOTAL</v>
          </cell>
          <cell r="D1227" t="str">
            <v>A00</v>
          </cell>
          <cell r="E1227" t="str">
            <v>FTE</v>
          </cell>
          <cell r="F1227" t="str">
            <v>T</v>
          </cell>
          <cell r="G1227" t="str">
            <v>TOTAL</v>
          </cell>
          <cell r="H1227" t="str">
            <v>RSE</v>
          </cell>
          <cell r="I1227">
            <v>20476</v>
          </cell>
          <cell r="K1227" t="str">
            <v>NC</v>
          </cell>
          <cell r="M1227" t="str">
            <v>V</v>
          </cell>
          <cell r="N1227">
            <v>38461.761446759258</v>
          </cell>
          <cell r="O1227" t="str">
            <v>GCHATEAUGIRON</v>
          </cell>
          <cell r="P1227">
            <v>38681.437789351854</v>
          </cell>
        </row>
        <row r="1228">
          <cell r="A1228" t="str">
            <v>1999</v>
          </cell>
          <cell r="B1228" t="str">
            <v>RO</v>
          </cell>
          <cell r="C1228" t="str">
            <v>TOTAL</v>
          </cell>
          <cell r="D1228" t="str">
            <v>A00</v>
          </cell>
          <cell r="E1228" t="str">
            <v>FTE</v>
          </cell>
          <cell r="F1228" t="str">
            <v>T</v>
          </cell>
          <cell r="G1228" t="str">
            <v>TOTAL</v>
          </cell>
          <cell r="H1228" t="str">
            <v>RSE</v>
          </cell>
          <cell r="I1228">
            <v>23473</v>
          </cell>
          <cell r="K1228" t="str">
            <v>NC</v>
          </cell>
          <cell r="M1228" t="str">
            <v>V</v>
          </cell>
          <cell r="N1228">
            <v>38461.761446759258</v>
          </cell>
          <cell r="O1228" t="str">
            <v>GCHATEAUGIRON</v>
          </cell>
          <cell r="P1228">
            <v>38681.437557870369</v>
          </cell>
        </row>
        <row r="1229">
          <cell r="A1229" t="str">
            <v>1998</v>
          </cell>
          <cell r="B1229" t="str">
            <v>RO</v>
          </cell>
          <cell r="C1229" t="str">
            <v>TOTAL</v>
          </cell>
          <cell r="D1229" t="str">
            <v>A00</v>
          </cell>
          <cell r="E1229" t="str">
            <v>FTE</v>
          </cell>
          <cell r="F1229" t="str">
            <v>T</v>
          </cell>
          <cell r="G1229" t="str">
            <v>TOTAL</v>
          </cell>
          <cell r="H1229" t="str">
            <v>RSE</v>
          </cell>
          <cell r="I1229">
            <v>27494</v>
          </cell>
          <cell r="J1229" t="str">
            <v>i</v>
          </cell>
          <cell r="K1229" t="str">
            <v>NC</v>
          </cell>
          <cell r="M1229" t="str">
            <v>V</v>
          </cell>
          <cell r="N1229">
            <v>38461.761446759258</v>
          </cell>
          <cell r="O1229" t="str">
            <v>GCHATEAUGIRON</v>
          </cell>
          <cell r="P1229">
            <v>38681.437314814815</v>
          </cell>
        </row>
        <row r="1230">
          <cell r="A1230" t="str">
            <v>1997</v>
          </cell>
          <cell r="B1230" t="str">
            <v>RO</v>
          </cell>
          <cell r="C1230" t="str">
            <v>TOTAL</v>
          </cell>
          <cell r="D1230" t="str">
            <v>A00</v>
          </cell>
          <cell r="E1230" t="str">
            <v>FTE</v>
          </cell>
          <cell r="F1230" t="str">
            <v>T</v>
          </cell>
          <cell r="G1230" t="str">
            <v>TOTAL</v>
          </cell>
          <cell r="H1230" t="str">
            <v>RSE</v>
          </cell>
          <cell r="I1230">
            <v>28431</v>
          </cell>
          <cell r="J1230" t="str">
            <v>i</v>
          </cell>
          <cell r="K1230" t="str">
            <v>NC</v>
          </cell>
          <cell r="M1230" t="str">
            <v>V</v>
          </cell>
          <cell r="N1230">
            <v>38461.761446759258</v>
          </cell>
          <cell r="O1230" t="str">
            <v>GCHATEAUGIRON</v>
          </cell>
          <cell r="P1230">
            <v>38681.437106481484</v>
          </cell>
        </row>
        <row r="1231">
          <cell r="A1231" t="str">
            <v>1996</v>
          </cell>
          <cell r="B1231" t="str">
            <v>RO</v>
          </cell>
          <cell r="C1231" t="str">
            <v>TOTAL</v>
          </cell>
          <cell r="D1231" t="str">
            <v>A00</v>
          </cell>
          <cell r="E1231" t="str">
            <v>FTE</v>
          </cell>
          <cell r="F1231" t="str">
            <v>T</v>
          </cell>
          <cell r="G1231" t="str">
            <v>TOTAL</v>
          </cell>
          <cell r="H1231" t="str">
            <v>RSE</v>
          </cell>
          <cell r="I1231">
            <v>30303</v>
          </cell>
          <cell r="J1231" t="str">
            <v>i</v>
          </cell>
          <cell r="K1231" t="str">
            <v>NC</v>
          </cell>
          <cell r="M1231" t="str">
            <v>V</v>
          </cell>
          <cell r="N1231">
            <v>38461.761446759258</v>
          </cell>
          <cell r="O1231" t="str">
            <v>GCHATEAUGIRON</v>
          </cell>
          <cell r="P1231">
            <v>38681.436921296299</v>
          </cell>
        </row>
        <row r="1232">
          <cell r="A1232" t="str">
            <v>1995</v>
          </cell>
          <cell r="B1232" t="str">
            <v>RO</v>
          </cell>
          <cell r="C1232" t="str">
            <v>TOTAL</v>
          </cell>
          <cell r="D1232" t="str">
            <v>A00</v>
          </cell>
          <cell r="E1232" t="str">
            <v>FTE</v>
          </cell>
          <cell r="F1232" t="str">
            <v>T</v>
          </cell>
          <cell r="G1232" t="str">
            <v>TOTAL</v>
          </cell>
          <cell r="H1232" t="str">
            <v>RSE</v>
          </cell>
          <cell r="I1232">
            <v>32780</v>
          </cell>
          <cell r="J1232" t="str">
            <v>i</v>
          </cell>
          <cell r="K1232" t="str">
            <v>NC</v>
          </cell>
          <cell r="M1232" t="str">
            <v>V</v>
          </cell>
          <cell r="N1232">
            <v>38461.761446759258</v>
          </cell>
          <cell r="O1232" t="str">
            <v>GCHATEAUGIRON</v>
          </cell>
          <cell r="P1232">
            <v>38681.43677083333</v>
          </cell>
        </row>
        <row r="1233">
          <cell r="A1233" t="str">
            <v>2000</v>
          </cell>
          <cell r="B1233" t="str">
            <v>CH</v>
          </cell>
          <cell r="C1233" t="str">
            <v>TOTAL</v>
          </cell>
          <cell r="D1233" t="str">
            <v>A00</v>
          </cell>
          <cell r="E1233" t="str">
            <v>FTE</v>
          </cell>
          <cell r="F1233" t="str">
            <v>T</v>
          </cell>
          <cell r="G1233" t="str">
            <v>TOTAL</v>
          </cell>
          <cell r="H1233" t="str">
            <v>RSE</v>
          </cell>
          <cell r="I1233">
            <v>25808</v>
          </cell>
          <cell r="J1233" t="str">
            <v>i</v>
          </cell>
          <cell r="K1233" t="str">
            <v>NC</v>
          </cell>
          <cell r="M1233" t="str">
            <v>V</v>
          </cell>
          <cell r="N1233">
            <v>38461.761458333334</v>
          </cell>
          <cell r="O1233" t="str">
            <v>GCHATEAUGIRON</v>
          </cell>
          <cell r="P1233">
            <v>38681.437627314815</v>
          </cell>
        </row>
        <row r="1234">
          <cell r="A1234" t="str">
            <v>1999</v>
          </cell>
          <cell r="B1234" t="str">
            <v>CH</v>
          </cell>
          <cell r="C1234" t="str">
            <v>TOTAL</v>
          </cell>
          <cell r="D1234" t="str">
            <v>A00</v>
          </cell>
          <cell r="E1234" t="str">
            <v>FTE</v>
          </cell>
          <cell r="F1234" t="str">
            <v>T</v>
          </cell>
          <cell r="G1234" t="str">
            <v>TOTAL</v>
          </cell>
          <cell r="H1234" t="str">
            <v>RSE</v>
          </cell>
          <cell r="J1234" t="str">
            <v>:</v>
          </cell>
          <cell r="K1234" t="str">
            <v>NC</v>
          </cell>
          <cell r="M1234" t="str">
            <v>V</v>
          </cell>
          <cell r="N1234">
            <v>38461.761458333334</v>
          </cell>
          <cell r="O1234" t="str">
            <v>GCHATEAUGIRON</v>
          </cell>
          <cell r="P1234">
            <v>38681.437384259261</v>
          </cell>
        </row>
        <row r="1235">
          <cell r="A1235" t="str">
            <v>1998</v>
          </cell>
          <cell r="B1235" t="str">
            <v>CH</v>
          </cell>
          <cell r="C1235" t="str">
            <v>TOTAL</v>
          </cell>
          <cell r="D1235" t="str">
            <v>A00</v>
          </cell>
          <cell r="E1235" t="str">
            <v>FTE</v>
          </cell>
          <cell r="F1235" t="str">
            <v>T</v>
          </cell>
          <cell r="G1235" t="str">
            <v>TOTAL</v>
          </cell>
          <cell r="H1235" t="str">
            <v>RSE</v>
          </cell>
          <cell r="J1235" t="str">
            <v>:</v>
          </cell>
          <cell r="K1235" t="str">
            <v>NC</v>
          </cell>
          <cell r="M1235" t="str">
            <v>V</v>
          </cell>
          <cell r="N1235">
            <v>38461.761458333334</v>
          </cell>
          <cell r="O1235" t="str">
            <v>GCHATEAUGIRON</v>
          </cell>
          <cell r="P1235">
            <v>38681.437164351853</v>
          </cell>
        </row>
        <row r="1236">
          <cell r="A1236" t="str">
            <v>1997</v>
          </cell>
          <cell r="B1236" t="str">
            <v>CH</v>
          </cell>
          <cell r="C1236" t="str">
            <v>TOTAL</v>
          </cell>
          <cell r="D1236" t="str">
            <v>A00</v>
          </cell>
          <cell r="E1236" t="str">
            <v>FTE</v>
          </cell>
          <cell r="F1236" t="str">
            <v>T</v>
          </cell>
          <cell r="G1236" t="str">
            <v>TOTAL</v>
          </cell>
          <cell r="H1236" t="str">
            <v>RSE</v>
          </cell>
          <cell r="J1236" t="str">
            <v>:</v>
          </cell>
          <cell r="K1236" t="str">
            <v>NC</v>
          </cell>
          <cell r="M1236" t="str">
            <v>V</v>
          </cell>
          <cell r="N1236">
            <v>38461.761458333334</v>
          </cell>
          <cell r="O1236" t="str">
            <v>GCHATEAUGIRON</v>
          </cell>
          <cell r="P1236">
            <v>38681.436979166669</v>
          </cell>
        </row>
        <row r="1237">
          <cell r="A1237" t="str">
            <v>1996</v>
          </cell>
          <cell r="B1237" t="str">
            <v>CH</v>
          </cell>
          <cell r="C1237" t="str">
            <v>TOTAL</v>
          </cell>
          <cell r="D1237" t="str">
            <v>A00</v>
          </cell>
          <cell r="E1237" t="str">
            <v>FTE</v>
          </cell>
          <cell r="F1237" t="str">
            <v>T</v>
          </cell>
          <cell r="G1237" t="str">
            <v>TOTAL</v>
          </cell>
          <cell r="H1237" t="str">
            <v>RSE</v>
          </cell>
          <cell r="J1237" t="str">
            <v>:</v>
          </cell>
          <cell r="K1237" t="str">
            <v>NC</v>
          </cell>
          <cell r="M1237" t="str">
            <v>V</v>
          </cell>
          <cell r="N1237">
            <v>38461.761458333334</v>
          </cell>
          <cell r="O1237" t="str">
            <v>GCHATEAUGIRON</v>
          </cell>
          <cell r="P1237">
            <v>38681.43681712963</v>
          </cell>
        </row>
        <row r="1238">
          <cell r="A1238" t="str">
            <v>1995</v>
          </cell>
          <cell r="B1238" t="str">
            <v>CH</v>
          </cell>
          <cell r="C1238" t="str">
            <v>TOTAL</v>
          </cell>
          <cell r="D1238" t="str">
            <v>A00</v>
          </cell>
          <cell r="E1238" t="str">
            <v>FTE</v>
          </cell>
          <cell r="F1238" t="str">
            <v>T</v>
          </cell>
          <cell r="G1238" t="str">
            <v>TOTAL</v>
          </cell>
          <cell r="H1238" t="str">
            <v>RSE</v>
          </cell>
          <cell r="J1238" t="str">
            <v>:</v>
          </cell>
          <cell r="K1238" t="str">
            <v>NC</v>
          </cell>
          <cell r="M1238" t="str">
            <v>V</v>
          </cell>
          <cell r="N1238">
            <v>38461.761458333334</v>
          </cell>
          <cell r="O1238" t="str">
            <v>GCHATEAUGIRON</v>
          </cell>
          <cell r="P1238">
            <v>38681.436666666668</v>
          </cell>
        </row>
        <row r="1239">
          <cell r="A1239" t="str">
            <v>1994</v>
          </cell>
          <cell r="B1239" t="str">
            <v>CH</v>
          </cell>
          <cell r="C1239" t="str">
            <v>TOTAL</v>
          </cell>
          <cell r="D1239" t="str">
            <v>A00</v>
          </cell>
          <cell r="E1239" t="str">
            <v>FTE</v>
          </cell>
          <cell r="F1239" t="str">
            <v>T</v>
          </cell>
          <cell r="G1239" t="str">
            <v>TOTAL</v>
          </cell>
          <cell r="H1239" t="str">
            <v>RSE</v>
          </cell>
          <cell r="J1239" t="str">
            <v>:</v>
          </cell>
          <cell r="K1239" t="str">
            <v>NC</v>
          </cell>
          <cell r="M1239" t="str">
            <v>V</v>
          </cell>
          <cell r="N1239">
            <v>38461.761458333334</v>
          </cell>
          <cell r="O1239" t="str">
            <v>GCHATEAUGIRON</v>
          </cell>
          <cell r="P1239">
            <v>38681.436550925922</v>
          </cell>
        </row>
        <row r="1240">
          <cell r="A1240" t="str">
            <v>1993</v>
          </cell>
          <cell r="B1240" t="str">
            <v>CH</v>
          </cell>
          <cell r="C1240" t="str">
            <v>TOTAL</v>
          </cell>
          <cell r="D1240" t="str">
            <v>A00</v>
          </cell>
          <cell r="E1240" t="str">
            <v>FTE</v>
          </cell>
          <cell r="F1240" t="str">
            <v>T</v>
          </cell>
          <cell r="G1240" t="str">
            <v>TOTAL</v>
          </cell>
          <cell r="H1240" t="str">
            <v>RSE</v>
          </cell>
          <cell r="J1240" t="str">
            <v>:</v>
          </cell>
          <cell r="K1240" t="str">
            <v>NC</v>
          </cell>
          <cell r="M1240" t="str">
            <v>V</v>
          </cell>
          <cell r="N1240">
            <v>38461.761458333334</v>
          </cell>
          <cell r="O1240" t="str">
            <v>GCHATEAUGIRON</v>
          </cell>
          <cell r="P1240">
            <v>38681.43644675926</v>
          </cell>
        </row>
        <row r="1241">
          <cell r="A1241" t="str">
            <v>1992</v>
          </cell>
          <cell r="B1241" t="str">
            <v>CH</v>
          </cell>
          <cell r="C1241" t="str">
            <v>TOTAL</v>
          </cell>
          <cell r="D1241" t="str">
            <v>A00</v>
          </cell>
          <cell r="E1241" t="str">
            <v>FTE</v>
          </cell>
          <cell r="F1241" t="str">
            <v>T</v>
          </cell>
          <cell r="G1241" t="str">
            <v>TOTAL</v>
          </cell>
          <cell r="H1241" t="str">
            <v>RSE</v>
          </cell>
          <cell r="J1241" t="str">
            <v>:</v>
          </cell>
          <cell r="K1241" t="str">
            <v>NC</v>
          </cell>
          <cell r="M1241" t="str">
            <v>V</v>
          </cell>
          <cell r="N1241">
            <v>38461.761458333334</v>
          </cell>
          <cell r="O1241" t="str">
            <v>GCHATEAUGIRON</v>
          </cell>
          <cell r="P1241">
            <v>38681.436354166668</v>
          </cell>
        </row>
        <row r="1242">
          <cell r="A1242" t="str">
            <v>1991</v>
          </cell>
          <cell r="B1242" t="str">
            <v>CH</v>
          </cell>
          <cell r="C1242" t="str">
            <v>TOTAL</v>
          </cell>
          <cell r="D1242" t="str">
            <v>A00</v>
          </cell>
          <cell r="E1242" t="str">
            <v>FTE</v>
          </cell>
          <cell r="F1242" t="str">
            <v>T</v>
          </cell>
          <cell r="G1242" t="str">
            <v>TOTAL</v>
          </cell>
          <cell r="H1242" t="str">
            <v>RSE</v>
          </cell>
          <cell r="J1242" t="str">
            <v>:</v>
          </cell>
          <cell r="K1242" t="str">
            <v>NC</v>
          </cell>
          <cell r="M1242" t="str">
            <v>V</v>
          </cell>
          <cell r="N1242">
            <v>38461.761458333334</v>
          </cell>
          <cell r="O1242" t="str">
            <v>GCHATEAUGIRON</v>
          </cell>
          <cell r="P1242">
            <v>38681.436284722222</v>
          </cell>
        </row>
        <row r="1243">
          <cell r="A1243" t="str">
            <v>1990</v>
          </cell>
          <cell r="B1243" t="str">
            <v>CH</v>
          </cell>
          <cell r="C1243" t="str">
            <v>TOTAL</v>
          </cell>
          <cell r="D1243" t="str">
            <v>A00</v>
          </cell>
          <cell r="E1243" t="str">
            <v>FTE</v>
          </cell>
          <cell r="F1243" t="str">
            <v>T</v>
          </cell>
          <cell r="G1243" t="str">
            <v>TOTAL</v>
          </cell>
          <cell r="H1243" t="str">
            <v>RSE</v>
          </cell>
          <cell r="J1243" t="str">
            <v>:</v>
          </cell>
          <cell r="K1243" t="str">
            <v>NC</v>
          </cell>
          <cell r="M1243" t="str">
            <v>V</v>
          </cell>
          <cell r="N1243">
            <v>38461.761458333334</v>
          </cell>
          <cell r="O1243" t="str">
            <v>GCHATEAUGIRON</v>
          </cell>
          <cell r="P1243">
            <v>38681.436215277776</v>
          </cell>
        </row>
        <row r="1244">
          <cell r="A1244" t="str">
            <v>1989</v>
          </cell>
          <cell r="B1244" t="str">
            <v>CH</v>
          </cell>
          <cell r="C1244" t="str">
            <v>TOTAL</v>
          </cell>
          <cell r="D1244" t="str">
            <v>A00</v>
          </cell>
          <cell r="E1244" t="str">
            <v>FTE</v>
          </cell>
          <cell r="F1244" t="str">
            <v>T</v>
          </cell>
          <cell r="G1244" t="str">
            <v>TOTAL</v>
          </cell>
          <cell r="H1244" t="str">
            <v>RSE</v>
          </cell>
          <cell r="J1244" t="str">
            <v>:</v>
          </cell>
          <cell r="K1244" t="str">
            <v>NC</v>
          </cell>
          <cell r="M1244" t="str">
            <v>V</v>
          </cell>
          <cell r="N1244">
            <v>38461.761458333334</v>
          </cell>
          <cell r="O1244" t="str">
            <v>GCHATEAUGIRON</v>
          </cell>
          <cell r="P1244">
            <v>38681.436145833337</v>
          </cell>
        </row>
        <row r="1245">
          <cell r="A1245" t="str">
            <v>1984</v>
          </cell>
          <cell r="B1245" t="str">
            <v>CZ</v>
          </cell>
          <cell r="C1245" t="str">
            <v>HUM</v>
          </cell>
          <cell r="D1245" t="str">
            <v>A00</v>
          </cell>
          <cell r="E1245" t="str">
            <v>FTE</v>
          </cell>
          <cell r="F1245" t="str">
            <v>T</v>
          </cell>
          <cell r="G1245" t="str">
            <v>TOTAL</v>
          </cell>
          <cell r="H1245" t="str">
            <v>RSE</v>
          </cell>
          <cell r="J1245" t="str">
            <v>:</v>
          </cell>
          <cell r="K1245" t="str">
            <v>NC</v>
          </cell>
          <cell r="M1245" t="str">
            <v>V</v>
          </cell>
          <cell r="N1245">
            <v>38461.761377314811</v>
          </cell>
          <cell r="O1245" t="str">
            <v>GCHATEAUGIRON</v>
          </cell>
          <cell r="P1245">
            <v>38681.435925925929</v>
          </cell>
        </row>
        <row r="1246">
          <cell r="A1246" t="str">
            <v>1983</v>
          </cell>
          <cell r="B1246" t="str">
            <v>CZ</v>
          </cell>
          <cell r="C1246" t="str">
            <v>HUM</v>
          </cell>
          <cell r="D1246" t="str">
            <v>A00</v>
          </cell>
          <cell r="E1246" t="str">
            <v>FTE</v>
          </cell>
          <cell r="F1246" t="str">
            <v>T</v>
          </cell>
          <cell r="G1246" t="str">
            <v>TOTAL</v>
          </cell>
          <cell r="H1246" t="str">
            <v>RSE</v>
          </cell>
          <cell r="J1246" t="str">
            <v>:</v>
          </cell>
          <cell r="K1246" t="str">
            <v>NC</v>
          </cell>
          <cell r="M1246" t="str">
            <v>V</v>
          </cell>
          <cell r="N1246">
            <v>38461.761377314811</v>
          </cell>
          <cell r="O1246" t="str">
            <v>GCHATEAUGIRON</v>
          </cell>
          <cell r="P1246">
            <v>38681.435891203706</v>
          </cell>
        </row>
        <row r="1247">
          <cell r="A1247" t="str">
            <v>1982</v>
          </cell>
          <cell r="B1247" t="str">
            <v>CZ</v>
          </cell>
          <cell r="C1247" t="str">
            <v>HUM</v>
          </cell>
          <cell r="D1247" t="str">
            <v>A00</v>
          </cell>
          <cell r="E1247" t="str">
            <v>FTE</v>
          </cell>
          <cell r="F1247" t="str">
            <v>T</v>
          </cell>
          <cell r="G1247" t="str">
            <v>TOTAL</v>
          </cell>
          <cell r="H1247" t="str">
            <v>RSE</v>
          </cell>
          <cell r="J1247" t="str">
            <v>:</v>
          </cell>
          <cell r="K1247" t="str">
            <v>NC</v>
          </cell>
          <cell r="M1247" t="str">
            <v>V</v>
          </cell>
          <cell r="N1247">
            <v>38461.761377314811</v>
          </cell>
          <cell r="O1247" t="str">
            <v>GCHATEAUGIRON</v>
          </cell>
          <cell r="P1247">
            <v>38681.435868055552</v>
          </cell>
        </row>
        <row r="1248">
          <cell r="A1248" t="str">
            <v>1981</v>
          </cell>
          <cell r="B1248" t="str">
            <v>CZ</v>
          </cell>
          <cell r="C1248" t="str">
            <v>HUM</v>
          </cell>
          <cell r="D1248" t="str">
            <v>A00</v>
          </cell>
          <cell r="E1248" t="str">
            <v>FTE</v>
          </cell>
          <cell r="F1248" t="str">
            <v>T</v>
          </cell>
          <cell r="G1248" t="str">
            <v>TOTAL</v>
          </cell>
          <cell r="H1248" t="str">
            <v>RSE</v>
          </cell>
          <cell r="J1248" t="str">
            <v>:</v>
          </cell>
          <cell r="K1248" t="str">
            <v>NC</v>
          </cell>
          <cell r="M1248" t="str">
            <v>V</v>
          </cell>
          <cell r="N1248">
            <v>38461.761377314811</v>
          </cell>
          <cell r="O1248" t="str">
            <v>GCHATEAUGIRON</v>
          </cell>
          <cell r="P1248">
            <v>38681.435833333337</v>
          </cell>
        </row>
        <row r="1249">
          <cell r="A1249" t="str">
            <v>1980</v>
          </cell>
          <cell r="B1249" t="str">
            <v>CZ</v>
          </cell>
          <cell r="C1249" t="str">
            <v>HUM</v>
          </cell>
          <cell r="D1249" t="str">
            <v>A00</v>
          </cell>
          <cell r="E1249" t="str">
            <v>FTE</v>
          </cell>
          <cell r="F1249" t="str">
            <v>T</v>
          </cell>
          <cell r="G1249" t="str">
            <v>TOTAL</v>
          </cell>
          <cell r="H1249" t="str">
            <v>RSE</v>
          </cell>
          <cell r="J1249" t="str">
            <v>:</v>
          </cell>
          <cell r="K1249" t="str">
            <v>NC</v>
          </cell>
          <cell r="M1249" t="str">
            <v>V</v>
          </cell>
          <cell r="N1249">
            <v>38461.761377314811</v>
          </cell>
          <cell r="O1249" t="str">
            <v>GCHATEAUGIRON</v>
          </cell>
          <cell r="P1249">
            <v>38681.435810185183</v>
          </cell>
        </row>
        <row r="1250">
          <cell r="A1250" t="str">
            <v>2002</v>
          </cell>
          <cell r="B1250" t="str">
            <v>EE</v>
          </cell>
          <cell r="C1250" t="str">
            <v>HUM</v>
          </cell>
          <cell r="D1250" t="str">
            <v>A00</v>
          </cell>
          <cell r="E1250" t="str">
            <v>FTE</v>
          </cell>
          <cell r="F1250" t="str">
            <v>T</v>
          </cell>
          <cell r="G1250" t="str">
            <v>TOTAL</v>
          </cell>
          <cell r="H1250" t="str">
            <v>RSE</v>
          </cell>
          <cell r="I1250">
            <v>430</v>
          </cell>
          <cell r="K1250" t="str">
            <v>MS</v>
          </cell>
          <cell r="M1250" t="str">
            <v>V</v>
          </cell>
          <cell r="N1250">
            <v>38461.761377314811</v>
          </cell>
          <cell r="O1250" t="str">
            <v>GCHATEAUGIRON</v>
          </cell>
          <cell r="P1250">
            <v>38681.43822916667</v>
          </cell>
          <cell r="Q1250" t="str">
            <v>gchateaug</v>
          </cell>
        </row>
        <row r="1251">
          <cell r="A1251" t="str">
            <v>2001</v>
          </cell>
          <cell r="B1251" t="str">
            <v>EE</v>
          </cell>
          <cell r="C1251" t="str">
            <v>HUM</v>
          </cell>
          <cell r="D1251" t="str">
            <v>A00</v>
          </cell>
          <cell r="E1251" t="str">
            <v>FTE</v>
          </cell>
          <cell r="F1251" t="str">
            <v>T</v>
          </cell>
          <cell r="G1251" t="str">
            <v>TOTAL</v>
          </cell>
          <cell r="H1251" t="str">
            <v>RSE</v>
          </cell>
          <cell r="J1251" t="str">
            <v>:</v>
          </cell>
          <cell r="K1251" t="str">
            <v>NC</v>
          </cell>
          <cell r="M1251" t="str">
            <v>V</v>
          </cell>
          <cell r="N1251">
            <v>38461.761377314811</v>
          </cell>
          <cell r="O1251" t="str">
            <v>GCHATEAUGIRON</v>
          </cell>
          <cell r="P1251">
            <v>38681.437928240739</v>
          </cell>
        </row>
        <row r="1252">
          <cell r="A1252" t="str">
            <v>2000</v>
          </cell>
          <cell r="B1252" t="str">
            <v>EE</v>
          </cell>
          <cell r="C1252" t="str">
            <v>HUM</v>
          </cell>
          <cell r="D1252" t="str">
            <v>A00</v>
          </cell>
          <cell r="E1252" t="str">
            <v>FTE</v>
          </cell>
          <cell r="F1252" t="str">
            <v>T</v>
          </cell>
          <cell r="G1252" t="str">
            <v>TOTAL</v>
          </cell>
          <cell r="H1252" t="str">
            <v>RSE</v>
          </cell>
          <cell r="J1252" t="str">
            <v>:</v>
          </cell>
          <cell r="K1252" t="str">
            <v>NC</v>
          </cell>
          <cell r="M1252" t="str">
            <v>V</v>
          </cell>
          <cell r="N1252">
            <v>38461.761377314811</v>
          </cell>
          <cell r="O1252" t="str">
            <v>GCHATEAUGIRON</v>
          </cell>
          <cell r="P1252">
            <v>38681.437673611108</v>
          </cell>
        </row>
        <row r="1253">
          <cell r="A1253" t="str">
            <v>1999</v>
          </cell>
          <cell r="B1253" t="str">
            <v>EE</v>
          </cell>
          <cell r="C1253" t="str">
            <v>HUM</v>
          </cell>
          <cell r="D1253" t="str">
            <v>A00</v>
          </cell>
          <cell r="E1253" t="str">
            <v>FTE</v>
          </cell>
          <cell r="F1253" t="str">
            <v>T</v>
          </cell>
          <cell r="G1253" t="str">
            <v>TOTAL</v>
          </cell>
          <cell r="H1253" t="str">
            <v>RSE</v>
          </cell>
          <cell r="J1253" t="str">
            <v>:</v>
          </cell>
          <cell r="K1253" t="str">
            <v>NC</v>
          </cell>
          <cell r="M1253" t="str">
            <v>V</v>
          </cell>
          <cell r="N1253">
            <v>38461.761377314811</v>
          </cell>
          <cell r="O1253" t="str">
            <v>GCHATEAUGIRON</v>
          </cell>
          <cell r="P1253">
            <v>38681.437430555554</v>
          </cell>
        </row>
        <row r="1254">
          <cell r="A1254" t="str">
            <v>1998</v>
          </cell>
          <cell r="B1254" t="str">
            <v>EE</v>
          </cell>
          <cell r="C1254" t="str">
            <v>HUM</v>
          </cell>
          <cell r="D1254" t="str">
            <v>A00</v>
          </cell>
          <cell r="E1254" t="str">
            <v>FTE</v>
          </cell>
          <cell r="F1254" t="str">
            <v>T</v>
          </cell>
          <cell r="G1254" t="str">
            <v>TOTAL</v>
          </cell>
          <cell r="H1254" t="str">
            <v>RSE</v>
          </cell>
          <cell r="J1254" t="str">
            <v>:</v>
          </cell>
          <cell r="K1254" t="str">
            <v>NC</v>
          </cell>
          <cell r="M1254" t="str">
            <v>V</v>
          </cell>
          <cell r="N1254">
            <v>38461.761377314811</v>
          </cell>
          <cell r="O1254" t="str">
            <v>GCHATEAUGIRON</v>
          </cell>
          <cell r="P1254">
            <v>38681.437210648146</v>
          </cell>
        </row>
        <row r="1255">
          <cell r="A1255" t="str">
            <v>1997</v>
          </cell>
          <cell r="B1255" t="str">
            <v>EE</v>
          </cell>
          <cell r="C1255" t="str">
            <v>HUM</v>
          </cell>
          <cell r="D1255" t="str">
            <v>A00</v>
          </cell>
          <cell r="E1255" t="str">
            <v>FTE</v>
          </cell>
          <cell r="F1255" t="str">
            <v>T</v>
          </cell>
          <cell r="G1255" t="str">
            <v>TOTAL</v>
          </cell>
          <cell r="H1255" t="str">
            <v>RSE</v>
          </cell>
          <cell r="J1255" t="str">
            <v>:</v>
          </cell>
          <cell r="K1255" t="str">
            <v>NC</v>
          </cell>
          <cell r="M1255" t="str">
            <v>V</v>
          </cell>
          <cell r="N1255">
            <v>38461.761377314811</v>
          </cell>
          <cell r="O1255" t="str">
            <v>GCHATEAUGIRON</v>
          </cell>
          <cell r="P1255">
            <v>38681.437013888892</v>
          </cell>
        </row>
        <row r="1256">
          <cell r="A1256" t="str">
            <v>1996</v>
          </cell>
          <cell r="B1256" t="str">
            <v>EE</v>
          </cell>
          <cell r="C1256" t="str">
            <v>HUM</v>
          </cell>
          <cell r="D1256" t="str">
            <v>A00</v>
          </cell>
          <cell r="E1256" t="str">
            <v>FTE</v>
          </cell>
          <cell r="F1256" t="str">
            <v>T</v>
          </cell>
          <cell r="G1256" t="str">
            <v>TOTAL</v>
          </cell>
          <cell r="H1256" t="str">
            <v>RSE</v>
          </cell>
          <cell r="J1256" t="str">
            <v>:</v>
          </cell>
          <cell r="K1256" t="str">
            <v>NC</v>
          </cell>
          <cell r="M1256" t="str">
            <v>V</v>
          </cell>
          <cell r="N1256">
            <v>38461.761377314811</v>
          </cell>
          <cell r="O1256" t="str">
            <v>GCHATEAUGIRON</v>
          </cell>
          <cell r="P1256">
            <v>38681.436851851853</v>
          </cell>
        </row>
        <row r="1257">
          <cell r="A1257" t="str">
            <v>1995</v>
          </cell>
          <cell r="B1257" t="str">
            <v>EE</v>
          </cell>
          <cell r="C1257" t="str">
            <v>HUM</v>
          </cell>
          <cell r="D1257" t="str">
            <v>A00</v>
          </cell>
          <cell r="E1257" t="str">
            <v>FTE</v>
          </cell>
          <cell r="F1257" t="str">
            <v>T</v>
          </cell>
          <cell r="G1257" t="str">
            <v>TOTAL</v>
          </cell>
          <cell r="H1257" t="str">
            <v>RSE</v>
          </cell>
          <cell r="J1257" t="str">
            <v>:</v>
          </cell>
          <cell r="K1257" t="str">
            <v>NC</v>
          </cell>
          <cell r="M1257" t="str">
            <v>V</v>
          </cell>
          <cell r="N1257">
            <v>38461.761377314811</v>
          </cell>
          <cell r="O1257" t="str">
            <v>GCHATEAUGIRON</v>
          </cell>
          <cell r="P1257">
            <v>38681.436701388891</v>
          </cell>
        </row>
        <row r="1258">
          <cell r="A1258" t="str">
            <v>1994</v>
          </cell>
          <cell r="B1258" t="str">
            <v>EE</v>
          </cell>
          <cell r="C1258" t="str">
            <v>HUM</v>
          </cell>
          <cell r="D1258" t="str">
            <v>A00</v>
          </cell>
          <cell r="E1258" t="str">
            <v>FTE</v>
          </cell>
          <cell r="F1258" t="str">
            <v>T</v>
          </cell>
          <cell r="G1258" t="str">
            <v>TOTAL</v>
          </cell>
          <cell r="H1258" t="str">
            <v>RSE</v>
          </cell>
          <cell r="J1258" t="str">
            <v>:</v>
          </cell>
          <cell r="K1258" t="str">
            <v>NC</v>
          </cell>
          <cell r="M1258" t="str">
            <v>V</v>
          </cell>
          <cell r="N1258">
            <v>38461.761377314811</v>
          </cell>
          <cell r="O1258" t="str">
            <v>GCHATEAUGIRON</v>
          </cell>
          <cell r="P1258">
            <v>38681.436574074076</v>
          </cell>
        </row>
        <row r="1259">
          <cell r="A1259" t="str">
            <v>1993</v>
          </cell>
          <cell r="B1259" t="str">
            <v>EE</v>
          </cell>
          <cell r="C1259" t="str">
            <v>HUM</v>
          </cell>
          <cell r="D1259" t="str">
            <v>A00</v>
          </cell>
          <cell r="E1259" t="str">
            <v>FTE</v>
          </cell>
          <cell r="F1259" t="str">
            <v>T</v>
          </cell>
          <cell r="G1259" t="str">
            <v>TOTAL</v>
          </cell>
          <cell r="H1259" t="str">
            <v>RSE</v>
          </cell>
          <cell r="J1259" t="str">
            <v>:</v>
          </cell>
          <cell r="K1259" t="str">
            <v>NC</v>
          </cell>
          <cell r="M1259" t="str">
            <v>V</v>
          </cell>
          <cell r="N1259">
            <v>38461.761377314811</v>
          </cell>
          <cell r="O1259" t="str">
            <v>GCHATEAUGIRON</v>
          </cell>
          <cell r="P1259">
            <v>38681.436469907407</v>
          </cell>
        </row>
        <row r="1260">
          <cell r="A1260" t="str">
            <v>1992</v>
          </cell>
          <cell r="B1260" t="str">
            <v>EE</v>
          </cell>
          <cell r="C1260" t="str">
            <v>HUM</v>
          </cell>
          <cell r="D1260" t="str">
            <v>A00</v>
          </cell>
          <cell r="E1260" t="str">
            <v>FTE</v>
          </cell>
          <cell r="F1260" t="str">
            <v>T</v>
          </cell>
          <cell r="G1260" t="str">
            <v>TOTAL</v>
          </cell>
          <cell r="H1260" t="str">
            <v>RSE</v>
          </cell>
          <cell r="J1260" t="str">
            <v>:</v>
          </cell>
          <cell r="K1260" t="str">
            <v>NC</v>
          </cell>
          <cell r="M1260" t="str">
            <v>V</v>
          </cell>
          <cell r="N1260">
            <v>38461.761377314811</v>
          </cell>
          <cell r="O1260" t="str">
            <v>GCHATEAUGIRON</v>
          </cell>
          <cell r="P1260">
            <v>38681.436377314814</v>
          </cell>
        </row>
        <row r="1261">
          <cell r="A1261" t="str">
            <v>1991</v>
          </cell>
          <cell r="B1261" t="str">
            <v>EE</v>
          </cell>
          <cell r="C1261" t="str">
            <v>HUM</v>
          </cell>
          <cell r="D1261" t="str">
            <v>A00</v>
          </cell>
          <cell r="E1261" t="str">
            <v>FTE</v>
          </cell>
          <cell r="F1261" t="str">
            <v>T</v>
          </cell>
          <cell r="G1261" t="str">
            <v>TOTAL</v>
          </cell>
          <cell r="H1261" t="str">
            <v>RSE</v>
          </cell>
          <cell r="J1261" t="str">
            <v>:</v>
          </cell>
          <cell r="K1261" t="str">
            <v>NC</v>
          </cell>
          <cell r="M1261" t="str">
            <v>V</v>
          </cell>
          <cell r="N1261">
            <v>38461.761377314811</v>
          </cell>
          <cell r="O1261" t="str">
            <v>GCHATEAUGIRON</v>
          </cell>
          <cell r="P1261">
            <v>38681.436296296299</v>
          </cell>
        </row>
        <row r="1262">
          <cell r="A1262" t="str">
            <v>1990</v>
          </cell>
          <cell r="B1262" t="str">
            <v>EE</v>
          </cell>
          <cell r="C1262" t="str">
            <v>HUM</v>
          </cell>
          <cell r="D1262" t="str">
            <v>A00</v>
          </cell>
          <cell r="E1262" t="str">
            <v>FTE</v>
          </cell>
          <cell r="F1262" t="str">
            <v>T</v>
          </cell>
          <cell r="G1262" t="str">
            <v>TOTAL</v>
          </cell>
          <cell r="H1262" t="str">
            <v>RSE</v>
          </cell>
          <cell r="J1262" t="str">
            <v>:</v>
          </cell>
          <cell r="K1262" t="str">
            <v>NC</v>
          </cell>
          <cell r="M1262" t="str">
            <v>V</v>
          </cell>
          <cell r="N1262">
            <v>38461.761377314811</v>
          </cell>
          <cell r="O1262" t="str">
            <v>GCHATEAUGIRON</v>
          </cell>
          <cell r="P1262">
            <v>38681.436226851853</v>
          </cell>
        </row>
        <row r="1263">
          <cell r="A1263" t="str">
            <v>1989</v>
          </cell>
          <cell r="B1263" t="str">
            <v>EE</v>
          </cell>
          <cell r="C1263" t="str">
            <v>HUM</v>
          </cell>
          <cell r="D1263" t="str">
            <v>A00</v>
          </cell>
          <cell r="E1263" t="str">
            <v>FTE</v>
          </cell>
          <cell r="F1263" t="str">
            <v>T</v>
          </cell>
          <cell r="G1263" t="str">
            <v>TOTAL</v>
          </cell>
          <cell r="H1263" t="str">
            <v>RSE</v>
          </cell>
          <cell r="J1263" t="str">
            <v>:</v>
          </cell>
          <cell r="K1263" t="str">
            <v>NC</v>
          </cell>
          <cell r="M1263" t="str">
            <v>V</v>
          </cell>
          <cell r="N1263">
            <v>38461.761377314811</v>
          </cell>
          <cell r="O1263" t="str">
            <v>GCHATEAUGIRON</v>
          </cell>
          <cell r="P1263">
            <v>38681.436168981483</v>
          </cell>
        </row>
        <row r="1264">
          <cell r="A1264" t="str">
            <v>1988</v>
          </cell>
          <cell r="B1264" t="str">
            <v>EE</v>
          </cell>
          <cell r="C1264" t="str">
            <v>HUM</v>
          </cell>
          <cell r="D1264" t="str">
            <v>A00</v>
          </cell>
          <cell r="E1264" t="str">
            <v>FTE</v>
          </cell>
          <cell r="F1264" t="str">
            <v>T</v>
          </cell>
          <cell r="G1264" t="str">
            <v>TOTAL</v>
          </cell>
          <cell r="H1264" t="str">
            <v>RSE</v>
          </cell>
          <cell r="J1264" t="str">
            <v>:</v>
          </cell>
          <cell r="K1264" t="str">
            <v>NC</v>
          </cell>
          <cell r="M1264" t="str">
            <v>V</v>
          </cell>
          <cell r="N1264">
            <v>38461.761377314811</v>
          </cell>
          <cell r="O1264" t="str">
            <v>GCHATEAUGIRON</v>
          </cell>
          <cell r="P1264">
            <v>38681.436111111114</v>
          </cell>
        </row>
        <row r="1265">
          <cell r="A1265" t="str">
            <v>1987</v>
          </cell>
          <cell r="B1265" t="str">
            <v>EE</v>
          </cell>
          <cell r="C1265" t="str">
            <v>HUM</v>
          </cell>
          <cell r="D1265" t="str">
            <v>A00</v>
          </cell>
          <cell r="E1265" t="str">
            <v>FTE</v>
          </cell>
          <cell r="F1265" t="str">
            <v>T</v>
          </cell>
          <cell r="G1265" t="str">
            <v>TOTAL</v>
          </cell>
          <cell r="H1265" t="str">
            <v>RSE</v>
          </cell>
          <cell r="J1265" t="str">
            <v>:</v>
          </cell>
          <cell r="K1265" t="str">
            <v>NC</v>
          </cell>
          <cell r="M1265" t="str">
            <v>V</v>
          </cell>
          <cell r="N1265">
            <v>38461.761377314811</v>
          </cell>
          <cell r="O1265" t="str">
            <v>GCHATEAUGIRON</v>
          </cell>
          <cell r="P1265">
            <v>38681.436053240737</v>
          </cell>
        </row>
        <row r="1266">
          <cell r="A1266" t="str">
            <v>1986</v>
          </cell>
          <cell r="B1266" t="str">
            <v>EE</v>
          </cell>
          <cell r="C1266" t="str">
            <v>HUM</v>
          </cell>
          <cell r="D1266" t="str">
            <v>A00</v>
          </cell>
          <cell r="E1266" t="str">
            <v>FTE</v>
          </cell>
          <cell r="F1266" t="str">
            <v>T</v>
          </cell>
          <cell r="G1266" t="str">
            <v>TOTAL</v>
          </cell>
          <cell r="H1266" t="str">
            <v>RSE</v>
          </cell>
          <cell r="J1266" t="str">
            <v>:</v>
          </cell>
          <cell r="K1266" t="str">
            <v>NC</v>
          </cell>
          <cell r="M1266" t="str">
            <v>V</v>
          </cell>
          <cell r="N1266">
            <v>38461.761377314811</v>
          </cell>
          <cell r="O1266" t="str">
            <v>GCHATEAUGIRON</v>
          </cell>
          <cell r="P1266">
            <v>38681.436006944445</v>
          </cell>
        </row>
        <row r="1267">
          <cell r="A1267" t="str">
            <v>1985</v>
          </cell>
          <cell r="B1267" t="str">
            <v>EE</v>
          </cell>
          <cell r="C1267" t="str">
            <v>HUM</v>
          </cell>
          <cell r="D1267" t="str">
            <v>A00</v>
          </cell>
          <cell r="E1267" t="str">
            <v>FTE</v>
          </cell>
          <cell r="F1267" t="str">
            <v>T</v>
          </cell>
          <cell r="G1267" t="str">
            <v>TOTAL</v>
          </cell>
          <cell r="H1267" t="str">
            <v>RSE</v>
          </cell>
          <cell r="J1267" t="str">
            <v>:</v>
          </cell>
          <cell r="K1267" t="str">
            <v>NC</v>
          </cell>
          <cell r="M1267" t="str">
            <v>V</v>
          </cell>
          <cell r="N1267">
            <v>38461.761377314811</v>
          </cell>
          <cell r="O1267" t="str">
            <v>GCHATEAUGIRON</v>
          </cell>
          <cell r="P1267">
            <v>38681.435972222222</v>
          </cell>
        </row>
        <row r="1268">
          <cell r="A1268" t="str">
            <v>1984</v>
          </cell>
          <cell r="B1268" t="str">
            <v>EE</v>
          </cell>
          <cell r="C1268" t="str">
            <v>HUM</v>
          </cell>
          <cell r="D1268" t="str">
            <v>A00</v>
          </cell>
          <cell r="E1268" t="str">
            <v>FTE</v>
          </cell>
          <cell r="F1268" t="str">
            <v>T</v>
          </cell>
          <cell r="G1268" t="str">
            <v>TOTAL</v>
          </cell>
          <cell r="H1268" t="str">
            <v>RSE</v>
          </cell>
          <cell r="J1268" t="str">
            <v>:</v>
          </cell>
          <cell r="K1268" t="str">
            <v>NC</v>
          </cell>
          <cell r="M1268" t="str">
            <v>V</v>
          </cell>
          <cell r="N1268">
            <v>38461.761377314811</v>
          </cell>
          <cell r="O1268" t="str">
            <v>GCHATEAUGIRON</v>
          </cell>
          <cell r="P1268">
            <v>38681.435925925929</v>
          </cell>
        </row>
        <row r="1269">
          <cell r="A1269" t="str">
            <v>1983</v>
          </cell>
          <cell r="B1269" t="str">
            <v>EE</v>
          </cell>
          <cell r="C1269" t="str">
            <v>HUM</v>
          </cell>
          <cell r="D1269" t="str">
            <v>A00</v>
          </cell>
          <cell r="E1269" t="str">
            <v>FTE</v>
          </cell>
          <cell r="F1269" t="str">
            <v>T</v>
          </cell>
          <cell r="G1269" t="str">
            <v>TOTAL</v>
          </cell>
          <cell r="H1269" t="str">
            <v>RSE</v>
          </cell>
          <cell r="J1269" t="str">
            <v>:</v>
          </cell>
          <cell r="K1269" t="str">
            <v>NC</v>
          </cell>
          <cell r="M1269" t="str">
            <v>V</v>
          </cell>
          <cell r="N1269">
            <v>38461.761377314811</v>
          </cell>
          <cell r="O1269" t="str">
            <v>GCHATEAUGIRON</v>
          </cell>
          <cell r="P1269">
            <v>38681.435891203706</v>
          </cell>
        </row>
        <row r="1270">
          <cell r="A1270" t="str">
            <v>1982</v>
          </cell>
          <cell r="B1270" t="str">
            <v>EE</v>
          </cell>
          <cell r="C1270" t="str">
            <v>HUM</v>
          </cell>
          <cell r="D1270" t="str">
            <v>A00</v>
          </cell>
          <cell r="E1270" t="str">
            <v>FTE</v>
          </cell>
          <cell r="F1270" t="str">
            <v>T</v>
          </cell>
          <cell r="G1270" t="str">
            <v>TOTAL</v>
          </cell>
          <cell r="H1270" t="str">
            <v>RSE</v>
          </cell>
          <cell r="J1270" t="str">
            <v>:</v>
          </cell>
          <cell r="K1270" t="str">
            <v>NC</v>
          </cell>
          <cell r="M1270" t="str">
            <v>V</v>
          </cell>
          <cell r="N1270">
            <v>38461.761377314811</v>
          </cell>
          <cell r="O1270" t="str">
            <v>GCHATEAUGIRON</v>
          </cell>
          <cell r="P1270">
            <v>38681.435868055552</v>
          </cell>
        </row>
        <row r="1271">
          <cell r="A1271" t="str">
            <v>1981</v>
          </cell>
          <cell r="B1271" t="str">
            <v>EE</v>
          </cell>
          <cell r="C1271" t="str">
            <v>HUM</v>
          </cell>
          <cell r="D1271" t="str">
            <v>A00</v>
          </cell>
          <cell r="E1271" t="str">
            <v>FTE</v>
          </cell>
          <cell r="F1271" t="str">
            <v>T</v>
          </cell>
          <cell r="G1271" t="str">
            <v>TOTAL</v>
          </cell>
          <cell r="H1271" t="str">
            <v>RSE</v>
          </cell>
          <cell r="J1271" t="str">
            <v>:</v>
          </cell>
          <cell r="K1271" t="str">
            <v>NC</v>
          </cell>
          <cell r="M1271" t="str">
            <v>V</v>
          </cell>
          <cell r="N1271">
            <v>38461.761377314811</v>
          </cell>
          <cell r="O1271" t="str">
            <v>GCHATEAUGIRON</v>
          </cell>
          <cell r="P1271">
            <v>38681.435844907406</v>
          </cell>
        </row>
        <row r="1272">
          <cell r="A1272" t="str">
            <v>1980</v>
          </cell>
          <cell r="B1272" t="str">
            <v>EE</v>
          </cell>
          <cell r="C1272" t="str">
            <v>HUM</v>
          </cell>
          <cell r="D1272" t="str">
            <v>A00</v>
          </cell>
          <cell r="E1272" t="str">
            <v>FTE</v>
          </cell>
          <cell r="F1272" t="str">
            <v>T</v>
          </cell>
          <cell r="G1272" t="str">
            <v>TOTAL</v>
          </cell>
          <cell r="H1272" t="str">
            <v>RSE</v>
          </cell>
          <cell r="J1272" t="str">
            <v>:</v>
          </cell>
          <cell r="K1272" t="str">
            <v>NC</v>
          </cell>
          <cell r="M1272" t="str">
            <v>V</v>
          </cell>
          <cell r="N1272">
            <v>38461.761377314811</v>
          </cell>
          <cell r="O1272" t="str">
            <v>GCHATEAUGIRON</v>
          </cell>
          <cell r="P1272">
            <v>38681.435810185183</v>
          </cell>
        </row>
        <row r="1273">
          <cell r="A1273" t="str">
            <v>2002</v>
          </cell>
          <cell r="B1273" t="str">
            <v>CZ</v>
          </cell>
          <cell r="C1273" t="str">
            <v>AG_SC</v>
          </cell>
          <cell r="D1273" t="str">
            <v>A00</v>
          </cell>
          <cell r="E1273" t="str">
            <v>FTE</v>
          </cell>
          <cell r="F1273" t="str">
            <v>T</v>
          </cell>
          <cell r="G1273" t="str">
            <v>TOTAL</v>
          </cell>
          <cell r="H1273" t="str">
            <v>RSE</v>
          </cell>
          <cell r="I1273">
            <v>972</v>
          </cell>
          <cell r="K1273" t="str">
            <v>MS</v>
          </cell>
          <cell r="M1273" t="str">
            <v>V</v>
          </cell>
          <cell r="N1273">
            <v>38461.761388888888</v>
          </cell>
          <cell r="O1273" t="str">
            <v>GCHATEAUGIRON</v>
          </cell>
          <cell r="P1273">
            <v>38681.43818287037</v>
          </cell>
          <cell r="Q1273" t="str">
            <v>gchateaug</v>
          </cell>
        </row>
        <row r="1274">
          <cell r="A1274" t="str">
            <v>2001</v>
          </cell>
          <cell r="B1274" t="str">
            <v>CZ</v>
          </cell>
          <cell r="C1274" t="str">
            <v>AG_SC</v>
          </cell>
          <cell r="D1274" t="str">
            <v>A00</v>
          </cell>
          <cell r="E1274" t="str">
            <v>FTE</v>
          </cell>
          <cell r="F1274" t="str">
            <v>T</v>
          </cell>
          <cell r="G1274" t="str">
            <v>TOTAL</v>
          </cell>
          <cell r="H1274" t="str">
            <v>RSE</v>
          </cell>
          <cell r="I1274">
            <v>913</v>
          </cell>
          <cell r="K1274" t="str">
            <v>NC</v>
          </cell>
          <cell r="M1274" t="str">
            <v>V</v>
          </cell>
          <cell r="N1274">
            <v>38461.761388888888</v>
          </cell>
          <cell r="O1274" t="str">
            <v>GCHATEAUGIRON</v>
          </cell>
          <cell r="P1274">
            <v>38681.437881944446</v>
          </cell>
        </row>
        <row r="1275">
          <cell r="A1275" t="str">
            <v>2000</v>
          </cell>
          <cell r="B1275" t="str">
            <v>CZ</v>
          </cell>
          <cell r="C1275" t="str">
            <v>AG_SC</v>
          </cell>
          <cell r="D1275" t="str">
            <v>A00</v>
          </cell>
          <cell r="E1275" t="str">
            <v>FTE</v>
          </cell>
          <cell r="F1275" t="str">
            <v>T</v>
          </cell>
          <cell r="G1275" t="str">
            <v>TOTAL</v>
          </cell>
          <cell r="H1275" t="str">
            <v>RSE</v>
          </cell>
          <cell r="I1275">
            <v>929</v>
          </cell>
          <cell r="K1275" t="str">
            <v>NC</v>
          </cell>
          <cell r="M1275" t="str">
            <v>V</v>
          </cell>
          <cell r="N1275">
            <v>38461.761388888888</v>
          </cell>
          <cell r="O1275" t="str">
            <v>GCHATEAUGIRON</v>
          </cell>
          <cell r="P1275">
            <v>38681.437638888892</v>
          </cell>
        </row>
        <row r="1276">
          <cell r="A1276" t="str">
            <v>1999</v>
          </cell>
          <cell r="B1276" t="str">
            <v>CZ</v>
          </cell>
          <cell r="C1276" t="str">
            <v>AG_SC</v>
          </cell>
          <cell r="D1276" t="str">
            <v>A00</v>
          </cell>
          <cell r="E1276" t="str">
            <v>FTE</v>
          </cell>
          <cell r="F1276" t="str">
            <v>T</v>
          </cell>
          <cell r="G1276" t="str">
            <v>TOTAL</v>
          </cell>
          <cell r="H1276" t="str">
            <v>RSE</v>
          </cell>
          <cell r="I1276">
            <v>1000</v>
          </cell>
          <cell r="J1276" t="str">
            <v>i</v>
          </cell>
          <cell r="K1276" t="str">
            <v>NC</v>
          </cell>
          <cell r="M1276" t="str">
            <v>V</v>
          </cell>
          <cell r="N1276">
            <v>38461.761388888888</v>
          </cell>
          <cell r="O1276" t="str">
            <v>GCHATEAUGIRON</v>
          </cell>
          <cell r="P1276">
            <v>38681.437395833331</v>
          </cell>
        </row>
        <row r="1277">
          <cell r="A1277" t="str">
            <v>1998</v>
          </cell>
          <cell r="B1277" t="str">
            <v>CZ</v>
          </cell>
          <cell r="C1277" t="str">
            <v>AG_SC</v>
          </cell>
          <cell r="D1277" t="str">
            <v>A00</v>
          </cell>
          <cell r="E1277" t="str">
            <v>FTE</v>
          </cell>
          <cell r="F1277" t="str">
            <v>T</v>
          </cell>
          <cell r="G1277" t="str">
            <v>TOTAL</v>
          </cell>
          <cell r="H1277" t="str">
            <v>RSE</v>
          </cell>
          <cell r="I1277">
            <v>930</v>
          </cell>
          <cell r="J1277" t="str">
            <v>i</v>
          </cell>
          <cell r="K1277" t="str">
            <v>NC</v>
          </cell>
          <cell r="M1277" t="str">
            <v>V</v>
          </cell>
          <cell r="N1277">
            <v>38461.761388888888</v>
          </cell>
          <cell r="O1277" t="str">
            <v>GCHATEAUGIRON</v>
          </cell>
          <cell r="P1277">
            <v>38681.437175925923</v>
          </cell>
        </row>
        <row r="1278">
          <cell r="A1278" t="str">
            <v>1997</v>
          </cell>
          <cell r="B1278" t="str">
            <v>CZ</v>
          </cell>
          <cell r="C1278" t="str">
            <v>AG_SC</v>
          </cell>
          <cell r="D1278" t="str">
            <v>A00</v>
          </cell>
          <cell r="E1278" t="str">
            <v>FTE</v>
          </cell>
          <cell r="F1278" t="str">
            <v>T</v>
          </cell>
          <cell r="G1278" t="str">
            <v>TOTAL</v>
          </cell>
          <cell r="H1278" t="str">
            <v>RSE</v>
          </cell>
          <cell r="I1278">
            <v>903</v>
          </cell>
          <cell r="J1278" t="str">
            <v>i</v>
          </cell>
          <cell r="K1278" t="str">
            <v>NC</v>
          </cell>
          <cell r="M1278" t="str">
            <v>V</v>
          </cell>
          <cell r="N1278">
            <v>38461.761388888888</v>
          </cell>
          <cell r="O1278" t="str">
            <v>GCHATEAUGIRON</v>
          </cell>
          <cell r="P1278">
            <v>38681.436990740738</v>
          </cell>
        </row>
        <row r="1279">
          <cell r="A1279" t="str">
            <v>1996</v>
          </cell>
          <cell r="B1279" t="str">
            <v>CZ</v>
          </cell>
          <cell r="C1279" t="str">
            <v>AG_SC</v>
          </cell>
          <cell r="D1279" t="str">
            <v>A00</v>
          </cell>
          <cell r="E1279" t="str">
            <v>FTE</v>
          </cell>
          <cell r="F1279" t="str">
            <v>T</v>
          </cell>
          <cell r="G1279" t="str">
            <v>TOTAL</v>
          </cell>
          <cell r="H1279" t="str">
            <v>RSE</v>
          </cell>
          <cell r="I1279">
            <v>978</v>
          </cell>
          <cell r="J1279" t="str">
            <v>i</v>
          </cell>
          <cell r="K1279" t="str">
            <v>NC</v>
          </cell>
          <cell r="M1279" t="str">
            <v>V</v>
          </cell>
          <cell r="N1279">
            <v>38461.761388888888</v>
          </cell>
          <cell r="O1279" t="str">
            <v>GCHATEAUGIRON</v>
          </cell>
          <cell r="P1279">
            <v>38681.436828703707</v>
          </cell>
        </row>
        <row r="1280">
          <cell r="A1280" t="str">
            <v>1995</v>
          </cell>
          <cell r="B1280" t="str">
            <v>CZ</v>
          </cell>
          <cell r="C1280" t="str">
            <v>AG_SC</v>
          </cell>
          <cell r="D1280" t="str">
            <v>A00</v>
          </cell>
          <cell r="E1280" t="str">
            <v>FTE</v>
          </cell>
          <cell r="F1280" t="str">
            <v>T</v>
          </cell>
          <cell r="G1280" t="str">
            <v>TOTAL</v>
          </cell>
          <cell r="H1280" t="str">
            <v>RSE</v>
          </cell>
          <cell r="I1280">
            <v>1098</v>
          </cell>
          <cell r="J1280" t="str">
            <v>i</v>
          </cell>
          <cell r="K1280" t="str">
            <v>NC</v>
          </cell>
          <cell r="M1280" t="str">
            <v>V</v>
          </cell>
          <cell r="N1280">
            <v>38461.761388888888</v>
          </cell>
          <cell r="O1280" t="str">
            <v>GCHATEAUGIRON</v>
          </cell>
          <cell r="P1280">
            <v>38681.436678240738</v>
          </cell>
        </row>
        <row r="1281">
          <cell r="A1281" t="str">
            <v>1994</v>
          </cell>
          <cell r="B1281" t="str">
            <v>CZ</v>
          </cell>
          <cell r="C1281" t="str">
            <v>AG_SC</v>
          </cell>
          <cell r="D1281" t="str">
            <v>A00</v>
          </cell>
          <cell r="E1281" t="str">
            <v>FTE</v>
          </cell>
          <cell r="F1281" t="str">
            <v>T</v>
          </cell>
          <cell r="G1281" t="str">
            <v>TOTAL</v>
          </cell>
          <cell r="H1281" t="str">
            <v>RSE</v>
          </cell>
          <cell r="J1281" t="str">
            <v>:</v>
          </cell>
          <cell r="K1281" t="str">
            <v>NC</v>
          </cell>
          <cell r="M1281" t="str">
            <v>V</v>
          </cell>
          <cell r="N1281">
            <v>38461.761388888888</v>
          </cell>
          <cell r="O1281" t="str">
            <v>GCHATEAUGIRON</v>
          </cell>
          <cell r="P1281">
            <v>38681.436550925922</v>
          </cell>
        </row>
        <row r="1282">
          <cell r="A1282" t="str">
            <v>1991</v>
          </cell>
          <cell r="B1282" t="str">
            <v>CZ</v>
          </cell>
          <cell r="C1282" t="str">
            <v>AG_SC</v>
          </cell>
          <cell r="D1282" t="str">
            <v>A00</v>
          </cell>
          <cell r="E1282" t="str">
            <v>FTE</v>
          </cell>
          <cell r="F1282" t="str">
            <v>T</v>
          </cell>
          <cell r="G1282" t="str">
            <v>TOTAL</v>
          </cell>
          <cell r="H1282" t="str">
            <v>RSE</v>
          </cell>
          <cell r="J1282" t="str">
            <v>:</v>
          </cell>
          <cell r="K1282" t="str">
            <v>NC</v>
          </cell>
          <cell r="M1282" t="str">
            <v>V</v>
          </cell>
          <cell r="N1282">
            <v>38461.761388888888</v>
          </cell>
          <cell r="O1282" t="str">
            <v>GCHATEAUGIRON</v>
          </cell>
          <cell r="P1282">
            <v>38681.436284722222</v>
          </cell>
        </row>
        <row r="1283">
          <cell r="A1283" t="str">
            <v>1990</v>
          </cell>
          <cell r="B1283" t="str">
            <v>CZ</v>
          </cell>
          <cell r="C1283" t="str">
            <v>AG_SC</v>
          </cell>
          <cell r="D1283" t="str">
            <v>A00</v>
          </cell>
          <cell r="E1283" t="str">
            <v>FTE</v>
          </cell>
          <cell r="F1283" t="str">
            <v>T</v>
          </cell>
          <cell r="G1283" t="str">
            <v>TOTAL</v>
          </cell>
          <cell r="H1283" t="str">
            <v>RSE</v>
          </cell>
          <cell r="J1283" t="str">
            <v>:</v>
          </cell>
          <cell r="K1283" t="str">
            <v>NC</v>
          </cell>
          <cell r="M1283" t="str">
            <v>V</v>
          </cell>
          <cell r="N1283">
            <v>38461.761388888888</v>
          </cell>
          <cell r="O1283" t="str">
            <v>GCHATEAUGIRON</v>
          </cell>
          <cell r="P1283">
            <v>38681.436215277776</v>
          </cell>
        </row>
        <row r="1284">
          <cell r="A1284" t="str">
            <v>1989</v>
          </cell>
          <cell r="B1284" t="str">
            <v>CZ</v>
          </cell>
          <cell r="C1284" t="str">
            <v>AG_SC</v>
          </cell>
          <cell r="D1284" t="str">
            <v>A00</v>
          </cell>
          <cell r="E1284" t="str">
            <v>FTE</v>
          </cell>
          <cell r="F1284" t="str">
            <v>T</v>
          </cell>
          <cell r="G1284" t="str">
            <v>TOTAL</v>
          </cell>
          <cell r="H1284" t="str">
            <v>RSE</v>
          </cell>
          <cell r="J1284" t="str">
            <v>:</v>
          </cell>
          <cell r="K1284" t="str">
            <v>NC</v>
          </cell>
          <cell r="M1284" t="str">
            <v>V</v>
          </cell>
          <cell r="N1284">
            <v>38461.761388888888</v>
          </cell>
          <cell r="O1284" t="str">
            <v>GCHATEAUGIRON</v>
          </cell>
          <cell r="P1284">
            <v>38681.436157407406</v>
          </cell>
        </row>
        <row r="1285">
          <cell r="A1285" t="str">
            <v>1988</v>
          </cell>
          <cell r="B1285" t="str">
            <v>CZ</v>
          </cell>
          <cell r="C1285" t="str">
            <v>AG_SC</v>
          </cell>
          <cell r="D1285" t="str">
            <v>A00</v>
          </cell>
          <cell r="E1285" t="str">
            <v>FTE</v>
          </cell>
          <cell r="F1285" t="str">
            <v>T</v>
          </cell>
          <cell r="G1285" t="str">
            <v>TOTAL</v>
          </cell>
          <cell r="H1285" t="str">
            <v>RSE</v>
          </cell>
          <cell r="J1285" t="str">
            <v>:</v>
          </cell>
          <cell r="K1285" t="str">
            <v>NC</v>
          </cell>
          <cell r="M1285" t="str">
            <v>V</v>
          </cell>
          <cell r="N1285">
            <v>38461.761388888888</v>
          </cell>
          <cell r="O1285" t="str">
            <v>GCHATEAUGIRON</v>
          </cell>
          <cell r="P1285">
            <v>38681.436099537037</v>
          </cell>
        </row>
        <row r="1286">
          <cell r="A1286" t="str">
            <v>1987</v>
          </cell>
          <cell r="B1286" t="str">
            <v>CZ</v>
          </cell>
          <cell r="C1286" t="str">
            <v>AG_SC</v>
          </cell>
          <cell r="D1286" t="str">
            <v>A00</v>
          </cell>
          <cell r="E1286" t="str">
            <v>FTE</v>
          </cell>
          <cell r="F1286" t="str">
            <v>T</v>
          </cell>
          <cell r="G1286" t="str">
            <v>TOTAL</v>
          </cell>
          <cell r="H1286" t="str">
            <v>RSE</v>
          </cell>
          <cell r="J1286" t="str">
            <v>:</v>
          </cell>
          <cell r="K1286" t="str">
            <v>NC</v>
          </cell>
          <cell r="M1286" t="str">
            <v>V</v>
          </cell>
          <cell r="N1286">
            <v>38461.761388888888</v>
          </cell>
          <cell r="O1286" t="str">
            <v>GCHATEAUGIRON</v>
          </cell>
          <cell r="P1286">
            <v>38681.436041666668</v>
          </cell>
        </row>
        <row r="1287">
          <cell r="A1287" t="str">
            <v>1986</v>
          </cell>
          <cell r="B1287" t="str">
            <v>CZ</v>
          </cell>
          <cell r="C1287" t="str">
            <v>AG_SC</v>
          </cell>
          <cell r="D1287" t="str">
            <v>A00</v>
          </cell>
          <cell r="E1287" t="str">
            <v>FTE</v>
          </cell>
          <cell r="F1287" t="str">
            <v>T</v>
          </cell>
          <cell r="G1287" t="str">
            <v>TOTAL</v>
          </cell>
          <cell r="H1287" t="str">
            <v>RSE</v>
          </cell>
          <cell r="J1287" t="str">
            <v>:</v>
          </cell>
          <cell r="K1287" t="str">
            <v>NC</v>
          </cell>
          <cell r="M1287" t="str">
            <v>V</v>
          </cell>
          <cell r="N1287">
            <v>38461.761388888888</v>
          </cell>
          <cell r="O1287" t="str">
            <v>GCHATEAUGIRON</v>
          </cell>
          <cell r="P1287">
            <v>38681.436006944445</v>
          </cell>
        </row>
        <row r="1288">
          <cell r="A1288" t="str">
            <v>1985</v>
          </cell>
          <cell r="B1288" t="str">
            <v>CZ</v>
          </cell>
          <cell r="C1288" t="str">
            <v>AG_SC</v>
          </cell>
          <cell r="D1288" t="str">
            <v>A00</v>
          </cell>
          <cell r="E1288" t="str">
            <v>FTE</v>
          </cell>
          <cell r="F1288" t="str">
            <v>T</v>
          </cell>
          <cell r="G1288" t="str">
            <v>TOTAL</v>
          </cell>
          <cell r="H1288" t="str">
            <v>RSE</v>
          </cell>
          <cell r="J1288" t="str">
            <v>:</v>
          </cell>
          <cell r="K1288" t="str">
            <v>NC</v>
          </cell>
          <cell r="M1288" t="str">
            <v>V</v>
          </cell>
          <cell r="N1288">
            <v>38461.761388888888</v>
          </cell>
          <cell r="O1288" t="str">
            <v>GCHATEAUGIRON</v>
          </cell>
          <cell r="P1288">
            <v>38681.435960648145</v>
          </cell>
        </row>
        <row r="1289">
          <cell r="A1289" t="str">
            <v>1984</v>
          </cell>
          <cell r="B1289" t="str">
            <v>CZ</v>
          </cell>
          <cell r="C1289" t="str">
            <v>AG_SC</v>
          </cell>
          <cell r="D1289" t="str">
            <v>A00</v>
          </cell>
          <cell r="E1289" t="str">
            <v>FTE</v>
          </cell>
          <cell r="F1289" t="str">
            <v>T</v>
          </cell>
          <cell r="G1289" t="str">
            <v>TOTAL</v>
          </cell>
          <cell r="H1289" t="str">
            <v>RSE</v>
          </cell>
          <cell r="J1289" t="str">
            <v>:</v>
          </cell>
          <cell r="K1289" t="str">
            <v>NC</v>
          </cell>
          <cell r="M1289" t="str">
            <v>V</v>
          </cell>
          <cell r="N1289">
            <v>38461.761388888888</v>
          </cell>
          <cell r="O1289" t="str">
            <v>GCHATEAUGIRON</v>
          </cell>
          <cell r="P1289">
            <v>38681.435925925929</v>
          </cell>
        </row>
        <row r="1290">
          <cell r="A1290" t="str">
            <v>1983</v>
          </cell>
          <cell r="B1290" t="str">
            <v>CZ</v>
          </cell>
          <cell r="C1290" t="str">
            <v>AG_SC</v>
          </cell>
          <cell r="D1290" t="str">
            <v>A00</v>
          </cell>
          <cell r="E1290" t="str">
            <v>FTE</v>
          </cell>
          <cell r="F1290" t="str">
            <v>T</v>
          </cell>
          <cell r="G1290" t="str">
            <v>TOTAL</v>
          </cell>
          <cell r="H1290" t="str">
            <v>RSE</v>
          </cell>
          <cell r="J1290" t="str">
            <v>:</v>
          </cell>
          <cell r="K1290" t="str">
            <v>NC</v>
          </cell>
          <cell r="M1290" t="str">
            <v>V</v>
          </cell>
          <cell r="N1290">
            <v>38461.761388888888</v>
          </cell>
          <cell r="O1290" t="str">
            <v>GCHATEAUGIRON</v>
          </cell>
          <cell r="P1290">
            <v>38681.435891203706</v>
          </cell>
        </row>
        <row r="1291">
          <cell r="A1291" t="str">
            <v>1982</v>
          </cell>
          <cell r="B1291" t="str">
            <v>CZ</v>
          </cell>
          <cell r="C1291" t="str">
            <v>AG_SC</v>
          </cell>
          <cell r="D1291" t="str">
            <v>A00</v>
          </cell>
          <cell r="E1291" t="str">
            <v>FTE</v>
          </cell>
          <cell r="F1291" t="str">
            <v>T</v>
          </cell>
          <cell r="G1291" t="str">
            <v>TOTAL</v>
          </cell>
          <cell r="H1291" t="str">
            <v>RSE</v>
          </cell>
          <cell r="J1291" t="str">
            <v>:</v>
          </cell>
          <cell r="K1291" t="str">
            <v>NC</v>
          </cell>
          <cell r="M1291" t="str">
            <v>V</v>
          </cell>
          <cell r="N1291">
            <v>38461.761388888888</v>
          </cell>
          <cell r="O1291" t="str">
            <v>GCHATEAUGIRON</v>
          </cell>
          <cell r="P1291">
            <v>38681.435856481483</v>
          </cell>
        </row>
        <row r="1292">
          <cell r="A1292" t="str">
            <v>1981</v>
          </cell>
          <cell r="B1292" t="str">
            <v>CZ</v>
          </cell>
          <cell r="C1292" t="str">
            <v>AG_SC</v>
          </cell>
          <cell r="D1292" t="str">
            <v>A00</v>
          </cell>
          <cell r="E1292" t="str">
            <v>FTE</v>
          </cell>
          <cell r="F1292" t="str">
            <v>T</v>
          </cell>
          <cell r="G1292" t="str">
            <v>TOTAL</v>
          </cell>
          <cell r="H1292" t="str">
            <v>RSE</v>
          </cell>
          <cell r="J1292" t="str">
            <v>:</v>
          </cell>
          <cell r="K1292" t="str">
            <v>NC</v>
          </cell>
          <cell r="M1292" t="str">
            <v>V</v>
          </cell>
          <cell r="N1292">
            <v>38461.761388888888</v>
          </cell>
          <cell r="O1292" t="str">
            <v>GCHATEAUGIRON</v>
          </cell>
          <cell r="P1292">
            <v>38681.435833333337</v>
          </cell>
        </row>
        <row r="1293">
          <cell r="A1293" t="str">
            <v>1980</v>
          </cell>
          <cell r="B1293" t="str">
            <v>CZ</v>
          </cell>
          <cell r="C1293" t="str">
            <v>AG_SC</v>
          </cell>
          <cell r="D1293" t="str">
            <v>A00</v>
          </cell>
          <cell r="E1293" t="str">
            <v>FTE</v>
          </cell>
          <cell r="F1293" t="str">
            <v>T</v>
          </cell>
          <cell r="G1293" t="str">
            <v>TOTAL</v>
          </cell>
          <cell r="H1293" t="str">
            <v>RSE</v>
          </cell>
          <cell r="J1293" t="str">
            <v>:</v>
          </cell>
          <cell r="K1293" t="str">
            <v>NC</v>
          </cell>
          <cell r="M1293" t="str">
            <v>V</v>
          </cell>
          <cell r="N1293">
            <v>38461.761388888888</v>
          </cell>
          <cell r="O1293" t="str">
            <v>GCHATEAUGIRON</v>
          </cell>
          <cell r="P1293">
            <v>38681.435810185183</v>
          </cell>
        </row>
        <row r="1294">
          <cell r="A1294" t="str">
            <v>2002</v>
          </cell>
          <cell r="B1294" t="str">
            <v>EE</v>
          </cell>
          <cell r="C1294" t="str">
            <v>AG_SC</v>
          </cell>
          <cell r="D1294" t="str">
            <v>A00</v>
          </cell>
          <cell r="E1294" t="str">
            <v>FTE</v>
          </cell>
          <cell r="F1294" t="str">
            <v>T</v>
          </cell>
          <cell r="G1294" t="str">
            <v>TOTAL</v>
          </cell>
          <cell r="H1294" t="str">
            <v>RSE</v>
          </cell>
          <cell r="I1294">
            <v>171</v>
          </cell>
          <cell r="K1294" t="str">
            <v>MS</v>
          </cell>
          <cell r="M1294" t="str">
            <v>V</v>
          </cell>
          <cell r="N1294">
            <v>38461.761388888888</v>
          </cell>
          <cell r="O1294" t="str">
            <v>GCHATEAUGIRON</v>
          </cell>
          <cell r="P1294">
            <v>38681.43822916667</v>
          </cell>
          <cell r="Q1294" t="str">
            <v>gchateaug</v>
          </cell>
        </row>
        <row r="1295">
          <cell r="A1295" t="str">
            <v>2001</v>
          </cell>
          <cell r="B1295" t="str">
            <v>EE</v>
          </cell>
          <cell r="C1295" t="str">
            <v>AG_SC</v>
          </cell>
          <cell r="D1295" t="str">
            <v>A00</v>
          </cell>
          <cell r="E1295" t="str">
            <v>FTE</v>
          </cell>
          <cell r="F1295" t="str">
            <v>T</v>
          </cell>
          <cell r="G1295" t="str">
            <v>TOTAL</v>
          </cell>
          <cell r="H1295" t="str">
            <v>RSE</v>
          </cell>
          <cell r="J1295" t="str">
            <v>:</v>
          </cell>
          <cell r="K1295" t="str">
            <v>NC</v>
          </cell>
          <cell r="M1295" t="str">
            <v>V</v>
          </cell>
          <cell r="N1295">
            <v>38461.761388888888</v>
          </cell>
          <cell r="O1295" t="str">
            <v>GCHATEAUGIRON</v>
          </cell>
          <cell r="P1295">
            <v>38681.437928240739</v>
          </cell>
        </row>
        <row r="1296">
          <cell r="A1296" t="str">
            <v>2000</v>
          </cell>
          <cell r="B1296" t="str">
            <v>EE</v>
          </cell>
          <cell r="C1296" t="str">
            <v>AG_SC</v>
          </cell>
          <cell r="D1296" t="str">
            <v>A00</v>
          </cell>
          <cell r="E1296" t="str">
            <v>FTE</v>
          </cell>
          <cell r="F1296" t="str">
            <v>T</v>
          </cell>
          <cell r="G1296" t="str">
            <v>TOTAL</v>
          </cell>
          <cell r="H1296" t="str">
            <v>RSE</v>
          </cell>
          <cell r="J1296" t="str">
            <v>:</v>
          </cell>
          <cell r="K1296" t="str">
            <v>NC</v>
          </cell>
          <cell r="M1296" t="str">
            <v>V</v>
          </cell>
          <cell r="N1296">
            <v>38461.761388888888</v>
          </cell>
          <cell r="O1296" t="str">
            <v>GCHATEAUGIRON</v>
          </cell>
          <cell r="P1296">
            <v>38681.437673611108</v>
          </cell>
        </row>
        <row r="1297">
          <cell r="A1297" t="str">
            <v>1999</v>
          </cell>
          <cell r="B1297" t="str">
            <v>EE</v>
          </cell>
          <cell r="C1297" t="str">
            <v>AG_SC</v>
          </cell>
          <cell r="D1297" t="str">
            <v>A00</v>
          </cell>
          <cell r="E1297" t="str">
            <v>FTE</v>
          </cell>
          <cell r="F1297" t="str">
            <v>T</v>
          </cell>
          <cell r="G1297" t="str">
            <v>TOTAL</v>
          </cell>
          <cell r="H1297" t="str">
            <v>RSE</v>
          </cell>
          <cell r="J1297" t="str">
            <v>:</v>
          </cell>
          <cell r="K1297" t="str">
            <v>NC</v>
          </cell>
          <cell r="M1297" t="str">
            <v>V</v>
          </cell>
          <cell r="N1297">
            <v>38461.761388888888</v>
          </cell>
          <cell r="O1297" t="str">
            <v>GCHATEAUGIRON</v>
          </cell>
          <cell r="P1297">
            <v>38681.437430555554</v>
          </cell>
        </row>
        <row r="1298">
          <cell r="A1298" t="str">
            <v>1998</v>
          </cell>
          <cell r="B1298" t="str">
            <v>EE</v>
          </cell>
          <cell r="C1298" t="str">
            <v>AG_SC</v>
          </cell>
          <cell r="D1298" t="str">
            <v>A00</v>
          </cell>
          <cell r="E1298" t="str">
            <v>FTE</v>
          </cell>
          <cell r="F1298" t="str">
            <v>T</v>
          </cell>
          <cell r="G1298" t="str">
            <v>TOTAL</v>
          </cell>
          <cell r="H1298" t="str">
            <v>RSE</v>
          </cell>
          <cell r="J1298" t="str">
            <v>:</v>
          </cell>
          <cell r="K1298" t="str">
            <v>NC</v>
          </cell>
          <cell r="M1298" t="str">
            <v>V</v>
          </cell>
          <cell r="N1298">
            <v>38461.761388888888</v>
          </cell>
          <cell r="O1298" t="str">
            <v>GCHATEAUGIRON</v>
          </cell>
          <cell r="P1298">
            <v>38681.437210648146</v>
          </cell>
        </row>
        <row r="1299">
          <cell r="A1299" t="str">
            <v>1997</v>
          </cell>
          <cell r="B1299" t="str">
            <v>EE</v>
          </cell>
          <cell r="C1299" t="str">
            <v>AG_SC</v>
          </cell>
          <cell r="D1299" t="str">
            <v>A00</v>
          </cell>
          <cell r="E1299" t="str">
            <v>FTE</v>
          </cell>
          <cell r="F1299" t="str">
            <v>T</v>
          </cell>
          <cell r="G1299" t="str">
            <v>TOTAL</v>
          </cell>
          <cell r="H1299" t="str">
            <v>RSE</v>
          </cell>
          <cell r="J1299" t="str">
            <v>:</v>
          </cell>
          <cell r="K1299" t="str">
            <v>NC</v>
          </cell>
          <cell r="M1299" t="str">
            <v>V</v>
          </cell>
          <cell r="N1299">
            <v>38461.761388888888</v>
          </cell>
          <cell r="O1299" t="str">
            <v>GCHATEAUGIRON</v>
          </cell>
          <cell r="P1299">
            <v>38681.437013888892</v>
          </cell>
        </row>
        <row r="1300">
          <cell r="A1300" t="str">
            <v>1996</v>
          </cell>
          <cell r="B1300" t="str">
            <v>EE</v>
          </cell>
          <cell r="C1300" t="str">
            <v>AG_SC</v>
          </cell>
          <cell r="D1300" t="str">
            <v>A00</v>
          </cell>
          <cell r="E1300" t="str">
            <v>FTE</v>
          </cell>
          <cell r="F1300" t="str">
            <v>T</v>
          </cell>
          <cell r="G1300" t="str">
            <v>TOTAL</v>
          </cell>
          <cell r="H1300" t="str">
            <v>RSE</v>
          </cell>
          <cell r="J1300" t="str">
            <v>:</v>
          </cell>
          <cell r="K1300" t="str">
            <v>NC</v>
          </cell>
          <cell r="M1300" t="str">
            <v>V</v>
          </cell>
          <cell r="N1300">
            <v>38461.761388888888</v>
          </cell>
          <cell r="O1300" t="str">
            <v>GCHATEAUGIRON</v>
          </cell>
          <cell r="P1300">
            <v>38681.436851851853</v>
          </cell>
        </row>
        <row r="1301">
          <cell r="A1301" t="str">
            <v>1995</v>
          </cell>
          <cell r="B1301" t="str">
            <v>EE</v>
          </cell>
          <cell r="C1301" t="str">
            <v>AG_SC</v>
          </cell>
          <cell r="D1301" t="str">
            <v>A00</v>
          </cell>
          <cell r="E1301" t="str">
            <v>FTE</v>
          </cell>
          <cell r="F1301" t="str">
            <v>T</v>
          </cell>
          <cell r="G1301" t="str">
            <v>TOTAL</v>
          </cell>
          <cell r="H1301" t="str">
            <v>RSE</v>
          </cell>
          <cell r="J1301" t="str">
            <v>:</v>
          </cell>
          <cell r="K1301" t="str">
            <v>NC</v>
          </cell>
          <cell r="M1301" t="str">
            <v>V</v>
          </cell>
          <cell r="N1301">
            <v>38461.761388888888</v>
          </cell>
          <cell r="O1301" t="str">
            <v>GCHATEAUGIRON</v>
          </cell>
          <cell r="P1301">
            <v>38681.436701388891</v>
          </cell>
        </row>
        <row r="1302">
          <cell r="A1302" t="str">
            <v>1994</v>
          </cell>
          <cell r="B1302" t="str">
            <v>EE</v>
          </cell>
          <cell r="C1302" t="str">
            <v>AG_SC</v>
          </cell>
          <cell r="D1302" t="str">
            <v>A00</v>
          </cell>
          <cell r="E1302" t="str">
            <v>FTE</v>
          </cell>
          <cell r="F1302" t="str">
            <v>T</v>
          </cell>
          <cell r="G1302" t="str">
            <v>TOTAL</v>
          </cell>
          <cell r="H1302" t="str">
            <v>RSE</v>
          </cell>
          <cell r="J1302" t="str">
            <v>:</v>
          </cell>
          <cell r="K1302" t="str">
            <v>NC</v>
          </cell>
          <cell r="M1302" t="str">
            <v>V</v>
          </cell>
          <cell r="N1302">
            <v>38461.761388888888</v>
          </cell>
          <cell r="O1302" t="str">
            <v>GCHATEAUGIRON</v>
          </cell>
          <cell r="P1302">
            <v>38681.436562499999</v>
          </cell>
        </row>
        <row r="1303">
          <cell r="A1303" t="str">
            <v>1993</v>
          </cell>
          <cell r="B1303" t="str">
            <v>EE</v>
          </cell>
          <cell r="C1303" t="str">
            <v>AG_SC</v>
          </cell>
          <cell r="D1303" t="str">
            <v>A00</v>
          </cell>
          <cell r="E1303" t="str">
            <v>FTE</v>
          </cell>
          <cell r="F1303" t="str">
            <v>T</v>
          </cell>
          <cell r="G1303" t="str">
            <v>TOTAL</v>
          </cell>
          <cell r="H1303" t="str">
            <v>RSE</v>
          </cell>
          <cell r="J1303" t="str">
            <v>:</v>
          </cell>
          <cell r="K1303" t="str">
            <v>NC</v>
          </cell>
          <cell r="M1303" t="str">
            <v>V</v>
          </cell>
          <cell r="N1303">
            <v>38461.761388888888</v>
          </cell>
          <cell r="O1303" t="str">
            <v>GCHATEAUGIRON</v>
          </cell>
          <cell r="P1303">
            <v>38681.436469907407</v>
          </cell>
        </row>
        <row r="1304">
          <cell r="A1304" t="str">
            <v>1992</v>
          </cell>
          <cell r="B1304" t="str">
            <v>EE</v>
          </cell>
          <cell r="C1304" t="str">
            <v>AG_SC</v>
          </cell>
          <cell r="D1304" t="str">
            <v>A00</v>
          </cell>
          <cell r="E1304" t="str">
            <v>FTE</v>
          </cell>
          <cell r="F1304" t="str">
            <v>T</v>
          </cell>
          <cell r="G1304" t="str">
            <v>TOTAL</v>
          </cell>
          <cell r="H1304" t="str">
            <v>RSE</v>
          </cell>
          <cell r="J1304" t="str">
            <v>:</v>
          </cell>
          <cell r="K1304" t="str">
            <v>NC</v>
          </cell>
          <cell r="M1304" t="str">
            <v>V</v>
          </cell>
          <cell r="N1304">
            <v>38461.761388888888</v>
          </cell>
          <cell r="O1304" t="str">
            <v>GCHATEAUGIRON</v>
          </cell>
          <cell r="P1304">
            <v>38681.436377314814</v>
          </cell>
        </row>
        <row r="1305">
          <cell r="A1305" t="str">
            <v>1991</v>
          </cell>
          <cell r="B1305" t="str">
            <v>EE</v>
          </cell>
          <cell r="C1305" t="str">
            <v>AG_SC</v>
          </cell>
          <cell r="D1305" t="str">
            <v>A00</v>
          </cell>
          <cell r="E1305" t="str">
            <v>FTE</v>
          </cell>
          <cell r="F1305" t="str">
            <v>T</v>
          </cell>
          <cell r="G1305" t="str">
            <v>TOTAL</v>
          </cell>
          <cell r="H1305" t="str">
            <v>RSE</v>
          </cell>
          <cell r="J1305" t="str">
            <v>:</v>
          </cell>
          <cell r="K1305" t="str">
            <v>NC</v>
          </cell>
          <cell r="M1305" t="str">
            <v>V</v>
          </cell>
          <cell r="N1305">
            <v>38461.761388888888</v>
          </cell>
          <cell r="O1305" t="str">
            <v>GCHATEAUGIRON</v>
          </cell>
          <cell r="P1305">
            <v>38681.436296296299</v>
          </cell>
        </row>
        <row r="1306">
          <cell r="A1306" t="str">
            <v>1990</v>
          </cell>
          <cell r="B1306" t="str">
            <v>EE</v>
          </cell>
          <cell r="C1306" t="str">
            <v>AG_SC</v>
          </cell>
          <cell r="D1306" t="str">
            <v>A00</v>
          </cell>
          <cell r="E1306" t="str">
            <v>FTE</v>
          </cell>
          <cell r="F1306" t="str">
            <v>T</v>
          </cell>
          <cell r="G1306" t="str">
            <v>TOTAL</v>
          </cell>
          <cell r="H1306" t="str">
            <v>RSE</v>
          </cell>
          <cell r="J1306" t="str">
            <v>:</v>
          </cell>
          <cell r="K1306" t="str">
            <v>NC</v>
          </cell>
          <cell r="M1306" t="str">
            <v>V</v>
          </cell>
          <cell r="N1306">
            <v>38461.761388888888</v>
          </cell>
          <cell r="O1306" t="str">
            <v>GCHATEAUGIRON</v>
          </cell>
          <cell r="P1306">
            <v>38681.436226851853</v>
          </cell>
        </row>
        <row r="1307">
          <cell r="A1307" t="str">
            <v>1989</v>
          </cell>
          <cell r="B1307" t="str">
            <v>EE</v>
          </cell>
          <cell r="C1307" t="str">
            <v>AG_SC</v>
          </cell>
          <cell r="D1307" t="str">
            <v>A00</v>
          </cell>
          <cell r="E1307" t="str">
            <v>FTE</v>
          </cell>
          <cell r="F1307" t="str">
            <v>T</v>
          </cell>
          <cell r="G1307" t="str">
            <v>TOTAL</v>
          </cell>
          <cell r="H1307" t="str">
            <v>RSE</v>
          </cell>
          <cell r="J1307" t="str">
            <v>:</v>
          </cell>
          <cell r="K1307" t="str">
            <v>NC</v>
          </cell>
          <cell r="M1307" t="str">
            <v>V</v>
          </cell>
          <cell r="N1307">
            <v>38461.761388888888</v>
          </cell>
          <cell r="O1307" t="str">
            <v>GCHATEAUGIRON</v>
          </cell>
          <cell r="P1307">
            <v>38681.436168981483</v>
          </cell>
        </row>
        <row r="1308">
          <cell r="A1308" t="str">
            <v>1988</v>
          </cell>
          <cell r="B1308" t="str">
            <v>EE</v>
          </cell>
          <cell r="C1308" t="str">
            <v>AG_SC</v>
          </cell>
          <cell r="D1308" t="str">
            <v>A00</v>
          </cell>
          <cell r="E1308" t="str">
            <v>FTE</v>
          </cell>
          <cell r="F1308" t="str">
            <v>T</v>
          </cell>
          <cell r="G1308" t="str">
            <v>TOTAL</v>
          </cell>
          <cell r="H1308" t="str">
            <v>RSE</v>
          </cell>
          <cell r="J1308" t="str">
            <v>:</v>
          </cell>
          <cell r="K1308" t="str">
            <v>NC</v>
          </cell>
          <cell r="M1308" t="str">
            <v>V</v>
          </cell>
          <cell r="N1308">
            <v>38461.761388888888</v>
          </cell>
          <cell r="O1308" t="str">
            <v>GCHATEAUGIRON</v>
          </cell>
          <cell r="P1308">
            <v>38681.436111111114</v>
          </cell>
        </row>
        <row r="1309">
          <cell r="A1309" t="str">
            <v>1987</v>
          </cell>
          <cell r="B1309" t="str">
            <v>EE</v>
          </cell>
          <cell r="C1309" t="str">
            <v>AG_SC</v>
          </cell>
          <cell r="D1309" t="str">
            <v>A00</v>
          </cell>
          <cell r="E1309" t="str">
            <v>FTE</v>
          </cell>
          <cell r="F1309" t="str">
            <v>T</v>
          </cell>
          <cell r="G1309" t="str">
            <v>TOTAL</v>
          </cell>
          <cell r="H1309" t="str">
            <v>RSE</v>
          </cell>
          <cell r="J1309" t="str">
            <v>:</v>
          </cell>
          <cell r="K1309" t="str">
            <v>NC</v>
          </cell>
          <cell r="M1309" t="str">
            <v>V</v>
          </cell>
          <cell r="N1309">
            <v>38461.761388888888</v>
          </cell>
          <cell r="O1309" t="str">
            <v>GCHATEAUGIRON</v>
          </cell>
          <cell r="P1309">
            <v>38681.436053240737</v>
          </cell>
        </row>
        <row r="1310">
          <cell r="A1310" t="str">
            <v>1986</v>
          </cell>
          <cell r="B1310" t="str">
            <v>EE</v>
          </cell>
          <cell r="C1310" t="str">
            <v>AG_SC</v>
          </cell>
          <cell r="D1310" t="str">
            <v>A00</v>
          </cell>
          <cell r="E1310" t="str">
            <v>FTE</v>
          </cell>
          <cell r="F1310" t="str">
            <v>T</v>
          </cell>
          <cell r="G1310" t="str">
            <v>TOTAL</v>
          </cell>
          <cell r="H1310" t="str">
            <v>RSE</v>
          </cell>
          <cell r="J1310" t="str">
            <v>:</v>
          </cell>
          <cell r="K1310" t="str">
            <v>NC</v>
          </cell>
          <cell r="M1310" t="str">
            <v>V</v>
          </cell>
          <cell r="N1310">
            <v>38461.761388888888</v>
          </cell>
          <cell r="O1310" t="str">
            <v>GCHATEAUGIRON</v>
          </cell>
          <cell r="P1310">
            <v>38681.436006944445</v>
          </cell>
        </row>
        <row r="1311">
          <cell r="A1311" t="str">
            <v>1985</v>
          </cell>
          <cell r="B1311" t="str">
            <v>EE</v>
          </cell>
          <cell r="C1311" t="str">
            <v>AG_SC</v>
          </cell>
          <cell r="D1311" t="str">
            <v>A00</v>
          </cell>
          <cell r="E1311" t="str">
            <v>FTE</v>
          </cell>
          <cell r="F1311" t="str">
            <v>T</v>
          </cell>
          <cell r="G1311" t="str">
            <v>TOTAL</v>
          </cell>
          <cell r="H1311" t="str">
            <v>RSE</v>
          </cell>
          <cell r="J1311" t="str">
            <v>:</v>
          </cell>
          <cell r="K1311" t="str">
            <v>NC</v>
          </cell>
          <cell r="M1311" t="str">
            <v>V</v>
          </cell>
          <cell r="N1311">
            <v>38461.761388888888</v>
          </cell>
          <cell r="O1311" t="str">
            <v>GCHATEAUGIRON</v>
          </cell>
          <cell r="P1311">
            <v>38681.435972222222</v>
          </cell>
        </row>
        <row r="1312">
          <cell r="A1312" t="str">
            <v>1984</v>
          </cell>
          <cell r="B1312" t="str">
            <v>EE</v>
          </cell>
          <cell r="C1312" t="str">
            <v>AG_SC</v>
          </cell>
          <cell r="D1312" t="str">
            <v>A00</v>
          </cell>
          <cell r="E1312" t="str">
            <v>FTE</v>
          </cell>
          <cell r="F1312" t="str">
            <v>T</v>
          </cell>
          <cell r="G1312" t="str">
            <v>TOTAL</v>
          </cell>
          <cell r="H1312" t="str">
            <v>RSE</v>
          </cell>
          <cell r="J1312" t="str">
            <v>:</v>
          </cell>
          <cell r="K1312" t="str">
            <v>NC</v>
          </cell>
          <cell r="M1312" t="str">
            <v>V</v>
          </cell>
          <cell r="N1312">
            <v>38461.761388888888</v>
          </cell>
          <cell r="O1312" t="str">
            <v>GCHATEAUGIRON</v>
          </cell>
          <cell r="P1312">
            <v>38681.435925925929</v>
          </cell>
        </row>
        <row r="1313">
          <cell r="A1313" t="str">
            <v>1983</v>
          </cell>
          <cell r="B1313" t="str">
            <v>EE</v>
          </cell>
          <cell r="C1313" t="str">
            <v>AG_SC</v>
          </cell>
          <cell r="D1313" t="str">
            <v>A00</v>
          </cell>
          <cell r="E1313" t="str">
            <v>FTE</v>
          </cell>
          <cell r="F1313" t="str">
            <v>T</v>
          </cell>
          <cell r="G1313" t="str">
            <v>TOTAL</v>
          </cell>
          <cell r="H1313" t="str">
            <v>RSE</v>
          </cell>
          <cell r="J1313" t="str">
            <v>:</v>
          </cell>
          <cell r="K1313" t="str">
            <v>NC</v>
          </cell>
          <cell r="M1313" t="str">
            <v>V</v>
          </cell>
          <cell r="N1313">
            <v>38461.761388888888</v>
          </cell>
          <cell r="O1313" t="str">
            <v>GCHATEAUGIRON</v>
          </cell>
          <cell r="P1313">
            <v>38681.435891203706</v>
          </cell>
        </row>
        <row r="1314">
          <cell r="A1314" t="str">
            <v>1982</v>
          </cell>
          <cell r="B1314" t="str">
            <v>EE</v>
          </cell>
          <cell r="C1314" t="str">
            <v>AG_SC</v>
          </cell>
          <cell r="D1314" t="str">
            <v>A00</v>
          </cell>
          <cell r="E1314" t="str">
            <v>FTE</v>
          </cell>
          <cell r="F1314" t="str">
            <v>T</v>
          </cell>
          <cell r="G1314" t="str">
            <v>TOTAL</v>
          </cell>
          <cell r="H1314" t="str">
            <v>RSE</v>
          </cell>
          <cell r="J1314" t="str">
            <v>:</v>
          </cell>
          <cell r="K1314" t="str">
            <v>NC</v>
          </cell>
          <cell r="M1314" t="str">
            <v>V</v>
          </cell>
          <cell r="N1314">
            <v>38461.761388888888</v>
          </cell>
          <cell r="O1314" t="str">
            <v>GCHATEAUGIRON</v>
          </cell>
          <cell r="P1314">
            <v>38681.435868055552</v>
          </cell>
        </row>
        <row r="1315">
          <cell r="A1315" t="str">
            <v>1981</v>
          </cell>
          <cell r="B1315" t="str">
            <v>EE</v>
          </cell>
          <cell r="C1315" t="str">
            <v>AG_SC</v>
          </cell>
          <cell r="D1315" t="str">
            <v>A00</v>
          </cell>
          <cell r="E1315" t="str">
            <v>FTE</v>
          </cell>
          <cell r="F1315" t="str">
            <v>T</v>
          </cell>
          <cell r="G1315" t="str">
            <v>TOTAL</v>
          </cell>
          <cell r="H1315" t="str">
            <v>RSE</v>
          </cell>
          <cell r="J1315" t="str">
            <v>:</v>
          </cell>
          <cell r="K1315" t="str">
            <v>NC</v>
          </cell>
          <cell r="M1315" t="str">
            <v>V</v>
          </cell>
          <cell r="N1315">
            <v>38461.761388888888</v>
          </cell>
          <cell r="O1315" t="str">
            <v>GCHATEAUGIRON</v>
          </cell>
          <cell r="P1315">
            <v>38681.435844907406</v>
          </cell>
        </row>
        <row r="1316">
          <cell r="A1316" t="str">
            <v>1980</v>
          </cell>
          <cell r="B1316" t="str">
            <v>EE</v>
          </cell>
          <cell r="C1316" t="str">
            <v>AG_SC</v>
          </cell>
          <cell r="D1316" t="str">
            <v>A00</v>
          </cell>
          <cell r="E1316" t="str">
            <v>FTE</v>
          </cell>
          <cell r="F1316" t="str">
            <v>T</v>
          </cell>
          <cell r="G1316" t="str">
            <v>TOTAL</v>
          </cell>
          <cell r="H1316" t="str">
            <v>RSE</v>
          </cell>
          <cell r="J1316" t="str">
            <v>:</v>
          </cell>
          <cell r="K1316" t="str">
            <v>NC</v>
          </cell>
          <cell r="M1316" t="str">
            <v>V</v>
          </cell>
          <cell r="N1316">
            <v>38461.761388888888</v>
          </cell>
          <cell r="O1316" t="str">
            <v>GCHATEAUGIRON</v>
          </cell>
          <cell r="P1316">
            <v>38681.435810185183</v>
          </cell>
        </row>
        <row r="1317">
          <cell r="A1317" t="str">
            <v>2002</v>
          </cell>
          <cell r="B1317" t="str">
            <v>CY</v>
          </cell>
          <cell r="C1317" t="str">
            <v>AG_SC</v>
          </cell>
          <cell r="D1317" t="str">
            <v>A00</v>
          </cell>
          <cell r="E1317" t="str">
            <v>FTE</v>
          </cell>
          <cell r="F1317" t="str">
            <v>T</v>
          </cell>
          <cell r="G1317" t="str">
            <v>TOTAL</v>
          </cell>
          <cell r="H1317" t="str">
            <v>RSE</v>
          </cell>
          <cell r="I1317">
            <v>39.9</v>
          </cell>
          <cell r="K1317" t="str">
            <v>MS</v>
          </cell>
          <cell r="M1317" t="str">
            <v>V</v>
          </cell>
          <cell r="N1317">
            <v>38461.761388888888</v>
          </cell>
          <cell r="O1317" t="str">
            <v>GCHATEAUGIRON</v>
          </cell>
          <cell r="P1317">
            <v>38681.438171296293</v>
          </cell>
          <cell r="Q1317" t="str">
            <v>gchateaug</v>
          </cell>
        </row>
        <row r="1318">
          <cell r="A1318" t="str">
            <v>2001</v>
          </cell>
          <cell r="B1318" t="str">
            <v>CY</v>
          </cell>
          <cell r="C1318" t="str">
            <v>AG_SC</v>
          </cell>
          <cell r="D1318" t="str">
            <v>A00</v>
          </cell>
          <cell r="E1318" t="str">
            <v>FTE</v>
          </cell>
          <cell r="F1318" t="str">
            <v>T</v>
          </cell>
          <cell r="G1318" t="str">
            <v>TOTAL</v>
          </cell>
          <cell r="H1318" t="str">
            <v>RSE</v>
          </cell>
          <cell r="I1318">
            <v>38</v>
          </cell>
          <cell r="K1318" t="str">
            <v>NC</v>
          </cell>
          <cell r="M1318" t="str">
            <v>V</v>
          </cell>
          <cell r="N1318">
            <v>38461.761388888888</v>
          </cell>
          <cell r="O1318" t="str">
            <v>GCHATEAUGIRON</v>
          </cell>
          <cell r="P1318">
            <v>38681.43787037037</v>
          </cell>
        </row>
        <row r="1319">
          <cell r="A1319" t="str">
            <v>2000</v>
          </cell>
          <cell r="B1319" t="str">
            <v>CY</v>
          </cell>
          <cell r="C1319" t="str">
            <v>AG_SC</v>
          </cell>
          <cell r="D1319" t="str">
            <v>A00</v>
          </cell>
          <cell r="E1319" t="str">
            <v>FTE</v>
          </cell>
          <cell r="F1319" t="str">
            <v>T</v>
          </cell>
          <cell r="G1319" t="str">
            <v>TOTAL</v>
          </cell>
          <cell r="H1319" t="str">
            <v>RSE</v>
          </cell>
          <cell r="I1319">
            <v>36</v>
          </cell>
          <cell r="K1319" t="str">
            <v>NC</v>
          </cell>
          <cell r="M1319" t="str">
            <v>V</v>
          </cell>
          <cell r="N1319">
            <v>38461.761388888888</v>
          </cell>
          <cell r="O1319" t="str">
            <v>GCHATEAUGIRON</v>
          </cell>
          <cell r="P1319">
            <v>38681.437627314815</v>
          </cell>
        </row>
        <row r="1320">
          <cell r="A1320" t="str">
            <v>1999</v>
          </cell>
          <cell r="B1320" t="str">
            <v>CY</v>
          </cell>
          <cell r="C1320" t="str">
            <v>AG_SC</v>
          </cell>
          <cell r="D1320" t="str">
            <v>A00</v>
          </cell>
          <cell r="E1320" t="str">
            <v>FTE</v>
          </cell>
          <cell r="F1320" t="str">
            <v>T</v>
          </cell>
          <cell r="G1320" t="str">
            <v>TOTAL</v>
          </cell>
          <cell r="H1320" t="str">
            <v>RSE</v>
          </cell>
          <cell r="I1320">
            <v>39</v>
          </cell>
          <cell r="K1320" t="str">
            <v>NC</v>
          </cell>
          <cell r="M1320" t="str">
            <v>V</v>
          </cell>
          <cell r="N1320">
            <v>38461.761388888888</v>
          </cell>
          <cell r="O1320" t="str">
            <v>GCHATEAUGIRON</v>
          </cell>
          <cell r="P1320">
            <v>38681.437384259261</v>
          </cell>
        </row>
        <row r="1321">
          <cell r="A1321" t="str">
            <v>1998</v>
          </cell>
          <cell r="B1321" t="str">
            <v>CY</v>
          </cell>
          <cell r="C1321" t="str">
            <v>AG_SC</v>
          </cell>
          <cell r="D1321" t="str">
            <v>A00</v>
          </cell>
          <cell r="E1321" t="str">
            <v>FTE</v>
          </cell>
          <cell r="F1321" t="str">
            <v>T</v>
          </cell>
          <cell r="G1321" t="str">
            <v>TOTAL</v>
          </cell>
          <cell r="H1321" t="str">
            <v>RSE</v>
          </cell>
          <cell r="I1321">
            <v>42</v>
          </cell>
          <cell r="K1321" t="str">
            <v>NC</v>
          </cell>
          <cell r="M1321" t="str">
            <v>V</v>
          </cell>
          <cell r="N1321">
            <v>38461.761388888888</v>
          </cell>
          <cell r="O1321" t="str">
            <v>GCHATEAUGIRON</v>
          </cell>
          <cell r="P1321">
            <v>38681.437164351853</v>
          </cell>
        </row>
        <row r="1322">
          <cell r="A1322" t="str">
            <v>1997</v>
          </cell>
          <cell r="B1322" t="str">
            <v>CY</v>
          </cell>
          <cell r="C1322" t="str">
            <v>AG_SC</v>
          </cell>
          <cell r="D1322" t="str">
            <v>A00</v>
          </cell>
          <cell r="E1322" t="str">
            <v>FTE</v>
          </cell>
          <cell r="F1322" t="str">
            <v>T</v>
          </cell>
          <cell r="G1322" t="str">
            <v>TOTAL</v>
          </cell>
          <cell r="H1322" t="str">
            <v>RSE</v>
          </cell>
          <cell r="J1322" t="str">
            <v>:</v>
          </cell>
          <cell r="K1322" t="str">
            <v>NC</v>
          </cell>
          <cell r="M1322" t="str">
            <v>V</v>
          </cell>
          <cell r="N1322">
            <v>38461.761388888888</v>
          </cell>
          <cell r="O1322" t="str">
            <v>GCHATEAUGIRON</v>
          </cell>
          <cell r="P1322">
            <v>38681.436979166669</v>
          </cell>
        </row>
        <row r="1323">
          <cell r="A1323" t="str">
            <v>1996</v>
          </cell>
          <cell r="B1323" t="str">
            <v>CY</v>
          </cell>
          <cell r="C1323" t="str">
            <v>AG_SC</v>
          </cell>
          <cell r="D1323" t="str">
            <v>A00</v>
          </cell>
          <cell r="E1323" t="str">
            <v>FTE</v>
          </cell>
          <cell r="F1323" t="str">
            <v>T</v>
          </cell>
          <cell r="G1323" t="str">
            <v>TOTAL</v>
          </cell>
          <cell r="H1323" t="str">
            <v>RSE</v>
          </cell>
          <cell r="J1323" t="str">
            <v>:</v>
          </cell>
          <cell r="K1323" t="str">
            <v>NC</v>
          </cell>
          <cell r="M1323" t="str">
            <v>V</v>
          </cell>
          <cell r="N1323">
            <v>38461.761388888888</v>
          </cell>
          <cell r="O1323" t="str">
            <v>GCHATEAUGIRON</v>
          </cell>
          <cell r="P1323">
            <v>38681.43681712963</v>
          </cell>
        </row>
        <row r="1324">
          <cell r="A1324" t="str">
            <v>1995</v>
          </cell>
          <cell r="B1324" t="str">
            <v>CY</v>
          </cell>
          <cell r="C1324" t="str">
            <v>AG_SC</v>
          </cell>
          <cell r="D1324" t="str">
            <v>A00</v>
          </cell>
          <cell r="E1324" t="str">
            <v>FTE</v>
          </cell>
          <cell r="F1324" t="str">
            <v>T</v>
          </cell>
          <cell r="G1324" t="str">
            <v>TOTAL</v>
          </cell>
          <cell r="H1324" t="str">
            <v>RSE</v>
          </cell>
          <cell r="J1324" t="str">
            <v>:</v>
          </cell>
          <cell r="K1324" t="str">
            <v>NC</v>
          </cell>
          <cell r="M1324" t="str">
            <v>V</v>
          </cell>
          <cell r="N1324">
            <v>38461.761388888888</v>
          </cell>
          <cell r="O1324" t="str">
            <v>GCHATEAUGIRON</v>
          </cell>
          <cell r="P1324">
            <v>38681.436666666668</v>
          </cell>
        </row>
        <row r="1325">
          <cell r="A1325" t="str">
            <v>1994</v>
          </cell>
          <cell r="B1325" t="str">
            <v>CY</v>
          </cell>
          <cell r="C1325" t="str">
            <v>AG_SC</v>
          </cell>
          <cell r="D1325" t="str">
            <v>A00</v>
          </cell>
          <cell r="E1325" t="str">
            <v>FTE</v>
          </cell>
          <cell r="F1325" t="str">
            <v>T</v>
          </cell>
          <cell r="G1325" t="str">
            <v>TOTAL</v>
          </cell>
          <cell r="H1325" t="str">
            <v>RSE</v>
          </cell>
          <cell r="J1325" t="str">
            <v>:</v>
          </cell>
          <cell r="K1325" t="str">
            <v>NC</v>
          </cell>
          <cell r="M1325" t="str">
            <v>V</v>
          </cell>
          <cell r="N1325">
            <v>38461.761388888888</v>
          </cell>
          <cell r="O1325" t="str">
            <v>GCHATEAUGIRON</v>
          </cell>
          <cell r="P1325">
            <v>38681.436550925922</v>
          </cell>
        </row>
        <row r="1326">
          <cell r="A1326" t="str">
            <v>1993</v>
          </cell>
          <cell r="B1326" t="str">
            <v>CY</v>
          </cell>
          <cell r="C1326" t="str">
            <v>AG_SC</v>
          </cell>
          <cell r="D1326" t="str">
            <v>A00</v>
          </cell>
          <cell r="E1326" t="str">
            <v>FTE</v>
          </cell>
          <cell r="F1326" t="str">
            <v>T</v>
          </cell>
          <cell r="G1326" t="str">
            <v>TOTAL</v>
          </cell>
          <cell r="H1326" t="str">
            <v>RSE</v>
          </cell>
          <cell r="J1326" t="str">
            <v>:</v>
          </cell>
          <cell r="K1326" t="str">
            <v>NC</v>
          </cell>
          <cell r="M1326" t="str">
            <v>V</v>
          </cell>
          <cell r="N1326">
            <v>38461.761388888888</v>
          </cell>
          <cell r="O1326" t="str">
            <v>GCHATEAUGIRON</v>
          </cell>
          <cell r="P1326">
            <v>38681.43644675926</v>
          </cell>
        </row>
        <row r="1327">
          <cell r="A1327" t="str">
            <v>1992</v>
          </cell>
          <cell r="B1327" t="str">
            <v>CY</v>
          </cell>
          <cell r="C1327" t="str">
            <v>AG_SC</v>
          </cell>
          <cell r="D1327" t="str">
            <v>A00</v>
          </cell>
          <cell r="E1327" t="str">
            <v>FTE</v>
          </cell>
          <cell r="F1327" t="str">
            <v>T</v>
          </cell>
          <cell r="G1327" t="str">
            <v>TOTAL</v>
          </cell>
          <cell r="H1327" t="str">
            <v>RSE</v>
          </cell>
          <cell r="I1327">
            <v>55</v>
          </cell>
          <cell r="J1327" t="str">
            <v>i</v>
          </cell>
          <cell r="K1327" t="str">
            <v>NC</v>
          </cell>
          <cell r="M1327" t="str">
            <v>V</v>
          </cell>
          <cell r="N1327">
            <v>38461.761388888888</v>
          </cell>
          <cell r="O1327" t="str">
            <v>GCHATEAUGIRON</v>
          </cell>
          <cell r="P1327">
            <v>38681.436354166668</v>
          </cell>
        </row>
        <row r="1328">
          <cell r="A1328" t="str">
            <v>1991</v>
          </cell>
          <cell r="B1328" t="str">
            <v>CY</v>
          </cell>
          <cell r="C1328" t="str">
            <v>AG_SC</v>
          </cell>
          <cell r="D1328" t="str">
            <v>A00</v>
          </cell>
          <cell r="E1328" t="str">
            <v>FTE</v>
          </cell>
          <cell r="F1328" t="str">
            <v>T</v>
          </cell>
          <cell r="G1328" t="str">
            <v>TOTAL</v>
          </cell>
          <cell r="H1328" t="str">
            <v>RSE</v>
          </cell>
          <cell r="I1328">
            <v>55</v>
          </cell>
          <cell r="J1328" t="str">
            <v>i</v>
          </cell>
          <cell r="K1328" t="str">
            <v>NC</v>
          </cell>
          <cell r="M1328" t="str">
            <v>V</v>
          </cell>
          <cell r="N1328">
            <v>38461.761388888888</v>
          </cell>
          <cell r="O1328" t="str">
            <v>GCHATEAUGIRON</v>
          </cell>
          <cell r="P1328">
            <v>38681.436284722222</v>
          </cell>
        </row>
        <row r="1329">
          <cell r="A1329" t="str">
            <v>1990</v>
          </cell>
          <cell r="B1329" t="str">
            <v>CY</v>
          </cell>
          <cell r="C1329" t="str">
            <v>AG_SC</v>
          </cell>
          <cell r="D1329" t="str">
            <v>A00</v>
          </cell>
          <cell r="E1329" t="str">
            <v>FTE</v>
          </cell>
          <cell r="F1329" t="str">
            <v>T</v>
          </cell>
          <cell r="G1329" t="str">
            <v>TOTAL</v>
          </cell>
          <cell r="H1329" t="str">
            <v>RSE</v>
          </cell>
          <cell r="J1329" t="str">
            <v>:</v>
          </cell>
          <cell r="K1329" t="str">
            <v>NC</v>
          </cell>
          <cell r="M1329" t="str">
            <v>V</v>
          </cell>
          <cell r="N1329">
            <v>38461.761388888888</v>
          </cell>
          <cell r="O1329" t="str">
            <v>GCHATEAUGIRON</v>
          </cell>
          <cell r="P1329">
            <v>38681.436215277776</v>
          </cell>
        </row>
        <row r="1330">
          <cell r="A1330" t="str">
            <v>1984</v>
          </cell>
          <cell r="B1330" t="str">
            <v>LT</v>
          </cell>
          <cell r="C1330" t="str">
            <v>AG_SC</v>
          </cell>
          <cell r="D1330" t="str">
            <v>A00</v>
          </cell>
          <cell r="E1330" t="str">
            <v>FTE</v>
          </cell>
          <cell r="F1330" t="str">
            <v>T</v>
          </cell>
          <cell r="G1330" t="str">
            <v>TOTAL</v>
          </cell>
          <cell r="H1330" t="str">
            <v>RSE</v>
          </cell>
          <cell r="J1330" t="str">
            <v>:</v>
          </cell>
          <cell r="K1330" t="str">
            <v>NC</v>
          </cell>
          <cell r="M1330" t="str">
            <v>V</v>
          </cell>
          <cell r="N1330">
            <v>38461.761400462965</v>
          </cell>
          <cell r="O1330" t="str">
            <v>GCHATEAUGIRON</v>
          </cell>
          <cell r="P1330">
            <v>38681.435937499999</v>
          </cell>
        </row>
        <row r="1331">
          <cell r="A1331" t="str">
            <v>1983</v>
          </cell>
          <cell r="B1331" t="str">
            <v>LT</v>
          </cell>
          <cell r="C1331" t="str">
            <v>AG_SC</v>
          </cell>
          <cell r="D1331" t="str">
            <v>A00</v>
          </cell>
          <cell r="E1331" t="str">
            <v>FTE</v>
          </cell>
          <cell r="F1331" t="str">
            <v>T</v>
          </cell>
          <cell r="G1331" t="str">
            <v>TOTAL</v>
          </cell>
          <cell r="H1331" t="str">
            <v>RSE</v>
          </cell>
          <cell r="J1331" t="str">
            <v>:</v>
          </cell>
          <cell r="K1331" t="str">
            <v>NC</v>
          </cell>
          <cell r="M1331" t="str">
            <v>V</v>
          </cell>
          <cell r="N1331">
            <v>38461.761400462965</v>
          </cell>
          <cell r="O1331" t="str">
            <v>GCHATEAUGIRON</v>
          </cell>
          <cell r="P1331">
            <v>38681.435902777775</v>
          </cell>
        </row>
        <row r="1332">
          <cell r="A1332" t="str">
            <v>1982</v>
          </cell>
          <cell r="B1332" t="str">
            <v>LT</v>
          </cell>
          <cell r="C1332" t="str">
            <v>AG_SC</v>
          </cell>
          <cell r="D1332" t="str">
            <v>A00</v>
          </cell>
          <cell r="E1332" t="str">
            <v>FTE</v>
          </cell>
          <cell r="F1332" t="str">
            <v>T</v>
          </cell>
          <cell r="G1332" t="str">
            <v>TOTAL</v>
          </cell>
          <cell r="H1332" t="str">
            <v>RSE</v>
          </cell>
          <cell r="J1332" t="str">
            <v>:</v>
          </cell>
          <cell r="K1332" t="str">
            <v>NC</v>
          </cell>
          <cell r="M1332" t="str">
            <v>V</v>
          </cell>
          <cell r="N1332">
            <v>38461.761400462965</v>
          </cell>
          <cell r="O1332" t="str">
            <v>GCHATEAUGIRON</v>
          </cell>
          <cell r="P1332">
            <v>38681.435868055552</v>
          </cell>
        </row>
        <row r="1333">
          <cell r="A1333" t="str">
            <v>1981</v>
          </cell>
          <cell r="B1333" t="str">
            <v>LT</v>
          </cell>
          <cell r="C1333" t="str">
            <v>AG_SC</v>
          </cell>
          <cell r="D1333" t="str">
            <v>A00</v>
          </cell>
          <cell r="E1333" t="str">
            <v>FTE</v>
          </cell>
          <cell r="F1333" t="str">
            <v>T</v>
          </cell>
          <cell r="G1333" t="str">
            <v>TOTAL</v>
          </cell>
          <cell r="H1333" t="str">
            <v>RSE</v>
          </cell>
          <cell r="J1333" t="str">
            <v>:</v>
          </cell>
          <cell r="K1333" t="str">
            <v>NC</v>
          </cell>
          <cell r="M1333" t="str">
            <v>V</v>
          </cell>
          <cell r="N1333">
            <v>38461.761400462965</v>
          </cell>
          <cell r="O1333" t="str">
            <v>GCHATEAUGIRON</v>
          </cell>
          <cell r="P1333">
            <v>38681.435844907406</v>
          </cell>
        </row>
        <row r="1334">
          <cell r="A1334" t="str">
            <v>1980</v>
          </cell>
          <cell r="B1334" t="str">
            <v>LT</v>
          </cell>
          <cell r="C1334" t="str">
            <v>AG_SC</v>
          </cell>
          <cell r="D1334" t="str">
            <v>A00</v>
          </cell>
          <cell r="E1334" t="str">
            <v>FTE</v>
          </cell>
          <cell r="F1334" t="str">
            <v>T</v>
          </cell>
          <cell r="G1334" t="str">
            <v>TOTAL</v>
          </cell>
          <cell r="H1334" t="str">
            <v>RSE</v>
          </cell>
          <cell r="J1334" t="str">
            <v>:</v>
          </cell>
          <cell r="K1334" t="str">
            <v>NC</v>
          </cell>
          <cell r="M1334" t="str">
            <v>V</v>
          </cell>
          <cell r="N1334">
            <v>38461.761400462965</v>
          </cell>
          <cell r="O1334" t="str">
            <v>GCHATEAUGIRON</v>
          </cell>
          <cell r="P1334">
            <v>38681.43582175926</v>
          </cell>
        </row>
        <row r="1335">
          <cell r="A1335" t="str">
            <v>2002</v>
          </cell>
          <cell r="B1335" t="str">
            <v>HU</v>
          </cell>
          <cell r="C1335" t="str">
            <v>AG_SC</v>
          </cell>
          <cell r="D1335" t="str">
            <v>A00</v>
          </cell>
          <cell r="E1335" t="str">
            <v>FTE</v>
          </cell>
          <cell r="F1335" t="str">
            <v>T</v>
          </cell>
          <cell r="G1335" t="str">
            <v>TOTAL</v>
          </cell>
          <cell r="H1335" t="str">
            <v>RSE</v>
          </cell>
          <cell r="I1335">
            <v>1169</v>
          </cell>
          <cell r="K1335" t="str">
            <v>MS</v>
          </cell>
          <cell r="M1335" t="str">
            <v>V</v>
          </cell>
          <cell r="N1335">
            <v>38461.761400462965</v>
          </cell>
          <cell r="O1335" t="str">
            <v>GCHATEAUGIRON</v>
          </cell>
          <cell r="P1335">
            <v>38681.438275462962</v>
          </cell>
          <cell r="Q1335" t="str">
            <v>gchateaug</v>
          </cell>
        </row>
        <row r="1336">
          <cell r="A1336" t="str">
            <v>2001</v>
          </cell>
          <cell r="B1336" t="str">
            <v>HU</v>
          </cell>
          <cell r="C1336" t="str">
            <v>AG_SC</v>
          </cell>
          <cell r="D1336" t="str">
            <v>A00</v>
          </cell>
          <cell r="E1336" t="str">
            <v>FTE</v>
          </cell>
          <cell r="F1336" t="str">
            <v>T</v>
          </cell>
          <cell r="G1336" t="str">
            <v>TOTAL</v>
          </cell>
          <cell r="H1336" t="str">
            <v>RSE</v>
          </cell>
          <cell r="I1336">
            <v>1119</v>
          </cell>
          <cell r="K1336" t="str">
            <v>NC</v>
          </cell>
          <cell r="M1336" t="str">
            <v>V</v>
          </cell>
          <cell r="N1336">
            <v>38461.761400462965</v>
          </cell>
          <cell r="O1336" t="str">
            <v>GCHATEAUGIRON</v>
          </cell>
          <cell r="P1336">
            <v>38681.437974537039</v>
          </cell>
        </row>
        <row r="1337">
          <cell r="A1337" t="str">
            <v>2000</v>
          </cell>
          <cell r="B1337" t="str">
            <v>HU</v>
          </cell>
          <cell r="C1337" t="str">
            <v>AG_SC</v>
          </cell>
          <cell r="D1337" t="str">
            <v>A00</v>
          </cell>
          <cell r="E1337" t="str">
            <v>FTE</v>
          </cell>
          <cell r="F1337" t="str">
            <v>T</v>
          </cell>
          <cell r="G1337" t="str">
            <v>TOTAL</v>
          </cell>
          <cell r="H1337" t="str">
            <v>RSE</v>
          </cell>
          <cell r="I1337">
            <v>1099</v>
          </cell>
          <cell r="K1337" t="str">
            <v>NC</v>
          </cell>
          <cell r="M1337" t="str">
            <v>V</v>
          </cell>
          <cell r="N1337">
            <v>38461.761400462965</v>
          </cell>
          <cell r="O1337" t="str">
            <v>GCHATEAUGIRON</v>
          </cell>
          <cell r="P1337">
            <v>38681.437708333331</v>
          </cell>
        </row>
        <row r="1338">
          <cell r="A1338" t="str">
            <v>1999</v>
          </cell>
          <cell r="B1338" t="str">
            <v>HU</v>
          </cell>
          <cell r="C1338" t="str">
            <v>AG_SC</v>
          </cell>
          <cell r="D1338" t="str">
            <v>A00</v>
          </cell>
          <cell r="E1338" t="str">
            <v>FTE</v>
          </cell>
          <cell r="F1338" t="str">
            <v>T</v>
          </cell>
          <cell r="G1338" t="str">
            <v>TOTAL</v>
          </cell>
          <cell r="H1338" t="str">
            <v>RSE</v>
          </cell>
          <cell r="I1338">
            <v>1095</v>
          </cell>
          <cell r="K1338" t="str">
            <v>NC</v>
          </cell>
          <cell r="M1338" t="str">
            <v>V</v>
          </cell>
          <cell r="N1338">
            <v>38461.761400462965</v>
          </cell>
          <cell r="O1338" t="str">
            <v>GCHATEAUGIRON</v>
          </cell>
          <cell r="P1338">
            <v>38681.437476851854</v>
          </cell>
        </row>
        <row r="1339">
          <cell r="A1339" t="str">
            <v>1998</v>
          </cell>
          <cell r="B1339" t="str">
            <v>HU</v>
          </cell>
          <cell r="C1339" t="str">
            <v>AG_SC</v>
          </cell>
          <cell r="D1339" t="str">
            <v>A00</v>
          </cell>
          <cell r="E1339" t="str">
            <v>FTE</v>
          </cell>
          <cell r="F1339" t="str">
            <v>T</v>
          </cell>
          <cell r="G1339" t="str">
            <v>TOTAL</v>
          </cell>
          <cell r="H1339" t="str">
            <v>RSE</v>
          </cell>
          <cell r="I1339">
            <v>950</v>
          </cell>
          <cell r="K1339" t="str">
            <v>NC</v>
          </cell>
          <cell r="M1339" t="str">
            <v>V</v>
          </cell>
          <cell r="N1339">
            <v>38461.761400462965</v>
          </cell>
          <cell r="O1339" t="str">
            <v>GCHATEAUGIRON</v>
          </cell>
          <cell r="P1339">
            <v>38681.437245370369</v>
          </cell>
        </row>
        <row r="1340">
          <cell r="A1340" t="str">
            <v>1997</v>
          </cell>
          <cell r="B1340" t="str">
            <v>HU</v>
          </cell>
          <cell r="C1340" t="str">
            <v>AG_SC</v>
          </cell>
          <cell r="D1340" t="str">
            <v>A00</v>
          </cell>
          <cell r="E1340" t="str">
            <v>FTE</v>
          </cell>
          <cell r="F1340" t="str">
            <v>T</v>
          </cell>
          <cell r="G1340" t="str">
            <v>TOTAL</v>
          </cell>
          <cell r="H1340" t="str">
            <v>RSE</v>
          </cell>
          <cell r="I1340">
            <v>957</v>
          </cell>
          <cell r="K1340" t="str">
            <v>NC</v>
          </cell>
          <cell r="M1340" t="str">
            <v>V</v>
          </cell>
          <cell r="N1340">
            <v>38461.761400462965</v>
          </cell>
          <cell r="O1340" t="str">
            <v>GCHATEAUGIRON</v>
          </cell>
          <cell r="P1340">
            <v>38681.437048611115</v>
          </cell>
        </row>
        <row r="1341">
          <cell r="A1341" t="str">
            <v>1996</v>
          </cell>
          <cell r="B1341" t="str">
            <v>HU</v>
          </cell>
          <cell r="C1341" t="str">
            <v>AG_SC</v>
          </cell>
          <cell r="D1341" t="str">
            <v>A00</v>
          </cell>
          <cell r="E1341" t="str">
            <v>FTE</v>
          </cell>
          <cell r="F1341" t="str">
            <v>T</v>
          </cell>
          <cell r="G1341" t="str">
            <v>TOTAL</v>
          </cell>
          <cell r="H1341" t="str">
            <v>RSE</v>
          </cell>
          <cell r="I1341">
            <v>966</v>
          </cell>
          <cell r="K1341" t="str">
            <v>NC</v>
          </cell>
          <cell r="M1341" t="str">
            <v>V</v>
          </cell>
          <cell r="N1341">
            <v>38461.761400462965</v>
          </cell>
          <cell r="O1341" t="str">
            <v>GCHATEAUGIRON</v>
          </cell>
          <cell r="P1341">
            <v>38681.436874999999</v>
          </cell>
        </row>
        <row r="1342">
          <cell r="A1342" t="str">
            <v>1995</v>
          </cell>
          <cell r="B1342" t="str">
            <v>HU</v>
          </cell>
          <cell r="C1342" t="str">
            <v>AG_SC</v>
          </cell>
          <cell r="D1342" t="str">
            <v>A00</v>
          </cell>
          <cell r="E1342" t="str">
            <v>FTE</v>
          </cell>
          <cell r="F1342" t="str">
            <v>T</v>
          </cell>
          <cell r="G1342" t="str">
            <v>TOTAL</v>
          </cell>
          <cell r="H1342" t="str">
            <v>RSE</v>
          </cell>
          <cell r="I1342">
            <v>1020</v>
          </cell>
          <cell r="K1342" t="str">
            <v>NC</v>
          </cell>
          <cell r="M1342" t="str">
            <v>V</v>
          </cell>
          <cell r="N1342">
            <v>38461.761400462965</v>
          </cell>
          <cell r="O1342" t="str">
            <v>GCHATEAUGIRON</v>
          </cell>
          <cell r="P1342">
            <v>38681.436724537038</v>
          </cell>
        </row>
        <row r="1343">
          <cell r="A1343" t="str">
            <v>1994</v>
          </cell>
          <cell r="B1343" t="str">
            <v>HU</v>
          </cell>
          <cell r="C1343" t="str">
            <v>AG_SC</v>
          </cell>
          <cell r="D1343" t="str">
            <v>A00</v>
          </cell>
          <cell r="E1343" t="str">
            <v>FTE</v>
          </cell>
          <cell r="F1343" t="str">
            <v>T</v>
          </cell>
          <cell r="G1343" t="str">
            <v>TOTAL</v>
          </cell>
          <cell r="H1343" t="str">
            <v>RSE</v>
          </cell>
          <cell r="I1343">
            <v>1219</v>
          </cell>
          <cell r="K1343" t="str">
            <v>NC</v>
          </cell>
          <cell r="M1343" t="str">
            <v>V</v>
          </cell>
          <cell r="N1343">
            <v>38461.761400462965</v>
          </cell>
          <cell r="O1343" t="str">
            <v>GCHATEAUGIRON</v>
          </cell>
          <cell r="P1343">
            <v>38681.436585648145</v>
          </cell>
        </row>
        <row r="1344">
          <cell r="A1344" t="str">
            <v>1993</v>
          </cell>
          <cell r="B1344" t="str">
            <v>HU</v>
          </cell>
          <cell r="C1344" t="str">
            <v>AG_SC</v>
          </cell>
          <cell r="D1344" t="str">
            <v>A00</v>
          </cell>
          <cell r="E1344" t="str">
            <v>FTE</v>
          </cell>
          <cell r="F1344" t="str">
            <v>T</v>
          </cell>
          <cell r="G1344" t="str">
            <v>TOTAL</v>
          </cell>
          <cell r="H1344" t="str">
            <v>RSE</v>
          </cell>
          <cell r="I1344">
            <v>1263</v>
          </cell>
          <cell r="K1344" t="str">
            <v>NC</v>
          </cell>
          <cell r="M1344" t="str">
            <v>V</v>
          </cell>
          <cell r="N1344">
            <v>38461.761400462965</v>
          </cell>
          <cell r="O1344" t="str">
            <v>GCHATEAUGIRON</v>
          </cell>
          <cell r="P1344">
            <v>38681.436481481483</v>
          </cell>
        </row>
        <row r="1345">
          <cell r="A1345" t="str">
            <v>1992</v>
          </cell>
          <cell r="B1345" t="str">
            <v>HU</v>
          </cell>
          <cell r="C1345" t="str">
            <v>AG_SC</v>
          </cell>
          <cell r="D1345" t="str">
            <v>A00</v>
          </cell>
          <cell r="E1345" t="str">
            <v>FTE</v>
          </cell>
          <cell r="F1345" t="str">
            <v>T</v>
          </cell>
          <cell r="G1345" t="str">
            <v>TOTAL</v>
          </cell>
          <cell r="H1345" t="str">
            <v>RSE</v>
          </cell>
          <cell r="I1345">
            <v>1244</v>
          </cell>
          <cell r="K1345" t="str">
            <v>NC</v>
          </cell>
          <cell r="M1345" t="str">
            <v>V</v>
          </cell>
          <cell r="N1345">
            <v>38461.761400462965</v>
          </cell>
          <cell r="O1345" t="str">
            <v>GCHATEAUGIRON</v>
          </cell>
          <cell r="P1345">
            <v>38681.436388888891</v>
          </cell>
        </row>
        <row r="1346">
          <cell r="A1346" t="str">
            <v>1991</v>
          </cell>
          <cell r="B1346" t="str">
            <v>HU</v>
          </cell>
          <cell r="C1346" t="str">
            <v>AG_SC</v>
          </cell>
          <cell r="D1346" t="str">
            <v>A00</v>
          </cell>
          <cell r="E1346" t="str">
            <v>FTE</v>
          </cell>
          <cell r="F1346" t="str">
            <v>T</v>
          </cell>
          <cell r="G1346" t="str">
            <v>TOTAL</v>
          </cell>
          <cell r="H1346" t="str">
            <v>RSE</v>
          </cell>
          <cell r="I1346">
            <v>1460</v>
          </cell>
          <cell r="K1346" t="str">
            <v>NC</v>
          </cell>
          <cell r="M1346" t="str">
            <v>V</v>
          </cell>
          <cell r="N1346">
            <v>38461.761400462965</v>
          </cell>
          <cell r="O1346" t="str">
            <v>GCHATEAUGIRON</v>
          </cell>
          <cell r="P1346">
            <v>38681.436307870368</v>
          </cell>
        </row>
        <row r="1347">
          <cell r="A1347" t="str">
            <v>1990</v>
          </cell>
          <cell r="B1347" t="str">
            <v>HU</v>
          </cell>
          <cell r="C1347" t="str">
            <v>AG_SC</v>
          </cell>
          <cell r="D1347" t="str">
            <v>A00</v>
          </cell>
          <cell r="E1347" t="str">
            <v>FTE</v>
          </cell>
          <cell r="F1347" t="str">
            <v>T</v>
          </cell>
          <cell r="G1347" t="str">
            <v>TOTAL</v>
          </cell>
          <cell r="H1347" t="str">
            <v>RSE</v>
          </cell>
          <cell r="I1347">
            <v>1664</v>
          </cell>
          <cell r="K1347" t="str">
            <v>NC</v>
          </cell>
          <cell r="M1347" t="str">
            <v>V</v>
          </cell>
          <cell r="N1347">
            <v>38461.761400462965</v>
          </cell>
          <cell r="O1347" t="str">
            <v>GCHATEAUGIRON</v>
          </cell>
          <cell r="P1347">
            <v>38681.436238425929</v>
          </cell>
        </row>
        <row r="1348">
          <cell r="A1348" t="str">
            <v>1989</v>
          </cell>
          <cell r="B1348" t="str">
            <v>HU</v>
          </cell>
          <cell r="C1348" t="str">
            <v>AG_SC</v>
          </cell>
          <cell r="D1348" t="str">
            <v>A00</v>
          </cell>
          <cell r="E1348" t="str">
            <v>FTE</v>
          </cell>
          <cell r="F1348" t="str">
            <v>T</v>
          </cell>
          <cell r="G1348" t="str">
            <v>TOTAL</v>
          </cell>
          <cell r="H1348" t="str">
            <v>RSE</v>
          </cell>
          <cell r="I1348">
            <v>1784</v>
          </cell>
          <cell r="K1348" t="str">
            <v>NC</v>
          </cell>
          <cell r="M1348" t="str">
            <v>V</v>
          </cell>
          <cell r="N1348">
            <v>38461.761400462965</v>
          </cell>
          <cell r="O1348" t="str">
            <v>GCHATEAUGIRON</v>
          </cell>
          <cell r="P1348">
            <v>38681.436168981483</v>
          </cell>
        </row>
        <row r="1349">
          <cell r="A1349" t="str">
            <v>1988</v>
          </cell>
          <cell r="B1349" t="str">
            <v>HU</v>
          </cell>
          <cell r="C1349" t="str">
            <v>AG_SC</v>
          </cell>
          <cell r="D1349" t="str">
            <v>A00</v>
          </cell>
          <cell r="E1349" t="str">
            <v>FTE</v>
          </cell>
          <cell r="F1349" t="str">
            <v>T</v>
          </cell>
          <cell r="G1349" t="str">
            <v>TOTAL</v>
          </cell>
          <cell r="H1349" t="str">
            <v>RSE</v>
          </cell>
          <cell r="I1349">
            <v>1759</v>
          </cell>
          <cell r="K1349" t="str">
            <v>NC</v>
          </cell>
          <cell r="M1349" t="str">
            <v>V</v>
          </cell>
          <cell r="N1349">
            <v>38461.761400462965</v>
          </cell>
          <cell r="O1349" t="str">
            <v>GCHATEAUGIRON</v>
          </cell>
          <cell r="P1349">
            <v>38681.436111111114</v>
          </cell>
        </row>
        <row r="1350">
          <cell r="A1350" t="str">
            <v>1987</v>
          </cell>
          <cell r="B1350" t="str">
            <v>HU</v>
          </cell>
          <cell r="C1350" t="str">
            <v>AG_SC</v>
          </cell>
          <cell r="D1350" t="str">
            <v>A00</v>
          </cell>
          <cell r="E1350" t="str">
            <v>FTE</v>
          </cell>
          <cell r="F1350" t="str">
            <v>T</v>
          </cell>
          <cell r="G1350" t="str">
            <v>TOTAL</v>
          </cell>
          <cell r="H1350" t="str">
            <v>RSE</v>
          </cell>
          <cell r="I1350">
            <v>1796</v>
          </cell>
          <cell r="K1350" t="str">
            <v>NC</v>
          </cell>
          <cell r="M1350" t="str">
            <v>V</v>
          </cell>
          <cell r="N1350">
            <v>38461.761400462965</v>
          </cell>
          <cell r="O1350" t="str">
            <v>GCHATEAUGIRON</v>
          </cell>
          <cell r="P1350">
            <v>38681.436064814814</v>
          </cell>
        </row>
        <row r="1351">
          <cell r="A1351" t="str">
            <v>1986</v>
          </cell>
          <cell r="B1351" t="str">
            <v>HU</v>
          </cell>
          <cell r="C1351" t="str">
            <v>AG_SC</v>
          </cell>
          <cell r="D1351" t="str">
            <v>A00</v>
          </cell>
          <cell r="E1351" t="str">
            <v>FTE</v>
          </cell>
          <cell r="F1351" t="str">
            <v>T</v>
          </cell>
          <cell r="G1351" t="str">
            <v>TOTAL</v>
          </cell>
          <cell r="H1351" t="str">
            <v>RSE</v>
          </cell>
          <cell r="J1351" t="str">
            <v>:</v>
          </cell>
          <cell r="K1351" t="str">
            <v>NC</v>
          </cell>
          <cell r="M1351" t="str">
            <v>V</v>
          </cell>
          <cell r="N1351">
            <v>38461.761400462965</v>
          </cell>
          <cell r="O1351" t="str">
            <v>GCHATEAUGIRON</v>
          </cell>
          <cell r="P1351">
            <v>38681.436018518521</v>
          </cell>
        </row>
        <row r="1352">
          <cell r="A1352" t="str">
            <v>1985</v>
          </cell>
          <cell r="B1352" t="str">
            <v>HU</v>
          </cell>
          <cell r="C1352" t="str">
            <v>AG_SC</v>
          </cell>
          <cell r="D1352" t="str">
            <v>A00</v>
          </cell>
          <cell r="E1352" t="str">
            <v>FTE</v>
          </cell>
          <cell r="F1352" t="str">
            <v>T</v>
          </cell>
          <cell r="G1352" t="str">
            <v>TOTAL</v>
          </cell>
          <cell r="H1352" t="str">
            <v>RSE</v>
          </cell>
          <cell r="J1352" t="str">
            <v>:</v>
          </cell>
          <cell r="K1352" t="str">
            <v>NC</v>
          </cell>
          <cell r="M1352" t="str">
            <v>V</v>
          </cell>
          <cell r="N1352">
            <v>38461.761400462965</v>
          </cell>
          <cell r="O1352" t="str">
            <v>GCHATEAUGIRON</v>
          </cell>
          <cell r="P1352">
            <v>38681.435972222222</v>
          </cell>
        </row>
        <row r="1353">
          <cell r="A1353" t="str">
            <v>1984</v>
          </cell>
          <cell r="B1353" t="str">
            <v>HU</v>
          </cell>
          <cell r="C1353" t="str">
            <v>AG_SC</v>
          </cell>
          <cell r="D1353" t="str">
            <v>A00</v>
          </cell>
          <cell r="E1353" t="str">
            <v>FTE</v>
          </cell>
          <cell r="F1353" t="str">
            <v>T</v>
          </cell>
          <cell r="G1353" t="str">
            <v>TOTAL</v>
          </cell>
          <cell r="H1353" t="str">
            <v>RSE</v>
          </cell>
          <cell r="J1353" t="str">
            <v>:</v>
          </cell>
          <cell r="K1353" t="str">
            <v>NC</v>
          </cell>
          <cell r="M1353" t="str">
            <v>V</v>
          </cell>
          <cell r="N1353">
            <v>38461.761400462965</v>
          </cell>
          <cell r="O1353" t="str">
            <v>GCHATEAUGIRON</v>
          </cell>
          <cell r="P1353">
            <v>38681.435937499999</v>
          </cell>
        </row>
        <row r="1354">
          <cell r="A1354" t="str">
            <v>1983</v>
          </cell>
          <cell r="B1354" t="str">
            <v>HU</v>
          </cell>
          <cell r="C1354" t="str">
            <v>AG_SC</v>
          </cell>
          <cell r="D1354" t="str">
            <v>A00</v>
          </cell>
          <cell r="E1354" t="str">
            <v>FTE</v>
          </cell>
          <cell r="F1354" t="str">
            <v>T</v>
          </cell>
          <cell r="G1354" t="str">
            <v>TOTAL</v>
          </cell>
          <cell r="H1354" t="str">
            <v>RSE</v>
          </cell>
          <cell r="J1354" t="str">
            <v>:</v>
          </cell>
          <cell r="K1354" t="str">
            <v>NC</v>
          </cell>
          <cell r="M1354" t="str">
            <v>V</v>
          </cell>
          <cell r="N1354">
            <v>38461.761400462965</v>
          </cell>
          <cell r="O1354" t="str">
            <v>GCHATEAUGIRON</v>
          </cell>
          <cell r="P1354">
            <v>38681.435902777775</v>
          </cell>
        </row>
        <row r="1355">
          <cell r="A1355" t="str">
            <v>1982</v>
          </cell>
          <cell r="B1355" t="str">
            <v>HU</v>
          </cell>
          <cell r="C1355" t="str">
            <v>AG_SC</v>
          </cell>
          <cell r="D1355" t="str">
            <v>A00</v>
          </cell>
          <cell r="E1355" t="str">
            <v>FTE</v>
          </cell>
          <cell r="F1355" t="str">
            <v>T</v>
          </cell>
          <cell r="G1355" t="str">
            <v>TOTAL</v>
          </cell>
          <cell r="H1355" t="str">
            <v>RSE</v>
          </cell>
          <cell r="J1355" t="str">
            <v>:</v>
          </cell>
          <cell r="K1355" t="str">
            <v>NC</v>
          </cell>
          <cell r="M1355" t="str">
            <v>V</v>
          </cell>
          <cell r="N1355">
            <v>38461.761400462965</v>
          </cell>
          <cell r="O1355" t="str">
            <v>GCHATEAUGIRON</v>
          </cell>
          <cell r="P1355">
            <v>38681.435868055552</v>
          </cell>
        </row>
        <row r="1356">
          <cell r="A1356" t="str">
            <v>1981</v>
          </cell>
          <cell r="B1356" t="str">
            <v>HU</v>
          </cell>
          <cell r="C1356" t="str">
            <v>AG_SC</v>
          </cell>
          <cell r="D1356" t="str">
            <v>A00</v>
          </cell>
          <cell r="E1356" t="str">
            <v>FTE</v>
          </cell>
          <cell r="F1356" t="str">
            <v>T</v>
          </cell>
          <cell r="G1356" t="str">
            <v>TOTAL</v>
          </cell>
          <cell r="H1356" t="str">
            <v>RSE</v>
          </cell>
          <cell r="J1356" t="str">
            <v>:</v>
          </cell>
          <cell r="K1356" t="str">
            <v>NC</v>
          </cell>
          <cell r="M1356" t="str">
            <v>V</v>
          </cell>
          <cell r="N1356">
            <v>38461.761400462965</v>
          </cell>
          <cell r="O1356" t="str">
            <v>GCHATEAUGIRON</v>
          </cell>
          <cell r="P1356">
            <v>38681.435844907406</v>
          </cell>
        </row>
        <row r="1357">
          <cell r="A1357" t="str">
            <v>1980</v>
          </cell>
          <cell r="B1357" t="str">
            <v>HU</v>
          </cell>
          <cell r="C1357" t="str">
            <v>AG_SC</v>
          </cell>
          <cell r="D1357" t="str">
            <v>A00</v>
          </cell>
          <cell r="E1357" t="str">
            <v>FTE</v>
          </cell>
          <cell r="F1357" t="str">
            <v>T</v>
          </cell>
          <cell r="G1357" t="str">
            <v>TOTAL</v>
          </cell>
          <cell r="H1357" t="str">
            <v>RSE</v>
          </cell>
          <cell r="J1357" t="str">
            <v>:</v>
          </cell>
          <cell r="K1357" t="str">
            <v>NC</v>
          </cell>
          <cell r="M1357" t="str">
            <v>V</v>
          </cell>
          <cell r="N1357">
            <v>38461.761400462965</v>
          </cell>
          <cell r="O1357" t="str">
            <v>GCHATEAUGIRON</v>
          </cell>
          <cell r="P1357">
            <v>38681.43582175926</v>
          </cell>
        </row>
        <row r="1358">
          <cell r="A1358" t="str">
            <v>2002</v>
          </cell>
          <cell r="B1358" t="str">
            <v>PL</v>
          </cell>
          <cell r="C1358" t="str">
            <v>AG_SC</v>
          </cell>
          <cell r="D1358" t="str">
            <v>A00</v>
          </cell>
          <cell r="E1358" t="str">
            <v>FTE</v>
          </cell>
          <cell r="F1358" t="str">
            <v>T</v>
          </cell>
          <cell r="G1358" t="str">
            <v>TOTAL</v>
          </cell>
          <cell r="H1358" t="str">
            <v>RSE</v>
          </cell>
          <cell r="I1358">
            <v>4889</v>
          </cell>
          <cell r="K1358" t="str">
            <v>MS</v>
          </cell>
          <cell r="M1358" t="str">
            <v>V</v>
          </cell>
          <cell r="N1358">
            <v>38461.761400462965</v>
          </cell>
          <cell r="O1358" t="str">
            <v>GCHATEAUGIRON</v>
          </cell>
          <cell r="P1358">
            <v>38681.438344907408</v>
          </cell>
          <cell r="Q1358" t="str">
            <v>gchateaug</v>
          </cell>
        </row>
        <row r="1359">
          <cell r="A1359" t="str">
            <v>2001</v>
          </cell>
          <cell r="B1359" t="str">
            <v>PL</v>
          </cell>
          <cell r="C1359" t="str">
            <v>AG_SC</v>
          </cell>
          <cell r="D1359" t="str">
            <v>A00</v>
          </cell>
          <cell r="E1359" t="str">
            <v>FTE</v>
          </cell>
          <cell r="F1359" t="str">
            <v>T</v>
          </cell>
          <cell r="G1359" t="str">
            <v>TOTAL</v>
          </cell>
          <cell r="H1359" t="str">
            <v>RSE</v>
          </cell>
          <cell r="I1359">
            <v>5407</v>
          </cell>
          <cell r="K1359" t="str">
            <v>NC</v>
          </cell>
          <cell r="M1359" t="str">
            <v>V</v>
          </cell>
          <cell r="N1359">
            <v>38461.761400462965</v>
          </cell>
          <cell r="O1359" t="str">
            <v>GCHATEAUGIRON</v>
          </cell>
          <cell r="P1359">
            <v>38681.438032407408</v>
          </cell>
        </row>
        <row r="1360">
          <cell r="A1360" t="str">
            <v>2000</v>
          </cell>
          <cell r="B1360" t="str">
            <v>PL</v>
          </cell>
          <cell r="C1360" t="str">
            <v>AG_SC</v>
          </cell>
          <cell r="D1360" t="str">
            <v>A00</v>
          </cell>
          <cell r="E1360" t="str">
            <v>FTE</v>
          </cell>
          <cell r="F1360" t="str">
            <v>T</v>
          </cell>
          <cell r="G1360" t="str">
            <v>TOTAL</v>
          </cell>
          <cell r="H1360" t="str">
            <v>RSE</v>
          </cell>
          <cell r="I1360">
            <v>5554</v>
          </cell>
          <cell r="K1360" t="str">
            <v>NC</v>
          </cell>
          <cell r="M1360" t="str">
            <v>V</v>
          </cell>
          <cell r="N1360">
            <v>38461.761400462965</v>
          </cell>
          <cell r="O1360" t="str">
            <v>GCHATEAUGIRON</v>
          </cell>
          <cell r="P1360">
            <v>38681.437754629631</v>
          </cell>
        </row>
        <row r="1361">
          <cell r="A1361" t="str">
            <v>1999</v>
          </cell>
          <cell r="B1361" t="str">
            <v>PL</v>
          </cell>
          <cell r="C1361" t="str">
            <v>AG_SC</v>
          </cell>
          <cell r="D1361" t="str">
            <v>A00</v>
          </cell>
          <cell r="E1361" t="str">
            <v>FTE</v>
          </cell>
          <cell r="F1361" t="str">
            <v>T</v>
          </cell>
          <cell r="G1361" t="str">
            <v>TOTAL</v>
          </cell>
          <cell r="H1361" t="str">
            <v>RSE</v>
          </cell>
          <cell r="I1361">
            <v>5491</v>
          </cell>
          <cell r="K1361" t="str">
            <v>NC</v>
          </cell>
          <cell r="M1361" t="str">
            <v>V</v>
          </cell>
          <cell r="N1361">
            <v>38461.761400462965</v>
          </cell>
          <cell r="O1361" t="str">
            <v>GCHATEAUGIRON</v>
          </cell>
          <cell r="P1361">
            <v>38681.437523148146</v>
          </cell>
        </row>
        <row r="1362">
          <cell r="A1362" t="str">
            <v>1998</v>
          </cell>
          <cell r="B1362" t="str">
            <v>PL</v>
          </cell>
          <cell r="C1362" t="str">
            <v>AG_SC</v>
          </cell>
          <cell r="D1362" t="str">
            <v>A00</v>
          </cell>
          <cell r="E1362" t="str">
            <v>FTE</v>
          </cell>
          <cell r="F1362" t="str">
            <v>T</v>
          </cell>
          <cell r="G1362" t="str">
            <v>TOTAL</v>
          </cell>
          <cell r="H1362" t="str">
            <v>RSE</v>
          </cell>
          <cell r="I1362">
            <v>4865</v>
          </cell>
          <cell r="K1362" t="str">
            <v>NC</v>
          </cell>
          <cell r="M1362" t="str">
            <v>V</v>
          </cell>
          <cell r="N1362">
            <v>38461.761400462965</v>
          </cell>
          <cell r="O1362" t="str">
            <v>GCHATEAUGIRON</v>
          </cell>
          <cell r="P1362">
            <v>38681.437280092592</v>
          </cell>
        </row>
        <row r="1363">
          <cell r="A1363" t="str">
            <v>1997</v>
          </cell>
          <cell r="B1363" t="str">
            <v>PL</v>
          </cell>
          <cell r="C1363" t="str">
            <v>AG_SC</v>
          </cell>
          <cell r="D1363" t="str">
            <v>A00</v>
          </cell>
          <cell r="E1363" t="str">
            <v>FTE</v>
          </cell>
          <cell r="F1363" t="str">
            <v>T</v>
          </cell>
          <cell r="G1363" t="str">
            <v>TOTAL</v>
          </cell>
          <cell r="H1363" t="str">
            <v>RSE</v>
          </cell>
          <cell r="I1363">
            <v>5009</v>
          </cell>
          <cell r="K1363" t="str">
            <v>NC</v>
          </cell>
          <cell r="M1363" t="str">
            <v>V</v>
          </cell>
          <cell r="N1363">
            <v>38461.761400462965</v>
          </cell>
          <cell r="O1363" t="str">
            <v>GCHATEAUGIRON</v>
          </cell>
          <cell r="P1363">
            <v>38681.437083333331</v>
          </cell>
        </row>
        <row r="1364">
          <cell r="A1364" t="str">
            <v>1996</v>
          </cell>
          <cell r="B1364" t="str">
            <v>PL</v>
          </cell>
          <cell r="C1364" t="str">
            <v>AG_SC</v>
          </cell>
          <cell r="D1364" t="str">
            <v>A00</v>
          </cell>
          <cell r="E1364" t="str">
            <v>FTE</v>
          </cell>
          <cell r="F1364" t="str">
            <v>T</v>
          </cell>
          <cell r="G1364" t="str">
            <v>TOTAL</v>
          </cell>
          <cell r="H1364" t="str">
            <v>RSE</v>
          </cell>
          <cell r="I1364">
            <v>5121</v>
          </cell>
          <cell r="K1364" t="str">
            <v>NC</v>
          </cell>
          <cell r="M1364" t="str">
            <v>V</v>
          </cell>
          <cell r="N1364">
            <v>38461.761400462965</v>
          </cell>
          <cell r="O1364" t="str">
            <v>GCHATEAUGIRON</v>
          </cell>
          <cell r="P1364">
            <v>38681.436909722222</v>
          </cell>
        </row>
        <row r="1365">
          <cell r="A1365" t="str">
            <v>1995</v>
          </cell>
          <cell r="B1365" t="str">
            <v>PL</v>
          </cell>
          <cell r="C1365" t="str">
            <v>AG_SC</v>
          </cell>
          <cell r="D1365" t="str">
            <v>A00</v>
          </cell>
          <cell r="E1365" t="str">
            <v>FTE</v>
          </cell>
          <cell r="F1365" t="str">
            <v>T</v>
          </cell>
          <cell r="G1365" t="str">
            <v>TOTAL</v>
          </cell>
          <cell r="H1365" t="str">
            <v>RSE</v>
          </cell>
          <cell r="I1365">
            <v>5054</v>
          </cell>
          <cell r="K1365" t="str">
            <v>NC</v>
          </cell>
          <cell r="M1365" t="str">
            <v>V</v>
          </cell>
          <cell r="N1365">
            <v>38461.761400462965</v>
          </cell>
          <cell r="O1365" t="str">
            <v>GCHATEAUGIRON</v>
          </cell>
          <cell r="P1365">
            <v>38681.436747685184</v>
          </cell>
        </row>
        <row r="1366">
          <cell r="A1366" t="str">
            <v>1994</v>
          </cell>
          <cell r="B1366" t="str">
            <v>PL</v>
          </cell>
          <cell r="C1366" t="str">
            <v>AG_SC</v>
          </cell>
          <cell r="D1366" t="str">
            <v>A00</v>
          </cell>
          <cell r="E1366" t="str">
            <v>FTE</v>
          </cell>
          <cell r="F1366" t="str">
            <v>T</v>
          </cell>
          <cell r="G1366" t="str">
            <v>TOTAL</v>
          </cell>
          <cell r="H1366" t="str">
            <v>RSE</v>
          </cell>
          <cell r="J1366" t="str">
            <v>:</v>
          </cell>
          <cell r="K1366" t="str">
            <v>NC</v>
          </cell>
          <cell r="M1366" t="str">
            <v>V</v>
          </cell>
          <cell r="N1366">
            <v>38461.761400462965</v>
          </cell>
          <cell r="O1366" t="str">
            <v>GCHATEAUGIRON</v>
          </cell>
          <cell r="P1366">
            <v>38681.436608796299</v>
          </cell>
        </row>
        <row r="1367">
          <cell r="A1367" t="str">
            <v>1993</v>
          </cell>
          <cell r="B1367" t="str">
            <v>PL</v>
          </cell>
          <cell r="C1367" t="str">
            <v>AG_SC</v>
          </cell>
          <cell r="D1367" t="str">
            <v>A00</v>
          </cell>
          <cell r="E1367" t="str">
            <v>FTE</v>
          </cell>
          <cell r="F1367" t="str">
            <v>T</v>
          </cell>
          <cell r="G1367" t="str">
            <v>TOTAL</v>
          </cell>
          <cell r="H1367" t="str">
            <v>RSE</v>
          </cell>
          <cell r="J1367" t="str">
            <v>:</v>
          </cell>
          <cell r="K1367" t="str">
            <v>NC</v>
          </cell>
          <cell r="M1367" t="str">
            <v>V</v>
          </cell>
          <cell r="N1367">
            <v>38461.761400462965</v>
          </cell>
          <cell r="O1367" t="str">
            <v>GCHATEAUGIRON</v>
          </cell>
          <cell r="P1367">
            <v>38681.43650462963</v>
          </cell>
        </row>
        <row r="1368">
          <cell r="A1368" t="str">
            <v>1992</v>
          </cell>
          <cell r="B1368" t="str">
            <v>PL</v>
          </cell>
          <cell r="C1368" t="str">
            <v>AG_SC</v>
          </cell>
          <cell r="D1368" t="str">
            <v>A00</v>
          </cell>
          <cell r="E1368" t="str">
            <v>FTE</v>
          </cell>
          <cell r="F1368" t="str">
            <v>T</v>
          </cell>
          <cell r="G1368" t="str">
            <v>TOTAL</v>
          </cell>
          <cell r="H1368" t="str">
            <v>RSE</v>
          </cell>
          <cell r="J1368" t="str">
            <v>:</v>
          </cell>
          <cell r="K1368" t="str">
            <v>NC</v>
          </cell>
          <cell r="M1368" t="str">
            <v>V</v>
          </cell>
          <cell r="N1368">
            <v>38461.761400462965</v>
          </cell>
          <cell r="O1368" t="str">
            <v>GCHATEAUGIRON</v>
          </cell>
          <cell r="P1368">
            <v>38681.436412037037</v>
          </cell>
        </row>
        <row r="1369">
          <cell r="A1369" t="str">
            <v>1991</v>
          </cell>
          <cell r="B1369" t="str">
            <v>PL</v>
          </cell>
          <cell r="C1369" t="str">
            <v>AG_SC</v>
          </cell>
          <cell r="D1369" t="str">
            <v>A00</v>
          </cell>
          <cell r="E1369" t="str">
            <v>FTE</v>
          </cell>
          <cell r="F1369" t="str">
            <v>T</v>
          </cell>
          <cell r="G1369" t="str">
            <v>TOTAL</v>
          </cell>
          <cell r="H1369" t="str">
            <v>RSE</v>
          </cell>
          <cell r="J1369" t="str">
            <v>:</v>
          </cell>
          <cell r="K1369" t="str">
            <v>NC</v>
          </cell>
          <cell r="M1369" t="str">
            <v>V</v>
          </cell>
          <cell r="N1369">
            <v>38461.761400462965</v>
          </cell>
          <cell r="O1369" t="str">
            <v>GCHATEAUGIRON</v>
          </cell>
          <cell r="P1369">
            <v>38681.436319444445</v>
          </cell>
        </row>
        <row r="1370">
          <cell r="A1370" t="str">
            <v>1990</v>
          </cell>
          <cell r="B1370" t="str">
            <v>PL</v>
          </cell>
          <cell r="C1370" t="str">
            <v>AG_SC</v>
          </cell>
          <cell r="D1370" t="str">
            <v>A00</v>
          </cell>
          <cell r="E1370" t="str">
            <v>FTE</v>
          </cell>
          <cell r="F1370" t="str">
            <v>T</v>
          </cell>
          <cell r="G1370" t="str">
            <v>TOTAL</v>
          </cell>
          <cell r="H1370" t="str">
            <v>RSE</v>
          </cell>
          <cell r="J1370" t="str">
            <v>:</v>
          </cell>
          <cell r="K1370" t="str">
            <v>NC</v>
          </cell>
          <cell r="M1370" t="str">
            <v>V</v>
          </cell>
          <cell r="N1370">
            <v>38461.761400462965</v>
          </cell>
          <cell r="O1370" t="str">
            <v>GCHATEAUGIRON</v>
          </cell>
          <cell r="P1370">
            <v>38681.436249999999</v>
          </cell>
        </row>
        <row r="1371">
          <cell r="A1371" t="str">
            <v>1989</v>
          </cell>
          <cell r="B1371" t="str">
            <v>PL</v>
          </cell>
          <cell r="C1371" t="str">
            <v>AG_SC</v>
          </cell>
          <cell r="D1371" t="str">
            <v>A00</v>
          </cell>
          <cell r="E1371" t="str">
            <v>FTE</v>
          </cell>
          <cell r="F1371" t="str">
            <v>T</v>
          </cell>
          <cell r="G1371" t="str">
            <v>TOTAL</v>
          </cell>
          <cell r="H1371" t="str">
            <v>RSE</v>
          </cell>
          <cell r="J1371" t="str">
            <v>:</v>
          </cell>
          <cell r="K1371" t="str">
            <v>NC</v>
          </cell>
          <cell r="M1371" t="str">
            <v>V</v>
          </cell>
          <cell r="N1371">
            <v>38461.761400462965</v>
          </cell>
          <cell r="O1371" t="str">
            <v>GCHATEAUGIRON</v>
          </cell>
          <cell r="P1371">
            <v>38681.436180555553</v>
          </cell>
        </row>
        <row r="1372">
          <cell r="A1372" t="str">
            <v>1988</v>
          </cell>
          <cell r="B1372" t="str">
            <v>PL</v>
          </cell>
          <cell r="C1372" t="str">
            <v>AG_SC</v>
          </cell>
          <cell r="D1372" t="str">
            <v>A00</v>
          </cell>
          <cell r="E1372" t="str">
            <v>FTE</v>
          </cell>
          <cell r="F1372" t="str">
            <v>T</v>
          </cell>
          <cell r="G1372" t="str">
            <v>TOTAL</v>
          </cell>
          <cell r="H1372" t="str">
            <v>RSE</v>
          </cell>
          <cell r="J1372" t="str">
            <v>:</v>
          </cell>
          <cell r="K1372" t="str">
            <v>NC</v>
          </cell>
          <cell r="M1372" t="str">
            <v>V</v>
          </cell>
          <cell r="N1372">
            <v>38461.761400462965</v>
          </cell>
          <cell r="O1372" t="str">
            <v>GCHATEAUGIRON</v>
          </cell>
          <cell r="P1372">
            <v>38681.436122685183</v>
          </cell>
        </row>
        <row r="1373">
          <cell r="A1373" t="str">
            <v>1987</v>
          </cell>
          <cell r="B1373" t="str">
            <v>PL</v>
          </cell>
          <cell r="C1373" t="str">
            <v>AG_SC</v>
          </cell>
          <cell r="D1373" t="str">
            <v>A00</v>
          </cell>
          <cell r="E1373" t="str">
            <v>FTE</v>
          </cell>
          <cell r="F1373" t="str">
            <v>T</v>
          </cell>
          <cell r="G1373" t="str">
            <v>TOTAL</v>
          </cell>
          <cell r="H1373" t="str">
            <v>RSE</v>
          </cell>
          <cell r="J1373" t="str">
            <v>:</v>
          </cell>
          <cell r="K1373" t="str">
            <v>NC</v>
          </cell>
          <cell r="M1373" t="str">
            <v>V</v>
          </cell>
          <cell r="N1373">
            <v>38461.761400462965</v>
          </cell>
          <cell r="O1373" t="str">
            <v>GCHATEAUGIRON</v>
          </cell>
          <cell r="P1373">
            <v>38681.436076388891</v>
          </cell>
        </row>
        <row r="1374">
          <cell r="A1374" t="str">
            <v>1986</v>
          </cell>
          <cell r="B1374" t="str">
            <v>PL</v>
          </cell>
          <cell r="C1374" t="str">
            <v>AG_SC</v>
          </cell>
          <cell r="D1374" t="str">
            <v>A00</v>
          </cell>
          <cell r="E1374" t="str">
            <v>FTE</v>
          </cell>
          <cell r="F1374" t="str">
            <v>T</v>
          </cell>
          <cell r="G1374" t="str">
            <v>TOTAL</v>
          </cell>
          <cell r="H1374" t="str">
            <v>RSE</v>
          </cell>
          <cell r="J1374" t="str">
            <v>:</v>
          </cell>
          <cell r="K1374" t="str">
            <v>NC</v>
          </cell>
          <cell r="M1374" t="str">
            <v>V</v>
          </cell>
          <cell r="N1374">
            <v>38461.761400462965</v>
          </cell>
          <cell r="O1374" t="str">
            <v>GCHATEAUGIRON</v>
          </cell>
          <cell r="P1374">
            <v>38681.436018518521</v>
          </cell>
        </row>
        <row r="1375">
          <cell r="A1375" t="str">
            <v>1985</v>
          </cell>
          <cell r="B1375" t="str">
            <v>PL</v>
          </cell>
          <cell r="C1375" t="str">
            <v>AG_SC</v>
          </cell>
          <cell r="D1375" t="str">
            <v>A00</v>
          </cell>
          <cell r="E1375" t="str">
            <v>FTE</v>
          </cell>
          <cell r="F1375" t="str">
            <v>T</v>
          </cell>
          <cell r="G1375" t="str">
            <v>TOTAL</v>
          </cell>
          <cell r="H1375" t="str">
            <v>RSE</v>
          </cell>
          <cell r="J1375" t="str">
            <v>:</v>
          </cell>
          <cell r="K1375" t="str">
            <v>NC</v>
          </cell>
          <cell r="M1375" t="str">
            <v>V</v>
          </cell>
          <cell r="N1375">
            <v>38461.761400462965</v>
          </cell>
          <cell r="O1375" t="str">
            <v>GCHATEAUGIRON</v>
          </cell>
          <cell r="P1375">
            <v>38681.435983796298</v>
          </cell>
        </row>
        <row r="1376">
          <cell r="A1376" t="str">
            <v>1984</v>
          </cell>
          <cell r="B1376" t="str">
            <v>PL</v>
          </cell>
          <cell r="C1376" t="str">
            <v>AG_SC</v>
          </cell>
          <cell r="D1376" t="str">
            <v>A00</v>
          </cell>
          <cell r="E1376" t="str">
            <v>FTE</v>
          </cell>
          <cell r="F1376" t="str">
            <v>T</v>
          </cell>
          <cell r="G1376" t="str">
            <v>TOTAL</v>
          </cell>
          <cell r="H1376" t="str">
            <v>RSE</v>
          </cell>
          <cell r="J1376" t="str">
            <v>:</v>
          </cell>
          <cell r="K1376" t="str">
            <v>NC</v>
          </cell>
          <cell r="M1376" t="str">
            <v>V</v>
          </cell>
          <cell r="N1376">
            <v>38461.761400462965</v>
          </cell>
          <cell r="O1376" t="str">
            <v>GCHATEAUGIRON</v>
          </cell>
          <cell r="P1376">
            <v>38681.435937499999</v>
          </cell>
        </row>
        <row r="1377">
          <cell r="A1377" t="str">
            <v>1983</v>
          </cell>
          <cell r="B1377" t="str">
            <v>PL</v>
          </cell>
          <cell r="C1377" t="str">
            <v>AG_SC</v>
          </cell>
          <cell r="D1377" t="str">
            <v>A00</v>
          </cell>
          <cell r="E1377" t="str">
            <v>FTE</v>
          </cell>
          <cell r="F1377" t="str">
            <v>T</v>
          </cell>
          <cell r="G1377" t="str">
            <v>TOTAL</v>
          </cell>
          <cell r="H1377" t="str">
            <v>RSE</v>
          </cell>
          <cell r="J1377" t="str">
            <v>:</v>
          </cell>
          <cell r="K1377" t="str">
            <v>NC</v>
          </cell>
          <cell r="M1377" t="str">
            <v>V</v>
          </cell>
          <cell r="N1377">
            <v>38461.761400462965</v>
          </cell>
          <cell r="O1377" t="str">
            <v>GCHATEAUGIRON</v>
          </cell>
          <cell r="P1377">
            <v>38681.435902777775</v>
          </cell>
        </row>
        <row r="1378">
          <cell r="A1378" t="str">
            <v>1982</v>
          </cell>
          <cell r="B1378" t="str">
            <v>PL</v>
          </cell>
          <cell r="C1378" t="str">
            <v>AG_SC</v>
          </cell>
          <cell r="D1378" t="str">
            <v>A00</v>
          </cell>
          <cell r="E1378" t="str">
            <v>FTE</v>
          </cell>
          <cell r="F1378" t="str">
            <v>T</v>
          </cell>
          <cell r="G1378" t="str">
            <v>TOTAL</v>
          </cell>
          <cell r="H1378" t="str">
            <v>RSE</v>
          </cell>
          <cell r="J1378" t="str">
            <v>:</v>
          </cell>
          <cell r="K1378" t="str">
            <v>NC</v>
          </cell>
          <cell r="M1378" t="str">
            <v>V</v>
          </cell>
          <cell r="N1378">
            <v>38461.761400462965</v>
          </cell>
          <cell r="O1378" t="str">
            <v>GCHATEAUGIRON</v>
          </cell>
          <cell r="P1378">
            <v>38681.435879629629</v>
          </cell>
        </row>
        <row r="1379">
          <cell r="A1379" t="str">
            <v>1981</v>
          </cell>
          <cell r="B1379" t="str">
            <v>PL</v>
          </cell>
          <cell r="C1379" t="str">
            <v>AG_SC</v>
          </cell>
          <cell r="D1379" t="str">
            <v>A00</v>
          </cell>
          <cell r="E1379" t="str">
            <v>FTE</v>
          </cell>
          <cell r="F1379" t="str">
            <v>T</v>
          </cell>
          <cell r="G1379" t="str">
            <v>TOTAL</v>
          </cell>
          <cell r="H1379" t="str">
            <v>RSE</v>
          </cell>
          <cell r="J1379" t="str">
            <v>:</v>
          </cell>
          <cell r="K1379" t="str">
            <v>NC</v>
          </cell>
          <cell r="M1379" t="str">
            <v>V</v>
          </cell>
          <cell r="N1379">
            <v>38461.761400462965</v>
          </cell>
          <cell r="O1379" t="str">
            <v>GCHATEAUGIRON</v>
          </cell>
          <cell r="P1379">
            <v>38681.435844907406</v>
          </cell>
        </row>
        <row r="1380">
          <cell r="A1380" t="str">
            <v>1980</v>
          </cell>
          <cell r="B1380" t="str">
            <v>PL</v>
          </cell>
          <cell r="C1380" t="str">
            <v>AG_SC</v>
          </cell>
          <cell r="D1380" t="str">
            <v>A00</v>
          </cell>
          <cell r="E1380" t="str">
            <v>FTE</v>
          </cell>
          <cell r="F1380" t="str">
            <v>T</v>
          </cell>
          <cell r="G1380" t="str">
            <v>TOTAL</v>
          </cell>
          <cell r="H1380" t="str">
            <v>RSE</v>
          </cell>
          <cell r="J1380" t="str">
            <v>:</v>
          </cell>
          <cell r="K1380" t="str">
            <v>NC</v>
          </cell>
          <cell r="M1380" t="str">
            <v>V</v>
          </cell>
          <cell r="N1380">
            <v>38461.761400462965</v>
          </cell>
          <cell r="O1380" t="str">
            <v>GCHATEAUGIRON</v>
          </cell>
          <cell r="P1380">
            <v>38681.43582175926</v>
          </cell>
        </row>
        <row r="1381">
          <cell r="A1381" t="str">
            <v>2002</v>
          </cell>
          <cell r="B1381" t="str">
            <v>PT</v>
          </cell>
          <cell r="C1381" t="str">
            <v>AG_SC</v>
          </cell>
          <cell r="D1381" t="str">
            <v>A00</v>
          </cell>
          <cell r="E1381" t="str">
            <v>FTE</v>
          </cell>
          <cell r="F1381" t="str">
            <v>T</v>
          </cell>
          <cell r="G1381" t="str">
            <v>TOTAL</v>
          </cell>
          <cell r="H1381" t="str">
            <v>RSE</v>
          </cell>
          <cell r="I1381">
            <v>1548</v>
          </cell>
          <cell r="J1381" t="str">
            <v>e</v>
          </cell>
          <cell r="K1381" t="str">
            <v>MS</v>
          </cell>
          <cell r="M1381" t="str">
            <v>V</v>
          </cell>
          <cell r="N1381">
            <v>38461.761400462965</v>
          </cell>
          <cell r="O1381" t="str">
            <v>GCHATEAUGIRON</v>
          </cell>
          <cell r="P1381">
            <v>38681.438356481478</v>
          </cell>
          <cell r="Q1381" t="str">
            <v>gchateaug</v>
          </cell>
        </row>
        <row r="1382">
          <cell r="A1382" t="str">
            <v>2001</v>
          </cell>
          <cell r="B1382" t="str">
            <v>PT</v>
          </cell>
          <cell r="C1382" t="str">
            <v>AG_SC</v>
          </cell>
          <cell r="D1382" t="str">
            <v>A00</v>
          </cell>
          <cell r="E1382" t="str">
            <v>FTE</v>
          </cell>
          <cell r="F1382" t="str">
            <v>T</v>
          </cell>
          <cell r="G1382" t="str">
            <v>TOTAL</v>
          </cell>
          <cell r="H1382" t="str">
            <v>RSE</v>
          </cell>
          <cell r="I1382">
            <v>1482</v>
          </cell>
          <cell r="K1382" t="str">
            <v>NC</v>
          </cell>
          <cell r="M1382" t="str">
            <v>V</v>
          </cell>
          <cell r="N1382">
            <v>38461.761400462965</v>
          </cell>
          <cell r="O1382" t="str">
            <v>GCHATEAUGIRON</v>
          </cell>
          <cell r="P1382">
            <v>38681.438043981485</v>
          </cell>
        </row>
        <row r="1383">
          <cell r="A1383" t="str">
            <v>2000</v>
          </cell>
          <cell r="B1383" t="str">
            <v>PT</v>
          </cell>
          <cell r="C1383" t="str">
            <v>AG_SC</v>
          </cell>
          <cell r="D1383" t="str">
            <v>A00</v>
          </cell>
          <cell r="E1383" t="str">
            <v>FTE</v>
          </cell>
          <cell r="F1383" t="str">
            <v>T</v>
          </cell>
          <cell r="G1383" t="str">
            <v>TOTAL</v>
          </cell>
          <cell r="H1383" t="str">
            <v>RSE</v>
          </cell>
          <cell r="J1383" t="str">
            <v>:</v>
          </cell>
          <cell r="K1383" t="str">
            <v>NC</v>
          </cell>
          <cell r="M1383" t="str">
            <v>V</v>
          </cell>
          <cell r="N1383">
            <v>38461.761400462965</v>
          </cell>
          <cell r="O1383" t="str">
            <v>GCHATEAUGIRON</v>
          </cell>
          <cell r="P1383">
            <v>38681.4377662037</v>
          </cell>
        </row>
        <row r="1384">
          <cell r="A1384" t="str">
            <v>1999</v>
          </cell>
          <cell r="B1384" t="str">
            <v>PT</v>
          </cell>
          <cell r="C1384" t="str">
            <v>AG_SC</v>
          </cell>
          <cell r="D1384" t="str">
            <v>A00</v>
          </cell>
          <cell r="E1384" t="str">
            <v>FTE</v>
          </cell>
          <cell r="F1384" t="str">
            <v>T</v>
          </cell>
          <cell r="G1384" t="str">
            <v>TOTAL</v>
          </cell>
          <cell r="H1384" t="str">
            <v>RSE</v>
          </cell>
          <cell r="J1384" t="str">
            <v>:</v>
          </cell>
          <cell r="K1384" t="str">
            <v>NC</v>
          </cell>
          <cell r="M1384" t="str">
            <v>V</v>
          </cell>
          <cell r="N1384">
            <v>38461.761400462965</v>
          </cell>
          <cell r="O1384" t="str">
            <v>GCHATEAUGIRON</v>
          </cell>
          <cell r="P1384">
            <v>38681.437534722223</v>
          </cell>
        </row>
        <row r="1385">
          <cell r="A1385" t="str">
            <v>1998</v>
          </cell>
          <cell r="B1385" t="str">
            <v>PT</v>
          </cell>
          <cell r="C1385" t="str">
            <v>AG_SC</v>
          </cell>
          <cell r="D1385" t="str">
            <v>A00</v>
          </cell>
          <cell r="E1385" t="str">
            <v>FTE</v>
          </cell>
          <cell r="F1385" t="str">
            <v>T</v>
          </cell>
          <cell r="G1385" t="str">
            <v>TOTAL</v>
          </cell>
          <cell r="H1385" t="str">
            <v>RSE</v>
          </cell>
          <cell r="J1385" t="str">
            <v>:</v>
          </cell>
          <cell r="K1385" t="str">
            <v>NC</v>
          </cell>
          <cell r="M1385" t="str">
            <v>V</v>
          </cell>
          <cell r="N1385">
            <v>38461.761400462965</v>
          </cell>
          <cell r="O1385" t="str">
            <v>GCHATEAUGIRON</v>
          </cell>
          <cell r="P1385">
            <v>38681.437291666669</v>
          </cell>
        </row>
        <row r="1386">
          <cell r="A1386" t="str">
            <v>1997</v>
          </cell>
          <cell r="B1386" t="str">
            <v>PT</v>
          </cell>
          <cell r="C1386" t="str">
            <v>AG_SC</v>
          </cell>
          <cell r="D1386" t="str">
            <v>A00</v>
          </cell>
          <cell r="E1386" t="str">
            <v>FTE</v>
          </cell>
          <cell r="F1386" t="str">
            <v>T</v>
          </cell>
          <cell r="G1386" t="str">
            <v>TOTAL</v>
          </cell>
          <cell r="H1386" t="str">
            <v>RSE</v>
          </cell>
          <cell r="J1386" t="str">
            <v>:</v>
          </cell>
          <cell r="K1386" t="str">
            <v>NC</v>
          </cell>
          <cell r="M1386" t="str">
            <v>V</v>
          </cell>
          <cell r="N1386">
            <v>38461.761400462965</v>
          </cell>
          <cell r="O1386" t="str">
            <v>GCHATEAUGIRON</v>
          </cell>
          <cell r="P1386">
            <v>38681.437094907407</v>
          </cell>
        </row>
        <row r="1387">
          <cell r="A1387" t="str">
            <v>1996</v>
          </cell>
          <cell r="B1387" t="str">
            <v>PT</v>
          </cell>
          <cell r="C1387" t="str">
            <v>AG_SC</v>
          </cell>
          <cell r="D1387" t="str">
            <v>A00</v>
          </cell>
          <cell r="E1387" t="str">
            <v>FTE</v>
          </cell>
          <cell r="F1387" t="str">
            <v>T</v>
          </cell>
          <cell r="G1387" t="str">
            <v>TOTAL</v>
          </cell>
          <cell r="H1387" t="str">
            <v>RSE</v>
          </cell>
          <cell r="J1387" t="str">
            <v>:</v>
          </cell>
          <cell r="K1387" t="str">
            <v>NC</v>
          </cell>
          <cell r="M1387" t="str">
            <v>V</v>
          </cell>
          <cell r="N1387">
            <v>38461.761400462965</v>
          </cell>
          <cell r="O1387" t="str">
            <v>GCHATEAUGIRON</v>
          </cell>
          <cell r="P1387">
            <v>38681.436909722222</v>
          </cell>
        </row>
        <row r="1388">
          <cell r="A1388" t="str">
            <v>1995</v>
          </cell>
          <cell r="B1388" t="str">
            <v>PT</v>
          </cell>
          <cell r="C1388" t="str">
            <v>AG_SC</v>
          </cell>
          <cell r="D1388" t="str">
            <v>A00</v>
          </cell>
          <cell r="E1388" t="str">
            <v>FTE</v>
          </cell>
          <cell r="F1388" t="str">
            <v>T</v>
          </cell>
          <cell r="G1388" t="str">
            <v>TOTAL</v>
          </cell>
          <cell r="H1388" t="str">
            <v>RSE</v>
          </cell>
          <cell r="J1388" t="str">
            <v>:</v>
          </cell>
          <cell r="K1388" t="str">
            <v>NC</v>
          </cell>
          <cell r="M1388" t="str">
            <v>V</v>
          </cell>
          <cell r="N1388">
            <v>38461.761400462965</v>
          </cell>
          <cell r="O1388" t="str">
            <v>GCHATEAUGIRON</v>
          </cell>
          <cell r="P1388">
            <v>38681.436759259261</v>
          </cell>
        </row>
        <row r="1389">
          <cell r="A1389" t="str">
            <v>1994</v>
          </cell>
          <cell r="B1389" t="str">
            <v>PT</v>
          </cell>
          <cell r="C1389" t="str">
            <v>AG_SC</v>
          </cell>
          <cell r="D1389" t="str">
            <v>A00</v>
          </cell>
          <cell r="E1389" t="str">
            <v>FTE</v>
          </cell>
          <cell r="F1389" t="str">
            <v>T</v>
          </cell>
          <cell r="G1389" t="str">
            <v>TOTAL</v>
          </cell>
          <cell r="H1389" t="str">
            <v>RSE</v>
          </cell>
          <cell r="J1389" t="str">
            <v>:</v>
          </cell>
          <cell r="K1389" t="str">
            <v>NC</v>
          </cell>
          <cell r="M1389" t="str">
            <v>V</v>
          </cell>
          <cell r="N1389">
            <v>38461.761400462965</v>
          </cell>
          <cell r="O1389" t="str">
            <v>GCHATEAUGIRON</v>
          </cell>
          <cell r="P1389">
            <v>38681.436608796299</v>
          </cell>
        </row>
        <row r="1390">
          <cell r="A1390" t="str">
            <v>1993</v>
          </cell>
          <cell r="B1390" t="str">
            <v>PT</v>
          </cell>
          <cell r="C1390" t="str">
            <v>AG_SC</v>
          </cell>
          <cell r="D1390" t="str">
            <v>A00</v>
          </cell>
          <cell r="E1390" t="str">
            <v>FTE</v>
          </cell>
          <cell r="F1390" t="str">
            <v>T</v>
          </cell>
          <cell r="G1390" t="str">
            <v>TOTAL</v>
          </cell>
          <cell r="H1390" t="str">
            <v>RSE</v>
          </cell>
          <cell r="J1390" t="str">
            <v>:</v>
          </cell>
          <cell r="K1390" t="str">
            <v>NC</v>
          </cell>
          <cell r="M1390" t="str">
            <v>V</v>
          </cell>
          <cell r="N1390">
            <v>38461.761400462965</v>
          </cell>
          <cell r="O1390" t="str">
            <v>GCHATEAUGIRON</v>
          </cell>
          <cell r="P1390">
            <v>38681.43650462963</v>
          </cell>
        </row>
        <row r="1391">
          <cell r="A1391" t="str">
            <v>1992</v>
          </cell>
          <cell r="B1391" t="str">
            <v>PT</v>
          </cell>
          <cell r="C1391" t="str">
            <v>AG_SC</v>
          </cell>
          <cell r="D1391" t="str">
            <v>A00</v>
          </cell>
          <cell r="E1391" t="str">
            <v>FTE</v>
          </cell>
          <cell r="F1391" t="str">
            <v>T</v>
          </cell>
          <cell r="G1391" t="str">
            <v>TOTAL</v>
          </cell>
          <cell r="H1391" t="str">
            <v>RSE</v>
          </cell>
          <cell r="J1391" t="str">
            <v>:</v>
          </cell>
          <cell r="K1391" t="str">
            <v>NC</v>
          </cell>
          <cell r="M1391" t="str">
            <v>V</v>
          </cell>
          <cell r="N1391">
            <v>38461.761400462965</v>
          </cell>
          <cell r="O1391" t="str">
            <v>GCHATEAUGIRON</v>
          </cell>
          <cell r="P1391">
            <v>38681.436412037037</v>
          </cell>
        </row>
        <row r="1392">
          <cell r="A1392" t="str">
            <v>1991</v>
          </cell>
          <cell r="B1392" t="str">
            <v>PT</v>
          </cell>
          <cell r="C1392" t="str">
            <v>AG_SC</v>
          </cell>
          <cell r="D1392" t="str">
            <v>A00</v>
          </cell>
          <cell r="E1392" t="str">
            <v>FTE</v>
          </cell>
          <cell r="F1392" t="str">
            <v>T</v>
          </cell>
          <cell r="G1392" t="str">
            <v>TOTAL</v>
          </cell>
          <cell r="H1392" t="str">
            <v>RSE</v>
          </cell>
          <cell r="J1392" t="str">
            <v>:</v>
          </cell>
          <cell r="K1392" t="str">
            <v>NC</v>
          </cell>
          <cell r="M1392" t="str">
            <v>V</v>
          </cell>
          <cell r="N1392">
            <v>38461.761400462965</v>
          </cell>
          <cell r="O1392" t="str">
            <v>GCHATEAUGIRON</v>
          </cell>
          <cell r="P1392">
            <v>38681.436331018522</v>
          </cell>
        </row>
        <row r="1393">
          <cell r="A1393" t="str">
            <v>1990</v>
          </cell>
          <cell r="B1393" t="str">
            <v>PT</v>
          </cell>
          <cell r="C1393" t="str">
            <v>AG_SC</v>
          </cell>
          <cell r="D1393" t="str">
            <v>A00</v>
          </cell>
          <cell r="E1393" t="str">
            <v>FTE</v>
          </cell>
          <cell r="F1393" t="str">
            <v>T</v>
          </cell>
          <cell r="G1393" t="str">
            <v>TOTAL</v>
          </cell>
          <cell r="H1393" t="str">
            <v>RSE</v>
          </cell>
          <cell r="J1393" t="str">
            <v>:</v>
          </cell>
          <cell r="K1393" t="str">
            <v>NC</v>
          </cell>
          <cell r="M1393" t="str">
            <v>V</v>
          </cell>
          <cell r="N1393">
            <v>38461.761400462965</v>
          </cell>
          <cell r="O1393" t="str">
            <v>GCHATEAUGIRON</v>
          </cell>
          <cell r="P1393">
            <v>38681.436249999999</v>
          </cell>
        </row>
        <row r="1394">
          <cell r="A1394" t="str">
            <v>1986</v>
          </cell>
          <cell r="B1394" t="str">
            <v>HR</v>
          </cell>
          <cell r="C1394" t="str">
            <v>HUM</v>
          </cell>
          <cell r="D1394" t="str">
            <v>A00</v>
          </cell>
          <cell r="E1394" t="str">
            <v>FTE</v>
          </cell>
          <cell r="F1394" t="str">
            <v>T</v>
          </cell>
          <cell r="G1394" t="str">
            <v>TOTAL</v>
          </cell>
          <cell r="H1394" t="str">
            <v>RSE</v>
          </cell>
          <cell r="J1394" t="str">
            <v>:</v>
          </cell>
          <cell r="K1394" t="str">
            <v>NC</v>
          </cell>
          <cell r="M1394" t="str">
            <v>V</v>
          </cell>
          <cell r="N1394">
            <v>38461.761400462965</v>
          </cell>
          <cell r="O1394" t="str">
            <v>GCHATEAUGIRON</v>
          </cell>
          <cell r="P1394">
            <v>38681.436018518521</v>
          </cell>
        </row>
        <row r="1395">
          <cell r="A1395" t="str">
            <v>1985</v>
          </cell>
          <cell r="B1395" t="str">
            <v>HR</v>
          </cell>
          <cell r="C1395" t="str">
            <v>HUM</v>
          </cell>
          <cell r="D1395" t="str">
            <v>A00</v>
          </cell>
          <cell r="E1395" t="str">
            <v>FTE</v>
          </cell>
          <cell r="F1395" t="str">
            <v>T</v>
          </cell>
          <cell r="G1395" t="str">
            <v>TOTAL</v>
          </cell>
          <cell r="H1395" t="str">
            <v>RSE</v>
          </cell>
          <cell r="J1395" t="str">
            <v>:</v>
          </cell>
          <cell r="K1395" t="str">
            <v>NC</v>
          </cell>
          <cell r="M1395" t="str">
            <v>V</v>
          </cell>
          <cell r="N1395">
            <v>38461.761400462965</v>
          </cell>
          <cell r="O1395" t="str">
            <v>GCHATEAUGIRON</v>
          </cell>
          <cell r="P1395">
            <v>38681.435972222222</v>
          </cell>
        </row>
        <row r="1396">
          <cell r="A1396" t="str">
            <v>1984</v>
          </cell>
          <cell r="B1396" t="str">
            <v>HR</v>
          </cell>
          <cell r="C1396" t="str">
            <v>HUM</v>
          </cell>
          <cell r="D1396" t="str">
            <v>A00</v>
          </cell>
          <cell r="E1396" t="str">
            <v>FTE</v>
          </cell>
          <cell r="F1396" t="str">
            <v>T</v>
          </cell>
          <cell r="G1396" t="str">
            <v>TOTAL</v>
          </cell>
          <cell r="H1396" t="str">
            <v>RSE</v>
          </cell>
          <cell r="J1396" t="str">
            <v>:</v>
          </cell>
          <cell r="K1396" t="str">
            <v>NC</v>
          </cell>
          <cell r="M1396" t="str">
            <v>V</v>
          </cell>
          <cell r="N1396">
            <v>38461.761400462965</v>
          </cell>
          <cell r="O1396" t="str">
            <v>GCHATEAUGIRON</v>
          </cell>
          <cell r="P1396">
            <v>38681.435937499999</v>
          </cell>
        </row>
        <row r="1397">
          <cell r="A1397" t="str">
            <v>1983</v>
          </cell>
          <cell r="B1397" t="str">
            <v>HR</v>
          </cell>
          <cell r="C1397" t="str">
            <v>HUM</v>
          </cell>
          <cell r="D1397" t="str">
            <v>A00</v>
          </cell>
          <cell r="E1397" t="str">
            <v>FTE</v>
          </cell>
          <cell r="F1397" t="str">
            <v>T</v>
          </cell>
          <cell r="G1397" t="str">
            <v>TOTAL</v>
          </cell>
          <cell r="H1397" t="str">
            <v>RSE</v>
          </cell>
          <cell r="J1397" t="str">
            <v>:</v>
          </cell>
          <cell r="K1397" t="str">
            <v>NC</v>
          </cell>
          <cell r="M1397" t="str">
            <v>V</v>
          </cell>
          <cell r="N1397">
            <v>38461.761400462965</v>
          </cell>
          <cell r="O1397" t="str">
            <v>GCHATEAUGIRON</v>
          </cell>
          <cell r="P1397">
            <v>38681.435902777775</v>
          </cell>
        </row>
        <row r="1398">
          <cell r="A1398" t="str">
            <v>1982</v>
          </cell>
          <cell r="B1398" t="str">
            <v>HR</v>
          </cell>
          <cell r="C1398" t="str">
            <v>HUM</v>
          </cell>
          <cell r="D1398" t="str">
            <v>A00</v>
          </cell>
          <cell r="E1398" t="str">
            <v>FTE</v>
          </cell>
          <cell r="F1398" t="str">
            <v>T</v>
          </cell>
          <cell r="G1398" t="str">
            <v>TOTAL</v>
          </cell>
          <cell r="H1398" t="str">
            <v>RSE</v>
          </cell>
          <cell r="J1398" t="str">
            <v>:</v>
          </cell>
          <cell r="K1398" t="str">
            <v>NC</v>
          </cell>
          <cell r="M1398" t="str">
            <v>V</v>
          </cell>
          <cell r="N1398">
            <v>38461.761400462965</v>
          </cell>
          <cell r="O1398" t="str">
            <v>GCHATEAUGIRON</v>
          </cell>
          <cell r="P1398">
            <v>38681.435868055552</v>
          </cell>
        </row>
        <row r="1399">
          <cell r="A1399" t="str">
            <v>1981</v>
          </cell>
          <cell r="B1399" t="str">
            <v>HR</v>
          </cell>
          <cell r="C1399" t="str">
            <v>HUM</v>
          </cell>
          <cell r="D1399" t="str">
            <v>A00</v>
          </cell>
          <cell r="E1399" t="str">
            <v>FTE</v>
          </cell>
          <cell r="F1399" t="str">
            <v>T</v>
          </cell>
          <cell r="G1399" t="str">
            <v>TOTAL</v>
          </cell>
          <cell r="H1399" t="str">
            <v>RSE</v>
          </cell>
          <cell r="J1399" t="str">
            <v>:</v>
          </cell>
          <cell r="K1399" t="str">
            <v>NC</v>
          </cell>
          <cell r="M1399" t="str">
            <v>V</v>
          </cell>
          <cell r="N1399">
            <v>38461.761400462965</v>
          </cell>
          <cell r="O1399" t="str">
            <v>GCHATEAUGIRON</v>
          </cell>
          <cell r="P1399">
            <v>38681.435844907406</v>
          </cell>
        </row>
        <row r="1400">
          <cell r="A1400" t="str">
            <v>1980</v>
          </cell>
          <cell r="B1400" t="str">
            <v>HR</v>
          </cell>
          <cell r="C1400" t="str">
            <v>HUM</v>
          </cell>
          <cell r="D1400" t="str">
            <v>A00</v>
          </cell>
          <cell r="E1400" t="str">
            <v>FTE</v>
          </cell>
          <cell r="F1400" t="str">
            <v>T</v>
          </cell>
          <cell r="G1400" t="str">
            <v>TOTAL</v>
          </cell>
          <cell r="H1400" t="str">
            <v>RSE</v>
          </cell>
          <cell r="J1400" t="str">
            <v>:</v>
          </cell>
          <cell r="K1400" t="str">
            <v>NC</v>
          </cell>
          <cell r="M1400" t="str">
            <v>V</v>
          </cell>
          <cell r="N1400">
            <v>38461.761400462965</v>
          </cell>
          <cell r="O1400" t="str">
            <v>GCHATEAUGIRON</v>
          </cell>
          <cell r="P1400">
            <v>38681.43582175926</v>
          </cell>
        </row>
        <row r="1401">
          <cell r="A1401" t="str">
            <v>2002</v>
          </cell>
          <cell r="B1401" t="str">
            <v>RO</v>
          </cell>
          <cell r="C1401" t="str">
            <v>HUM</v>
          </cell>
          <cell r="D1401" t="str">
            <v>A00</v>
          </cell>
          <cell r="E1401" t="str">
            <v>FTE</v>
          </cell>
          <cell r="F1401" t="str">
            <v>T</v>
          </cell>
          <cell r="G1401" t="str">
            <v>TOTAL</v>
          </cell>
          <cell r="H1401" t="str">
            <v>RSE</v>
          </cell>
          <cell r="I1401">
            <v>767</v>
          </cell>
          <cell r="K1401" t="str">
            <v>MS</v>
          </cell>
          <cell r="M1401" t="str">
            <v>V</v>
          </cell>
          <cell r="N1401">
            <v>38461.761400462965</v>
          </cell>
          <cell r="O1401" t="str">
            <v>GCHATEAUGIRON</v>
          </cell>
          <cell r="P1401">
            <v>38681.438368055555</v>
          </cell>
          <cell r="Q1401" t="str">
            <v>gchateaug</v>
          </cell>
        </row>
        <row r="1402">
          <cell r="A1402" t="str">
            <v>2001</v>
          </cell>
          <cell r="B1402" t="str">
            <v>RO</v>
          </cell>
          <cell r="C1402" t="str">
            <v>HUM</v>
          </cell>
          <cell r="D1402" t="str">
            <v>A00</v>
          </cell>
          <cell r="E1402" t="str">
            <v>FTE</v>
          </cell>
          <cell r="F1402" t="str">
            <v>T</v>
          </cell>
          <cell r="G1402" t="str">
            <v>TOTAL</v>
          </cell>
          <cell r="H1402" t="str">
            <v>RSE</v>
          </cell>
          <cell r="I1402">
            <v>547</v>
          </cell>
          <cell r="K1402" t="str">
            <v>NC</v>
          </cell>
          <cell r="M1402" t="str">
            <v>V</v>
          </cell>
          <cell r="N1402">
            <v>38461.761400462965</v>
          </cell>
          <cell r="O1402" t="str">
            <v>GCHATEAUGIRON</v>
          </cell>
          <cell r="P1402">
            <v>38681.438055555554</v>
          </cell>
        </row>
        <row r="1403">
          <cell r="A1403" t="str">
            <v>2000</v>
          </cell>
          <cell r="B1403" t="str">
            <v>RO</v>
          </cell>
          <cell r="C1403" t="str">
            <v>HUM</v>
          </cell>
          <cell r="D1403" t="str">
            <v>A00</v>
          </cell>
          <cell r="E1403" t="str">
            <v>FTE</v>
          </cell>
          <cell r="F1403" t="str">
            <v>T</v>
          </cell>
          <cell r="G1403" t="str">
            <v>TOTAL</v>
          </cell>
          <cell r="H1403" t="str">
            <v>RSE</v>
          </cell>
          <cell r="I1403">
            <v>623</v>
          </cell>
          <cell r="K1403" t="str">
            <v>NC</v>
          </cell>
          <cell r="M1403" t="str">
            <v>V</v>
          </cell>
          <cell r="N1403">
            <v>38461.761400462965</v>
          </cell>
          <cell r="O1403" t="str">
            <v>GCHATEAUGIRON</v>
          </cell>
          <cell r="P1403">
            <v>38681.437789351854</v>
          </cell>
        </row>
        <row r="1404">
          <cell r="A1404" t="str">
            <v>1999</v>
          </cell>
          <cell r="B1404" t="str">
            <v>RO</v>
          </cell>
          <cell r="C1404" t="str">
            <v>HUM</v>
          </cell>
          <cell r="D1404" t="str">
            <v>A00</v>
          </cell>
          <cell r="E1404" t="str">
            <v>FTE</v>
          </cell>
          <cell r="F1404" t="str">
            <v>T</v>
          </cell>
          <cell r="G1404" t="str">
            <v>TOTAL</v>
          </cell>
          <cell r="H1404" t="str">
            <v>RSE</v>
          </cell>
          <cell r="I1404">
            <v>536</v>
          </cell>
          <cell r="K1404" t="str">
            <v>NC</v>
          </cell>
          <cell r="M1404" t="str">
            <v>V</v>
          </cell>
          <cell r="N1404">
            <v>38461.761400462965</v>
          </cell>
          <cell r="O1404" t="str">
            <v>GCHATEAUGIRON</v>
          </cell>
          <cell r="P1404">
            <v>38681.4375462963</v>
          </cell>
        </row>
        <row r="1405">
          <cell r="A1405" t="str">
            <v>1998</v>
          </cell>
          <cell r="B1405" t="str">
            <v>RO</v>
          </cell>
          <cell r="C1405" t="str">
            <v>HUM</v>
          </cell>
          <cell r="D1405" t="str">
            <v>A00</v>
          </cell>
          <cell r="E1405" t="str">
            <v>FTE</v>
          </cell>
          <cell r="F1405" t="str">
            <v>T</v>
          </cell>
          <cell r="G1405" t="str">
            <v>TOTAL</v>
          </cell>
          <cell r="H1405" t="str">
            <v>RSE</v>
          </cell>
          <cell r="I1405">
            <v>764</v>
          </cell>
          <cell r="J1405" t="str">
            <v>i</v>
          </cell>
          <cell r="K1405" t="str">
            <v>NC</v>
          </cell>
          <cell r="M1405" t="str">
            <v>V</v>
          </cell>
          <cell r="N1405">
            <v>38461.761400462965</v>
          </cell>
          <cell r="O1405" t="str">
            <v>GCHATEAUGIRON</v>
          </cell>
          <cell r="P1405">
            <v>38681.437303240738</v>
          </cell>
        </row>
        <row r="1406">
          <cell r="A1406" t="str">
            <v>1997</v>
          </cell>
          <cell r="B1406" t="str">
            <v>RO</v>
          </cell>
          <cell r="C1406" t="str">
            <v>HUM</v>
          </cell>
          <cell r="D1406" t="str">
            <v>A00</v>
          </cell>
          <cell r="E1406" t="str">
            <v>FTE</v>
          </cell>
          <cell r="F1406" t="str">
            <v>T</v>
          </cell>
          <cell r="G1406" t="str">
            <v>TOTAL</v>
          </cell>
          <cell r="H1406" t="str">
            <v>RSE</v>
          </cell>
          <cell r="I1406">
            <v>591</v>
          </cell>
          <cell r="J1406" t="str">
            <v>i</v>
          </cell>
          <cell r="K1406" t="str">
            <v>NC</v>
          </cell>
          <cell r="M1406" t="str">
            <v>V</v>
          </cell>
          <cell r="N1406">
            <v>38461.761400462965</v>
          </cell>
          <cell r="O1406" t="str">
            <v>GCHATEAUGIRON</v>
          </cell>
          <cell r="P1406">
            <v>38681.437106481484</v>
          </cell>
        </row>
        <row r="1407">
          <cell r="A1407" t="str">
            <v>1996</v>
          </cell>
          <cell r="B1407" t="str">
            <v>RO</v>
          </cell>
          <cell r="C1407" t="str">
            <v>HUM</v>
          </cell>
          <cell r="D1407" t="str">
            <v>A00</v>
          </cell>
          <cell r="E1407" t="str">
            <v>FTE</v>
          </cell>
          <cell r="F1407" t="str">
            <v>T</v>
          </cell>
          <cell r="G1407" t="str">
            <v>TOTAL</v>
          </cell>
          <cell r="H1407" t="str">
            <v>RSE</v>
          </cell>
          <cell r="I1407">
            <v>860</v>
          </cell>
          <cell r="J1407" t="str">
            <v>i</v>
          </cell>
          <cell r="K1407" t="str">
            <v>NC</v>
          </cell>
          <cell r="M1407" t="str">
            <v>V</v>
          </cell>
          <cell r="N1407">
            <v>38461.761400462965</v>
          </cell>
          <cell r="O1407" t="str">
            <v>GCHATEAUGIRON</v>
          </cell>
          <cell r="P1407">
            <v>38681.436921296299</v>
          </cell>
        </row>
        <row r="1408">
          <cell r="A1408" t="str">
            <v>1995</v>
          </cell>
          <cell r="B1408" t="str">
            <v>RO</v>
          </cell>
          <cell r="C1408" t="str">
            <v>HUM</v>
          </cell>
          <cell r="D1408" t="str">
            <v>A00</v>
          </cell>
          <cell r="E1408" t="str">
            <v>FTE</v>
          </cell>
          <cell r="F1408" t="str">
            <v>T</v>
          </cell>
          <cell r="G1408" t="str">
            <v>TOTAL</v>
          </cell>
          <cell r="H1408" t="str">
            <v>RSE</v>
          </cell>
          <cell r="J1408" t="str">
            <v>:</v>
          </cell>
          <cell r="K1408" t="str">
            <v>NC</v>
          </cell>
          <cell r="M1408" t="str">
            <v>V</v>
          </cell>
          <cell r="N1408">
            <v>38461.761400462965</v>
          </cell>
          <cell r="O1408" t="str">
            <v>GCHATEAUGIRON</v>
          </cell>
          <cell r="P1408">
            <v>38681.436759259261</v>
          </cell>
        </row>
        <row r="1409">
          <cell r="A1409" t="str">
            <v>1994</v>
          </cell>
          <cell r="B1409" t="str">
            <v>RO</v>
          </cell>
          <cell r="C1409" t="str">
            <v>HUM</v>
          </cell>
          <cell r="D1409" t="str">
            <v>A00</v>
          </cell>
          <cell r="E1409" t="str">
            <v>FTE</v>
          </cell>
          <cell r="F1409" t="str">
            <v>T</v>
          </cell>
          <cell r="G1409" t="str">
            <v>TOTAL</v>
          </cell>
          <cell r="H1409" t="str">
            <v>RSE</v>
          </cell>
          <cell r="J1409" t="str">
            <v>:</v>
          </cell>
          <cell r="K1409" t="str">
            <v>NC</v>
          </cell>
          <cell r="M1409" t="str">
            <v>V</v>
          </cell>
          <cell r="N1409">
            <v>38461.761400462965</v>
          </cell>
          <cell r="O1409" t="str">
            <v>GCHATEAUGIRON</v>
          </cell>
          <cell r="P1409">
            <v>38681.436620370368</v>
          </cell>
        </row>
        <row r="1410">
          <cell r="A1410" t="str">
            <v>1989</v>
          </cell>
          <cell r="B1410" t="str">
            <v>LV</v>
          </cell>
          <cell r="C1410" t="str">
            <v>EN_TE</v>
          </cell>
          <cell r="D1410" t="str">
            <v>A00</v>
          </cell>
          <cell r="E1410" t="str">
            <v>FTE</v>
          </cell>
          <cell r="F1410" t="str">
            <v>T</v>
          </cell>
          <cell r="G1410" t="str">
            <v>TOTAL</v>
          </cell>
          <cell r="H1410" t="str">
            <v>RSE</v>
          </cell>
          <cell r="J1410" t="str">
            <v>:</v>
          </cell>
          <cell r="K1410" t="str">
            <v>NC</v>
          </cell>
          <cell r="M1410" t="str">
            <v>V</v>
          </cell>
          <cell r="N1410">
            <v>38461.761412037034</v>
          </cell>
          <cell r="O1410" t="str">
            <v>GCHATEAUGIRON</v>
          </cell>
          <cell r="P1410">
            <v>38681.436180555553</v>
          </cell>
        </row>
        <row r="1411">
          <cell r="A1411" t="str">
            <v>1988</v>
          </cell>
          <cell r="B1411" t="str">
            <v>LV</v>
          </cell>
          <cell r="C1411" t="str">
            <v>EN_TE</v>
          </cell>
          <cell r="D1411" t="str">
            <v>A00</v>
          </cell>
          <cell r="E1411" t="str">
            <v>FTE</v>
          </cell>
          <cell r="F1411" t="str">
            <v>T</v>
          </cell>
          <cell r="G1411" t="str">
            <v>TOTAL</v>
          </cell>
          <cell r="H1411" t="str">
            <v>RSE</v>
          </cell>
          <cell r="J1411" t="str">
            <v>:</v>
          </cell>
          <cell r="K1411" t="str">
            <v>NC</v>
          </cell>
          <cell r="M1411" t="str">
            <v>V</v>
          </cell>
          <cell r="N1411">
            <v>38461.761412037034</v>
          </cell>
          <cell r="O1411" t="str">
            <v>GCHATEAUGIRON</v>
          </cell>
          <cell r="P1411">
            <v>38681.436122685183</v>
          </cell>
        </row>
        <row r="1412">
          <cell r="A1412" t="str">
            <v>1987</v>
          </cell>
          <cell r="B1412" t="str">
            <v>LV</v>
          </cell>
          <cell r="C1412" t="str">
            <v>EN_TE</v>
          </cell>
          <cell r="D1412" t="str">
            <v>A00</v>
          </cell>
          <cell r="E1412" t="str">
            <v>FTE</v>
          </cell>
          <cell r="F1412" t="str">
            <v>T</v>
          </cell>
          <cell r="G1412" t="str">
            <v>TOTAL</v>
          </cell>
          <cell r="H1412" t="str">
            <v>RSE</v>
          </cell>
          <cell r="J1412" t="str">
            <v>:</v>
          </cell>
          <cell r="K1412" t="str">
            <v>NC</v>
          </cell>
          <cell r="M1412" t="str">
            <v>V</v>
          </cell>
          <cell r="N1412">
            <v>38461.761412037034</v>
          </cell>
          <cell r="O1412" t="str">
            <v>GCHATEAUGIRON</v>
          </cell>
          <cell r="P1412">
            <v>38681.436076388891</v>
          </cell>
        </row>
        <row r="1413">
          <cell r="A1413" t="str">
            <v>1986</v>
          </cell>
          <cell r="B1413" t="str">
            <v>LV</v>
          </cell>
          <cell r="C1413" t="str">
            <v>EN_TE</v>
          </cell>
          <cell r="D1413" t="str">
            <v>A00</v>
          </cell>
          <cell r="E1413" t="str">
            <v>FTE</v>
          </cell>
          <cell r="F1413" t="str">
            <v>T</v>
          </cell>
          <cell r="G1413" t="str">
            <v>TOTAL</v>
          </cell>
          <cell r="H1413" t="str">
            <v>RSE</v>
          </cell>
          <cell r="J1413" t="str">
            <v>:</v>
          </cell>
          <cell r="K1413" t="str">
            <v>NC</v>
          </cell>
          <cell r="M1413" t="str">
            <v>V</v>
          </cell>
          <cell r="N1413">
            <v>38461.761412037034</v>
          </cell>
          <cell r="O1413" t="str">
            <v>GCHATEAUGIRON</v>
          </cell>
          <cell r="P1413">
            <v>38681.436018518521</v>
          </cell>
        </row>
        <row r="1414">
          <cell r="A1414" t="str">
            <v>1985</v>
          </cell>
          <cell r="B1414" t="str">
            <v>LV</v>
          </cell>
          <cell r="C1414" t="str">
            <v>EN_TE</v>
          </cell>
          <cell r="D1414" t="str">
            <v>A00</v>
          </cell>
          <cell r="E1414" t="str">
            <v>FTE</v>
          </cell>
          <cell r="F1414" t="str">
            <v>T</v>
          </cell>
          <cell r="G1414" t="str">
            <v>TOTAL</v>
          </cell>
          <cell r="H1414" t="str">
            <v>RSE</v>
          </cell>
          <cell r="J1414" t="str">
            <v>:</v>
          </cell>
          <cell r="K1414" t="str">
            <v>NC</v>
          </cell>
          <cell r="M1414" t="str">
            <v>V</v>
          </cell>
          <cell r="N1414">
            <v>38461.761412037034</v>
          </cell>
          <cell r="O1414" t="str">
            <v>GCHATEAUGIRON</v>
          </cell>
          <cell r="P1414">
            <v>38681.435983796298</v>
          </cell>
        </row>
        <row r="1415">
          <cell r="A1415" t="str">
            <v>1984</v>
          </cell>
          <cell r="B1415" t="str">
            <v>LV</v>
          </cell>
          <cell r="C1415" t="str">
            <v>EN_TE</v>
          </cell>
          <cell r="D1415" t="str">
            <v>A00</v>
          </cell>
          <cell r="E1415" t="str">
            <v>FTE</v>
          </cell>
          <cell r="F1415" t="str">
            <v>T</v>
          </cell>
          <cell r="G1415" t="str">
            <v>TOTAL</v>
          </cell>
          <cell r="H1415" t="str">
            <v>RSE</v>
          </cell>
          <cell r="J1415" t="str">
            <v>:</v>
          </cell>
          <cell r="K1415" t="str">
            <v>NC</v>
          </cell>
          <cell r="M1415" t="str">
            <v>V</v>
          </cell>
          <cell r="N1415">
            <v>38461.761412037034</v>
          </cell>
          <cell r="O1415" t="str">
            <v>GCHATEAUGIRON</v>
          </cell>
          <cell r="P1415">
            <v>38681.435937499999</v>
          </cell>
        </row>
        <row r="1416">
          <cell r="A1416" t="str">
            <v>1983</v>
          </cell>
          <cell r="B1416" t="str">
            <v>LV</v>
          </cell>
          <cell r="C1416" t="str">
            <v>EN_TE</v>
          </cell>
          <cell r="D1416" t="str">
            <v>A00</v>
          </cell>
          <cell r="E1416" t="str">
            <v>FTE</v>
          </cell>
          <cell r="F1416" t="str">
            <v>T</v>
          </cell>
          <cell r="G1416" t="str">
            <v>TOTAL</v>
          </cell>
          <cell r="H1416" t="str">
            <v>RSE</v>
          </cell>
          <cell r="J1416" t="str">
            <v>:</v>
          </cell>
          <cell r="K1416" t="str">
            <v>NC</v>
          </cell>
          <cell r="M1416" t="str">
            <v>V</v>
          </cell>
          <cell r="N1416">
            <v>38461.761412037034</v>
          </cell>
          <cell r="O1416" t="str">
            <v>GCHATEAUGIRON</v>
          </cell>
          <cell r="P1416">
            <v>38681.435902777775</v>
          </cell>
        </row>
        <row r="1417">
          <cell r="A1417" t="str">
            <v>1982</v>
          </cell>
          <cell r="B1417" t="str">
            <v>LV</v>
          </cell>
          <cell r="C1417" t="str">
            <v>EN_TE</v>
          </cell>
          <cell r="D1417" t="str">
            <v>A00</v>
          </cell>
          <cell r="E1417" t="str">
            <v>FTE</v>
          </cell>
          <cell r="F1417" t="str">
            <v>T</v>
          </cell>
          <cell r="G1417" t="str">
            <v>TOTAL</v>
          </cell>
          <cell r="H1417" t="str">
            <v>RSE</v>
          </cell>
          <cell r="J1417" t="str">
            <v>:</v>
          </cell>
          <cell r="K1417" t="str">
            <v>NC</v>
          </cell>
          <cell r="M1417" t="str">
            <v>V</v>
          </cell>
          <cell r="N1417">
            <v>38461.761412037034</v>
          </cell>
          <cell r="O1417" t="str">
            <v>GCHATEAUGIRON</v>
          </cell>
          <cell r="P1417">
            <v>38681.435879629629</v>
          </cell>
        </row>
        <row r="1418">
          <cell r="A1418" t="str">
            <v>1981</v>
          </cell>
          <cell r="B1418" t="str">
            <v>LV</v>
          </cell>
          <cell r="C1418" t="str">
            <v>EN_TE</v>
          </cell>
          <cell r="D1418" t="str">
            <v>A00</v>
          </cell>
          <cell r="E1418" t="str">
            <v>FTE</v>
          </cell>
          <cell r="F1418" t="str">
            <v>T</v>
          </cell>
          <cell r="G1418" t="str">
            <v>TOTAL</v>
          </cell>
          <cell r="H1418" t="str">
            <v>RSE</v>
          </cell>
          <cell r="J1418" t="str">
            <v>:</v>
          </cell>
          <cell r="K1418" t="str">
            <v>NC</v>
          </cell>
          <cell r="M1418" t="str">
            <v>V</v>
          </cell>
          <cell r="N1418">
            <v>38461.761412037034</v>
          </cell>
          <cell r="O1418" t="str">
            <v>GCHATEAUGIRON</v>
          </cell>
          <cell r="P1418">
            <v>38681.435844907406</v>
          </cell>
        </row>
        <row r="1419">
          <cell r="A1419" t="str">
            <v>1980</v>
          </cell>
          <cell r="B1419" t="str">
            <v>LV</v>
          </cell>
          <cell r="C1419" t="str">
            <v>EN_TE</v>
          </cell>
          <cell r="D1419" t="str">
            <v>A00</v>
          </cell>
          <cell r="E1419" t="str">
            <v>FTE</v>
          </cell>
          <cell r="F1419" t="str">
            <v>T</v>
          </cell>
          <cell r="G1419" t="str">
            <v>TOTAL</v>
          </cell>
          <cell r="H1419" t="str">
            <v>RSE</v>
          </cell>
          <cell r="J1419" t="str">
            <v>:</v>
          </cell>
          <cell r="K1419" t="str">
            <v>NC</v>
          </cell>
          <cell r="M1419" t="str">
            <v>V</v>
          </cell>
          <cell r="N1419">
            <v>38461.761412037034</v>
          </cell>
          <cell r="O1419" t="str">
            <v>GCHATEAUGIRON</v>
          </cell>
          <cell r="P1419">
            <v>38681.43582175926</v>
          </cell>
        </row>
        <row r="1420">
          <cell r="A1420" t="str">
            <v>2002</v>
          </cell>
          <cell r="B1420" t="str">
            <v>LT</v>
          </cell>
          <cell r="C1420" t="str">
            <v>EN_TE</v>
          </cell>
          <cell r="D1420" t="str">
            <v>A00</v>
          </cell>
          <cell r="E1420" t="str">
            <v>FTE</v>
          </cell>
          <cell r="F1420" t="str">
            <v>T</v>
          </cell>
          <cell r="G1420" t="str">
            <v>TOTAL</v>
          </cell>
          <cell r="H1420" t="str">
            <v>RSE</v>
          </cell>
          <cell r="I1420">
            <v>1123</v>
          </cell>
          <cell r="K1420" t="str">
            <v>MS</v>
          </cell>
          <cell r="M1420" t="str">
            <v>V</v>
          </cell>
          <cell r="N1420">
            <v>38461.761412037034</v>
          </cell>
          <cell r="O1420" t="str">
            <v>GCHATEAUGIRON</v>
          </cell>
          <cell r="P1420">
            <v>38681.438310185185</v>
          </cell>
          <cell r="Q1420" t="str">
            <v>gchateaug</v>
          </cell>
        </row>
        <row r="1421">
          <cell r="A1421" t="str">
            <v>1989</v>
          </cell>
          <cell r="B1421" t="str">
            <v>PT</v>
          </cell>
          <cell r="C1421" t="str">
            <v>AG_SC</v>
          </cell>
          <cell r="D1421" t="str">
            <v>A00</v>
          </cell>
          <cell r="E1421" t="str">
            <v>FTE</v>
          </cell>
          <cell r="F1421" t="str">
            <v>T</v>
          </cell>
          <cell r="G1421" t="str">
            <v>TOTAL</v>
          </cell>
          <cell r="H1421" t="str">
            <v>RSE</v>
          </cell>
          <cell r="J1421" t="str">
            <v>:</v>
          </cell>
          <cell r="K1421" t="str">
            <v>NC</v>
          </cell>
          <cell r="M1421" t="str">
            <v>V</v>
          </cell>
          <cell r="N1421">
            <v>38461.761412037034</v>
          </cell>
          <cell r="O1421" t="str">
            <v>GCHATEAUGIRON</v>
          </cell>
          <cell r="P1421">
            <v>38681.436180555553</v>
          </cell>
        </row>
        <row r="1422">
          <cell r="A1422" t="str">
            <v>1988</v>
          </cell>
          <cell r="B1422" t="str">
            <v>PT</v>
          </cell>
          <cell r="C1422" t="str">
            <v>AG_SC</v>
          </cell>
          <cell r="D1422" t="str">
            <v>A00</v>
          </cell>
          <cell r="E1422" t="str">
            <v>FTE</v>
          </cell>
          <cell r="F1422" t="str">
            <v>T</v>
          </cell>
          <cell r="G1422" t="str">
            <v>TOTAL</v>
          </cell>
          <cell r="H1422" t="str">
            <v>RSE</v>
          </cell>
          <cell r="J1422" t="str">
            <v>:</v>
          </cell>
          <cell r="K1422" t="str">
            <v>NC</v>
          </cell>
          <cell r="M1422" t="str">
            <v>V</v>
          </cell>
          <cell r="N1422">
            <v>38461.761412037034</v>
          </cell>
          <cell r="O1422" t="str">
            <v>GCHATEAUGIRON</v>
          </cell>
          <cell r="P1422">
            <v>38681.436122685183</v>
          </cell>
        </row>
        <row r="1423">
          <cell r="A1423" t="str">
            <v>1987</v>
          </cell>
          <cell r="B1423" t="str">
            <v>PT</v>
          </cell>
          <cell r="C1423" t="str">
            <v>AG_SC</v>
          </cell>
          <cell r="D1423" t="str">
            <v>A00</v>
          </cell>
          <cell r="E1423" t="str">
            <v>FTE</v>
          </cell>
          <cell r="F1423" t="str">
            <v>T</v>
          </cell>
          <cell r="G1423" t="str">
            <v>TOTAL</v>
          </cell>
          <cell r="H1423" t="str">
            <v>RSE</v>
          </cell>
          <cell r="J1423" t="str">
            <v>:</v>
          </cell>
          <cell r="K1423" t="str">
            <v>NC</v>
          </cell>
          <cell r="M1423" t="str">
            <v>V</v>
          </cell>
          <cell r="N1423">
            <v>38461.761412037034</v>
          </cell>
          <cell r="O1423" t="str">
            <v>GCHATEAUGIRON</v>
          </cell>
          <cell r="P1423">
            <v>38681.436076388891</v>
          </cell>
        </row>
        <row r="1424">
          <cell r="A1424" t="str">
            <v>1986</v>
          </cell>
          <cell r="B1424" t="str">
            <v>PT</v>
          </cell>
          <cell r="C1424" t="str">
            <v>AG_SC</v>
          </cell>
          <cell r="D1424" t="str">
            <v>A00</v>
          </cell>
          <cell r="E1424" t="str">
            <v>FTE</v>
          </cell>
          <cell r="F1424" t="str">
            <v>T</v>
          </cell>
          <cell r="G1424" t="str">
            <v>TOTAL</v>
          </cell>
          <cell r="H1424" t="str">
            <v>RSE</v>
          </cell>
          <cell r="J1424" t="str">
            <v>:</v>
          </cell>
          <cell r="K1424" t="str">
            <v>NC</v>
          </cell>
          <cell r="M1424" t="str">
            <v>V</v>
          </cell>
          <cell r="N1424">
            <v>38461.761412037034</v>
          </cell>
          <cell r="O1424" t="str">
            <v>GCHATEAUGIRON</v>
          </cell>
          <cell r="P1424">
            <v>38681.436030092591</v>
          </cell>
        </row>
        <row r="1425">
          <cell r="A1425" t="str">
            <v>1985</v>
          </cell>
          <cell r="B1425" t="str">
            <v>PT</v>
          </cell>
          <cell r="C1425" t="str">
            <v>AG_SC</v>
          </cell>
          <cell r="D1425" t="str">
            <v>A00</v>
          </cell>
          <cell r="E1425" t="str">
            <v>FTE</v>
          </cell>
          <cell r="F1425" t="str">
            <v>T</v>
          </cell>
          <cell r="G1425" t="str">
            <v>TOTAL</v>
          </cell>
          <cell r="H1425" t="str">
            <v>RSE</v>
          </cell>
          <cell r="J1425" t="str">
            <v>:</v>
          </cell>
          <cell r="K1425" t="str">
            <v>NC</v>
          </cell>
          <cell r="M1425" t="str">
            <v>V</v>
          </cell>
          <cell r="N1425">
            <v>38461.761412037034</v>
          </cell>
          <cell r="O1425" t="str">
            <v>GCHATEAUGIRON</v>
          </cell>
          <cell r="P1425">
            <v>38681.435983796298</v>
          </cell>
        </row>
        <row r="1426">
          <cell r="A1426" t="str">
            <v>1984</v>
          </cell>
          <cell r="B1426" t="str">
            <v>PT</v>
          </cell>
          <cell r="C1426" t="str">
            <v>AG_SC</v>
          </cell>
          <cell r="D1426" t="str">
            <v>A00</v>
          </cell>
          <cell r="E1426" t="str">
            <v>FTE</v>
          </cell>
          <cell r="F1426" t="str">
            <v>T</v>
          </cell>
          <cell r="G1426" t="str">
            <v>TOTAL</v>
          </cell>
          <cell r="H1426" t="str">
            <v>RSE</v>
          </cell>
          <cell r="J1426" t="str">
            <v>:</v>
          </cell>
          <cell r="K1426" t="str">
            <v>NC</v>
          </cell>
          <cell r="M1426" t="str">
            <v>V</v>
          </cell>
          <cell r="N1426">
            <v>38461.761412037034</v>
          </cell>
          <cell r="O1426" t="str">
            <v>GCHATEAUGIRON</v>
          </cell>
          <cell r="P1426">
            <v>38681.435949074075</v>
          </cell>
        </row>
        <row r="1427">
          <cell r="A1427" t="str">
            <v>1983</v>
          </cell>
          <cell r="B1427" t="str">
            <v>PT</v>
          </cell>
          <cell r="C1427" t="str">
            <v>AG_SC</v>
          </cell>
          <cell r="D1427" t="str">
            <v>A00</v>
          </cell>
          <cell r="E1427" t="str">
            <v>FTE</v>
          </cell>
          <cell r="F1427" t="str">
            <v>T</v>
          </cell>
          <cell r="G1427" t="str">
            <v>TOTAL</v>
          </cell>
          <cell r="H1427" t="str">
            <v>RSE</v>
          </cell>
          <cell r="J1427" t="str">
            <v>:</v>
          </cell>
          <cell r="K1427" t="str">
            <v>NC</v>
          </cell>
          <cell r="M1427" t="str">
            <v>V</v>
          </cell>
          <cell r="N1427">
            <v>38461.761412037034</v>
          </cell>
          <cell r="O1427" t="str">
            <v>GCHATEAUGIRON</v>
          </cell>
          <cell r="P1427">
            <v>38681.435902777775</v>
          </cell>
        </row>
        <row r="1428">
          <cell r="A1428" t="str">
            <v>1982</v>
          </cell>
          <cell r="B1428" t="str">
            <v>PT</v>
          </cell>
          <cell r="C1428" t="str">
            <v>AG_SC</v>
          </cell>
          <cell r="D1428" t="str">
            <v>A00</v>
          </cell>
          <cell r="E1428" t="str">
            <v>FTE</v>
          </cell>
          <cell r="F1428" t="str">
            <v>T</v>
          </cell>
          <cell r="G1428" t="str">
            <v>TOTAL</v>
          </cell>
          <cell r="H1428" t="str">
            <v>RSE</v>
          </cell>
          <cell r="J1428" t="str">
            <v>:</v>
          </cell>
          <cell r="K1428" t="str">
            <v>NC</v>
          </cell>
          <cell r="M1428" t="str">
            <v>V</v>
          </cell>
          <cell r="N1428">
            <v>38461.761412037034</v>
          </cell>
          <cell r="O1428" t="str">
            <v>GCHATEAUGIRON</v>
          </cell>
          <cell r="P1428">
            <v>38681.435879629629</v>
          </cell>
        </row>
        <row r="1429">
          <cell r="A1429" t="str">
            <v>1981</v>
          </cell>
          <cell r="B1429" t="str">
            <v>PT</v>
          </cell>
          <cell r="C1429" t="str">
            <v>AG_SC</v>
          </cell>
          <cell r="D1429" t="str">
            <v>A00</v>
          </cell>
          <cell r="E1429" t="str">
            <v>FTE</v>
          </cell>
          <cell r="F1429" t="str">
            <v>T</v>
          </cell>
          <cell r="G1429" t="str">
            <v>TOTAL</v>
          </cell>
          <cell r="H1429" t="str">
            <v>RSE</v>
          </cell>
          <cell r="J1429" t="str">
            <v>:</v>
          </cell>
          <cell r="K1429" t="str">
            <v>NC</v>
          </cell>
          <cell r="M1429" t="str">
            <v>V</v>
          </cell>
          <cell r="N1429">
            <v>38461.761412037034</v>
          </cell>
          <cell r="O1429" t="str">
            <v>GCHATEAUGIRON</v>
          </cell>
          <cell r="P1429">
            <v>38681.435844907406</v>
          </cell>
        </row>
        <row r="1430">
          <cell r="A1430" t="str">
            <v>1980</v>
          </cell>
          <cell r="B1430" t="str">
            <v>PT</v>
          </cell>
          <cell r="C1430" t="str">
            <v>AG_SC</v>
          </cell>
          <cell r="D1430" t="str">
            <v>A00</v>
          </cell>
          <cell r="E1430" t="str">
            <v>FTE</v>
          </cell>
          <cell r="F1430" t="str">
            <v>T</v>
          </cell>
          <cell r="G1430" t="str">
            <v>TOTAL</v>
          </cell>
          <cell r="H1430" t="str">
            <v>RSE</v>
          </cell>
          <cell r="J1430" t="str">
            <v>:</v>
          </cell>
          <cell r="K1430" t="str">
            <v>NC</v>
          </cell>
          <cell r="M1430" t="str">
            <v>V</v>
          </cell>
          <cell r="N1430">
            <v>38461.761412037034</v>
          </cell>
          <cell r="O1430" t="str">
            <v>GCHATEAUGIRON</v>
          </cell>
          <cell r="P1430">
            <v>38681.43582175926</v>
          </cell>
        </row>
        <row r="1431">
          <cell r="A1431" t="str">
            <v>2002</v>
          </cell>
          <cell r="B1431" t="str">
            <v>SI</v>
          </cell>
          <cell r="C1431" t="str">
            <v>AG_SC</v>
          </cell>
          <cell r="D1431" t="str">
            <v>A00</v>
          </cell>
          <cell r="E1431" t="str">
            <v>FTE</v>
          </cell>
          <cell r="F1431" t="str">
            <v>T</v>
          </cell>
          <cell r="G1431" t="str">
            <v>TOTAL</v>
          </cell>
          <cell r="H1431" t="str">
            <v>RSE</v>
          </cell>
          <cell r="I1431">
            <v>269</v>
          </cell>
          <cell r="K1431" t="str">
            <v>MS</v>
          </cell>
          <cell r="M1431" t="str">
            <v>V</v>
          </cell>
          <cell r="N1431">
            <v>38461.761412037034</v>
          </cell>
          <cell r="O1431" t="str">
            <v>GCHATEAUGIRON</v>
          </cell>
          <cell r="P1431">
            <v>38681.438402777778</v>
          </cell>
          <cell r="Q1431" t="str">
            <v>gchateaug</v>
          </cell>
        </row>
        <row r="1432">
          <cell r="A1432" t="str">
            <v>2001</v>
          </cell>
          <cell r="B1432" t="str">
            <v>SI</v>
          </cell>
          <cell r="C1432" t="str">
            <v>AG_SC</v>
          </cell>
          <cell r="D1432" t="str">
            <v>A00</v>
          </cell>
          <cell r="E1432" t="str">
            <v>FTE</v>
          </cell>
          <cell r="F1432" t="str">
            <v>T</v>
          </cell>
          <cell r="G1432" t="str">
            <v>TOTAL</v>
          </cell>
          <cell r="H1432" t="str">
            <v>RSE</v>
          </cell>
          <cell r="I1432">
            <v>269</v>
          </cell>
          <cell r="K1432" t="str">
            <v>NC</v>
          </cell>
          <cell r="M1432" t="str">
            <v>V</v>
          </cell>
          <cell r="N1432">
            <v>38461.761412037034</v>
          </cell>
          <cell r="O1432" t="str">
            <v>GCHATEAUGIRON</v>
          </cell>
          <cell r="P1432">
            <v>38681.438078703701</v>
          </cell>
        </row>
        <row r="1433">
          <cell r="A1433" t="str">
            <v>2000</v>
          </cell>
          <cell r="B1433" t="str">
            <v>SI</v>
          </cell>
          <cell r="C1433" t="str">
            <v>AG_SC</v>
          </cell>
          <cell r="D1433" t="str">
            <v>A00</v>
          </cell>
          <cell r="E1433" t="str">
            <v>FTE</v>
          </cell>
          <cell r="F1433" t="str">
            <v>T</v>
          </cell>
          <cell r="G1433" t="str">
            <v>TOTAL</v>
          </cell>
          <cell r="H1433" t="str">
            <v>RSE</v>
          </cell>
          <cell r="I1433">
            <v>264</v>
          </cell>
          <cell r="K1433" t="str">
            <v>NC</v>
          </cell>
          <cell r="M1433" t="str">
            <v>V</v>
          </cell>
          <cell r="N1433">
            <v>38461.761412037034</v>
          </cell>
          <cell r="O1433" t="str">
            <v>GCHATEAUGIRON</v>
          </cell>
          <cell r="P1433">
            <v>38681.437800925924</v>
          </cell>
        </row>
        <row r="1434">
          <cell r="A1434" t="str">
            <v>1999</v>
          </cell>
          <cell r="B1434" t="str">
            <v>SI</v>
          </cell>
          <cell r="C1434" t="str">
            <v>AG_SC</v>
          </cell>
          <cell r="D1434" t="str">
            <v>A00</v>
          </cell>
          <cell r="E1434" t="str">
            <v>FTE</v>
          </cell>
          <cell r="F1434" t="str">
            <v>T</v>
          </cell>
          <cell r="G1434" t="str">
            <v>TOTAL</v>
          </cell>
          <cell r="H1434" t="str">
            <v>RSE</v>
          </cell>
          <cell r="I1434">
            <v>248</v>
          </cell>
          <cell r="K1434" t="str">
            <v>NC</v>
          </cell>
          <cell r="M1434" t="str">
            <v>V</v>
          </cell>
          <cell r="N1434">
            <v>38461.761412037034</v>
          </cell>
          <cell r="O1434" t="str">
            <v>GCHATEAUGIRON</v>
          </cell>
          <cell r="P1434">
            <v>38681.437569444446</v>
          </cell>
        </row>
        <row r="1435">
          <cell r="A1435" t="str">
            <v>1998</v>
          </cell>
          <cell r="B1435" t="str">
            <v>SI</v>
          </cell>
          <cell r="C1435" t="str">
            <v>AG_SC</v>
          </cell>
          <cell r="D1435" t="str">
            <v>A00</v>
          </cell>
          <cell r="E1435" t="str">
            <v>FTE</v>
          </cell>
          <cell r="F1435" t="str">
            <v>T</v>
          </cell>
          <cell r="G1435" t="str">
            <v>TOTAL</v>
          </cell>
          <cell r="H1435" t="str">
            <v>RSE</v>
          </cell>
          <cell r="I1435">
            <v>261</v>
          </cell>
          <cell r="K1435" t="str">
            <v>NC</v>
          </cell>
          <cell r="M1435" t="str">
            <v>V</v>
          </cell>
          <cell r="N1435">
            <v>38461.761412037034</v>
          </cell>
          <cell r="O1435" t="str">
            <v>GCHATEAUGIRON</v>
          </cell>
          <cell r="P1435">
            <v>38681.437326388892</v>
          </cell>
        </row>
        <row r="1436">
          <cell r="A1436" t="str">
            <v>1997</v>
          </cell>
          <cell r="B1436" t="str">
            <v>SI</v>
          </cell>
          <cell r="C1436" t="str">
            <v>AG_SC</v>
          </cell>
          <cell r="D1436" t="str">
            <v>A00</v>
          </cell>
          <cell r="E1436" t="str">
            <v>FTE</v>
          </cell>
          <cell r="F1436" t="str">
            <v>T</v>
          </cell>
          <cell r="G1436" t="str">
            <v>TOTAL</v>
          </cell>
          <cell r="H1436" t="str">
            <v>RSE</v>
          </cell>
          <cell r="I1436">
            <v>255</v>
          </cell>
          <cell r="K1436" t="str">
            <v>NC</v>
          </cell>
          <cell r="M1436" t="str">
            <v>V</v>
          </cell>
          <cell r="N1436">
            <v>38461.761412037034</v>
          </cell>
          <cell r="O1436" t="str">
            <v>GCHATEAUGIRON</v>
          </cell>
          <cell r="P1436">
            <v>38681.437118055554</v>
          </cell>
        </row>
        <row r="1437">
          <cell r="A1437" t="str">
            <v>1996</v>
          </cell>
          <cell r="B1437" t="str">
            <v>SI</v>
          </cell>
          <cell r="C1437" t="str">
            <v>AG_SC</v>
          </cell>
          <cell r="D1437" t="str">
            <v>A00</v>
          </cell>
          <cell r="E1437" t="str">
            <v>FTE</v>
          </cell>
          <cell r="F1437" t="str">
            <v>T</v>
          </cell>
          <cell r="G1437" t="str">
            <v>TOTAL</v>
          </cell>
          <cell r="H1437" t="str">
            <v>RSE</v>
          </cell>
          <cell r="I1437">
            <v>279</v>
          </cell>
          <cell r="K1437" t="str">
            <v>NC</v>
          </cell>
          <cell r="M1437" t="str">
            <v>V</v>
          </cell>
          <cell r="N1437">
            <v>38461.761412037034</v>
          </cell>
          <cell r="O1437" t="str">
            <v>GCHATEAUGIRON</v>
          </cell>
          <cell r="P1437">
            <v>38681.436932870369</v>
          </cell>
        </row>
        <row r="1438">
          <cell r="A1438" t="str">
            <v>1995</v>
          </cell>
          <cell r="B1438" t="str">
            <v>SI</v>
          </cell>
          <cell r="C1438" t="str">
            <v>AG_SC</v>
          </cell>
          <cell r="D1438" t="str">
            <v>A00</v>
          </cell>
          <cell r="E1438" t="str">
            <v>FTE</v>
          </cell>
          <cell r="F1438" t="str">
            <v>T</v>
          </cell>
          <cell r="G1438" t="str">
            <v>TOTAL</v>
          </cell>
          <cell r="H1438" t="str">
            <v>RSE</v>
          </cell>
          <cell r="I1438">
            <v>269</v>
          </cell>
          <cell r="K1438" t="str">
            <v>NC</v>
          </cell>
          <cell r="M1438" t="str">
            <v>V</v>
          </cell>
          <cell r="N1438">
            <v>38461.761412037034</v>
          </cell>
          <cell r="O1438" t="str">
            <v>GCHATEAUGIRON</v>
          </cell>
          <cell r="P1438">
            <v>38681.43677083333</v>
          </cell>
        </row>
        <row r="1439">
          <cell r="A1439" t="str">
            <v>1994</v>
          </cell>
          <cell r="B1439" t="str">
            <v>SI</v>
          </cell>
          <cell r="C1439" t="str">
            <v>AG_SC</v>
          </cell>
          <cell r="D1439" t="str">
            <v>A00</v>
          </cell>
          <cell r="E1439" t="str">
            <v>FTE</v>
          </cell>
          <cell r="F1439" t="str">
            <v>T</v>
          </cell>
          <cell r="G1439" t="str">
            <v>TOTAL</v>
          </cell>
          <cell r="H1439" t="str">
            <v>RSE</v>
          </cell>
          <cell r="I1439">
            <v>237</v>
          </cell>
          <cell r="K1439" t="str">
            <v>NC</v>
          </cell>
          <cell r="M1439" t="str">
            <v>V</v>
          </cell>
          <cell r="N1439">
            <v>38461.761412037034</v>
          </cell>
          <cell r="O1439" t="str">
            <v>GCHATEAUGIRON</v>
          </cell>
          <cell r="P1439">
            <v>38681.436631944445</v>
          </cell>
        </row>
        <row r="1440">
          <cell r="A1440" t="str">
            <v>1993</v>
          </cell>
          <cell r="B1440" t="str">
            <v>SI</v>
          </cell>
          <cell r="C1440" t="str">
            <v>AG_SC</v>
          </cell>
          <cell r="D1440" t="str">
            <v>A00</v>
          </cell>
          <cell r="E1440" t="str">
            <v>FTE</v>
          </cell>
          <cell r="F1440" t="str">
            <v>T</v>
          </cell>
          <cell r="G1440" t="str">
            <v>TOTAL</v>
          </cell>
          <cell r="H1440" t="str">
            <v>RSE</v>
          </cell>
          <cell r="I1440">
            <v>219</v>
          </cell>
          <cell r="K1440" t="str">
            <v>NC</v>
          </cell>
          <cell r="M1440" t="str">
            <v>V</v>
          </cell>
          <cell r="N1440">
            <v>38461.761412037034</v>
          </cell>
          <cell r="O1440" t="str">
            <v>GCHATEAUGIRON</v>
          </cell>
          <cell r="P1440">
            <v>38681.436516203707</v>
          </cell>
        </row>
        <row r="1441">
          <cell r="A1441" t="str">
            <v>1992</v>
          </cell>
          <cell r="B1441" t="str">
            <v>SI</v>
          </cell>
          <cell r="C1441" t="str">
            <v>AG_SC</v>
          </cell>
          <cell r="D1441" t="str">
            <v>A00</v>
          </cell>
          <cell r="E1441" t="str">
            <v>FTE</v>
          </cell>
          <cell r="F1441" t="str">
            <v>T</v>
          </cell>
          <cell r="G1441" t="str">
            <v>TOTAL</v>
          </cell>
          <cell r="H1441" t="str">
            <v>RSE</v>
          </cell>
          <cell r="J1441" t="str">
            <v>:</v>
          </cell>
          <cell r="K1441" t="str">
            <v>NC</v>
          </cell>
          <cell r="M1441" t="str">
            <v>V</v>
          </cell>
          <cell r="N1441">
            <v>38461.761412037034</v>
          </cell>
          <cell r="O1441" t="str">
            <v>GCHATEAUGIRON</v>
          </cell>
          <cell r="P1441">
            <v>38681.436423611114</v>
          </cell>
        </row>
        <row r="1442">
          <cell r="A1442" t="str">
            <v>1991</v>
          </cell>
          <cell r="B1442" t="str">
            <v>SI</v>
          </cell>
          <cell r="C1442" t="str">
            <v>AG_SC</v>
          </cell>
          <cell r="D1442" t="str">
            <v>A00</v>
          </cell>
          <cell r="E1442" t="str">
            <v>FTE</v>
          </cell>
          <cell r="F1442" t="str">
            <v>T</v>
          </cell>
          <cell r="G1442" t="str">
            <v>TOTAL</v>
          </cell>
          <cell r="H1442" t="str">
            <v>RSE</v>
          </cell>
          <cell r="J1442" t="str">
            <v>:</v>
          </cell>
          <cell r="K1442" t="str">
            <v>NC</v>
          </cell>
          <cell r="M1442" t="str">
            <v>V</v>
          </cell>
          <cell r="N1442">
            <v>38461.761412037034</v>
          </cell>
          <cell r="O1442" t="str">
            <v>GCHATEAUGIRON</v>
          </cell>
          <cell r="P1442">
            <v>38681.436342592591</v>
          </cell>
        </row>
        <row r="1443">
          <cell r="A1443" t="str">
            <v>1990</v>
          </cell>
          <cell r="B1443" t="str">
            <v>SI</v>
          </cell>
          <cell r="C1443" t="str">
            <v>AG_SC</v>
          </cell>
          <cell r="D1443" t="str">
            <v>A00</v>
          </cell>
          <cell r="E1443" t="str">
            <v>FTE</v>
          </cell>
          <cell r="F1443" t="str">
            <v>T</v>
          </cell>
          <cell r="G1443" t="str">
            <v>TOTAL</v>
          </cell>
          <cell r="H1443" t="str">
            <v>RSE</v>
          </cell>
          <cell r="J1443" t="str">
            <v>:</v>
          </cell>
          <cell r="K1443" t="str">
            <v>NC</v>
          </cell>
          <cell r="M1443" t="str">
            <v>V</v>
          </cell>
          <cell r="N1443">
            <v>38461.761412037034</v>
          </cell>
          <cell r="O1443" t="str">
            <v>GCHATEAUGIRON</v>
          </cell>
          <cell r="P1443">
            <v>38681.436261574076</v>
          </cell>
        </row>
        <row r="1444">
          <cell r="A1444" t="str">
            <v>1989</v>
          </cell>
          <cell r="B1444" t="str">
            <v>SI</v>
          </cell>
          <cell r="C1444" t="str">
            <v>AG_SC</v>
          </cell>
          <cell r="D1444" t="str">
            <v>A00</v>
          </cell>
          <cell r="E1444" t="str">
            <v>FTE</v>
          </cell>
          <cell r="F1444" t="str">
            <v>T</v>
          </cell>
          <cell r="G1444" t="str">
            <v>TOTAL</v>
          </cell>
          <cell r="H1444" t="str">
            <v>RSE</v>
          </cell>
          <cell r="J1444" t="str">
            <v>:</v>
          </cell>
          <cell r="K1444" t="str">
            <v>NC</v>
          </cell>
          <cell r="M1444" t="str">
            <v>V</v>
          </cell>
          <cell r="N1444">
            <v>38461.761412037034</v>
          </cell>
          <cell r="O1444" t="str">
            <v>GCHATEAUGIRON</v>
          </cell>
          <cell r="P1444">
            <v>38681.436192129629</v>
          </cell>
        </row>
        <row r="1445">
          <cell r="A1445" t="str">
            <v>1988</v>
          </cell>
          <cell r="B1445" t="str">
            <v>SI</v>
          </cell>
          <cell r="C1445" t="str">
            <v>AG_SC</v>
          </cell>
          <cell r="D1445" t="str">
            <v>A00</v>
          </cell>
          <cell r="E1445" t="str">
            <v>FTE</v>
          </cell>
          <cell r="F1445" t="str">
            <v>T</v>
          </cell>
          <cell r="G1445" t="str">
            <v>TOTAL</v>
          </cell>
          <cell r="H1445" t="str">
            <v>RSE</v>
          </cell>
          <cell r="J1445" t="str">
            <v>:</v>
          </cell>
          <cell r="K1445" t="str">
            <v>NC</v>
          </cell>
          <cell r="M1445" t="str">
            <v>V</v>
          </cell>
          <cell r="N1445">
            <v>38461.761412037034</v>
          </cell>
          <cell r="O1445" t="str">
            <v>GCHATEAUGIRON</v>
          </cell>
          <cell r="P1445">
            <v>38681.43613425926</v>
          </cell>
        </row>
        <row r="1446">
          <cell r="A1446" t="str">
            <v>1987</v>
          </cell>
          <cell r="B1446" t="str">
            <v>SI</v>
          </cell>
          <cell r="C1446" t="str">
            <v>AG_SC</v>
          </cell>
          <cell r="D1446" t="str">
            <v>A00</v>
          </cell>
          <cell r="E1446" t="str">
            <v>FTE</v>
          </cell>
          <cell r="F1446" t="str">
            <v>T</v>
          </cell>
          <cell r="G1446" t="str">
            <v>TOTAL</v>
          </cell>
          <cell r="H1446" t="str">
            <v>RSE</v>
          </cell>
          <cell r="J1446" t="str">
            <v>:</v>
          </cell>
          <cell r="K1446" t="str">
            <v>NC</v>
          </cell>
          <cell r="M1446" t="str">
            <v>V</v>
          </cell>
          <cell r="N1446">
            <v>38461.761412037034</v>
          </cell>
          <cell r="O1446" t="str">
            <v>GCHATEAUGIRON</v>
          </cell>
          <cell r="P1446">
            <v>38681.43608796296</v>
          </cell>
        </row>
        <row r="1447">
          <cell r="A1447" t="str">
            <v>1986</v>
          </cell>
          <cell r="B1447" t="str">
            <v>SI</v>
          </cell>
          <cell r="C1447" t="str">
            <v>AG_SC</v>
          </cell>
          <cell r="D1447" t="str">
            <v>A00</v>
          </cell>
          <cell r="E1447" t="str">
            <v>FTE</v>
          </cell>
          <cell r="F1447" t="str">
            <v>T</v>
          </cell>
          <cell r="G1447" t="str">
            <v>TOTAL</v>
          </cell>
          <cell r="H1447" t="str">
            <v>RSE</v>
          </cell>
          <cell r="J1447" t="str">
            <v>:</v>
          </cell>
          <cell r="K1447" t="str">
            <v>NC</v>
          </cell>
          <cell r="M1447" t="str">
            <v>V</v>
          </cell>
          <cell r="N1447">
            <v>38461.761412037034</v>
          </cell>
          <cell r="O1447" t="str">
            <v>GCHATEAUGIRON</v>
          </cell>
          <cell r="P1447">
            <v>38681.436030092591</v>
          </cell>
        </row>
        <row r="1448">
          <cell r="A1448" t="str">
            <v>1985</v>
          </cell>
          <cell r="B1448" t="str">
            <v>SI</v>
          </cell>
          <cell r="C1448" t="str">
            <v>AG_SC</v>
          </cell>
          <cell r="D1448" t="str">
            <v>A00</v>
          </cell>
          <cell r="E1448" t="str">
            <v>FTE</v>
          </cell>
          <cell r="F1448" t="str">
            <v>T</v>
          </cell>
          <cell r="G1448" t="str">
            <v>TOTAL</v>
          </cell>
          <cell r="H1448" t="str">
            <v>RSE</v>
          </cell>
          <cell r="J1448" t="str">
            <v>:</v>
          </cell>
          <cell r="K1448" t="str">
            <v>NC</v>
          </cell>
          <cell r="M1448" t="str">
            <v>V</v>
          </cell>
          <cell r="N1448">
            <v>38461.761412037034</v>
          </cell>
          <cell r="O1448" t="str">
            <v>GCHATEAUGIRON</v>
          </cell>
          <cell r="P1448">
            <v>38681.435983796298</v>
          </cell>
        </row>
        <row r="1449">
          <cell r="A1449" t="str">
            <v>1984</v>
          </cell>
          <cell r="B1449" t="str">
            <v>SI</v>
          </cell>
          <cell r="C1449" t="str">
            <v>AG_SC</v>
          </cell>
          <cell r="D1449" t="str">
            <v>A00</v>
          </cell>
          <cell r="E1449" t="str">
            <v>FTE</v>
          </cell>
          <cell r="F1449" t="str">
            <v>T</v>
          </cell>
          <cell r="G1449" t="str">
            <v>TOTAL</v>
          </cell>
          <cell r="H1449" t="str">
            <v>RSE</v>
          </cell>
          <cell r="J1449" t="str">
            <v>:</v>
          </cell>
          <cell r="K1449" t="str">
            <v>NC</v>
          </cell>
          <cell r="M1449" t="str">
            <v>V</v>
          </cell>
          <cell r="N1449">
            <v>38461.761412037034</v>
          </cell>
          <cell r="O1449" t="str">
            <v>GCHATEAUGIRON</v>
          </cell>
          <cell r="P1449">
            <v>38681.435949074075</v>
          </cell>
        </row>
        <row r="1450">
          <cell r="A1450" t="str">
            <v>1983</v>
          </cell>
          <cell r="B1450" t="str">
            <v>SI</v>
          </cell>
          <cell r="C1450" t="str">
            <v>AG_SC</v>
          </cell>
          <cell r="D1450" t="str">
            <v>A00</v>
          </cell>
          <cell r="E1450" t="str">
            <v>FTE</v>
          </cell>
          <cell r="F1450" t="str">
            <v>T</v>
          </cell>
          <cell r="G1450" t="str">
            <v>TOTAL</v>
          </cell>
          <cell r="H1450" t="str">
            <v>RSE</v>
          </cell>
          <cell r="J1450" t="str">
            <v>:</v>
          </cell>
          <cell r="K1450" t="str">
            <v>NC</v>
          </cell>
          <cell r="M1450" t="str">
            <v>V</v>
          </cell>
          <cell r="N1450">
            <v>38461.761412037034</v>
          </cell>
          <cell r="O1450" t="str">
            <v>GCHATEAUGIRON</v>
          </cell>
          <cell r="P1450">
            <v>38681.435914351852</v>
          </cell>
        </row>
        <row r="1451">
          <cell r="A1451" t="str">
            <v>1982</v>
          </cell>
          <cell r="B1451" t="str">
            <v>SI</v>
          </cell>
          <cell r="C1451" t="str">
            <v>AG_SC</v>
          </cell>
          <cell r="D1451" t="str">
            <v>A00</v>
          </cell>
          <cell r="E1451" t="str">
            <v>FTE</v>
          </cell>
          <cell r="F1451" t="str">
            <v>T</v>
          </cell>
          <cell r="G1451" t="str">
            <v>TOTAL</v>
          </cell>
          <cell r="H1451" t="str">
            <v>RSE</v>
          </cell>
          <cell r="J1451" t="str">
            <v>:</v>
          </cell>
          <cell r="K1451" t="str">
            <v>NC</v>
          </cell>
          <cell r="M1451" t="str">
            <v>V</v>
          </cell>
          <cell r="N1451">
            <v>38461.761412037034</v>
          </cell>
          <cell r="O1451" t="str">
            <v>GCHATEAUGIRON</v>
          </cell>
          <cell r="P1451">
            <v>38681.435879629629</v>
          </cell>
        </row>
        <row r="1452">
          <cell r="A1452" t="str">
            <v>1981</v>
          </cell>
          <cell r="B1452" t="str">
            <v>SI</v>
          </cell>
          <cell r="C1452" t="str">
            <v>AG_SC</v>
          </cell>
          <cell r="D1452" t="str">
            <v>A00</v>
          </cell>
          <cell r="E1452" t="str">
            <v>FTE</v>
          </cell>
          <cell r="F1452" t="str">
            <v>T</v>
          </cell>
          <cell r="G1452" t="str">
            <v>TOTAL</v>
          </cell>
          <cell r="H1452" t="str">
            <v>RSE</v>
          </cell>
          <cell r="J1452" t="str">
            <v>:</v>
          </cell>
          <cell r="K1452" t="str">
            <v>NC</v>
          </cell>
          <cell r="M1452" t="str">
            <v>V</v>
          </cell>
          <cell r="N1452">
            <v>38461.761412037034</v>
          </cell>
          <cell r="O1452" t="str">
            <v>GCHATEAUGIRON</v>
          </cell>
          <cell r="P1452">
            <v>38681.435856481483</v>
          </cell>
        </row>
        <row r="1453">
          <cell r="A1453" t="str">
            <v>1980</v>
          </cell>
          <cell r="B1453" t="str">
            <v>SI</v>
          </cell>
          <cell r="C1453" t="str">
            <v>AG_SC</v>
          </cell>
          <cell r="D1453" t="str">
            <v>A00</v>
          </cell>
          <cell r="E1453" t="str">
            <v>FTE</v>
          </cell>
          <cell r="F1453" t="str">
            <v>T</v>
          </cell>
          <cell r="G1453" t="str">
            <v>TOTAL</v>
          </cell>
          <cell r="H1453" t="str">
            <v>RSE</v>
          </cell>
          <cell r="J1453" t="str">
            <v>:</v>
          </cell>
          <cell r="K1453" t="str">
            <v>NC</v>
          </cell>
          <cell r="M1453" t="str">
            <v>V</v>
          </cell>
          <cell r="N1453">
            <v>38461.761412037034</v>
          </cell>
          <cell r="O1453" t="str">
            <v>GCHATEAUGIRON</v>
          </cell>
          <cell r="P1453">
            <v>38681.435833333337</v>
          </cell>
        </row>
        <row r="1454">
          <cell r="A1454" t="str">
            <v>2002</v>
          </cell>
          <cell r="B1454" t="str">
            <v>SK</v>
          </cell>
          <cell r="C1454" t="str">
            <v>AG_SC</v>
          </cell>
          <cell r="D1454" t="str">
            <v>A00</v>
          </cell>
          <cell r="E1454" t="str">
            <v>FTE</v>
          </cell>
          <cell r="F1454" t="str">
            <v>T</v>
          </cell>
          <cell r="G1454" t="str">
            <v>TOTAL</v>
          </cell>
          <cell r="H1454" t="str">
            <v>RSE</v>
          </cell>
          <cell r="I1454">
            <v>683</v>
          </cell>
          <cell r="K1454" t="str">
            <v>MS</v>
          </cell>
          <cell r="M1454" t="str">
            <v>V</v>
          </cell>
          <cell r="N1454">
            <v>38461.761412037034</v>
          </cell>
          <cell r="O1454" t="str">
            <v>GCHATEAUGIRON</v>
          </cell>
          <cell r="P1454">
            <v>38681.438425925924</v>
          </cell>
          <cell r="Q1454" t="str">
            <v>gchateaug</v>
          </cell>
        </row>
        <row r="1455">
          <cell r="A1455" t="str">
            <v>2001</v>
          </cell>
          <cell r="B1455" t="str">
            <v>SK</v>
          </cell>
          <cell r="C1455" t="str">
            <v>AG_SC</v>
          </cell>
          <cell r="D1455" t="str">
            <v>A00</v>
          </cell>
          <cell r="E1455" t="str">
            <v>FTE</v>
          </cell>
          <cell r="F1455" t="str">
            <v>T</v>
          </cell>
          <cell r="G1455" t="str">
            <v>TOTAL</v>
          </cell>
          <cell r="H1455" t="str">
            <v>RSE</v>
          </cell>
          <cell r="I1455">
            <v>643</v>
          </cell>
          <cell r="K1455" t="str">
            <v>NC</v>
          </cell>
          <cell r="M1455" t="str">
            <v>V</v>
          </cell>
          <cell r="N1455">
            <v>38461.761412037034</v>
          </cell>
          <cell r="O1455" t="str">
            <v>GCHATEAUGIRON</v>
          </cell>
          <cell r="P1455">
            <v>38681.438101851854</v>
          </cell>
        </row>
        <row r="1456">
          <cell r="A1456" t="str">
            <v>2000</v>
          </cell>
          <cell r="B1456" t="str">
            <v>SK</v>
          </cell>
          <cell r="C1456" t="str">
            <v>AG_SC</v>
          </cell>
          <cell r="D1456" t="str">
            <v>A00</v>
          </cell>
          <cell r="E1456" t="str">
            <v>FTE</v>
          </cell>
          <cell r="F1456" t="str">
            <v>T</v>
          </cell>
          <cell r="G1456" t="str">
            <v>TOTAL</v>
          </cell>
          <cell r="H1456" t="str">
            <v>RSE</v>
          </cell>
          <cell r="I1456">
            <v>692</v>
          </cell>
          <cell r="K1456" t="str">
            <v>NC</v>
          </cell>
          <cell r="M1456" t="str">
            <v>V</v>
          </cell>
          <cell r="N1456">
            <v>38461.761412037034</v>
          </cell>
          <cell r="O1456" t="str">
            <v>GCHATEAUGIRON</v>
          </cell>
          <cell r="P1456">
            <v>38681.437824074077</v>
          </cell>
        </row>
        <row r="1457">
          <cell r="A1457" t="str">
            <v>1999</v>
          </cell>
          <cell r="B1457" t="str">
            <v>SK</v>
          </cell>
          <cell r="C1457" t="str">
            <v>AG_SC</v>
          </cell>
          <cell r="D1457" t="str">
            <v>A00</v>
          </cell>
          <cell r="E1457" t="str">
            <v>FTE</v>
          </cell>
          <cell r="F1457" t="str">
            <v>T</v>
          </cell>
          <cell r="G1457" t="str">
            <v>TOTAL</v>
          </cell>
          <cell r="H1457" t="str">
            <v>RSE</v>
          </cell>
          <cell r="I1457">
            <v>936</v>
          </cell>
          <cell r="K1457" t="str">
            <v>NC</v>
          </cell>
          <cell r="M1457" t="str">
            <v>V</v>
          </cell>
          <cell r="N1457">
            <v>38461.761412037034</v>
          </cell>
          <cell r="O1457" t="str">
            <v>GCHATEAUGIRON</v>
          </cell>
          <cell r="P1457">
            <v>38681.437581018516</v>
          </cell>
        </row>
        <row r="1458">
          <cell r="A1458" t="str">
            <v>1998</v>
          </cell>
          <cell r="B1458" t="str">
            <v>SK</v>
          </cell>
          <cell r="C1458" t="str">
            <v>AG_SC</v>
          </cell>
          <cell r="D1458" t="str">
            <v>A00</v>
          </cell>
          <cell r="E1458" t="str">
            <v>FTE</v>
          </cell>
          <cell r="F1458" t="str">
            <v>T</v>
          </cell>
          <cell r="G1458" t="str">
            <v>TOTAL</v>
          </cell>
          <cell r="H1458" t="str">
            <v>RSE</v>
          </cell>
          <cell r="I1458">
            <v>1265</v>
          </cell>
          <cell r="K1458" t="str">
            <v>NC</v>
          </cell>
          <cell r="M1458" t="str">
            <v>V</v>
          </cell>
          <cell r="N1458">
            <v>38461.761412037034</v>
          </cell>
          <cell r="O1458" t="str">
            <v>GCHATEAUGIRON</v>
          </cell>
          <cell r="P1458">
            <v>38681.437337962961</v>
          </cell>
        </row>
        <row r="1459">
          <cell r="A1459" t="str">
            <v>1997</v>
          </cell>
          <cell r="B1459" t="str">
            <v>SK</v>
          </cell>
          <cell r="C1459" t="str">
            <v>AG_SC</v>
          </cell>
          <cell r="D1459" t="str">
            <v>A00</v>
          </cell>
          <cell r="E1459" t="str">
            <v>FTE</v>
          </cell>
          <cell r="F1459" t="str">
            <v>T</v>
          </cell>
          <cell r="G1459" t="str">
            <v>TOTAL</v>
          </cell>
          <cell r="H1459" t="str">
            <v>RSE</v>
          </cell>
          <cell r="I1459">
            <v>1174</v>
          </cell>
          <cell r="K1459" t="str">
            <v>NC</v>
          </cell>
          <cell r="M1459" t="str">
            <v>V</v>
          </cell>
          <cell r="N1459">
            <v>38461.761412037034</v>
          </cell>
          <cell r="O1459" t="str">
            <v>GCHATEAUGIRON</v>
          </cell>
          <cell r="P1459">
            <v>38681.43712962963</v>
          </cell>
        </row>
        <row r="1460">
          <cell r="A1460" t="str">
            <v>1996</v>
          </cell>
          <cell r="B1460" t="str">
            <v>SK</v>
          </cell>
          <cell r="C1460" t="str">
            <v>AG_SC</v>
          </cell>
          <cell r="D1460" t="str">
            <v>A00</v>
          </cell>
          <cell r="E1460" t="str">
            <v>FTE</v>
          </cell>
          <cell r="F1460" t="str">
            <v>T</v>
          </cell>
          <cell r="G1460" t="str">
            <v>TOTAL</v>
          </cell>
          <cell r="H1460" t="str">
            <v>RSE</v>
          </cell>
          <cell r="I1460">
            <v>1085</v>
          </cell>
          <cell r="K1460" t="str">
            <v>NC</v>
          </cell>
          <cell r="M1460" t="str">
            <v>V</v>
          </cell>
          <cell r="N1460">
            <v>38461.761412037034</v>
          </cell>
          <cell r="O1460" t="str">
            <v>GCHATEAUGIRON</v>
          </cell>
          <cell r="P1460">
            <v>38681.436944444446</v>
          </cell>
        </row>
        <row r="1461">
          <cell r="A1461" t="str">
            <v>1995</v>
          </cell>
          <cell r="B1461" t="str">
            <v>SK</v>
          </cell>
          <cell r="C1461" t="str">
            <v>AG_SC</v>
          </cell>
          <cell r="D1461" t="str">
            <v>A00</v>
          </cell>
          <cell r="E1461" t="str">
            <v>FTE</v>
          </cell>
          <cell r="F1461" t="str">
            <v>T</v>
          </cell>
          <cell r="G1461" t="str">
            <v>TOTAL</v>
          </cell>
          <cell r="H1461" t="str">
            <v>RSE</v>
          </cell>
          <cell r="J1461" t="str">
            <v>:</v>
          </cell>
          <cell r="K1461" t="str">
            <v>NC</v>
          </cell>
          <cell r="M1461" t="str">
            <v>V</v>
          </cell>
          <cell r="N1461">
            <v>38461.761412037034</v>
          </cell>
          <cell r="O1461" t="str">
            <v>GCHATEAUGIRON</v>
          </cell>
          <cell r="P1461">
            <v>38681.436782407407</v>
          </cell>
        </row>
        <row r="1462">
          <cell r="A1462" t="str">
            <v>1994</v>
          </cell>
          <cell r="B1462" t="str">
            <v>SK</v>
          </cell>
          <cell r="C1462" t="str">
            <v>AG_SC</v>
          </cell>
          <cell r="D1462" t="str">
            <v>A00</v>
          </cell>
          <cell r="E1462" t="str">
            <v>FTE</v>
          </cell>
          <cell r="F1462" t="str">
            <v>T</v>
          </cell>
          <cell r="G1462" t="str">
            <v>TOTAL</v>
          </cell>
          <cell r="H1462" t="str">
            <v>RSE</v>
          </cell>
          <cell r="J1462" t="str">
            <v>:</v>
          </cell>
          <cell r="K1462" t="str">
            <v>NC</v>
          </cell>
          <cell r="M1462" t="str">
            <v>V</v>
          </cell>
          <cell r="N1462">
            <v>38461.761412037034</v>
          </cell>
          <cell r="O1462" t="str">
            <v>GCHATEAUGIRON</v>
          </cell>
          <cell r="P1462">
            <v>38681.436643518522</v>
          </cell>
        </row>
        <row r="1463">
          <cell r="A1463" t="str">
            <v>1993</v>
          </cell>
          <cell r="B1463" t="str">
            <v>SK</v>
          </cell>
          <cell r="C1463" t="str">
            <v>AG_SC</v>
          </cell>
          <cell r="D1463" t="str">
            <v>A00</v>
          </cell>
          <cell r="E1463" t="str">
            <v>FTE</v>
          </cell>
          <cell r="F1463" t="str">
            <v>T</v>
          </cell>
          <cell r="G1463" t="str">
            <v>TOTAL</v>
          </cell>
          <cell r="H1463" t="str">
            <v>RSE</v>
          </cell>
          <cell r="J1463" t="str">
            <v>:</v>
          </cell>
          <cell r="K1463" t="str">
            <v>NC</v>
          </cell>
          <cell r="M1463" t="str">
            <v>V</v>
          </cell>
          <cell r="N1463">
            <v>38461.761412037034</v>
          </cell>
          <cell r="O1463" t="str">
            <v>GCHATEAUGIRON</v>
          </cell>
          <cell r="P1463">
            <v>38681.436527777776</v>
          </cell>
        </row>
        <row r="1464">
          <cell r="A1464" t="str">
            <v>1992</v>
          </cell>
          <cell r="B1464" t="str">
            <v>SK</v>
          </cell>
          <cell r="C1464" t="str">
            <v>AG_SC</v>
          </cell>
          <cell r="D1464" t="str">
            <v>A00</v>
          </cell>
          <cell r="E1464" t="str">
            <v>FTE</v>
          </cell>
          <cell r="F1464" t="str">
            <v>T</v>
          </cell>
          <cell r="G1464" t="str">
            <v>TOTAL</v>
          </cell>
          <cell r="H1464" t="str">
            <v>RSE</v>
          </cell>
          <cell r="J1464" t="str">
            <v>:</v>
          </cell>
          <cell r="K1464" t="str">
            <v>NC</v>
          </cell>
          <cell r="M1464" t="str">
            <v>V</v>
          </cell>
          <cell r="N1464">
            <v>38461.761412037034</v>
          </cell>
          <cell r="O1464" t="str">
            <v>GCHATEAUGIRON</v>
          </cell>
          <cell r="P1464">
            <v>38681.436435185184</v>
          </cell>
        </row>
        <row r="1465">
          <cell r="A1465" t="str">
            <v>1991</v>
          </cell>
          <cell r="B1465" t="str">
            <v>SK</v>
          </cell>
          <cell r="C1465" t="str">
            <v>AG_SC</v>
          </cell>
          <cell r="D1465" t="str">
            <v>A00</v>
          </cell>
          <cell r="E1465" t="str">
            <v>FTE</v>
          </cell>
          <cell r="F1465" t="str">
            <v>T</v>
          </cell>
          <cell r="G1465" t="str">
            <v>TOTAL</v>
          </cell>
          <cell r="H1465" t="str">
            <v>RSE</v>
          </cell>
          <cell r="J1465" t="str">
            <v>:</v>
          </cell>
          <cell r="K1465" t="str">
            <v>NC</v>
          </cell>
          <cell r="M1465" t="str">
            <v>V</v>
          </cell>
          <cell r="N1465">
            <v>38461.761412037034</v>
          </cell>
          <cell r="O1465" t="str">
            <v>GCHATEAUGIRON</v>
          </cell>
          <cell r="P1465">
            <v>38681.436342592591</v>
          </cell>
        </row>
        <row r="1466">
          <cell r="A1466" t="str">
            <v>1990</v>
          </cell>
          <cell r="B1466" t="str">
            <v>SK</v>
          </cell>
          <cell r="C1466" t="str">
            <v>AG_SC</v>
          </cell>
          <cell r="D1466" t="str">
            <v>A00</v>
          </cell>
          <cell r="E1466" t="str">
            <v>FTE</v>
          </cell>
          <cell r="F1466" t="str">
            <v>T</v>
          </cell>
          <cell r="G1466" t="str">
            <v>TOTAL</v>
          </cell>
          <cell r="H1466" t="str">
            <v>RSE</v>
          </cell>
          <cell r="J1466" t="str">
            <v>:</v>
          </cell>
          <cell r="K1466" t="str">
            <v>NC</v>
          </cell>
          <cell r="M1466" t="str">
            <v>V</v>
          </cell>
          <cell r="N1466">
            <v>38461.761412037034</v>
          </cell>
          <cell r="O1466" t="str">
            <v>GCHATEAUGIRON</v>
          </cell>
          <cell r="P1466">
            <v>38681.436273148145</v>
          </cell>
        </row>
        <row r="1467">
          <cell r="A1467" t="str">
            <v>1989</v>
          </cell>
          <cell r="B1467" t="str">
            <v>SK</v>
          </cell>
          <cell r="C1467" t="str">
            <v>AG_SC</v>
          </cell>
          <cell r="D1467" t="str">
            <v>A00</v>
          </cell>
          <cell r="E1467" t="str">
            <v>FTE</v>
          </cell>
          <cell r="F1467" t="str">
            <v>T</v>
          </cell>
          <cell r="G1467" t="str">
            <v>TOTAL</v>
          </cell>
          <cell r="H1467" t="str">
            <v>RSE</v>
          </cell>
          <cell r="J1467" t="str">
            <v>:</v>
          </cell>
          <cell r="K1467" t="str">
            <v>NC</v>
          </cell>
          <cell r="M1467" t="str">
            <v>V</v>
          </cell>
          <cell r="N1467">
            <v>38461.761412037034</v>
          </cell>
          <cell r="O1467" t="str">
            <v>GCHATEAUGIRON</v>
          </cell>
          <cell r="P1467">
            <v>38681.436203703706</v>
          </cell>
        </row>
        <row r="1468">
          <cell r="A1468" t="str">
            <v>1988</v>
          </cell>
          <cell r="B1468" t="str">
            <v>SK</v>
          </cell>
          <cell r="C1468" t="str">
            <v>AG_SC</v>
          </cell>
          <cell r="D1468" t="str">
            <v>A00</v>
          </cell>
          <cell r="E1468" t="str">
            <v>FTE</v>
          </cell>
          <cell r="F1468" t="str">
            <v>T</v>
          </cell>
          <cell r="G1468" t="str">
            <v>TOTAL</v>
          </cell>
          <cell r="H1468" t="str">
            <v>RSE</v>
          </cell>
          <cell r="J1468" t="str">
            <v>:</v>
          </cell>
          <cell r="K1468" t="str">
            <v>NC</v>
          </cell>
          <cell r="M1468" t="str">
            <v>V</v>
          </cell>
          <cell r="N1468">
            <v>38461.761412037034</v>
          </cell>
          <cell r="O1468" t="str">
            <v>GCHATEAUGIRON</v>
          </cell>
          <cell r="P1468">
            <v>38681.43613425926</v>
          </cell>
        </row>
        <row r="1469">
          <cell r="A1469" t="str">
            <v>1987</v>
          </cell>
          <cell r="B1469" t="str">
            <v>SK</v>
          </cell>
          <cell r="C1469" t="str">
            <v>AG_SC</v>
          </cell>
          <cell r="D1469" t="str">
            <v>A00</v>
          </cell>
          <cell r="E1469" t="str">
            <v>FTE</v>
          </cell>
          <cell r="F1469" t="str">
            <v>T</v>
          </cell>
          <cell r="G1469" t="str">
            <v>TOTAL</v>
          </cell>
          <cell r="H1469" t="str">
            <v>RSE</v>
          </cell>
          <cell r="J1469" t="str">
            <v>:</v>
          </cell>
          <cell r="K1469" t="str">
            <v>NC</v>
          </cell>
          <cell r="M1469" t="str">
            <v>V</v>
          </cell>
          <cell r="N1469">
            <v>38461.761412037034</v>
          </cell>
          <cell r="O1469" t="str">
            <v>GCHATEAUGIRON</v>
          </cell>
          <cell r="P1469">
            <v>38681.43608796296</v>
          </cell>
        </row>
        <row r="1470">
          <cell r="A1470" t="str">
            <v>1986</v>
          </cell>
          <cell r="B1470" t="str">
            <v>SK</v>
          </cell>
          <cell r="C1470" t="str">
            <v>AG_SC</v>
          </cell>
          <cell r="D1470" t="str">
            <v>A00</v>
          </cell>
          <cell r="E1470" t="str">
            <v>FTE</v>
          </cell>
          <cell r="F1470" t="str">
            <v>T</v>
          </cell>
          <cell r="G1470" t="str">
            <v>TOTAL</v>
          </cell>
          <cell r="H1470" t="str">
            <v>RSE</v>
          </cell>
          <cell r="J1470" t="str">
            <v>:</v>
          </cell>
          <cell r="K1470" t="str">
            <v>NC</v>
          </cell>
          <cell r="M1470" t="str">
            <v>V</v>
          </cell>
          <cell r="N1470">
            <v>38461.761412037034</v>
          </cell>
          <cell r="O1470" t="str">
            <v>GCHATEAUGIRON</v>
          </cell>
          <cell r="P1470">
            <v>38681.436030092591</v>
          </cell>
        </row>
        <row r="1471">
          <cell r="A1471" t="str">
            <v>1985</v>
          </cell>
          <cell r="B1471" t="str">
            <v>SK</v>
          </cell>
          <cell r="C1471" t="str">
            <v>AG_SC</v>
          </cell>
          <cell r="D1471" t="str">
            <v>A00</v>
          </cell>
          <cell r="E1471" t="str">
            <v>FTE</v>
          </cell>
          <cell r="F1471" t="str">
            <v>T</v>
          </cell>
          <cell r="G1471" t="str">
            <v>TOTAL</v>
          </cell>
          <cell r="H1471" t="str">
            <v>RSE</v>
          </cell>
          <cell r="J1471" t="str">
            <v>:</v>
          </cell>
          <cell r="K1471" t="str">
            <v>NC</v>
          </cell>
          <cell r="M1471" t="str">
            <v>V</v>
          </cell>
          <cell r="N1471">
            <v>38461.761412037034</v>
          </cell>
          <cell r="O1471" t="str">
            <v>GCHATEAUGIRON</v>
          </cell>
          <cell r="P1471">
            <v>38681.435995370368</v>
          </cell>
        </row>
        <row r="1472">
          <cell r="A1472" t="str">
            <v>1984</v>
          </cell>
          <cell r="B1472" t="str">
            <v>SK</v>
          </cell>
          <cell r="C1472" t="str">
            <v>AG_SC</v>
          </cell>
          <cell r="D1472" t="str">
            <v>A00</v>
          </cell>
          <cell r="E1472" t="str">
            <v>FTE</v>
          </cell>
          <cell r="F1472" t="str">
            <v>T</v>
          </cell>
          <cell r="G1472" t="str">
            <v>TOTAL</v>
          </cell>
          <cell r="H1472" t="str">
            <v>RSE</v>
          </cell>
          <cell r="J1472" t="str">
            <v>:</v>
          </cell>
          <cell r="K1472" t="str">
            <v>NC</v>
          </cell>
          <cell r="M1472" t="str">
            <v>V</v>
          </cell>
          <cell r="N1472">
            <v>38461.761412037034</v>
          </cell>
          <cell r="O1472" t="str">
            <v>GCHATEAUGIRON</v>
          </cell>
          <cell r="P1472">
            <v>38681.435949074075</v>
          </cell>
        </row>
        <row r="1473">
          <cell r="A1473" t="str">
            <v>1983</v>
          </cell>
          <cell r="B1473" t="str">
            <v>SK</v>
          </cell>
          <cell r="C1473" t="str">
            <v>AG_SC</v>
          </cell>
          <cell r="D1473" t="str">
            <v>A00</v>
          </cell>
          <cell r="E1473" t="str">
            <v>FTE</v>
          </cell>
          <cell r="F1473" t="str">
            <v>T</v>
          </cell>
          <cell r="G1473" t="str">
            <v>TOTAL</v>
          </cell>
          <cell r="H1473" t="str">
            <v>RSE</v>
          </cell>
          <cell r="J1473" t="str">
            <v>:</v>
          </cell>
          <cell r="K1473" t="str">
            <v>NC</v>
          </cell>
          <cell r="M1473" t="str">
            <v>V</v>
          </cell>
          <cell r="N1473">
            <v>38461.761412037034</v>
          </cell>
          <cell r="O1473" t="str">
            <v>GCHATEAUGIRON</v>
          </cell>
          <cell r="P1473">
            <v>38681.435914351852</v>
          </cell>
        </row>
        <row r="1474">
          <cell r="A1474" t="str">
            <v>1982</v>
          </cell>
          <cell r="B1474" t="str">
            <v>SK</v>
          </cell>
          <cell r="C1474" t="str">
            <v>AG_SC</v>
          </cell>
          <cell r="D1474" t="str">
            <v>A00</v>
          </cell>
          <cell r="E1474" t="str">
            <v>FTE</v>
          </cell>
          <cell r="F1474" t="str">
            <v>T</v>
          </cell>
          <cell r="G1474" t="str">
            <v>TOTAL</v>
          </cell>
          <cell r="H1474" t="str">
            <v>RSE</v>
          </cell>
          <cell r="J1474" t="str">
            <v>:</v>
          </cell>
          <cell r="K1474" t="str">
            <v>NC</v>
          </cell>
          <cell r="M1474" t="str">
            <v>V</v>
          </cell>
          <cell r="N1474">
            <v>38461.761412037034</v>
          </cell>
          <cell r="O1474" t="str">
            <v>GCHATEAUGIRON</v>
          </cell>
          <cell r="P1474">
            <v>38681.435879629629</v>
          </cell>
        </row>
        <row r="1475">
          <cell r="A1475" t="str">
            <v>1981</v>
          </cell>
          <cell r="B1475" t="str">
            <v>SK</v>
          </cell>
          <cell r="C1475" t="str">
            <v>AG_SC</v>
          </cell>
          <cell r="D1475" t="str">
            <v>A00</v>
          </cell>
          <cell r="E1475" t="str">
            <v>FTE</v>
          </cell>
          <cell r="F1475" t="str">
            <v>T</v>
          </cell>
          <cell r="G1475" t="str">
            <v>TOTAL</v>
          </cell>
          <cell r="H1475" t="str">
            <v>RSE</v>
          </cell>
          <cell r="J1475" t="str">
            <v>:</v>
          </cell>
          <cell r="K1475" t="str">
            <v>NC</v>
          </cell>
          <cell r="M1475" t="str">
            <v>V</v>
          </cell>
          <cell r="N1475">
            <v>38461.761412037034</v>
          </cell>
          <cell r="O1475" t="str">
            <v>GCHATEAUGIRON</v>
          </cell>
          <cell r="P1475">
            <v>38681.435856481483</v>
          </cell>
        </row>
        <row r="1476">
          <cell r="A1476" t="str">
            <v>1980</v>
          </cell>
          <cell r="B1476" t="str">
            <v>SK</v>
          </cell>
          <cell r="C1476" t="str">
            <v>AG_SC</v>
          </cell>
          <cell r="D1476" t="str">
            <v>A00</v>
          </cell>
          <cell r="E1476" t="str">
            <v>FTE</v>
          </cell>
          <cell r="F1476" t="str">
            <v>T</v>
          </cell>
          <cell r="G1476" t="str">
            <v>TOTAL</v>
          </cell>
          <cell r="H1476" t="str">
            <v>RSE</v>
          </cell>
          <cell r="J1476" t="str">
            <v>:</v>
          </cell>
          <cell r="K1476" t="str">
            <v>NC</v>
          </cell>
          <cell r="M1476" t="str">
            <v>V</v>
          </cell>
          <cell r="N1476">
            <v>38461.761412037034</v>
          </cell>
          <cell r="O1476" t="str">
            <v>GCHATEAUGIRON</v>
          </cell>
          <cell r="P1476">
            <v>38681.435833333337</v>
          </cell>
        </row>
        <row r="1477">
          <cell r="A1477" t="str">
            <v>2002</v>
          </cell>
          <cell r="B1477" t="str">
            <v>BG</v>
          </cell>
          <cell r="C1477" t="str">
            <v>AG_SC</v>
          </cell>
          <cell r="D1477" t="str">
            <v>A00</v>
          </cell>
          <cell r="E1477" t="str">
            <v>FTE</v>
          </cell>
          <cell r="F1477" t="str">
            <v>T</v>
          </cell>
          <cell r="G1477" t="str">
            <v>TOTAL</v>
          </cell>
          <cell r="H1477" t="str">
            <v>RSE</v>
          </cell>
          <cell r="I1477">
            <v>1055</v>
          </cell>
          <cell r="K1477" t="str">
            <v>MS</v>
          </cell>
          <cell r="M1477" t="str">
            <v>V</v>
          </cell>
          <cell r="N1477">
            <v>38461.761412037034</v>
          </cell>
          <cell r="O1477" t="str">
            <v>GCHATEAUGIRON</v>
          </cell>
          <cell r="P1477">
            <v>38681.438136574077</v>
          </cell>
          <cell r="Q1477" t="str">
            <v>gchateaug</v>
          </cell>
        </row>
        <row r="1478">
          <cell r="A1478" t="str">
            <v>2001</v>
          </cell>
          <cell r="B1478" t="str">
            <v>BG</v>
          </cell>
          <cell r="C1478" t="str">
            <v>AG_SC</v>
          </cell>
          <cell r="D1478" t="str">
            <v>A00</v>
          </cell>
          <cell r="E1478" t="str">
            <v>FTE</v>
          </cell>
          <cell r="F1478" t="str">
            <v>T</v>
          </cell>
          <cell r="G1478" t="str">
            <v>TOTAL</v>
          </cell>
          <cell r="H1478" t="str">
            <v>RSE</v>
          </cell>
          <cell r="I1478">
            <v>1025</v>
          </cell>
          <cell r="K1478" t="str">
            <v>NC</v>
          </cell>
          <cell r="M1478" t="str">
            <v>V</v>
          </cell>
          <cell r="N1478">
            <v>38461.761412037034</v>
          </cell>
          <cell r="O1478" t="str">
            <v>GCHATEAUGIRON</v>
          </cell>
          <cell r="P1478">
            <v>38681.437847222223</v>
          </cell>
        </row>
        <row r="1479">
          <cell r="A1479" t="str">
            <v>2000</v>
          </cell>
          <cell r="B1479" t="str">
            <v>BG</v>
          </cell>
          <cell r="C1479" t="str">
            <v>AG_SC</v>
          </cell>
          <cell r="D1479" t="str">
            <v>A00</v>
          </cell>
          <cell r="E1479" t="str">
            <v>FTE</v>
          </cell>
          <cell r="F1479" t="str">
            <v>T</v>
          </cell>
          <cell r="G1479" t="str">
            <v>TOTAL</v>
          </cell>
          <cell r="H1479" t="str">
            <v>RSE</v>
          </cell>
          <cell r="I1479">
            <v>1044</v>
          </cell>
          <cell r="K1479" t="str">
            <v>NC</v>
          </cell>
          <cell r="M1479" t="str">
            <v>V</v>
          </cell>
          <cell r="N1479">
            <v>38461.761412037034</v>
          </cell>
          <cell r="O1479" t="str">
            <v>GCHATEAUGIRON</v>
          </cell>
          <cell r="P1479">
            <v>38681.437615740739</v>
          </cell>
        </row>
        <row r="1480">
          <cell r="A1480" t="str">
            <v>1999</v>
          </cell>
          <cell r="B1480" t="str">
            <v>BG</v>
          </cell>
          <cell r="C1480" t="str">
            <v>AG_SC</v>
          </cell>
          <cell r="D1480" t="str">
            <v>A00</v>
          </cell>
          <cell r="E1480" t="str">
            <v>FTE</v>
          </cell>
          <cell r="F1480" t="str">
            <v>T</v>
          </cell>
          <cell r="G1480" t="str">
            <v>TOTAL</v>
          </cell>
          <cell r="H1480" t="str">
            <v>RSE</v>
          </cell>
          <cell r="I1480">
            <v>1246</v>
          </cell>
          <cell r="K1480" t="str">
            <v>NC</v>
          </cell>
          <cell r="M1480" t="str">
            <v>V</v>
          </cell>
          <cell r="N1480">
            <v>38461.761412037034</v>
          </cell>
          <cell r="O1480" t="str">
            <v>GCHATEAUGIRON</v>
          </cell>
          <cell r="P1480">
            <v>38681.437372685185</v>
          </cell>
        </row>
        <row r="1481">
          <cell r="A1481" t="str">
            <v>1998</v>
          </cell>
          <cell r="B1481" t="str">
            <v>BG</v>
          </cell>
          <cell r="C1481" t="str">
            <v>AG_SC</v>
          </cell>
          <cell r="D1481" t="str">
            <v>A00</v>
          </cell>
          <cell r="E1481" t="str">
            <v>FTE</v>
          </cell>
          <cell r="F1481" t="str">
            <v>T</v>
          </cell>
          <cell r="G1481" t="str">
            <v>TOTAL</v>
          </cell>
          <cell r="H1481" t="str">
            <v>RSE</v>
          </cell>
          <cell r="I1481">
            <v>1340</v>
          </cell>
          <cell r="K1481" t="str">
            <v>NC</v>
          </cell>
          <cell r="M1481" t="str">
            <v>V</v>
          </cell>
          <cell r="N1481">
            <v>38461.761412037034</v>
          </cell>
          <cell r="O1481" t="str">
            <v>GCHATEAUGIRON</v>
          </cell>
          <cell r="P1481">
            <v>38681.437152777777</v>
          </cell>
        </row>
        <row r="1482">
          <cell r="A1482" t="str">
            <v>1997</v>
          </cell>
          <cell r="B1482" t="str">
            <v>BG</v>
          </cell>
          <cell r="C1482" t="str">
            <v>AG_SC</v>
          </cell>
          <cell r="D1482" t="str">
            <v>A00</v>
          </cell>
          <cell r="E1482" t="str">
            <v>FTE</v>
          </cell>
          <cell r="F1482" t="str">
            <v>T</v>
          </cell>
          <cell r="G1482" t="str">
            <v>TOTAL</v>
          </cell>
          <cell r="H1482" t="str">
            <v>RSE</v>
          </cell>
          <cell r="I1482">
            <v>1673</v>
          </cell>
          <cell r="K1482" t="str">
            <v>NC</v>
          </cell>
          <cell r="M1482" t="str">
            <v>V</v>
          </cell>
          <cell r="N1482">
            <v>38461.761412037034</v>
          </cell>
          <cell r="O1482" t="str">
            <v>GCHATEAUGIRON</v>
          </cell>
          <cell r="P1482">
            <v>38681.436967592592</v>
          </cell>
        </row>
        <row r="1483">
          <cell r="A1483" t="str">
            <v>1996</v>
          </cell>
          <cell r="B1483" t="str">
            <v>BG</v>
          </cell>
          <cell r="C1483" t="str">
            <v>AG_SC</v>
          </cell>
          <cell r="D1483" t="str">
            <v>A00</v>
          </cell>
          <cell r="E1483" t="str">
            <v>FTE</v>
          </cell>
          <cell r="F1483" t="str">
            <v>T</v>
          </cell>
          <cell r="G1483" t="str">
            <v>TOTAL</v>
          </cell>
          <cell r="H1483" t="str">
            <v>RSE</v>
          </cell>
          <cell r="I1483">
            <v>1654</v>
          </cell>
          <cell r="K1483" t="str">
            <v>NC</v>
          </cell>
          <cell r="M1483" t="str">
            <v>V</v>
          </cell>
          <cell r="N1483">
            <v>38461.761412037034</v>
          </cell>
          <cell r="O1483" t="str">
            <v>GCHATEAUGIRON</v>
          </cell>
          <cell r="P1483">
            <v>38681.436805555553</v>
          </cell>
        </row>
        <row r="1484">
          <cell r="A1484" t="str">
            <v>1995</v>
          </cell>
          <cell r="B1484" t="str">
            <v>BG</v>
          </cell>
          <cell r="C1484" t="str">
            <v>AG_SC</v>
          </cell>
          <cell r="D1484" t="str">
            <v>A00</v>
          </cell>
          <cell r="E1484" t="str">
            <v>FTE</v>
          </cell>
          <cell r="F1484" t="str">
            <v>T</v>
          </cell>
          <cell r="G1484" t="str">
            <v>TOTAL</v>
          </cell>
          <cell r="H1484" t="str">
            <v>RSE</v>
          </cell>
          <cell r="I1484">
            <v>1444</v>
          </cell>
          <cell r="K1484" t="str">
            <v>NC</v>
          </cell>
          <cell r="M1484" t="str">
            <v>V</v>
          </cell>
          <cell r="N1484">
            <v>38461.761412037034</v>
          </cell>
          <cell r="O1484" t="str">
            <v>GCHATEAUGIRON</v>
          </cell>
          <cell r="P1484">
            <v>38681.436655092592</v>
          </cell>
        </row>
        <row r="1485">
          <cell r="A1485" t="str">
            <v>1994</v>
          </cell>
          <cell r="B1485" t="str">
            <v>BG</v>
          </cell>
          <cell r="C1485" t="str">
            <v>AG_SC</v>
          </cell>
          <cell r="D1485" t="str">
            <v>A00</v>
          </cell>
          <cell r="E1485" t="str">
            <v>FTE</v>
          </cell>
          <cell r="F1485" t="str">
            <v>T</v>
          </cell>
          <cell r="G1485" t="str">
            <v>TOTAL</v>
          </cell>
          <cell r="H1485" t="str">
            <v>RSE</v>
          </cell>
          <cell r="I1485">
            <v>1449</v>
          </cell>
          <cell r="K1485" t="str">
            <v>NC</v>
          </cell>
          <cell r="M1485" t="str">
            <v>V</v>
          </cell>
          <cell r="N1485">
            <v>38461.761412037034</v>
          </cell>
          <cell r="O1485" t="str">
            <v>GCHATEAUGIRON</v>
          </cell>
          <cell r="P1485">
            <v>38681.436539351853</v>
          </cell>
        </row>
        <row r="1486">
          <cell r="A1486" t="str">
            <v>1993</v>
          </cell>
          <cell r="B1486" t="str">
            <v>BG</v>
          </cell>
          <cell r="C1486" t="str">
            <v>AG_SC</v>
          </cell>
          <cell r="D1486" t="str">
            <v>A00</v>
          </cell>
          <cell r="E1486" t="str">
            <v>FTE</v>
          </cell>
          <cell r="F1486" t="str">
            <v>T</v>
          </cell>
          <cell r="G1486" t="str">
            <v>TOTAL</v>
          </cell>
          <cell r="H1486" t="str">
            <v>RSE</v>
          </cell>
          <cell r="I1486">
            <v>2581</v>
          </cell>
          <cell r="K1486" t="str">
            <v>NC</v>
          </cell>
          <cell r="M1486" t="str">
            <v>V</v>
          </cell>
          <cell r="N1486">
            <v>38461.761412037034</v>
          </cell>
          <cell r="O1486" t="str">
            <v>GCHATEAUGIRON</v>
          </cell>
          <cell r="P1486">
            <v>38681.436435185184</v>
          </cell>
        </row>
        <row r="1487">
          <cell r="A1487" t="str">
            <v>1992</v>
          </cell>
          <cell r="B1487" t="str">
            <v>BG</v>
          </cell>
          <cell r="C1487" t="str">
            <v>AG_SC</v>
          </cell>
          <cell r="D1487" t="str">
            <v>A00</v>
          </cell>
          <cell r="E1487" t="str">
            <v>FTE</v>
          </cell>
          <cell r="F1487" t="str">
            <v>T</v>
          </cell>
          <cell r="G1487" t="str">
            <v>TOTAL</v>
          </cell>
          <cell r="H1487" t="str">
            <v>RSE</v>
          </cell>
          <cell r="J1487" t="str">
            <v>:</v>
          </cell>
          <cell r="K1487" t="str">
            <v>NC</v>
          </cell>
          <cell r="M1487" t="str">
            <v>V</v>
          </cell>
          <cell r="N1487">
            <v>38461.761412037034</v>
          </cell>
          <cell r="O1487" t="str">
            <v>GCHATEAUGIRON</v>
          </cell>
          <cell r="P1487">
            <v>38681.436354166668</v>
          </cell>
        </row>
        <row r="1488">
          <cell r="A1488" t="str">
            <v>1991</v>
          </cell>
          <cell r="B1488" t="str">
            <v>BG</v>
          </cell>
          <cell r="C1488" t="str">
            <v>AG_SC</v>
          </cell>
          <cell r="D1488" t="str">
            <v>A00</v>
          </cell>
          <cell r="E1488" t="str">
            <v>FTE</v>
          </cell>
          <cell r="F1488" t="str">
            <v>T</v>
          </cell>
          <cell r="G1488" t="str">
            <v>TOTAL</v>
          </cell>
          <cell r="H1488" t="str">
            <v>RSE</v>
          </cell>
          <cell r="J1488" t="str">
            <v>:</v>
          </cell>
          <cell r="K1488" t="str">
            <v>NC</v>
          </cell>
          <cell r="M1488" t="str">
            <v>V</v>
          </cell>
          <cell r="N1488">
            <v>38461.761412037034</v>
          </cell>
          <cell r="O1488" t="str">
            <v>GCHATEAUGIRON</v>
          </cell>
          <cell r="P1488">
            <v>38681.436273148145</v>
          </cell>
        </row>
        <row r="1489">
          <cell r="A1489" t="str">
            <v>1990</v>
          </cell>
          <cell r="B1489" t="str">
            <v>BG</v>
          </cell>
          <cell r="C1489" t="str">
            <v>AG_SC</v>
          </cell>
          <cell r="D1489" t="str">
            <v>A00</v>
          </cell>
          <cell r="E1489" t="str">
            <v>FTE</v>
          </cell>
          <cell r="F1489" t="str">
            <v>T</v>
          </cell>
          <cell r="G1489" t="str">
            <v>TOTAL</v>
          </cell>
          <cell r="H1489" t="str">
            <v>RSE</v>
          </cell>
          <cell r="J1489" t="str">
            <v>:</v>
          </cell>
          <cell r="K1489" t="str">
            <v>NC</v>
          </cell>
          <cell r="M1489" t="str">
            <v>V</v>
          </cell>
          <cell r="N1489">
            <v>38461.761412037034</v>
          </cell>
          <cell r="O1489" t="str">
            <v>GCHATEAUGIRON</v>
          </cell>
          <cell r="P1489">
            <v>38681.436203703706</v>
          </cell>
        </row>
        <row r="1490">
          <cell r="A1490" t="str">
            <v>1981</v>
          </cell>
          <cell r="B1490" t="str">
            <v>HU</v>
          </cell>
          <cell r="C1490" t="str">
            <v>EN_TE</v>
          </cell>
          <cell r="D1490" t="str">
            <v>A00</v>
          </cell>
          <cell r="E1490" t="str">
            <v>FTE</v>
          </cell>
          <cell r="F1490" t="str">
            <v>T</v>
          </cell>
          <cell r="G1490" t="str">
            <v>TOTAL</v>
          </cell>
          <cell r="H1490" t="str">
            <v>RSE</v>
          </cell>
          <cell r="J1490" t="str">
            <v>:</v>
          </cell>
          <cell r="K1490" t="str">
            <v>NC</v>
          </cell>
          <cell r="M1490" t="str">
            <v>V</v>
          </cell>
          <cell r="N1490">
            <v>38461.761412037034</v>
          </cell>
          <cell r="O1490" t="str">
            <v>GCHATEAUGIRON</v>
          </cell>
          <cell r="P1490">
            <v>38681.435844907406</v>
          </cell>
        </row>
        <row r="1491">
          <cell r="A1491" t="str">
            <v>1980</v>
          </cell>
          <cell r="B1491" t="str">
            <v>HU</v>
          </cell>
          <cell r="C1491" t="str">
            <v>EN_TE</v>
          </cell>
          <cell r="D1491" t="str">
            <v>A00</v>
          </cell>
          <cell r="E1491" t="str">
            <v>FTE</v>
          </cell>
          <cell r="F1491" t="str">
            <v>T</v>
          </cell>
          <cell r="G1491" t="str">
            <v>TOTAL</v>
          </cell>
          <cell r="H1491" t="str">
            <v>RSE</v>
          </cell>
          <cell r="J1491" t="str">
            <v>:</v>
          </cell>
          <cell r="K1491" t="str">
            <v>NC</v>
          </cell>
          <cell r="M1491" t="str">
            <v>V</v>
          </cell>
          <cell r="N1491">
            <v>38461.761412037034</v>
          </cell>
          <cell r="O1491" t="str">
            <v>GCHATEAUGIRON</v>
          </cell>
          <cell r="P1491">
            <v>38681.43582175926</v>
          </cell>
        </row>
        <row r="1492">
          <cell r="A1492" t="str">
            <v>2002</v>
          </cell>
          <cell r="B1492" t="str">
            <v>PL</v>
          </cell>
          <cell r="C1492" t="str">
            <v>EN_TE</v>
          </cell>
          <cell r="D1492" t="str">
            <v>A00</v>
          </cell>
          <cell r="E1492" t="str">
            <v>FTE</v>
          </cell>
          <cell r="F1492" t="str">
            <v>T</v>
          </cell>
          <cell r="G1492" t="str">
            <v>TOTAL</v>
          </cell>
          <cell r="H1492" t="str">
            <v>RSE</v>
          </cell>
          <cell r="I1492">
            <v>17010</v>
          </cell>
          <cell r="K1492" t="str">
            <v>MS</v>
          </cell>
          <cell r="M1492" t="str">
            <v>V</v>
          </cell>
          <cell r="N1492">
            <v>38461.761412037034</v>
          </cell>
          <cell r="O1492" t="str">
            <v>GCHATEAUGIRON</v>
          </cell>
          <cell r="P1492">
            <v>38681.438344907408</v>
          </cell>
          <cell r="Q1492" t="str">
            <v>gchateaug</v>
          </cell>
        </row>
        <row r="1493">
          <cell r="A1493" t="str">
            <v>2001</v>
          </cell>
          <cell r="B1493" t="str">
            <v>PL</v>
          </cell>
          <cell r="C1493" t="str">
            <v>EN_TE</v>
          </cell>
          <cell r="D1493" t="str">
            <v>A00</v>
          </cell>
          <cell r="E1493" t="str">
            <v>FTE</v>
          </cell>
          <cell r="F1493" t="str">
            <v>T</v>
          </cell>
          <cell r="G1493" t="str">
            <v>TOTAL</v>
          </cell>
          <cell r="H1493" t="str">
            <v>RSE</v>
          </cell>
          <cell r="I1493">
            <v>18612</v>
          </cell>
          <cell r="K1493" t="str">
            <v>NC</v>
          </cell>
          <cell r="M1493" t="str">
            <v>V</v>
          </cell>
          <cell r="N1493">
            <v>38461.761412037034</v>
          </cell>
          <cell r="O1493" t="str">
            <v>GCHATEAUGIRON</v>
          </cell>
          <cell r="P1493">
            <v>38681.438032407408</v>
          </cell>
        </row>
        <row r="1494">
          <cell r="A1494" t="str">
            <v>2000</v>
          </cell>
          <cell r="B1494" t="str">
            <v>PL</v>
          </cell>
          <cell r="C1494" t="str">
            <v>EN_TE</v>
          </cell>
          <cell r="D1494" t="str">
            <v>A00</v>
          </cell>
          <cell r="E1494" t="str">
            <v>FTE</v>
          </cell>
          <cell r="F1494" t="str">
            <v>T</v>
          </cell>
          <cell r="G1494" t="str">
            <v>TOTAL</v>
          </cell>
          <cell r="H1494" t="str">
            <v>RSE</v>
          </cell>
          <cell r="I1494">
            <v>18247</v>
          </cell>
          <cell r="K1494" t="str">
            <v>NC</v>
          </cell>
          <cell r="M1494" t="str">
            <v>V</v>
          </cell>
          <cell r="N1494">
            <v>38461.761412037034</v>
          </cell>
          <cell r="O1494" t="str">
            <v>GCHATEAUGIRON</v>
          </cell>
          <cell r="P1494">
            <v>38681.4377662037</v>
          </cell>
        </row>
        <row r="1495">
          <cell r="A1495" t="str">
            <v>1999</v>
          </cell>
          <cell r="B1495" t="str">
            <v>PL</v>
          </cell>
          <cell r="C1495" t="str">
            <v>EN_TE</v>
          </cell>
          <cell r="D1495" t="str">
            <v>A00</v>
          </cell>
          <cell r="E1495" t="str">
            <v>FTE</v>
          </cell>
          <cell r="F1495" t="str">
            <v>T</v>
          </cell>
          <cell r="G1495" t="str">
            <v>TOTAL</v>
          </cell>
          <cell r="H1495" t="str">
            <v>RSE</v>
          </cell>
          <cell r="I1495">
            <v>19234</v>
          </cell>
          <cell r="K1495" t="str">
            <v>NC</v>
          </cell>
          <cell r="M1495" t="str">
            <v>V</v>
          </cell>
          <cell r="N1495">
            <v>38461.761412037034</v>
          </cell>
          <cell r="O1495" t="str">
            <v>GCHATEAUGIRON</v>
          </cell>
          <cell r="P1495">
            <v>38681.437523148146</v>
          </cell>
        </row>
        <row r="1496">
          <cell r="A1496" t="str">
            <v>1998</v>
          </cell>
          <cell r="B1496" t="str">
            <v>PL</v>
          </cell>
          <cell r="C1496" t="str">
            <v>EN_TE</v>
          </cell>
          <cell r="D1496" t="str">
            <v>A00</v>
          </cell>
          <cell r="E1496" t="str">
            <v>FTE</v>
          </cell>
          <cell r="F1496" t="str">
            <v>T</v>
          </cell>
          <cell r="G1496" t="str">
            <v>TOTAL</v>
          </cell>
          <cell r="H1496" t="str">
            <v>RSE</v>
          </cell>
          <cell r="I1496">
            <v>19562</v>
          </cell>
          <cell r="K1496" t="str">
            <v>NC</v>
          </cell>
          <cell r="M1496" t="str">
            <v>V</v>
          </cell>
          <cell r="N1496">
            <v>38461.761412037034</v>
          </cell>
          <cell r="O1496" t="str">
            <v>GCHATEAUGIRON</v>
          </cell>
          <cell r="P1496">
            <v>38681.437280092592</v>
          </cell>
        </row>
        <row r="1497">
          <cell r="A1497" t="str">
            <v>1997</v>
          </cell>
          <cell r="B1497" t="str">
            <v>PL</v>
          </cell>
          <cell r="C1497" t="str">
            <v>EN_TE</v>
          </cell>
          <cell r="D1497" t="str">
            <v>A00</v>
          </cell>
          <cell r="E1497" t="str">
            <v>FTE</v>
          </cell>
          <cell r="F1497" t="str">
            <v>T</v>
          </cell>
          <cell r="G1497" t="str">
            <v>TOTAL</v>
          </cell>
          <cell r="H1497" t="str">
            <v>RSE</v>
          </cell>
          <cell r="I1497">
            <v>18585</v>
          </cell>
          <cell r="K1497" t="str">
            <v>NC</v>
          </cell>
          <cell r="M1497" t="str">
            <v>V</v>
          </cell>
          <cell r="N1497">
            <v>38461.761412037034</v>
          </cell>
          <cell r="O1497" t="str">
            <v>GCHATEAUGIRON</v>
          </cell>
          <cell r="P1497">
            <v>38681.437083333331</v>
          </cell>
        </row>
        <row r="1498">
          <cell r="A1498" t="str">
            <v>1996</v>
          </cell>
          <cell r="B1498" t="str">
            <v>PL</v>
          </cell>
          <cell r="C1498" t="str">
            <v>EN_TE</v>
          </cell>
          <cell r="D1498" t="str">
            <v>A00</v>
          </cell>
          <cell r="E1498" t="str">
            <v>FTE</v>
          </cell>
          <cell r="F1498" t="str">
            <v>T</v>
          </cell>
          <cell r="G1498" t="str">
            <v>TOTAL</v>
          </cell>
          <cell r="H1498" t="str">
            <v>RSE</v>
          </cell>
          <cell r="I1498">
            <v>20146</v>
          </cell>
          <cell r="K1498" t="str">
            <v>NC</v>
          </cell>
          <cell r="M1498" t="str">
            <v>V</v>
          </cell>
          <cell r="N1498">
            <v>38461.761412037034</v>
          </cell>
          <cell r="O1498" t="str">
            <v>GCHATEAUGIRON</v>
          </cell>
          <cell r="P1498">
            <v>38681.436909722222</v>
          </cell>
        </row>
        <row r="1499">
          <cell r="A1499" t="str">
            <v>1995</v>
          </cell>
          <cell r="B1499" t="str">
            <v>PL</v>
          </cell>
          <cell r="C1499" t="str">
            <v>EN_TE</v>
          </cell>
          <cell r="D1499" t="str">
            <v>A00</v>
          </cell>
          <cell r="E1499" t="str">
            <v>FTE</v>
          </cell>
          <cell r="F1499" t="str">
            <v>T</v>
          </cell>
          <cell r="G1499" t="str">
            <v>TOTAL</v>
          </cell>
          <cell r="H1499" t="str">
            <v>RSE</v>
          </cell>
          <cell r="I1499">
            <v>19777</v>
          </cell>
          <cell r="K1499" t="str">
            <v>NC</v>
          </cell>
          <cell r="M1499" t="str">
            <v>V</v>
          </cell>
          <cell r="N1499">
            <v>38461.761412037034</v>
          </cell>
          <cell r="O1499" t="str">
            <v>GCHATEAUGIRON</v>
          </cell>
          <cell r="P1499">
            <v>38681.436747685184</v>
          </cell>
        </row>
        <row r="1500">
          <cell r="A1500" t="str">
            <v>1994</v>
          </cell>
          <cell r="B1500" t="str">
            <v>PL</v>
          </cell>
          <cell r="C1500" t="str">
            <v>EN_TE</v>
          </cell>
          <cell r="D1500" t="str">
            <v>A00</v>
          </cell>
          <cell r="E1500" t="str">
            <v>FTE</v>
          </cell>
          <cell r="F1500" t="str">
            <v>T</v>
          </cell>
          <cell r="G1500" t="str">
            <v>TOTAL</v>
          </cell>
          <cell r="H1500" t="str">
            <v>RSE</v>
          </cell>
          <cell r="J1500" t="str">
            <v>:</v>
          </cell>
          <cell r="K1500" t="str">
            <v>NC</v>
          </cell>
          <cell r="M1500" t="str">
            <v>V</v>
          </cell>
          <cell r="N1500">
            <v>38461.761412037034</v>
          </cell>
          <cell r="O1500" t="str">
            <v>GCHATEAUGIRON</v>
          </cell>
          <cell r="P1500">
            <v>38681.436608796299</v>
          </cell>
        </row>
        <row r="1501">
          <cell r="A1501" t="str">
            <v>1993</v>
          </cell>
          <cell r="B1501" t="str">
            <v>PL</v>
          </cell>
          <cell r="C1501" t="str">
            <v>EN_TE</v>
          </cell>
          <cell r="D1501" t="str">
            <v>A00</v>
          </cell>
          <cell r="E1501" t="str">
            <v>FTE</v>
          </cell>
          <cell r="F1501" t="str">
            <v>T</v>
          </cell>
          <cell r="G1501" t="str">
            <v>TOTAL</v>
          </cell>
          <cell r="H1501" t="str">
            <v>RSE</v>
          </cell>
          <cell r="J1501" t="str">
            <v>:</v>
          </cell>
          <cell r="K1501" t="str">
            <v>NC</v>
          </cell>
          <cell r="M1501" t="str">
            <v>V</v>
          </cell>
          <cell r="N1501">
            <v>38461.761412037034</v>
          </cell>
          <cell r="O1501" t="str">
            <v>GCHATEAUGIRON</v>
          </cell>
          <cell r="P1501">
            <v>38681.43650462963</v>
          </cell>
        </row>
        <row r="1502">
          <cell r="A1502" t="str">
            <v>1992</v>
          </cell>
          <cell r="B1502" t="str">
            <v>PL</v>
          </cell>
          <cell r="C1502" t="str">
            <v>EN_TE</v>
          </cell>
          <cell r="D1502" t="str">
            <v>A00</v>
          </cell>
          <cell r="E1502" t="str">
            <v>FTE</v>
          </cell>
          <cell r="F1502" t="str">
            <v>T</v>
          </cell>
          <cell r="G1502" t="str">
            <v>TOTAL</v>
          </cell>
          <cell r="H1502" t="str">
            <v>RSE</v>
          </cell>
          <cell r="J1502" t="str">
            <v>:</v>
          </cell>
          <cell r="K1502" t="str">
            <v>NC</v>
          </cell>
          <cell r="M1502" t="str">
            <v>V</v>
          </cell>
          <cell r="N1502">
            <v>38461.761412037034</v>
          </cell>
          <cell r="O1502" t="str">
            <v>GCHATEAUGIRON</v>
          </cell>
          <cell r="P1502">
            <v>38681.436412037037</v>
          </cell>
        </row>
        <row r="1503">
          <cell r="A1503" t="str">
            <v>1991</v>
          </cell>
          <cell r="B1503" t="str">
            <v>PL</v>
          </cell>
          <cell r="C1503" t="str">
            <v>EN_TE</v>
          </cell>
          <cell r="D1503" t="str">
            <v>A00</v>
          </cell>
          <cell r="E1503" t="str">
            <v>FTE</v>
          </cell>
          <cell r="F1503" t="str">
            <v>T</v>
          </cell>
          <cell r="G1503" t="str">
            <v>TOTAL</v>
          </cell>
          <cell r="H1503" t="str">
            <v>RSE</v>
          </cell>
          <cell r="J1503" t="str">
            <v>:</v>
          </cell>
          <cell r="K1503" t="str">
            <v>NC</v>
          </cell>
          <cell r="M1503" t="str">
            <v>V</v>
          </cell>
          <cell r="N1503">
            <v>38461.761412037034</v>
          </cell>
          <cell r="O1503" t="str">
            <v>GCHATEAUGIRON</v>
          </cell>
          <cell r="P1503">
            <v>38681.436319444445</v>
          </cell>
        </row>
        <row r="1504">
          <cell r="A1504" t="str">
            <v>1990</v>
          </cell>
          <cell r="B1504" t="str">
            <v>PL</v>
          </cell>
          <cell r="C1504" t="str">
            <v>EN_TE</v>
          </cell>
          <cell r="D1504" t="str">
            <v>A00</v>
          </cell>
          <cell r="E1504" t="str">
            <v>FTE</v>
          </cell>
          <cell r="F1504" t="str">
            <v>T</v>
          </cell>
          <cell r="G1504" t="str">
            <v>TOTAL</v>
          </cell>
          <cell r="H1504" t="str">
            <v>RSE</v>
          </cell>
          <cell r="J1504" t="str">
            <v>:</v>
          </cell>
          <cell r="K1504" t="str">
            <v>NC</v>
          </cell>
          <cell r="M1504" t="str">
            <v>V</v>
          </cell>
          <cell r="N1504">
            <v>38461.761412037034</v>
          </cell>
          <cell r="O1504" t="str">
            <v>GCHATEAUGIRON</v>
          </cell>
          <cell r="P1504">
            <v>38681.436249999999</v>
          </cell>
        </row>
        <row r="1505">
          <cell r="A1505" t="str">
            <v>1989</v>
          </cell>
          <cell r="B1505" t="str">
            <v>PL</v>
          </cell>
          <cell r="C1505" t="str">
            <v>EN_TE</v>
          </cell>
          <cell r="D1505" t="str">
            <v>A00</v>
          </cell>
          <cell r="E1505" t="str">
            <v>FTE</v>
          </cell>
          <cell r="F1505" t="str">
            <v>T</v>
          </cell>
          <cell r="G1505" t="str">
            <v>TOTAL</v>
          </cell>
          <cell r="H1505" t="str">
            <v>RSE</v>
          </cell>
          <cell r="J1505" t="str">
            <v>:</v>
          </cell>
          <cell r="K1505" t="str">
            <v>NC</v>
          </cell>
          <cell r="M1505" t="str">
            <v>V</v>
          </cell>
          <cell r="N1505">
            <v>38461.761412037034</v>
          </cell>
          <cell r="O1505" t="str">
            <v>GCHATEAUGIRON</v>
          </cell>
          <cell r="P1505">
            <v>38681.436180555553</v>
          </cell>
        </row>
        <row r="1506">
          <cell r="A1506" t="str">
            <v>1988</v>
          </cell>
          <cell r="B1506" t="str">
            <v>PL</v>
          </cell>
          <cell r="C1506" t="str">
            <v>EN_TE</v>
          </cell>
          <cell r="D1506" t="str">
            <v>A00</v>
          </cell>
          <cell r="E1506" t="str">
            <v>FTE</v>
          </cell>
          <cell r="F1506" t="str">
            <v>T</v>
          </cell>
          <cell r="G1506" t="str">
            <v>TOTAL</v>
          </cell>
          <cell r="H1506" t="str">
            <v>RSE</v>
          </cell>
          <cell r="J1506" t="str">
            <v>:</v>
          </cell>
          <cell r="K1506" t="str">
            <v>NC</v>
          </cell>
          <cell r="M1506" t="str">
            <v>V</v>
          </cell>
          <cell r="N1506">
            <v>38461.761412037034</v>
          </cell>
          <cell r="O1506" t="str">
            <v>GCHATEAUGIRON</v>
          </cell>
          <cell r="P1506">
            <v>38681.436122685183</v>
          </cell>
        </row>
        <row r="1507">
          <cell r="A1507" t="str">
            <v>1987</v>
          </cell>
          <cell r="B1507" t="str">
            <v>PL</v>
          </cell>
          <cell r="C1507" t="str">
            <v>EN_TE</v>
          </cell>
          <cell r="D1507" t="str">
            <v>A00</v>
          </cell>
          <cell r="E1507" t="str">
            <v>FTE</v>
          </cell>
          <cell r="F1507" t="str">
            <v>T</v>
          </cell>
          <cell r="G1507" t="str">
            <v>TOTAL</v>
          </cell>
          <cell r="H1507" t="str">
            <v>RSE</v>
          </cell>
          <cell r="J1507" t="str">
            <v>:</v>
          </cell>
          <cell r="K1507" t="str">
            <v>NC</v>
          </cell>
          <cell r="M1507" t="str">
            <v>V</v>
          </cell>
          <cell r="N1507">
            <v>38461.761412037034</v>
          </cell>
          <cell r="O1507" t="str">
            <v>GCHATEAUGIRON</v>
          </cell>
          <cell r="P1507">
            <v>38681.436076388891</v>
          </cell>
        </row>
        <row r="1508">
          <cell r="A1508" t="str">
            <v>1986</v>
          </cell>
          <cell r="B1508" t="str">
            <v>PL</v>
          </cell>
          <cell r="C1508" t="str">
            <v>EN_TE</v>
          </cell>
          <cell r="D1508" t="str">
            <v>A00</v>
          </cell>
          <cell r="E1508" t="str">
            <v>FTE</v>
          </cell>
          <cell r="F1508" t="str">
            <v>T</v>
          </cell>
          <cell r="G1508" t="str">
            <v>TOTAL</v>
          </cell>
          <cell r="H1508" t="str">
            <v>RSE</v>
          </cell>
          <cell r="J1508" t="str">
            <v>:</v>
          </cell>
          <cell r="K1508" t="str">
            <v>NC</v>
          </cell>
          <cell r="M1508" t="str">
            <v>V</v>
          </cell>
          <cell r="N1508">
            <v>38461.761412037034</v>
          </cell>
          <cell r="O1508" t="str">
            <v>GCHATEAUGIRON</v>
          </cell>
          <cell r="P1508">
            <v>38681.436018518521</v>
          </cell>
        </row>
        <row r="1509">
          <cell r="A1509" t="str">
            <v>1985</v>
          </cell>
          <cell r="B1509" t="str">
            <v>PL</v>
          </cell>
          <cell r="C1509" t="str">
            <v>EN_TE</v>
          </cell>
          <cell r="D1509" t="str">
            <v>A00</v>
          </cell>
          <cell r="E1509" t="str">
            <v>FTE</v>
          </cell>
          <cell r="F1509" t="str">
            <v>T</v>
          </cell>
          <cell r="G1509" t="str">
            <v>TOTAL</v>
          </cell>
          <cell r="H1509" t="str">
            <v>RSE</v>
          </cell>
          <cell r="J1509" t="str">
            <v>:</v>
          </cell>
          <cell r="K1509" t="str">
            <v>NC</v>
          </cell>
          <cell r="M1509" t="str">
            <v>V</v>
          </cell>
          <cell r="N1509">
            <v>38461.761412037034</v>
          </cell>
          <cell r="O1509" t="str">
            <v>GCHATEAUGIRON</v>
          </cell>
          <cell r="P1509">
            <v>38681.435983796298</v>
          </cell>
        </row>
        <row r="1510">
          <cell r="A1510" t="str">
            <v>1984</v>
          </cell>
          <cell r="B1510" t="str">
            <v>PL</v>
          </cell>
          <cell r="C1510" t="str">
            <v>EN_TE</v>
          </cell>
          <cell r="D1510" t="str">
            <v>A00</v>
          </cell>
          <cell r="E1510" t="str">
            <v>FTE</v>
          </cell>
          <cell r="F1510" t="str">
            <v>T</v>
          </cell>
          <cell r="G1510" t="str">
            <v>TOTAL</v>
          </cell>
          <cell r="H1510" t="str">
            <v>RSE</v>
          </cell>
          <cell r="J1510" t="str">
            <v>:</v>
          </cell>
          <cell r="K1510" t="str">
            <v>NC</v>
          </cell>
          <cell r="M1510" t="str">
            <v>V</v>
          </cell>
          <cell r="N1510">
            <v>38461.761412037034</v>
          </cell>
          <cell r="O1510" t="str">
            <v>GCHATEAUGIRON</v>
          </cell>
          <cell r="P1510">
            <v>38681.435937499999</v>
          </cell>
        </row>
        <row r="1511">
          <cell r="A1511" t="str">
            <v>1983</v>
          </cell>
          <cell r="B1511" t="str">
            <v>PL</v>
          </cell>
          <cell r="C1511" t="str">
            <v>EN_TE</v>
          </cell>
          <cell r="D1511" t="str">
            <v>A00</v>
          </cell>
          <cell r="E1511" t="str">
            <v>FTE</v>
          </cell>
          <cell r="F1511" t="str">
            <v>T</v>
          </cell>
          <cell r="G1511" t="str">
            <v>TOTAL</v>
          </cell>
          <cell r="H1511" t="str">
            <v>RSE</v>
          </cell>
          <cell r="J1511" t="str">
            <v>:</v>
          </cell>
          <cell r="K1511" t="str">
            <v>NC</v>
          </cell>
          <cell r="M1511" t="str">
            <v>V</v>
          </cell>
          <cell r="N1511">
            <v>38461.761412037034</v>
          </cell>
          <cell r="O1511" t="str">
            <v>GCHATEAUGIRON</v>
          </cell>
          <cell r="P1511">
            <v>38681.435902777775</v>
          </cell>
        </row>
        <row r="1512">
          <cell r="A1512" t="str">
            <v>1982</v>
          </cell>
          <cell r="B1512" t="str">
            <v>PL</v>
          </cell>
          <cell r="C1512" t="str">
            <v>EN_TE</v>
          </cell>
          <cell r="D1512" t="str">
            <v>A00</v>
          </cell>
          <cell r="E1512" t="str">
            <v>FTE</v>
          </cell>
          <cell r="F1512" t="str">
            <v>T</v>
          </cell>
          <cell r="G1512" t="str">
            <v>TOTAL</v>
          </cell>
          <cell r="H1512" t="str">
            <v>RSE</v>
          </cell>
          <cell r="J1512" t="str">
            <v>:</v>
          </cell>
          <cell r="K1512" t="str">
            <v>NC</v>
          </cell>
          <cell r="M1512" t="str">
            <v>V</v>
          </cell>
          <cell r="N1512">
            <v>38461.761412037034</v>
          </cell>
          <cell r="O1512" t="str">
            <v>GCHATEAUGIRON</v>
          </cell>
          <cell r="P1512">
            <v>38681.435879629629</v>
          </cell>
        </row>
        <row r="1513">
          <cell r="A1513" t="str">
            <v>1981</v>
          </cell>
          <cell r="B1513" t="str">
            <v>PL</v>
          </cell>
          <cell r="C1513" t="str">
            <v>EN_TE</v>
          </cell>
          <cell r="D1513" t="str">
            <v>A00</v>
          </cell>
          <cell r="E1513" t="str">
            <v>FTE</v>
          </cell>
          <cell r="F1513" t="str">
            <v>T</v>
          </cell>
          <cell r="G1513" t="str">
            <v>TOTAL</v>
          </cell>
          <cell r="H1513" t="str">
            <v>RSE</v>
          </cell>
          <cell r="J1513" t="str">
            <v>:</v>
          </cell>
          <cell r="K1513" t="str">
            <v>NC</v>
          </cell>
          <cell r="M1513" t="str">
            <v>V</v>
          </cell>
          <cell r="N1513">
            <v>38461.761412037034</v>
          </cell>
          <cell r="O1513" t="str">
            <v>GCHATEAUGIRON</v>
          </cell>
          <cell r="P1513">
            <v>38681.435844907406</v>
          </cell>
        </row>
        <row r="1514">
          <cell r="A1514" t="str">
            <v>1980</v>
          </cell>
          <cell r="B1514" t="str">
            <v>PL</v>
          </cell>
          <cell r="C1514" t="str">
            <v>EN_TE</v>
          </cell>
          <cell r="D1514" t="str">
            <v>A00</v>
          </cell>
          <cell r="E1514" t="str">
            <v>FTE</v>
          </cell>
          <cell r="F1514" t="str">
            <v>T</v>
          </cell>
          <cell r="G1514" t="str">
            <v>TOTAL</v>
          </cell>
          <cell r="H1514" t="str">
            <v>RSE</v>
          </cell>
          <cell r="J1514" t="str">
            <v>:</v>
          </cell>
          <cell r="K1514" t="str">
            <v>NC</v>
          </cell>
          <cell r="M1514" t="str">
            <v>V</v>
          </cell>
          <cell r="N1514">
            <v>38461.761412037034</v>
          </cell>
          <cell r="O1514" t="str">
            <v>GCHATEAUGIRON</v>
          </cell>
          <cell r="P1514">
            <v>38681.43582175926</v>
          </cell>
        </row>
        <row r="1515">
          <cell r="A1515" t="str">
            <v>2002</v>
          </cell>
          <cell r="B1515" t="str">
            <v>PT</v>
          </cell>
          <cell r="C1515" t="str">
            <v>EN_TE</v>
          </cell>
          <cell r="D1515" t="str">
            <v>A00</v>
          </cell>
          <cell r="E1515" t="str">
            <v>FTE</v>
          </cell>
          <cell r="F1515" t="str">
            <v>T</v>
          </cell>
          <cell r="G1515" t="str">
            <v>TOTAL</v>
          </cell>
          <cell r="H1515" t="str">
            <v>RSE</v>
          </cell>
          <cell r="I1515">
            <v>5138.8999999999996</v>
          </cell>
          <cell r="J1515" t="str">
            <v>e</v>
          </cell>
          <cell r="K1515" t="str">
            <v>MS</v>
          </cell>
          <cell r="M1515" t="str">
            <v>V</v>
          </cell>
          <cell r="N1515">
            <v>38461.761412037034</v>
          </cell>
          <cell r="O1515" t="str">
            <v>GCHATEAUGIRON</v>
          </cell>
          <cell r="P1515">
            <v>38681.438356481478</v>
          </cell>
          <cell r="Q1515" t="str">
            <v>gchateaug</v>
          </cell>
        </row>
        <row r="1516">
          <cell r="A1516" t="str">
            <v>2001</v>
          </cell>
          <cell r="B1516" t="str">
            <v>PT</v>
          </cell>
          <cell r="C1516" t="str">
            <v>EN_TE</v>
          </cell>
          <cell r="D1516" t="str">
            <v>A00</v>
          </cell>
          <cell r="E1516" t="str">
            <v>FTE</v>
          </cell>
          <cell r="F1516" t="str">
            <v>T</v>
          </cell>
          <cell r="G1516" t="str">
            <v>TOTAL</v>
          </cell>
          <cell r="H1516" t="str">
            <v>RSE</v>
          </cell>
          <cell r="I1516">
            <v>4653</v>
          </cell>
          <cell r="K1516" t="str">
            <v>NC</v>
          </cell>
          <cell r="M1516" t="str">
            <v>V</v>
          </cell>
          <cell r="N1516">
            <v>38461.761412037034</v>
          </cell>
          <cell r="O1516" t="str">
            <v>GCHATEAUGIRON</v>
          </cell>
          <cell r="P1516">
            <v>38681.438043981485</v>
          </cell>
        </row>
        <row r="1517">
          <cell r="A1517" t="str">
            <v>2000</v>
          </cell>
          <cell r="B1517" t="str">
            <v>PT</v>
          </cell>
          <cell r="C1517" t="str">
            <v>EN_TE</v>
          </cell>
          <cell r="D1517" t="str">
            <v>A00</v>
          </cell>
          <cell r="E1517" t="str">
            <v>FTE</v>
          </cell>
          <cell r="F1517" t="str">
            <v>T</v>
          </cell>
          <cell r="G1517" t="str">
            <v>TOTAL</v>
          </cell>
          <cell r="H1517" t="str">
            <v>RSE</v>
          </cell>
          <cell r="J1517" t="str">
            <v>:</v>
          </cell>
          <cell r="K1517" t="str">
            <v>NC</v>
          </cell>
          <cell r="M1517" t="str">
            <v>V</v>
          </cell>
          <cell r="N1517">
            <v>38461.761412037034</v>
          </cell>
          <cell r="O1517" t="str">
            <v>GCHATEAUGIRON</v>
          </cell>
          <cell r="P1517">
            <v>38681.4377662037</v>
          </cell>
        </row>
        <row r="1518">
          <cell r="A1518" t="str">
            <v>1999</v>
          </cell>
          <cell r="B1518" t="str">
            <v>PT</v>
          </cell>
          <cell r="C1518" t="str">
            <v>EN_TE</v>
          </cell>
          <cell r="D1518" t="str">
            <v>A00</v>
          </cell>
          <cell r="E1518" t="str">
            <v>FTE</v>
          </cell>
          <cell r="F1518" t="str">
            <v>T</v>
          </cell>
          <cell r="G1518" t="str">
            <v>TOTAL</v>
          </cell>
          <cell r="H1518" t="str">
            <v>RSE</v>
          </cell>
          <cell r="J1518" t="str">
            <v>:</v>
          </cell>
          <cell r="K1518" t="str">
            <v>NC</v>
          </cell>
          <cell r="M1518" t="str">
            <v>V</v>
          </cell>
          <cell r="N1518">
            <v>38461.761412037034</v>
          </cell>
          <cell r="O1518" t="str">
            <v>GCHATEAUGIRON</v>
          </cell>
          <cell r="P1518">
            <v>38681.437534722223</v>
          </cell>
        </row>
        <row r="1519">
          <cell r="A1519" t="str">
            <v>1998</v>
          </cell>
          <cell r="B1519" t="str">
            <v>PT</v>
          </cell>
          <cell r="C1519" t="str">
            <v>EN_TE</v>
          </cell>
          <cell r="D1519" t="str">
            <v>A00</v>
          </cell>
          <cell r="E1519" t="str">
            <v>FTE</v>
          </cell>
          <cell r="F1519" t="str">
            <v>T</v>
          </cell>
          <cell r="G1519" t="str">
            <v>TOTAL</v>
          </cell>
          <cell r="H1519" t="str">
            <v>RSE</v>
          </cell>
          <cell r="J1519" t="str">
            <v>:</v>
          </cell>
          <cell r="K1519" t="str">
            <v>NC</v>
          </cell>
          <cell r="M1519" t="str">
            <v>V</v>
          </cell>
          <cell r="N1519">
            <v>38461.761412037034</v>
          </cell>
          <cell r="O1519" t="str">
            <v>GCHATEAUGIRON</v>
          </cell>
          <cell r="P1519">
            <v>38681.437291666669</v>
          </cell>
        </row>
        <row r="1520">
          <cell r="A1520" t="str">
            <v>1997</v>
          </cell>
          <cell r="B1520" t="str">
            <v>PT</v>
          </cell>
          <cell r="C1520" t="str">
            <v>EN_TE</v>
          </cell>
          <cell r="D1520" t="str">
            <v>A00</v>
          </cell>
          <cell r="E1520" t="str">
            <v>FTE</v>
          </cell>
          <cell r="F1520" t="str">
            <v>T</v>
          </cell>
          <cell r="G1520" t="str">
            <v>TOTAL</v>
          </cell>
          <cell r="H1520" t="str">
            <v>RSE</v>
          </cell>
          <cell r="J1520" t="str">
            <v>:</v>
          </cell>
          <cell r="K1520" t="str">
            <v>NC</v>
          </cell>
          <cell r="M1520" t="str">
            <v>V</v>
          </cell>
          <cell r="N1520">
            <v>38461.761412037034</v>
          </cell>
          <cell r="O1520" t="str">
            <v>GCHATEAUGIRON</v>
          </cell>
          <cell r="P1520">
            <v>38681.437094907407</v>
          </cell>
        </row>
        <row r="1521">
          <cell r="A1521" t="str">
            <v>1996</v>
          </cell>
          <cell r="B1521" t="str">
            <v>PT</v>
          </cell>
          <cell r="C1521" t="str">
            <v>EN_TE</v>
          </cell>
          <cell r="D1521" t="str">
            <v>A00</v>
          </cell>
          <cell r="E1521" t="str">
            <v>FTE</v>
          </cell>
          <cell r="F1521" t="str">
            <v>T</v>
          </cell>
          <cell r="G1521" t="str">
            <v>TOTAL</v>
          </cell>
          <cell r="H1521" t="str">
            <v>RSE</v>
          </cell>
          <cell r="J1521" t="str">
            <v>:</v>
          </cell>
          <cell r="K1521" t="str">
            <v>NC</v>
          </cell>
          <cell r="M1521" t="str">
            <v>V</v>
          </cell>
          <cell r="N1521">
            <v>38461.761412037034</v>
          </cell>
          <cell r="O1521" t="str">
            <v>GCHATEAUGIRON</v>
          </cell>
          <cell r="P1521">
            <v>38681.436909722222</v>
          </cell>
        </row>
        <row r="1522">
          <cell r="A1522" t="str">
            <v>1995</v>
          </cell>
          <cell r="B1522" t="str">
            <v>PT</v>
          </cell>
          <cell r="C1522" t="str">
            <v>EN_TE</v>
          </cell>
          <cell r="D1522" t="str">
            <v>A00</v>
          </cell>
          <cell r="E1522" t="str">
            <v>FTE</v>
          </cell>
          <cell r="F1522" t="str">
            <v>T</v>
          </cell>
          <cell r="G1522" t="str">
            <v>TOTAL</v>
          </cell>
          <cell r="H1522" t="str">
            <v>RSE</v>
          </cell>
          <cell r="J1522" t="str">
            <v>:</v>
          </cell>
          <cell r="K1522" t="str">
            <v>NC</v>
          </cell>
          <cell r="M1522" t="str">
            <v>V</v>
          </cell>
          <cell r="N1522">
            <v>38461.761412037034</v>
          </cell>
          <cell r="O1522" t="str">
            <v>GCHATEAUGIRON</v>
          </cell>
          <cell r="P1522">
            <v>38681.436759259261</v>
          </cell>
        </row>
        <row r="1523">
          <cell r="A1523" t="str">
            <v>1994</v>
          </cell>
          <cell r="B1523" t="str">
            <v>PT</v>
          </cell>
          <cell r="C1523" t="str">
            <v>EN_TE</v>
          </cell>
          <cell r="D1523" t="str">
            <v>A00</v>
          </cell>
          <cell r="E1523" t="str">
            <v>FTE</v>
          </cell>
          <cell r="F1523" t="str">
            <v>T</v>
          </cell>
          <cell r="G1523" t="str">
            <v>TOTAL</v>
          </cell>
          <cell r="H1523" t="str">
            <v>RSE</v>
          </cell>
          <cell r="J1523" t="str">
            <v>:</v>
          </cell>
          <cell r="K1523" t="str">
            <v>NC</v>
          </cell>
          <cell r="M1523" t="str">
            <v>V</v>
          </cell>
          <cell r="N1523">
            <v>38461.761412037034</v>
          </cell>
          <cell r="O1523" t="str">
            <v>GCHATEAUGIRON</v>
          </cell>
          <cell r="P1523">
            <v>38681.436620370368</v>
          </cell>
        </row>
        <row r="1524">
          <cell r="A1524" t="str">
            <v>1993</v>
          </cell>
          <cell r="B1524" t="str">
            <v>PT</v>
          </cell>
          <cell r="C1524" t="str">
            <v>EN_TE</v>
          </cell>
          <cell r="D1524" t="str">
            <v>A00</v>
          </cell>
          <cell r="E1524" t="str">
            <v>FTE</v>
          </cell>
          <cell r="F1524" t="str">
            <v>T</v>
          </cell>
          <cell r="G1524" t="str">
            <v>TOTAL</v>
          </cell>
          <cell r="H1524" t="str">
            <v>RSE</v>
          </cell>
          <cell r="J1524" t="str">
            <v>:</v>
          </cell>
          <cell r="K1524" t="str">
            <v>NC</v>
          </cell>
          <cell r="M1524" t="str">
            <v>V</v>
          </cell>
          <cell r="N1524">
            <v>38461.761412037034</v>
          </cell>
          <cell r="O1524" t="str">
            <v>GCHATEAUGIRON</v>
          </cell>
          <cell r="P1524">
            <v>38681.43650462963</v>
          </cell>
        </row>
        <row r="1525">
          <cell r="A1525" t="str">
            <v>1992</v>
          </cell>
          <cell r="B1525" t="str">
            <v>PT</v>
          </cell>
          <cell r="C1525" t="str">
            <v>EN_TE</v>
          </cell>
          <cell r="D1525" t="str">
            <v>A00</v>
          </cell>
          <cell r="E1525" t="str">
            <v>FTE</v>
          </cell>
          <cell r="F1525" t="str">
            <v>T</v>
          </cell>
          <cell r="G1525" t="str">
            <v>TOTAL</v>
          </cell>
          <cell r="H1525" t="str">
            <v>RSE</v>
          </cell>
          <cell r="J1525" t="str">
            <v>:</v>
          </cell>
          <cell r="K1525" t="str">
            <v>NC</v>
          </cell>
          <cell r="M1525" t="str">
            <v>V</v>
          </cell>
          <cell r="N1525">
            <v>38461.761412037034</v>
          </cell>
          <cell r="O1525" t="str">
            <v>GCHATEAUGIRON</v>
          </cell>
          <cell r="P1525">
            <v>38681.436412037037</v>
          </cell>
        </row>
        <row r="1526">
          <cell r="A1526" t="str">
            <v>1991</v>
          </cell>
          <cell r="B1526" t="str">
            <v>PT</v>
          </cell>
          <cell r="C1526" t="str">
            <v>EN_TE</v>
          </cell>
          <cell r="D1526" t="str">
            <v>A00</v>
          </cell>
          <cell r="E1526" t="str">
            <v>FTE</v>
          </cell>
          <cell r="F1526" t="str">
            <v>T</v>
          </cell>
          <cell r="G1526" t="str">
            <v>TOTAL</v>
          </cell>
          <cell r="H1526" t="str">
            <v>RSE</v>
          </cell>
          <cell r="J1526" t="str">
            <v>:</v>
          </cell>
          <cell r="K1526" t="str">
            <v>NC</v>
          </cell>
          <cell r="M1526" t="str">
            <v>V</v>
          </cell>
          <cell r="N1526">
            <v>38461.761412037034</v>
          </cell>
          <cell r="O1526" t="str">
            <v>GCHATEAUGIRON</v>
          </cell>
          <cell r="P1526">
            <v>38681.436331018522</v>
          </cell>
        </row>
        <row r="1527">
          <cell r="A1527" t="str">
            <v>1990</v>
          </cell>
          <cell r="B1527" t="str">
            <v>PT</v>
          </cell>
          <cell r="C1527" t="str">
            <v>EN_TE</v>
          </cell>
          <cell r="D1527" t="str">
            <v>A00</v>
          </cell>
          <cell r="E1527" t="str">
            <v>FTE</v>
          </cell>
          <cell r="F1527" t="str">
            <v>T</v>
          </cell>
          <cell r="G1527" t="str">
            <v>TOTAL</v>
          </cell>
          <cell r="H1527" t="str">
            <v>RSE</v>
          </cell>
          <cell r="J1527" t="str">
            <v>:</v>
          </cell>
          <cell r="K1527" t="str">
            <v>NC</v>
          </cell>
          <cell r="M1527" t="str">
            <v>V</v>
          </cell>
          <cell r="N1527">
            <v>38461.761412037034</v>
          </cell>
          <cell r="O1527" t="str">
            <v>GCHATEAUGIRON</v>
          </cell>
          <cell r="P1527">
            <v>38681.436249999999</v>
          </cell>
        </row>
        <row r="1528">
          <cell r="A1528" t="str">
            <v>2000</v>
          </cell>
          <cell r="B1528" t="str">
            <v>HR</v>
          </cell>
          <cell r="C1528" t="str">
            <v>AG_SC</v>
          </cell>
          <cell r="D1528" t="str">
            <v>A00</v>
          </cell>
          <cell r="E1528" t="str">
            <v>FTE</v>
          </cell>
          <cell r="F1528" t="str">
            <v>T</v>
          </cell>
          <cell r="G1528" t="str">
            <v>TOTAL</v>
          </cell>
          <cell r="H1528" t="str">
            <v>RSE</v>
          </cell>
          <cell r="J1528" t="str">
            <v>:</v>
          </cell>
          <cell r="K1528" t="str">
            <v>NC</v>
          </cell>
          <cell r="M1528" t="str">
            <v>V</v>
          </cell>
          <cell r="N1528">
            <v>38461.761412037034</v>
          </cell>
          <cell r="O1528" t="str">
            <v>GCHATEAUGIRON</v>
          </cell>
          <cell r="P1528">
            <v>38681.437696759262</v>
          </cell>
        </row>
        <row r="1529">
          <cell r="A1529" t="str">
            <v>1999</v>
          </cell>
          <cell r="B1529" t="str">
            <v>HR</v>
          </cell>
          <cell r="C1529" t="str">
            <v>AG_SC</v>
          </cell>
          <cell r="D1529" t="str">
            <v>A00</v>
          </cell>
          <cell r="E1529" t="str">
            <v>FTE</v>
          </cell>
          <cell r="F1529" t="str">
            <v>T</v>
          </cell>
          <cell r="G1529" t="str">
            <v>TOTAL</v>
          </cell>
          <cell r="H1529" t="str">
            <v>RSE</v>
          </cell>
          <cell r="J1529" t="str">
            <v>:</v>
          </cell>
          <cell r="K1529" t="str">
            <v>NC</v>
          </cell>
          <cell r="M1529" t="str">
            <v>V</v>
          </cell>
          <cell r="N1529">
            <v>38461.761412037034</v>
          </cell>
          <cell r="O1529" t="str">
            <v>GCHATEAUGIRON</v>
          </cell>
          <cell r="P1529">
            <v>38681.437465277777</v>
          </cell>
        </row>
        <row r="1530">
          <cell r="A1530" t="str">
            <v>1998</v>
          </cell>
          <cell r="B1530" t="str">
            <v>HR</v>
          </cell>
          <cell r="C1530" t="str">
            <v>AG_SC</v>
          </cell>
          <cell r="D1530" t="str">
            <v>A00</v>
          </cell>
          <cell r="E1530" t="str">
            <v>FTE</v>
          </cell>
          <cell r="F1530" t="str">
            <v>T</v>
          </cell>
          <cell r="G1530" t="str">
            <v>TOTAL</v>
          </cell>
          <cell r="H1530" t="str">
            <v>RSE</v>
          </cell>
          <cell r="J1530" t="str">
            <v>:</v>
          </cell>
          <cell r="K1530" t="str">
            <v>NC</v>
          </cell>
          <cell r="M1530" t="str">
            <v>V</v>
          </cell>
          <cell r="N1530">
            <v>38461.761412037034</v>
          </cell>
          <cell r="O1530" t="str">
            <v>GCHATEAUGIRON</v>
          </cell>
          <cell r="P1530">
            <v>38681.4372337963</v>
          </cell>
        </row>
        <row r="1531">
          <cell r="A1531" t="str">
            <v>1997</v>
          </cell>
          <cell r="B1531" t="str">
            <v>HR</v>
          </cell>
          <cell r="C1531" t="str">
            <v>AG_SC</v>
          </cell>
          <cell r="D1531" t="str">
            <v>A00</v>
          </cell>
          <cell r="E1531" t="str">
            <v>FTE</v>
          </cell>
          <cell r="F1531" t="str">
            <v>T</v>
          </cell>
          <cell r="G1531" t="str">
            <v>TOTAL</v>
          </cell>
          <cell r="H1531" t="str">
            <v>RSE</v>
          </cell>
          <cell r="J1531" t="str">
            <v>:</v>
          </cell>
          <cell r="K1531" t="str">
            <v>NC</v>
          </cell>
          <cell r="M1531" t="str">
            <v>V</v>
          </cell>
          <cell r="N1531">
            <v>38461.761412037034</v>
          </cell>
          <cell r="O1531" t="str">
            <v>GCHATEAUGIRON</v>
          </cell>
          <cell r="P1531">
            <v>38681.437037037038</v>
          </cell>
        </row>
        <row r="1532">
          <cell r="A1532" t="str">
            <v>1996</v>
          </cell>
          <cell r="B1532" t="str">
            <v>HR</v>
          </cell>
          <cell r="C1532" t="str">
            <v>AG_SC</v>
          </cell>
          <cell r="D1532" t="str">
            <v>A00</v>
          </cell>
          <cell r="E1532" t="str">
            <v>FTE</v>
          </cell>
          <cell r="F1532" t="str">
            <v>T</v>
          </cell>
          <cell r="G1532" t="str">
            <v>TOTAL</v>
          </cell>
          <cell r="H1532" t="str">
            <v>RSE</v>
          </cell>
          <cell r="J1532" t="str">
            <v>:</v>
          </cell>
          <cell r="K1532" t="str">
            <v>NC</v>
          </cell>
          <cell r="M1532" t="str">
            <v>V</v>
          </cell>
          <cell r="N1532">
            <v>38461.761412037034</v>
          </cell>
          <cell r="O1532" t="str">
            <v>GCHATEAUGIRON</v>
          </cell>
          <cell r="P1532">
            <v>38681.436863425923</v>
          </cell>
        </row>
        <row r="1533">
          <cell r="A1533" t="str">
            <v>1995</v>
          </cell>
          <cell r="B1533" t="str">
            <v>HR</v>
          </cell>
          <cell r="C1533" t="str">
            <v>AG_SC</v>
          </cell>
          <cell r="D1533" t="str">
            <v>A00</v>
          </cell>
          <cell r="E1533" t="str">
            <v>FTE</v>
          </cell>
          <cell r="F1533" t="str">
            <v>T</v>
          </cell>
          <cell r="G1533" t="str">
            <v>TOTAL</v>
          </cell>
          <cell r="H1533" t="str">
            <v>RSE</v>
          </cell>
          <cell r="J1533" t="str">
            <v>:</v>
          </cell>
          <cell r="K1533" t="str">
            <v>NC</v>
          </cell>
          <cell r="M1533" t="str">
            <v>V</v>
          </cell>
          <cell r="N1533">
            <v>38461.761412037034</v>
          </cell>
          <cell r="O1533" t="str">
            <v>GCHATEAUGIRON</v>
          </cell>
          <cell r="P1533">
            <v>38681.436712962961</v>
          </cell>
        </row>
        <row r="1534">
          <cell r="A1534" t="str">
            <v>1994</v>
          </cell>
          <cell r="B1534" t="str">
            <v>HR</v>
          </cell>
          <cell r="C1534" t="str">
            <v>AG_SC</v>
          </cell>
          <cell r="D1534" t="str">
            <v>A00</v>
          </cell>
          <cell r="E1534" t="str">
            <v>FTE</v>
          </cell>
          <cell r="F1534" t="str">
            <v>T</v>
          </cell>
          <cell r="G1534" t="str">
            <v>TOTAL</v>
          </cell>
          <cell r="H1534" t="str">
            <v>RSE</v>
          </cell>
          <cell r="J1534" t="str">
            <v>:</v>
          </cell>
          <cell r="K1534" t="str">
            <v>NC</v>
          </cell>
          <cell r="M1534" t="str">
            <v>V</v>
          </cell>
          <cell r="N1534">
            <v>38461.761412037034</v>
          </cell>
          <cell r="O1534" t="str">
            <v>GCHATEAUGIRON</v>
          </cell>
          <cell r="P1534">
            <v>38681.436574074076</v>
          </cell>
        </row>
        <row r="1535">
          <cell r="A1535" t="str">
            <v>1993</v>
          </cell>
          <cell r="B1535" t="str">
            <v>HR</v>
          </cell>
          <cell r="C1535" t="str">
            <v>AG_SC</v>
          </cell>
          <cell r="D1535" t="str">
            <v>A00</v>
          </cell>
          <cell r="E1535" t="str">
            <v>FTE</v>
          </cell>
          <cell r="F1535" t="str">
            <v>T</v>
          </cell>
          <cell r="G1535" t="str">
            <v>TOTAL</v>
          </cell>
          <cell r="H1535" t="str">
            <v>RSE</v>
          </cell>
          <cell r="J1535" t="str">
            <v>:</v>
          </cell>
          <cell r="K1535" t="str">
            <v>NC</v>
          </cell>
          <cell r="M1535" t="str">
            <v>V</v>
          </cell>
          <cell r="N1535">
            <v>38461.761412037034</v>
          </cell>
          <cell r="O1535" t="str">
            <v>GCHATEAUGIRON</v>
          </cell>
          <cell r="P1535">
            <v>38681.436469907407</v>
          </cell>
        </row>
        <row r="1536">
          <cell r="A1536" t="str">
            <v>1992</v>
          </cell>
          <cell r="B1536" t="str">
            <v>HR</v>
          </cell>
          <cell r="C1536" t="str">
            <v>AG_SC</v>
          </cell>
          <cell r="D1536" t="str">
            <v>A00</v>
          </cell>
          <cell r="E1536" t="str">
            <v>FTE</v>
          </cell>
          <cell r="F1536" t="str">
            <v>T</v>
          </cell>
          <cell r="G1536" t="str">
            <v>TOTAL</v>
          </cell>
          <cell r="H1536" t="str">
            <v>RSE</v>
          </cell>
          <cell r="J1536" t="str">
            <v>:</v>
          </cell>
          <cell r="K1536" t="str">
            <v>NC</v>
          </cell>
          <cell r="M1536" t="str">
            <v>V</v>
          </cell>
          <cell r="N1536">
            <v>38461.761412037034</v>
          </cell>
          <cell r="O1536" t="str">
            <v>GCHATEAUGIRON</v>
          </cell>
          <cell r="P1536">
            <v>38681.436388888891</v>
          </cell>
        </row>
        <row r="1537">
          <cell r="A1537" t="str">
            <v>1991</v>
          </cell>
          <cell r="B1537" t="str">
            <v>HR</v>
          </cell>
          <cell r="C1537" t="str">
            <v>AG_SC</v>
          </cell>
          <cell r="D1537" t="str">
            <v>A00</v>
          </cell>
          <cell r="E1537" t="str">
            <v>FTE</v>
          </cell>
          <cell r="F1537" t="str">
            <v>T</v>
          </cell>
          <cell r="G1537" t="str">
            <v>TOTAL</v>
          </cell>
          <cell r="H1537" t="str">
            <v>RSE</v>
          </cell>
          <cell r="J1537" t="str">
            <v>:</v>
          </cell>
          <cell r="K1537" t="str">
            <v>NC</v>
          </cell>
          <cell r="M1537" t="str">
            <v>V</v>
          </cell>
          <cell r="N1537">
            <v>38461.761412037034</v>
          </cell>
          <cell r="O1537" t="str">
            <v>GCHATEAUGIRON</v>
          </cell>
          <cell r="P1537">
            <v>38681.436307870368</v>
          </cell>
        </row>
        <row r="1538">
          <cell r="A1538" t="str">
            <v>1990</v>
          </cell>
          <cell r="B1538" t="str">
            <v>HR</v>
          </cell>
          <cell r="C1538" t="str">
            <v>AG_SC</v>
          </cell>
          <cell r="D1538" t="str">
            <v>A00</v>
          </cell>
          <cell r="E1538" t="str">
            <v>FTE</v>
          </cell>
          <cell r="F1538" t="str">
            <v>T</v>
          </cell>
          <cell r="G1538" t="str">
            <v>TOTAL</v>
          </cell>
          <cell r="H1538" t="str">
            <v>RSE</v>
          </cell>
          <cell r="J1538" t="str">
            <v>:</v>
          </cell>
          <cell r="K1538" t="str">
            <v>NC</v>
          </cell>
          <cell r="M1538" t="str">
            <v>V</v>
          </cell>
          <cell r="N1538">
            <v>38461.761412037034</v>
          </cell>
          <cell r="O1538" t="str">
            <v>GCHATEAUGIRON</v>
          </cell>
          <cell r="P1538">
            <v>38681.436226851853</v>
          </cell>
        </row>
        <row r="1539">
          <cell r="A1539" t="str">
            <v>1989</v>
          </cell>
          <cell r="B1539" t="str">
            <v>HR</v>
          </cell>
          <cell r="C1539" t="str">
            <v>AG_SC</v>
          </cell>
          <cell r="D1539" t="str">
            <v>A00</v>
          </cell>
          <cell r="E1539" t="str">
            <v>FTE</v>
          </cell>
          <cell r="F1539" t="str">
            <v>T</v>
          </cell>
          <cell r="G1539" t="str">
            <v>TOTAL</v>
          </cell>
          <cell r="H1539" t="str">
            <v>RSE</v>
          </cell>
          <cell r="J1539" t="str">
            <v>:</v>
          </cell>
          <cell r="K1539" t="str">
            <v>NC</v>
          </cell>
          <cell r="M1539" t="str">
            <v>V</v>
          </cell>
          <cell r="N1539">
            <v>38461.761412037034</v>
          </cell>
          <cell r="O1539" t="str">
            <v>GCHATEAUGIRON</v>
          </cell>
          <cell r="P1539">
            <v>38681.436168981483</v>
          </cell>
        </row>
        <row r="1540">
          <cell r="A1540" t="str">
            <v>1988</v>
          </cell>
          <cell r="B1540" t="str">
            <v>HR</v>
          </cell>
          <cell r="C1540" t="str">
            <v>AG_SC</v>
          </cell>
          <cell r="D1540" t="str">
            <v>A00</v>
          </cell>
          <cell r="E1540" t="str">
            <v>FTE</v>
          </cell>
          <cell r="F1540" t="str">
            <v>T</v>
          </cell>
          <cell r="G1540" t="str">
            <v>TOTAL</v>
          </cell>
          <cell r="H1540" t="str">
            <v>RSE</v>
          </cell>
          <cell r="J1540" t="str">
            <v>:</v>
          </cell>
          <cell r="K1540" t="str">
            <v>NC</v>
          </cell>
          <cell r="M1540" t="str">
            <v>V</v>
          </cell>
          <cell r="N1540">
            <v>38461.761412037034</v>
          </cell>
          <cell r="O1540" t="str">
            <v>GCHATEAUGIRON</v>
          </cell>
          <cell r="P1540">
            <v>38681.436111111114</v>
          </cell>
        </row>
        <row r="1541">
          <cell r="A1541" t="str">
            <v>1987</v>
          </cell>
          <cell r="B1541" t="str">
            <v>HR</v>
          </cell>
          <cell r="C1541" t="str">
            <v>AG_SC</v>
          </cell>
          <cell r="D1541" t="str">
            <v>A00</v>
          </cell>
          <cell r="E1541" t="str">
            <v>FTE</v>
          </cell>
          <cell r="F1541" t="str">
            <v>T</v>
          </cell>
          <cell r="G1541" t="str">
            <v>TOTAL</v>
          </cell>
          <cell r="H1541" t="str">
            <v>RSE</v>
          </cell>
          <cell r="J1541" t="str">
            <v>:</v>
          </cell>
          <cell r="K1541" t="str">
            <v>NC</v>
          </cell>
          <cell r="M1541" t="str">
            <v>V</v>
          </cell>
          <cell r="N1541">
            <v>38461.761412037034</v>
          </cell>
          <cell r="O1541" t="str">
            <v>GCHATEAUGIRON</v>
          </cell>
          <cell r="P1541">
            <v>38681.436064814814</v>
          </cell>
        </row>
        <row r="1542">
          <cell r="A1542" t="str">
            <v>1986</v>
          </cell>
          <cell r="B1542" t="str">
            <v>HR</v>
          </cell>
          <cell r="C1542" t="str">
            <v>AG_SC</v>
          </cell>
          <cell r="D1542" t="str">
            <v>A00</v>
          </cell>
          <cell r="E1542" t="str">
            <v>FTE</v>
          </cell>
          <cell r="F1542" t="str">
            <v>T</v>
          </cell>
          <cell r="G1542" t="str">
            <v>TOTAL</v>
          </cell>
          <cell r="H1542" t="str">
            <v>RSE</v>
          </cell>
          <cell r="J1542" t="str">
            <v>:</v>
          </cell>
          <cell r="K1542" t="str">
            <v>NC</v>
          </cell>
          <cell r="M1542" t="str">
            <v>V</v>
          </cell>
          <cell r="N1542">
            <v>38461.761412037034</v>
          </cell>
          <cell r="O1542" t="str">
            <v>GCHATEAUGIRON</v>
          </cell>
          <cell r="P1542">
            <v>38681.436006944445</v>
          </cell>
        </row>
        <row r="1543">
          <cell r="A1543" t="str">
            <v>1985</v>
          </cell>
          <cell r="B1543" t="str">
            <v>HR</v>
          </cell>
          <cell r="C1543" t="str">
            <v>AG_SC</v>
          </cell>
          <cell r="D1543" t="str">
            <v>A00</v>
          </cell>
          <cell r="E1543" t="str">
            <v>FTE</v>
          </cell>
          <cell r="F1543" t="str">
            <v>T</v>
          </cell>
          <cell r="G1543" t="str">
            <v>TOTAL</v>
          </cell>
          <cell r="H1543" t="str">
            <v>RSE</v>
          </cell>
          <cell r="J1543" t="str">
            <v>:</v>
          </cell>
          <cell r="K1543" t="str">
            <v>NC</v>
          </cell>
          <cell r="M1543" t="str">
            <v>V</v>
          </cell>
          <cell r="N1543">
            <v>38461.761412037034</v>
          </cell>
          <cell r="O1543" t="str">
            <v>GCHATEAUGIRON</v>
          </cell>
          <cell r="P1543">
            <v>38681.435972222222</v>
          </cell>
        </row>
        <row r="1544">
          <cell r="A1544" t="str">
            <v>1984</v>
          </cell>
          <cell r="B1544" t="str">
            <v>HR</v>
          </cell>
          <cell r="C1544" t="str">
            <v>AG_SC</v>
          </cell>
          <cell r="D1544" t="str">
            <v>A00</v>
          </cell>
          <cell r="E1544" t="str">
            <v>FTE</v>
          </cell>
          <cell r="F1544" t="str">
            <v>T</v>
          </cell>
          <cell r="G1544" t="str">
            <v>TOTAL</v>
          </cell>
          <cell r="H1544" t="str">
            <v>RSE</v>
          </cell>
          <cell r="J1544" t="str">
            <v>:</v>
          </cell>
          <cell r="K1544" t="str">
            <v>NC</v>
          </cell>
          <cell r="M1544" t="str">
            <v>V</v>
          </cell>
          <cell r="N1544">
            <v>38461.761412037034</v>
          </cell>
          <cell r="O1544" t="str">
            <v>GCHATEAUGIRON</v>
          </cell>
          <cell r="P1544">
            <v>38681.435937499999</v>
          </cell>
        </row>
        <row r="1545">
          <cell r="A1545" t="str">
            <v>1983</v>
          </cell>
          <cell r="B1545" t="str">
            <v>HR</v>
          </cell>
          <cell r="C1545" t="str">
            <v>AG_SC</v>
          </cell>
          <cell r="D1545" t="str">
            <v>A00</v>
          </cell>
          <cell r="E1545" t="str">
            <v>FTE</v>
          </cell>
          <cell r="F1545" t="str">
            <v>T</v>
          </cell>
          <cell r="G1545" t="str">
            <v>TOTAL</v>
          </cell>
          <cell r="H1545" t="str">
            <v>RSE</v>
          </cell>
          <cell r="J1545" t="str">
            <v>:</v>
          </cell>
          <cell r="K1545" t="str">
            <v>NC</v>
          </cell>
          <cell r="M1545" t="str">
            <v>V</v>
          </cell>
          <cell r="N1545">
            <v>38461.761412037034</v>
          </cell>
          <cell r="O1545" t="str">
            <v>GCHATEAUGIRON</v>
          </cell>
          <cell r="P1545">
            <v>38681.435902777775</v>
          </cell>
        </row>
        <row r="1546">
          <cell r="A1546" t="str">
            <v>1982</v>
          </cell>
          <cell r="B1546" t="str">
            <v>HR</v>
          </cell>
          <cell r="C1546" t="str">
            <v>AG_SC</v>
          </cell>
          <cell r="D1546" t="str">
            <v>A00</v>
          </cell>
          <cell r="E1546" t="str">
            <v>FTE</v>
          </cell>
          <cell r="F1546" t="str">
            <v>T</v>
          </cell>
          <cell r="G1546" t="str">
            <v>TOTAL</v>
          </cell>
          <cell r="H1546" t="str">
            <v>RSE</v>
          </cell>
          <cell r="J1546" t="str">
            <v>:</v>
          </cell>
          <cell r="K1546" t="str">
            <v>NC</v>
          </cell>
          <cell r="M1546" t="str">
            <v>V</v>
          </cell>
          <cell r="N1546">
            <v>38461.761412037034</v>
          </cell>
          <cell r="O1546" t="str">
            <v>GCHATEAUGIRON</v>
          </cell>
          <cell r="P1546">
            <v>38681.435868055552</v>
          </cell>
        </row>
        <row r="1547">
          <cell r="A1547" t="str">
            <v>1981</v>
          </cell>
          <cell r="B1547" t="str">
            <v>HR</v>
          </cell>
          <cell r="C1547" t="str">
            <v>AG_SC</v>
          </cell>
          <cell r="D1547" t="str">
            <v>A00</v>
          </cell>
          <cell r="E1547" t="str">
            <v>FTE</v>
          </cell>
          <cell r="F1547" t="str">
            <v>T</v>
          </cell>
          <cell r="G1547" t="str">
            <v>TOTAL</v>
          </cell>
          <cell r="H1547" t="str">
            <v>RSE</v>
          </cell>
          <cell r="J1547" t="str">
            <v>:</v>
          </cell>
          <cell r="K1547" t="str">
            <v>NC</v>
          </cell>
          <cell r="M1547" t="str">
            <v>V</v>
          </cell>
          <cell r="N1547">
            <v>38461.761412037034</v>
          </cell>
          <cell r="O1547" t="str">
            <v>GCHATEAUGIRON</v>
          </cell>
          <cell r="P1547">
            <v>38681.435844907406</v>
          </cell>
        </row>
        <row r="1548">
          <cell r="A1548" t="str">
            <v>1980</v>
          </cell>
          <cell r="B1548" t="str">
            <v>HR</v>
          </cell>
          <cell r="C1548" t="str">
            <v>AG_SC</v>
          </cell>
          <cell r="D1548" t="str">
            <v>A00</v>
          </cell>
          <cell r="E1548" t="str">
            <v>FTE</v>
          </cell>
          <cell r="F1548" t="str">
            <v>T</v>
          </cell>
          <cell r="G1548" t="str">
            <v>TOTAL</v>
          </cell>
          <cell r="H1548" t="str">
            <v>RSE</v>
          </cell>
          <cell r="J1548" t="str">
            <v>:</v>
          </cell>
          <cell r="K1548" t="str">
            <v>NC</v>
          </cell>
          <cell r="M1548" t="str">
            <v>V</v>
          </cell>
          <cell r="N1548">
            <v>38461.761412037034</v>
          </cell>
          <cell r="O1548" t="str">
            <v>GCHATEAUGIRON</v>
          </cell>
          <cell r="P1548">
            <v>38681.43582175926</v>
          </cell>
        </row>
        <row r="1549">
          <cell r="A1549" t="str">
            <v>2002</v>
          </cell>
          <cell r="B1549" t="str">
            <v>RO</v>
          </cell>
          <cell r="C1549" t="str">
            <v>AG_SC</v>
          </cell>
          <cell r="D1549" t="str">
            <v>A00</v>
          </cell>
          <cell r="E1549" t="str">
            <v>FTE</v>
          </cell>
          <cell r="F1549" t="str">
            <v>T</v>
          </cell>
          <cell r="G1549" t="str">
            <v>TOTAL</v>
          </cell>
          <cell r="H1549" t="str">
            <v>RSE</v>
          </cell>
          <cell r="I1549">
            <v>1474</v>
          </cell>
          <cell r="K1549" t="str">
            <v>MS</v>
          </cell>
          <cell r="M1549" t="str">
            <v>V</v>
          </cell>
          <cell r="N1549">
            <v>38461.761412037034</v>
          </cell>
          <cell r="O1549" t="str">
            <v>GCHATEAUGIRON</v>
          </cell>
          <cell r="P1549">
            <v>38681.438368055555</v>
          </cell>
          <cell r="Q1549" t="str">
            <v>gchateaug</v>
          </cell>
        </row>
        <row r="1550">
          <cell r="A1550" t="str">
            <v>2001</v>
          </cell>
          <cell r="B1550" t="str">
            <v>RO</v>
          </cell>
          <cell r="C1550" t="str">
            <v>AG_SC</v>
          </cell>
          <cell r="D1550" t="str">
            <v>A00</v>
          </cell>
          <cell r="E1550" t="str">
            <v>FTE</v>
          </cell>
          <cell r="F1550" t="str">
            <v>T</v>
          </cell>
          <cell r="G1550" t="str">
            <v>TOTAL</v>
          </cell>
          <cell r="H1550" t="str">
            <v>RSE</v>
          </cell>
          <cell r="I1550">
            <v>1558</v>
          </cell>
          <cell r="K1550" t="str">
            <v>NC</v>
          </cell>
          <cell r="M1550" t="str">
            <v>V</v>
          </cell>
          <cell r="N1550">
            <v>38461.761412037034</v>
          </cell>
          <cell r="O1550" t="str">
            <v>GCHATEAUGIRON</v>
          </cell>
          <cell r="P1550">
            <v>38681.438055555554</v>
          </cell>
        </row>
        <row r="1551">
          <cell r="A1551" t="str">
            <v>2000</v>
          </cell>
          <cell r="B1551" t="str">
            <v>RO</v>
          </cell>
          <cell r="C1551" t="str">
            <v>AG_SC</v>
          </cell>
          <cell r="D1551" t="str">
            <v>A00</v>
          </cell>
          <cell r="E1551" t="str">
            <v>FTE</v>
          </cell>
          <cell r="F1551" t="str">
            <v>T</v>
          </cell>
          <cell r="G1551" t="str">
            <v>TOTAL</v>
          </cell>
          <cell r="H1551" t="str">
            <v>RSE</v>
          </cell>
          <cell r="I1551">
            <v>1477</v>
          </cell>
          <cell r="K1551" t="str">
            <v>NC</v>
          </cell>
          <cell r="M1551" t="str">
            <v>V</v>
          </cell>
          <cell r="N1551">
            <v>38461.761412037034</v>
          </cell>
          <cell r="O1551" t="str">
            <v>GCHATEAUGIRON</v>
          </cell>
          <cell r="P1551">
            <v>38681.437777777777</v>
          </cell>
        </row>
        <row r="1552">
          <cell r="A1552" t="str">
            <v>1999</v>
          </cell>
          <cell r="B1552" t="str">
            <v>RO</v>
          </cell>
          <cell r="C1552" t="str">
            <v>AG_SC</v>
          </cell>
          <cell r="D1552" t="str">
            <v>A00</v>
          </cell>
          <cell r="E1552" t="str">
            <v>FTE</v>
          </cell>
          <cell r="F1552" t="str">
            <v>T</v>
          </cell>
          <cell r="G1552" t="str">
            <v>TOTAL</v>
          </cell>
          <cell r="H1552" t="str">
            <v>RSE</v>
          </cell>
          <cell r="I1552">
            <v>1688</v>
          </cell>
          <cell r="K1552" t="str">
            <v>NC</v>
          </cell>
          <cell r="M1552" t="str">
            <v>V</v>
          </cell>
          <cell r="N1552">
            <v>38461.761412037034</v>
          </cell>
          <cell r="O1552" t="str">
            <v>GCHATEAUGIRON</v>
          </cell>
          <cell r="P1552">
            <v>38681.4375462963</v>
          </cell>
        </row>
        <row r="1553">
          <cell r="A1553" t="str">
            <v>1998</v>
          </cell>
          <cell r="B1553" t="str">
            <v>RO</v>
          </cell>
          <cell r="C1553" t="str">
            <v>AG_SC</v>
          </cell>
          <cell r="D1553" t="str">
            <v>A00</v>
          </cell>
          <cell r="E1553" t="str">
            <v>FTE</v>
          </cell>
          <cell r="F1553" t="str">
            <v>T</v>
          </cell>
          <cell r="G1553" t="str">
            <v>TOTAL</v>
          </cell>
          <cell r="H1553" t="str">
            <v>RSE</v>
          </cell>
          <cell r="I1553">
            <v>2290</v>
          </cell>
          <cell r="J1553" t="str">
            <v>i</v>
          </cell>
          <cell r="K1553" t="str">
            <v>NC</v>
          </cell>
          <cell r="M1553" t="str">
            <v>V</v>
          </cell>
          <cell r="N1553">
            <v>38461.761412037034</v>
          </cell>
          <cell r="O1553" t="str">
            <v>GCHATEAUGIRON</v>
          </cell>
          <cell r="P1553">
            <v>38681.437303240738</v>
          </cell>
        </row>
        <row r="1554">
          <cell r="A1554" t="str">
            <v>1997</v>
          </cell>
          <cell r="B1554" t="str">
            <v>RO</v>
          </cell>
          <cell r="C1554" t="str">
            <v>AG_SC</v>
          </cell>
          <cell r="D1554" t="str">
            <v>A00</v>
          </cell>
          <cell r="E1554" t="str">
            <v>FTE</v>
          </cell>
          <cell r="F1554" t="str">
            <v>T</v>
          </cell>
          <cell r="G1554" t="str">
            <v>TOTAL</v>
          </cell>
          <cell r="H1554" t="str">
            <v>RSE</v>
          </cell>
          <cell r="I1554">
            <v>2280</v>
          </cell>
          <cell r="J1554" t="str">
            <v>i</v>
          </cell>
          <cell r="K1554" t="str">
            <v>NC</v>
          </cell>
          <cell r="M1554" t="str">
            <v>V</v>
          </cell>
          <cell r="N1554">
            <v>38461.761412037034</v>
          </cell>
          <cell r="O1554" t="str">
            <v>GCHATEAUGIRON</v>
          </cell>
          <cell r="P1554">
            <v>38681.437106481484</v>
          </cell>
        </row>
        <row r="1555">
          <cell r="A1555" t="str">
            <v>1996</v>
          </cell>
          <cell r="B1555" t="str">
            <v>RO</v>
          </cell>
          <cell r="C1555" t="str">
            <v>AG_SC</v>
          </cell>
          <cell r="D1555" t="str">
            <v>A00</v>
          </cell>
          <cell r="E1555" t="str">
            <v>FTE</v>
          </cell>
          <cell r="F1555" t="str">
            <v>T</v>
          </cell>
          <cell r="G1555" t="str">
            <v>TOTAL</v>
          </cell>
          <cell r="H1555" t="str">
            <v>RSE</v>
          </cell>
          <cell r="I1555">
            <v>2710</v>
          </cell>
          <cell r="J1555" t="str">
            <v>i</v>
          </cell>
          <cell r="K1555" t="str">
            <v>NC</v>
          </cell>
          <cell r="M1555" t="str">
            <v>V</v>
          </cell>
          <cell r="N1555">
            <v>38461.761412037034</v>
          </cell>
          <cell r="O1555" t="str">
            <v>GCHATEAUGIRON</v>
          </cell>
          <cell r="P1555">
            <v>38681.436921296299</v>
          </cell>
        </row>
        <row r="1556">
          <cell r="A1556" t="str">
            <v>1995</v>
          </cell>
          <cell r="B1556" t="str">
            <v>RO</v>
          </cell>
          <cell r="C1556" t="str">
            <v>AG_SC</v>
          </cell>
          <cell r="D1556" t="str">
            <v>A00</v>
          </cell>
          <cell r="E1556" t="str">
            <v>FTE</v>
          </cell>
          <cell r="F1556" t="str">
            <v>T</v>
          </cell>
          <cell r="G1556" t="str">
            <v>TOTAL</v>
          </cell>
          <cell r="H1556" t="str">
            <v>RSE</v>
          </cell>
          <cell r="J1556" t="str">
            <v>:</v>
          </cell>
          <cell r="K1556" t="str">
            <v>NC</v>
          </cell>
          <cell r="M1556" t="str">
            <v>V</v>
          </cell>
          <cell r="N1556">
            <v>38461.761412037034</v>
          </cell>
          <cell r="O1556" t="str">
            <v>GCHATEAUGIRON</v>
          </cell>
          <cell r="P1556">
            <v>38681.436759259261</v>
          </cell>
        </row>
        <row r="1557">
          <cell r="A1557" t="str">
            <v>1994</v>
          </cell>
          <cell r="B1557" t="str">
            <v>RO</v>
          </cell>
          <cell r="C1557" t="str">
            <v>AG_SC</v>
          </cell>
          <cell r="D1557" t="str">
            <v>A00</v>
          </cell>
          <cell r="E1557" t="str">
            <v>FTE</v>
          </cell>
          <cell r="F1557" t="str">
            <v>T</v>
          </cell>
          <cell r="G1557" t="str">
            <v>TOTAL</v>
          </cell>
          <cell r="H1557" t="str">
            <v>RSE</v>
          </cell>
          <cell r="J1557" t="str">
            <v>:</v>
          </cell>
          <cell r="K1557" t="str">
            <v>NC</v>
          </cell>
          <cell r="M1557" t="str">
            <v>V</v>
          </cell>
          <cell r="N1557">
            <v>38461.761412037034</v>
          </cell>
          <cell r="O1557" t="str">
            <v>GCHATEAUGIRON</v>
          </cell>
          <cell r="P1557">
            <v>38681.436620370368</v>
          </cell>
        </row>
        <row r="1558">
          <cell r="A1558" t="str">
            <v>1993</v>
          </cell>
          <cell r="B1558" t="str">
            <v>RO</v>
          </cell>
          <cell r="C1558" t="str">
            <v>AG_SC</v>
          </cell>
          <cell r="D1558" t="str">
            <v>A00</v>
          </cell>
          <cell r="E1558" t="str">
            <v>FTE</v>
          </cell>
          <cell r="F1558" t="str">
            <v>T</v>
          </cell>
          <cell r="G1558" t="str">
            <v>TOTAL</v>
          </cell>
          <cell r="H1558" t="str">
            <v>RSE</v>
          </cell>
          <cell r="J1558" t="str">
            <v>:</v>
          </cell>
          <cell r="K1558" t="str">
            <v>NC</v>
          </cell>
          <cell r="M1558" t="str">
            <v>V</v>
          </cell>
          <cell r="N1558">
            <v>38461.761412037034</v>
          </cell>
          <cell r="O1558" t="str">
            <v>GCHATEAUGIRON</v>
          </cell>
          <cell r="P1558">
            <v>38681.43650462963</v>
          </cell>
        </row>
        <row r="1559">
          <cell r="A1559" t="str">
            <v>1992</v>
          </cell>
          <cell r="B1559" t="str">
            <v>RO</v>
          </cell>
          <cell r="C1559" t="str">
            <v>AG_SC</v>
          </cell>
          <cell r="D1559" t="str">
            <v>A00</v>
          </cell>
          <cell r="E1559" t="str">
            <v>FTE</v>
          </cell>
          <cell r="F1559" t="str">
            <v>T</v>
          </cell>
          <cell r="G1559" t="str">
            <v>TOTAL</v>
          </cell>
          <cell r="H1559" t="str">
            <v>RSE</v>
          </cell>
          <cell r="J1559" t="str">
            <v>:</v>
          </cell>
          <cell r="K1559" t="str">
            <v>NC</v>
          </cell>
          <cell r="M1559" t="str">
            <v>V</v>
          </cell>
          <cell r="N1559">
            <v>38461.761412037034</v>
          </cell>
          <cell r="O1559" t="str">
            <v>GCHATEAUGIRON</v>
          </cell>
          <cell r="P1559">
            <v>38681.436412037037</v>
          </cell>
        </row>
        <row r="1560">
          <cell r="A1560" t="str">
            <v>1991</v>
          </cell>
          <cell r="B1560" t="str">
            <v>RO</v>
          </cell>
          <cell r="C1560" t="str">
            <v>AG_SC</v>
          </cell>
          <cell r="D1560" t="str">
            <v>A00</v>
          </cell>
          <cell r="E1560" t="str">
            <v>FTE</v>
          </cell>
          <cell r="F1560" t="str">
            <v>T</v>
          </cell>
          <cell r="G1560" t="str">
            <v>TOTAL</v>
          </cell>
          <cell r="H1560" t="str">
            <v>RSE</v>
          </cell>
          <cell r="J1560" t="str">
            <v>:</v>
          </cell>
          <cell r="K1560" t="str">
            <v>NC</v>
          </cell>
          <cell r="M1560" t="str">
            <v>V</v>
          </cell>
          <cell r="N1560">
            <v>38461.761412037034</v>
          </cell>
          <cell r="O1560" t="str">
            <v>GCHATEAUGIRON</v>
          </cell>
          <cell r="P1560">
            <v>38681.436331018522</v>
          </cell>
        </row>
        <row r="1561">
          <cell r="A1561" t="str">
            <v>1990</v>
          </cell>
          <cell r="B1561" t="str">
            <v>RO</v>
          </cell>
          <cell r="C1561" t="str">
            <v>AG_SC</v>
          </cell>
          <cell r="D1561" t="str">
            <v>A00</v>
          </cell>
          <cell r="E1561" t="str">
            <v>FTE</v>
          </cell>
          <cell r="F1561" t="str">
            <v>T</v>
          </cell>
          <cell r="G1561" t="str">
            <v>TOTAL</v>
          </cell>
          <cell r="H1561" t="str">
            <v>RSE</v>
          </cell>
          <cell r="J1561" t="str">
            <v>:</v>
          </cell>
          <cell r="K1561" t="str">
            <v>NC</v>
          </cell>
          <cell r="M1561" t="str">
            <v>V</v>
          </cell>
          <cell r="N1561">
            <v>38461.761412037034</v>
          </cell>
          <cell r="O1561" t="str">
            <v>GCHATEAUGIRON</v>
          </cell>
          <cell r="P1561">
            <v>38681.436249999999</v>
          </cell>
        </row>
        <row r="1562">
          <cell r="A1562" t="str">
            <v>1989</v>
          </cell>
          <cell r="B1562" t="str">
            <v>RO</v>
          </cell>
          <cell r="C1562" t="str">
            <v>AG_SC</v>
          </cell>
          <cell r="D1562" t="str">
            <v>A00</v>
          </cell>
          <cell r="E1562" t="str">
            <v>FTE</v>
          </cell>
          <cell r="F1562" t="str">
            <v>T</v>
          </cell>
          <cell r="G1562" t="str">
            <v>TOTAL</v>
          </cell>
          <cell r="H1562" t="str">
            <v>RSE</v>
          </cell>
          <cell r="J1562" t="str">
            <v>:</v>
          </cell>
          <cell r="K1562" t="str">
            <v>NC</v>
          </cell>
          <cell r="M1562" t="str">
            <v>V</v>
          </cell>
          <cell r="N1562">
            <v>38461.761412037034</v>
          </cell>
          <cell r="O1562" t="str">
            <v>GCHATEAUGIRON</v>
          </cell>
          <cell r="P1562">
            <v>38681.436192129629</v>
          </cell>
        </row>
        <row r="1563">
          <cell r="A1563" t="str">
            <v>1988</v>
          </cell>
          <cell r="B1563" t="str">
            <v>RO</v>
          </cell>
          <cell r="C1563" t="str">
            <v>AG_SC</v>
          </cell>
          <cell r="D1563" t="str">
            <v>A00</v>
          </cell>
          <cell r="E1563" t="str">
            <v>FTE</v>
          </cell>
          <cell r="F1563" t="str">
            <v>T</v>
          </cell>
          <cell r="G1563" t="str">
            <v>TOTAL</v>
          </cell>
          <cell r="H1563" t="str">
            <v>RSE</v>
          </cell>
          <cell r="J1563" t="str">
            <v>:</v>
          </cell>
          <cell r="K1563" t="str">
            <v>NC</v>
          </cell>
          <cell r="M1563" t="str">
            <v>V</v>
          </cell>
          <cell r="N1563">
            <v>38461.761412037034</v>
          </cell>
          <cell r="O1563" t="str">
            <v>GCHATEAUGIRON</v>
          </cell>
          <cell r="P1563">
            <v>38681.43613425926</v>
          </cell>
        </row>
        <row r="1564">
          <cell r="A1564" t="str">
            <v>1987</v>
          </cell>
          <cell r="B1564" t="str">
            <v>RO</v>
          </cell>
          <cell r="C1564" t="str">
            <v>AG_SC</v>
          </cell>
          <cell r="D1564" t="str">
            <v>A00</v>
          </cell>
          <cell r="E1564" t="str">
            <v>FTE</v>
          </cell>
          <cell r="F1564" t="str">
            <v>T</v>
          </cell>
          <cell r="G1564" t="str">
            <v>TOTAL</v>
          </cell>
          <cell r="H1564" t="str">
            <v>RSE</v>
          </cell>
          <cell r="J1564" t="str">
            <v>:</v>
          </cell>
          <cell r="K1564" t="str">
            <v>NC</v>
          </cell>
          <cell r="M1564" t="str">
            <v>V</v>
          </cell>
          <cell r="N1564">
            <v>38461.761412037034</v>
          </cell>
          <cell r="O1564" t="str">
            <v>GCHATEAUGIRON</v>
          </cell>
          <cell r="P1564">
            <v>38681.436076388891</v>
          </cell>
        </row>
        <row r="1565">
          <cell r="A1565" t="str">
            <v>1986</v>
          </cell>
          <cell r="B1565" t="str">
            <v>RO</v>
          </cell>
          <cell r="C1565" t="str">
            <v>AG_SC</v>
          </cell>
          <cell r="D1565" t="str">
            <v>A00</v>
          </cell>
          <cell r="E1565" t="str">
            <v>FTE</v>
          </cell>
          <cell r="F1565" t="str">
            <v>T</v>
          </cell>
          <cell r="G1565" t="str">
            <v>TOTAL</v>
          </cell>
          <cell r="H1565" t="str">
            <v>RSE</v>
          </cell>
          <cell r="J1565" t="str">
            <v>:</v>
          </cell>
          <cell r="K1565" t="str">
            <v>NC</v>
          </cell>
          <cell r="M1565" t="str">
            <v>V</v>
          </cell>
          <cell r="N1565">
            <v>38461.761412037034</v>
          </cell>
          <cell r="O1565" t="str">
            <v>GCHATEAUGIRON</v>
          </cell>
          <cell r="P1565">
            <v>38681.436030092591</v>
          </cell>
        </row>
        <row r="1566">
          <cell r="A1566" t="str">
            <v>1985</v>
          </cell>
          <cell r="B1566" t="str">
            <v>RO</v>
          </cell>
          <cell r="C1566" t="str">
            <v>AG_SC</v>
          </cell>
          <cell r="D1566" t="str">
            <v>A00</v>
          </cell>
          <cell r="E1566" t="str">
            <v>FTE</v>
          </cell>
          <cell r="F1566" t="str">
            <v>T</v>
          </cell>
          <cell r="G1566" t="str">
            <v>TOTAL</v>
          </cell>
          <cell r="H1566" t="str">
            <v>RSE</v>
          </cell>
          <cell r="J1566" t="str">
            <v>:</v>
          </cell>
          <cell r="K1566" t="str">
            <v>NC</v>
          </cell>
          <cell r="M1566" t="str">
            <v>V</v>
          </cell>
          <cell r="N1566">
            <v>38461.761412037034</v>
          </cell>
          <cell r="O1566" t="str">
            <v>GCHATEAUGIRON</v>
          </cell>
          <cell r="P1566">
            <v>38681.435983796298</v>
          </cell>
        </row>
        <row r="1567">
          <cell r="A1567" t="str">
            <v>1984</v>
          </cell>
          <cell r="B1567" t="str">
            <v>RO</v>
          </cell>
          <cell r="C1567" t="str">
            <v>AG_SC</v>
          </cell>
          <cell r="D1567" t="str">
            <v>A00</v>
          </cell>
          <cell r="E1567" t="str">
            <v>FTE</v>
          </cell>
          <cell r="F1567" t="str">
            <v>T</v>
          </cell>
          <cell r="G1567" t="str">
            <v>TOTAL</v>
          </cell>
          <cell r="H1567" t="str">
            <v>RSE</v>
          </cell>
          <cell r="J1567" t="str">
            <v>:</v>
          </cell>
          <cell r="K1567" t="str">
            <v>NC</v>
          </cell>
          <cell r="M1567" t="str">
            <v>V</v>
          </cell>
          <cell r="N1567">
            <v>38461.761412037034</v>
          </cell>
          <cell r="O1567" t="str">
            <v>GCHATEAUGIRON</v>
          </cell>
          <cell r="P1567">
            <v>38681.435949074075</v>
          </cell>
        </row>
        <row r="1568">
          <cell r="A1568" t="str">
            <v>1983</v>
          </cell>
          <cell r="B1568" t="str">
            <v>RO</v>
          </cell>
          <cell r="C1568" t="str">
            <v>AG_SC</v>
          </cell>
          <cell r="D1568" t="str">
            <v>A00</v>
          </cell>
          <cell r="E1568" t="str">
            <v>FTE</v>
          </cell>
          <cell r="F1568" t="str">
            <v>T</v>
          </cell>
          <cell r="G1568" t="str">
            <v>TOTAL</v>
          </cell>
          <cell r="H1568" t="str">
            <v>RSE</v>
          </cell>
          <cell r="J1568" t="str">
            <v>:</v>
          </cell>
          <cell r="K1568" t="str">
            <v>NC</v>
          </cell>
          <cell r="M1568" t="str">
            <v>V</v>
          </cell>
          <cell r="N1568">
            <v>38461.761412037034</v>
          </cell>
          <cell r="O1568" t="str">
            <v>GCHATEAUGIRON</v>
          </cell>
          <cell r="P1568">
            <v>38681.435914351852</v>
          </cell>
        </row>
        <row r="1569">
          <cell r="A1569" t="str">
            <v>1982</v>
          </cell>
          <cell r="B1569" t="str">
            <v>RO</v>
          </cell>
          <cell r="C1569" t="str">
            <v>AG_SC</v>
          </cell>
          <cell r="D1569" t="str">
            <v>A00</v>
          </cell>
          <cell r="E1569" t="str">
            <v>FTE</v>
          </cell>
          <cell r="F1569" t="str">
            <v>T</v>
          </cell>
          <cell r="G1569" t="str">
            <v>TOTAL</v>
          </cell>
          <cell r="H1569" t="str">
            <v>RSE</v>
          </cell>
          <cell r="J1569" t="str">
            <v>:</v>
          </cell>
          <cell r="K1569" t="str">
            <v>NC</v>
          </cell>
          <cell r="M1569" t="str">
            <v>V</v>
          </cell>
          <cell r="N1569">
            <v>38461.761412037034</v>
          </cell>
          <cell r="O1569" t="str">
            <v>GCHATEAUGIRON</v>
          </cell>
          <cell r="P1569">
            <v>38681.435879629629</v>
          </cell>
        </row>
        <row r="1570">
          <cell r="A1570" t="str">
            <v>1996</v>
          </cell>
          <cell r="B1570" t="str">
            <v>SI</v>
          </cell>
          <cell r="C1570" t="str">
            <v>EN_TE</v>
          </cell>
          <cell r="D1570" t="str">
            <v>A00</v>
          </cell>
          <cell r="E1570" t="str">
            <v>FTE</v>
          </cell>
          <cell r="F1570" t="str">
            <v>T</v>
          </cell>
          <cell r="G1570" t="str">
            <v>TOTAL</v>
          </cell>
          <cell r="H1570" t="str">
            <v>RSE</v>
          </cell>
          <cell r="I1570">
            <v>1861</v>
          </cell>
          <cell r="K1570" t="str">
            <v>NC</v>
          </cell>
          <cell r="M1570" t="str">
            <v>V</v>
          </cell>
          <cell r="N1570">
            <v>38461.761423611111</v>
          </cell>
          <cell r="O1570" t="str">
            <v>GCHATEAUGIRON</v>
          </cell>
          <cell r="P1570">
            <v>38681.436932870369</v>
          </cell>
        </row>
        <row r="1571">
          <cell r="A1571" t="str">
            <v>1995</v>
          </cell>
          <cell r="B1571" t="str">
            <v>SI</v>
          </cell>
          <cell r="C1571" t="str">
            <v>EN_TE</v>
          </cell>
          <cell r="D1571" t="str">
            <v>A00</v>
          </cell>
          <cell r="E1571" t="str">
            <v>FTE</v>
          </cell>
          <cell r="F1571" t="str">
            <v>T</v>
          </cell>
          <cell r="G1571" t="str">
            <v>TOTAL</v>
          </cell>
          <cell r="H1571" t="str">
            <v>RSE</v>
          </cell>
          <cell r="I1571">
            <v>2112</v>
          </cell>
          <cell r="K1571" t="str">
            <v>NC</v>
          </cell>
          <cell r="M1571" t="str">
            <v>V</v>
          </cell>
          <cell r="N1571">
            <v>38461.761423611111</v>
          </cell>
          <cell r="O1571" t="str">
            <v>GCHATEAUGIRON</v>
          </cell>
          <cell r="P1571">
            <v>38681.43677083333</v>
          </cell>
        </row>
        <row r="1572">
          <cell r="A1572" t="str">
            <v>1994</v>
          </cell>
          <cell r="B1572" t="str">
            <v>SI</v>
          </cell>
          <cell r="C1572" t="str">
            <v>EN_TE</v>
          </cell>
          <cell r="D1572" t="str">
            <v>A00</v>
          </cell>
          <cell r="E1572" t="str">
            <v>FTE</v>
          </cell>
          <cell r="F1572" t="str">
            <v>T</v>
          </cell>
          <cell r="G1572" t="str">
            <v>TOTAL</v>
          </cell>
          <cell r="H1572" t="str">
            <v>RSE</v>
          </cell>
          <cell r="I1572">
            <v>2079</v>
          </cell>
          <cell r="K1572" t="str">
            <v>NC</v>
          </cell>
          <cell r="M1572" t="str">
            <v>V</v>
          </cell>
          <cell r="N1572">
            <v>38461.761423611111</v>
          </cell>
          <cell r="O1572" t="str">
            <v>GCHATEAUGIRON</v>
          </cell>
          <cell r="P1572">
            <v>38681.436631944445</v>
          </cell>
        </row>
        <row r="1573">
          <cell r="A1573" t="str">
            <v>1993</v>
          </cell>
          <cell r="B1573" t="str">
            <v>SI</v>
          </cell>
          <cell r="C1573" t="str">
            <v>EN_TE</v>
          </cell>
          <cell r="D1573" t="str">
            <v>A00</v>
          </cell>
          <cell r="E1573" t="str">
            <v>FTE</v>
          </cell>
          <cell r="F1573" t="str">
            <v>T</v>
          </cell>
          <cell r="G1573" t="str">
            <v>TOTAL</v>
          </cell>
          <cell r="H1573" t="str">
            <v>RSE</v>
          </cell>
          <cell r="I1573">
            <v>1641</v>
          </cell>
          <cell r="K1573" t="str">
            <v>NC</v>
          </cell>
          <cell r="M1573" t="str">
            <v>V</v>
          </cell>
          <cell r="N1573">
            <v>38461.761423611111</v>
          </cell>
          <cell r="O1573" t="str">
            <v>GCHATEAUGIRON</v>
          </cell>
          <cell r="P1573">
            <v>38681.436516203707</v>
          </cell>
        </row>
        <row r="1574">
          <cell r="A1574" t="str">
            <v>1992</v>
          </cell>
          <cell r="B1574" t="str">
            <v>SI</v>
          </cell>
          <cell r="C1574" t="str">
            <v>EN_TE</v>
          </cell>
          <cell r="D1574" t="str">
            <v>A00</v>
          </cell>
          <cell r="E1574" t="str">
            <v>FTE</v>
          </cell>
          <cell r="F1574" t="str">
            <v>T</v>
          </cell>
          <cell r="G1574" t="str">
            <v>TOTAL</v>
          </cell>
          <cell r="H1574" t="str">
            <v>RSE</v>
          </cell>
          <cell r="J1574" t="str">
            <v>:</v>
          </cell>
          <cell r="K1574" t="str">
            <v>NC</v>
          </cell>
          <cell r="M1574" t="str">
            <v>V</v>
          </cell>
          <cell r="N1574">
            <v>38461.761423611111</v>
          </cell>
          <cell r="O1574" t="str">
            <v>GCHATEAUGIRON</v>
          </cell>
          <cell r="P1574">
            <v>38681.436423611114</v>
          </cell>
        </row>
        <row r="1575">
          <cell r="A1575" t="str">
            <v>1991</v>
          </cell>
          <cell r="B1575" t="str">
            <v>SI</v>
          </cell>
          <cell r="C1575" t="str">
            <v>EN_TE</v>
          </cell>
          <cell r="D1575" t="str">
            <v>A00</v>
          </cell>
          <cell r="E1575" t="str">
            <v>FTE</v>
          </cell>
          <cell r="F1575" t="str">
            <v>T</v>
          </cell>
          <cell r="G1575" t="str">
            <v>TOTAL</v>
          </cell>
          <cell r="H1575" t="str">
            <v>RSE</v>
          </cell>
          <cell r="J1575" t="str">
            <v>:</v>
          </cell>
          <cell r="K1575" t="str">
            <v>NC</v>
          </cell>
          <cell r="M1575" t="str">
            <v>V</v>
          </cell>
          <cell r="N1575">
            <v>38461.761423611111</v>
          </cell>
          <cell r="O1575" t="str">
            <v>GCHATEAUGIRON</v>
          </cell>
          <cell r="P1575">
            <v>38681.436342592591</v>
          </cell>
        </row>
        <row r="1576">
          <cell r="A1576" t="str">
            <v>1990</v>
          </cell>
          <cell r="B1576" t="str">
            <v>SI</v>
          </cell>
          <cell r="C1576" t="str">
            <v>EN_TE</v>
          </cell>
          <cell r="D1576" t="str">
            <v>A00</v>
          </cell>
          <cell r="E1576" t="str">
            <v>FTE</v>
          </cell>
          <cell r="F1576" t="str">
            <v>T</v>
          </cell>
          <cell r="G1576" t="str">
            <v>TOTAL</v>
          </cell>
          <cell r="H1576" t="str">
            <v>RSE</v>
          </cell>
          <cell r="J1576" t="str">
            <v>:</v>
          </cell>
          <cell r="K1576" t="str">
            <v>NC</v>
          </cell>
          <cell r="M1576" t="str">
            <v>V</v>
          </cell>
          <cell r="N1576">
            <v>38461.761423611111</v>
          </cell>
          <cell r="O1576" t="str">
            <v>GCHATEAUGIRON</v>
          </cell>
          <cell r="P1576">
            <v>38681.436261574076</v>
          </cell>
        </row>
        <row r="1577">
          <cell r="A1577" t="str">
            <v>1989</v>
          </cell>
          <cell r="B1577" t="str">
            <v>SI</v>
          </cell>
          <cell r="C1577" t="str">
            <v>EN_TE</v>
          </cell>
          <cell r="D1577" t="str">
            <v>A00</v>
          </cell>
          <cell r="E1577" t="str">
            <v>FTE</v>
          </cell>
          <cell r="F1577" t="str">
            <v>T</v>
          </cell>
          <cell r="G1577" t="str">
            <v>TOTAL</v>
          </cell>
          <cell r="H1577" t="str">
            <v>RSE</v>
          </cell>
          <cell r="J1577" t="str">
            <v>:</v>
          </cell>
          <cell r="K1577" t="str">
            <v>NC</v>
          </cell>
          <cell r="M1577" t="str">
            <v>V</v>
          </cell>
          <cell r="N1577">
            <v>38461.761423611111</v>
          </cell>
          <cell r="O1577" t="str">
            <v>GCHATEAUGIRON</v>
          </cell>
          <cell r="P1577">
            <v>38681.436192129629</v>
          </cell>
        </row>
        <row r="1578">
          <cell r="A1578" t="str">
            <v>1988</v>
          </cell>
          <cell r="B1578" t="str">
            <v>SI</v>
          </cell>
          <cell r="C1578" t="str">
            <v>EN_TE</v>
          </cell>
          <cell r="D1578" t="str">
            <v>A00</v>
          </cell>
          <cell r="E1578" t="str">
            <v>FTE</v>
          </cell>
          <cell r="F1578" t="str">
            <v>T</v>
          </cell>
          <cell r="G1578" t="str">
            <v>TOTAL</v>
          </cell>
          <cell r="H1578" t="str">
            <v>RSE</v>
          </cell>
          <cell r="J1578" t="str">
            <v>:</v>
          </cell>
          <cell r="K1578" t="str">
            <v>NC</v>
          </cell>
          <cell r="M1578" t="str">
            <v>V</v>
          </cell>
          <cell r="N1578">
            <v>38461.761423611111</v>
          </cell>
          <cell r="O1578" t="str">
            <v>GCHATEAUGIRON</v>
          </cell>
          <cell r="P1578">
            <v>38681.43613425926</v>
          </cell>
        </row>
        <row r="1579">
          <cell r="A1579" t="str">
            <v>1987</v>
          </cell>
          <cell r="B1579" t="str">
            <v>SI</v>
          </cell>
          <cell r="C1579" t="str">
            <v>EN_TE</v>
          </cell>
          <cell r="D1579" t="str">
            <v>A00</v>
          </cell>
          <cell r="E1579" t="str">
            <v>FTE</v>
          </cell>
          <cell r="F1579" t="str">
            <v>T</v>
          </cell>
          <cell r="G1579" t="str">
            <v>TOTAL</v>
          </cell>
          <cell r="H1579" t="str">
            <v>RSE</v>
          </cell>
          <cell r="J1579" t="str">
            <v>:</v>
          </cell>
          <cell r="K1579" t="str">
            <v>NC</v>
          </cell>
          <cell r="M1579" t="str">
            <v>V</v>
          </cell>
          <cell r="N1579">
            <v>38461.761423611111</v>
          </cell>
          <cell r="O1579" t="str">
            <v>GCHATEAUGIRON</v>
          </cell>
          <cell r="P1579">
            <v>38681.43608796296</v>
          </cell>
        </row>
        <row r="1580">
          <cell r="A1580" t="str">
            <v>1986</v>
          </cell>
          <cell r="B1580" t="str">
            <v>SI</v>
          </cell>
          <cell r="C1580" t="str">
            <v>EN_TE</v>
          </cell>
          <cell r="D1580" t="str">
            <v>A00</v>
          </cell>
          <cell r="E1580" t="str">
            <v>FTE</v>
          </cell>
          <cell r="F1580" t="str">
            <v>T</v>
          </cell>
          <cell r="G1580" t="str">
            <v>TOTAL</v>
          </cell>
          <cell r="H1580" t="str">
            <v>RSE</v>
          </cell>
          <cell r="J1580" t="str">
            <v>:</v>
          </cell>
          <cell r="K1580" t="str">
            <v>NC</v>
          </cell>
          <cell r="M1580" t="str">
            <v>V</v>
          </cell>
          <cell r="N1580">
            <v>38461.761423611111</v>
          </cell>
          <cell r="O1580" t="str">
            <v>GCHATEAUGIRON</v>
          </cell>
          <cell r="P1580">
            <v>38681.436030092591</v>
          </cell>
        </row>
        <row r="1581">
          <cell r="A1581" t="str">
            <v>1985</v>
          </cell>
          <cell r="B1581" t="str">
            <v>SI</v>
          </cell>
          <cell r="C1581" t="str">
            <v>EN_TE</v>
          </cell>
          <cell r="D1581" t="str">
            <v>A00</v>
          </cell>
          <cell r="E1581" t="str">
            <v>FTE</v>
          </cell>
          <cell r="F1581" t="str">
            <v>T</v>
          </cell>
          <cell r="G1581" t="str">
            <v>TOTAL</v>
          </cell>
          <cell r="H1581" t="str">
            <v>RSE</v>
          </cell>
          <cell r="J1581" t="str">
            <v>:</v>
          </cell>
          <cell r="K1581" t="str">
            <v>NC</v>
          </cell>
          <cell r="M1581" t="str">
            <v>V</v>
          </cell>
          <cell r="N1581">
            <v>38461.761423611111</v>
          </cell>
          <cell r="O1581" t="str">
            <v>GCHATEAUGIRON</v>
          </cell>
          <cell r="P1581">
            <v>38681.435983796298</v>
          </cell>
        </row>
        <row r="1582">
          <cell r="A1582" t="str">
            <v>1984</v>
          </cell>
          <cell r="B1582" t="str">
            <v>SI</v>
          </cell>
          <cell r="C1582" t="str">
            <v>EN_TE</v>
          </cell>
          <cell r="D1582" t="str">
            <v>A00</v>
          </cell>
          <cell r="E1582" t="str">
            <v>FTE</v>
          </cell>
          <cell r="F1582" t="str">
            <v>T</v>
          </cell>
          <cell r="G1582" t="str">
            <v>TOTAL</v>
          </cell>
          <cell r="H1582" t="str">
            <v>RSE</v>
          </cell>
          <cell r="J1582" t="str">
            <v>:</v>
          </cell>
          <cell r="K1582" t="str">
            <v>NC</v>
          </cell>
          <cell r="M1582" t="str">
            <v>V</v>
          </cell>
          <cell r="N1582">
            <v>38461.761423611111</v>
          </cell>
          <cell r="O1582" t="str">
            <v>GCHATEAUGIRON</v>
          </cell>
          <cell r="P1582">
            <v>38681.435949074075</v>
          </cell>
        </row>
        <row r="1583">
          <cell r="A1583" t="str">
            <v>1983</v>
          </cell>
          <cell r="B1583" t="str">
            <v>SI</v>
          </cell>
          <cell r="C1583" t="str">
            <v>EN_TE</v>
          </cell>
          <cell r="D1583" t="str">
            <v>A00</v>
          </cell>
          <cell r="E1583" t="str">
            <v>FTE</v>
          </cell>
          <cell r="F1583" t="str">
            <v>T</v>
          </cell>
          <cell r="G1583" t="str">
            <v>TOTAL</v>
          </cell>
          <cell r="H1583" t="str">
            <v>RSE</v>
          </cell>
          <cell r="J1583" t="str">
            <v>:</v>
          </cell>
          <cell r="K1583" t="str">
            <v>NC</v>
          </cell>
          <cell r="M1583" t="str">
            <v>V</v>
          </cell>
          <cell r="N1583">
            <v>38461.761423611111</v>
          </cell>
          <cell r="O1583" t="str">
            <v>GCHATEAUGIRON</v>
          </cell>
          <cell r="P1583">
            <v>38681.435914351852</v>
          </cell>
        </row>
        <row r="1584">
          <cell r="A1584" t="str">
            <v>1982</v>
          </cell>
          <cell r="B1584" t="str">
            <v>SI</v>
          </cell>
          <cell r="C1584" t="str">
            <v>EN_TE</v>
          </cell>
          <cell r="D1584" t="str">
            <v>A00</v>
          </cell>
          <cell r="E1584" t="str">
            <v>FTE</v>
          </cell>
          <cell r="F1584" t="str">
            <v>T</v>
          </cell>
          <cell r="G1584" t="str">
            <v>TOTAL</v>
          </cell>
          <cell r="H1584" t="str">
            <v>RSE</v>
          </cell>
          <cell r="J1584" t="str">
            <v>:</v>
          </cell>
          <cell r="K1584" t="str">
            <v>NC</v>
          </cell>
          <cell r="M1584" t="str">
            <v>V</v>
          </cell>
          <cell r="N1584">
            <v>38461.761423611111</v>
          </cell>
          <cell r="O1584" t="str">
            <v>GCHATEAUGIRON</v>
          </cell>
          <cell r="P1584">
            <v>38681.435879629629</v>
          </cell>
        </row>
        <row r="1585">
          <cell r="A1585" t="str">
            <v>1981</v>
          </cell>
          <cell r="B1585" t="str">
            <v>SI</v>
          </cell>
          <cell r="C1585" t="str">
            <v>EN_TE</v>
          </cell>
          <cell r="D1585" t="str">
            <v>A00</v>
          </cell>
          <cell r="E1585" t="str">
            <v>FTE</v>
          </cell>
          <cell r="F1585" t="str">
            <v>T</v>
          </cell>
          <cell r="G1585" t="str">
            <v>TOTAL</v>
          </cell>
          <cell r="H1585" t="str">
            <v>RSE</v>
          </cell>
          <cell r="J1585" t="str">
            <v>:</v>
          </cell>
          <cell r="K1585" t="str">
            <v>NC</v>
          </cell>
          <cell r="M1585" t="str">
            <v>V</v>
          </cell>
          <cell r="N1585">
            <v>38461.761423611111</v>
          </cell>
          <cell r="O1585" t="str">
            <v>GCHATEAUGIRON</v>
          </cell>
          <cell r="P1585">
            <v>38681.435856481483</v>
          </cell>
        </row>
        <row r="1586">
          <cell r="A1586" t="str">
            <v>1980</v>
          </cell>
          <cell r="B1586" t="str">
            <v>SI</v>
          </cell>
          <cell r="C1586" t="str">
            <v>EN_TE</v>
          </cell>
          <cell r="D1586" t="str">
            <v>A00</v>
          </cell>
          <cell r="E1586" t="str">
            <v>FTE</v>
          </cell>
          <cell r="F1586" t="str">
            <v>T</v>
          </cell>
          <cell r="G1586" t="str">
            <v>TOTAL</v>
          </cell>
          <cell r="H1586" t="str">
            <v>RSE</v>
          </cell>
          <cell r="J1586" t="str">
            <v>:</v>
          </cell>
          <cell r="K1586" t="str">
            <v>NC</v>
          </cell>
          <cell r="M1586" t="str">
            <v>V</v>
          </cell>
          <cell r="N1586">
            <v>38461.761423611111</v>
          </cell>
          <cell r="O1586" t="str">
            <v>GCHATEAUGIRON</v>
          </cell>
          <cell r="P1586">
            <v>38681.435833333337</v>
          </cell>
        </row>
        <row r="1587">
          <cell r="A1587" t="str">
            <v>2002</v>
          </cell>
          <cell r="B1587" t="str">
            <v>SK</v>
          </cell>
          <cell r="C1587" t="str">
            <v>EN_TE</v>
          </cell>
          <cell r="D1587" t="str">
            <v>A00</v>
          </cell>
          <cell r="E1587" t="str">
            <v>FTE</v>
          </cell>
          <cell r="F1587" t="str">
            <v>T</v>
          </cell>
          <cell r="G1587" t="str">
            <v>TOTAL</v>
          </cell>
          <cell r="H1587" t="str">
            <v>RSE</v>
          </cell>
          <cell r="I1587">
            <v>3028</v>
          </cell>
          <cell r="K1587" t="str">
            <v>MS</v>
          </cell>
          <cell r="M1587" t="str">
            <v>V</v>
          </cell>
          <cell r="N1587">
            <v>38461.761423611111</v>
          </cell>
          <cell r="O1587" t="str">
            <v>GCHATEAUGIRON</v>
          </cell>
          <cell r="P1587">
            <v>38681.438425925924</v>
          </cell>
          <cell r="Q1587" t="str">
            <v>gchateaug</v>
          </cell>
        </row>
        <row r="1588">
          <cell r="A1588" t="str">
            <v>2001</v>
          </cell>
          <cell r="B1588" t="str">
            <v>SK</v>
          </cell>
          <cell r="C1588" t="str">
            <v>EN_TE</v>
          </cell>
          <cell r="D1588" t="str">
            <v>A00</v>
          </cell>
          <cell r="E1588" t="str">
            <v>FTE</v>
          </cell>
          <cell r="F1588" t="str">
            <v>T</v>
          </cell>
          <cell r="G1588" t="str">
            <v>TOTAL</v>
          </cell>
          <cell r="H1588" t="str">
            <v>RSE</v>
          </cell>
          <cell r="I1588">
            <v>2916</v>
          </cell>
          <cell r="K1588" t="str">
            <v>NC</v>
          </cell>
          <cell r="M1588" t="str">
            <v>V</v>
          </cell>
          <cell r="N1588">
            <v>38461.761423611111</v>
          </cell>
          <cell r="O1588" t="str">
            <v>GCHATEAUGIRON</v>
          </cell>
          <cell r="P1588">
            <v>38681.438101851854</v>
          </cell>
        </row>
        <row r="1589">
          <cell r="A1589" t="str">
            <v>2000</v>
          </cell>
          <cell r="B1589" t="str">
            <v>SK</v>
          </cell>
          <cell r="C1589" t="str">
            <v>EN_TE</v>
          </cell>
          <cell r="D1589" t="str">
            <v>A00</v>
          </cell>
          <cell r="E1589" t="str">
            <v>FTE</v>
          </cell>
          <cell r="F1589" t="str">
            <v>T</v>
          </cell>
          <cell r="G1589" t="str">
            <v>TOTAL</v>
          </cell>
          <cell r="H1589" t="str">
            <v>RSE</v>
          </cell>
          <cell r="I1589">
            <v>3282</v>
          </cell>
          <cell r="K1589" t="str">
            <v>NC</v>
          </cell>
          <cell r="M1589" t="str">
            <v>V</v>
          </cell>
          <cell r="N1589">
            <v>38461.761423611111</v>
          </cell>
          <cell r="O1589" t="str">
            <v>GCHATEAUGIRON</v>
          </cell>
          <cell r="P1589">
            <v>38681.437824074077</v>
          </cell>
        </row>
        <row r="1590">
          <cell r="A1590" t="str">
            <v>1999</v>
          </cell>
          <cell r="B1590" t="str">
            <v>SK</v>
          </cell>
          <cell r="C1590" t="str">
            <v>EN_TE</v>
          </cell>
          <cell r="D1590" t="str">
            <v>A00</v>
          </cell>
          <cell r="E1590" t="str">
            <v>FTE</v>
          </cell>
          <cell r="F1590" t="str">
            <v>T</v>
          </cell>
          <cell r="G1590" t="str">
            <v>TOTAL</v>
          </cell>
          <cell r="H1590" t="str">
            <v>RSE</v>
          </cell>
          <cell r="I1590">
            <v>3623</v>
          </cell>
          <cell r="K1590" t="str">
            <v>NC</v>
          </cell>
          <cell r="M1590" t="str">
            <v>V</v>
          </cell>
          <cell r="N1590">
            <v>38461.761423611111</v>
          </cell>
          <cell r="O1590" t="str">
            <v>GCHATEAUGIRON</v>
          </cell>
          <cell r="P1590">
            <v>38681.437581018516</v>
          </cell>
        </row>
        <row r="1591">
          <cell r="A1591" t="str">
            <v>1998</v>
          </cell>
          <cell r="B1591" t="str">
            <v>SK</v>
          </cell>
          <cell r="C1591" t="str">
            <v>EN_TE</v>
          </cell>
          <cell r="D1591" t="str">
            <v>A00</v>
          </cell>
          <cell r="E1591" t="str">
            <v>FTE</v>
          </cell>
          <cell r="F1591" t="str">
            <v>T</v>
          </cell>
          <cell r="G1591" t="str">
            <v>TOTAL</v>
          </cell>
          <cell r="H1591" t="str">
            <v>RSE</v>
          </cell>
          <cell r="I1591">
            <v>3894</v>
          </cell>
          <cell r="K1591" t="str">
            <v>NC</v>
          </cell>
          <cell r="M1591" t="str">
            <v>V</v>
          </cell>
          <cell r="N1591">
            <v>38461.761423611111</v>
          </cell>
          <cell r="O1591" t="str">
            <v>GCHATEAUGIRON</v>
          </cell>
          <cell r="P1591">
            <v>38681.437349537038</v>
          </cell>
        </row>
        <row r="1592">
          <cell r="A1592" t="str">
            <v>1997</v>
          </cell>
          <cell r="B1592" t="str">
            <v>SK</v>
          </cell>
          <cell r="C1592" t="str">
            <v>EN_TE</v>
          </cell>
          <cell r="D1592" t="str">
            <v>A00</v>
          </cell>
          <cell r="E1592" t="str">
            <v>FTE</v>
          </cell>
          <cell r="F1592" t="str">
            <v>T</v>
          </cell>
          <cell r="G1592" t="str">
            <v>TOTAL</v>
          </cell>
          <cell r="H1592" t="str">
            <v>RSE</v>
          </cell>
          <cell r="I1592">
            <v>4292</v>
          </cell>
          <cell r="K1592" t="str">
            <v>NC</v>
          </cell>
          <cell r="M1592" t="str">
            <v>V</v>
          </cell>
          <cell r="N1592">
            <v>38461.761423611111</v>
          </cell>
          <cell r="O1592" t="str">
            <v>GCHATEAUGIRON</v>
          </cell>
          <cell r="P1592">
            <v>38681.437141203707</v>
          </cell>
        </row>
        <row r="1593">
          <cell r="A1593" t="str">
            <v>1996</v>
          </cell>
          <cell r="B1593" t="str">
            <v>SK</v>
          </cell>
          <cell r="C1593" t="str">
            <v>EN_TE</v>
          </cell>
          <cell r="D1593" t="str">
            <v>A00</v>
          </cell>
          <cell r="E1593" t="str">
            <v>FTE</v>
          </cell>
          <cell r="F1593" t="str">
            <v>T</v>
          </cell>
          <cell r="G1593" t="str">
            <v>TOTAL</v>
          </cell>
          <cell r="H1593" t="str">
            <v>RSE</v>
          </cell>
          <cell r="I1593">
            <v>4585</v>
          </cell>
          <cell r="K1593" t="str">
            <v>NC</v>
          </cell>
          <cell r="M1593" t="str">
            <v>V</v>
          </cell>
          <cell r="N1593">
            <v>38461.761423611111</v>
          </cell>
          <cell r="O1593" t="str">
            <v>GCHATEAUGIRON</v>
          </cell>
          <cell r="P1593">
            <v>38681.436944444446</v>
          </cell>
        </row>
        <row r="1594">
          <cell r="A1594" t="str">
            <v>1995</v>
          </cell>
          <cell r="B1594" t="str">
            <v>SK</v>
          </cell>
          <cell r="C1594" t="str">
            <v>EN_TE</v>
          </cell>
          <cell r="D1594" t="str">
            <v>A00</v>
          </cell>
          <cell r="E1594" t="str">
            <v>FTE</v>
          </cell>
          <cell r="F1594" t="str">
            <v>T</v>
          </cell>
          <cell r="G1594" t="str">
            <v>TOTAL</v>
          </cell>
          <cell r="H1594" t="str">
            <v>RSE</v>
          </cell>
          <cell r="J1594" t="str">
            <v>:</v>
          </cell>
          <cell r="K1594" t="str">
            <v>NC</v>
          </cell>
          <cell r="M1594" t="str">
            <v>V</v>
          </cell>
          <cell r="N1594">
            <v>38461.761423611111</v>
          </cell>
          <cell r="O1594" t="str">
            <v>GCHATEAUGIRON</v>
          </cell>
          <cell r="P1594">
            <v>38681.436782407407</v>
          </cell>
        </row>
        <row r="1595">
          <cell r="A1595" t="str">
            <v>1994</v>
          </cell>
          <cell r="B1595" t="str">
            <v>SK</v>
          </cell>
          <cell r="C1595" t="str">
            <v>EN_TE</v>
          </cell>
          <cell r="D1595" t="str">
            <v>A00</v>
          </cell>
          <cell r="E1595" t="str">
            <v>FTE</v>
          </cell>
          <cell r="F1595" t="str">
            <v>T</v>
          </cell>
          <cell r="G1595" t="str">
            <v>TOTAL</v>
          </cell>
          <cell r="H1595" t="str">
            <v>RSE</v>
          </cell>
          <cell r="J1595" t="str">
            <v>:</v>
          </cell>
          <cell r="K1595" t="str">
            <v>NC</v>
          </cell>
          <cell r="M1595" t="str">
            <v>V</v>
          </cell>
          <cell r="N1595">
            <v>38461.761423611111</v>
          </cell>
          <cell r="O1595" t="str">
            <v>GCHATEAUGIRON</v>
          </cell>
          <cell r="P1595">
            <v>38681.436643518522</v>
          </cell>
        </row>
        <row r="1596">
          <cell r="A1596" t="str">
            <v>1993</v>
          </cell>
          <cell r="B1596" t="str">
            <v>SK</v>
          </cell>
          <cell r="C1596" t="str">
            <v>EN_TE</v>
          </cell>
          <cell r="D1596" t="str">
            <v>A00</v>
          </cell>
          <cell r="E1596" t="str">
            <v>FTE</v>
          </cell>
          <cell r="F1596" t="str">
            <v>T</v>
          </cell>
          <cell r="G1596" t="str">
            <v>TOTAL</v>
          </cell>
          <cell r="H1596" t="str">
            <v>RSE</v>
          </cell>
          <cell r="J1596" t="str">
            <v>:</v>
          </cell>
          <cell r="K1596" t="str">
            <v>NC</v>
          </cell>
          <cell r="M1596" t="str">
            <v>V</v>
          </cell>
          <cell r="N1596">
            <v>38461.761423611111</v>
          </cell>
          <cell r="O1596" t="str">
            <v>GCHATEAUGIRON</v>
          </cell>
          <cell r="P1596">
            <v>38681.436527777776</v>
          </cell>
        </row>
        <row r="1597">
          <cell r="A1597" t="str">
            <v>1992</v>
          </cell>
          <cell r="B1597" t="str">
            <v>SK</v>
          </cell>
          <cell r="C1597" t="str">
            <v>EN_TE</v>
          </cell>
          <cell r="D1597" t="str">
            <v>A00</v>
          </cell>
          <cell r="E1597" t="str">
            <v>FTE</v>
          </cell>
          <cell r="F1597" t="str">
            <v>T</v>
          </cell>
          <cell r="G1597" t="str">
            <v>TOTAL</v>
          </cell>
          <cell r="H1597" t="str">
            <v>RSE</v>
          </cell>
          <cell r="J1597" t="str">
            <v>:</v>
          </cell>
          <cell r="K1597" t="str">
            <v>NC</v>
          </cell>
          <cell r="M1597" t="str">
            <v>V</v>
          </cell>
          <cell r="N1597">
            <v>38461.761423611111</v>
          </cell>
          <cell r="O1597" t="str">
            <v>GCHATEAUGIRON</v>
          </cell>
          <cell r="P1597">
            <v>38681.436435185184</v>
          </cell>
        </row>
        <row r="1598">
          <cell r="A1598" t="str">
            <v>1991</v>
          </cell>
          <cell r="B1598" t="str">
            <v>SK</v>
          </cell>
          <cell r="C1598" t="str">
            <v>EN_TE</v>
          </cell>
          <cell r="D1598" t="str">
            <v>A00</v>
          </cell>
          <cell r="E1598" t="str">
            <v>FTE</v>
          </cell>
          <cell r="F1598" t="str">
            <v>T</v>
          </cell>
          <cell r="G1598" t="str">
            <v>TOTAL</v>
          </cell>
          <cell r="H1598" t="str">
            <v>RSE</v>
          </cell>
          <cell r="J1598" t="str">
            <v>:</v>
          </cell>
          <cell r="K1598" t="str">
            <v>NC</v>
          </cell>
          <cell r="M1598" t="str">
            <v>V</v>
          </cell>
          <cell r="N1598">
            <v>38461.761423611111</v>
          </cell>
          <cell r="O1598" t="str">
            <v>GCHATEAUGIRON</v>
          </cell>
          <cell r="P1598">
            <v>38681.436342592591</v>
          </cell>
        </row>
        <row r="1599">
          <cell r="A1599" t="str">
            <v>1990</v>
          </cell>
          <cell r="B1599" t="str">
            <v>SK</v>
          </cell>
          <cell r="C1599" t="str">
            <v>EN_TE</v>
          </cell>
          <cell r="D1599" t="str">
            <v>A00</v>
          </cell>
          <cell r="E1599" t="str">
            <v>FTE</v>
          </cell>
          <cell r="F1599" t="str">
            <v>T</v>
          </cell>
          <cell r="G1599" t="str">
            <v>TOTAL</v>
          </cell>
          <cell r="H1599" t="str">
            <v>RSE</v>
          </cell>
          <cell r="J1599" t="str">
            <v>:</v>
          </cell>
          <cell r="K1599" t="str">
            <v>NC</v>
          </cell>
          <cell r="M1599" t="str">
            <v>V</v>
          </cell>
          <cell r="N1599">
            <v>38461.761423611111</v>
          </cell>
          <cell r="O1599" t="str">
            <v>GCHATEAUGIRON</v>
          </cell>
          <cell r="P1599">
            <v>38681.436273148145</v>
          </cell>
        </row>
        <row r="1600">
          <cell r="A1600" t="str">
            <v>1989</v>
          </cell>
          <cell r="B1600" t="str">
            <v>SK</v>
          </cell>
          <cell r="C1600" t="str">
            <v>EN_TE</v>
          </cell>
          <cell r="D1600" t="str">
            <v>A00</v>
          </cell>
          <cell r="E1600" t="str">
            <v>FTE</v>
          </cell>
          <cell r="F1600" t="str">
            <v>T</v>
          </cell>
          <cell r="G1600" t="str">
            <v>TOTAL</v>
          </cell>
          <cell r="H1600" t="str">
            <v>RSE</v>
          </cell>
          <cell r="J1600" t="str">
            <v>:</v>
          </cell>
          <cell r="K1600" t="str">
            <v>NC</v>
          </cell>
          <cell r="M1600" t="str">
            <v>V</v>
          </cell>
          <cell r="N1600">
            <v>38461.761423611111</v>
          </cell>
          <cell r="O1600" t="str">
            <v>GCHATEAUGIRON</v>
          </cell>
          <cell r="P1600">
            <v>38681.436203703706</v>
          </cell>
        </row>
        <row r="1601">
          <cell r="A1601" t="str">
            <v>1988</v>
          </cell>
          <cell r="B1601" t="str">
            <v>SK</v>
          </cell>
          <cell r="C1601" t="str">
            <v>EN_TE</v>
          </cell>
          <cell r="D1601" t="str">
            <v>A00</v>
          </cell>
          <cell r="E1601" t="str">
            <v>FTE</v>
          </cell>
          <cell r="F1601" t="str">
            <v>T</v>
          </cell>
          <cell r="G1601" t="str">
            <v>TOTAL</v>
          </cell>
          <cell r="H1601" t="str">
            <v>RSE</v>
          </cell>
          <cell r="J1601" t="str">
            <v>:</v>
          </cell>
          <cell r="K1601" t="str">
            <v>NC</v>
          </cell>
          <cell r="M1601" t="str">
            <v>V</v>
          </cell>
          <cell r="N1601">
            <v>38461.761423611111</v>
          </cell>
          <cell r="O1601" t="str">
            <v>GCHATEAUGIRON</v>
          </cell>
          <cell r="P1601">
            <v>38681.436145833337</v>
          </cell>
        </row>
        <row r="1602">
          <cell r="A1602" t="str">
            <v>1987</v>
          </cell>
          <cell r="B1602" t="str">
            <v>SK</v>
          </cell>
          <cell r="C1602" t="str">
            <v>EN_TE</v>
          </cell>
          <cell r="D1602" t="str">
            <v>A00</v>
          </cell>
          <cell r="E1602" t="str">
            <v>FTE</v>
          </cell>
          <cell r="F1602" t="str">
            <v>T</v>
          </cell>
          <cell r="G1602" t="str">
            <v>TOTAL</v>
          </cell>
          <cell r="H1602" t="str">
            <v>RSE</v>
          </cell>
          <cell r="J1602" t="str">
            <v>:</v>
          </cell>
          <cell r="K1602" t="str">
            <v>NC</v>
          </cell>
          <cell r="M1602" t="str">
            <v>V</v>
          </cell>
          <cell r="N1602">
            <v>38461.761423611111</v>
          </cell>
          <cell r="O1602" t="str">
            <v>GCHATEAUGIRON</v>
          </cell>
          <cell r="P1602">
            <v>38681.43608796296</v>
          </cell>
        </row>
        <row r="1603">
          <cell r="A1603" t="str">
            <v>1986</v>
          </cell>
          <cell r="B1603" t="str">
            <v>SK</v>
          </cell>
          <cell r="C1603" t="str">
            <v>EN_TE</v>
          </cell>
          <cell r="D1603" t="str">
            <v>A00</v>
          </cell>
          <cell r="E1603" t="str">
            <v>FTE</v>
          </cell>
          <cell r="F1603" t="str">
            <v>T</v>
          </cell>
          <cell r="G1603" t="str">
            <v>TOTAL</v>
          </cell>
          <cell r="H1603" t="str">
            <v>RSE</v>
          </cell>
          <cell r="J1603" t="str">
            <v>:</v>
          </cell>
          <cell r="K1603" t="str">
            <v>NC</v>
          </cell>
          <cell r="M1603" t="str">
            <v>V</v>
          </cell>
          <cell r="N1603">
            <v>38461.761423611111</v>
          </cell>
          <cell r="O1603" t="str">
            <v>GCHATEAUGIRON</v>
          </cell>
          <cell r="P1603">
            <v>38681.436041666668</v>
          </cell>
        </row>
        <row r="1604">
          <cell r="A1604" t="str">
            <v>1985</v>
          </cell>
          <cell r="B1604" t="str">
            <v>SK</v>
          </cell>
          <cell r="C1604" t="str">
            <v>EN_TE</v>
          </cell>
          <cell r="D1604" t="str">
            <v>A00</v>
          </cell>
          <cell r="E1604" t="str">
            <v>FTE</v>
          </cell>
          <cell r="F1604" t="str">
            <v>T</v>
          </cell>
          <cell r="G1604" t="str">
            <v>TOTAL</v>
          </cell>
          <cell r="H1604" t="str">
            <v>RSE</v>
          </cell>
          <cell r="J1604" t="str">
            <v>:</v>
          </cell>
          <cell r="K1604" t="str">
            <v>NC</v>
          </cell>
          <cell r="M1604" t="str">
            <v>V</v>
          </cell>
          <cell r="N1604">
            <v>38461.761423611111</v>
          </cell>
          <cell r="O1604" t="str">
            <v>GCHATEAUGIRON</v>
          </cell>
          <cell r="P1604">
            <v>38681.435995370368</v>
          </cell>
        </row>
        <row r="1605">
          <cell r="A1605" t="str">
            <v>1984</v>
          </cell>
          <cell r="B1605" t="str">
            <v>SK</v>
          </cell>
          <cell r="C1605" t="str">
            <v>EN_TE</v>
          </cell>
          <cell r="D1605" t="str">
            <v>A00</v>
          </cell>
          <cell r="E1605" t="str">
            <v>FTE</v>
          </cell>
          <cell r="F1605" t="str">
            <v>T</v>
          </cell>
          <cell r="G1605" t="str">
            <v>TOTAL</v>
          </cell>
          <cell r="H1605" t="str">
            <v>RSE</v>
          </cell>
          <cell r="J1605" t="str">
            <v>:</v>
          </cell>
          <cell r="K1605" t="str">
            <v>NC</v>
          </cell>
          <cell r="M1605" t="str">
            <v>V</v>
          </cell>
          <cell r="N1605">
            <v>38461.761423611111</v>
          </cell>
          <cell r="O1605" t="str">
            <v>GCHATEAUGIRON</v>
          </cell>
          <cell r="P1605">
            <v>38681.435949074075</v>
          </cell>
        </row>
        <row r="1606">
          <cell r="A1606" t="str">
            <v>1983</v>
          </cell>
          <cell r="B1606" t="str">
            <v>SK</v>
          </cell>
          <cell r="C1606" t="str">
            <v>EN_TE</v>
          </cell>
          <cell r="D1606" t="str">
            <v>A00</v>
          </cell>
          <cell r="E1606" t="str">
            <v>FTE</v>
          </cell>
          <cell r="F1606" t="str">
            <v>T</v>
          </cell>
          <cell r="G1606" t="str">
            <v>TOTAL</v>
          </cell>
          <cell r="H1606" t="str">
            <v>RSE</v>
          </cell>
          <cell r="J1606" t="str">
            <v>:</v>
          </cell>
          <cell r="K1606" t="str">
            <v>NC</v>
          </cell>
          <cell r="M1606" t="str">
            <v>V</v>
          </cell>
          <cell r="N1606">
            <v>38461.761423611111</v>
          </cell>
          <cell r="O1606" t="str">
            <v>GCHATEAUGIRON</v>
          </cell>
          <cell r="P1606">
            <v>38681.435914351852</v>
          </cell>
        </row>
        <row r="1607">
          <cell r="A1607" t="str">
            <v>1982</v>
          </cell>
          <cell r="B1607" t="str">
            <v>SK</v>
          </cell>
          <cell r="C1607" t="str">
            <v>EN_TE</v>
          </cell>
          <cell r="D1607" t="str">
            <v>A00</v>
          </cell>
          <cell r="E1607" t="str">
            <v>FTE</v>
          </cell>
          <cell r="F1607" t="str">
            <v>T</v>
          </cell>
          <cell r="G1607" t="str">
            <v>TOTAL</v>
          </cell>
          <cell r="H1607" t="str">
            <v>RSE</v>
          </cell>
          <cell r="J1607" t="str">
            <v>:</v>
          </cell>
          <cell r="K1607" t="str">
            <v>NC</v>
          </cell>
          <cell r="M1607" t="str">
            <v>V</v>
          </cell>
          <cell r="N1607">
            <v>38461.761423611111</v>
          </cell>
          <cell r="O1607" t="str">
            <v>GCHATEAUGIRON</v>
          </cell>
          <cell r="P1607">
            <v>38681.435879629629</v>
          </cell>
        </row>
        <row r="1608">
          <cell r="A1608" t="str">
            <v>1981</v>
          </cell>
          <cell r="B1608" t="str">
            <v>SK</v>
          </cell>
          <cell r="C1608" t="str">
            <v>EN_TE</v>
          </cell>
          <cell r="D1608" t="str">
            <v>A00</v>
          </cell>
          <cell r="E1608" t="str">
            <v>FTE</v>
          </cell>
          <cell r="F1608" t="str">
            <v>T</v>
          </cell>
          <cell r="G1608" t="str">
            <v>TOTAL</v>
          </cell>
          <cell r="H1608" t="str">
            <v>RSE</v>
          </cell>
          <cell r="J1608" t="str">
            <v>:</v>
          </cell>
          <cell r="K1608" t="str">
            <v>NC</v>
          </cell>
          <cell r="M1608" t="str">
            <v>V</v>
          </cell>
          <cell r="N1608">
            <v>38461.761423611111</v>
          </cell>
          <cell r="O1608" t="str">
            <v>GCHATEAUGIRON</v>
          </cell>
          <cell r="P1608">
            <v>38681.435856481483</v>
          </cell>
        </row>
        <row r="1609">
          <cell r="A1609" t="str">
            <v>1980</v>
          </cell>
          <cell r="B1609" t="str">
            <v>SK</v>
          </cell>
          <cell r="C1609" t="str">
            <v>EN_TE</v>
          </cell>
          <cell r="D1609" t="str">
            <v>A00</v>
          </cell>
          <cell r="E1609" t="str">
            <v>FTE</v>
          </cell>
          <cell r="F1609" t="str">
            <v>T</v>
          </cell>
          <cell r="G1609" t="str">
            <v>TOTAL</v>
          </cell>
          <cell r="H1609" t="str">
            <v>RSE</v>
          </cell>
          <cell r="J1609" t="str">
            <v>:</v>
          </cell>
          <cell r="K1609" t="str">
            <v>NC</v>
          </cell>
          <cell r="M1609" t="str">
            <v>V</v>
          </cell>
          <cell r="N1609">
            <v>38461.761423611111</v>
          </cell>
          <cell r="O1609" t="str">
            <v>GCHATEAUGIRON</v>
          </cell>
          <cell r="P1609">
            <v>38681.435833333337</v>
          </cell>
        </row>
        <row r="1610">
          <cell r="A1610" t="str">
            <v>2002</v>
          </cell>
          <cell r="B1610" t="str">
            <v>BG</v>
          </cell>
          <cell r="C1610" t="str">
            <v>EN_TE</v>
          </cell>
          <cell r="D1610" t="str">
            <v>A00</v>
          </cell>
          <cell r="E1610" t="str">
            <v>FTE</v>
          </cell>
          <cell r="F1610" t="str">
            <v>T</v>
          </cell>
          <cell r="G1610" t="str">
            <v>TOTAL</v>
          </cell>
          <cell r="H1610" t="str">
            <v>RSE</v>
          </cell>
          <cell r="I1610">
            <v>2682</v>
          </cell>
          <cell r="K1610" t="str">
            <v>MS</v>
          </cell>
          <cell r="M1610" t="str">
            <v>V</v>
          </cell>
          <cell r="N1610">
            <v>38461.761423611111</v>
          </cell>
          <cell r="O1610" t="str">
            <v>GCHATEAUGIRON</v>
          </cell>
          <cell r="P1610">
            <v>38681.438148148147</v>
          </cell>
          <cell r="Q1610" t="str">
            <v>gchateaug</v>
          </cell>
        </row>
        <row r="1611">
          <cell r="A1611" t="str">
            <v>2001</v>
          </cell>
          <cell r="B1611" t="str">
            <v>BG</v>
          </cell>
          <cell r="C1611" t="str">
            <v>EN_TE</v>
          </cell>
          <cell r="D1611" t="str">
            <v>A00</v>
          </cell>
          <cell r="E1611" t="str">
            <v>FTE</v>
          </cell>
          <cell r="F1611" t="str">
            <v>T</v>
          </cell>
          <cell r="G1611" t="str">
            <v>TOTAL</v>
          </cell>
          <cell r="H1611" t="str">
            <v>RSE</v>
          </cell>
          <cell r="I1611">
            <v>2672</v>
          </cell>
          <cell r="K1611" t="str">
            <v>NC</v>
          </cell>
          <cell r="M1611" t="str">
            <v>V</v>
          </cell>
          <cell r="N1611">
            <v>38461.761423611111</v>
          </cell>
          <cell r="O1611" t="str">
            <v>GCHATEAUGIRON</v>
          </cell>
          <cell r="P1611">
            <v>38681.437847222223</v>
          </cell>
        </row>
        <row r="1612">
          <cell r="A1612" t="str">
            <v>2000</v>
          </cell>
          <cell r="B1612" t="str">
            <v>BG</v>
          </cell>
          <cell r="C1612" t="str">
            <v>EN_TE</v>
          </cell>
          <cell r="D1612" t="str">
            <v>A00</v>
          </cell>
          <cell r="E1612" t="str">
            <v>FTE</v>
          </cell>
          <cell r="F1612" t="str">
            <v>T</v>
          </cell>
          <cell r="G1612" t="str">
            <v>TOTAL</v>
          </cell>
          <cell r="H1612" t="str">
            <v>RSE</v>
          </cell>
          <cell r="I1612">
            <v>2890</v>
          </cell>
          <cell r="K1612" t="str">
            <v>NC</v>
          </cell>
          <cell r="M1612" t="str">
            <v>V</v>
          </cell>
          <cell r="N1612">
            <v>38461.761423611111</v>
          </cell>
          <cell r="O1612" t="str">
            <v>GCHATEAUGIRON</v>
          </cell>
          <cell r="P1612">
            <v>38681.437615740739</v>
          </cell>
        </row>
        <row r="1613">
          <cell r="A1613" t="str">
            <v>1999</v>
          </cell>
          <cell r="B1613" t="str">
            <v>BG</v>
          </cell>
          <cell r="C1613" t="str">
            <v>EN_TE</v>
          </cell>
          <cell r="D1613" t="str">
            <v>A00</v>
          </cell>
          <cell r="E1613" t="str">
            <v>FTE</v>
          </cell>
          <cell r="F1613" t="str">
            <v>T</v>
          </cell>
          <cell r="G1613" t="str">
            <v>TOTAL</v>
          </cell>
          <cell r="H1613" t="str">
            <v>RSE</v>
          </cell>
          <cell r="I1613">
            <v>3381</v>
          </cell>
          <cell r="K1613" t="str">
            <v>NC</v>
          </cell>
          <cell r="M1613" t="str">
            <v>V</v>
          </cell>
          <cell r="N1613">
            <v>38461.761423611111</v>
          </cell>
          <cell r="O1613" t="str">
            <v>GCHATEAUGIRON</v>
          </cell>
          <cell r="P1613">
            <v>38681.437372685185</v>
          </cell>
        </row>
        <row r="1614">
          <cell r="A1614" t="str">
            <v>1998</v>
          </cell>
          <cell r="B1614" t="str">
            <v>BG</v>
          </cell>
          <cell r="C1614" t="str">
            <v>EN_TE</v>
          </cell>
          <cell r="D1614" t="str">
            <v>A00</v>
          </cell>
          <cell r="E1614" t="str">
            <v>FTE</v>
          </cell>
          <cell r="F1614" t="str">
            <v>T</v>
          </cell>
          <cell r="G1614" t="str">
            <v>TOTAL</v>
          </cell>
          <cell r="H1614" t="str">
            <v>RSE</v>
          </cell>
          <cell r="I1614">
            <v>4274</v>
          </cell>
          <cell r="K1614" t="str">
            <v>NC</v>
          </cell>
          <cell r="M1614" t="str">
            <v>V</v>
          </cell>
          <cell r="N1614">
            <v>38461.761423611111</v>
          </cell>
          <cell r="O1614" t="str">
            <v>GCHATEAUGIRON</v>
          </cell>
          <cell r="P1614">
            <v>38681.437152777777</v>
          </cell>
        </row>
        <row r="1615">
          <cell r="A1615" t="str">
            <v>1997</v>
          </cell>
          <cell r="B1615" t="str">
            <v>BG</v>
          </cell>
          <cell r="C1615" t="str">
            <v>EN_TE</v>
          </cell>
          <cell r="D1615" t="str">
            <v>A00</v>
          </cell>
          <cell r="E1615" t="str">
            <v>FTE</v>
          </cell>
          <cell r="F1615" t="str">
            <v>T</v>
          </cell>
          <cell r="G1615" t="str">
            <v>TOTAL</v>
          </cell>
          <cell r="H1615" t="str">
            <v>RSE</v>
          </cell>
          <cell r="I1615">
            <v>4041</v>
          </cell>
          <cell r="K1615" t="str">
            <v>NC</v>
          </cell>
          <cell r="M1615" t="str">
            <v>V</v>
          </cell>
          <cell r="N1615">
            <v>38461.761423611111</v>
          </cell>
          <cell r="O1615" t="str">
            <v>GCHATEAUGIRON</v>
          </cell>
          <cell r="P1615">
            <v>38681.436967592592</v>
          </cell>
        </row>
        <row r="1616">
          <cell r="A1616" t="str">
            <v>1996</v>
          </cell>
          <cell r="B1616" t="str">
            <v>BG</v>
          </cell>
          <cell r="C1616" t="str">
            <v>EN_TE</v>
          </cell>
          <cell r="D1616" t="str">
            <v>A00</v>
          </cell>
          <cell r="E1616" t="str">
            <v>FTE</v>
          </cell>
          <cell r="F1616" t="str">
            <v>T</v>
          </cell>
          <cell r="G1616" t="str">
            <v>TOTAL</v>
          </cell>
          <cell r="H1616" t="str">
            <v>RSE</v>
          </cell>
          <cell r="I1616">
            <v>4907</v>
          </cell>
          <cell r="K1616" t="str">
            <v>NC</v>
          </cell>
          <cell r="M1616" t="str">
            <v>V</v>
          </cell>
          <cell r="N1616">
            <v>38461.761423611111</v>
          </cell>
          <cell r="O1616" t="str">
            <v>GCHATEAUGIRON</v>
          </cell>
          <cell r="P1616">
            <v>38681.436805555553</v>
          </cell>
        </row>
        <row r="1617">
          <cell r="A1617" t="str">
            <v>1995</v>
          </cell>
          <cell r="B1617" t="str">
            <v>BG</v>
          </cell>
          <cell r="C1617" t="str">
            <v>EN_TE</v>
          </cell>
          <cell r="D1617" t="str">
            <v>A00</v>
          </cell>
          <cell r="E1617" t="str">
            <v>FTE</v>
          </cell>
          <cell r="F1617" t="str">
            <v>T</v>
          </cell>
          <cell r="G1617" t="str">
            <v>TOTAL</v>
          </cell>
          <cell r="H1617" t="str">
            <v>RSE</v>
          </cell>
          <cell r="I1617">
            <v>4745</v>
          </cell>
          <cell r="K1617" t="str">
            <v>NC</v>
          </cell>
          <cell r="M1617" t="str">
            <v>V</v>
          </cell>
          <cell r="N1617">
            <v>38461.761423611111</v>
          </cell>
          <cell r="O1617" t="str">
            <v>GCHATEAUGIRON</v>
          </cell>
          <cell r="P1617">
            <v>38681.436655092592</v>
          </cell>
        </row>
        <row r="1618">
          <cell r="A1618" t="str">
            <v>1994</v>
          </cell>
          <cell r="B1618" t="str">
            <v>BG</v>
          </cell>
          <cell r="C1618" t="str">
            <v>EN_TE</v>
          </cell>
          <cell r="D1618" t="str">
            <v>A00</v>
          </cell>
          <cell r="E1618" t="str">
            <v>FTE</v>
          </cell>
          <cell r="F1618" t="str">
            <v>T</v>
          </cell>
          <cell r="G1618" t="str">
            <v>TOTAL</v>
          </cell>
          <cell r="H1618" t="str">
            <v>RSE</v>
          </cell>
          <cell r="I1618">
            <v>4364</v>
          </cell>
          <cell r="K1618" t="str">
            <v>NC</v>
          </cell>
          <cell r="M1618" t="str">
            <v>V</v>
          </cell>
          <cell r="N1618">
            <v>38461.761423611111</v>
          </cell>
          <cell r="O1618" t="str">
            <v>GCHATEAUGIRON</v>
          </cell>
          <cell r="P1618">
            <v>38681.436539351853</v>
          </cell>
        </row>
        <row r="1619">
          <cell r="A1619" t="str">
            <v>1993</v>
          </cell>
          <cell r="B1619" t="str">
            <v>BG</v>
          </cell>
          <cell r="C1619" t="str">
            <v>EN_TE</v>
          </cell>
          <cell r="D1619" t="str">
            <v>A00</v>
          </cell>
          <cell r="E1619" t="str">
            <v>FTE</v>
          </cell>
          <cell r="F1619" t="str">
            <v>T</v>
          </cell>
          <cell r="G1619" t="str">
            <v>TOTAL</v>
          </cell>
          <cell r="H1619" t="str">
            <v>RSE</v>
          </cell>
          <cell r="I1619">
            <v>10543</v>
          </cell>
          <cell r="K1619" t="str">
            <v>NC</v>
          </cell>
          <cell r="M1619" t="str">
            <v>V</v>
          </cell>
          <cell r="N1619">
            <v>38461.761423611111</v>
          </cell>
          <cell r="O1619" t="str">
            <v>GCHATEAUGIRON</v>
          </cell>
          <cell r="P1619">
            <v>38681.43644675926</v>
          </cell>
        </row>
        <row r="1620">
          <cell r="A1620" t="str">
            <v>1992</v>
          </cell>
          <cell r="B1620" t="str">
            <v>BG</v>
          </cell>
          <cell r="C1620" t="str">
            <v>EN_TE</v>
          </cell>
          <cell r="D1620" t="str">
            <v>A00</v>
          </cell>
          <cell r="E1620" t="str">
            <v>FTE</v>
          </cell>
          <cell r="F1620" t="str">
            <v>T</v>
          </cell>
          <cell r="G1620" t="str">
            <v>TOTAL</v>
          </cell>
          <cell r="H1620" t="str">
            <v>RSE</v>
          </cell>
          <cell r="J1620" t="str">
            <v>:</v>
          </cell>
          <cell r="K1620" t="str">
            <v>NC</v>
          </cell>
          <cell r="M1620" t="str">
            <v>V</v>
          </cell>
          <cell r="N1620">
            <v>38461.761423611111</v>
          </cell>
          <cell r="O1620" t="str">
            <v>GCHATEAUGIRON</v>
          </cell>
          <cell r="P1620">
            <v>38681.436354166668</v>
          </cell>
        </row>
        <row r="1621">
          <cell r="A1621" t="str">
            <v>1991</v>
          </cell>
          <cell r="B1621" t="str">
            <v>BG</v>
          </cell>
          <cell r="C1621" t="str">
            <v>EN_TE</v>
          </cell>
          <cell r="D1621" t="str">
            <v>A00</v>
          </cell>
          <cell r="E1621" t="str">
            <v>FTE</v>
          </cell>
          <cell r="F1621" t="str">
            <v>T</v>
          </cell>
          <cell r="G1621" t="str">
            <v>TOTAL</v>
          </cell>
          <cell r="H1621" t="str">
            <v>RSE</v>
          </cell>
          <cell r="J1621" t="str">
            <v>:</v>
          </cell>
          <cell r="K1621" t="str">
            <v>NC</v>
          </cell>
          <cell r="M1621" t="str">
            <v>V</v>
          </cell>
          <cell r="N1621">
            <v>38461.761423611111</v>
          </cell>
          <cell r="O1621" t="str">
            <v>GCHATEAUGIRON</v>
          </cell>
          <cell r="P1621">
            <v>38681.436273148145</v>
          </cell>
        </row>
        <row r="1622">
          <cell r="A1622" t="str">
            <v>1990</v>
          </cell>
          <cell r="B1622" t="str">
            <v>BG</v>
          </cell>
          <cell r="C1622" t="str">
            <v>EN_TE</v>
          </cell>
          <cell r="D1622" t="str">
            <v>A00</v>
          </cell>
          <cell r="E1622" t="str">
            <v>FTE</v>
          </cell>
          <cell r="F1622" t="str">
            <v>T</v>
          </cell>
          <cell r="G1622" t="str">
            <v>TOTAL</v>
          </cell>
          <cell r="H1622" t="str">
            <v>RSE</v>
          </cell>
          <cell r="J1622" t="str">
            <v>:</v>
          </cell>
          <cell r="K1622" t="str">
            <v>NC</v>
          </cell>
          <cell r="M1622" t="str">
            <v>V</v>
          </cell>
          <cell r="N1622">
            <v>38461.761423611111</v>
          </cell>
          <cell r="O1622" t="str">
            <v>GCHATEAUGIRON</v>
          </cell>
          <cell r="P1622">
            <v>38681.436203703706</v>
          </cell>
        </row>
        <row r="1623">
          <cell r="A1623" t="str">
            <v>1989</v>
          </cell>
          <cell r="B1623" t="str">
            <v>BG</v>
          </cell>
          <cell r="C1623" t="str">
            <v>EN_TE</v>
          </cell>
          <cell r="D1623" t="str">
            <v>A00</v>
          </cell>
          <cell r="E1623" t="str">
            <v>FTE</v>
          </cell>
          <cell r="F1623" t="str">
            <v>T</v>
          </cell>
          <cell r="G1623" t="str">
            <v>TOTAL</v>
          </cell>
          <cell r="H1623" t="str">
            <v>RSE</v>
          </cell>
          <cell r="J1623" t="str">
            <v>:</v>
          </cell>
          <cell r="K1623" t="str">
            <v>NC</v>
          </cell>
          <cell r="M1623" t="str">
            <v>V</v>
          </cell>
          <cell r="N1623">
            <v>38461.761423611111</v>
          </cell>
          <cell r="O1623" t="str">
            <v>GCHATEAUGIRON</v>
          </cell>
          <cell r="P1623">
            <v>38681.436145833337</v>
          </cell>
        </row>
        <row r="1624">
          <cell r="A1624" t="str">
            <v>1988</v>
          </cell>
          <cell r="B1624" t="str">
            <v>BG</v>
          </cell>
          <cell r="C1624" t="str">
            <v>EN_TE</v>
          </cell>
          <cell r="D1624" t="str">
            <v>A00</v>
          </cell>
          <cell r="E1624" t="str">
            <v>FTE</v>
          </cell>
          <cell r="F1624" t="str">
            <v>T</v>
          </cell>
          <cell r="G1624" t="str">
            <v>TOTAL</v>
          </cell>
          <cell r="H1624" t="str">
            <v>RSE</v>
          </cell>
          <cell r="J1624" t="str">
            <v>:</v>
          </cell>
          <cell r="K1624" t="str">
            <v>NC</v>
          </cell>
          <cell r="M1624" t="str">
            <v>V</v>
          </cell>
          <cell r="N1624">
            <v>38461.761423611111</v>
          </cell>
          <cell r="O1624" t="str">
            <v>GCHATEAUGIRON</v>
          </cell>
          <cell r="P1624">
            <v>38681.43608796296</v>
          </cell>
        </row>
        <row r="1625">
          <cell r="A1625" t="str">
            <v>1987</v>
          </cell>
          <cell r="B1625" t="str">
            <v>BG</v>
          </cell>
          <cell r="C1625" t="str">
            <v>EN_TE</v>
          </cell>
          <cell r="D1625" t="str">
            <v>A00</v>
          </cell>
          <cell r="E1625" t="str">
            <v>FTE</v>
          </cell>
          <cell r="F1625" t="str">
            <v>T</v>
          </cell>
          <cell r="G1625" t="str">
            <v>TOTAL</v>
          </cell>
          <cell r="H1625" t="str">
            <v>RSE</v>
          </cell>
          <cell r="J1625" t="str">
            <v>:</v>
          </cell>
          <cell r="K1625" t="str">
            <v>NC</v>
          </cell>
          <cell r="M1625" t="str">
            <v>V</v>
          </cell>
          <cell r="N1625">
            <v>38461.761423611111</v>
          </cell>
          <cell r="O1625" t="str">
            <v>GCHATEAUGIRON</v>
          </cell>
          <cell r="P1625">
            <v>38681.436041666668</v>
          </cell>
        </row>
        <row r="1626">
          <cell r="A1626" t="str">
            <v>1986</v>
          </cell>
          <cell r="B1626" t="str">
            <v>BG</v>
          </cell>
          <cell r="C1626" t="str">
            <v>EN_TE</v>
          </cell>
          <cell r="D1626" t="str">
            <v>A00</v>
          </cell>
          <cell r="E1626" t="str">
            <v>FTE</v>
          </cell>
          <cell r="F1626" t="str">
            <v>T</v>
          </cell>
          <cell r="G1626" t="str">
            <v>TOTAL</v>
          </cell>
          <cell r="H1626" t="str">
            <v>RSE</v>
          </cell>
          <cell r="J1626" t="str">
            <v>:</v>
          </cell>
          <cell r="K1626" t="str">
            <v>NC</v>
          </cell>
          <cell r="M1626" t="str">
            <v>V</v>
          </cell>
          <cell r="N1626">
            <v>38461.761423611111</v>
          </cell>
          <cell r="O1626" t="str">
            <v>GCHATEAUGIRON</v>
          </cell>
          <cell r="P1626">
            <v>38681.435995370368</v>
          </cell>
        </row>
        <row r="1627">
          <cell r="A1627" t="str">
            <v>1985</v>
          </cell>
          <cell r="B1627" t="str">
            <v>BG</v>
          </cell>
          <cell r="C1627" t="str">
            <v>EN_TE</v>
          </cell>
          <cell r="D1627" t="str">
            <v>A00</v>
          </cell>
          <cell r="E1627" t="str">
            <v>FTE</v>
          </cell>
          <cell r="F1627" t="str">
            <v>T</v>
          </cell>
          <cell r="G1627" t="str">
            <v>TOTAL</v>
          </cell>
          <cell r="H1627" t="str">
            <v>RSE</v>
          </cell>
          <cell r="J1627" t="str">
            <v>:</v>
          </cell>
          <cell r="K1627" t="str">
            <v>NC</v>
          </cell>
          <cell r="M1627" t="str">
            <v>V</v>
          </cell>
          <cell r="N1627">
            <v>38461.761423611111</v>
          </cell>
          <cell r="O1627" t="str">
            <v>GCHATEAUGIRON</v>
          </cell>
          <cell r="P1627">
            <v>38681.435960648145</v>
          </cell>
        </row>
        <row r="1628">
          <cell r="A1628" t="str">
            <v>1984</v>
          </cell>
          <cell r="B1628" t="str">
            <v>BG</v>
          </cell>
          <cell r="C1628" t="str">
            <v>EN_TE</v>
          </cell>
          <cell r="D1628" t="str">
            <v>A00</v>
          </cell>
          <cell r="E1628" t="str">
            <v>FTE</v>
          </cell>
          <cell r="F1628" t="str">
            <v>T</v>
          </cell>
          <cell r="G1628" t="str">
            <v>TOTAL</v>
          </cell>
          <cell r="H1628" t="str">
            <v>RSE</v>
          </cell>
          <cell r="J1628" t="str">
            <v>:</v>
          </cell>
          <cell r="K1628" t="str">
            <v>NC</v>
          </cell>
          <cell r="M1628" t="str">
            <v>V</v>
          </cell>
          <cell r="N1628">
            <v>38461.761423611111</v>
          </cell>
          <cell r="O1628" t="str">
            <v>GCHATEAUGIRON</v>
          </cell>
          <cell r="P1628">
            <v>38681.435914351852</v>
          </cell>
        </row>
        <row r="1629">
          <cell r="A1629" t="str">
            <v>1983</v>
          </cell>
          <cell r="B1629" t="str">
            <v>BG</v>
          </cell>
          <cell r="C1629" t="str">
            <v>EN_TE</v>
          </cell>
          <cell r="D1629" t="str">
            <v>A00</v>
          </cell>
          <cell r="E1629" t="str">
            <v>FTE</v>
          </cell>
          <cell r="F1629" t="str">
            <v>T</v>
          </cell>
          <cell r="G1629" t="str">
            <v>TOTAL</v>
          </cell>
          <cell r="H1629" t="str">
            <v>RSE</v>
          </cell>
          <cell r="J1629" t="str">
            <v>:</v>
          </cell>
          <cell r="K1629" t="str">
            <v>NC</v>
          </cell>
          <cell r="M1629" t="str">
            <v>V</v>
          </cell>
          <cell r="N1629">
            <v>38461.761423611111</v>
          </cell>
          <cell r="O1629" t="str">
            <v>GCHATEAUGIRON</v>
          </cell>
          <cell r="P1629">
            <v>38681.435891203706</v>
          </cell>
        </row>
        <row r="1630">
          <cell r="A1630" t="str">
            <v>1982</v>
          </cell>
          <cell r="B1630" t="str">
            <v>BG</v>
          </cell>
          <cell r="C1630" t="str">
            <v>EN_TE</v>
          </cell>
          <cell r="D1630" t="str">
            <v>A00</v>
          </cell>
          <cell r="E1630" t="str">
            <v>FTE</v>
          </cell>
          <cell r="F1630" t="str">
            <v>T</v>
          </cell>
          <cell r="G1630" t="str">
            <v>TOTAL</v>
          </cell>
          <cell r="H1630" t="str">
            <v>RSE</v>
          </cell>
          <cell r="J1630" t="str">
            <v>:</v>
          </cell>
          <cell r="K1630" t="str">
            <v>NC</v>
          </cell>
          <cell r="M1630" t="str">
            <v>V</v>
          </cell>
          <cell r="N1630">
            <v>38461.761423611111</v>
          </cell>
          <cell r="O1630" t="str">
            <v>GCHATEAUGIRON</v>
          </cell>
          <cell r="P1630">
            <v>38681.435856481483</v>
          </cell>
        </row>
        <row r="1631">
          <cell r="A1631" t="str">
            <v>1981</v>
          </cell>
          <cell r="B1631" t="str">
            <v>BG</v>
          </cell>
          <cell r="C1631" t="str">
            <v>EN_TE</v>
          </cell>
          <cell r="D1631" t="str">
            <v>A00</v>
          </cell>
          <cell r="E1631" t="str">
            <v>FTE</v>
          </cell>
          <cell r="F1631" t="str">
            <v>T</v>
          </cell>
          <cell r="G1631" t="str">
            <v>TOTAL</v>
          </cell>
          <cell r="H1631" t="str">
            <v>RSE</v>
          </cell>
          <cell r="J1631" t="str">
            <v>:</v>
          </cell>
          <cell r="K1631" t="str">
            <v>NC</v>
          </cell>
          <cell r="M1631" t="str">
            <v>V</v>
          </cell>
          <cell r="N1631">
            <v>38461.761423611111</v>
          </cell>
          <cell r="O1631" t="str">
            <v>GCHATEAUGIRON</v>
          </cell>
          <cell r="P1631">
            <v>38681.435833333337</v>
          </cell>
        </row>
        <row r="1632">
          <cell r="A1632" t="str">
            <v>1980</v>
          </cell>
          <cell r="B1632" t="str">
            <v>BG</v>
          </cell>
          <cell r="C1632" t="str">
            <v>EN_TE</v>
          </cell>
          <cell r="D1632" t="str">
            <v>A00</v>
          </cell>
          <cell r="E1632" t="str">
            <v>FTE</v>
          </cell>
          <cell r="F1632" t="str">
            <v>T</v>
          </cell>
          <cell r="G1632" t="str">
            <v>TOTAL</v>
          </cell>
          <cell r="H1632" t="str">
            <v>RSE</v>
          </cell>
          <cell r="J1632" t="str">
            <v>:</v>
          </cell>
          <cell r="K1632" t="str">
            <v>NC</v>
          </cell>
          <cell r="M1632" t="str">
            <v>V</v>
          </cell>
          <cell r="N1632">
            <v>38461.761423611111</v>
          </cell>
          <cell r="O1632" t="str">
            <v>GCHATEAUGIRON</v>
          </cell>
          <cell r="P1632">
            <v>38681.435798611114</v>
          </cell>
        </row>
        <row r="1633">
          <cell r="A1633" t="str">
            <v>2002</v>
          </cell>
          <cell r="B1633" t="str">
            <v>HR</v>
          </cell>
          <cell r="C1633" t="str">
            <v>EN_TE</v>
          </cell>
          <cell r="D1633" t="str">
            <v>A00</v>
          </cell>
          <cell r="E1633" t="str">
            <v>FTE</v>
          </cell>
          <cell r="F1633" t="str">
            <v>T</v>
          </cell>
          <cell r="G1633" t="str">
            <v>TOTAL</v>
          </cell>
          <cell r="H1633" t="str">
            <v>RSE</v>
          </cell>
          <cell r="I1633">
            <v>2628</v>
          </cell>
          <cell r="K1633" t="str">
            <v>MS</v>
          </cell>
          <cell r="M1633" t="str">
            <v>V</v>
          </cell>
          <cell r="N1633">
            <v>38461.761423611111</v>
          </cell>
          <cell r="O1633" t="str">
            <v>GCHATEAUGIRON</v>
          </cell>
          <cell r="P1633">
            <v>38681.438263888886</v>
          </cell>
          <cell r="Q1633" t="str">
            <v>gchateaug</v>
          </cell>
        </row>
        <row r="1634">
          <cell r="A1634" t="str">
            <v>2001</v>
          </cell>
          <cell r="B1634" t="str">
            <v>HR</v>
          </cell>
          <cell r="C1634" t="str">
            <v>EN_TE</v>
          </cell>
          <cell r="D1634" t="str">
            <v>A00</v>
          </cell>
          <cell r="E1634" t="str">
            <v>FTE</v>
          </cell>
          <cell r="F1634" t="str">
            <v>T</v>
          </cell>
          <cell r="G1634" t="str">
            <v>TOTAL</v>
          </cell>
          <cell r="H1634" t="str">
            <v>RSE</v>
          </cell>
          <cell r="J1634" t="str">
            <v>:</v>
          </cell>
          <cell r="K1634" t="str">
            <v>NC</v>
          </cell>
          <cell r="M1634" t="str">
            <v>V</v>
          </cell>
          <cell r="N1634">
            <v>38461.761423611111</v>
          </cell>
          <cell r="O1634" t="str">
            <v>GCHATEAUGIRON</v>
          </cell>
          <cell r="P1634">
            <v>38681.437951388885</v>
          </cell>
        </row>
        <row r="1635">
          <cell r="A1635" t="str">
            <v>1999</v>
          </cell>
          <cell r="B1635" t="str">
            <v>BG</v>
          </cell>
          <cell r="C1635" t="str">
            <v>TOTAL</v>
          </cell>
          <cell r="D1635" t="str">
            <v>A00</v>
          </cell>
          <cell r="E1635" t="str">
            <v>FTE</v>
          </cell>
          <cell r="F1635" t="str">
            <v>T</v>
          </cell>
          <cell r="G1635" t="str">
            <v>TOTAL</v>
          </cell>
          <cell r="H1635" t="str">
            <v>RSE</v>
          </cell>
          <cell r="I1635">
            <v>10580</v>
          </cell>
          <cell r="K1635" t="str">
            <v>NC</v>
          </cell>
          <cell r="M1635" t="str">
            <v>V</v>
          </cell>
          <cell r="N1635">
            <v>38461.761435185188</v>
          </cell>
          <cell r="O1635" t="str">
            <v>GCHATEAUGIRON</v>
          </cell>
          <cell r="P1635">
            <v>38681.437384259261</v>
          </cell>
        </row>
        <row r="1636">
          <cell r="A1636" t="str">
            <v>1998</v>
          </cell>
          <cell r="B1636" t="str">
            <v>BG</v>
          </cell>
          <cell r="C1636" t="str">
            <v>TOTAL</v>
          </cell>
          <cell r="D1636" t="str">
            <v>A00</v>
          </cell>
          <cell r="E1636" t="str">
            <v>FTE</v>
          </cell>
          <cell r="F1636" t="str">
            <v>T</v>
          </cell>
          <cell r="G1636" t="str">
            <v>TOTAL</v>
          </cell>
          <cell r="H1636" t="str">
            <v>RSE</v>
          </cell>
          <cell r="I1636">
            <v>11972</v>
          </cell>
          <cell r="K1636" t="str">
            <v>NC</v>
          </cell>
          <cell r="M1636" t="str">
            <v>V</v>
          </cell>
          <cell r="N1636">
            <v>38461.761435185188</v>
          </cell>
          <cell r="O1636" t="str">
            <v>GCHATEAUGIRON</v>
          </cell>
          <cell r="P1636">
            <v>38681.437164351853</v>
          </cell>
        </row>
        <row r="1637">
          <cell r="A1637" t="str">
            <v>1997</v>
          </cell>
          <cell r="B1637" t="str">
            <v>BG</v>
          </cell>
          <cell r="C1637" t="str">
            <v>TOTAL</v>
          </cell>
          <cell r="D1637" t="str">
            <v>A00</v>
          </cell>
          <cell r="E1637" t="str">
            <v>FTE</v>
          </cell>
          <cell r="F1637" t="str">
            <v>T</v>
          </cell>
          <cell r="G1637" t="str">
            <v>TOTAL</v>
          </cell>
          <cell r="H1637" t="str">
            <v>RSE</v>
          </cell>
          <cell r="I1637">
            <v>11980</v>
          </cell>
          <cell r="K1637" t="str">
            <v>NC</v>
          </cell>
          <cell r="M1637" t="str">
            <v>V</v>
          </cell>
          <cell r="N1637">
            <v>38461.761435185188</v>
          </cell>
          <cell r="O1637" t="str">
            <v>GCHATEAUGIRON</v>
          </cell>
          <cell r="P1637">
            <v>38681.436979166669</v>
          </cell>
        </row>
        <row r="1638">
          <cell r="A1638" t="str">
            <v>1996</v>
          </cell>
          <cell r="B1638" t="str">
            <v>BG</v>
          </cell>
          <cell r="C1638" t="str">
            <v>TOTAL</v>
          </cell>
          <cell r="D1638" t="str">
            <v>A00</v>
          </cell>
          <cell r="E1638" t="str">
            <v>FTE</v>
          </cell>
          <cell r="F1638" t="str">
            <v>T</v>
          </cell>
          <cell r="G1638" t="str">
            <v>TOTAL</v>
          </cell>
          <cell r="H1638" t="str">
            <v>RSE</v>
          </cell>
          <cell r="I1638">
            <v>14751</v>
          </cell>
          <cell r="K1638" t="str">
            <v>NC</v>
          </cell>
          <cell r="M1638" t="str">
            <v>V</v>
          </cell>
          <cell r="N1638">
            <v>38461.761435185188</v>
          </cell>
          <cell r="O1638" t="str">
            <v>GCHATEAUGIRON</v>
          </cell>
          <cell r="P1638">
            <v>38681.43681712963</v>
          </cell>
        </row>
        <row r="1639">
          <cell r="A1639" t="str">
            <v>1995</v>
          </cell>
          <cell r="B1639" t="str">
            <v>BG</v>
          </cell>
          <cell r="C1639" t="str">
            <v>TOTAL</v>
          </cell>
          <cell r="D1639" t="str">
            <v>A00</v>
          </cell>
          <cell r="E1639" t="str">
            <v>FTE</v>
          </cell>
          <cell r="F1639" t="str">
            <v>T</v>
          </cell>
          <cell r="G1639" t="str">
            <v>TOTAL</v>
          </cell>
          <cell r="H1639" t="str">
            <v>RSE</v>
          </cell>
          <cell r="I1639">
            <v>13990</v>
          </cell>
          <cell r="K1639" t="str">
            <v>NC</v>
          </cell>
          <cell r="M1639" t="str">
            <v>V</v>
          </cell>
          <cell r="N1639">
            <v>38461.761435185188</v>
          </cell>
          <cell r="O1639" t="str">
            <v>GCHATEAUGIRON</v>
          </cell>
          <cell r="P1639">
            <v>38681.436666666668</v>
          </cell>
        </row>
        <row r="1640">
          <cell r="A1640" t="str">
            <v>1994</v>
          </cell>
          <cell r="B1640" t="str">
            <v>BG</v>
          </cell>
          <cell r="C1640" t="str">
            <v>TOTAL</v>
          </cell>
          <cell r="D1640" t="str">
            <v>A00</v>
          </cell>
          <cell r="E1640" t="str">
            <v>FTE</v>
          </cell>
          <cell r="F1640" t="str">
            <v>T</v>
          </cell>
          <cell r="G1640" t="str">
            <v>TOTAL</v>
          </cell>
          <cell r="H1640" t="str">
            <v>RSE</v>
          </cell>
          <cell r="I1640">
            <v>12608</v>
          </cell>
          <cell r="K1640" t="str">
            <v>NC</v>
          </cell>
          <cell r="M1640" t="str">
            <v>V</v>
          </cell>
          <cell r="N1640">
            <v>38461.761435185188</v>
          </cell>
          <cell r="O1640" t="str">
            <v>GCHATEAUGIRON</v>
          </cell>
          <cell r="P1640">
            <v>38681.436550925922</v>
          </cell>
        </row>
        <row r="1641">
          <cell r="A1641" t="str">
            <v>1993</v>
          </cell>
          <cell r="B1641" t="str">
            <v>BG</v>
          </cell>
          <cell r="C1641" t="str">
            <v>TOTAL</v>
          </cell>
          <cell r="D1641" t="str">
            <v>A00</v>
          </cell>
          <cell r="E1641" t="str">
            <v>FTE</v>
          </cell>
          <cell r="F1641" t="str">
            <v>T</v>
          </cell>
          <cell r="G1641" t="str">
            <v>TOTAL</v>
          </cell>
          <cell r="H1641" t="str">
            <v>RSE</v>
          </cell>
          <cell r="I1641">
            <v>27292</v>
          </cell>
          <cell r="K1641" t="str">
            <v>NC</v>
          </cell>
          <cell r="M1641" t="str">
            <v>V</v>
          </cell>
          <cell r="N1641">
            <v>38461.761435185188</v>
          </cell>
          <cell r="O1641" t="str">
            <v>GCHATEAUGIRON</v>
          </cell>
          <cell r="P1641">
            <v>38681.43644675926</v>
          </cell>
        </row>
        <row r="1642">
          <cell r="A1642" t="str">
            <v>1992</v>
          </cell>
          <cell r="B1642" t="str">
            <v>BG</v>
          </cell>
          <cell r="C1642" t="str">
            <v>TOTAL</v>
          </cell>
          <cell r="D1642" t="str">
            <v>A00</v>
          </cell>
          <cell r="E1642" t="str">
            <v>FTE</v>
          </cell>
          <cell r="F1642" t="str">
            <v>T</v>
          </cell>
          <cell r="G1642" t="str">
            <v>TOTAL</v>
          </cell>
          <cell r="H1642" t="str">
            <v>RSE</v>
          </cell>
          <cell r="J1642" t="str">
            <v>:</v>
          </cell>
          <cell r="K1642" t="str">
            <v>NC</v>
          </cell>
          <cell r="M1642" t="str">
            <v>V</v>
          </cell>
          <cell r="N1642">
            <v>38461.761435185188</v>
          </cell>
          <cell r="O1642" t="str">
            <v>GCHATEAUGIRON</v>
          </cell>
          <cell r="P1642">
            <v>38681.436354166668</v>
          </cell>
        </row>
        <row r="1643">
          <cell r="A1643" t="str">
            <v>1991</v>
          </cell>
          <cell r="B1643" t="str">
            <v>BG</v>
          </cell>
          <cell r="C1643" t="str">
            <v>TOTAL</v>
          </cell>
          <cell r="D1643" t="str">
            <v>A00</v>
          </cell>
          <cell r="E1643" t="str">
            <v>FTE</v>
          </cell>
          <cell r="F1643" t="str">
            <v>T</v>
          </cell>
          <cell r="G1643" t="str">
            <v>TOTAL</v>
          </cell>
          <cell r="H1643" t="str">
            <v>RSE</v>
          </cell>
          <cell r="J1643" t="str">
            <v>:</v>
          </cell>
          <cell r="K1643" t="str">
            <v>NC</v>
          </cell>
          <cell r="M1643" t="str">
            <v>V</v>
          </cell>
          <cell r="N1643">
            <v>38461.761435185188</v>
          </cell>
          <cell r="O1643" t="str">
            <v>GCHATEAUGIRON</v>
          </cell>
          <cell r="P1643">
            <v>38681.436284722222</v>
          </cell>
        </row>
        <row r="1644">
          <cell r="A1644" t="str">
            <v>1990</v>
          </cell>
          <cell r="B1644" t="str">
            <v>BG</v>
          </cell>
          <cell r="C1644" t="str">
            <v>TOTAL</v>
          </cell>
          <cell r="D1644" t="str">
            <v>A00</v>
          </cell>
          <cell r="E1644" t="str">
            <v>FTE</v>
          </cell>
          <cell r="F1644" t="str">
            <v>T</v>
          </cell>
          <cell r="G1644" t="str">
            <v>TOTAL</v>
          </cell>
          <cell r="H1644" t="str">
            <v>RSE</v>
          </cell>
          <cell r="J1644" t="str">
            <v>:</v>
          </cell>
          <cell r="K1644" t="str">
            <v>NC</v>
          </cell>
          <cell r="M1644" t="str">
            <v>V</v>
          </cell>
          <cell r="N1644">
            <v>38461.761435185188</v>
          </cell>
          <cell r="O1644" t="str">
            <v>GCHATEAUGIRON</v>
          </cell>
          <cell r="P1644">
            <v>38681.436203703706</v>
          </cell>
        </row>
        <row r="1645">
          <cell r="A1645" t="str">
            <v>2000</v>
          </cell>
          <cell r="B1645" t="str">
            <v>HR</v>
          </cell>
          <cell r="C1645" t="str">
            <v>EN_TE</v>
          </cell>
          <cell r="D1645" t="str">
            <v>A00</v>
          </cell>
          <cell r="E1645" t="str">
            <v>FTE</v>
          </cell>
          <cell r="F1645" t="str">
            <v>T</v>
          </cell>
          <cell r="G1645" t="str">
            <v>TOTAL</v>
          </cell>
          <cell r="H1645" t="str">
            <v>RSE</v>
          </cell>
          <cell r="J1645" t="str">
            <v>:</v>
          </cell>
          <cell r="K1645" t="str">
            <v>NC</v>
          </cell>
          <cell r="M1645" t="str">
            <v>V</v>
          </cell>
          <cell r="N1645">
            <v>38461.761435185188</v>
          </cell>
          <cell r="O1645" t="str">
            <v>GCHATEAUGIRON</v>
          </cell>
          <cell r="P1645">
            <v>38681.437696759262</v>
          </cell>
        </row>
        <row r="1646">
          <cell r="A1646" t="str">
            <v>1999</v>
          </cell>
          <cell r="B1646" t="str">
            <v>HR</v>
          </cell>
          <cell r="C1646" t="str">
            <v>EN_TE</v>
          </cell>
          <cell r="D1646" t="str">
            <v>A00</v>
          </cell>
          <cell r="E1646" t="str">
            <v>FTE</v>
          </cell>
          <cell r="F1646" t="str">
            <v>T</v>
          </cell>
          <cell r="G1646" t="str">
            <v>TOTAL</v>
          </cell>
          <cell r="H1646" t="str">
            <v>RSE</v>
          </cell>
          <cell r="J1646" t="str">
            <v>:</v>
          </cell>
          <cell r="K1646" t="str">
            <v>NC</v>
          </cell>
          <cell r="M1646" t="str">
            <v>V</v>
          </cell>
          <cell r="N1646">
            <v>38461.761435185188</v>
          </cell>
          <cell r="O1646" t="str">
            <v>GCHATEAUGIRON</v>
          </cell>
          <cell r="P1646">
            <v>38681.437465277777</v>
          </cell>
        </row>
        <row r="1647">
          <cell r="A1647" t="str">
            <v>1998</v>
          </cell>
          <cell r="B1647" t="str">
            <v>HR</v>
          </cell>
          <cell r="C1647" t="str">
            <v>EN_TE</v>
          </cell>
          <cell r="D1647" t="str">
            <v>A00</v>
          </cell>
          <cell r="E1647" t="str">
            <v>FTE</v>
          </cell>
          <cell r="F1647" t="str">
            <v>T</v>
          </cell>
          <cell r="G1647" t="str">
            <v>TOTAL</v>
          </cell>
          <cell r="H1647" t="str">
            <v>RSE</v>
          </cell>
          <cell r="J1647" t="str">
            <v>:</v>
          </cell>
          <cell r="K1647" t="str">
            <v>NC</v>
          </cell>
          <cell r="M1647" t="str">
            <v>V</v>
          </cell>
          <cell r="N1647">
            <v>38461.761435185188</v>
          </cell>
          <cell r="O1647" t="str">
            <v>GCHATEAUGIRON</v>
          </cell>
          <cell r="P1647">
            <v>38681.4372337963</v>
          </cell>
        </row>
        <row r="1648">
          <cell r="A1648" t="str">
            <v>1997</v>
          </cell>
          <cell r="B1648" t="str">
            <v>HR</v>
          </cell>
          <cell r="C1648" t="str">
            <v>EN_TE</v>
          </cell>
          <cell r="D1648" t="str">
            <v>A00</v>
          </cell>
          <cell r="E1648" t="str">
            <v>FTE</v>
          </cell>
          <cell r="F1648" t="str">
            <v>T</v>
          </cell>
          <cell r="G1648" t="str">
            <v>TOTAL</v>
          </cell>
          <cell r="H1648" t="str">
            <v>RSE</v>
          </cell>
          <cell r="J1648" t="str">
            <v>:</v>
          </cell>
          <cell r="K1648" t="str">
            <v>NC</v>
          </cell>
          <cell r="M1648" t="str">
            <v>V</v>
          </cell>
          <cell r="N1648">
            <v>38461.761435185188</v>
          </cell>
          <cell r="O1648" t="str">
            <v>GCHATEAUGIRON</v>
          </cell>
          <cell r="P1648">
            <v>38681.437037037038</v>
          </cell>
        </row>
        <row r="1649">
          <cell r="A1649" t="str">
            <v>1996</v>
          </cell>
          <cell r="B1649" t="str">
            <v>HR</v>
          </cell>
          <cell r="C1649" t="str">
            <v>EN_TE</v>
          </cell>
          <cell r="D1649" t="str">
            <v>A00</v>
          </cell>
          <cell r="E1649" t="str">
            <v>FTE</v>
          </cell>
          <cell r="F1649" t="str">
            <v>T</v>
          </cell>
          <cell r="G1649" t="str">
            <v>TOTAL</v>
          </cell>
          <cell r="H1649" t="str">
            <v>RSE</v>
          </cell>
          <cell r="J1649" t="str">
            <v>:</v>
          </cell>
          <cell r="K1649" t="str">
            <v>NC</v>
          </cell>
          <cell r="M1649" t="str">
            <v>V</v>
          </cell>
          <cell r="N1649">
            <v>38461.761435185188</v>
          </cell>
          <cell r="O1649" t="str">
            <v>GCHATEAUGIRON</v>
          </cell>
          <cell r="P1649">
            <v>38681.436863425923</v>
          </cell>
        </row>
        <row r="1650">
          <cell r="A1650" t="str">
            <v>1995</v>
          </cell>
          <cell r="B1650" t="str">
            <v>HR</v>
          </cell>
          <cell r="C1650" t="str">
            <v>EN_TE</v>
          </cell>
          <cell r="D1650" t="str">
            <v>A00</v>
          </cell>
          <cell r="E1650" t="str">
            <v>FTE</v>
          </cell>
          <cell r="F1650" t="str">
            <v>T</v>
          </cell>
          <cell r="G1650" t="str">
            <v>TOTAL</v>
          </cell>
          <cell r="H1650" t="str">
            <v>RSE</v>
          </cell>
          <cell r="J1650" t="str">
            <v>:</v>
          </cell>
          <cell r="K1650" t="str">
            <v>NC</v>
          </cell>
          <cell r="M1650" t="str">
            <v>V</v>
          </cell>
          <cell r="N1650">
            <v>38461.761435185188</v>
          </cell>
          <cell r="O1650" t="str">
            <v>GCHATEAUGIRON</v>
          </cell>
          <cell r="P1650">
            <v>38681.436712962961</v>
          </cell>
        </row>
        <row r="1651">
          <cell r="A1651" t="str">
            <v>1994</v>
          </cell>
          <cell r="B1651" t="str">
            <v>HR</v>
          </cell>
          <cell r="C1651" t="str">
            <v>EN_TE</v>
          </cell>
          <cell r="D1651" t="str">
            <v>A00</v>
          </cell>
          <cell r="E1651" t="str">
            <v>FTE</v>
          </cell>
          <cell r="F1651" t="str">
            <v>T</v>
          </cell>
          <cell r="G1651" t="str">
            <v>TOTAL</v>
          </cell>
          <cell r="H1651" t="str">
            <v>RSE</v>
          </cell>
          <cell r="J1651" t="str">
            <v>:</v>
          </cell>
          <cell r="K1651" t="str">
            <v>NC</v>
          </cell>
          <cell r="M1651" t="str">
            <v>V</v>
          </cell>
          <cell r="N1651">
            <v>38461.761435185188</v>
          </cell>
          <cell r="O1651" t="str">
            <v>GCHATEAUGIRON</v>
          </cell>
          <cell r="P1651">
            <v>38681.436585648145</v>
          </cell>
        </row>
        <row r="1652">
          <cell r="A1652" t="str">
            <v>1993</v>
          </cell>
          <cell r="B1652" t="str">
            <v>HR</v>
          </cell>
          <cell r="C1652" t="str">
            <v>EN_TE</v>
          </cell>
          <cell r="D1652" t="str">
            <v>A00</v>
          </cell>
          <cell r="E1652" t="str">
            <v>FTE</v>
          </cell>
          <cell r="F1652" t="str">
            <v>T</v>
          </cell>
          <cell r="G1652" t="str">
            <v>TOTAL</v>
          </cell>
          <cell r="H1652" t="str">
            <v>RSE</v>
          </cell>
          <cell r="J1652" t="str">
            <v>:</v>
          </cell>
          <cell r="K1652" t="str">
            <v>NC</v>
          </cell>
          <cell r="M1652" t="str">
            <v>V</v>
          </cell>
          <cell r="N1652">
            <v>38461.761435185188</v>
          </cell>
          <cell r="O1652" t="str">
            <v>GCHATEAUGIRON</v>
          </cell>
          <cell r="P1652">
            <v>38681.436481481483</v>
          </cell>
        </row>
        <row r="1653">
          <cell r="A1653" t="str">
            <v>1992</v>
          </cell>
          <cell r="B1653" t="str">
            <v>HR</v>
          </cell>
          <cell r="C1653" t="str">
            <v>EN_TE</v>
          </cell>
          <cell r="D1653" t="str">
            <v>A00</v>
          </cell>
          <cell r="E1653" t="str">
            <v>FTE</v>
          </cell>
          <cell r="F1653" t="str">
            <v>T</v>
          </cell>
          <cell r="G1653" t="str">
            <v>TOTAL</v>
          </cell>
          <cell r="H1653" t="str">
            <v>RSE</v>
          </cell>
          <cell r="J1653" t="str">
            <v>:</v>
          </cell>
          <cell r="K1653" t="str">
            <v>NC</v>
          </cell>
          <cell r="M1653" t="str">
            <v>V</v>
          </cell>
          <cell r="N1653">
            <v>38461.761435185188</v>
          </cell>
          <cell r="O1653" t="str">
            <v>GCHATEAUGIRON</v>
          </cell>
          <cell r="P1653">
            <v>38681.436388888891</v>
          </cell>
        </row>
        <row r="1654">
          <cell r="A1654" t="str">
            <v>1991</v>
          </cell>
          <cell r="B1654" t="str">
            <v>HR</v>
          </cell>
          <cell r="C1654" t="str">
            <v>EN_TE</v>
          </cell>
          <cell r="D1654" t="str">
            <v>A00</v>
          </cell>
          <cell r="E1654" t="str">
            <v>FTE</v>
          </cell>
          <cell r="F1654" t="str">
            <v>T</v>
          </cell>
          <cell r="G1654" t="str">
            <v>TOTAL</v>
          </cell>
          <cell r="H1654" t="str">
            <v>RSE</v>
          </cell>
          <cell r="J1654" t="str">
            <v>:</v>
          </cell>
          <cell r="K1654" t="str">
            <v>NC</v>
          </cell>
          <cell r="M1654" t="str">
            <v>V</v>
          </cell>
          <cell r="N1654">
            <v>38461.761435185188</v>
          </cell>
          <cell r="O1654" t="str">
            <v>GCHATEAUGIRON</v>
          </cell>
          <cell r="P1654">
            <v>38681.436307870368</v>
          </cell>
        </row>
        <row r="1655">
          <cell r="A1655" t="str">
            <v>1990</v>
          </cell>
          <cell r="B1655" t="str">
            <v>HR</v>
          </cell>
          <cell r="C1655" t="str">
            <v>EN_TE</v>
          </cell>
          <cell r="D1655" t="str">
            <v>A00</v>
          </cell>
          <cell r="E1655" t="str">
            <v>FTE</v>
          </cell>
          <cell r="F1655" t="str">
            <v>T</v>
          </cell>
          <cell r="G1655" t="str">
            <v>TOTAL</v>
          </cell>
          <cell r="H1655" t="str">
            <v>RSE</v>
          </cell>
          <cell r="J1655" t="str">
            <v>:</v>
          </cell>
          <cell r="K1655" t="str">
            <v>NC</v>
          </cell>
          <cell r="M1655" t="str">
            <v>V</v>
          </cell>
          <cell r="N1655">
            <v>38461.761435185188</v>
          </cell>
          <cell r="O1655" t="str">
            <v>GCHATEAUGIRON</v>
          </cell>
          <cell r="P1655">
            <v>38681.436226851853</v>
          </cell>
        </row>
        <row r="1656">
          <cell r="A1656" t="str">
            <v>1989</v>
          </cell>
          <cell r="B1656" t="str">
            <v>HR</v>
          </cell>
          <cell r="C1656" t="str">
            <v>EN_TE</v>
          </cell>
          <cell r="D1656" t="str">
            <v>A00</v>
          </cell>
          <cell r="E1656" t="str">
            <v>FTE</v>
          </cell>
          <cell r="F1656" t="str">
            <v>T</v>
          </cell>
          <cell r="G1656" t="str">
            <v>TOTAL</v>
          </cell>
          <cell r="H1656" t="str">
            <v>RSE</v>
          </cell>
          <cell r="J1656" t="str">
            <v>:</v>
          </cell>
          <cell r="K1656" t="str">
            <v>NC</v>
          </cell>
          <cell r="M1656" t="str">
            <v>V</v>
          </cell>
          <cell r="N1656">
            <v>38461.761435185188</v>
          </cell>
          <cell r="O1656" t="str">
            <v>GCHATEAUGIRON</v>
          </cell>
          <cell r="P1656">
            <v>38681.436168981483</v>
          </cell>
        </row>
        <row r="1657">
          <cell r="A1657" t="str">
            <v>1988</v>
          </cell>
          <cell r="B1657" t="str">
            <v>HR</v>
          </cell>
          <cell r="C1657" t="str">
            <v>EN_TE</v>
          </cell>
          <cell r="D1657" t="str">
            <v>A00</v>
          </cell>
          <cell r="E1657" t="str">
            <v>FTE</v>
          </cell>
          <cell r="F1657" t="str">
            <v>T</v>
          </cell>
          <cell r="G1657" t="str">
            <v>TOTAL</v>
          </cell>
          <cell r="H1657" t="str">
            <v>RSE</v>
          </cell>
          <cell r="J1657" t="str">
            <v>:</v>
          </cell>
          <cell r="K1657" t="str">
            <v>NC</v>
          </cell>
          <cell r="M1657" t="str">
            <v>V</v>
          </cell>
          <cell r="N1657">
            <v>38461.761435185188</v>
          </cell>
          <cell r="O1657" t="str">
            <v>GCHATEAUGIRON</v>
          </cell>
          <cell r="P1657">
            <v>38681.436111111114</v>
          </cell>
        </row>
        <row r="1658">
          <cell r="A1658" t="str">
            <v>1987</v>
          </cell>
          <cell r="B1658" t="str">
            <v>HR</v>
          </cell>
          <cell r="C1658" t="str">
            <v>EN_TE</v>
          </cell>
          <cell r="D1658" t="str">
            <v>A00</v>
          </cell>
          <cell r="E1658" t="str">
            <v>FTE</v>
          </cell>
          <cell r="F1658" t="str">
            <v>T</v>
          </cell>
          <cell r="G1658" t="str">
            <v>TOTAL</v>
          </cell>
          <cell r="H1658" t="str">
            <v>RSE</v>
          </cell>
          <cell r="J1658" t="str">
            <v>:</v>
          </cell>
          <cell r="K1658" t="str">
            <v>NC</v>
          </cell>
          <cell r="M1658" t="str">
            <v>V</v>
          </cell>
          <cell r="N1658">
            <v>38461.761435185188</v>
          </cell>
          <cell r="O1658" t="str">
            <v>GCHATEAUGIRON</v>
          </cell>
          <cell r="P1658">
            <v>38681.436064814814</v>
          </cell>
        </row>
        <row r="1659">
          <cell r="A1659" t="str">
            <v>1986</v>
          </cell>
          <cell r="B1659" t="str">
            <v>HR</v>
          </cell>
          <cell r="C1659" t="str">
            <v>EN_TE</v>
          </cell>
          <cell r="D1659" t="str">
            <v>A00</v>
          </cell>
          <cell r="E1659" t="str">
            <v>FTE</v>
          </cell>
          <cell r="F1659" t="str">
            <v>T</v>
          </cell>
          <cell r="G1659" t="str">
            <v>TOTAL</v>
          </cell>
          <cell r="H1659" t="str">
            <v>RSE</v>
          </cell>
          <cell r="J1659" t="str">
            <v>:</v>
          </cell>
          <cell r="K1659" t="str">
            <v>NC</v>
          </cell>
          <cell r="M1659" t="str">
            <v>V</v>
          </cell>
          <cell r="N1659">
            <v>38461.761435185188</v>
          </cell>
          <cell r="O1659" t="str">
            <v>GCHATEAUGIRON</v>
          </cell>
          <cell r="P1659">
            <v>38681.436018518521</v>
          </cell>
        </row>
        <row r="1660">
          <cell r="A1660" t="str">
            <v>1985</v>
          </cell>
          <cell r="B1660" t="str">
            <v>HR</v>
          </cell>
          <cell r="C1660" t="str">
            <v>EN_TE</v>
          </cell>
          <cell r="D1660" t="str">
            <v>A00</v>
          </cell>
          <cell r="E1660" t="str">
            <v>FTE</v>
          </cell>
          <cell r="F1660" t="str">
            <v>T</v>
          </cell>
          <cell r="G1660" t="str">
            <v>TOTAL</v>
          </cell>
          <cell r="H1660" t="str">
            <v>RSE</v>
          </cell>
          <cell r="J1660" t="str">
            <v>:</v>
          </cell>
          <cell r="K1660" t="str">
            <v>NC</v>
          </cell>
          <cell r="M1660" t="str">
            <v>V</v>
          </cell>
          <cell r="N1660">
            <v>38461.761435185188</v>
          </cell>
          <cell r="O1660" t="str">
            <v>GCHATEAUGIRON</v>
          </cell>
          <cell r="P1660">
            <v>38681.435972222222</v>
          </cell>
        </row>
        <row r="1661">
          <cell r="A1661" t="str">
            <v>1984</v>
          </cell>
          <cell r="B1661" t="str">
            <v>HR</v>
          </cell>
          <cell r="C1661" t="str">
            <v>EN_TE</v>
          </cell>
          <cell r="D1661" t="str">
            <v>A00</v>
          </cell>
          <cell r="E1661" t="str">
            <v>FTE</v>
          </cell>
          <cell r="F1661" t="str">
            <v>T</v>
          </cell>
          <cell r="G1661" t="str">
            <v>TOTAL</v>
          </cell>
          <cell r="H1661" t="str">
            <v>RSE</v>
          </cell>
          <cell r="J1661" t="str">
            <v>:</v>
          </cell>
          <cell r="K1661" t="str">
            <v>NC</v>
          </cell>
          <cell r="M1661" t="str">
            <v>V</v>
          </cell>
          <cell r="N1661">
            <v>38461.761435185188</v>
          </cell>
          <cell r="O1661" t="str">
            <v>GCHATEAUGIRON</v>
          </cell>
          <cell r="P1661">
            <v>38681.435937499999</v>
          </cell>
        </row>
        <row r="1662">
          <cell r="A1662" t="str">
            <v>1983</v>
          </cell>
          <cell r="B1662" t="str">
            <v>HR</v>
          </cell>
          <cell r="C1662" t="str">
            <v>EN_TE</v>
          </cell>
          <cell r="D1662" t="str">
            <v>A00</v>
          </cell>
          <cell r="E1662" t="str">
            <v>FTE</v>
          </cell>
          <cell r="F1662" t="str">
            <v>T</v>
          </cell>
          <cell r="G1662" t="str">
            <v>TOTAL</v>
          </cell>
          <cell r="H1662" t="str">
            <v>RSE</v>
          </cell>
          <cell r="J1662" t="str">
            <v>:</v>
          </cell>
          <cell r="K1662" t="str">
            <v>NC</v>
          </cell>
          <cell r="M1662" t="str">
            <v>V</v>
          </cell>
          <cell r="N1662">
            <v>38461.761435185188</v>
          </cell>
          <cell r="O1662" t="str">
            <v>GCHATEAUGIRON</v>
          </cell>
          <cell r="P1662">
            <v>38681.435902777775</v>
          </cell>
        </row>
        <row r="1663">
          <cell r="A1663" t="str">
            <v>1982</v>
          </cell>
          <cell r="B1663" t="str">
            <v>HR</v>
          </cell>
          <cell r="C1663" t="str">
            <v>EN_TE</v>
          </cell>
          <cell r="D1663" t="str">
            <v>A00</v>
          </cell>
          <cell r="E1663" t="str">
            <v>FTE</v>
          </cell>
          <cell r="F1663" t="str">
            <v>T</v>
          </cell>
          <cell r="G1663" t="str">
            <v>TOTAL</v>
          </cell>
          <cell r="H1663" t="str">
            <v>RSE</v>
          </cell>
          <cell r="J1663" t="str">
            <v>:</v>
          </cell>
          <cell r="K1663" t="str">
            <v>NC</v>
          </cell>
          <cell r="M1663" t="str">
            <v>V</v>
          </cell>
          <cell r="N1663">
            <v>38461.761435185188</v>
          </cell>
          <cell r="O1663" t="str">
            <v>GCHATEAUGIRON</v>
          </cell>
          <cell r="P1663">
            <v>38681.435868055552</v>
          </cell>
        </row>
        <row r="1664">
          <cell r="A1664" t="str">
            <v>1981</v>
          </cell>
          <cell r="B1664" t="str">
            <v>HR</v>
          </cell>
          <cell r="C1664" t="str">
            <v>EN_TE</v>
          </cell>
          <cell r="D1664" t="str">
            <v>A00</v>
          </cell>
          <cell r="E1664" t="str">
            <v>FTE</v>
          </cell>
          <cell r="F1664" t="str">
            <v>T</v>
          </cell>
          <cell r="G1664" t="str">
            <v>TOTAL</v>
          </cell>
          <cell r="H1664" t="str">
            <v>RSE</v>
          </cell>
          <cell r="J1664" t="str">
            <v>:</v>
          </cell>
          <cell r="K1664" t="str">
            <v>NC</v>
          </cell>
          <cell r="M1664" t="str">
            <v>V</v>
          </cell>
          <cell r="N1664">
            <v>38461.761435185188</v>
          </cell>
          <cell r="O1664" t="str">
            <v>GCHATEAUGIRON</v>
          </cell>
          <cell r="P1664">
            <v>38681.435844907406</v>
          </cell>
        </row>
        <row r="1665">
          <cell r="A1665" t="str">
            <v>1980</v>
          </cell>
          <cell r="B1665" t="str">
            <v>HR</v>
          </cell>
          <cell r="C1665" t="str">
            <v>EN_TE</v>
          </cell>
          <cell r="D1665" t="str">
            <v>A00</v>
          </cell>
          <cell r="E1665" t="str">
            <v>FTE</v>
          </cell>
          <cell r="F1665" t="str">
            <v>T</v>
          </cell>
          <cell r="G1665" t="str">
            <v>TOTAL</v>
          </cell>
          <cell r="H1665" t="str">
            <v>RSE</v>
          </cell>
          <cell r="J1665" t="str">
            <v>:</v>
          </cell>
          <cell r="K1665" t="str">
            <v>NC</v>
          </cell>
          <cell r="M1665" t="str">
            <v>V</v>
          </cell>
          <cell r="N1665">
            <v>38461.761435185188</v>
          </cell>
          <cell r="O1665" t="str">
            <v>GCHATEAUGIRON</v>
          </cell>
          <cell r="P1665">
            <v>38681.43582175926</v>
          </cell>
        </row>
        <row r="1666">
          <cell r="A1666" t="str">
            <v>2002</v>
          </cell>
          <cell r="B1666" t="str">
            <v>RO</v>
          </cell>
          <cell r="C1666" t="str">
            <v>EN_TE</v>
          </cell>
          <cell r="D1666" t="str">
            <v>A00</v>
          </cell>
          <cell r="E1666" t="str">
            <v>FTE</v>
          </cell>
          <cell r="F1666" t="str">
            <v>T</v>
          </cell>
          <cell r="G1666" t="str">
            <v>TOTAL</v>
          </cell>
          <cell r="H1666" t="str">
            <v>RSE</v>
          </cell>
          <cell r="I1666">
            <v>11631</v>
          </cell>
          <cell r="K1666" t="str">
            <v>MS</v>
          </cell>
          <cell r="M1666" t="str">
            <v>V</v>
          </cell>
          <cell r="N1666">
            <v>38461.761435185188</v>
          </cell>
          <cell r="O1666" t="str">
            <v>GCHATEAUGIRON</v>
          </cell>
          <cell r="P1666">
            <v>38681.438368055555</v>
          </cell>
          <cell r="Q1666" t="str">
            <v>gchateaug</v>
          </cell>
        </row>
        <row r="1667">
          <cell r="A1667" t="str">
            <v>2001</v>
          </cell>
          <cell r="B1667" t="str">
            <v>RO</v>
          </cell>
          <cell r="C1667" t="str">
            <v>EN_TE</v>
          </cell>
          <cell r="D1667" t="str">
            <v>A00</v>
          </cell>
          <cell r="E1667" t="str">
            <v>FTE</v>
          </cell>
          <cell r="F1667" t="str">
            <v>T</v>
          </cell>
          <cell r="G1667" t="str">
            <v>TOTAL</v>
          </cell>
          <cell r="H1667" t="str">
            <v>RSE</v>
          </cell>
          <cell r="I1667">
            <v>12491</v>
          </cell>
          <cell r="K1667" t="str">
            <v>NC</v>
          </cell>
          <cell r="M1667" t="str">
            <v>V</v>
          </cell>
          <cell r="N1667">
            <v>38461.761435185188</v>
          </cell>
          <cell r="O1667" t="str">
            <v>GCHATEAUGIRON</v>
          </cell>
          <cell r="P1667">
            <v>38681.438055555554</v>
          </cell>
        </row>
        <row r="1668">
          <cell r="A1668" t="str">
            <v>2000</v>
          </cell>
          <cell r="B1668" t="str">
            <v>RO</v>
          </cell>
          <cell r="C1668" t="str">
            <v>EN_TE</v>
          </cell>
          <cell r="D1668" t="str">
            <v>A00</v>
          </cell>
          <cell r="E1668" t="str">
            <v>FTE</v>
          </cell>
          <cell r="F1668" t="str">
            <v>T</v>
          </cell>
          <cell r="G1668" t="str">
            <v>TOTAL</v>
          </cell>
          <cell r="H1668" t="str">
            <v>RSE</v>
          </cell>
          <cell r="I1668">
            <v>13603</v>
          </cell>
          <cell r="K1668" t="str">
            <v>NC</v>
          </cell>
          <cell r="M1668" t="str">
            <v>V</v>
          </cell>
          <cell r="N1668">
            <v>38461.761435185188</v>
          </cell>
          <cell r="O1668" t="str">
            <v>GCHATEAUGIRON</v>
          </cell>
          <cell r="P1668">
            <v>38681.437777777777</v>
          </cell>
        </row>
        <row r="1669">
          <cell r="A1669" t="str">
            <v>1999</v>
          </cell>
          <cell r="B1669" t="str">
            <v>RO</v>
          </cell>
          <cell r="C1669" t="str">
            <v>EN_TE</v>
          </cell>
          <cell r="D1669" t="str">
            <v>A00</v>
          </cell>
          <cell r="E1669" t="str">
            <v>FTE</v>
          </cell>
          <cell r="F1669" t="str">
            <v>T</v>
          </cell>
          <cell r="G1669" t="str">
            <v>TOTAL</v>
          </cell>
          <cell r="H1669" t="str">
            <v>RSE</v>
          </cell>
          <cell r="I1669">
            <v>14979</v>
          </cell>
          <cell r="K1669" t="str">
            <v>NC</v>
          </cell>
          <cell r="M1669" t="str">
            <v>V</v>
          </cell>
          <cell r="N1669">
            <v>38461.761435185188</v>
          </cell>
          <cell r="O1669" t="str">
            <v>GCHATEAUGIRON</v>
          </cell>
          <cell r="P1669">
            <v>38681.4375462963</v>
          </cell>
        </row>
        <row r="1670">
          <cell r="A1670" t="str">
            <v>1998</v>
          </cell>
          <cell r="B1670" t="str">
            <v>RO</v>
          </cell>
          <cell r="C1670" t="str">
            <v>EN_TE</v>
          </cell>
          <cell r="D1670" t="str">
            <v>A00</v>
          </cell>
          <cell r="E1670" t="str">
            <v>FTE</v>
          </cell>
          <cell r="F1670" t="str">
            <v>T</v>
          </cell>
          <cell r="G1670" t="str">
            <v>TOTAL</v>
          </cell>
          <cell r="H1670" t="str">
            <v>RSE</v>
          </cell>
          <cell r="I1670">
            <v>16111</v>
          </cell>
          <cell r="J1670" t="str">
            <v>i</v>
          </cell>
          <cell r="K1670" t="str">
            <v>NC</v>
          </cell>
          <cell r="M1670" t="str">
            <v>V</v>
          </cell>
          <cell r="N1670">
            <v>38461.761435185188</v>
          </cell>
          <cell r="O1670" t="str">
            <v>GCHATEAUGIRON</v>
          </cell>
          <cell r="P1670">
            <v>38681.437303240738</v>
          </cell>
        </row>
        <row r="1671">
          <cell r="A1671" t="str">
            <v>1997</v>
          </cell>
          <cell r="B1671" t="str">
            <v>RO</v>
          </cell>
          <cell r="C1671" t="str">
            <v>EN_TE</v>
          </cell>
          <cell r="D1671" t="str">
            <v>A00</v>
          </cell>
          <cell r="E1671" t="str">
            <v>FTE</v>
          </cell>
          <cell r="F1671" t="str">
            <v>T</v>
          </cell>
          <cell r="G1671" t="str">
            <v>TOTAL</v>
          </cell>
          <cell r="H1671" t="str">
            <v>RSE</v>
          </cell>
          <cell r="I1671">
            <v>18092</v>
          </cell>
          <cell r="J1671" t="str">
            <v>i</v>
          </cell>
          <cell r="K1671" t="str">
            <v>NC</v>
          </cell>
          <cell r="M1671" t="str">
            <v>V</v>
          </cell>
          <cell r="N1671">
            <v>38461.761435185188</v>
          </cell>
          <cell r="O1671" t="str">
            <v>GCHATEAUGIRON</v>
          </cell>
          <cell r="P1671">
            <v>38681.437106481484</v>
          </cell>
        </row>
        <row r="1672">
          <cell r="A1672" t="str">
            <v>1996</v>
          </cell>
          <cell r="B1672" t="str">
            <v>RO</v>
          </cell>
          <cell r="C1672" t="str">
            <v>EN_TE</v>
          </cell>
          <cell r="D1672" t="str">
            <v>A00</v>
          </cell>
          <cell r="E1672" t="str">
            <v>FTE</v>
          </cell>
          <cell r="F1672" t="str">
            <v>T</v>
          </cell>
          <cell r="G1672" t="str">
            <v>TOTAL</v>
          </cell>
          <cell r="H1672" t="str">
            <v>RSE</v>
          </cell>
          <cell r="I1672">
            <v>20948</v>
          </cell>
          <cell r="J1672" t="str">
            <v>i</v>
          </cell>
          <cell r="K1672" t="str">
            <v>NC</v>
          </cell>
          <cell r="M1672" t="str">
            <v>V</v>
          </cell>
          <cell r="N1672">
            <v>38461.761435185188</v>
          </cell>
          <cell r="O1672" t="str">
            <v>GCHATEAUGIRON</v>
          </cell>
          <cell r="P1672">
            <v>38681.436921296299</v>
          </cell>
        </row>
        <row r="1673">
          <cell r="A1673" t="str">
            <v>1995</v>
          </cell>
          <cell r="B1673" t="str">
            <v>RO</v>
          </cell>
          <cell r="C1673" t="str">
            <v>EN_TE</v>
          </cell>
          <cell r="D1673" t="str">
            <v>A00</v>
          </cell>
          <cell r="E1673" t="str">
            <v>FTE</v>
          </cell>
          <cell r="F1673" t="str">
            <v>T</v>
          </cell>
          <cell r="G1673" t="str">
            <v>TOTAL</v>
          </cell>
          <cell r="H1673" t="str">
            <v>RSE</v>
          </cell>
          <cell r="J1673" t="str">
            <v>:</v>
          </cell>
          <cell r="K1673" t="str">
            <v>NC</v>
          </cell>
          <cell r="M1673" t="str">
            <v>V</v>
          </cell>
          <cell r="N1673">
            <v>38461.761435185188</v>
          </cell>
          <cell r="O1673" t="str">
            <v>GCHATEAUGIRON</v>
          </cell>
          <cell r="P1673">
            <v>38681.436759259261</v>
          </cell>
        </row>
        <row r="1674">
          <cell r="A1674" t="str">
            <v>1994</v>
          </cell>
          <cell r="B1674" t="str">
            <v>RO</v>
          </cell>
          <cell r="C1674" t="str">
            <v>EN_TE</v>
          </cell>
          <cell r="D1674" t="str">
            <v>A00</v>
          </cell>
          <cell r="E1674" t="str">
            <v>FTE</v>
          </cell>
          <cell r="F1674" t="str">
            <v>T</v>
          </cell>
          <cell r="G1674" t="str">
            <v>TOTAL</v>
          </cell>
          <cell r="H1674" t="str">
            <v>RSE</v>
          </cell>
          <cell r="J1674" t="str">
            <v>:</v>
          </cell>
          <cell r="K1674" t="str">
            <v>NC</v>
          </cell>
          <cell r="M1674" t="str">
            <v>V</v>
          </cell>
          <cell r="N1674">
            <v>38461.761435185188</v>
          </cell>
          <cell r="O1674" t="str">
            <v>GCHATEAUGIRON</v>
          </cell>
          <cell r="P1674">
            <v>38681.436620370368</v>
          </cell>
        </row>
        <row r="1675">
          <cell r="A1675" t="str">
            <v>1993</v>
          </cell>
          <cell r="B1675" t="str">
            <v>RO</v>
          </cell>
          <cell r="C1675" t="str">
            <v>EN_TE</v>
          </cell>
          <cell r="D1675" t="str">
            <v>A00</v>
          </cell>
          <cell r="E1675" t="str">
            <v>FTE</v>
          </cell>
          <cell r="F1675" t="str">
            <v>T</v>
          </cell>
          <cell r="G1675" t="str">
            <v>TOTAL</v>
          </cell>
          <cell r="H1675" t="str">
            <v>RSE</v>
          </cell>
          <cell r="J1675" t="str">
            <v>:</v>
          </cell>
          <cell r="K1675" t="str">
            <v>NC</v>
          </cell>
          <cell r="M1675" t="str">
            <v>V</v>
          </cell>
          <cell r="N1675">
            <v>38461.761435185188</v>
          </cell>
          <cell r="O1675" t="str">
            <v>GCHATEAUGIRON</v>
          </cell>
          <cell r="P1675">
            <v>38681.43650462963</v>
          </cell>
        </row>
        <row r="1676">
          <cell r="A1676" t="str">
            <v>1992</v>
          </cell>
          <cell r="B1676" t="str">
            <v>RO</v>
          </cell>
          <cell r="C1676" t="str">
            <v>EN_TE</v>
          </cell>
          <cell r="D1676" t="str">
            <v>A00</v>
          </cell>
          <cell r="E1676" t="str">
            <v>FTE</v>
          </cell>
          <cell r="F1676" t="str">
            <v>T</v>
          </cell>
          <cell r="G1676" t="str">
            <v>TOTAL</v>
          </cell>
          <cell r="H1676" t="str">
            <v>RSE</v>
          </cell>
          <cell r="J1676" t="str">
            <v>:</v>
          </cell>
          <cell r="K1676" t="str">
            <v>NC</v>
          </cell>
          <cell r="M1676" t="str">
            <v>V</v>
          </cell>
          <cell r="N1676">
            <v>38461.761435185188</v>
          </cell>
          <cell r="O1676" t="str">
            <v>GCHATEAUGIRON</v>
          </cell>
          <cell r="P1676">
            <v>38681.436412037037</v>
          </cell>
        </row>
        <row r="1677">
          <cell r="A1677" t="str">
            <v>1991</v>
          </cell>
          <cell r="B1677" t="str">
            <v>RO</v>
          </cell>
          <cell r="C1677" t="str">
            <v>EN_TE</v>
          </cell>
          <cell r="D1677" t="str">
            <v>A00</v>
          </cell>
          <cell r="E1677" t="str">
            <v>FTE</v>
          </cell>
          <cell r="F1677" t="str">
            <v>T</v>
          </cell>
          <cell r="G1677" t="str">
            <v>TOTAL</v>
          </cell>
          <cell r="H1677" t="str">
            <v>RSE</v>
          </cell>
          <cell r="J1677" t="str">
            <v>:</v>
          </cell>
          <cell r="K1677" t="str">
            <v>NC</v>
          </cell>
          <cell r="M1677" t="str">
            <v>V</v>
          </cell>
          <cell r="N1677">
            <v>38461.761435185188</v>
          </cell>
          <cell r="O1677" t="str">
            <v>GCHATEAUGIRON</v>
          </cell>
          <cell r="P1677">
            <v>38681.436331018522</v>
          </cell>
        </row>
        <row r="1678">
          <cell r="A1678" t="str">
            <v>1990</v>
          </cell>
          <cell r="B1678" t="str">
            <v>RO</v>
          </cell>
          <cell r="C1678" t="str">
            <v>EN_TE</v>
          </cell>
          <cell r="D1678" t="str">
            <v>A00</v>
          </cell>
          <cell r="E1678" t="str">
            <v>FTE</v>
          </cell>
          <cell r="F1678" t="str">
            <v>T</v>
          </cell>
          <cell r="G1678" t="str">
            <v>TOTAL</v>
          </cell>
          <cell r="H1678" t="str">
            <v>RSE</v>
          </cell>
          <cell r="J1678" t="str">
            <v>:</v>
          </cell>
          <cell r="K1678" t="str">
            <v>NC</v>
          </cell>
          <cell r="M1678" t="str">
            <v>V</v>
          </cell>
          <cell r="N1678">
            <v>38461.761435185188</v>
          </cell>
          <cell r="O1678" t="str">
            <v>GCHATEAUGIRON</v>
          </cell>
          <cell r="P1678">
            <v>38681.436261574076</v>
          </cell>
        </row>
        <row r="1679">
          <cell r="A1679" t="str">
            <v>1989</v>
          </cell>
          <cell r="B1679" t="str">
            <v>RO</v>
          </cell>
          <cell r="C1679" t="str">
            <v>EN_TE</v>
          </cell>
          <cell r="D1679" t="str">
            <v>A00</v>
          </cell>
          <cell r="E1679" t="str">
            <v>FTE</v>
          </cell>
          <cell r="F1679" t="str">
            <v>T</v>
          </cell>
          <cell r="G1679" t="str">
            <v>TOTAL</v>
          </cell>
          <cell r="H1679" t="str">
            <v>RSE</v>
          </cell>
          <cell r="J1679" t="str">
            <v>:</v>
          </cell>
          <cell r="K1679" t="str">
            <v>NC</v>
          </cell>
          <cell r="M1679" t="str">
            <v>V</v>
          </cell>
          <cell r="N1679">
            <v>38461.761435185188</v>
          </cell>
          <cell r="O1679" t="str">
            <v>GCHATEAUGIRON</v>
          </cell>
          <cell r="P1679">
            <v>38681.436192129629</v>
          </cell>
        </row>
        <row r="1680">
          <cell r="A1680" t="str">
            <v>1988</v>
          </cell>
          <cell r="B1680" t="str">
            <v>RO</v>
          </cell>
          <cell r="C1680" t="str">
            <v>EN_TE</v>
          </cell>
          <cell r="D1680" t="str">
            <v>A00</v>
          </cell>
          <cell r="E1680" t="str">
            <v>FTE</v>
          </cell>
          <cell r="F1680" t="str">
            <v>T</v>
          </cell>
          <cell r="G1680" t="str">
            <v>TOTAL</v>
          </cell>
          <cell r="H1680" t="str">
            <v>RSE</v>
          </cell>
          <cell r="J1680" t="str">
            <v>:</v>
          </cell>
          <cell r="K1680" t="str">
            <v>NC</v>
          </cell>
          <cell r="M1680" t="str">
            <v>V</v>
          </cell>
          <cell r="N1680">
            <v>38461.761435185188</v>
          </cell>
          <cell r="O1680" t="str">
            <v>GCHATEAUGIRON</v>
          </cell>
          <cell r="P1680">
            <v>38681.43613425926</v>
          </cell>
        </row>
        <row r="1681">
          <cell r="A1681" t="str">
            <v>1987</v>
          </cell>
          <cell r="B1681" t="str">
            <v>RO</v>
          </cell>
          <cell r="C1681" t="str">
            <v>EN_TE</v>
          </cell>
          <cell r="D1681" t="str">
            <v>A00</v>
          </cell>
          <cell r="E1681" t="str">
            <v>FTE</v>
          </cell>
          <cell r="F1681" t="str">
            <v>T</v>
          </cell>
          <cell r="G1681" t="str">
            <v>TOTAL</v>
          </cell>
          <cell r="H1681" t="str">
            <v>RSE</v>
          </cell>
          <cell r="J1681" t="str">
            <v>:</v>
          </cell>
          <cell r="K1681" t="str">
            <v>NC</v>
          </cell>
          <cell r="M1681" t="str">
            <v>V</v>
          </cell>
          <cell r="N1681">
            <v>38461.761435185188</v>
          </cell>
          <cell r="O1681" t="str">
            <v>GCHATEAUGIRON</v>
          </cell>
          <cell r="P1681">
            <v>38681.436076388891</v>
          </cell>
        </row>
        <row r="1682">
          <cell r="A1682" t="str">
            <v>1986</v>
          </cell>
          <cell r="B1682" t="str">
            <v>RO</v>
          </cell>
          <cell r="C1682" t="str">
            <v>EN_TE</v>
          </cell>
          <cell r="D1682" t="str">
            <v>A00</v>
          </cell>
          <cell r="E1682" t="str">
            <v>FTE</v>
          </cell>
          <cell r="F1682" t="str">
            <v>T</v>
          </cell>
          <cell r="G1682" t="str">
            <v>TOTAL</v>
          </cell>
          <cell r="H1682" t="str">
            <v>RSE</v>
          </cell>
          <cell r="J1682" t="str">
            <v>:</v>
          </cell>
          <cell r="K1682" t="str">
            <v>NC</v>
          </cell>
          <cell r="M1682" t="str">
            <v>V</v>
          </cell>
          <cell r="N1682">
            <v>38461.761435185188</v>
          </cell>
          <cell r="O1682" t="str">
            <v>GCHATEAUGIRON</v>
          </cell>
          <cell r="P1682">
            <v>38681.436030092591</v>
          </cell>
        </row>
        <row r="1683">
          <cell r="A1683" t="str">
            <v>1985</v>
          </cell>
          <cell r="B1683" t="str">
            <v>RO</v>
          </cell>
          <cell r="C1683" t="str">
            <v>EN_TE</v>
          </cell>
          <cell r="D1683" t="str">
            <v>A00</v>
          </cell>
          <cell r="E1683" t="str">
            <v>FTE</v>
          </cell>
          <cell r="F1683" t="str">
            <v>T</v>
          </cell>
          <cell r="G1683" t="str">
            <v>TOTAL</v>
          </cell>
          <cell r="H1683" t="str">
            <v>RSE</v>
          </cell>
          <cell r="J1683" t="str">
            <v>:</v>
          </cell>
          <cell r="K1683" t="str">
            <v>NC</v>
          </cell>
          <cell r="M1683" t="str">
            <v>V</v>
          </cell>
          <cell r="N1683">
            <v>38461.761435185188</v>
          </cell>
          <cell r="O1683" t="str">
            <v>GCHATEAUGIRON</v>
          </cell>
          <cell r="P1683">
            <v>38681.435983796298</v>
          </cell>
        </row>
        <row r="1684">
          <cell r="A1684" t="str">
            <v>1984</v>
          </cell>
          <cell r="B1684" t="str">
            <v>RO</v>
          </cell>
          <cell r="C1684" t="str">
            <v>EN_TE</v>
          </cell>
          <cell r="D1684" t="str">
            <v>A00</v>
          </cell>
          <cell r="E1684" t="str">
            <v>FTE</v>
          </cell>
          <cell r="F1684" t="str">
            <v>T</v>
          </cell>
          <cell r="G1684" t="str">
            <v>TOTAL</v>
          </cell>
          <cell r="H1684" t="str">
            <v>RSE</v>
          </cell>
          <cell r="J1684" t="str">
            <v>:</v>
          </cell>
          <cell r="K1684" t="str">
            <v>NC</v>
          </cell>
          <cell r="M1684" t="str">
            <v>V</v>
          </cell>
          <cell r="N1684">
            <v>38461.761435185188</v>
          </cell>
          <cell r="O1684" t="str">
            <v>GCHATEAUGIRON</v>
          </cell>
          <cell r="P1684">
            <v>38681.435949074075</v>
          </cell>
        </row>
        <row r="1685">
          <cell r="A1685" t="str">
            <v>1983</v>
          </cell>
          <cell r="B1685" t="str">
            <v>RO</v>
          </cell>
          <cell r="C1685" t="str">
            <v>EN_TE</v>
          </cell>
          <cell r="D1685" t="str">
            <v>A00</v>
          </cell>
          <cell r="E1685" t="str">
            <v>FTE</v>
          </cell>
          <cell r="F1685" t="str">
            <v>T</v>
          </cell>
          <cell r="G1685" t="str">
            <v>TOTAL</v>
          </cell>
          <cell r="H1685" t="str">
            <v>RSE</v>
          </cell>
          <cell r="J1685" t="str">
            <v>:</v>
          </cell>
          <cell r="K1685" t="str">
            <v>NC</v>
          </cell>
          <cell r="M1685" t="str">
            <v>V</v>
          </cell>
          <cell r="N1685">
            <v>38461.761435185188</v>
          </cell>
          <cell r="O1685" t="str">
            <v>GCHATEAUGIRON</v>
          </cell>
          <cell r="P1685">
            <v>38681.435914351852</v>
          </cell>
        </row>
        <row r="1686">
          <cell r="A1686" t="str">
            <v>1982</v>
          </cell>
          <cell r="B1686" t="str">
            <v>RO</v>
          </cell>
          <cell r="C1686" t="str">
            <v>EN_TE</v>
          </cell>
          <cell r="D1686" t="str">
            <v>A00</v>
          </cell>
          <cell r="E1686" t="str">
            <v>FTE</v>
          </cell>
          <cell r="F1686" t="str">
            <v>T</v>
          </cell>
          <cell r="G1686" t="str">
            <v>TOTAL</v>
          </cell>
          <cell r="H1686" t="str">
            <v>RSE</v>
          </cell>
          <cell r="J1686" t="str">
            <v>:</v>
          </cell>
          <cell r="K1686" t="str">
            <v>NC</v>
          </cell>
          <cell r="M1686" t="str">
            <v>V</v>
          </cell>
          <cell r="N1686">
            <v>38461.761435185188</v>
          </cell>
          <cell r="O1686" t="str">
            <v>GCHATEAUGIRON</v>
          </cell>
          <cell r="P1686">
            <v>38681.435879629629</v>
          </cell>
        </row>
        <row r="1687">
          <cell r="A1687" t="str">
            <v>1981</v>
          </cell>
          <cell r="B1687" t="str">
            <v>RO</v>
          </cell>
          <cell r="C1687" t="str">
            <v>EN_TE</v>
          </cell>
          <cell r="D1687" t="str">
            <v>A00</v>
          </cell>
          <cell r="E1687" t="str">
            <v>FTE</v>
          </cell>
          <cell r="F1687" t="str">
            <v>T</v>
          </cell>
          <cell r="G1687" t="str">
            <v>TOTAL</v>
          </cell>
          <cell r="H1687" t="str">
            <v>RSE</v>
          </cell>
          <cell r="J1687" t="str">
            <v>:</v>
          </cell>
          <cell r="K1687" t="str">
            <v>NC</v>
          </cell>
          <cell r="M1687" t="str">
            <v>V</v>
          </cell>
          <cell r="N1687">
            <v>38461.761435185188</v>
          </cell>
          <cell r="O1687" t="str">
            <v>GCHATEAUGIRON</v>
          </cell>
          <cell r="P1687">
            <v>38681.435844907406</v>
          </cell>
        </row>
        <row r="1688">
          <cell r="A1688" t="str">
            <v>1980</v>
          </cell>
          <cell r="B1688" t="str">
            <v>RO</v>
          </cell>
          <cell r="C1688" t="str">
            <v>EN_TE</v>
          </cell>
          <cell r="D1688" t="str">
            <v>A00</v>
          </cell>
          <cell r="E1688" t="str">
            <v>FTE</v>
          </cell>
          <cell r="F1688" t="str">
            <v>T</v>
          </cell>
          <cell r="G1688" t="str">
            <v>TOTAL</v>
          </cell>
          <cell r="H1688" t="str">
            <v>RSE</v>
          </cell>
          <cell r="J1688" t="str">
            <v>:</v>
          </cell>
          <cell r="K1688" t="str">
            <v>NC</v>
          </cell>
          <cell r="M1688" t="str">
            <v>V</v>
          </cell>
          <cell r="N1688">
            <v>38461.761435185188</v>
          </cell>
          <cell r="O1688" t="str">
            <v>GCHATEAUGIRON</v>
          </cell>
          <cell r="P1688">
            <v>38681.43582175926</v>
          </cell>
        </row>
        <row r="1689">
          <cell r="A1689" t="str">
            <v>1994</v>
          </cell>
          <cell r="B1689" t="str">
            <v>RO</v>
          </cell>
          <cell r="C1689" t="str">
            <v>TOTAL</v>
          </cell>
          <cell r="D1689" t="str">
            <v>A00</v>
          </cell>
          <cell r="E1689" t="str">
            <v>FTE</v>
          </cell>
          <cell r="F1689" t="str">
            <v>T</v>
          </cell>
          <cell r="G1689" t="str">
            <v>TOTAL</v>
          </cell>
          <cell r="H1689" t="str">
            <v>RSE</v>
          </cell>
          <cell r="I1689">
            <v>33751</v>
          </cell>
          <cell r="J1689" t="str">
            <v>i</v>
          </cell>
          <cell r="K1689" t="str">
            <v>NC</v>
          </cell>
          <cell r="M1689" t="str">
            <v>V</v>
          </cell>
          <cell r="N1689">
            <v>38461.761446759258</v>
          </cell>
          <cell r="O1689" t="str">
            <v>GCHATEAUGIRON</v>
          </cell>
          <cell r="P1689">
            <v>38681.436620370368</v>
          </cell>
        </row>
        <row r="1690">
          <cell r="A1690" t="str">
            <v>1993</v>
          </cell>
          <cell r="B1690" t="str">
            <v>RO</v>
          </cell>
          <cell r="C1690" t="str">
            <v>TOTAL</v>
          </cell>
          <cell r="D1690" t="str">
            <v>A00</v>
          </cell>
          <cell r="E1690" t="str">
            <v>FTE</v>
          </cell>
          <cell r="F1690" t="str">
            <v>T</v>
          </cell>
          <cell r="G1690" t="str">
            <v>TOTAL</v>
          </cell>
          <cell r="H1690" t="str">
            <v>RSE</v>
          </cell>
          <cell r="I1690">
            <v>38612</v>
          </cell>
          <cell r="J1690" t="str">
            <v>i</v>
          </cell>
          <cell r="K1690" t="str">
            <v>NC</v>
          </cell>
          <cell r="M1690" t="str">
            <v>V</v>
          </cell>
          <cell r="N1690">
            <v>38461.761446759258</v>
          </cell>
          <cell r="O1690" t="str">
            <v>GCHATEAUGIRON</v>
          </cell>
          <cell r="P1690">
            <v>38681.436516203707</v>
          </cell>
        </row>
        <row r="1691">
          <cell r="A1691" t="str">
            <v>1992</v>
          </cell>
          <cell r="B1691" t="str">
            <v>RO</v>
          </cell>
          <cell r="C1691" t="str">
            <v>TOTAL</v>
          </cell>
          <cell r="D1691" t="str">
            <v>A00</v>
          </cell>
          <cell r="E1691" t="str">
            <v>FTE</v>
          </cell>
          <cell r="F1691" t="str">
            <v>T</v>
          </cell>
          <cell r="G1691" t="str">
            <v>TOTAL</v>
          </cell>
          <cell r="H1691" t="str">
            <v>RSE</v>
          </cell>
          <cell r="J1691" t="str">
            <v>:</v>
          </cell>
          <cell r="K1691" t="str">
            <v>NC</v>
          </cell>
          <cell r="M1691" t="str">
            <v>V</v>
          </cell>
          <cell r="N1691">
            <v>38461.761446759258</v>
          </cell>
          <cell r="O1691" t="str">
            <v>GCHATEAUGIRON</v>
          </cell>
          <cell r="P1691">
            <v>38681.436423611114</v>
          </cell>
        </row>
        <row r="1692">
          <cell r="A1692" t="str">
            <v>1991</v>
          </cell>
          <cell r="B1692" t="str">
            <v>RO</v>
          </cell>
          <cell r="C1692" t="str">
            <v>TOTAL</v>
          </cell>
          <cell r="D1692" t="str">
            <v>A00</v>
          </cell>
          <cell r="E1692" t="str">
            <v>FTE</v>
          </cell>
          <cell r="F1692" t="str">
            <v>T</v>
          </cell>
          <cell r="G1692" t="str">
            <v>TOTAL</v>
          </cell>
          <cell r="H1692" t="str">
            <v>RSE</v>
          </cell>
          <cell r="J1692" t="str">
            <v>:</v>
          </cell>
          <cell r="K1692" t="str">
            <v>NC</v>
          </cell>
          <cell r="M1692" t="str">
            <v>V</v>
          </cell>
          <cell r="N1692">
            <v>38461.761446759258</v>
          </cell>
          <cell r="O1692" t="str">
            <v>GCHATEAUGIRON</v>
          </cell>
          <cell r="P1692">
            <v>38681.436331018522</v>
          </cell>
        </row>
        <row r="1693">
          <cell r="A1693" t="str">
            <v>1990</v>
          </cell>
          <cell r="B1693" t="str">
            <v>RO</v>
          </cell>
          <cell r="C1693" t="str">
            <v>TOTAL</v>
          </cell>
          <cell r="D1693" t="str">
            <v>A00</v>
          </cell>
          <cell r="E1693" t="str">
            <v>FTE</v>
          </cell>
          <cell r="F1693" t="str">
            <v>T</v>
          </cell>
          <cell r="G1693" t="str">
            <v>TOTAL</v>
          </cell>
          <cell r="H1693" t="str">
            <v>RSE</v>
          </cell>
          <cell r="J1693" t="str">
            <v>:</v>
          </cell>
          <cell r="K1693" t="str">
            <v>NC</v>
          </cell>
          <cell r="M1693" t="str">
            <v>V</v>
          </cell>
          <cell r="N1693">
            <v>38461.761446759258</v>
          </cell>
          <cell r="O1693" t="str">
            <v>GCHATEAUGIRON</v>
          </cell>
          <cell r="P1693">
            <v>38681.436261574076</v>
          </cell>
        </row>
        <row r="1694">
          <cell r="A1694" t="str">
            <v>1989</v>
          </cell>
          <cell r="B1694" t="str">
            <v>RO</v>
          </cell>
          <cell r="C1694" t="str">
            <v>TOTAL</v>
          </cell>
          <cell r="D1694" t="str">
            <v>A00</v>
          </cell>
          <cell r="E1694" t="str">
            <v>FTE</v>
          </cell>
          <cell r="F1694" t="str">
            <v>T</v>
          </cell>
          <cell r="G1694" t="str">
            <v>TOTAL</v>
          </cell>
          <cell r="H1694" t="str">
            <v>RSE</v>
          </cell>
          <cell r="J1694" t="str">
            <v>:</v>
          </cell>
          <cell r="K1694" t="str">
            <v>NC</v>
          </cell>
          <cell r="M1694" t="str">
            <v>V</v>
          </cell>
          <cell r="N1694">
            <v>38461.761446759258</v>
          </cell>
          <cell r="O1694" t="str">
            <v>GCHATEAUGIRON</v>
          </cell>
          <cell r="P1694">
            <v>38681.436192129629</v>
          </cell>
        </row>
        <row r="1695">
          <cell r="A1695" t="str">
            <v>1988</v>
          </cell>
          <cell r="B1695" t="str">
            <v>RO</v>
          </cell>
          <cell r="C1695" t="str">
            <v>TOTAL</v>
          </cell>
          <cell r="D1695" t="str">
            <v>A00</v>
          </cell>
          <cell r="E1695" t="str">
            <v>FTE</v>
          </cell>
          <cell r="F1695" t="str">
            <v>T</v>
          </cell>
          <cell r="G1695" t="str">
            <v>TOTAL</v>
          </cell>
          <cell r="H1695" t="str">
            <v>RSE</v>
          </cell>
          <cell r="J1695" t="str">
            <v>:</v>
          </cell>
          <cell r="K1695" t="str">
            <v>NC</v>
          </cell>
          <cell r="M1695" t="str">
            <v>V</v>
          </cell>
          <cell r="N1695">
            <v>38461.761446759258</v>
          </cell>
          <cell r="O1695" t="str">
            <v>GCHATEAUGIRON</v>
          </cell>
          <cell r="P1695">
            <v>38681.43613425926</v>
          </cell>
        </row>
        <row r="1696">
          <cell r="A1696" t="str">
            <v>1987</v>
          </cell>
          <cell r="B1696" t="str">
            <v>RO</v>
          </cell>
          <cell r="C1696" t="str">
            <v>TOTAL</v>
          </cell>
          <cell r="D1696" t="str">
            <v>A00</v>
          </cell>
          <cell r="E1696" t="str">
            <v>FTE</v>
          </cell>
          <cell r="F1696" t="str">
            <v>T</v>
          </cell>
          <cell r="G1696" t="str">
            <v>TOTAL</v>
          </cell>
          <cell r="H1696" t="str">
            <v>RSE</v>
          </cell>
          <cell r="J1696" t="str">
            <v>:</v>
          </cell>
          <cell r="K1696" t="str">
            <v>NC</v>
          </cell>
          <cell r="M1696" t="str">
            <v>V</v>
          </cell>
          <cell r="N1696">
            <v>38461.761446759258</v>
          </cell>
          <cell r="O1696" t="str">
            <v>GCHATEAUGIRON</v>
          </cell>
          <cell r="P1696">
            <v>38681.436076388891</v>
          </cell>
        </row>
        <row r="1697">
          <cell r="A1697" t="str">
            <v>1986</v>
          </cell>
          <cell r="B1697" t="str">
            <v>RO</v>
          </cell>
          <cell r="C1697" t="str">
            <v>TOTAL</v>
          </cell>
          <cell r="D1697" t="str">
            <v>A00</v>
          </cell>
          <cell r="E1697" t="str">
            <v>FTE</v>
          </cell>
          <cell r="F1697" t="str">
            <v>T</v>
          </cell>
          <cell r="G1697" t="str">
            <v>TOTAL</v>
          </cell>
          <cell r="H1697" t="str">
            <v>RSE</v>
          </cell>
          <cell r="J1697" t="str">
            <v>:</v>
          </cell>
          <cell r="K1697" t="str">
            <v>NC</v>
          </cell>
          <cell r="M1697" t="str">
            <v>V</v>
          </cell>
          <cell r="N1697">
            <v>38461.761446759258</v>
          </cell>
          <cell r="O1697" t="str">
            <v>GCHATEAUGIRON</v>
          </cell>
          <cell r="P1697">
            <v>38681.436030092591</v>
          </cell>
        </row>
        <row r="1698">
          <cell r="A1698" t="str">
            <v>1985</v>
          </cell>
          <cell r="B1698" t="str">
            <v>RO</v>
          </cell>
          <cell r="C1698" t="str">
            <v>TOTAL</v>
          </cell>
          <cell r="D1698" t="str">
            <v>A00</v>
          </cell>
          <cell r="E1698" t="str">
            <v>FTE</v>
          </cell>
          <cell r="F1698" t="str">
            <v>T</v>
          </cell>
          <cell r="G1698" t="str">
            <v>TOTAL</v>
          </cell>
          <cell r="H1698" t="str">
            <v>RSE</v>
          </cell>
          <cell r="J1698" t="str">
            <v>:</v>
          </cell>
          <cell r="K1698" t="str">
            <v>NC</v>
          </cell>
          <cell r="M1698" t="str">
            <v>V</v>
          </cell>
          <cell r="N1698">
            <v>38461.761446759258</v>
          </cell>
          <cell r="O1698" t="str">
            <v>GCHATEAUGIRON</v>
          </cell>
          <cell r="P1698">
            <v>38681.435983796298</v>
          </cell>
        </row>
        <row r="1699">
          <cell r="A1699" t="str">
            <v>1984</v>
          </cell>
          <cell r="B1699" t="str">
            <v>RO</v>
          </cell>
          <cell r="C1699" t="str">
            <v>TOTAL</v>
          </cell>
          <cell r="D1699" t="str">
            <v>A00</v>
          </cell>
          <cell r="E1699" t="str">
            <v>FTE</v>
          </cell>
          <cell r="F1699" t="str">
            <v>T</v>
          </cell>
          <cell r="G1699" t="str">
            <v>TOTAL</v>
          </cell>
          <cell r="H1699" t="str">
            <v>RSE</v>
          </cell>
          <cell r="J1699" t="str">
            <v>:</v>
          </cell>
          <cell r="K1699" t="str">
            <v>NC</v>
          </cell>
          <cell r="M1699" t="str">
            <v>V</v>
          </cell>
          <cell r="N1699">
            <v>38461.761446759258</v>
          </cell>
          <cell r="O1699" t="str">
            <v>GCHATEAUGIRON</v>
          </cell>
          <cell r="P1699">
            <v>38681.435949074075</v>
          </cell>
        </row>
        <row r="1700">
          <cell r="A1700" t="str">
            <v>1983</v>
          </cell>
          <cell r="B1700" t="str">
            <v>RO</v>
          </cell>
          <cell r="C1700" t="str">
            <v>TOTAL</v>
          </cell>
          <cell r="D1700" t="str">
            <v>A00</v>
          </cell>
          <cell r="E1700" t="str">
            <v>FTE</v>
          </cell>
          <cell r="F1700" t="str">
            <v>T</v>
          </cell>
          <cell r="G1700" t="str">
            <v>TOTAL</v>
          </cell>
          <cell r="H1700" t="str">
            <v>RSE</v>
          </cell>
          <cell r="J1700" t="str">
            <v>:</v>
          </cell>
          <cell r="K1700" t="str">
            <v>NC</v>
          </cell>
          <cell r="M1700" t="str">
            <v>V</v>
          </cell>
          <cell r="N1700">
            <v>38461.761446759258</v>
          </cell>
          <cell r="O1700" t="str">
            <v>GCHATEAUGIRON</v>
          </cell>
          <cell r="P1700">
            <v>38681.435914351852</v>
          </cell>
        </row>
        <row r="1701">
          <cell r="A1701" t="str">
            <v>1982</v>
          </cell>
          <cell r="B1701" t="str">
            <v>RO</v>
          </cell>
          <cell r="C1701" t="str">
            <v>TOTAL</v>
          </cell>
          <cell r="D1701" t="str">
            <v>A00</v>
          </cell>
          <cell r="E1701" t="str">
            <v>FTE</v>
          </cell>
          <cell r="F1701" t="str">
            <v>T</v>
          </cell>
          <cell r="G1701" t="str">
            <v>TOTAL</v>
          </cell>
          <cell r="H1701" t="str">
            <v>RSE</v>
          </cell>
          <cell r="J1701" t="str">
            <v>:</v>
          </cell>
          <cell r="K1701" t="str">
            <v>NC</v>
          </cell>
          <cell r="M1701" t="str">
            <v>V</v>
          </cell>
          <cell r="N1701">
            <v>38461.761446759258</v>
          </cell>
          <cell r="O1701" t="str">
            <v>GCHATEAUGIRON</v>
          </cell>
          <cell r="P1701">
            <v>38681.435879629629</v>
          </cell>
        </row>
        <row r="1702">
          <cell r="A1702" t="str">
            <v>1981</v>
          </cell>
          <cell r="B1702" t="str">
            <v>RO</v>
          </cell>
          <cell r="C1702" t="str">
            <v>TOTAL</v>
          </cell>
          <cell r="D1702" t="str">
            <v>A00</v>
          </cell>
          <cell r="E1702" t="str">
            <v>FTE</v>
          </cell>
          <cell r="F1702" t="str">
            <v>T</v>
          </cell>
          <cell r="G1702" t="str">
            <v>TOTAL</v>
          </cell>
          <cell r="H1702" t="str">
            <v>RSE</v>
          </cell>
          <cell r="J1702" t="str">
            <v>:</v>
          </cell>
          <cell r="K1702" t="str">
            <v>NC</v>
          </cell>
          <cell r="M1702" t="str">
            <v>V</v>
          </cell>
          <cell r="N1702">
            <v>38461.761446759258</v>
          </cell>
          <cell r="O1702" t="str">
            <v>GCHATEAUGIRON</v>
          </cell>
          <cell r="P1702">
            <v>38681.435856481483</v>
          </cell>
        </row>
        <row r="1703">
          <cell r="A1703" t="str">
            <v>1980</v>
          </cell>
          <cell r="B1703" t="str">
            <v>RO</v>
          </cell>
          <cell r="C1703" t="str">
            <v>TOTAL</v>
          </cell>
          <cell r="D1703" t="str">
            <v>A00</v>
          </cell>
          <cell r="E1703" t="str">
            <v>FTE</v>
          </cell>
          <cell r="F1703" t="str">
            <v>T</v>
          </cell>
          <cell r="G1703" t="str">
            <v>TOTAL</v>
          </cell>
          <cell r="H1703" t="str">
            <v>RSE</v>
          </cell>
          <cell r="J1703" t="str">
            <v>:</v>
          </cell>
          <cell r="K1703" t="str">
            <v>NC</v>
          </cell>
          <cell r="M1703" t="str">
            <v>V</v>
          </cell>
          <cell r="N1703">
            <v>38461.761446759258</v>
          </cell>
          <cell r="O1703" t="str">
            <v>GCHATEAUGIRON</v>
          </cell>
          <cell r="P1703">
            <v>38681.43582175926</v>
          </cell>
        </row>
        <row r="1704">
          <cell r="A1704" t="str">
            <v>2002</v>
          </cell>
          <cell r="B1704" t="str">
            <v>TR</v>
          </cell>
          <cell r="C1704" t="str">
            <v>TOTAL</v>
          </cell>
          <cell r="D1704" t="str">
            <v>A00</v>
          </cell>
          <cell r="E1704" t="str">
            <v>FTE</v>
          </cell>
          <cell r="F1704" t="str">
            <v>T</v>
          </cell>
          <cell r="G1704" t="str">
            <v>TOTAL</v>
          </cell>
          <cell r="H1704" t="str">
            <v>RSE</v>
          </cell>
          <cell r="I1704">
            <v>23995</v>
          </cell>
          <cell r="K1704" t="str">
            <v>NC</v>
          </cell>
          <cell r="M1704" t="str">
            <v>V</v>
          </cell>
          <cell r="N1704">
            <v>38461.761446759258</v>
          </cell>
          <cell r="O1704" t="str">
            <v>GCHATEAUGIRON</v>
          </cell>
          <cell r="P1704">
            <v>38681.438449074078</v>
          </cell>
        </row>
        <row r="1705">
          <cell r="A1705" t="str">
            <v>2001</v>
          </cell>
          <cell r="B1705" t="str">
            <v>TR</v>
          </cell>
          <cell r="C1705" t="str">
            <v>TOTAL</v>
          </cell>
          <cell r="D1705" t="str">
            <v>A00</v>
          </cell>
          <cell r="E1705" t="str">
            <v>FTE</v>
          </cell>
          <cell r="F1705" t="str">
            <v>T</v>
          </cell>
          <cell r="G1705" t="str">
            <v>TOTAL</v>
          </cell>
          <cell r="H1705" t="str">
            <v>RSE</v>
          </cell>
          <cell r="I1705">
            <v>22702</v>
          </cell>
          <cell r="K1705" t="str">
            <v>NC</v>
          </cell>
          <cell r="M1705" t="str">
            <v>V</v>
          </cell>
          <cell r="N1705">
            <v>38461.761446759258</v>
          </cell>
          <cell r="O1705" t="str">
            <v>GCHATEAUGIRON</v>
          </cell>
          <cell r="P1705">
            <v>38681.438125000001</v>
          </cell>
        </row>
        <row r="1706">
          <cell r="A1706" t="str">
            <v>2000</v>
          </cell>
          <cell r="B1706" t="str">
            <v>TR</v>
          </cell>
          <cell r="C1706" t="str">
            <v>TOTAL</v>
          </cell>
          <cell r="D1706" t="str">
            <v>A00</v>
          </cell>
          <cell r="E1706" t="str">
            <v>FTE</v>
          </cell>
          <cell r="F1706" t="str">
            <v>T</v>
          </cell>
          <cell r="G1706" t="str">
            <v>TOTAL</v>
          </cell>
          <cell r="H1706" t="str">
            <v>RSE</v>
          </cell>
          <cell r="J1706" t="str">
            <v>:</v>
          </cell>
          <cell r="K1706" t="str">
            <v>NC</v>
          </cell>
          <cell r="M1706" t="str">
            <v>V</v>
          </cell>
          <cell r="N1706">
            <v>38461.761446759258</v>
          </cell>
          <cell r="O1706" t="str">
            <v>GCHATEAUGIRON</v>
          </cell>
          <cell r="P1706">
            <v>38681.437847222223</v>
          </cell>
        </row>
        <row r="1707">
          <cell r="A1707" t="str">
            <v>1999</v>
          </cell>
          <cell r="B1707" t="str">
            <v>TR</v>
          </cell>
          <cell r="C1707" t="str">
            <v>TOTAL</v>
          </cell>
          <cell r="D1707" t="str">
            <v>A00</v>
          </cell>
          <cell r="E1707" t="str">
            <v>FTE</v>
          </cell>
          <cell r="F1707" t="str">
            <v>T</v>
          </cell>
          <cell r="G1707" t="str">
            <v>TOTAL</v>
          </cell>
          <cell r="H1707" t="str">
            <v>RSE</v>
          </cell>
          <cell r="J1707" t="str">
            <v>:</v>
          </cell>
          <cell r="K1707" t="str">
            <v>NC</v>
          </cell>
          <cell r="M1707" t="str">
            <v>V</v>
          </cell>
          <cell r="N1707">
            <v>38461.761446759258</v>
          </cell>
          <cell r="O1707" t="str">
            <v>GCHATEAUGIRON</v>
          </cell>
          <cell r="P1707">
            <v>38681.437604166669</v>
          </cell>
        </row>
        <row r="1708">
          <cell r="A1708" t="str">
            <v>1998</v>
          </cell>
          <cell r="B1708" t="str">
            <v>TR</v>
          </cell>
          <cell r="C1708" t="str">
            <v>TOTAL</v>
          </cell>
          <cell r="D1708" t="str">
            <v>A00</v>
          </cell>
          <cell r="E1708" t="str">
            <v>FTE</v>
          </cell>
          <cell r="F1708" t="str">
            <v>T</v>
          </cell>
          <cell r="G1708" t="str">
            <v>TOTAL</v>
          </cell>
          <cell r="H1708" t="str">
            <v>RSE</v>
          </cell>
          <cell r="J1708" t="str">
            <v>:</v>
          </cell>
          <cell r="K1708" t="str">
            <v>NC</v>
          </cell>
          <cell r="M1708" t="str">
            <v>V</v>
          </cell>
          <cell r="N1708">
            <v>38461.761446759258</v>
          </cell>
          <cell r="O1708" t="str">
            <v>GCHATEAUGIRON</v>
          </cell>
          <cell r="P1708">
            <v>38681.437361111108</v>
          </cell>
        </row>
        <row r="1709">
          <cell r="A1709" t="str">
            <v>1997</v>
          </cell>
          <cell r="B1709" t="str">
            <v>TR</v>
          </cell>
          <cell r="C1709" t="str">
            <v>TOTAL</v>
          </cell>
          <cell r="D1709" t="str">
            <v>A00</v>
          </cell>
          <cell r="E1709" t="str">
            <v>FTE</v>
          </cell>
          <cell r="F1709" t="str">
            <v>T</v>
          </cell>
          <cell r="G1709" t="str">
            <v>TOTAL</v>
          </cell>
          <cell r="H1709" t="str">
            <v>RSE</v>
          </cell>
          <cell r="J1709" t="str">
            <v>:</v>
          </cell>
          <cell r="K1709" t="str">
            <v>NC</v>
          </cell>
          <cell r="M1709" t="str">
            <v>V</v>
          </cell>
          <cell r="N1709">
            <v>38461.761446759258</v>
          </cell>
          <cell r="O1709" t="str">
            <v>GCHATEAUGIRON</v>
          </cell>
          <cell r="P1709">
            <v>38681.437152777777</v>
          </cell>
        </row>
        <row r="1710">
          <cell r="A1710" t="str">
            <v>1996</v>
          </cell>
          <cell r="B1710" t="str">
            <v>TR</v>
          </cell>
          <cell r="C1710" t="str">
            <v>TOTAL</v>
          </cell>
          <cell r="D1710" t="str">
            <v>A00</v>
          </cell>
          <cell r="E1710" t="str">
            <v>FTE</v>
          </cell>
          <cell r="F1710" t="str">
            <v>T</v>
          </cell>
          <cell r="G1710" t="str">
            <v>TOTAL</v>
          </cell>
          <cell r="H1710" t="str">
            <v>RSE</v>
          </cell>
          <cell r="J1710" t="str">
            <v>:</v>
          </cell>
          <cell r="K1710" t="str">
            <v>NC</v>
          </cell>
          <cell r="M1710" t="str">
            <v>V</v>
          </cell>
          <cell r="N1710">
            <v>38461.761446759258</v>
          </cell>
          <cell r="O1710" t="str">
            <v>GCHATEAUGIRON</v>
          </cell>
          <cell r="P1710">
            <v>38681.436956018515</v>
          </cell>
        </row>
        <row r="1711">
          <cell r="A1711" t="str">
            <v>1995</v>
          </cell>
          <cell r="B1711" t="str">
            <v>TR</v>
          </cell>
          <cell r="C1711" t="str">
            <v>TOTAL</v>
          </cell>
          <cell r="D1711" t="str">
            <v>A00</v>
          </cell>
          <cell r="E1711" t="str">
            <v>FTE</v>
          </cell>
          <cell r="F1711" t="str">
            <v>T</v>
          </cell>
          <cell r="G1711" t="str">
            <v>TOTAL</v>
          </cell>
          <cell r="H1711" t="str">
            <v>RSE</v>
          </cell>
          <cell r="J1711" t="str">
            <v>:</v>
          </cell>
          <cell r="K1711" t="str">
            <v>NC</v>
          </cell>
          <cell r="M1711" t="str">
            <v>V</v>
          </cell>
          <cell r="N1711">
            <v>38461.761446759258</v>
          </cell>
          <cell r="O1711" t="str">
            <v>GCHATEAUGIRON</v>
          </cell>
          <cell r="P1711">
            <v>38681.436805555553</v>
          </cell>
        </row>
        <row r="1712">
          <cell r="A1712" t="str">
            <v>1994</v>
          </cell>
          <cell r="B1712" t="str">
            <v>TR</v>
          </cell>
          <cell r="C1712" t="str">
            <v>TOTAL</v>
          </cell>
          <cell r="D1712" t="str">
            <v>A00</v>
          </cell>
          <cell r="E1712" t="str">
            <v>FTE</v>
          </cell>
          <cell r="F1712" t="str">
            <v>T</v>
          </cell>
          <cell r="G1712" t="str">
            <v>TOTAL</v>
          </cell>
          <cell r="H1712" t="str">
            <v>RSE</v>
          </cell>
          <cell r="J1712" t="str">
            <v>:</v>
          </cell>
          <cell r="K1712" t="str">
            <v>NC</v>
          </cell>
          <cell r="M1712" t="str">
            <v>V</v>
          </cell>
          <cell r="N1712">
            <v>38461.761446759258</v>
          </cell>
          <cell r="O1712" t="str">
            <v>GCHATEAUGIRON</v>
          </cell>
          <cell r="P1712">
            <v>38681.436655092592</v>
          </cell>
        </row>
        <row r="1713">
          <cell r="A1713" t="str">
            <v>1993</v>
          </cell>
          <cell r="B1713" t="str">
            <v>TR</v>
          </cell>
          <cell r="C1713" t="str">
            <v>TOTAL</v>
          </cell>
          <cell r="D1713" t="str">
            <v>A00</v>
          </cell>
          <cell r="E1713" t="str">
            <v>FTE</v>
          </cell>
          <cell r="F1713" t="str">
            <v>T</v>
          </cell>
          <cell r="G1713" t="str">
            <v>TOTAL</v>
          </cell>
          <cell r="H1713" t="str">
            <v>RSE</v>
          </cell>
          <cell r="J1713" t="str">
            <v>:</v>
          </cell>
          <cell r="K1713" t="str">
            <v>NC</v>
          </cell>
          <cell r="M1713" t="str">
            <v>V</v>
          </cell>
          <cell r="N1713">
            <v>38461.761446759258</v>
          </cell>
          <cell r="O1713" t="str">
            <v>GCHATEAUGIRON</v>
          </cell>
          <cell r="P1713">
            <v>38681.436539351853</v>
          </cell>
        </row>
        <row r="1714">
          <cell r="A1714" t="str">
            <v>1992</v>
          </cell>
          <cell r="B1714" t="str">
            <v>TR</v>
          </cell>
          <cell r="C1714" t="str">
            <v>TOTAL</v>
          </cell>
          <cell r="D1714" t="str">
            <v>A00</v>
          </cell>
          <cell r="E1714" t="str">
            <v>FTE</v>
          </cell>
          <cell r="F1714" t="str">
            <v>T</v>
          </cell>
          <cell r="G1714" t="str">
            <v>TOTAL</v>
          </cell>
          <cell r="H1714" t="str">
            <v>RSE</v>
          </cell>
          <cell r="J1714" t="str">
            <v>:</v>
          </cell>
          <cell r="K1714" t="str">
            <v>NC</v>
          </cell>
          <cell r="M1714" t="str">
            <v>V</v>
          </cell>
          <cell r="N1714">
            <v>38461.761446759258</v>
          </cell>
          <cell r="O1714" t="str">
            <v>GCHATEAUGIRON</v>
          </cell>
          <cell r="P1714">
            <v>38681.436435185184</v>
          </cell>
        </row>
        <row r="1715">
          <cell r="A1715" t="str">
            <v>1991</v>
          </cell>
          <cell r="B1715" t="str">
            <v>TR</v>
          </cell>
          <cell r="C1715" t="str">
            <v>TOTAL</v>
          </cell>
          <cell r="D1715" t="str">
            <v>A00</v>
          </cell>
          <cell r="E1715" t="str">
            <v>FTE</v>
          </cell>
          <cell r="F1715" t="str">
            <v>T</v>
          </cell>
          <cell r="G1715" t="str">
            <v>TOTAL</v>
          </cell>
          <cell r="H1715" t="str">
            <v>RSE</v>
          </cell>
          <cell r="J1715" t="str">
            <v>:</v>
          </cell>
          <cell r="K1715" t="str">
            <v>NC</v>
          </cell>
          <cell r="M1715" t="str">
            <v>V</v>
          </cell>
          <cell r="N1715">
            <v>38461.761446759258</v>
          </cell>
          <cell r="O1715" t="str">
            <v>GCHATEAUGIRON</v>
          </cell>
          <cell r="P1715">
            <v>38681.436354166668</v>
          </cell>
        </row>
        <row r="1716">
          <cell r="A1716" t="str">
            <v>1990</v>
          </cell>
          <cell r="B1716" t="str">
            <v>TR</v>
          </cell>
          <cell r="C1716" t="str">
            <v>TOTAL</v>
          </cell>
          <cell r="D1716" t="str">
            <v>A00</v>
          </cell>
          <cell r="E1716" t="str">
            <v>FTE</v>
          </cell>
          <cell r="F1716" t="str">
            <v>T</v>
          </cell>
          <cell r="G1716" t="str">
            <v>TOTAL</v>
          </cell>
          <cell r="H1716" t="str">
            <v>RSE</v>
          </cell>
          <cell r="J1716" t="str">
            <v>:</v>
          </cell>
          <cell r="K1716" t="str">
            <v>NC</v>
          </cell>
          <cell r="M1716" t="str">
            <v>V</v>
          </cell>
          <cell r="N1716">
            <v>38461.761446759258</v>
          </cell>
          <cell r="O1716" t="str">
            <v>GCHATEAUGIRON</v>
          </cell>
          <cell r="P1716">
            <v>38681.436273148145</v>
          </cell>
        </row>
        <row r="1717">
          <cell r="A1717" t="str">
            <v>1989</v>
          </cell>
          <cell r="B1717" t="str">
            <v>TR</v>
          </cell>
          <cell r="C1717" t="str">
            <v>TOTAL</v>
          </cell>
          <cell r="D1717" t="str">
            <v>A00</v>
          </cell>
          <cell r="E1717" t="str">
            <v>FTE</v>
          </cell>
          <cell r="F1717" t="str">
            <v>T</v>
          </cell>
          <cell r="G1717" t="str">
            <v>TOTAL</v>
          </cell>
          <cell r="H1717" t="str">
            <v>RSE</v>
          </cell>
          <cell r="J1717" t="str">
            <v>:</v>
          </cell>
          <cell r="K1717" t="str">
            <v>NC</v>
          </cell>
          <cell r="M1717" t="str">
            <v>V</v>
          </cell>
          <cell r="N1717">
            <v>38461.761446759258</v>
          </cell>
          <cell r="O1717" t="str">
            <v>GCHATEAUGIRON</v>
          </cell>
          <cell r="P1717">
            <v>38681.436203703706</v>
          </cell>
        </row>
        <row r="1718">
          <cell r="A1718" t="str">
            <v>1988</v>
          </cell>
          <cell r="B1718" t="str">
            <v>TR</v>
          </cell>
          <cell r="C1718" t="str">
            <v>TOTAL</v>
          </cell>
          <cell r="D1718" t="str">
            <v>A00</v>
          </cell>
          <cell r="E1718" t="str">
            <v>FTE</v>
          </cell>
          <cell r="F1718" t="str">
            <v>T</v>
          </cell>
          <cell r="G1718" t="str">
            <v>TOTAL</v>
          </cell>
          <cell r="H1718" t="str">
            <v>RSE</v>
          </cell>
          <cell r="J1718" t="str">
            <v>:</v>
          </cell>
          <cell r="K1718" t="str">
            <v>NC</v>
          </cell>
          <cell r="M1718" t="str">
            <v>V</v>
          </cell>
          <cell r="N1718">
            <v>38461.761446759258</v>
          </cell>
          <cell r="O1718" t="str">
            <v>GCHATEAUGIRON</v>
          </cell>
          <cell r="P1718">
            <v>38681.436145833337</v>
          </cell>
        </row>
        <row r="1719">
          <cell r="A1719" t="str">
            <v>1987</v>
          </cell>
          <cell r="B1719" t="str">
            <v>TR</v>
          </cell>
          <cell r="C1719" t="str">
            <v>TOTAL</v>
          </cell>
          <cell r="D1719" t="str">
            <v>A00</v>
          </cell>
          <cell r="E1719" t="str">
            <v>FTE</v>
          </cell>
          <cell r="F1719" t="str">
            <v>T</v>
          </cell>
          <cell r="G1719" t="str">
            <v>TOTAL</v>
          </cell>
          <cell r="H1719" t="str">
            <v>RSE</v>
          </cell>
          <cell r="J1719" t="str">
            <v>:</v>
          </cell>
          <cell r="K1719" t="str">
            <v>NC</v>
          </cell>
          <cell r="M1719" t="str">
            <v>V</v>
          </cell>
          <cell r="N1719">
            <v>38461.761446759258</v>
          </cell>
          <cell r="O1719" t="str">
            <v>GCHATEAUGIRON</v>
          </cell>
          <cell r="P1719">
            <v>38681.43608796296</v>
          </cell>
        </row>
        <row r="1720">
          <cell r="A1720" t="str">
            <v>1986</v>
          </cell>
          <cell r="B1720" t="str">
            <v>TR</v>
          </cell>
          <cell r="C1720" t="str">
            <v>TOTAL</v>
          </cell>
          <cell r="D1720" t="str">
            <v>A00</v>
          </cell>
          <cell r="E1720" t="str">
            <v>FTE</v>
          </cell>
          <cell r="F1720" t="str">
            <v>T</v>
          </cell>
          <cell r="G1720" t="str">
            <v>TOTAL</v>
          </cell>
          <cell r="H1720" t="str">
            <v>RSE</v>
          </cell>
          <cell r="J1720" t="str">
            <v>:</v>
          </cell>
          <cell r="K1720" t="str">
            <v>NC</v>
          </cell>
          <cell r="M1720" t="str">
            <v>V</v>
          </cell>
          <cell r="N1720">
            <v>38461.761446759258</v>
          </cell>
          <cell r="O1720" t="str">
            <v>GCHATEAUGIRON</v>
          </cell>
          <cell r="P1720">
            <v>38681.436041666668</v>
          </cell>
        </row>
        <row r="1721">
          <cell r="A1721" t="str">
            <v>1985</v>
          </cell>
          <cell r="B1721" t="str">
            <v>TR</v>
          </cell>
          <cell r="C1721" t="str">
            <v>TOTAL</v>
          </cell>
          <cell r="D1721" t="str">
            <v>A00</v>
          </cell>
          <cell r="E1721" t="str">
            <v>FTE</v>
          </cell>
          <cell r="F1721" t="str">
            <v>T</v>
          </cell>
          <cell r="G1721" t="str">
            <v>TOTAL</v>
          </cell>
          <cell r="H1721" t="str">
            <v>RSE</v>
          </cell>
          <cell r="J1721" t="str">
            <v>:</v>
          </cell>
          <cell r="K1721" t="str">
            <v>NC</v>
          </cell>
          <cell r="M1721" t="str">
            <v>V</v>
          </cell>
          <cell r="N1721">
            <v>38461.761446759258</v>
          </cell>
          <cell r="O1721" t="str">
            <v>GCHATEAUGIRON</v>
          </cell>
          <cell r="P1721">
            <v>38681.435995370368</v>
          </cell>
        </row>
        <row r="1722">
          <cell r="A1722" t="str">
            <v>1984</v>
          </cell>
          <cell r="B1722" t="str">
            <v>TR</v>
          </cell>
          <cell r="C1722" t="str">
            <v>TOTAL</v>
          </cell>
          <cell r="D1722" t="str">
            <v>A00</v>
          </cell>
          <cell r="E1722" t="str">
            <v>FTE</v>
          </cell>
          <cell r="F1722" t="str">
            <v>T</v>
          </cell>
          <cell r="G1722" t="str">
            <v>TOTAL</v>
          </cell>
          <cell r="H1722" t="str">
            <v>RSE</v>
          </cell>
          <cell r="J1722" t="str">
            <v>:</v>
          </cell>
          <cell r="K1722" t="str">
            <v>NC</v>
          </cell>
          <cell r="M1722" t="str">
            <v>V</v>
          </cell>
          <cell r="N1722">
            <v>38461.761446759258</v>
          </cell>
          <cell r="O1722" t="str">
            <v>GCHATEAUGIRON</v>
          </cell>
          <cell r="P1722">
            <v>38681.435960648145</v>
          </cell>
        </row>
        <row r="1723">
          <cell r="A1723" t="str">
            <v>1983</v>
          </cell>
          <cell r="B1723" t="str">
            <v>TR</v>
          </cell>
          <cell r="C1723" t="str">
            <v>TOTAL</v>
          </cell>
          <cell r="D1723" t="str">
            <v>A00</v>
          </cell>
          <cell r="E1723" t="str">
            <v>FTE</v>
          </cell>
          <cell r="F1723" t="str">
            <v>T</v>
          </cell>
          <cell r="G1723" t="str">
            <v>TOTAL</v>
          </cell>
          <cell r="H1723" t="str">
            <v>RSE</v>
          </cell>
          <cell r="J1723" t="str">
            <v>:</v>
          </cell>
          <cell r="K1723" t="str">
            <v>NC</v>
          </cell>
          <cell r="M1723" t="str">
            <v>V</v>
          </cell>
          <cell r="N1723">
            <v>38461.761446759258</v>
          </cell>
          <cell r="O1723" t="str">
            <v>GCHATEAUGIRON</v>
          </cell>
          <cell r="P1723">
            <v>38681.435914351852</v>
          </cell>
        </row>
        <row r="1724">
          <cell r="A1724" t="str">
            <v>1982</v>
          </cell>
          <cell r="B1724" t="str">
            <v>TR</v>
          </cell>
          <cell r="C1724" t="str">
            <v>TOTAL</v>
          </cell>
          <cell r="D1724" t="str">
            <v>A00</v>
          </cell>
          <cell r="E1724" t="str">
            <v>FTE</v>
          </cell>
          <cell r="F1724" t="str">
            <v>T</v>
          </cell>
          <cell r="G1724" t="str">
            <v>TOTAL</v>
          </cell>
          <cell r="H1724" t="str">
            <v>RSE</v>
          </cell>
          <cell r="J1724" t="str">
            <v>:</v>
          </cell>
          <cell r="K1724" t="str">
            <v>NC</v>
          </cell>
          <cell r="M1724" t="str">
            <v>V</v>
          </cell>
          <cell r="N1724">
            <v>38461.761446759258</v>
          </cell>
          <cell r="O1724" t="str">
            <v>GCHATEAUGIRON</v>
          </cell>
          <cell r="P1724">
            <v>38681.435891203706</v>
          </cell>
        </row>
        <row r="1725">
          <cell r="A1725" t="str">
            <v>1981</v>
          </cell>
          <cell r="B1725" t="str">
            <v>TR</v>
          </cell>
          <cell r="C1725" t="str">
            <v>TOTAL</v>
          </cell>
          <cell r="D1725" t="str">
            <v>A00</v>
          </cell>
          <cell r="E1725" t="str">
            <v>FTE</v>
          </cell>
          <cell r="F1725" t="str">
            <v>T</v>
          </cell>
          <cell r="G1725" t="str">
            <v>TOTAL</v>
          </cell>
          <cell r="H1725" t="str">
            <v>RSE</v>
          </cell>
          <cell r="J1725" t="str">
            <v>:</v>
          </cell>
          <cell r="K1725" t="str">
            <v>NC</v>
          </cell>
          <cell r="M1725" t="str">
            <v>V</v>
          </cell>
          <cell r="N1725">
            <v>38461.761446759258</v>
          </cell>
          <cell r="O1725" t="str">
            <v>GCHATEAUGIRON</v>
          </cell>
          <cell r="P1725">
            <v>38681.435856481483</v>
          </cell>
        </row>
        <row r="1726">
          <cell r="A1726" t="str">
            <v>1980</v>
          </cell>
          <cell r="B1726" t="str">
            <v>TR</v>
          </cell>
          <cell r="C1726" t="str">
            <v>TOTAL</v>
          </cell>
          <cell r="D1726" t="str">
            <v>A00</v>
          </cell>
          <cell r="E1726" t="str">
            <v>FTE</v>
          </cell>
          <cell r="F1726" t="str">
            <v>T</v>
          </cell>
          <cell r="G1726" t="str">
            <v>TOTAL</v>
          </cell>
          <cell r="H1726" t="str">
            <v>RSE</v>
          </cell>
          <cell r="J1726" t="str">
            <v>:</v>
          </cell>
          <cell r="K1726" t="str">
            <v>NC</v>
          </cell>
          <cell r="M1726" t="str">
            <v>V</v>
          </cell>
          <cell r="N1726">
            <v>38461.761446759258</v>
          </cell>
          <cell r="O1726" t="str">
            <v>GCHATEAUGIRON</v>
          </cell>
          <cell r="P1726">
            <v>38681.435833333337</v>
          </cell>
        </row>
        <row r="1727">
          <cell r="A1727" t="str">
            <v>2002</v>
          </cell>
          <cell r="B1727" t="str">
            <v>CH</v>
          </cell>
          <cell r="C1727" t="str">
            <v>TOTAL</v>
          </cell>
          <cell r="D1727" t="str">
            <v>A00</v>
          </cell>
          <cell r="E1727" t="str">
            <v>FTE</v>
          </cell>
          <cell r="F1727" t="str">
            <v>T</v>
          </cell>
          <cell r="G1727" t="str">
            <v>TOTAL</v>
          </cell>
          <cell r="H1727" t="str">
            <v>RSE</v>
          </cell>
          <cell r="J1727" t="str">
            <v>:</v>
          </cell>
          <cell r="K1727" t="str">
            <v>NC</v>
          </cell>
          <cell r="M1727" t="str">
            <v>V</v>
          </cell>
          <cell r="N1727">
            <v>38461.761446759258</v>
          </cell>
          <cell r="O1727" t="str">
            <v>GCHATEAUGIRON</v>
          </cell>
          <cell r="P1727">
            <v>38681.438159722224</v>
          </cell>
        </row>
        <row r="1728">
          <cell r="A1728" t="str">
            <v>2001</v>
          </cell>
          <cell r="B1728" t="str">
            <v>CH</v>
          </cell>
          <cell r="C1728" t="str">
            <v>TOTAL</v>
          </cell>
          <cell r="D1728" t="str">
            <v>A00</v>
          </cell>
          <cell r="E1728" t="str">
            <v>FTE</v>
          </cell>
          <cell r="F1728" t="str">
            <v>T</v>
          </cell>
          <cell r="G1728" t="str">
            <v>TOTAL</v>
          </cell>
          <cell r="H1728" t="str">
            <v>RSE</v>
          </cell>
          <cell r="J1728" t="str">
            <v>:</v>
          </cell>
          <cell r="K1728" t="str">
            <v>NC</v>
          </cell>
          <cell r="M1728" t="str">
            <v>V</v>
          </cell>
          <cell r="N1728">
            <v>38461.761446759258</v>
          </cell>
          <cell r="O1728" t="str">
            <v>GCHATEAUGIRON</v>
          </cell>
          <cell r="P1728">
            <v>38681.43787037037</v>
          </cell>
        </row>
        <row r="1729">
          <cell r="A1729" t="str">
            <v>1988</v>
          </cell>
          <cell r="B1729" t="str">
            <v>CH</v>
          </cell>
          <cell r="C1729" t="str">
            <v>TOTAL</v>
          </cell>
          <cell r="D1729" t="str">
            <v>A00</v>
          </cell>
          <cell r="E1729" t="str">
            <v>FTE</v>
          </cell>
          <cell r="F1729" t="str">
            <v>T</v>
          </cell>
          <cell r="G1729" t="str">
            <v>TOTAL</v>
          </cell>
          <cell r="H1729" t="str">
            <v>RSE</v>
          </cell>
          <cell r="J1729" t="str">
            <v>:</v>
          </cell>
          <cell r="K1729" t="str">
            <v>NC</v>
          </cell>
          <cell r="M1729" t="str">
            <v>V</v>
          </cell>
          <cell r="N1729">
            <v>38461.761458333334</v>
          </cell>
          <cell r="O1729" t="str">
            <v>GCHATEAUGIRON</v>
          </cell>
          <cell r="P1729">
            <v>38681.436099537037</v>
          </cell>
        </row>
        <row r="1730">
          <cell r="A1730" t="str">
            <v>1987</v>
          </cell>
          <cell r="B1730" t="str">
            <v>CH</v>
          </cell>
          <cell r="C1730" t="str">
            <v>TOTAL</v>
          </cell>
          <cell r="D1730" t="str">
            <v>A00</v>
          </cell>
          <cell r="E1730" t="str">
            <v>FTE</v>
          </cell>
          <cell r="F1730" t="str">
            <v>T</v>
          </cell>
          <cell r="G1730" t="str">
            <v>TOTAL</v>
          </cell>
          <cell r="H1730" t="str">
            <v>RSE</v>
          </cell>
          <cell r="J1730" t="str">
            <v>:</v>
          </cell>
          <cell r="K1730" t="str">
            <v>NC</v>
          </cell>
          <cell r="M1730" t="str">
            <v>V</v>
          </cell>
          <cell r="N1730">
            <v>38461.761458333334</v>
          </cell>
          <cell r="O1730" t="str">
            <v>GCHATEAUGIRON</v>
          </cell>
          <cell r="P1730">
            <v>38681.436041666668</v>
          </cell>
        </row>
        <row r="1731">
          <cell r="A1731" t="str">
            <v>1986</v>
          </cell>
          <cell r="B1731" t="str">
            <v>CH</v>
          </cell>
          <cell r="C1731" t="str">
            <v>TOTAL</v>
          </cell>
          <cell r="D1731" t="str">
            <v>A00</v>
          </cell>
          <cell r="E1731" t="str">
            <v>FTE</v>
          </cell>
          <cell r="F1731" t="str">
            <v>T</v>
          </cell>
          <cell r="G1731" t="str">
            <v>TOTAL</v>
          </cell>
          <cell r="H1731" t="str">
            <v>RSE</v>
          </cell>
          <cell r="J1731" t="str">
            <v>:</v>
          </cell>
          <cell r="K1731" t="str">
            <v>NC</v>
          </cell>
          <cell r="M1731" t="str">
            <v>V</v>
          </cell>
          <cell r="N1731">
            <v>38461.761458333334</v>
          </cell>
          <cell r="O1731" t="str">
            <v>GCHATEAUGIRON</v>
          </cell>
          <cell r="P1731">
            <v>38681.435995370368</v>
          </cell>
        </row>
        <row r="1732">
          <cell r="A1732" t="str">
            <v>1985</v>
          </cell>
          <cell r="B1732" t="str">
            <v>CH</v>
          </cell>
          <cell r="C1732" t="str">
            <v>TOTAL</v>
          </cell>
          <cell r="D1732" t="str">
            <v>A00</v>
          </cell>
          <cell r="E1732" t="str">
            <v>FTE</v>
          </cell>
          <cell r="F1732" t="str">
            <v>T</v>
          </cell>
          <cell r="G1732" t="str">
            <v>TOTAL</v>
          </cell>
          <cell r="H1732" t="str">
            <v>RSE</v>
          </cell>
          <cell r="J1732" t="str">
            <v>:</v>
          </cell>
          <cell r="K1732" t="str">
            <v>NC</v>
          </cell>
          <cell r="M1732" t="str">
            <v>V</v>
          </cell>
          <cell r="N1732">
            <v>38461.761458333334</v>
          </cell>
          <cell r="O1732" t="str">
            <v>GCHATEAUGIRON</v>
          </cell>
          <cell r="P1732">
            <v>38681.435960648145</v>
          </cell>
        </row>
        <row r="1733">
          <cell r="A1733" t="str">
            <v>1984</v>
          </cell>
          <cell r="B1733" t="str">
            <v>CH</v>
          </cell>
          <cell r="C1733" t="str">
            <v>TOTAL</v>
          </cell>
          <cell r="D1733" t="str">
            <v>A00</v>
          </cell>
          <cell r="E1733" t="str">
            <v>FTE</v>
          </cell>
          <cell r="F1733" t="str">
            <v>T</v>
          </cell>
          <cell r="G1733" t="str">
            <v>TOTAL</v>
          </cell>
          <cell r="H1733" t="str">
            <v>RSE</v>
          </cell>
          <cell r="J1733" t="str">
            <v>:</v>
          </cell>
          <cell r="K1733" t="str">
            <v>NC</v>
          </cell>
          <cell r="M1733" t="str">
            <v>V</v>
          </cell>
          <cell r="N1733">
            <v>38461.761458333334</v>
          </cell>
          <cell r="O1733" t="str">
            <v>GCHATEAUGIRON</v>
          </cell>
          <cell r="P1733">
            <v>38681.435925925929</v>
          </cell>
        </row>
        <row r="1734">
          <cell r="A1734" t="str">
            <v>1983</v>
          </cell>
          <cell r="B1734" t="str">
            <v>CH</v>
          </cell>
          <cell r="C1734" t="str">
            <v>TOTAL</v>
          </cell>
          <cell r="D1734" t="str">
            <v>A00</v>
          </cell>
          <cell r="E1734" t="str">
            <v>FTE</v>
          </cell>
          <cell r="F1734" t="str">
            <v>T</v>
          </cell>
          <cell r="G1734" t="str">
            <v>TOTAL</v>
          </cell>
          <cell r="H1734" t="str">
            <v>RSE</v>
          </cell>
          <cell r="J1734" t="str">
            <v>:</v>
          </cell>
          <cell r="K1734" t="str">
            <v>NC</v>
          </cell>
          <cell r="M1734" t="str">
            <v>V</v>
          </cell>
          <cell r="N1734">
            <v>38461.761458333334</v>
          </cell>
          <cell r="O1734" t="str">
            <v>GCHATEAUGIRON</v>
          </cell>
          <cell r="P1734">
            <v>38681.435891203706</v>
          </cell>
        </row>
        <row r="1735">
          <cell r="A1735" t="str">
            <v>1982</v>
          </cell>
          <cell r="B1735" t="str">
            <v>CH</v>
          </cell>
          <cell r="C1735" t="str">
            <v>TOTAL</v>
          </cell>
          <cell r="D1735" t="str">
            <v>A00</v>
          </cell>
          <cell r="E1735" t="str">
            <v>FTE</v>
          </cell>
          <cell r="F1735" t="str">
            <v>T</v>
          </cell>
          <cell r="G1735" t="str">
            <v>TOTAL</v>
          </cell>
          <cell r="H1735" t="str">
            <v>RSE</v>
          </cell>
          <cell r="J1735" t="str">
            <v>:</v>
          </cell>
          <cell r="K1735" t="str">
            <v>NC</v>
          </cell>
          <cell r="M1735" t="str">
            <v>V</v>
          </cell>
          <cell r="N1735">
            <v>38461.761458333334</v>
          </cell>
          <cell r="O1735" t="str">
            <v>GCHATEAUGIRON</v>
          </cell>
          <cell r="P1735">
            <v>38681.435856481483</v>
          </cell>
        </row>
        <row r="1736">
          <cell r="A1736" t="str">
            <v>1981</v>
          </cell>
          <cell r="B1736" t="str">
            <v>CH</v>
          </cell>
          <cell r="C1736" t="str">
            <v>TOTAL</v>
          </cell>
          <cell r="D1736" t="str">
            <v>A00</v>
          </cell>
          <cell r="E1736" t="str">
            <v>FTE</v>
          </cell>
          <cell r="F1736" t="str">
            <v>T</v>
          </cell>
          <cell r="G1736" t="str">
            <v>TOTAL</v>
          </cell>
          <cell r="H1736" t="str">
            <v>RSE</v>
          </cell>
          <cell r="J1736" t="str">
            <v>:</v>
          </cell>
          <cell r="K1736" t="str">
            <v>NC</v>
          </cell>
          <cell r="M1736" t="str">
            <v>V</v>
          </cell>
          <cell r="N1736">
            <v>38461.761458333334</v>
          </cell>
          <cell r="O1736" t="str">
            <v>GCHATEAUGIRON</v>
          </cell>
          <cell r="P1736">
            <v>38681.435833333337</v>
          </cell>
        </row>
        <row r="1737">
          <cell r="A1737" t="str">
            <v>1980</v>
          </cell>
          <cell r="B1737" t="str">
            <v>CH</v>
          </cell>
          <cell r="C1737" t="str">
            <v>TOTAL</v>
          </cell>
          <cell r="D1737" t="str">
            <v>A00</v>
          </cell>
          <cell r="E1737" t="str">
            <v>FTE</v>
          </cell>
          <cell r="F1737" t="str">
            <v>T</v>
          </cell>
          <cell r="G1737" t="str">
            <v>TOTAL</v>
          </cell>
          <cell r="H1737" t="str">
            <v>RSE</v>
          </cell>
          <cell r="J1737" t="str">
            <v>:</v>
          </cell>
          <cell r="K1737" t="str">
            <v>NC</v>
          </cell>
          <cell r="M1737" t="str">
            <v>V</v>
          </cell>
          <cell r="N1737">
            <v>38461.761458333334</v>
          </cell>
          <cell r="O1737" t="str">
            <v>GCHATEAUGIRON</v>
          </cell>
          <cell r="P1737">
            <v>38681.435810185183</v>
          </cell>
        </row>
        <row r="1738">
          <cell r="A1738" t="str">
            <v>2002</v>
          </cell>
          <cell r="B1738" t="str">
            <v>RU</v>
          </cell>
          <cell r="C1738" t="str">
            <v>TOTAL</v>
          </cell>
          <cell r="D1738" t="str">
            <v>A00</v>
          </cell>
          <cell r="E1738" t="str">
            <v>FTE</v>
          </cell>
          <cell r="F1738" t="str">
            <v>T</v>
          </cell>
          <cell r="G1738" t="str">
            <v>TOTAL</v>
          </cell>
          <cell r="H1738" t="str">
            <v>RSE</v>
          </cell>
          <cell r="I1738">
            <v>491944</v>
          </cell>
          <cell r="K1738" t="str">
            <v>MS</v>
          </cell>
          <cell r="M1738" t="str">
            <v>V</v>
          </cell>
          <cell r="N1738">
            <v>38461.761458333334</v>
          </cell>
          <cell r="O1738" t="str">
            <v>GCHATEAUGIRON</v>
          </cell>
          <cell r="P1738">
            <v>38681.438391203701</v>
          </cell>
          <cell r="Q1738" t="str">
            <v>gchateaug</v>
          </cell>
        </row>
        <row r="1739">
          <cell r="A1739" t="str">
            <v>2001</v>
          </cell>
          <cell r="B1739" t="str">
            <v>RU</v>
          </cell>
          <cell r="C1739" t="str">
            <v>TOTAL</v>
          </cell>
          <cell r="D1739" t="str">
            <v>A00</v>
          </cell>
          <cell r="E1739" t="str">
            <v>FTE</v>
          </cell>
          <cell r="F1739" t="str">
            <v>T</v>
          </cell>
          <cell r="G1739" t="str">
            <v>TOTAL</v>
          </cell>
          <cell r="H1739" t="str">
            <v>RSE</v>
          </cell>
          <cell r="I1739">
            <v>505778</v>
          </cell>
          <cell r="K1739" t="str">
            <v>NC</v>
          </cell>
          <cell r="M1739" t="str">
            <v>V</v>
          </cell>
          <cell r="N1739">
            <v>38461.761458333334</v>
          </cell>
          <cell r="O1739" t="str">
            <v>GCHATEAUGIRON</v>
          </cell>
          <cell r="P1739">
            <v>38681.438067129631</v>
          </cell>
        </row>
        <row r="1740">
          <cell r="A1740" t="str">
            <v>2000</v>
          </cell>
          <cell r="B1740" t="str">
            <v>RU</v>
          </cell>
          <cell r="C1740" t="str">
            <v>TOTAL</v>
          </cell>
          <cell r="D1740" t="str">
            <v>A00</v>
          </cell>
          <cell r="E1740" t="str">
            <v>FTE</v>
          </cell>
          <cell r="F1740" t="str">
            <v>T</v>
          </cell>
          <cell r="G1740" t="str">
            <v>TOTAL</v>
          </cell>
          <cell r="H1740" t="str">
            <v>RSE</v>
          </cell>
          <cell r="I1740">
            <v>506420</v>
          </cell>
          <cell r="K1740" t="str">
            <v>NC</v>
          </cell>
          <cell r="M1740" t="str">
            <v>V</v>
          </cell>
          <cell r="N1740">
            <v>38461.761458333334</v>
          </cell>
          <cell r="O1740" t="str">
            <v>GCHATEAUGIRON</v>
          </cell>
          <cell r="P1740">
            <v>38681.437800925924</v>
          </cell>
        </row>
        <row r="1741">
          <cell r="A1741" t="str">
            <v>1999</v>
          </cell>
          <cell r="B1741" t="str">
            <v>RU</v>
          </cell>
          <cell r="C1741" t="str">
            <v>TOTAL</v>
          </cell>
          <cell r="D1741" t="str">
            <v>A00</v>
          </cell>
          <cell r="E1741" t="str">
            <v>FTE</v>
          </cell>
          <cell r="F1741" t="str">
            <v>T</v>
          </cell>
          <cell r="G1741" t="str">
            <v>TOTAL</v>
          </cell>
          <cell r="H1741" t="str">
            <v>RSE</v>
          </cell>
          <cell r="I1741">
            <v>497030</v>
          </cell>
          <cell r="K1741" t="str">
            <v>NC</v>
          </cell>
          <cell r="M1741" t="str">
            <v>V</v>
          </cell>
          <cell r="N1741">
            <v>38461.761458333334</v>
          </cell>
          <cell r="O1741" t="str">
            <v>GCHATEAUGIRON</v>
          </cell>
          <cell r="P1741">
            <v>38681.437557870369</v>
          </cell>
        </row>
        <row r="1742">
          <cell r="A1742" t="str">
            <v>1998</v>
          </cell>
          <cell r="B1742" t="str">
            <v>RU</v>
          </cell>
          <cell r="C1742" t="str">
            <v>TOTAL</v>
          </cell>
          <cell r="D1742" t="str">
            <v>A00</v>
          </cell>
          <cell r="E1742" t="str">
            <v>FTE</v>
          </cell>
          <cell r="F1742" t="str">
            <v>T</v>
          </cell>
          <cell r="G1742" t="str">
            <v>TOTAL</v>
          </cell>
          <cell r="H1742" t="str">
            <v>RSE</v>
          </cell>
          <cell r="I1742">
            <v>492494</v>
          </cell>
          <cell r="K1742" t="str">
            <v>NC</v>
          </cell>
          <cell r="M1742" t="str">
            <v>V</v>
          </cell>
          <cell r="N1742">
            <v>38461.761458333334</v>
          </cell>
          <cell r="O1742" t="str">
            <v>GCHATEAUGIRON</v>
          </cell>
          <cell r="P1742">
            <v>38681.437314814815</v>
          </cell>
        </row>
        <row r="1743">
          <cell r="A1743" t="str">
            <v>1997</v>
          </cell>
          <cell r="B1743" t="str">
            <v>RU</v>
          </cell>
          <cell r="C1743" t="str">
            <v>TOTAL</v>
          </cell>
          <cell r="D1743" t="str">
            <v>A00</v>
          </cell>
          <cell r="E1743" t="str">
            <v>FTE</v>
          </cell>
          <cell r="F1743" t="str">
            <v>T</v>
          </cell>
          <cell r="G1743" t="str">
            <v>TOTAL</v>
          </cell>
          <cell r="H1743" t="str">
            <v>RSE</v>
          </cell>
          <cell r="I1743">
            <v>532469</v>
          </cell>
          <cell r="K1743" t="str">
            <v>NC</v>
          </cell>
          <cell r="M1743" t="str">
            <v>V</v>
          </cell>
          <cell r="N1743">
            <v>38461.761458333334</v>
          </cell>
          <cell r="O1743" t="str">
            <v>GCHATEAUGIRON</v>
          </cell>
          <cell r="P1743">
            <v>38681.437118055554</v>
          </cell>
        </row>
        <row r="1744">
          <cell r="A1744" t="str">
            <v>1996</v>
          </cell>
          <cell r="B1744" t="str">
            <v>RU</v>
          </cell>
          <cell r="C1744" t="str">
            <v>TOTAL</v>
          </cell>
          <cell r="D1744" t="str">
            <v>A00</v>
          </cell>
          <cell r="E1744" t="str">
            <v>FTE</v>
          </cell>
          <cell r="F1744" t="str">
            <v>T</v>
          </cell>
          <cell r="G1744" t="str">
            <v>TOTAL</v>
          </cell>
          <cell r="H1744" t="str">
            <v>RSE</v>
          </cell>
          <cell r="I1744">
            <v>562070</v>
          </cell>
          <cell r="K1744" t="str">
            <v>NC</v>
          </cell>
          <cell r="M1744" t="str">
            <v>V</v>
          </cell>
          <cell r="N1744">
            <v>38461.761458333334</v>
          </cell>
          <cell r="O1744" t="str">
            <v>GCHATEAUGIRON</v>
          </cell>
          <cell r="P1744">
            <v>38681.436932870369</v>
          </cell>
        </row>
        <row r="1745">
          <cell r="A1745" t="str">
            <v>1995</v>
          </cell>
          <cell r="B1745" t="str">
            <v>RU</v>
          </cell>
          <cell r="C1745" t="str">
            <v>TOTAL</v>
          </cell>
          <cell r="D1745" t="str">
            <v>A00</v>
          </cell>
          <cell r="E1745" t="str">
            <v>FTE</v>
          </cell>
          <cell r="F1745" t="str">
            <v>T</v>
          </cell>
          <cell r="G1745" t="str">
            <v>TOTAL</v>
          </cell>
          <cell r="H1745" t="str">
            <v>RSE</v>
          </cell>
          <cell r="I1745">
            <v>610357</v>
          </cell>
          <cell r="K1745" t="str">
            <v>NC</v>
          </cell>
          <cell r="M1745" t="str">
            <v>V</v>
          </cell>
          <cell r="N1745">
            <v>38461.761458333334</v>
          </cell>
          <cell r="O1745" t="str">
            <v>GCHATEAUGIRON</v>
          </cell>
          <cell r="P1745">
            <v>38681.43677083333</v>
          </cell>
        </row>
        <row r="1746">
          <cell r="A1746" t="str">
            <v>1994</v>
          </cell>
          <cell r="B1746" t="str">
            <v>RU</v>
          </cell>
          <cell r="C1746" t="str">
            <v>TOTAL</v>
          </cell>
          <cell r="D1746" t="str">
            <v>A00</v>
          </cell>
          <cell r="E1746" t="str">
            <v>FTE</v>
          </cell>
          <cell r="F1746" t="str">
            <v>T</v>
          </cell>
          <cell r="G1746" t="str">
            <v>TOTAL</v>
          </cell>
          <cell r="H1746" t="str">
            <v>RSE</v>
          </cell>
          <cell r="I1746">
            <v>621790</v>
          </cell>
          <cell r="K1746" t="str">
            <v>NC</v>
          </cell>
          <cell r="M1746" t="str">
            <v>V</v>
          </cell>
          <cell r="N1746">
            <v>38461.761458333334</v>
          </cell>
          <cell r="O1746" t="str">
            <v>GCHATEAUGIRON</v>
          </cell>
          <cell r="P1746">
            <v>38681.436631944445</v>
          </cell>
        </row>
        <row r="1747">
          <cell r="A1747" t="str">
            <v>1993</v>
          </cell>
          <cell r="B1747" t="str">
            <v>RU</v>
          </cell>
          <cell r="C1747" t="str">
            <v>TOTAL</v>
          </cell>
          <cell r="D1747" t="str">
            <v>A00</v>
          </cell>
          <cell r="E1747" t="str">
            <v>FTE</v>
          </cell>
          <cell r="F1747" t="str">
            <v>T</v>
          </cell>
          <cell r="G1747" t="str">
            <v>TOTAL</v>
          </cell>
          <cell r="H1747" t="str">
            <v>RSE</v>
          </cell>
          <cell r="J1747" t="str">
            <v>:</v>
          </cell>
          <cell r="K1747" t="str">
            <v>NC</v>
          </cell>
          <cell r="M1747" t="str">
            <v>V</v>
          </cell>
          <cell r="N1747">
            <v>38461.761458333334</v>
          </cell>
          <cell r="O1747" t="str">
            <v>GCHATEAUGIRON</v>
          </cell>
          <cell r="P1747">
            <v>38681.436516203707</v>
          </cell>
        </row>
        <row r="1748">
          <cell r="A1748" t="str">
            <v>1992</v>
          </cell>
          <cell r="B1748" t="str">
            <v>RU</v>
          </cell>
          <cell r="C1748" t="str">
            <v>TOTAL</v>
          </cell>
          <cell r="D1748" t="str">
            <v>A00</v>
          </cell>
          <cell r="E1748" t="str">
            <v>FTE</v>
          </cell>
          <cell r="F1748" t="str">
            <v>T</v>
          </cell>
          <cell r="G1748" t="str">
            <v>TOTAL</v>
          </cell>
          <cell r="H1748" t="str">
            <v>RSE</v>
          </cell>
          <cell r="J1748" t="str">
            <v>:</v>
          </cell>
          <cell r="K1748" t="str">
            <v>NC</v>
          </cell>
          <cell r="M1748" t="str">
            <v>V</v>
          </cell>
          <cell r="N1748">
            <v>38461.761458333334</v>
          </cell>
          <cell r="O1748" t="str">
            <v>GCHATEAUGIRON</v>
          </cell>
          <cell r="P1748">
            <v>38681.436423611114</v>
          </cell>
        </row>
        <row r="1749">
          <cell r="A1749" t="str">
            <v>1991</v>
          </cell>
          <cell r="B1749" t="str">
            <v>RU</v>
          </cell>
          <cell r="C1749" t="str">
            <v>TOTAL</v>
          </cell>
          <cell r="D1749" t="str">
            <v>A00</v>
          </cell>
          <cell r="E1749" t="str">
            <v>FTE</v>
          </cell>
          <cell r="F1749" t="str">
            <v>T</v>
          </cell>
          <cell r="G1749" t="str">
            <v>TOTAL</v>
          </cell>
          <cell r="H1749" t="str">
            <v>RSE</v>
          </cell>
          <cell r="J1749" t="str">
            <v>:</v>
          </cell>
          <cell r="K1749" t="str">
            <v>NC</v>
          </cell>
          <cell r="M1749" t="str">
            <v>V</v>
          </cell>
          <cell r="N1749">
            <v>38461.761458333334</v>
          </cell>
          <cell r="O1749" t="str">
            <v>GCHATEAUGIRON</v>
          </cell>
          <cell r="P1749">
            <v>38681.436331018522</v>
          </cell>
        </row>
        <row r="1750">
          <cell r="A1750" t="str">
            <v>1990</v>
          </cell>
          <cell r="B1750" t="str">
            <v>RU</v>
          </cell>
          <cell r="C1750" t="str">
            <v>TOTAL</v>
          </cell>
          <cell r="D1750" t="str">
            <v>A00</v>
          </cell>
          <cell r="E1750" t="str">
            <v>FTE</v>
          </cell>
          <cell r="F1750" t="str">
            <v>T</v>
          </cell>
          <cell r="G1750" t="str">
            <v>TOTAL</v>
          </cell>
          <cell r="H1750" t="str">
            <v>RSE</v>
          </cell>
          <cell r="J1750" t="str">
            <v>:</v>
          </cell>
          <cell r="K1750" t="str">
            <v>NC</v>
          </cell>
          <cell r="M1750" t="str">
            <v>V</v>
          </cell>
          <cell r="N1750">
            <v>38461.761458333334</v>
          </cell>
          <cell r="O1750" t="str">
            <v>GCHATEAUGIRON</v>
          </cell>
          <cell r="P1750">
            <v>38681.436261574076</v>
          </cell>
        </row>
        <row r="1751">
          <cell r="A1751" t="str">
            <v>1989</v>
          </cell>
          <cell r="B1751" t="str">
            <v>RU</v>
          </cell>
          <cell r="C1751" t="str">
            <v>TOTAL</v>
          </cell>
          <cell r="D1751" t="str">
            <v>A00</v>
          </cell>
          <cell r="E1751" t="str">
            <v>FTE</v>
          </cell>
          <cell r="F1751" t="str">
            <v>T</v>
          </cell>
          <cell r="G1751" t="str">
            <v>TOTAL</v>
          </cell>
          <cell r="H1751" t="str">
            <v>RSE</v>
          </cell>
          <cell r="J1751" t="str">
            <v>:</v>
          </cell>
          <cell r="K1751" t="str">
            <v>NC</v>
          </cell>
          <cell r="M1751" t="str">
            <v>V</v>
          </cell>
          <cell r="N1751">
            <v>38461.761458333334</v>
          </cell>
          <cell r="O1751" t="str">
            <v>GCHATEAUGIRON</v>
          </cell>
          <cell r="P1751">
            <v>38681.436192129629</v>
          </cell>
        </row>
        <row r="1752">
          <cell r="A1752" t="str">
            <v>1988</v>
          </cell>
          <cell r="B1752" t="str">
            <v>RU</v>
          </cell>
          <cell r="C1752" t="str">
            <v>TOTAL</v>
          </cell>
          <cell r="D1752" t="str">
            <v>A00</v>
          </cell>
          <cell r="E1752" t="str">
            <v>FTE</v>
          </cell>
          <cell r="F1752" t="str">
            <v>T</v>
          </cell>
          <cell r="G1752" t="str">
            <v>TOTAL</v>
          </cell>
          <cell r="H1752" t="str">
            <v>RSE</v>
          </cell>
          <cell r="J1752" t="str">
            <v>:</v>
          </cell>
          <cell r="K1752" t="str">
            <v>NC</v>
          </cell>
          <cell r="M1752" t="str">
            <v>V</v>
          </cell>
          <cell r="N1752">
            <v>38461.761458333334</v>
          </cell>
          <cell r="O1752" t="str">
            <v>GCHATEAUGIRON</v>
          </cell>
          <cell r="P1752">
            <v>38681.43613425926</v>
          </cell>
        </row>
        <row r="1753">
          <cell r="A1753" t="str">
            <v>1987</v>
          </cell>
          <cell r="B1753" t="str">
            <v>RU</v>
          </cell>
          <cell r="C1753" t="str">
            <v>TOTAL</v>
          </cell>
          <cell r="D1753" t="str">
            <v>A00</v>
          </cell>
          <cell r="E1753" t="str">
            <v>FTE</v>
          </cell>
          <cell r="F1753" t="str">
            <v>T</v>
          </cell>
          <cell r="G1753" t="str">
            <v>TOTAL</v>
          </cell>
          <cell r="H1753" t="str">
            <v>RSE</v>
          </cell>
          <cell r="J1753" t="str">
            <v>:</v>
          </cell>
          <cell r="K1753" t="str">
            <v>NC</v>
          </cell>
          <cell r="M1753" t="str">
            <v>V</v>
          </cell>
          <cell r="N1753">
            <v>38461.761458333334</v>
          </cell>
          <cell r="O1753" t="str">
            <v>GCHATEAUGIRON</v>
          </cell>
          <cell r="P1753">
            <v>38681.436076388891</v>
          </cell>
        </row>
        <row r="1754">
          <cell r="A1754" t="str">
            <v>1986</v>
          </cell>
          <cell r="B1754" t="str">
            <v>RU</v>
          </cell>
          <cell r="C1754" t="str">
            <v>TOTAL</v>
          </cell>
          <cell r="D1754" t="str">
            <v>A00</v>
          </cell>
          <cell r="E1754" t="str">
            <v>FTE</v>
          </cell>
          <cell r="F1754" t="str">
            <v>T</v>
          </cell>
          <cell r="G1754" t="str">
            <v>TOTAL</v>
          </cell>
          <cell r="H1754" t="str">
            <v>RSE</v>
          </cell>
          <cell r="J1754" t="str">
            <v>:</v>
          </cell>
          <cell r="K1754" t="str">
            <v>NC</v>
          </cell>
          <cell r="M1754" t="str">
            <v>V</v>
          </cell>
          <cell r="N1754">
            <v>38461.761458333334</v>
          </cell>
          <cell r="O1754" t="str">
            <v>GCHATEAUGIRON</v>
          </cell>
          <cell r="P1754">
            <v>38681.436030092591</v>
          </cell>
        </row>
        <row r="1755">
          <cell r="A1755" t="str">
            <v>1985</v>
          </cell>
          <cell r="B1755" t="str">
            <v>RU</v>
          </cell>
          <cell r="C1755" t="str">
            <v>TOTAL</v>
          </cell>
          <cell r="D1755" t="str">
            <v>A00</v>
          </cell>
          <cell r="E1755" t="str">
            <v>FTE</v>
          </cell>
          <cell r="F1755" t="str">
            <v>T</v>
          </cell>
          <cell r="G1755" t="str">
            <v>TOTAL</v>
          </cell>
          <cell r="H1755" t="str">
            <v>RSE</v>
          </cell>
          <cell r="J1755" t="str">
            <v>:</v>
          </cell>
          <cell r="K1755" t="str">
            <v>NC</v>
          </cell>
          <cell r="M1755" t="str">
            <v>V</v>
          </cell>
          <cell r="N1755">
            <v>38461.761458333334</v>
          </cell>
          <cell r="O1755" t="str">
            <v>GCHATEAUGIRON</v>
          </cell>
          <cell r="P1755">
            <v>38681.435983796298</v>
          </cell>
        </row>
        <row r="1756">
          <cell r="A1756" t="str">
            <v>1984</v>
          </cell>
          <cell r="B1756" t="str">
            <v>RU</v>
          </cell>
          <cell r="C1756" t="str">
            <v>TOTAL</v>
          </cell>
          <cell r="D1756" t="str">
            <v>A00</v>
          </cell>
          <cell r="E1756" t="str">
            <v>FTE</v>
          </cell>
          <cell r="F1756" t="str">
            <v>T</v>
          </cell>
          <cell r="G1756" t="str">
            <v>TOTAL</v>
          </cell>
          <cell r="H1756" t="str">
            <v>RSE</v>
          </cell>
          <cell r="J1756" t="str">
            <v>:</v>
          </cell>
          <cell r="K1756" t="str">
            <v>NC</v>
          </cell>
          <cell r="M1756" t="str">
            <v>V</v>
          </cell>
          <cell r="N1756">
            <v>38461.761458333334</v>
          </cell>
          <cell r="O1756" t="str">
            <v>GCHATEAUGIRON</v>
          </cell>
          <cell r="P1756">
            <v>38681.435949074075</v>
          </cell>
        </row>
        <row r="1757">
          <cell r="A1757" t="str">
            <v>1983</v>
          </cell>
          <cell r="B1757" t="str">
            <v>RU</v>
          </cell>
          <cell r="C1757" t="str">
            <v>TOTAL</v>
          </cell>
          <cell r="D1757" t="str">
            <v>A00</v>
          </cell>
          <cell r="E1757" t="str">
            <v>FTE</v>
          </cell>
          <cell r="F1757" t="str">
            <v>T</v>
          </cell>
          <cell r="G1757" t="str">
            <v>TOTAL</v>
          </cell>
          <cell r="H1757" t="str">
            <v>RSE</v>
          </cell>
          <cell r="J1757" t="str">
            <v>:</v>
          </cell>
          <cell r="K1757" t="str">
            <v>NC</v>
          </cell>
          <cell r="M1757" t="str">
            <v>V</v>
          </cell>
          <cell r="N1757">
            <v>38461.761458333334</v>
          </cell>
          <cell r="O1757" t="str">
            <v>GCHATEAUGIRON</v>
          </cell>
          <cell r="P1757">
            <v>38681.435914351852</v>
          </cell>
        </row>
        <row r="1758">
          <cell r="A1758" t="str">
            <v>1982</v>
          </cell>
          <cell r="B1758" t="str">
            <v>RU</v>
          </cell>
          <cell r="C1758" t="str">
            <v>TOTAL</v>
          </cell>
          <cell r="D1758" t="str">
            <v>A00</v>
          </cell>
          <cell r="E1758" t="str">
            <v>FTE</v>
          </cell>
          <cell r="F1758" t="str">
            <v>T</v>
          </cell>
          <cell r="G1758" t="str">
            <v>TOTAL</v>
          </cell>
          <cell r="H1758" t="str">
            <v>RSE</v>
          </cell>
          <cell r="J1758" t="str">
            <v>:</v>
          </cell>
          <cell r="K1758" t="str">
            <v>NC</v>
          </cell>
          <cell r="M1758" t="str">
            <v>V</v>
          </cell>
          <cell r="N1758">
            <v>38461.761458333334</v>
          </cell>
          <cell r="O1758" t="str">
            <v>GCHATEAUGIRON</v>
          </cell>
          <cell r="P1758">
            <v>38681.435879629629</v>
          </cell>
        </row>
        <row r="1759">
          <cell r="A1759" t="str">
            <v>1981</v>
          </cell>
          <cell r="B1759" t="str">
            <v>RU</v>
          </cell>
          <cell r="C1759" t="str">
            <v>TOTAL</v>
          </cell>
          <cell r="D1759" t="str">
            <v>A00</v>
          </cell>
          <cell r="E1759" t="str">
            <v>FTE</v>
          </cell>
          <cell r="F1759" t="str">
            <v>T</v>
          </cell>
          <cell r="G1759" t="str">
            <v>TOTAL</v>
          </cell>
          <cell r="H1759" t="str">
            <v>RSE</v>
          </cell>
          <cell r="J1759" t="str">
            <v>:</v>
          </cell>
          <cell r="K1759" t="str">
            <v>NC</v>
          </cell>
          <cell r="M1759" t="str">
            <v>V</v>
          </cell>
          <cell r="N1759">
            <v>38461.761458333334</v>
          </cell>
          <cell r="O1759" t="str">
            <v>GCHATEAUGIRON</v>
          </cell>
          <cell r="P1759">
            <v>38681.435856481483</v>
          </cell>
        </row>
        <row r="1760">
          <cell r="A1760" t="str">
            <v>1980</v>
          </cell>
          <cell r="B1760" t="str">
            <v>RU</v>
          </cell>
          <cell r="C1760" t="str">
            <v>TOTAL</v>
          </cell>
          <cell r="D1760" t="str">
            <v>A00</v>
          </cell>
          <cell r="E1760" t="str">
            <v>FTE</v>
          </cell>
          <cell r="F1760" t="str">
            <v>T</v>
          </cell>
          <cell r="G1760" t="str">
            <v>TOTAL</v>
          </cell>
          <cell r="H1760" t="str">
            <v>RSE</v>
          </cell>
          <cell r="J1760" t="str">
            <v>:</v>
          </cell>
          <cell r="K1760" t="str">
            <v>NC</v>
          </cell>
          <cell r="M1760" t="str">
            <v>V</v>
          </cell>
          <cell r="N1760">
            <v>38461.761458333334</v>
          </cell>
          <cell r="O1760" t="str">
            <v>GCHATEAUGIRON</v>
          </cell>
          <cell r="P1760">
            <v>38681.435833333337</v>
          </cell>
        </row>
        <row r="1761">
          <cell r="A1761" t="str">
            <v>2002</v>
          </cell>
          <cell r="B1761" t="str">
            <v>CY</v>
          </cell>
          <cell r="C1761" t="str">
            <v>HUM</v>
          </cell>
          <cell r="D1761" t="str">
            <v>A00</v>
          </cell>
          <cell r="E1761" t="str">
            <v>FTE</v>
          </cell>
          <cell r="F1761" t="str">
            <v>T</v>
          </cell>
          <cell r="G1761" t="str">
            <v>TOTAL</v>
          </cell>
          <cell r="H1761" t="str">
            <v>RSE</v>
          </cell>
          <cell r="I1761">
            <v>42.5</v>
          </cell>
          <cell r="K1761" t="str">
            <v>MS</v>
          </cell>
          <cell r="M1761" t="str">
            <v>V</v>
          </cell>
          <cell r="N1761">
            <v>38461.761377314811</v>
          </cell>
          <cell r="O1761" t="str">
            <v>GCHATEAUGIRON</v>
          </cell>
          <cell r="P1761">
            <v>38681.438171296293</v>
          </cell>
          <cell r="Q1761" t="str">
            <v>gchateaug</v>
          </cell>
        </row>
        <row r="1762">
          <cell r="A1762" t="str">
            <v>2001</v>
          </cell>
          <cell r="B1762" t="str">
            <v>CY</v>
          </cell>
          <cell r="C1762" t="str">
            <v>HUM</v>
          </cell>
          <cell r="D1762" t="str">
            <v>A00</v>
          </cell>
          <cell r="E1762" t="str">
            <v>FTE</v>
          </cell>
          <cell r="F1762" t="str">
            <v>T</v>
          </cell>
          <cell r="G1762" t="str">
            <v>TOTAL</v>
          </cell>
          <cell r="H1762" t="str">
            <v>RSE</v>
          </cell>
          <cell r="I1762">
            <v>33</v>
          </cell>
          <cell r="K1762" t="str">
            <v>NC</v>
          </cell>
          <cell r="M1762" t="str">
            <v>V</v>
          </cell>
          <cell r="N1762">
            <v>38461.761377314811</v>
          </cell>
          <cell r="O1762" t="str">
            <v>GCHATEAUGIRON</v>
          </cell>
          <cell r="P1762">
            <v>38681.43787037037</v>
          </cell>
        </row>
        <row r="1763">
          <cell r="A1763" t="str">
            <v>2000</v>
          </cell>
          <cell r="B1763" t="str">
            <v>CY</v>
          </cell>
          <cell r="C1763" t="str">
            <v>HUM</v>
          </cell>
          <cell r="D1763" t="str">
            <v>A00</v>
          </cell>
          <cell r="E1763" t="str">
            <v>FTE</v>
          </cell>
          <cell r="F1763" t="str">
            <v>T</v>
          </cell>
          <cell r="G1763" t="str">
            <v>TOTAL</v>
          </cell>
          <cell r="H1763" t="str">
            <v>RSE</v>
          </cell>
          <cell r="I1763">
            <v>34</v>
          </cell>
          <cell r="K1763" t="str">
            <v>NC</v>
          </cell>
          <cell r="M1763" t="str">
            <v>V</v>
          </cell>
          <cell r="N1763">
            <v>38461.761377314811</v>
          </cell>
          <cell r="O1763" t="str">
            <v>GCHATEAUGIRON</v>
          </cell>
          <cell r="P1763">
            <v>38681.437627314815</v>
          </cell>
        </row>
        <row r="1764">
          <cell r="A1764" t="str">
            <v>1999</v>
          </cell>
          <cell r="B1764" t="str">
            <v>CY</v>
          </cell>
          <cell r="C1764" t="str">
            <v>HUM</v>
          </cell>
          <cell r="D1764" t="str">
            <v>A00</v>
          </cell>
          <cell r="E1764" t="str">
            <v>FTE</v>
          </cell>
          <cell r="F1764" t="str">
            <v>T</v>
          </cell>
          <cell r="G1764" t="str">
            <v>TOTAL</v>
          </cell>
          <cell r="H1764" t="str">
            <v>RSE</v>
          </cell>
          <cell r="I1764">
            <v>33</v>
          </cell>
          <cell r="K1764" t="str">
            <v>NC</v>
          </cell>
          <cell r="M1764" t="str">
            <v>V</v>
          </cell>
          <cell r="N1764">
            <v>38461.761377314811</v>
          </cell>
          <cell r="O1764" t="str">
            <v>GCHATEAUGIRON</v>
          </cell>
          <cell r="P1764">
            <v>38681.437384259261</v>
          </cell>
        </row>
        <row r="1765">
          <cell r="A1765" t="str">
            <v>1998</v>
          </cell>
          <cell r="B1765" t="str">
            <v>CY</v>
          </cell>
          <cell r="C1765" t="str">
            <v>HUM</v>
          </cell>
          <cell r="D1765" t="str">
            <v>A00</v>
          </cell>
          <cell r="E1765" t="str">
            <v>FTE</v>
          </cell>
          <cell r="F1765" t="str">
            <v>T</v>
          </cell>
          <cell r="G1765" t="str">
            <v>TOTAL</v>
          </cell>
          <cell r="H1765" t="str">
            <v>RSE</v>
          </cell>
          <cell r="I1765">
            <v>29</v>
          </cell>
          <cell r="K1765" t="str">
            <v>NC</v>
          </cell>
          <cell r="M1765" t="str">
            <v>V</v>
          </cell>
          <cell r="N1765">
            <v>38461.761377314811</v>
          </cell>
          <cell r="O1765" t="str">
            <v>GCHATEAUGIRON</v>
          </cell>
          <cell r="P1765">
            <v>38681.437175925923</v>
          </cell>
        </row>
        <row r="1766">
          <cell r="A1766" t="str">
            <v>1997</v>
          </cell>
          <cell r="B1766" t="str">
            <v>CY</v>
          </cell>
          <cell r="C1766" t="str">
            <v>HUM</v>
          </cell>
          <cell r="D1766" t="str">
            <v>A00</v>
          </cell>
          <cell r="E1766" t="str">
            <v>FTE</v>
          </cell>
          <cell r="F1766" t="str">
            <v>T</v>
          </cell>
          <cell r="G1766" t="str">
            <v>TOTAL</v>
          </cell>
          <cell r="H1766" t="str">
            <v>RSE</v>
          </cell>
          <cell r="J1766" t="str">
            <v>:</v>
          </cell>
          <cell r="K1766" t="str">
            <v>NC</v>
          </cell>
          <cell r="M1766" t="str">
            <v>V</v>
          </cell>
          <cell r="N1766">
            <v>38461.761377314811</v>
          </cell>
          <cell r="O1766" t="str">
            <v>GCHATEAUGIRON</v>
          </cell>
          <cell r="P1766">
            <v>38681.436979166669</v>
          </cell>
        </row>
        <row r="1767">
          <cell r="A1767" t="str">
            <v>1996</v>
          </cell>
          <cell r="B1767" t="str">
            <v>CY</v>
          </cell>
          <cell r="C1767" t="str">
            <v>HUM</v>
          </cell>
          <cell r="D1767" t="str">
            <v>A00</v>
          </cell>
          <cell r="E1767" t="str">
            <v>FTE</v>
          </cell>
          <cell r="F1767" t="str">
            <v>T</v>
          </cell>
          <cell r="G1767" t="str">
            <v>TOTAL</v>
          </cell>
          <cell r="H1767" t="str">
            <v>RSE</v>
          </cell>
          <cell r="J1767" t="str">
            <v>:</v>
          </cell>
          <cell r="K1767" t="str">
            <v>NC</v>
          </cell>
          <cell r="M1767" t="str">
            <v>V</v>
          </cell>
          <cell r="N1767">
            <v>38461.761377314811</v>
          </cell>
          <cell r="O1767" t="str">
            <v>GCHATEAUGIRON</v>
          </cell>
          <cell r="P1767">
            <v>38681.43681712963</v>
          </cell>
        </row>
        <row r="1768">
          <cell r="A1768" t="str">
            <v>1995</v>
          </cell>
          <cell r="B1768" t="str">
            <v>CY</v>
          </cell>
          <cell r="C1768" t="str">
            <v>HUM</v>
          </cell>
          <cell r="D1768" t="str">
            <v>A00</v>
          </cell>
          <cell r="E1768" t="str">
            <v>FTE</v>
          </cell>
          <cell r="F1768" t="str">
            <v>T</v>
          </cell>
          <cell r="G1768" t="str">
            <v>TOTAL</v>
          </cell>
          <cell r="H1768" t="str">
            <v>RSE</v>
          </cell>
          <cell r="J1768" t="str">
            <v>:</v>
          </cell>
          <cell r="K1768" t="str">
            <v>NC</v>
          </cell>
          <cell r="M1768" t="str">
            <v>V</v>
          </cell>
          <cell r="N1768">
            <v>38461.761377314811</v>
          </cell>
          <cell r="O1768" t="str">
            <v>GCHATEAUGIRON</v>
          </cell>
          <cell r="P1768">
            <v>38681.436666666668</v>
          </cell>
        </row>
        <row r="1769">
          <cell r="A1769" t="str">
            <v>1994</v>
          </cell>
          <cell r="B1769" t="str">
            <v>CY</v>
          </cell>
          <cell r="C1769" t="str">
            <v>HUM</v>
          </cell>
          <cell r="D1769" t="str">
            <v>A00</v>
          </cell>
          <cell r="E1769" t="str">
            <v>FTE</v>
          </cell>
          <cell r="F1769" t="str">
            <v>T</v>
          </cell>
          <cell r="G1769" t="str">
            <v>TOTAL</v>
          </cell>
          <cell r="H1769" t="str">
            <v>RSE</v>
          </cell>
          <cell r="J1769" t="str">
            <v>:</v>
          </cell>
          <cell r="K1769" t="str">
            <v>NC</v>
          </cell>
          <cell r="M1769" t="str">
            <v>V</v>
          </cell>
          <cell r="N1769">
            <v>38461.761377314811</v>
          </cell>
          <cell r="O1769" t="str">
            <v>GCHATEAUGIRON</v>
          </cell>
          <cell r="P1769">
            <v>38681.436550925922</v>
          </cell>
        </row>
        <row r="1770">
          <cell r="A1770" t="str">
            <v>1993</v>
          </cell>
          <cell r="B1770" t="str">
            <v>CY</v>
          </cell>
          <cell r="C1770" t="str">
            <v>HUM</v>
          </cell>
          <cell r="D1770" t="str">
            <v>A00</v>
          </cell>
          <cell r="E1770" t="str">
            <v>FTE</v>
          </cell>
          <cell r="F1770" t="str">
            <v>T</v>
          </cell>
          <cell r="G1770" t="str">
            <v>TOTAL</v>
          </cell>
          <cell r="H1770" t="str">
            <v>RSE</v>
          </cell>
          <cell r="J1770" t="str">
            <v>:</v>
          </cell>
          <cell r="K1770" t="str">
            <v>NC</v>
          </cell>
          <cell r="M1770" t="str">
            <v>V</v>
          </cell>
          <cell r="N1770">
            <v>38461.761377314811</v>
          </cell>
          <cell r="O1770" t="str">
            <v>GCHATEAUGIRON</v>
          </cell>
          <cell r="P1770">
            <v>38681.43644675926</v>
          </cell>
        </row>
        <row r="1771">
          <cell r="A1771" t="str">
            <v>1992</v>
          </cell>
          <cell r="B1771" t="str">
            <v>CY</v>
          </cell>
          <cell r="C1771" t="str">
            <v>HUM</v>
          </cell>
          <cell r="D1771" t="str">
            <v>A00</v>
          </cell>
          <cell r="E1771" t="str">
            <v>FTE</v>
          </cell>
          <cell r="F1771" t="str">
            <v>T</v>
          </cell>
          <cell r="G1771" t="str">
            <v>TOTAL</v>
          </cell>
          <cell r="H1771" t="str">
            <v>RSE</v>
          </cell>
          <cell r="I1771">
            <v>17</v>
          </cell>
          <cell r="J1771" t="str">
            <v>i</v>
          </cell>
          <cell r="K1771" t="str">
            <v>NC</v>
          </cell>
          <cell r="M1771" t="str">
            <v>V</v>
          </cell>
          <cell r="N1771">
            <v>38461.761377314811</v>
          </cell>
          <cell r="O1771" t="str">
            <v>GCHATEAUGIRON</v>
          </cell>
          <cell r="P1771">
            <v>38681.436365740738</v>
          </cell>
        </row>
        <row r="1772">
          <cell r="A1772" t="str">
            <v>1991</v>
          </cell>
          <cell r="B1772" t="str">
            <v>CY</v>
          </cell>
          <cell r="C1772" t="str">
            <v>HUM</v>
          </cell>
          <cell r="D1772" t="str">
            <v>A00</v>
          </cell>
          <cell r="E1772" t="str">
            <v>FTE</v>
          </cell>
          <cell r="F1772" t="str">
            <v>T</v>
          </cell>
          <cell r="G1772" t="str">
            <v>TOTAL</v>
          </cell>
          <cell r="H1772" t="str">
            <v>RSE</v>
          </cell>
          <cell r="I1772">
            <v>16</v>
          </cell>
          <cell r="J1772" t="str">
            <v>i</v>
          </cell>
          <cell r="K1772" t="str">
            <v>NC</v>
          </cell>
          <cell r="M1772" t="str">
            <v>V</v>
          </cell>
          <cell r="N1772">
            <v>38461.761377314811</v>
          </cell>
          <cell r="O1772" t="str">
            <v>GCHATEAUGIRON</v>
          </cell>
          <cell r="P1772">
            <v>38681.436284722222</v>
          </cell>
        </row>
        <row r="1773">
          <cell r="A1773" t="str">
            <v>1990</v>
          </cell>
          <cell r="B1773" t="str">
            <v>CY</v>
          </cell>
          <cell r="C1773" t="str">
            <v>HUM</v>
          </cell>
          <cell r="D1773" t="str">
            <v>A00</v>
          </cell>
          <cell r="E1773" t="str">
            <v>FTE</v>
          </cell>
          <cell r="F1773" t="str">
            <v>T</v>
          </cell>
          <cell r="G1773" t="str">
            <v>TOTAL</v>
          </cell>
          <cell r="H1773" t="str">
            <v>RSE</v>
          </cell>
          <cell r="J1773" t="str">
            <v>:</v>
          </cell>
          <cell r="K1773" t="str">
            <v>NC</v>
          </cell>
          <cell r="M1773" t="str">
            <v>V</v>
          </cell>
          <cell r="N1773">
            <v>38461.761377314811</v>
          </cell>
          <cell r="O1773" t="str">
            <v>GCHATEAUGIRON</v>
          </cell>
          <cell r="P1773">
            <v>38681.436215277776</v>
          </cell>
        </row>
        <row r="1774">
          <cell r="A1774" t="str">
            <v>1989</v>
          </cell>
          <cell r="B1774" t="str">
            <v>CY</v>
          </cell>
          <cell r="C1774" t="str">
            <v>HUM</v>
          </cell>
          <cell r="D1774" t="str">
            <v>A00</v>
          </cell>
          <cell r="E1774" t="str">
            <v>FTE</v>
          </cell>
          <cell r="F1774" t="str">
            <v>T</v>
          </cell>
          <cell r="G1774" t="str">
            <v>TOTAL</v>
          </cell>
          <cell r="H1774" t="str">
            <v>RSE</v>
          </cell>
          <cell r="J1774" t="str">
            <v>:</v>
          </cell>
          <cell r="K1774" t="str">
            <v>NC</v>
          </cell>
          <cell r="M1774" t="str">
            <v>V</v>
          </cell>
          <cell r="N1774">
            <v>38461.761377314811</v>
          </cell>
          <cell r="O1774" t="str">
            <v>GCHATEAUGIRON</v>
          </cell>
          <cell r="P1774">
            <v>38681.436145833337</v>
          </cell>
        </row>
        <row r="1775">
          <cell r="A1775" t="str">
            <v>1988</v>
          </cell>
          <cell r="B1775" t="str">
            <v>CY</v>
          </cell>
          <cell r="C1775" t="str">
            <v>HUM</v>
          </cell>
          <cell r="D1775" t="str">
            <v>A00</v>
          </cell>
          <cell r="E1775" t="str">
            <v>FTE</v>
          </cell>
          <cell r="F1775" t="str">
            <v>T</v>
          </cell>
          <cell r="G1775" t="str">
            <v>TOTAL</v>
          </cell>
          <cell r="H1775" t="str">
            <v>RSE</v>
          </cell>
          <cell r="J1775" t="str">
            <v>:</v>
          </cell>
          <cell r="K1775" t="str">
            <v>NC</v>
          </cell>
          <cell r="M1775" t="str">
            <v>V</v>
          </cell>
          <cell r="N1775">
            <v>38461.761377314811</v>
          </cell>
          <cell r="O1775" t="str">
            <v>GCHATEAUGIRON</v>
          </cell>
          <cell r="P1775">
            <v>38681.436099537037</v>
          </cell>
        </row>
        <row r="1776">
          <cell r="A1776" t="str">
            <v>1987</v>
          </cell>
          <cell r="B1776" t="str">
            <v>CY</v>
          </cell>
          <cell r="C1776" t="str">
            <v>HUM</v>
          </cell>
          <cell r="D1776" t="str">
            <v>A00</v>
          </cell>
          <cell r="E1776" t="str">
            <v>FTE</v>
          </cell>
          <cell r="F1776" t="str">
            <v>T</v>
          </cell>
          <cell r="G1776" t="str">
            <v>TOTAL</v>
          </cell>
          <cell r="H1776" t="str">
            <v>RSE</v>
          </cell>
          <cell r="J1776" t="str">
            <v>:</v>
          </cell>
          <cell r="K1776" t="str">
            <v>NC</v>
          </cell>
          <cell r="M1776" t="str">
            <v>V</v>
          </cell>
          <cell r="N1776">
            <v>38461.761377314811</v>
          </cell>
          <cell r="O1776" t="str">
            <v>GCHATEAUGIRON</v>
          </cell>
          <cell r="P1776">
            <v>38681.436041666668</v>
          </cell>
        </row>
        <row r="1777">
          <cell r="A1777" t="str">
            <v>1986</v>
          </cell>
          <cell r="B1777" t="str">
            <v>CY</v>
          </cell>
          <cell r="C1777" t="str">
            <v>HUM</v>
          </cell>
          <cell r="D1777" t="str">
            <v>A00</v>
          </cell>
          <cell r="E1777" t="str">
            <v>FTE</v>
          </cell>
          <cell r="F1777" t="str">
            <v>T</v>
          </cell>
          <cell r="G1777" t="str">
            <v>TOTAL</v>
          </cell>
          <cell r="H1777" t="str">
            <v>RSE</v>
          </cell>
          <cell r="J1777" t="str">
            <v>:</v>
          </cell>
          <cell r="K1777" t="str">
            <v>NC</v>
          </cell>
          <cell r="M1777" t="str">
            <v>V</v>
          </cell>
          <cell r="N1777">
            <v>38461.761377314811</v>
          </cell>
          <cell r="O1777" t="str">
            <v>GCHATEAUGIRON</v>
          </cell>
          <cell r="P1777">
            <v>38681.435995370368</v>
          </cell>
        </row>
        <row r="1778">
          <cell r="A1778" t="str">
            <v>1985</v>
          </cell>
          <cell r="B1778" t="str">
            <v>CY</v>
          </cell>
          <cell r="C1778" t="str">
            <v>HUM</v>
          </cell>
          <cell r="D1778" t="str">
            <v>A00</v>
          </cell>
          <cell r="E1778" t="str">
            <v>FTE</v>
          </cell>
          <cell r="F1778" t="str">
            <v>T</v>
          </cell>
          <cell r="G1778" t="str">
            <v>TOTAL</v>
          </cell>
          <cell r="H1778" t="str">
            <v>RSE</v>
          </cell>
          <cell r="J1778" t="str">
            <v>:</v>
          </cell>
          <cell r="K1778" t="str">
            <v>NC</v>
          </cell>
          <cell r="M1778" t="str">
            <v>V</v>
          </cell>
          <cell r="N1778">
            <v>38461.761377314811</v>
          </cell>
          <cell r="O1778" t="str">
            <v>GCHATEAUGIRON</v>
          </cell>
          <cell r="P1778">
            <v>38681.435960648145</v>
          </cell>
        </row>
        <row r="1779">
          <cell r="A1779" t="str">
            <v>1984</v>
          </cell>
          <cell r="B1779" t="str">
            <v>CY</v>
          </cell>
          <cell r="C1779" t="str">
            <v>HUM</v>
          </cell>
          <cell r="D1779" t="str">
            <v>A00</v>
          </cell>
          <cell r="E1779" t="str">
            <v>FTE</v>
          </cell>
          <cell r="F1779" t="str">
            <v>T</v>
          </cell>
          <cell r="G1779" t="str">
            <v>TOTAL</v>
          </cell>
          <cell r="H1779" t="str">
            <v>RSE</v>
          </cell>
          <cell r="J1779" t="str">
            <v>:</v>
          </cell>
          <cell r="K1779" t="str">
            <v>NC</v>
          </cell>
          <cell r="M1779" t="str">
            <v>V</v>
          </cell>
          <cell r="N1779">
            <v>38461.761377314811</v>
          </cell>
          <cell r="O1779" t="str">
            <v>GCHATEAUGIRON</v>
          </cell>
          <cell r="P1779">
            <v>38681.435925925929</v>
          </cell>
        </row>
        <row r="1780">
          <cell r="A1780" t="str">
            <v>1983</v>
          </cell>
          <cell r="B1780" t="str">
            <v>CY</v>
          </cell>
          <cell r="C1780" t="str">
            <v>HUM</v>
          </cell>
          <cell r="D1780" t="str">
            <v>A00</v>
          </cell>
          <cell r="E1780" t="str">
            <v>FTE</v>
          </cell>
          <cell r="F1780" t="str">
            <v>T</v>
          </cell>
          <cell r="G1780" t="str">
            <v>TOTAL</v>
          </cell>
          <cell r="H1780" t="str">
            <v>RSE</v>
          </cell>
          <cell r="J1780" t="str">
            <v>:</v>
          </cell>
          <cell r="K1780" t="str">
            <v>NC</v>
          </cell>
          <cell r="M1780" t="str">
            <v>V</v>
          </cell>
          <cell r="N1780">
            <v>38461.761377314811</v>
          </cell>
          <cell r="O1780" t="str">
            <v>GCHATEAUGIRON</v>
          </cell>
          <cell r="P1780">
            <v>38681.435891203706</v>
          </cell>
        </row>
        <row r="1781">
          <cell r="A1781" t="str">
            <v>1982</v>
          </cell>
          <cell r="B1781" t="str">
            <v>CY</v>
          </cell>
          <cell r="C1781" t="str">
            <v>HUM</v>
          </cell>
          <cell r="D1781" t="str">
            <v>A00</v>
          </cell>
          <cell r="E1781" t="str">
            <v>FTE</v>
          </cell>
          <cell r="F1781" t="str">
            <v>T</v>
          </cell>
          <cell r="G1781" t="str">
            <v>TOTAL</v>
          </cell>
          <cell r="H1781" t="str">
            <v>RSE</v>
          </cell>
          <cell r="J1781" t="str">
            <v>:</v>
          </cell>
          <cell r="K1781" t="str">
            <v>NC</v>
          </cell>
          <cell r="M1781" t="str">
            <v>V</v>
          </cell>
          <cell r="N1781">
            <v>38461.761377314811</v>
          </cell>
          <cell r="O1781" t="str">
            <v>GCHATEAUGIRON</v>
          </cell>
          <cell r="P1781">
            <v>38681.435856481483</v>
          </cell>
        </row>
        <row r="1782">
          <cell r="A1782" t="str">
            <v>1981</v>
          </cell>
          <cell r="B1782" t="str">
            <v>CY</v>
          </cell>
          <cell r="C1782" t="str">
            <v>HUM</v>
          </cell>
          <cell r="D1782" t="str">
            <v>A00</v>
          </cell>
          <cell r="E1782" t="str">
            <v>FTE</v>
          </cell>
          <cell r="F1782" t="str">
            <v>T</v>
          </cell>
          <cell r="G1782" t="str">
            <v>TOTAL</v>
          </cell>
          <cell r="H1782" t="str">
            <v>RSE</v>
          </cell>
          <cell r="J1782" t="str">
            <v>:</v>
          </cell>
          <cell r="K1782" t="str">
            <v>NC</v>
          </cell>
          <cell r="M1782" t="str">
            <v>V</v>
          </cell>
          <cell r="N1782">
            <v>38461.761377314811</v>
          </cell>
          <cell r="O1782" t="str">
            <v>GCHATEAUGIRON</v>
          </cell>
          <cell r="P1782">
            <v>38681.435833333337</v>
          </cell>
        </row>
        <row r="1783">
          <cell r="A1783" t="str">
            <v>1980</v>
          </cell>
          <cell r="B1783" t="str">
            <v>CY</v>
          </cell>
          <cell r="C1783" t="str">
            <v>HUM</v>
          </cell>
          <cell r="D1783" t="str">
            <v>A00</v>
          </cell>
          <cell r="E1783" t="str">
            <v>FTE</v>
          </cell>
          <cell r="F1783" t="str">
            <v>T</v>
          </cell>
          <cell r="G1783" t="str">
            <v>TOTAL</v>
          </cell>
          <cell r="H1783" t="str">
            <v>RSE</v>
          </cell>
          <cell r="J1783" t="str">
            <v>:</v>
          </cell>
          <cell r="K1783" t="str">
            <v>NC</v>
          </cell>
          <cell r="M1783" t="str">
            <v>V</v>
          </cell>
          <cell r="N1783">
            <v>38461.761377314811</v>
          </cell>
          <cell r="O1783" t="str">
            <v>GCHATEAUGIRON</v>
          </cell>
          <cell r="P1783">
            <v>38681.435810185183</v>
          </cell>
        </row>
        <row r="1784">
          <cell r="A1784" t="str">
            <v>2002</v>
          </cell>
          <cell r="B1784" t="str">
            <v>LV</v>
          </cell>
          <cell r="C1784" t="str">
            <v>HUM</v>
          </cell>
          <cell r="D1784" t="str">
            <v>A00</v>
          </cell>
          <cell r="E1784" t="str">
            <v>FTE</v>
          </cell>
          <cell r="F1784" t="str">
            <v>T</v>
          </cell>
          <cell r="G1784" t="str">
            <v>TOTAL</v>
          </cell>
          <cell r="H1784" t="str">
            <v>RSE</v>
          </cell>
          <cell r="I1784">
            <v>350</v>
          </cell>
          <cell r="K1784" t="str">
            <v>MS</v>
          </cell>
          <cell r="M1784" t="str">
            <v>V</v>
          </cell>
          <cell r="N1784">
            <v>38461.761377314811</v>
          </cell>
          <cell r="O1784" t="str">
            <v>GCHATEAUGIRON</v>
          </cell>
          <cell r="P1784">
            <v>38681.438321759262</v>
          </cell>
          <cell r="Q1784" t="str">
            <v>gchateaug</v>
          </cell>
        </row>
        <row r="1785">
          <cell r="A1785" t="str">
            <v>2001</v>
          </cell>
          <cell r="B1785" t="str">
            <v>LV</v>
          </cell>
          <cell r="C1785" t="str">
            <v>HUM</v>
          </cell>
          <cell r="D1785" t="str">
            <v>A00</v>
          </cell>
          <cell r="E1785" t="str">
            <v>FTE</v>
          </cell>
          <cell r="F1785" t="str">
            <v>T</v>
          </cell>
          <cell r="G1785" t="str">
            <v>TOTAL</v>
          </cell>
          <cell r="H1785" t="str">
            <v>RSE</v>
          </cell>
          <cell r="I1785">
            <v>416</v>
          </cell>
          <cell r="K1785" t="str">
            <v>NC</v>
          </cell>
          <cell r="M1785" t="str">
            <v>V</v>
          </cell>
          <cell r="N1785">
            <v>38461.761377314811</v>
          </cell>
          <cell r="O1785" t="str">
            <v>GCHATEAUGIRON</v>
          </cell>
          <cell r="P1785">
            <v>38681.438009259262</v>
          </cell>
        </row>
        <row r="1786">
          <cell r="A1786" t="str">
            <v>2000</v>
          </cell>
          <cell r="B1786" t="str">
            <v>LV</v>
          </cell>
          <cell r="C1786" t="str">
            <v>HUM</v>
          </cell>
          <cell r="D1786" t="str">
            <v>A00</v>
          </cell>
          <cell r="E1786" t="str">
            <v>FTE</v>
          </cell>
          <cell r="F1786" t="str">
            <v>T</v>
          </cell>
          <cell r="G1786" t="str">
            <v>TOTAL</v>
          </cell>
          <cell r="H1786" t="str">
            <v>RSE</v>
          </cell>
          <cell r="I1786">
            <v>339</v>
          </cell>
          <cell r="K1786" t="str">
            <v>NC</v>
          </cell>
          <cell r="M1786" t="str">
            <v>V</v>
          </cell>
          <cell r="N1786">
            <v>38461.761377314811</v>
          </cell>
          <cell r="O1786" t="str">
            <v>GCHATEAUGIRON</v>
          </cell>
          <cell r="P1786">
            <v>38681.437743055554</v>
          </cell>
        </row>
        <row r="1787">
          <cell r="A1787" t="str">
            <v>1999</v>
          </cell>
          <cell r="B1787" t="str">
            <v>LV</v>
          </cell>
          <cell r="C1787" t="str">
            <v>HUM</v>
          </cell>
          <cell r="D1787" t="str">
            <v>A00</v>
          </cell>
          <cell r="E1787" t="str">
            <v>FTE</v>
          </cell>
          <cell r="F1787" t="str">
            <v>T</v>
          </cell>
          <cell r="G1787" t="str">
            <v>TOTAL</v>
          </cell>
          <cell r="H1787" t="str">
            <v>RSE</v>
          </cell>
          <cell r="I1787">
            <v>252</v>
          </cell>
          <cell r="K1787" t="str">
            <v>NC</v>
          </cell>
          <cell r="M1787" t="str">
            <v>V</v>
          </cell>
          <cell r="N1787">
            <v>38461.761377314811</v>
          </cell>
          <cell r="O1787" t="str">
            <v>GCHATEAUGIRON</v>
          </cell>
          <cell r="P1787">
            <v>38681.437511574077</v>
          </cell>
        </row>
        <row r="1788">
          <cell r="A1788" t="str">
            <v>1998</v>
          </cell>
          <cell r="B1788" t="str">
            <v>LV</v>
          </cell>
          <cell r="C1788" t="str">
            <v>HUM</v>
          </cell>
          <cell r="D1788" t="str">
            <v>A00</v>
          </cell>
          <cell r="E1788" t="str">
            <v>FTE</v>
          </cell>
          <cell r="F1788" t="str">
            <v>T</v>
          </cell>
          <cell r="G1788" t="str">
            <v>TOTAL</v>
          </cell>
          <cell r="H1788" t="str">
            <v>RSE</v>
          </cell>
          <cell r="I1788">
            <v>248</v>
          </cell>
          <cell r="K1788" t="str">
            <v>NC</v>
          </cell>
          <cell r="M1788" t="str">
            <v>V</v>
          </cell>
          <cell r="N1788">
            <v>38461.761377314811</v>
          </cell>
          <cell r="O1788" t="str">
            <v>GCHATEAUGIRON</v>
          </cell>
          <cell r="P1788">
            <v>38681.437268518515</v>
          </cell>
        </row>
        <row r="1789">
          <cell r="A1789" t="str">
            <v>1997</v>
          </cell>
          <cell r="B1789" t="str">
            <v>LV</v>
          </cell>
          <cell r="C1789" t="str">
            <v>HUM</v>
          </cell>
          <cell r="D1789" t="str">
            <v>A00</v>
          </cell>
          <cell r="E1789" t="str">
            <v>FTE</v>
          </cell>
          <cell r="F1789" t="str">
            <v>T</v>
          </cell>
          <cell r="G1789" t="str">
            <v>TOTAL</v>
          </cell>
          <cell r="H1789" t="str">
            <v>RSE</v>
          </cell>
          <cell r="I1789">
            <v>271</v>
          </cell>
          <cell r="K1789" t="str">
            <v>NC</v>
          </cell>
          <cell r="M1789" t="str">
            <v>V</v>
          </cell>
          <cell r="N1789">
            <v>38461.761377314811</v>
          </cell>
          <cell r="O1789" t="str">
            <v>GCHATEAUGIRON</v>
          </cell>
          <cell r="P1789">
            <v>38681.437071759261</v>
          </cell>
        </row>
        <row r="1790">
          <cell r="A1790" t="str">
            <v>1996</v>
          </cell>
          <cell r="B1790" t="str">
            <v>LV</v>
          </cell>
          <cell r="C1790" t="str">
            <v>HUM</v>
          </cell>
          <cell r="D1790" t="str">
            <v>A00</v>
          </cell>
          <cell r="E1790" t="str">
            <v>FTE</v>
          </cell>
          <cell r="F1790" t="str">
            <v>T</v>
          </cell>
          <cell r="G1790" t="str">
            <v>TOTAL</v>
          </cell>
          <cell r="H1790" t="str">
            <v>RSE</v>
          </cell>
          <cell r="I1790">
            <v>348</v>
          </cell>
          <cell r="K1790" t="str">
            <v>NC</v>
          </cell>
          <cell r="M1790" t="str">
            <v>V</v>
          </cell>
          <cell r="N1790">
            <v>38461.761377314811</v>
          </cell>
          <cell r="O1790" t="str">
            <v>GCHATEAUGIRON</v>
          </cell>
          <cell r="P1790">
            <v>38681.436898148146</v>
          </cell>
        </row>
        <row r="1791">
          <cell r="A1791" t="str">
            <v>1995</v>
          </cell>
          <cell r="B1791" t="str">
            <v>LV</v>
          </cell>
          <cell r="C1791" t="str">
            <v>HUM</v>
          </cell>
          <cell r="D1791" t="str">
            <v>A00</v>
          </cell>
          <cell r="E1791" t="str">
            <v>FTE</v>
          </cell>
          <cell r="F1791" t="str">
            <v>T</v>
          </cell>
          <cell r="G1791" t="str">
            <v>TOTAL</v>
          </cell>
          <cell r="H1791" t="str">
            <v>RSE</v>
          </cell>
          <cell r="I1791">
            <v>355</v>
          </cell>
          <cell r="K1791" t="str">
            <v>NC</v>
          </cell>
          <cell r="M1791" t="str">
            <v>V</v>
          </cell>
          <cell r="N1791">
            <v>38461.761377314811</v>
          </cell>
          <cell r="O1791" t="str">
            <v>GCHATEAUGIRON</v>
          </cell>
          <cell r="P1791">
            <v>38681.436736111114</v>
          </cell>
        </row>
        <row r="1792">
          <cell r="A1792" t="str">
            <v>1994</v>
          </cell>
          <cell r="B1792" t="str">
            <v>LV</v>
          </cell>
          <cell r="C1792" t="str">
            <v>HUM</v>
          </cell>
          <cell r="D1792" t="str">
            <v>A00</v>
          </cell>
          <cell r="E1792" t="str">
            <v>FTE</v>
          </cell>
          <cell r="F1792" t="str">
            <v>T</v>
          </cell>
          <cell r="G1792" t="str">
            <v>TOTAL</v>
          </cell>
          <cell r="H1792" t="str">
            <v>RSE</v>
          </cell>
          <cell r="J1792" t="str">
            <v>:</v>
          </cell>
          <cell r="K1792" t="str">
            <v>NC</v>
          </cell>
          <cell r="M1792" t="str">
            <v>V</v>
          </cell>
          <cell r="N1792">
            <v>38461.761377314811</v>
          </cell>
          <cell r="O1792" t="str">
            <v>GCHATEAUGIRON</v>
          </cell>
          <cell r="P1792">
            <v>38681.436597222222</v>
          </cell>
        </row>
        <row r="1793">
          <cell r="A1793" t="str">
            <v>1993</v>
          </cell>
          <cell r="B1793" t="str">
            <v>LV</v>
          </cell>
          <cell r="C1793" t="str">
            <v>HUM</v>
          </cell>
          <cell r="D1793" t="str">
            <v>A00</v>
          </cell>
          <cell r="E1793" t="str">
            <v>FTE</v>
          </cell>
          <cell r="F1793" t="str">
            <v>T</v>
          </cell>
          <cell r="G1793" t="str">
            <v>TOTAL</v>
          </cell>
          <cell r="H1793" t="str">
            <v>RSE</v>
          </cell>
          <cell r="I1793">
            <v>223</v>
          </cell>
          <cell r="K1793" t="str">
            <v>NC</v>
          </cell>
          <cell r="M1793" t="str">
            <v>V</v>
          </cell>
          <cell r="N1793">
            <v>38461.761377314811</v>
          </cell>
          <cell r="O1793" t="str">
            <v>GCHATEAUGIRON</v>
          </cell>
          <cell r="P1793">
            <v>38681.436493055553</v>
          </cell>
        </row>
        <row r="1794">
          <cell r="A1794" t="str">
            <v>1992</v>
          </cell>
          <cell r="B1794" t="str">
            <v>LV</v>
          </cell>
          <cell r="C1794" t="str">
            <v>HUM</v>
          </cell>
          <cell r="D1794" t="str">
            <v>A00</v>
          </cell>
          <cell r="E1794" t="str">
            <v>FTE</v>
          </cell>
          <cell r="F1794" t="str">
            <v>T</v>
          </cell>
          <cell r="G1794" t="str">
            <v>TOTAL</v>
          </cell>
          <cell r="H1794" t="str">
            <v>RSE</v>
          </cell>
          <cell r="J1794" t="str">
            <v>:</v>
          </cell>
          <cell r="K1794" t="str">
            <v>NC</v>
          </cell>
          <cell r="M1794" t="str">
            <v>V</v>
          </cell>
          <cell r="N1794">
            <v>38461.761377314811</v>
          </cell>
          <cell r="O1794" t="str">
            <v>GCHATEAUGIRON</v>
          </cell>
          <cell r="P1794">
            <v>38681.436400462961</v>
          </cell>
        </row>
        <row r="1795">
          <cell r="A1795" t="str">
            <v>1991</v>
          </cell>
          <cell r="B1795" t="str">
            <v>LV</v>
          </cell>
          <cell r="C1795" t="str">
            <v>HUM</v>
          </cell>
          <cell r="D1795" t="str">
            <v>A00</v>
          </cell>
          <cell r="E1795" t="str">
            <v>FTE</v>
          </cell>
          <cell r="F1795" t="str">
            <v>T</v>
          </cell>
          <cell r="G1795" t="str">
            <v>TOTAL</v>
          </cell>
          <cell r="H1795" t="str">
            <v>RSE</v>
          </cell>
          <cell r="J1795" t="str">
            <v>:</v>
          </cell>
          <cell r="K1795" t="str">
            <v>NC</v>
          </cell>
          <cell r="M1795" t="str">
            <v>V</v>
          </cell>
          <cell r="N1795">
            <v>38461.761377314811</v>
          </cell>
          <cell r="O1795" t="str">
            <v>GCHATEAUGIRON</v>
          </cell>
          <cell r="P1795">
            <v>38681.436319444445</v>
          </cell>
        </row>
        <row r="1796">
          <cell r="A1796" t="str">
            <v>1990</v>
          </cell>
          <cell r="B1796" t="str">
            <v>LV</v>
          </cell>
          <cell r="C1796" t="str">
            <v>HUM</v>
          </cell>
          <cell r="D1796" t="str">
            <v>A00</v>
          </cell>
          <cell r="E1796" t="str">
            <v>FTE</v>
          </cell>
          <cell r="F1796" t="str">
            <v>T</v>
          </cell>
          <cell r="G1796" t="str">
            <v>TOTAL</v>
          </cell>
          <cell r="H1796" t="str">
            <v>RSE</v>
          </cell>
          <cell r="J1796" t="str">
            <v>:</v>
          </cell>
          <cell r="K1796" t="str">
            <v>NC</v>
          </cell>
          <cell r="M1796" t="str">
            <v>V</v>
          </cell>
          <cell r="N1796">
            <v>38461.761377314811</v>
          </cell>
          <cell r="O1796" t="str">
            <v>GCHATEAUGIRON</v>
          </cell>
          <cell r="P1796">
            <v>38681.436249999999</v>
          </cell>
        </row>
        <row r="1797">
          <cell r="A1797" t="str">
            <v>1989</v>
          </cell>
          <cell r="B1797" t="str">
            <v>LV</v>
          </cell>
          <cell r="C1797" t="str">
            <v>HUM</v>
          </cell>
          <cell r="D1797" t="str">
            <v>A00</v>
          </cell>
          <cell r="E1797" t="str">
            <v>FTE</v>
          </cell>
          <cell r="F1797" t="str">
            <v>T</v>
          </cell>
          <cell r="G1797" t="str">
            <v>TOTAL</v>
          </cell>
          <cell r="H1797" t="str">
            <v>RSE</v>
          </cell>
          <cell r="J1797" t="str">
            <v>:</v>
          </cell>
          <cell r="K1797" t="str">
            <v>NC</v>
          </cell>
          <cell r="M1797" t="str">
            <v>V</v>
          </cell>
          <cell r="N1797">
            <v>38461.761377314811</v>
          </cell>
          <cell r="O1797" t="str">
            <v>GCHATEAUGIRON</v>
          </cell>
          <cell r="P1797">
            <v>38681.436180555553</v>
          </cell>
        </row>
        <row r="1798">
          <cell r="A1798" t="str">
            <v>1988</v>
          </cell>
          <cell r="B1798" t="str">
            <v>LV</v>
          </cell>
          <cell r="C1798" t="str">
            <v>HUM</v>
          </cell>
          <cell r="D1798" t="str">
            <v>A00</v>
          </cell>
          <cell r="E1798" t="str">
            <v>FTE</v>
          </cell>
          <cell r="F1798" t="str">
            <v>T</v>
          </cell>
          <cell r="G1798" t="str">
            <v>TOTAL</v>
          </cell>
          <cell r="H1798" t="str">
            <v>RSE</v>
          </cell>
          <cell r="J1798" t="str">
            <v>:</v>
          </cell>
          <cell r="K1798" t="str">
            <v>NC</v>
          </cell>
          <cell r="M1798" t="str">
            <v>V</v>
          </cell>
          <cell r="N1798">
            <v>38461.761377314811</v>
          </cell>
          <cell r="O1798" t="str">
            <v>GCHATEAUGIRON</v>
          </cell>
          <cell r="P1798">
            <v>38681.436122685183</v>
          </cell>
        </row>
        <row r="1799">
          <cell r="A1799" t="str">
            <v>1987</v>
          </cell>
          <cell r="B1799" t="str">
            <v>LV</v>
          </cell>
          <cell r="C1799" t="str">
            <v>HUM</v>
          </cell>
          <cell r="D1799" t="str">
            <v>A00</v>
          </cell>
          <cell r="E1799" t="str">
            <v>FTE</v>
          </cell>
          <cell r="F1799" t="str">
            <v>T</v>
          </cell>
          <cell r="G1799" t="str">
            <v>TOTAL</v>
          </cell>
          <cell r="H1799" t="str">
            <v>RSE</v>
          </cell>
          <cell r="J1799" t="str">
            <v>:</v>
          </cell>
          <cell r="K1799" t="str">
            <v>NC</v>
          </cell>
          <cell r="M1799" t="str">
            <v>V</v>
          </cell>
          <cell r="N1799">
            <v>38461.761377314811</v>
          </cell>
          <cell r="O1799" t="str">
            <v>GCHATEAUGIRON</v>
          </cell>
          <cell r="P1799">
            <v>38681.436076388891</v>
          </cell>
        </row>
        <row r="1800">
          <cell r="A1800" t="str">
            <v>1986</v>
          </cell>
          <cell r="B1800" t="str">
            <v>LV</v>
          </cell>
          <cell r="C1800" t="str">
            <v>HUM</v>
          </cell>
          <cell r="D1800" t="str">
            <v>A00</v>
          </cell>
          <cell r="E1800" t="str">
            <v>FTE</v>
          </cell>
          <cell r="F1800" t="str">
            <v>T</v>
          </cell>
          <cell r="G1800" t="str">
            <v>TOTAL</v>
          </cell>
          <cell r="H1800" t="str">
            <v>RSE</v>
          </cell>
          <cell r="J1800" t="str">
            <v>:</v>
          </cell>
          <cell r="K1800" t="str">
            <v>NC</v>
          </cell>
          <cell r="M1800" t="str">
            <v>V</v>
          </cell>
          <cell r="N1800">
            <v>38461.761377314811</v>
          </cell>
          <cell r="O1800" t="str">
            <v>GCHATEAUGIRON</v>
          </cell>
          <cell r="P1800">
            <v>38681.436018518521</v>
          </cell>
        </row>
        <row r="1801">
          <cell r="A1801" t="str">
            <v>1985</v>
          </cell>
          <cell r="B1801" t="str">
            <v>LV</v>
          </cell>
          <cell r="C1801" t="str">
            <v>HUM</v>
          </cell>
          <cell r="D1801" t="str">
            <v>A00</v>
          </cell>
          <cell r="E1801" t="str">
            <v>FTE</v>
          </cell>
          <cell r="F1801" t="str">
            <v>T</v>
          </cell>
          <cell r="G1801" t="str">
            <v>TOTAL</v>
          </cell>
          <cell r="H1801" t="str">
            <v>RSE</v>
          </cell>
          <cell r="J1801" t="str">
            <v>:</v>
          </cell>
          <cell r="K1801" t="str">
            <v>NC</v>
          </cell>
          <cell r="M1801" t="str">
            <v>V</v>
          </cell>
          <cell r="N1801">
            <v>38461.761377314811</v>
          </cell>
          <cell r="O1801" t="str">
            <v>GCHATEAUGIRON</v>
          </cell>
          <cell r="P1801">
            <v>38681.435983796298</v>
          </cell>
        </row>
        <row r="1802">
          <cell r="A1802" t="str">
            <v>1984</v>
          </cell>
          <cell r="B1802" t="str">
            <v>LV</v>
          </cell>
          <cell r="C1802" t="str">
            <v>HUM</v>
          </cell>
          <cell r="D1802" t="str">
            <v>A00</v>
          </cell>
          <cell r="E1802" t="str">
            <v>FTE</v>
          </cell>
          <cell r="F1802" t="str">
            <v>T</v>
          </cell>
          <cell r="G1802" t="str">
            <v>TOTAL</v>
          </cell>
          <cell r="H1802" t="str">
            <v>RSE</v>
          </cell>
          <cell r="J1802" t="str">
            <v>:</v>
          </cell>
          <cell r="K1802" t="str">
            <v>NC</v>
          </cell>
          <cell r="M1802" t="str">
            <v>V</v>
          </cell>
          <cell r="N1802">
            <v>38461.761377314811</v>
          </cell>
          <cell r="O1802" t="str">
            <v>GCHATEAUGIRON</v>
          </cell>
          <cell r="P1802">
            <v>38681.435937499999</v>
          </cell>
        </row>
        <row r="1803">
          <cell r="A1803" t="str">
            <v>1983</v>
          </cell>
          <cell r="B1803" t="str">
            <v>LV</v>
          </cell>
          <cell r="C1803" t="str">
            <v>HUM</v>
          </cell>
          <cell r="D1803" t="str">
            <v>A00</v>
          </cell>
          <cell r="E1803" t="str">
            <v>FTE</v>
          </cell>
          <cell r="F1803" t="str">
            <v>T</v>
          </cell>
          <cell r="G1803" t="str">
            <v>TOTAL</v>
          </cell>
          <cell r="H1803" t="str">
            <v>RSE</v>
          </cell>
          <cell r="J1803" t="str">
            <v>:</v>
          </cell>
          <cell r="K1803" t="str">
            <v>NC</v>
          </cell>
          <cell r="M1803" t="str">
            <v>V</v>
          </cell>
          <cell r="N1803">
            <v>38461.761377314811</v>
          </cell>
          <cell r="O1803" t="str">
            <v>GCHATEAUGIRON</v>
          </cell>
          <cell r="P1803">
            <v>38681.435902777775</v>
          </cell>
        </row>
        <row r="1804">
          <cell r="A1804" t="str">
            <v>1982</v>
          </cell>
          <cell r="B1804" t="str">
            <v>LV</v>
          </cell>
          <cell r="C1804" t="str">
            <v>HUM</v>
          </cell>
          <cell r="D1804" t="str">
            <v>A00</v>
          </cell>
          <cell r="E1804" t="str">
            <v>FTE</v>
          </cell>
          <cell r="F1804" t="str">
            <v>T</v>
          </cell>
          <cell r="G1804" t="str">
            <v>TOTAL</v>
          </cell>
          <cell r="H1804" t="str">
            <v>RSE</v>
          </cell>
          <cell r="J1804" t="str">
            <v>:</v>
          </cell>
          <cell r="K1804" t="str">
            <v>NC</v>
          </cell>
          <cell r="M1804" t="str">
            <v>V</v>
          </cell>
          <cell r="N1804">
            <v>38461.761377314811</v>
          </cell>
          <cell r="O1804" t="str">
            <v>GCHATEAUGIRON</v>
          </cell>
          <cell r="P1804">
            <v>38681.435879629629</v>
          </cell>
        </row>
        <row r="1805">
          <cell r="A1805" t="str">
            <v>1981</v>
          </cell>
          <cell r="B1805" t="str">
            <v>LV</v>
          </cell>
          <cell r="C1805" t="str">
            <v>HUM</v>
          </cell>
          <cell r="D1805" t="str">
            <v>A00</v>
          </cell>
          <cell r="E1805" t="str">
            <v>FTE</v>
          </cell>
          <cell r="F1805" t="str">
            <v>T</v>
          </cell>
          <cell r="G1805" t="str">
            <v>TOTAL</v>
          </cell>
          <cell r="H1805" t="str">
            <v>RSE</v>
          </cell>
          <cell r="J1805" t="str">
            <v>:</v>
          </cell>
          <cell r="K1805" t="str">
            <v>NC</v>
          </cell>
          <cell r="M1805" t="str">
            <v>V</v>
          </cell>
          <cell r="N1805">
            <v>38461.761377314811</v>
          </cell>
          <cell r="O1805" t="str">
            <v>GCHATEAUGIRON</v>
          </cell>
          <cell r="P1805">
            <v>38681.435844907406</v>
          </cell>
        </row>
        <row r="1806">
          <cell r="A1806" t="str">
            <v>1980</v>
          </cell>
          <cell r="B1806" t="str">
            <v>LV</v>
          </cell>
          <cell r="C1806" t="str">
            <v>HUM</v>
          </cell>
          <cell r="D1806" t="str">
            <v>A00</v>
          </cell>
          <cell r="E1806" t="str">
            <v>FTE</v>
          </cell>
          <cell r="F1806" t="str">
            <v>T</v>
          </cell>
          <cell r="G1806" t="str">
            <v>TOTAL</v>
          </cell>
          <cell r="H1806" t="str">
            <v>RSE</v>
          </cell>
          <cell r="J1806" t="str">
            <v>:</v>
          </cell>
          <cell r="K1806" t="str">
            <v>NC</v>
          </cell>
          <cell r="M1806" t="str">
            <v>V</v>
          </cell>
          <cell r="N1806">
            <v>38461.761377314811</v>
          </cell>
          <cell r="O1806" t="str">
            <v>GCHATEAUGIRON</v>
          </cell>
          <cell r="P1806">
            <v>38681.43582175926</v>
          </cell>
        </row>
        <row r="1807">
          <cell r="A1807" t="str">
            <v>2002</v>
          </cell>
          <cell r="B1807" t="str">
            <v>LT</v>
          </cell>
          <cell r="C1807" t="str">
            <v>HUM</v>
          </cell>
          <cell r="D1807" t="str">
            <v>A00</v>
          </cell>
          <cell r="E1807" t="str">
            <v>FTE</v>
          </cell>
          <cell r="F1807" t="str">
            <v>T</v>
          </cell>
          <cell r="G1807" t="str">
            <v>TOTAL</v>
          </cell>
          <cell r="H1807" t="str">
            <v>RSE</v>
          </cell>
          <cell r="I1807">
            <v>1002</v>
          </cell>
          <cell r="K1807" t="str">
            <v>MS</v>
          </cell>
          <cell r="M1807" t="str">
            <v>V</v>
          </cell>
          <cell r="N1807">
            <v>38461.761377314811</v>
          </cell>
          <cell r="O1807" t="str">
            <v>GCHATEAUGIRON</v>
          </cell>
          <cell r="P1807">
            <v>38681.438310185185</v>
          </cell>
          <cell r="Q1807" t="str">
            <v>gchateaug</v>
          </cell>
        </row>
        <row r="1808">
          <cell r="A1808" t="str">
            <v>2001</v>
          </cell>
          <cell r="B1808" t="str">
            <v>LT</v>
          </cell>
          <cell r="C1808" t="str">
            <v>HUM</v>
          </cell>
          <cell r="D1808" t="str">
            <v>A00</v>
          </cell>
          <cell r="E1808" t="str">
            <v>FTE</v>
          </cell>
          <cell r="F1808" t="str">
            <v>T</v>
          </cell>
          <cell r="G1808" t="str">
            <v>TOTAL</v>
          </cell>
          <cell r="H1808" t="str">
            <v>RSE</v>
          </cell>
          <cell r="I1808">
            <v>1318</v>
          </cell>
          <cell r="J1808" t="str">
            <v>i</v>
          </cell>
          <cell r="K1808" t="str">
            <v>NC</v>
          </cell>
          <cell r="M1808" t="str">
            <v>V</v>
          </cell>
          <cell r="N1808">
            <v>38461.761377314811</v>
          </cell>
          <cell r="O1808" t="str">
            <v>GCHATEAUGIRON</v>
          </cell>
          <cell r="P1808">
            <v>38681.437997685185</v>
          </cell>
        </row>
        <row r="1809">
          <cell r="A1809" t="str">
            <v>2000</v>
          </cell>
          <cell r="B1809" t="str">
            <v>LT</v>
          </cell>
          <cell r="C1809" t="str">
            <v>HUM</v>
          </cell>
          <cell r="D1809" t="str">
            <v>A00</v>
          </cell>
          <cell r="E1809" t="str">
            <v>FTE</v>
          </cell>
          <cell r="F1809" t="str">
            <v>T</v>
          </cell>
          <cell r="G1809" t="str">
            <v>TOTAL</v>
          </cell>
          <cell r="H1809" t="str">
            <v>RSE</v>
          </cell>
          <cell r="I1809">
            <v>1519</v>
          </cell>
          <cell r="K1809" t="str">
            <v>NC</v>
          </cell>
          <cell r="M1809" t="str">
            <v>V</v>
          </cell>
          <cell r="N1809">
            <v>38461.761377314811</v>
          </cell>
          <cell r="O1809" t="str">
            <v>GCHATEAUGIRON</v>
          </cell>
          <cell r="P1809">
            <v>38681.437731481485</v>
          </cell>
        </row>
        <row r="1810">
          <cell r="A1810" t="str">
            <v>1999</v>
          </cell>
          <cell r="B1810" t="str">
            <v>LT</v>
          </cell>
          <cell r="C1810" t="str">
            <v>HUM</v>
          </cell>
          <cell r="D1810" t="str">
            <v>A00</v>
          </cell>
          <cell r="E1810" t="str">
            <v>FTE</v>
          </cell>
          <cell r="F1810" t="str">
            <v>T</v>
          </cell>
          <cell r="G1810" t="str">
            <v>TOTAL</v>
          </cell>
          <cell r="H1810" t="str">
            <v>RSE</v>
          </cell>
          <cell r="I1810">
            <v>1825</v>
          </cell>
          <cell r="K1810" t="str">
            <v>NC</v>
          </cell>
          <cell r="M1810" t="str">
            <v>V</v>
          </cell>
          <cell r="N1810">
            <v>38461.761377314811</v>
          </cell>
          <cell r="O1810" t="str">
            <v>GCHATEAUGIRON</v>
          </cell>
          <cell r="P1810">
            <v>38681.4375</v>
          </cell>
        </row>
        <row r="1811">
          <cell r="A1811" t="str">
            <v>1998</v>
          </cell>
          <cell r="B1811" t="str">
            <v>LT</v>
          </cell>
          <cell r="C1811" t="str">
            <v>HUM</v>
          </cell>
          <cell r="D1811" t="str">
            <v>A00</v>
          </cell>
          <cell r="E1811" t="str">
            <v>FTE</v>
          </cell>
          <cell r="F1811" t="str">
            <v>T</v>
          </cell>
          <cell r="G1811" t="str">
            <v>TOTAL</v>
          </cell>
          <cell r="H1811" t="str">
            <v>RSE</v>
          </cell>
          <cell r="I1811">
            <v>1654</v>
          </cell>
          <cell r="K1811" t="str">
            <v>NC</v>
          </cell>
          <cell r="M1811" t="str">
            <v>V</v>
          </cell>
          <cell r="N1811">
            <v>38461.761377314811</v>
          </cell>
          <cell r="O1811" t="str">
            <v>GCHATEAUGIRON</v>
          </cell>
          <cell r="P1811">
            <v>38681.437256944446</v>
          </cell>
        </row>
        <row r="1812">
          <cell r="A1812" t="str">
            <v>1997</v>
          </cell>
          <cell r="B1812" t="str">
            <v>LT</v>
          </cell>
          <cell r="C1812" t="str">
            <v>HUM</v>
          </cell>
          <cell r="D1812" t="str">
            <v>A00</v>
          </cell>
          <cell r="E1812" t="str">
            <v>FTE</v>
          </cell>
          <cell r="F1812" t="str">
            <v>T</v>
          </cell>
          <cell r="G1812" t="str">
            <v>TOTAL</v>
          </cell>
          <cell r="H1812" t="str">
            <v>RSE</v>
          </cell>
          <cell r="I1812">
            <v>1482</v>
          </cell>
          <cell r="K1812" t="str">
            <v>NC</v>
          </cell>
          <cell r="M1812" t="str">
            <v>V</v>
          </cell>
          <cell r="N1812">
            <v>38461.761377314811</v>
          </cell>
          <cell r="O1812" t="str">
            <v>GCHATEAUGIRON</v>
          </cell>
          <cell r="P1812">
            <v>38681.437071759261</v>
          </cell>
        </row>
        <row r="1813">
          <cell r="A1813" t="str">
            <v>1996</v>
          </cell>
          <cell r="B1813" t="str">
            <v>LT</v>
          </cell>
          <cell r="C1813" t="str">
            <v>HUM</v>
          </cell>
          <cell r="D1813" t="str">
            <v>A00</v>
          </cell>
          <cell r="E1813" t="str">
            <v>FTE</v>
          </cell>
          <cell r="F1813" t="str">
            <v>T</v>
          </cell>
          <cell r="G1813" t="str">
            <v>TOTAL</v>
          </cell>
          <cell r="H1813" t="str">
            <v>RSE</v>
          </cell>
          <cell r="I1813">
            <v>1378</v>
          </cell>
          <cell r="K1813" t="str">
            <v>NC</v>
          </cell>
          <cell r="M1813" t="str">
            <v>V</v>
          </cell>
          <cell r="N1813">
            <v>38461.761377314811</v>
          </cell>
          <cell r="O1813" t="str">
            <v>GCHATEAUGIRON</v>
          </cell>
          <cell r="P1813">
            <v>38681.436886574076</v>
          </cell>
        </row>
        <row r="1814">
          <cell r="A1814" t="str">
            <v>1995</v>
          </cell>
          <cell r="B1814" t="str">
            <v>LT</v>
          </cell>
          <cell r="C1814" t="str">
            <v>HUM</v>
          </cell>
          <cell r="D1814" t="str">
            <v>A00</v>
          </cell>
          <cell r="E1814" t="str">
            <v>FTE</v>
          </cell>
          <cell r="F1814" t="str">
            <v>T</v>
          </cell>
          <cell r="G1814" t="str">
            <v>TOTAL</v>
          </cell>
          <cell r="H1814" t="str">
            <v>RSE</v>
          </cell>
          <cell r="J1814" t="str">
            <v>:</v>
          </cell>
          <cell r="K1814" t="str">
            <v>NC</v>
          </cell>
          <cell r="M1814" t="str">
            <v>V</v>
          </cell>
          <cell r="N1814">
            <v>38461.761377314811</v>
          </cell>
          <cell r="O1814" t="str">
            <v>GCHATEAUGIRON</v>
          </cell>
          <cell r="P1814">
            <v>38681.436736111114</v>
          </cell>
        </row>
        <row r="1815">
          <cell r="A1815" t="str">
            <v>1994</v>
          </cell>
          <cell r="B1815" t="str">
            <v>LT</v>
          </cell>
          <cell r="C1815" t="str">
            <v>HUM</v>
          </cell>
          <cell r="D1815" t="str">
            <v>A00</v>
          </cell>
          <cell r="E1815" t="str">
            <v>FTE</v>
          </cell>
          <cell r="F1815" t="str">
            <v>T</v>
          </cell>
          <cell r="G1815" t="str">
            <v>TOTAL</v>
          </cell>
          <cell r="H1815" t="str">
            <v>RSE</v>
          </cell>
          <cell r="J1815" t="str">
            <v>:</v>
          </cell>
          <cell r="K1815" t="str">
            <v>NC</v>
          </cell>
          <cell r="M1815" t="str">
            <v>V</v>
          </cell>
          <cell r="N1815">
            <v>38461.761377314811</v>
          </cell>
          <cell r="O1815" t="str">
            <v>GCHATEAUGIRON</v>
          </cell>
          <cell r="P1815">
            <v>38681.436597222222</v>
          </cell>
        </row>
        <row r="1816">
          <cell r="A1816" t="str">
            <v>1993</v>
          </cell>
          <cell r="B1816" t="str">
            <v>CZ</v>
          </cell>
          <cell r="C1816" t="str">
            <v>AG_SC</v>
          </cell>
          <cell r="D1816" t="str">
            <v>A00</v>
          </cell>
          <cell r="E1816" t="str">
            <v>FTE</v>
          </cell>
          <cell r="F1816" t="str">
            <v>T</v>
          </cell>
          <cell r="G1816" t="str">
            <v>TOTAL</v>
          </cell>
          <cell r="H1816" t="str">
            <v>RSE</v>
          </cell>
          <cell r="J1816" t="str">
            <v>:</v>
          </cell>
          <cell r="K1816" t="str">
            <v>NC</v>
          </cell>
          <cell r="M1816" t="str">
            <v>V</v>
          </cell>
          <cell r="N1816">
            <v>38461.761388888888</v>
          </cell>
          <cell r="O1816" t="str">
            <v>GCHATEAUGIRON</v>
          </cell>
          <cell r="P1816">
            <v>38681.43645833333</v>
          </cell>
        </row>
        <row r="1817">
          <cell r="A1817" t="str">
            <v>1992</v>
          </cell>
          <cell r="B1817" t="str">
            <v>CZ</v>
          </cell>
          <cell r="C1817" t="str">
            <v>AG_SC</v>
          </cell>
          <cell r="D1817" t="str">
            <v>A00</v>
          </cell>
          <cell r="E1817" t="str">
            <v>FTE</v>
          </cell>
          <cell r="F1817" t="str">
            <v>T</v>
          </cell>
          <cell r="G1817" t="str">
            <v>TOTAL</v>
          </cell>
          <cell r="H1817" t="str">
            <v>RSE</v>
          </cell>
          <cell r="J1817" t="str">
            <v>:</v>
          </cell>
          <cell r="K1817" t="str">
            <v>NC</v>
          </cell>
          <cell r="M1817" t="str">
            <v>V</v>
          </cell>
          <cell r="N1817">
            <v>38461.761388888888</v>
          </cell>
          <cell r="O1817" t="str">
            <v>GCHATEAUGIRON</v>
          </cell>
          <cell r="P1817">
            <v>38681.436365740738</v>
          </cell>
        </row>
        <row r="1818">
          <cell r="A1818" t="str">
            <v>1993</v>
          </cell>
          <cell r="B1818" t="str">
            <v>LT</v>
          </cell>
          <cell r="C1818" t="str">
            <v>HUM</v>
          </cell>
          <cell r="D1818" t="str">
            <v>A00</v>
          </cell>
          <cell r="E1818" t="str">
            <v>FTE</v>
          </cell>
          <cell r="F1818" t="str">
            <v>T</v>
          </cell>
          <cell r="G1818" t="str">
            <v>TOTAL</v>
          </cell>
          <cell r="H1818" t="str">
            <v>RSE</v>
          </cell>
          <cell r="J1818" t="str">
            <v>:</v>
          </cell>
          <cell r="K1818" t="str">
            <v>NC</v>
          </cell>
          <cell r="M1818" t="str">
            <v>V</v>
          </cell>
          <cell r="N1818">
            <v>38461.761388888888</v>
          </cell>
          <cell r="O1818" t="str">
            <v>GCHATEAUGIRON</v>
          </cell>
          <cell r="P1818">
            <v>38681.436493055553</v>
          </cell>
        </row>
        <row r="1819">
          <cell r="A1819" t="str">
            <v>1992</v>
          </cell>
          <cell r="B1819" t="str">
            <v>LT</v>
          </cell>
          <cell r="C1819" t="str">
            <v>HUM</v>
          </cell>
          <cell r="D1819" t="str">
            <v>A00</v>
          </cell>
          <cell r="E1819" t="str">
            <v>FTE</v>
          </cell>
          <cell r="F1819" t="str">
            <v>T</v>
          </cell>
          <cell r="G1819" t="str">
            <v>TOTAL</v>
          </cell>
          <cell r="H1819" t="str">
            <v>RSE</v>
          </cell>
          <cell r="J1819" t="str">
            <v>:</v>
          </cell>
          <cell r="K1819" t="str">
            <v>NC</v>
          </cell>
          <cell r="M1819" t="str">
            <v>V</v>
          </cell>
          <cell r="N1819">
            <v>38461.761388888888</v>
          </cell>
          <cell r="O1819" t="str">
            <v>GCHATEAUGIRON</v>
          </cell>
          <cell r="P1819">
            <v>38681.436400462961</v>
          </cell>
        </row>
        <row r="1820">
          <cell r="A1820" t="str">
            <v>1991</v>
          </cell>
          <cell r="B1820" t="str">
            <v>LT</v>
          </cell>
          <cell r="C1820" t="str">
            <v>HUM</v>
          </cell>
          <cell r="D1820" t="str">
            <v>A00</v>
          </cell>
          <cell r="E1820" t="str">
            <v>FTE</v>
          </cell>
          <cell r="F1820" t="str">
            <v>T</v>
          </cell>
          <cell r="G1820" t="str">
            <v>TOTAL</v>
          </cell>
          <cell r="H1820" t="str">
            <v>RSE</v>
          </cell>
          <cell r="J1820" t="str">
            <v>:</v>
          </cell>
          <cell r="K1820" t="str">
            <v>NC</v>
          </cell>
          <cell r="M1820" t="str">
            <v>V</v>
          </cell>
          <cell r="N1820">
            <v>38461.761388888888</v>
          </cell>
          <cell r="O1820" t="str">
            <v>GCHATEAUGIRON</v>
          </cell>
          <cell r="P1820">
            <v>38681.436319444445</v>
          </cell>
        </row>
        <row r="1821">
          <cell r="A1821" t="str">
            <v>1990</v>
          </cell>
          <cell r="B1821" t="str">
            <v>LT</v>
          </cell>
          <cell r="C1821" t="str">
            <v>HUM</v>
          </cell>
          <cell r="D1821" t="str">
            <v>A00</v>
          </cell>
          <cell r="E1821" t="str">
            <v>FTE</v>
          </cell>
          <cell r="F1821" t="str">
            <v>T</v>
          </cell>
          <cell r="G1821" t="str">
            <v>TOTAL</v>
          </cell>
          <cell r="H1821" t="str">
            <v>RSE</v>
          </cell>
          <cell r="J1821" t="str">
            <v>:</v>
          </cell>
          <cell r="K1821" t="str">
            <v>NC</v>
          </cell>
          <cell r="M1821" t="str">
            <v>V</v>
          </cell>
          <cell r="N1821">
            <v>38461.761388888888</v>
          </cell>
          <cell r="O1821" t="str">
            <v>GCHATEAUGIRON</v>
          </cell>
          <cell r="P1821">
            <v>38681.436238425929</v>
          </cell>
        </row>
        <row r="1822">
          <cell r="A1822" t="str">
            <v>1989</v>
          </cell>
          <cell r="B1822" t="str">
            <v>LT</v>
          </cell>
          <cell r="C1822" t="str">
            <v>HUM</v>
          </cell>
          <cell r="D1822" t="str">
            <v>A00</v>
          </cell>
          <cell r="E1822" t="str">
            <v>FTE</v>
          </cell>
          <cell r="F1822" t="str">
            <v>T</v>
          </cell>
          <cell r="G1822" t="str">
            <v>TOTAL</v>
          </cell>
          <cell r="H1822" t="str">
            <v>RSE</v>
          </cell>
          <cell r="J1822" t="str">
            <v>:</v>
          </cell>
          <cell r="K1822" t="str">
            <v>NC</v>
          </cell>
          <cell r="M1822" t="str">
            <v>V</v>
          </cell>
          <cell r="N1822">
            <v>38461.761388888888</v>
          </cell>
          <cell r="O1822" t="str">
            <v>GCHATEAUGIRON</v>
          </cell>
          <cell r="P1822">
            <v>38681.436180555553</v>
          </cell>
        </row>
        <row r="1823">
          <cell r="A1823" t="str">
            <v>1988</v>
          </cell>
          <cell r="B1823" t="str">
            <v>LT</v>
          </cell>
          <cell r="C1823" t="str">
            <v>HUM</v>
          </cell>
          <cell r="D1823" t="str">
            <v>A00</v>
          </cell>
          <cell r="E1823" t="str">
            <v>FTE</v>
          </cell>
          <cell r="F1823" t="str">
            <v>T</v>
          </cell>
          <cell r="G1823" t="str">
            <v>TOTAL</v>
          </cell>
          <cell r="H1823" t="str">
            <v>RSE</v>
          </cell>
          <cell r="J1823" t="str">
            <v>:</v>
          </cell>
          <cell r="K1823" t="str">
            <v>NC</v>
          </cell>
          <cell r="M1823" t="str">
            <v>V</v>
          </cell>
          <cell r="N1823">
            <v>38461.761388888888</v>
          </cell>
          <cell r="O1823" t="str">
            <v>GCHATEAUGIRON</v>
          </cell>
          <cell r="P1823">
            <v>38681.436122685183</v>
          </cell>
        </row>
        <row r="1824">
          <cell r="A1824" t="str">
            <v>1987</v>
          </cell>
          <cell r="B1824" t="str">
            <v>LT</v>
          </cell>
          <cell r="C1824" t="str">
            <v>HUM</v>
          </cell>
          <cell r="D1824" t="str">
            <v>A00</v>
          </cell>
          <cell r="E1824" t="str">
            <v>FTE</v>
          </cell>
          <cell r="F1824" t="str">
            <v>T</v>
          </cell>
          <cell r="G1824" t="str">
            <v>TOTAL</v>
          </cell>
          <cell r="H1824" t="str">
            <v>RSE</v>
          </cell>
          <cell r="J1824" t="str">
            <v>:</v>
          </cell>
          <cell r="K1824" t="str">
            <v>NC</v>
          </cell>
          <cell r="M1824" t="str">
            <v>V</v>
          </cell>
          <cell r="N1824">
            <v>38461.761388888888</v>
          </cell>
          <cell r="O1824" t="str">
            <v>GCHATEAUGIRON</v>
          </cell>
          <cell r="P1824">
            <v>38681.436064814814</v>
          </cell>
        </row>
        <row r="1825">
          <cell r="A1825" t="str">
            <v>1986</v>
          </cell>
          <cell r="B1825" t="str">
            <v>LT</v>
          </cell>
          <cell r="C1825" t="str">
            <v>HUM</v>
          </cell>
          <cell r="D1825" t="str">
            <v>A00</v>
          </cell>
          <cell r="E1825" t="str">
            <v>FTE</v>
          </cell>
          <cell r="F1825" t="str">
            <v>T</v>
          </cell>
          <cell r="G1825" t="str">
            <v>TOTAL</v>
          </cell>
          <cell r="H1825" t="str">
            <v>RSE</v>
          </cell>
          <cell r="J1825" t="str">
            <v>:</v>
          </cell>
          <cell r="K1825" t="str">
            <v>NC</v>
          </cell>
          <cell r="M1825" t="str">
            <v>V</v>
          </cell>
          <cell r="N1825">
            <v>38461.761388888888</v>
          </cell>
          <cell r="O1825" t="str">
            <v>GCHATEAUGIRON</v>
          </cell>
          <cell r="P1825">
            <v>38681.436018518521</v>
          </cell>
        </row>
        <row r="1826">
          <cell r="A1826" t="str">
            <v>1985</v>
          </cell>
          <cell r="B1826" t="str">
            <v>LT</v>
          </cell>
          <cell r="C1826" t="str">
            <v>HUM</v>
          </cell>
          <cell r="D1826" t="str">
            <v>A00</v>
          </cell>
          <cell r="E1826" t="str">
            <v>FTE</v>
          </cell>
          <cell r="F1826" t="str">
            <v>T</v>
          </cell>
          <cell r="G1826" t="str">
            <v>TOTAL</v>
          </cell>
          <cell r="H1826" t="str">
            <v>RSE</v>
          </cell>
          <cell r="J1826" t="str">
            <v>:</v>
          </cell>
          <cell r="K1826" t="str">
            <v>NC</v>
          </cell>
          <cell r="M1826" t="str">
            <v>V</v>
          </cell>
          <cell r="N1826">
            <v>38461.761388888888</v>
          </cell>
          <cell r="O1826" t="str">
            <v>GCHATEAUGIRON</v>
          </cell>
          <cell r="P1826">
            <v>38681.435972222222</v>
          </cell>
        </row>
        <row r="1827">
          <cell r="A1827" t="str">
            <v>1984</v>
          </cell>
          <cell r="B1827" t="str">
            <v>LT</v>
          </cell>
          <cell r="C1827" t="str">
            <v>HUM</v>
          </cell>
          <cell r="D1827" t="str">
            <v>A00</v>
          </cell>
          <cell r="E1827" t="str">
            <v>FTE</v>
          </cell>
          <cell r="F1827" t="str">
            <v>T</v>
          </cell>
          <cell r="G1827" t="str">
            <v>TOTAL</v>
          </cell>
          <cell r="H1827" t="str">
            <v>RSE</v>
          </cell>
          <cell r="J1827" t="str">
            <v>:</v>
          </cell>
          <cell r="K1827" t="str">
            <v>NC</v>
          </cell>
          <cell r="M1827" t="str">
            <v>V</v>
          </cell>
          <cell r="N1827">
            <v>38461.761388888888</v>
          </cell>
          <cell r="O1827" t="str">
            <v>GCHATEAUGIRON</v>
          </cell>
          <cell r="P1827">
            <v>38681.435937499999</v>
          </cell>
        </row>
        <row r="1828">
          <cell r="A1828" t="str">
            <v>1983</v>
          </cell>
          <cell r="B1828" t="str">
            <v>LT</v>
          </cell>
          <cell r="C1828" t="str">
            <v>HUM</v>
          </cell>
          <cell r="D1828" t="str">
            <v>A00</v>
          </cell>
          <cell r="E1828" t="str">
            <v>FTE</v>
          </cell>
          <cell r="F1828" t="str">
            <v>T</v>
          </cell>
          <cell r="G1828" t="str">
            <v>TOTAL</v>
          </cell>
          <cell r="H1828" t="str">
            <v>RSE</v>
          </cell>
          <cell r="J1828" t="str">
            <v>:</v>
          </cell>
          <cell r="K1828" t="str">
            <v>NC</v>
          </cell>
          <cell r="M1828" t="str">
            <v>V</v>
          </cell>
          <cell r="N1828">
            <v>38461.761388888888</v>
          </cell>
          <cell r="O1828" t="str">
            <v>GCHATEAUGIRON</v>
          </cell>
          <cell r="P1828">
            <v>38681.435902777775</v>
          </cell>
        </row>
        <row r="1829">
          <cell r="A1829" t="str">
            <v>1982</v>
          </cell>
          <cell r="B1829" t="str">
            <v>LT</v>
          </cell>
          <cell r="C1829" t="str">
            <v>HUM</v>
          </cell>
          <cell r="D1829" t="str">
            <v>A00</v>
          </cell>
          <cell r="E1829" t="str">
            <v>FTE</v>
          </cell>
          <cell r="F1829" t="str">
            <v>T</v>
          </cell>
          <cell r="G1829" t="str">
            <v>TOTAL</v>
          </cell>
          <cell r="H1829" t="str">
            <v>RSE</v>
          </cell>
          <cell r="J1829" t="str">
            <v>:</v>
          </cell>
          <cell r="K1829" t="str">
            <v>NC</v>
          </cell>
          <cell r="M1829" t="str">
            <v>V</v>
          </cell>
          <cell r="N1829">
            <v>38461.761388888888</v>
          </cell>
          <cell r="O1829" t="str">
            <v>GCHATEAUGIRON</v>
          </cell>
          <cell r="P1829">
            <v>38681.435879629629</v>
          </cell>
        </row>
        <row r="1830">
          <cell r="A1830" t="str">
            <v>1981</v>
          </cell>
          <cell r="B1830" t="str">
            <v>LT</v>
          </cell>
          <cell r="C1830" t="str">
            <v>HUM</v>
          </cell>
          <cell r="D1830" t="str">
            <v>A00</v>
          </cell>
          <cell r="E1830" t="str">
            <v>FTE</v>
          </cell>
          <cell r="F1830" t="str">
            <v>T</v>
          </cell>
          <cell r="G1830" t="str">
            <v>TOTAL</v>
          </cell>
          <cell r="H1830" t="str">
            <v>RSE</v>
          </cell>
          <cell r="J1830" t="str">
            <v>:</v>
          </cell>
          <cell r="K1830" t="str">
            <v>NC</v>
          </cell>
          <cell r="M1830" t="str">
            <v>V</v>
          </cell>
          <cell r="N1830">
            <v>38461.761388888888</v>
          </cell>
          <cell r="O1830" t="str">
            <v>GCHATEAUGIRON</v>
          </cell>
          <cell r="P1830">
            <v>38681.435844907406</v>
          </cell>
        </row>
        <row r="1831">
          <cell r="A1831" t="str">
            <v>1980</v>
          </cell>
          <cell r="B1831" t="str">
            <v>LT</v>
          </cell>
          <cell r="C1831" t="str">
            <v>HUM</v>
          </cell>
          <cell r="D1831" t="str">
            <v>A00</v>
          </cell>
          <cell r="E1831" t="str">
            <v>FTE</v>
          </cell>
          <cell r="F1831" t="str">
            <v>T</v>
          </cell>
          <cell r="G1831" t="str">
            <v>TOTAL</v>
          </cell>
          <cell r="H1831" t="str">
            <v>RSE</v>
          </cell>
          <cell r="J1831" t="str">
            <v>:</v>
          </cell>
          <cell r="K1831" t="str">
            <v>NC</v>
          </cell>
          <cell r="M1831" t="str">
            <v>V</v>
          </cell>
          <cell r="N1831">
            <v>38461.761388888888</v>
          </cell>
          <cell r="O1831" t="str">
            <v>GCHATEAUGIRON</v>
          </cell>
          <cell r="P1831">
            <v>38681.43582175926</v>
          </cell>
        </row>
        <row r="1832">
          <cell r="A1832" t="str">
            <v>2002</v>
          </cell>
          <cell r="B1832" t="str">
            <v>HU</v>
          </cell>
          <cell r="C1832" t="str">
            <v>HUM</v>
          </cell>
          <cell r="D1832" t="str">
            <v>A00</v>
          </cell>
          <cell r="E1832" t="str">
            <v>FTE</v>
          </cell>
          <cell r="F1832" t="str">
            <v>T</v>
          </cell>
          <cell r="G1832" t="str">
            <v>TOTAL</v>
          </cell>
          <cell r="H1832" t="str">
            <v>RSE</v>
          </cell>
          <cell r="I1832">
            <v>2538</v>
          </cell>
          <cell r="K1832" t="str">
            <v>MS</v>
          </cell>
          <cell r="M1832" t="str">
            <v>V</v>
          </cell>
          <cell r="N1832">
            <v>38461.761388888888</v>
          </cell>
          <cell r="O1832" t="str">
            <v>GCHATEAUGIRON</v>
          </cell>
          <cell r="P1832">
            <v>38681.438287037039</v>
          </cell>
          <cell r="Q1832" t="str">
            <v>gchateaug</v>
          </cell>
        </row>
        <row r="1833">
          <cell r="A1833" t="str">
            <v>2001</v>
          </cell>
          <cell r="B1833" t="str">
            <v>HU</v>
          </cell>
          <cell r="C1833" t="str">
            <v>HUM</v>
          </cell>
          <cell r="D1833" t="str">
            <v>A00</v>
          </cell>
          <cell r="E1833" t="str">
            <v>FTE</v>
          </cell>
          <cell r="F1833" t="str">
            <v>T</v>
          </cell>
          <cell r="G1833" t="str">
            <v>TOTAL</v>
          </cell>
          <cell r="H1833" t="str">
            <v>RSE</v>
          </cell>
          <cell r="I1833">
            <v>2770</v>
          </cell>
          <cell r="K1833" t="str">
            <v>NC</v>
          </cell>
          <cell r="M1833" t="str">
            <v>V</v>
          </cell>
          <cell r="N1833">
            <v>38461.761388888888</v>
          </cell>
          <cell r="O1833" t="str">
            <v>GCHATEAUGIRON</v>
          </cell>
          <cell r="P1833">
            <v>38681.437974537039</v>
          </cell>
        </row>
        <row r="1834">
          <cell r="A1834" t="str">
            <v>2000</v>
          </cell>
          <cell r="B1834" t="str">
            <v>HU</v>
          </cell>
          <cell r="C1834" t="str">
            <v>HUM</v>
          </cell>
          <cell r="D1834" t="str">
            <v>A00</v>
          </cell>
          <cell r="E1834" t="str">
            <v>FTE</v>
          </cell>
          <cell r="F1834" t="str">
            <v>T</v>
          </cell>
          <cell r="G1834" t="str">
            <v>TOTAL</v>
          </cell>
          <cell r="H1834" t="str">
            <v>RSE</v>
          </cell>
          <cell r="I1834">
            <v>2445</v>
          </cell>
          <cell r="K1834" t="str">
            <v>NC</v>
          </cell>
          <cell r="M1834" t="str">
            <v>V</v>
          </cell>
          <cell r="N1834">
            <v>38461.761388888888</v>
          </cell>
          <cell r="O1834" t="str">
            <v>GCHATEAUGIRON</v>
          </cell>
          <cell r="P1834">
            <v>38681.437719907408</v>
          </cell>
        </row>
        <row r="1835">
          <cell r="A1835" t="str">
            <v>1999</v>
          </cell>
          <cell r="B1835" t="str">
            <v>HU</v>
          </cell>
          <cell r="C1835" t="str">
            <v>HUM</v>
          </cell>
          <cell r="D1835" t="str">
            <v>A00</v>
          </cell>
          <cell r="E1835" t="str">
            <v>FTE</v>
          </cell>
          <cell r="F1835" t="str">
            <v>T</v>
          </cell>
          <cell r="G1835" t="str">
            <v>TOTAL</v>
          </cell>
          <cell r="H1835" t="str">
            <v>RSE</v>
          </cell>
          <cell r="J1835" t="str">
            <v>:</v>
          </cell>
          <cell r="K1835" t="str">
            <v>NC</v>
          </cell>
          <cell r="M1835" t="str">
            <v>V</v>
          </cell>
          <cell r="N1835">
            <v>38461.761388888888</v>
          </cell>
          <cell r="O1835" t="str">
            <v>GCHATEAUGIRON</v>
          </cell>
          <cell r="P1835">
            <v>38681.437476851854</v>
          </cell>
        </row>
        <row r="1836">
          <cell r="A1836" t="str">
            <v>1998</v>
          </cell>
          <cell r="B1836" t="str">
            <v>HU</v>
          </cell>
          <cell r="C1836" t="str">
            <v>HUM</v>
          </cell>
          <cell r="D1836" t="str">
            <v>A00</v>
          </cell>
          <cell r="E1836" t="str">
            <v>FTE</v>
          </cell>
          <cell r="F1836" t="str">
            <v>T</v>
          </cell>
          <cell r="G1836" t="str">
            <v>TOTAL</v>
          </cell>
          <cell r="H1836" t="str">
            <v>RSE</v>
          </cell>
          <cell r="J1836" t="str">
            <v>:</v>
          </cell>
          <cell r="K1836" t="str">
            <v>NC</v>
          </cell>
          <cell r="M1836" t="str">
            <v>V</v>
          </cell>
          <cell r="N1836">
            <v>38461.761388888888</v>
          </cell>
          <cell r="O1836" t="str">
            <v>GCHATEAUGIRON</v>
          </cell>
          <cell r="P1836">
            <v>38681.437245370369</v>
          </cell>
        </row>
        <row r="1837">
          <cell r="A1837" t="str">
            <v>1997</v>
          </cell>
          <cell r="B1837" t="str">
            <v>HU</v>
          </cell>
          <cell r="C1837" t="str">
            <v>HUM</v>
          </cell>
          <cell r="D1837" t="str">
            <v>A00</v>
          </cell>
          <cell r="E1837" t="str">
            <v>FTE</v>
          </cell>
          <cell r="F1837" t="str">
            <v>T</v>
          </cell>
          <cell r="G1837" t="str">
            <v>TOTAL</v>
          </cell>
          <cell r="H1837" t="str">
            <v>RSE</v>
          </cell>
          <cell r="J1837" t="str">
            <v>:</v>
          </cell>
          <cell r="K1837" t="str">
            <v>NC</v>
          </cell>
          <cell r="M1837" t="str">
            <v>V</v>
          </cell>
          <cell r="N1837">
            <v>38461.761388888888</v>
          </cell>
          <cell r="O1837" t="str">
            <v>GCHATEAUGIRON</v>
          </cell>
          <cell r="P1837">
            <v>38681.437048611115</v>
          </cell>
        </row>
        <row r="1838">
          <cell r="A1838" t="str">
            <v>1996</v>
          </cell>
          <cell r="B1838" t="str">
            <v>HU</v>
          </cell>
          <cell r="C1838" t="str">
            <v>HUM</v>
          </cell>
          <cell r="D1838" t="str">
            <v>A00</v>
          </cell>
          <cell r="E1838" t="str">
            <v>FTE</v>
          </cell>
          <cell r="F1838" t="str">
            <v>T</v>
          </cell>
          <cell r="G1838" t="str">
            <v>TOTAL</v>
          </cell>
          <cell r="H1838" t="str">
            <v>RSE</v>
          </cell>
          <cell r="J1838" t="str">
            <v>:</v>
          </cell>
          <cell r="K1838" t="str">
            <v>NC</v>
          </cell>
          <cell r="M1838" t="str">
            <v>V</v>
          </cell>
          <cell r="N1838">
            <v>38461.761388888888</v>
          </cell>
          <cell r="O1838" t="str">
            <v>GCHATEAUGIRON</v>
          </cell>
          <cell r="P1838">
            <v>38681.436874999999</v>
          </cell>
        </row>
        <row r="1839">
          <cell r="A1839" t="str">
            <v>1995</v>
          </cell>
          <cell r="B1839" t="str">
            <v>HU</v>
          </cell>
          <cell r="C1839" t="str">
            <v>HUM</v>
          </cell>
          <cell r="D1839" t="str">
            <v>A00</v>
          </cell>
          <cell r="E1839" t="str">
            <v>FTE</v>
          </cell>
          <cell r="F1839" t="str">
            <v>T</v>
          </cell>
          <cell r="G1839" t="str">
            <v>TOTAL</v>
          </cell>
          <cell r="H1839" t="str">
            <v>RSE</v>
          </cell>
          <cell r="J1839" t="str">
            <v>:</v>
          </cell>
          <cell r="K1839" t="str">
            <v>NC</v>
          </cell>
          <cell r="M1839" t="str">
            <v>V</v>
          </cell>
          <cell r="N1839">
            <v>38461.761388888888</v>
          </cell>
          <cell r="O1839" t="str">
            <v>GCHATEAUGIRON</v>
          </cell>
          <cell r="P1839">
            <v>38681.436724537038</v>
          </cell>
        </row>
        <row r="1840">
          <cell r="A1840" t="str">
            <v>1994</v>
          </cell>
          <cell r="B1840" t="str">
            <v>HU</v>
          </cell>
          <cell r="C1840" t="str">
            <v>HUM</v>
          </cell>
          <cell r="D1840" t="str">
            <v>A00</v>
          </cell>
          <cell r="E1840" t="str">
            <v>FTE</v>
          </cell>
          <cell r="F1840" t="str">
            <v>T</v>
          </cell>
          <cell r="G1840" t="str">
            <v>TOTAL</v>
          </cell>
          <cell r="H1840" t="str">
            <v>RSE</v>
          </cell>
          <cell r="J1840" t="str">
            <v>:</v>
          </cell>
          <cell r="K1840" t="str">
            <v>NC</v>
          </cell>
          <cell r="M1840" t="str">
            <v>V</v>
          </cell>
          <cell r="N1840">
            <v>38461.761388888888</v>
          </cell>
          <cell r="O1840" t="str">
            <v>GCHATEAUGIRON</v>
          </cell>
          <cell r="P1840">
            <v>38681.436585648145</v>
          </cell>
        </row>
        <row r="1841">
          <cell r="A1841" t="str">
            <v>1993</v>
          </cell>
          <cell r="B1841" t="str">
            <v>HU</v>
          </cell>
          <cell r="C1841" t="str">
            <v>HUM</v>
          </cell>
          <cell r="D1841" t="str">
            <v>A00</v>
          </cell>
          <cell r="E1841" t="str">
            <v>FTE</v>
          </cell>
          <cell r="F1841" t="str">
            <v>T</v>
          </cell>
          <cell r="G1841" t="str">
            <v>TOTAL</v>
          </cell>
          <cell r="H1841" t="str">
            <v>RSE</v>
          </cell>
          <cell r="J1841" t="str">
            <v>:</v>
          </cell>
          <cell r="K1841" t="str">
            <v>NC</v>
          </cell>
          <cell r="M1841" t="str">
            <v>V</v>
          </cell>
          <cell r="N1841">
            <v>38461.761388888888</v>
          </cell>
          <cell r="O1841" t="str">
            <v>GCHATEAUGIRON</v>
          </cell>
          <cell r="P1841">
            <v>38681.436481481483</v>
          </cell>
        </row>
        <row r="1842">
          <cell r="A1842" t="str">
            <v>1992</v>
          </cell>
          <cell r="B1842" t="str">
            <v>HU</v>
          </cell>
          <cell r="C1842" t="str">
            <v>HUM</v>
          </cell>
          <cell r="D1842" t="str">
            <v>A00</v>
          </cell>
          <cell r="E1842" t="str">
            <v>FTE</v>
          </cell>
          <cell r="F1842" t="str">
            <v>T</v>
          </cell>
          <cell r="G1842" t="str">
            <v>TOTAL</v>
          </cell>
          <cell r="H1842" t="str">
            <v>RSE</v>
          </cell>
          <cell r="J1842" t="str">
            <v>:</v>
          </cell>
          <cell r="K1842" t="str">
            <v>NC</v>
          </cell>
          <cell r="M1842" t="str">
            <v>V</v>
          </cell>
          <cell r="N1842">
            <v>38461.761388888888</v>
          </cell>
          <cell r="O1842" t="str">
            <v>GCHATEAUGIRON</v>
          </cell>
          <cell r="P1842">
            <v>38681.436388888891</v>
          </cell>
        </row>
        <row r="1843">
          <cell r="A1843" t="str">
            <v>1991</v>
          </cell>
          <cell r="B1843" t="str">
            <v>HU</v>
          </cell>
          <cell r="C1843" t="str">
            <v>HUM</v>
          </cell>
          <cell r="D1843" t="str">
            <v>A00</v>
          </cell>
          <cell r="E1843" t="str">
            <v>FTE</v>
          </cell>
          <cell r="F1843" t="str">
            <v>T</v>
          </cell>
          <cell r="G1843" t="str">
            <v>TOTAL</v>
          </cell>
          <cell r="H1843" t="str">
            <v>RSE</v>
          </cell>
          <cell r="J1843" t="str">
            <v>:</v>
          </cell>
          <cell r="K1843" t="str">
            <v>NC</v>
          </cell>
          <cell r="M1843" t="str">
            <v>V</v>
          </cell>
          <cell r="N1843">
            <v>38461.761388888888</v>
          </cell>
          <cell r="O1843" t="str">
            <v>GCHATEAUGIRON</v>
          </cell>
          <cell r="P1843">
            <v>38681.436307870368</v>
          </cell>
        </row>
        <row r="1844">
          <cell r="A1844" t="str">
            <v>1990</v>
          </cell>
          <cell r="B1844" t="str">
            <v>HU</v>
          </cell>
          <cell r="C1844" t="str">
            <v>HUM</v>
          </cell>
          <cell r="D1844" t="str">
            <v>A00</v>
          </cell>
          <cell r="E1844" t="str">
            <v>FTE</v>
          </cell>
          <cell r="F1844" t="str">
            <v>T</v>
          </cell>
          <cell r="G1844" t="str">
            <v>TOTAL</v>
          </cell>
          <cell r="H1844" t="str">
            <v>RSE</v>
          </cell>
          <cell r="J1844" t="str">
            <v>:</v>
          </cell>
          <cell r="K1844" t="str">
            <v>NC</v>
          </cell>
          <cell r="M1844" t="str">
            <v>V</v>
          </cell>
          <cell r="N1844">
            <v>38461.761388888888</v>
          </cell>
          <cell r="O1844" t="str">
            <v>GCHATEAUGIRON</v>
          </cell>
          <cell r="P1844">
            <v>38681.436238425929</v>
          </cell>
        </row>
        <row r="1845">
          <cell r="A1845" t="str">
            <v>1989</v>
          </cell>
          <cell r="B1845" t="str">
            <v>HU</v>
          </cell>
          <cell r="C1845" t="str">
            <v>HUM</v>
          </cell>
          <cell r="D1845" t="str">
            <v>A00</v>
          </cell>
          <cell r="E1845" t="str">
            <v>FTE</v>
          </cell>
          <cell r="F1845" t="str">
            <v>T</v>
          </cell>
          <cell r="G1845" t="str">
            <v>TOTAL</v>
          </cell>
          <cell r="H1845" t="str">
            <v>RSE</v>
          </cell>
          <cell r="J1845" t="str">
            <v>:</v>
          </cell>
          <cell r="K1845" t="str">
            <v>NC</v>
          </cell>
          <cell r="M1845" t="str">
            <v>V</v>
          </cell>
          <cell r="N1845">
            <v>38461.761388888888</v>
          </cell>
          <cell r="O1845" t="str">
            <v>GCHATEAUGIRON</v>
          </cell>
          <cell r="P1845">
            <v>38681.436168981483</v>
          </cell>
        </row>
        <row r="1846">
          <cell r="A1846" t="str">
            <v>1988</v>
          </cell>
          <cell r="B1846" t="str">
            <v>HU</v>
          </cell>
          <cell r="C1846" t="str">
            <v>HUM</v>
          </cell>
          <cell r="D1846" t="str">
            <v>A00</v>
          </cell>
          <cell r="E1846" t="str">
            <v>FTE</v>
          </cell>
          <cell r="F1846" t="str">
            <v>T</v>
          </cell>
          <cell r="G1846" t="str">
            <v>TOTAL</v>
          </cell>
          <cell r="H1846" t="str">
            <v>RSE</v>
          </cell>
          <cell r="J1846" t="str">
            <v>:</v>
          </cell>
          <cell r="K1846" t="str">
            <v>NC</v>
          </cell>
          <cell r="M1846" t="str">
            <v>V</v>
          </cell>
          <cell r="N1846">
            <v>38461.761388888888</v>
          </cell>
          <cell r="O1846" t="str">
            <v>GCHATEAUGIRON</v>
          </cell>
          <cell r="P1846">
            <v>38681.436111111114</v>
          </cell>
        </row>
        <row r="1847">
          <cell r="A1847" t="str">
            <v>1987</v>
          </cell>
          <cell r="B1847" t="str">
            <v>HU</v>
          </cell>
          <cell r="C1847" t="str">
            <v>HUM</v>
          </cell>
          <cell r="D1847" t="str">
            <v>A00</v>
          </cell>
          <cell r="E1847" t="str">
            <v>FTE</v>
          </cell>
          <cell r="F1847" t="str">
            <v>T</v>
          </cell>
          <cell r="G1847" t="str">
            <v>TOTAL</v>
          </cell>
          <cell r="H1847" t="str">
            <v>RSE</v>
          </cell>
          <cell r="J1847" t="str">
            <v>:</v>
          </cell>
          <cell r="K1847" t="str">
            <v>NC</v>
          </cell>
          <cell r="M1847" t="str">
            <v>V</v>
          </cell>
          <cell r="N1847">
            <v>38461.761388888888</v>
          </cell>
          <cell r="O1847" t="str">
            <v>GCHATEAUGIRON</v>
          </cell>
          <cell r="P1847">
            <v>38681.436064814814</v>
          </cell>
        </row>
        <row r="1848">
          <cell r="A1848" t="str">
            <v>1986</v>
          </cell>
          <cell r="B1848" t="str">
            <v>HU</v>
          </cell>
          <cell r="C1848" t="str">
            <v>HUM</v>
          </cell>
          <cell r="D1848" t="str">
            <v>A00</v>
          </cell>
          <cell r="E1848" t="str">
            <v>FTE</v>
          </cell>
          <cell r="F1848" t="str">
            <v>T</v>
          </cell>
          <cell r="G1848" t="str">
            <v>TOTAL</v>
          </cell>
          <cell r="H1848" t="str">
            <v>RSE</v>
          </cell>
          <cell r="J1848" t="str">
            <v>:</v>
          </cell>
          <cell r="K1848" t="str">
            <v>NC</v>
          </cell>
          <cell r="M1848" t="str">
            <v>V</v>
          </cell>
          <cell r="N1848">
            <v>38461.761388888888</v>
          </cell>
          <cell r="O1848" t="str">
            <v>GCHATEAUGIRON</v>
          </cell>
          <cell r="P1848">
            <v>38681.436018518521</v>
          </cell>
        </row>
        <row r="1849">
          <cell r="A1849" t="str">
            <v>1985</v>
          </cell>
          <cell r="B1849" t="str">
            <v>HU</v>
          </cell>
          <cell r="C1849" t="str">
            <v>HUM</v>
          </cell>
          <cell r="D1849" t="str">
            <v>A00</v>
          </cell>
          <cell r="E1849" t="str">
            <v>FTE</v>
          </cell>
          <cell r="F1849" t="str">
            <v>T</v>
          </cell>
          <cell r="G1849" t="str">
            <v>TOTAL</v>
          </cell>
          <cell r="H1849" t="str">
            <v>RSE</v>
          </cell>
          <cell r="J1849" t="str">
            <v>:</v>
          </cell>
          <cell r="K1849" t="str">
            <v>NC</v>
          </cell>
          <cell r="M1849" t="str">
            <v>V</v>
          </cell>
          <cell r="N1849">
            <v>38461.761388888888</v>
          </cell>
          <cell r="O1849" t="str">
            <v>GCHATEAUGIRON</v>
          </cell>
          <cell r="P1849">
            <v>38681.435972222222</v>
          </cell>
        </row>
        <row r="1850">
          <cell r="A1850" t="str">
            <v>1984</v>
          </cell>
          <cell r="B1850" t="str">
            <v>HU</v>
          </cell>
          <cell r="C1850" t="str">
            <v>HUM</v>
          </cell>
          <cell r="D1850" t="str">
            <v>A00</v>
          </cell>
          <cell r="E1850" t="str">
            <v>FTE</v>
          </cell>
          <cell r="F1850" t="str">
            <v>T</v>
          </cell>
          <cell r="G1850" t="str">
            <v>TOTAL</v>
          </cell>
          <cell r="H1850" t="str">
            <v>RSE</v>
          </cell>
          <cell r="J1850" t="str">
            <v>:</v>
          </cell>
          <cell r="K1850" t="str">
            <v>NC</v>
          </cell>
          <cell r="M1850" t="str">
            <v>V</v>
          </cell>
          <cell r="N1850">
            <v>38461.761388888888</v>
          </cell>
          <cell r="O1850" t="str">
            <v>GCHATEAUGIRON</v>
          </cell>
          <cell r="P1850">
            <v>38681.435937499999</v>
          </cell>
        </row>
        <row r="1851">
          <cell r="A1851" t="str">
            <v>1983</v>
          </cell>
          <cell r="B1851" t="str">
            <v>HU</v>
          </cell>
          <cell r="C1851" t="str">
            <v>HUM</v>
          </cell>
          <cell r="D1851" t="str">
            <v>A00</v>
          </cell>
          <cell r="E1851" t="str">
            <v>FTE</v>
          </cell>
          <cell r="F1851" t="str">
            <v>T</v>
          </cell>
          <cell r="G1851" t="str">
            <v>TOTAL</v>
          </cell>
          <cell r="H1851" t="str">
            <v>RSE</v>
          </cell>
          <cell r="J1851" t="str">
            <v>:</v>
          </cell>
          <cell r="K1851" t="str">
            <v>NC</v>
          </cell>
          <cell r="M1851" t="str">
            <v>V</v>
          </cell>
          <cell r="N1851">
            <v>38461.761388888888</v>
          </cell>
          <cell r="O1851" t="str">
            <v>GCHATEAUGIRON</v>
          </cell>
          <cell r="P1851">
            <v>38681.435902777775</v>
          </cell>
        </row>
        <row r="1852">
          <cell r="A1852" t="str">
            <v>1982</v>
          </cell>
          <cell r="B1852" t="str">
            <v>HU</v>
          </cell>
          <cell r="C1852" t="str">
            <v>HUM</v>
          </cell>
          <cell r="D1852" t="str">
            <v>A00</v>
          </cell>
          <cell r="E1852" t="str">
            <v>FTE</v>
          </cell>
          <cell r="F1852" t="str">
            <v>T</v>
          </cell>
          <cell r="G1852" t="str">
            <v>TOTAL</v>
          </cell>
          <cell r="H1852" t="str">
            <v>RSE</v>
          </cell>
          <cell r="J1852" t="str">
            <v>:</v>
          </cell>
          <cell r="K1852" t="str">
            <v>NC</v>
          </cell>
          <cell r="M1852" t="str">
            <v>V</v>
          </cell>
          <cell r="N1852">
            <v>38461.761388888888</v>
          </cell>
          <cell r="O1852" t="str">
            <v>GCHATEAUGIRON</v>
          </cell>
          <cell r="P1852">
            <v>38681.435868055552</v>
          </cell>
        </row>
        <row r="1853">
          <cell r="A1853" t="str">
            <v>1981</v>
          </cell>
          <cell r="B1853" t="str">
            <v>HU</v>
          </cell>
          <cell r="C1853" t="str">
            <v>HUM</v>
          </cell>
          <cell r="D1853" t="str">
            <v>A00</v>
          </cell>
          <cell r="E1853" t="str">
            <v>FTE</v>
          </cell>
          <cell r="F1853" t="str">
            <v>T</v>
          </cell>
          <cell r="G1853" t="str">
            <v>TOTAL</v>
          </cell>
          <cell r="H1853" t="str">
            <v>RSE</v>
          </cell>
          <cell r="J1853" t="str">
            <v>:</v>
          </cell>
          <cell r="K1853" t="str">
            <v>NC</v>
          </cell>
          <cell r="M1853" t="str">
            <v>V</v>
          </cell>
          <cell r="N1853">
            <v>38461.761388888888</v>
          </cell>
          <cell r="O1853" t="str">
            <v>GCHATEAUGIRON</v>
          </cell>
          <cell r="P1853">
            <v>38681.435844907406</v>
          </cell>
        </row>
        <row r="1854">
          <cell r="A1854" t="str">
            <v>1980</v>
          </cell>
          <cell r="B1854" t="str">
            <v>HU</v>
          </cell>
          <cell r="C1854" t="str">
            <v>HUM</v>
          </cell>
          <cell r="D1854" t="str">
            <v>A00</v>
          </cell>
          <cell r="E1854" t="str">
            <v>FTE</v>
          </cell>
          <cell r="F1854" t="str">
            <v>T</v>
          </cell>
          <cell r="G1854" t="str">
            <v>TOTAL</v>
          </cell>
          <cell r="H1854" t="str">
            <v>RSE</v>
          </cell>
          <cell r="J1854" t="str">
            <v>:</v>
          </cell>
          <cell r="K1854" t="str">
            <v>NC</v>
          </cell>
          <cell r="M1854" t="str">
            <v>V</v>
          </cell>
          <cell r="N1854">
            <v>38461.761388888888</v>
          </cell>
          <cell r="O1854" t="str">
            <v>GCHATEAUGIRON</v>
          </cell>
          <cell r="P1854">
            <v>38681.43582175926</v>
          </cell>
        </row>
        <row r="1855">
          <cell r="A1855" t="str">
            <v>2002</v>
          </cell>
          <cell r="B1855" t="str">
            <v>PL</v>
          </cell>
          <cell r="C1855" t="str">
            <v>HUM</v>
          </cell>
          <cell r="D1855" t="str">
            <v>A00</v>
          </cell>
          <cell r="E1855" t="str">
            <v>FTE</v>
          </cell>
          <cell r="F1855" t="str">
            <v>T</v>
          </cell>
          <cell r="G1855" t="str">
            <v>TOTAL</v>
          </cell>
          <cell r="H1855" t="str">
            <v>RSE</v>
          </cell>
          <cell r="I1855">
            <v>9851</v>
          </cell>
          <cell r="K1855" t="str">
            <v>MS</v>
          </cell>
          <cell r="M1855" t="str">
            <v>V</v>
          </cell>
          <cell r="N1855">
            <v>38461.761388888888</v>
          </cell>
          <cell r="O1855" t="str">
            <v>GCHATEAUGIRON</v>
          </cell>
          <cell r="P1855">
            <v>38681.438344907408</v>
          </cell>
          <cell r="Q1855" t="str">
            <v>gchateaug</v>
          </cell>
        </row>
        <row r="1856">
          <cell r="A1856" t="str">
            <v>2001</v>
          </cell>
          <cell r="B1856" t="str">
            <v>PL</v>
          </cell>
          <cell r="C1856" t="str">
            <v>HUM</v>
          </cell>
          <cell r="D1856" t="str">
            <v>A00</v>
          </cell>
          <cell r="E1856" t="str">
            <v>FTE</v>
          </cell>
          <cell r="F1856" t="str">
            <v>T</v>
          </cell>
          <cell r="G1856" t="str">
            <v>TOTAL</v>
          </cell>
          <cell r="H1856" t="str">
            <v>RSE</v>
          </cell>
          <cell r="I1856">
            <v>5371</v>
          </cell>
          <cell r="K1856" t="str">
            <v>NC</v>
          </cell>
          <cell r="M1856" t="str">
            <v>V</v>
          </cell>
          <cell r="N1856">
            <v>38461.761388888888</v>
          </cell>
          <cell r="O1856" t="str">
            <v>GCHATEAUGIRON</v>
          </cell>
          <cell r="P1856">
            <v>38681.438032407408</v>
          </cell>
        </row>
        <row r="1857">
          <cell r="A1857" t="str">
            <v>2000</v>
          </cell>
          <cell r="B1857" t="str">
            <v>PL</v>
          </cell>
          <cell r="C1857" t="str">
            <v>HUM</v>
          </cell>
          <cell r="D1857" t="str">
            <v>A00</v>
          </cell>
          <cell r="E1857" t="str">
            <v>FTE</v>
          </cell>
          <cell r="F1857" t="str">
            <v>T</v>
          </cell>
          <cell r="G1857" t="str">
            <v>TOTAL</v>
          </cell>
          <cell r="H1857" t="str">
            <v>RSE</v>
          </cell>
          <cell r="I1857">
            <v>5187</v>
          </cell>
          <cell r="K1857" t="str">
            <v>NC</v>
          </cell>
          <cell r="M1857" t="str">
            <v>V</v>
          </cell>
          <cell r="N1857">
            <v>38461.761388888888</v>
          </cell>
          <cell r="O1857" t="str">
            <v>GCHATEAUGIRON</v>
          </cell>
          <cell r="P1857">
            <v>38681.4377662037</v>
          </cell>
        </row>
        <row r="1858">
          <cell r="A1858" t="str">
            <v>1999</v>
          </cell>
          <cell r="B1858" t="str">
            <v>PL</v>
          </cell>
          <cell r="C1858" t="str">
            <v>HUM</v>
          </cell>
          <cell r="D1858" t="str">
            <v>A00</v>
          </cell>
          <cell r="E1858" t="str">
            <v>FTE</v>
          </cell>
          <cell r="F1858" t="str">
            <v>T</v>
          </cell>
          <cell r="G1858" t="str">
            <v>TOTAL</v>
          </cell>
          <cell r="H1858" t="str">
            <v>RSE</v>
          </cell>
          <cell r="I1858">
            <v>5617</v>
          </cell>
          <cell r="K1858" t="str">
            <v>NC</v>
          </cell>
          <cell r="M1858" t="str">
            <v>V</v>
          </cell>
          <cell r="N1858">
            <v>38461.761388888888</v>
          </cell>
          <cell r="O1858" t="str">
            <v>GCHATEAUGIRON</v>
          </cell>
          <cell r="P1858">
            <v>38681.437523148146</v>
          </cell>
        </row>
        <row r="1859">
          <cell r="A1859" t="str">
            <v>1998</v>
          </cell>
          <cell r="B1859" t="str">
            <v>PL</v>
          </cell>
          <cell r="C1859" t="str">
            <v>HUM</v>
          </cell>
          <cell r="D1859" t="str">
            <v>A00</v>
          </cell>
          <cell r="E1859" t="str">
            <v>FTE</v>
          </cell>
          <cell r="F1859" t="str">
            <v>T</v>
          </cell>
          <cell r="G1859" t="str">
            <v>TOTAL</v>
          </cell>
          <cell r="H1859" t="str">
            <v>RSE</v>
          </cell>
          <cell r="I1859">
            <v>5733</v>
          </cell>
          <cell r="K1859" t="str">
            <v>NC</v>
          </cell>
          <cell r="M1859" t="str">
            <v>V</v>
          </cell>
          <cell r="N1859">
            <v>38461.761388888888</v>
          </cell>
          <cell r="O1859" t="str">
            <v>GCHATEAUGIRON</v>
          </cell>
          <cell r="P1859">
            <v>38681.437291666669</v>
          </cell>
        </row>
        <row r="1860">
          <cell r="A1860" t="str">
            <v>1997</v>
          </cell>
          <cell r="B1860" t="str">
            <v>PL</v>
          </cell>
          <cell r="C1860" t="str">
            <v>HUM</v>
          </cell>
          <cell r="D1860" t="str">
            <v>A00</v>
          </cell>
          <cell r="E1860" t="str">
            <v>FTE</v>
          </cell>
          <cell r="F1860" t="str">
            <v>T</v>
          </cell>
          <cell r="G1860" t="str">
            <v>TOTAL</v>
          </cell>
          <cell r="H1860" t="str">
            <v>RSE</v>
          </cell>
          <cell r="I1860">
            <v>5475</v>
          </cell>
          <cell r="K1860" t="str">
            <v>NC</v>
          </cell>
          <cell r="M1860" t="str">
            <v>V</v>
          </cell>
          <cell r="N1860">
            <v>38461.761388888888</v>
          </cell>
          <cell r="O1860" t="str">
            <v>GCHATEAUGIRON</v>
          </cell>
          <cell r="P1860">
            <v>38681.437094907407</v>
          </cell>
        </row>
        <row r="1861">
          <cell r="A1861" t="str">
            <v>1996</v>
          </cell>
          <cell r="B1861" t="str">
            <v>PL</v>
          </cell>
          <cell r="C1861" t="str">
            <v>HUM</v>
          </cell>
          <cell r="D1861" t="str">
            <v>A00</v>
          </cell>
          <cell r="E1861" t="str">
            <v>FTE</v>
          </cell>
          <cell r="F1861" t="str">
            <v>T</v>
          </cell>
          <cell r="G1861" t="str">
            <v>TOTAL</v>
          </cell>
          <cell r="H1861" t="str">
            <v>RSE</v>
          </cell>
          <cell r="I1861">
            <v>4669</v>
          </cell>
          <cell r="K1861" t="str">
            <v>NC</v>
          </cell>
          <cell r="M1861" t="str">
            <v>V</v>
          </cell>
          <cell r="N1861">
            <v>38461.761388888888</v>
          </cell>
          <cell r="O1861" t="str">
            <v>GCHATEAUGIRON</v>
          </cell>
          <cell r="P1861">
            <v>38681.436909722222</v>
          </cell>
        </row>
        <row r="1862">
          <cell r="A1862" t="str">
            <v>1995</v>
          </cell>
          <cell r="B1862" t="str">
            <v>PL</v>
          </cell>
          <cell r="C1862" t="str">
            <v>HUM</v>
          </cell>
          <cell r="D1862" t="str">
            <v>A00</v>
          </cell>
          <cell r="E1862" t="str">
            <v>FTE</v>
          </cell>
          <cell r="F1862" t="str">
            <v>T</v>
          </cell>
          <cell r="G1862" t="str">
            <v>TOTAL</v>
          </cell>
          <cell r="H1862" t="str">
            <v>RSE</v>
          </cell>
          <cell r="I1862">
            <v>3758</v>
          </cell>
          <cell r="K1862" t="str">
            <v>NC</v>
          </cell>
          <cell r="M1862" t="str">
            <v>V</v>
          </cell>
          <cell r="N1862">
            <v>38461.761388888888</v>
          </cell>
          <cell r="O1862" t="str">
            <v>GCHATEAUGIRON</v>
          </cell>
          <cell r="P1862">
            <v>38681.436747685184</v>
          </cell>
        </row>
        <row r="1863">
          <cell r="A1863" t="str">
            <v>1994</v>
          </cell>
          <cell r="B1863" t="str">
            <v>PL</v>
          </cell>
          <cell r="C1863" t="str">
            <v>HUM</v>
          </cell>
          <cell r="D1863" t="str">
            <v>A00</v>
          </cell>
          <cell r="E1863" t="str">
            <v>FTE</v>
          </cell>
          <cell r="F1863" t="str">
            <v>T</v>
          </cell>
          <cell r="G1863" t="str">
            <v>TOTAL</v>
          </cell>
          <cell r="H1863" t="str">
            <v>RSE</v>
          </cell>
          <cell r="J1863" t="str">
            <v>:</v>
          </cell>
          <cell r="K1863" t="str">
            <v>NC</v>
          </cell>
          <cell r="M1863" t="str">
            <v>V</v>
          </cell>
          <cell r="N1863">
            <v>38461.761388888888</v>
          </cell>
          <cell r="O1863" t="str">
            <v>GCHATEAUGIRON</v>
          </cell>
          <cell r="P1863">
            <v>38681.436608796299</v>
          </cell>
        </row>
        <row r="1864">
          <cell r="A1864" t="str">
            <v>1993</v>
          </cell>
          <cell r="B1864" t="str">
            <v>PL</v>
          </cell>
          <cell r="C1864" t="str">
            <v>HUM</v>
          </cell>
          <cell r="D1864" t="str">
            <v>A00</v>
          </cell>
          <cell r="E1864" t="str">
            <v>FTE</v>
          </cell>
          <cell r="F1864" t="str">
            <v>T</v>
          </cell>
          <cell r="G1864" t="str">
            <v>TOTAL</v>
          </cell>
          <cell r="H1864" t="str">
            <v>RSE</v>
          </cell>
          <cell r="J1864" t="str">
            <v>:</v>
          </cell>
          <cell r="K1864" t="str">
            <v>NC</v>
          </cell>
          <cell r="M1864" t="str">
            <v>V</v>
          </cell>
          <cell r="N1864">
            <v>38461.761388888888</v>
          </cell>
          <cell r="O1864" t="str">
            <v>GCHATEAUGIRON</v>
          </cell>
          <cell r="P1864">
            <v>38681.43650462963</v>
          </cell>
        </row>
        <row r="1865">
          <cell r="A1865" t="str">
            <v>1992</v>
          </cell>
          <cell r="B1865" t="str">
            <v>PL</v>
          </cell>
          <cell r="C1865" t="str">
            <v>HUM</v>
          </cell>
          <cell r="D1865" t="str">
            <v>A00</v>
          </cell>
          <cell r="E1865" t="str">
            <v>FTE</v>
          </cell>
          <cell r="F1865" t="str">
            <v>T</v>
          </cell>
          <cell r="G1865" t="str">
            <v>TOTAL</v>
          </cell>
          <cell r="H1865" t="str">
            <v>RSE</v>
          </cell>
          <cell r="J1865" t="str">
            <v>:</v>
          </cell>
          <cell r="K1865" t="str">
            <v>NC</v>
          </cell>
          <cell r="M1865" t="str">
            <v>V</v>
          </cell>
          <cell r="N1865">
            <v>38461.761388888888</v>
          </cell>
          <cell r="O1865" t="str">
            <v>GCHATEAUGIRON</v>
          </cell>
          <cell r="P1865">
            <v>38681.436412037037</v>
          </cell>
        </row>
        <row r="1866">
          <cell r="A1866" t="str">
            <v>1991</v>
          </cell>
          <cell r="B1866" t="str">
            <v>PL</v>
          </cell>
          <cell r="C1866" t="str">
            <v>HUM</v>
          </cell>
          <cell r="D1866" t="str">
            <v>A00</v>
          </cell>
          <cell r="E1866" t="str">
            <v>FTE</v>
          </cell>
          <cell r="F1866" t="str">
            <v>T</v>
          </cell>
          <cell r="G1866" t="str">
            <v>TOTAL</v>
          </cell>
          <cell r="H1866" t="str">
            <v>RSE</v>
          </cell>
          <cell r="J1866" t="str">
            <v>:</v>
          </cell>
          <cell r="K1866" t="str">
            <v>NC</v>
          </cell>
          <cell r="M1866" t="str">
            <v>V</v>
          </cell>
          <cell r="N1866">
            <v>38461.761388888888</v>
          </cell>
          <cell r="O1866" t="str">
            <v>GCHATEAUGIRON</v>
          </cell>
          <cell r="P1866">
            <v>38681.436319444445</v>
          </cell>
        </row>
        <row r="1867">
          <cell r="A1867" t="str">
            <v>1990</v>
          </cell>
          <cell r="B1867" t="str">
            <v>PL</v>
          </cell>
          <cell r="C1867" t="str">
            <v>HUM</v>
          </cell>
          <cell r="D1867" t="str">
            <v>A00</v>
          </cell>
          <cell r="E1867" t="str">
            <v>FTE</v>
          </cell>
          <cell r="F1867" t="str">
            <v>T</v>
          </cell>
          <cell r="G1867" t="str">
            <v>TOTAL</v>
          </cell>
          <cell r="H1867" t="str">
            <v>RSE</v>
          </cell>
          <cell r="J1867" t="str">
            <v>:</v>
          </cell>
          <cell r="K1867" t="str">
            <v>NC</v>
          </cell>
          <cell r="M1867" t="str">
            <v>V</v>
          </cell>
          <cell r="N1867">
            <v>38461.761388888888</v>
          </cell>
          <cell r="O1867" t="str">
            <v>GCHATEAUGIRON</v>
          </cell>
          <cell r="P1867">
            <v>38681.436249999999</v>
          </cell>
        </row>
        <row r="1868">
          <cell r="A1868" t="str">
            <v>1989</v>
          </cell>
          <cell r="B1868" t="str">
            <v>PL</v>
          </cell>
          <cell r="C1868" t="str">
            <v>HUM</v>
          </cell>
          <cell r="D1868" t="str">
            <v>A00</v>
          </cell>
          <cell r="E1868" t="str">
            <v>FTE</v>
          </cell>
          <cell r="F1868" t="str">
            <v>T</v>
          </cell>
          <cell r="G1868" t="str">
            <v>TOTAL</v>
          </cell>
          <cell r="H1868" t="str">
            <v>RSE</v>
          </cell>
          <cell r="J1868" t="str">
            <v>:</v>
          </cell>
          <cell r="K1868" t="str">
            <v>NC</v>
          </cell>
          <cell r="M1868" t="str">
            <v>V</v>
          </cell>
          <cell r="N1868">
            <v>38461.761388888888</v>
          </cell>
          <cell r="O1868" t="str">
            <v>GCHATEAUGIRON</v>
          </cell>
          <cell r="P1868">
            <v>38681.436180555553</v>
          </cell>
        </row>
        <row r="1869">
          <cell r="A1869" t="str">
            <v>1988</v>
          </cell>
          <cell r="B1869" t="str">
            <v>PL</v>
          </cell>
          <cell r="C1869" t="str">
            <v>HUM</v>
          </cell>
          <cell r="D1869" t="str">
            <v>A00</v>
          </cell>
          <cell r="E1869" t="str">
            <v>FTE</v>
          </cell>
          <cell r="F1869" t="str">
            <v>T</v>
          </cell>
          <cell r="G1869" t="str">
            <v>TOTAL</v>
          </cell>
          <cell r="H1869" t="str">
            <v>RSE</v>
          </cell>
          <cell r="J1869" t="str">
            <v>:</v>
          </cell>
          <cell r="K1869" t="str">
            <v>NC</v>
          </cell>
          <cell r="M1869" t="str">
            <v>V</v>
          </cell>
          <cell r="N1869">
            <v>38461.761388888888</v>
          </cell>
          <cell r="O1869" t="str">
            <v>GCHATEAUGIRON</v>
          </cell>
          <cell r="P1869">
            <v>38681.436122685183</v>
          </cell>
        </row>
        <row r="1870">
          <cell r="A1870" t="str">
            <v>1987</v>
          </cell>
          <cell r="B1870" t="str">
            <v>PL</v>
          </cell>
          <cell r="C1870" t="str">
            <v>HUM</v>
          </cell>
          <cell r="D1870" t="str">
            <v>A00</v>
          </cell>
          <cell r="E1870" t="str">
            <v>FTE</v>
          </cell>
          <cell r="F1870" t="str">
            <v>T</v>
          </cell>
          <cell r="G1870" t="str">
            <v>TOTAL</v>
          </cell>
          <cell r="H1870" t="str">
            <v>RSE</v>
          </cell>
          <cell r="J1870" t="str">
            <v>:</v>
          </cell>
          <cell r="K1870" t="str">
            <v>NC</v>
          </cell>
          <cell r="M1870" t="str">
            <v>V</v>
          </cell>
          <cell r="N1870">
            <v>38461.761388888888</v>
          </cell>
          <cell r="O1870" t="str">
            <v>GCHATEAUGIRON</v>
          </cell>
          <cell r="P1870">
            <v>38681.436076388891</v>
          </cell>
        </row>
        <row r="1871">
          <cell r="A1871" t="str">
            <v>1986</v>
          </cell>
          <cell r="B1871" t="str">
            <v>PL</v>
          </cell>
          <cell r="C1871" t="str">
            <v>HUM</v>
          </cell>
          <cell r="D1871" t="str">
            <v>A00</v>
          </cell>
          <cell r="E1871" t="str">
            <v>FTE</v>
          </cell>
          <cell r="F1871" t="str">
            <v>T</v>
          </cell>
          <cell r="G1871" t="str">
            <v>TOTAL</v>
          </cell>
          <cell r="H1871" t="str">
            <v>RSE</v>
          </cell>
          <cell r="J1871" t="str">
            <v>:</v>
          </cell>
          <cell r="K1871" t="str">
            <v>NC</v>
          </cell>
          <cell r="M1871" t="str">
            <v>V</v>
          </cell>
          <cell r="N1871">
            <v>38461.761388888888</v>
          </cell>
          <cell r="O1871" t="str">
            <v>GCHATEAUGIRON</v>
          </cell>
          <cell r="P1871">
            <v>38681.436018518521</v>
          </cell>
        </row>
        <row r="1872">
          <cell r="A1872" t="str">
            <v>1985</v>
          </cell>
          <cell r="B1872" t="str">
            <v>PL</v>
          </cell>
          <cell r="C1872" t="str">
            <v>HUM</v>
          </cell>
          <cell r="D1872" t="str">
            <v>A00</v>
          </cell>
          <cell r="E1872" t="str">
            <v>FTE</v>
          </cell>
          <cell r="F1872" t="str">
            <v>T</v>
          </cell>
          <cell r="G1872" t="str">
            <v>TOTAL</v>
          </cell>
          <cell r="H1872" t="str">
            <v>RSE</v>
          </cell>
          <cell r="J1872" t="str">
            <v>:</v>
          </cell>
          <cell r="K1872" t="str">
            <v>NC</v>
          </cell>
          <cell r="M1872" t="str">
            <v>V</v>
          </cell>
          <cell r="N1872">
            <v>38461.761388888888</v>
          </cell>
          <cell r="O1872" t="str">
            <v>GCHATEAUGIRON</v>
          </cell>
          <cell r="P1872">
            <v>38681.435983796298</v>
          </cell>
        </row>
        <row r="1873">
          <cell r="A1873" t="str">
            <v>1984</v>
          </cell>
          <cell r="B1873" t="str">
            <v>PL</v>
          </cell>
          <cell r="C1873" t="str">
            <v>HUM</v>
          </cell>
          <cell r="D1873" t="str">
            <v>A00</v>
          </cell>
          <cell r="E1873" t="str">
            <v>FTE</v>
          </cell>
          <cell r="F1873" t="str">
            <v>T</v>
          </cell>
          <cell r="G1873" t="str">
            <v>TOTAL</v>
          </cell>
          <cell r="H1873" t="str">
            <v>RSE</v>
          </cell>
          <cell r="J1873" t="str">
            <v>:</v>
          </cell>
          <cell r="K1873" t="str">
            <v>NC</v>
          </cell>
          <cell r="M1873" t="str">
            <v>V</v>
          </cell>
          <cell r="N1873">
            <v>38461.761388888888</v>
          </cell>
          <cell r="O1873" t="str">
            <v>GCHATEAUGIRON</v>
          </cell>
          <cell r="P1873">
            <v>38681.435937499999</v>
          </cell>
        </row>
        <row r="1874">
          <cell r="A1874" t="str">
            <v>1983</v>
          </cell>
          <cell r="B1874" t="str">
            <v>PL</v>
          </cell>
          <cell r="C1874" t="str">
            <v>HUM</v>
          </cell>
          <cell r="D1874" t="str">
            <v>A00</v>
          </cell>
          <cell r="E1874" t="str">
            <v>FTE</v>
          </cell>
          <cell r="F1874" t="str">
            <v>T</v>
          </cell>
          <cell r="G1874" t="str">
            <v>TOTAL</v>
          </cell>
          <cell r="H1874" t="str">
            <v>RSE</v>
          </cell>
          <cell r="J1874" t="str">
            <v>:</v>
          </cell>
          <cell r="K1874" t="str">
            <v>NC</v>
          </cell>
          <cell r="M1874" t="str">
            <v>V</v>
          </cell>
          <cell r="N1874">
            <v>38461.761388888888</v>
          </cell>
          <cell r="O1874" t="str">
            <v>GCHATEAUGIRON</v>
          </cell>
          <cell r="P1874">
            <v>38681.435902777775</v>
          </cell>
        </row>
        <row r="1875">
          <cell r="A1875" t="str">
            <v>1982</v>
          </cell>
          <cell r="B1875" t="str">
            <v>PL</v>
          </cell>
          <cell r="C1875" t="str">
            <v>HUM</v>
          </cell>
          <cell r="D1875" t="str">
            <v>A00</v>
          </cell>
          <cell r="E1875" t="str">
            <v>FTE</v>
          </cell>
          <cell r="F1875" t="str">
            <v>T</v>
          </cell>
          <cell r="G1875" t="str">
            <v>TOTAL</v>
          </cell>
          <cell r="H1875" t="str">
            <v>RSE</v>
          </cell>
          <cell r="J1875" t="str">
            <v>:</v>
          </cell>
          <cell r="K1875" t="str">
            <v>NC</v>
          </cell>
          <cell r="M1875" t="str">
            <v>V</v>
          </cell>
          <cell r="N1875">
            <v>38461.761388888888</v>
          </cell>
          <cell r="O1875" t="str">
            <v>GCHATEAUGIRON</v>
          </cell>
          <cell r="P1875">
            <v>38681.435879629629</v>
          </cell>
        </row>
        <row r="1876">
          <cell r="A1876" t="str">
            <v>1981</v>
          </cell>
          <cell r="B1876" t="str">
            <v>PL</v>
          </cell>
          <cell r="C1876" t="str">
            <v>HUM</v>
          </cell>
          <cell r="D1876" t="str">
            <v>A00</v>
          </cell>
          <cell r="E1876" t="str">
            <v>FTE</v>
          </cell>
          <cell r="F1876" t="str">
            <v>T</v>
          </cell>
          <cell r="G1876" t="str">
            <v>TOTAL</v>
          </cell>
          <cell r="H1876" t="str">
            <v>RSE</v>
          </cell>
          <cell r="J1876" t="str">
            <v>:</v>
          </cell>
          <cell r="K1876" t="str">
            <v>NC</v>
          </cell>
          <cell r="M1876" t="str">
            <v>V</v>
          </cell>
          <cell r="N1876">
            <v>38461.761388888888</v>
          </cell>
          <cell r="O1876" t="str">
            <v>GCHATEAUGIRON</v>
          </cell>
          <cell r="P1876">
            <v>38681.435844907406</v>
          </cell>
        </row>
        <row r="1877">
          <cell r="A1877" t="str">
            <v>1980</v>
          </cell>
          <cell r="B1877" t="str">
            <v>PL</v>
          </cell>
          <cell r="C1877" t="str">
            <v>HUM</v>
          </cell>
          <cell r="D1877" t="str">
            <v>A00</v>
          </cell>
          <cell r="E1877" t="str">
            <v>FTE</v>
          </cell>
          <cell r="F1877" t="str">
            <v>T</v>
          </cell>
          <cell r="G1877" t="str">
            <v>TOTAL</v>
          </cell>
          <cell r="H1877" t="str">
            <v>RSE</v>
          </cell>
          <cell r="J1877" t="str">
            <v>:</v>
          </cell>
          <cell r="K1877" t="str">
            <v>NC</v>
          </cell>
          <cell r="M1877" t="str">
            <v>V</v>
          </cell>
          <cell r="N1877">
            <v>38461.761388888888</v>
          </cell>
          <cell r="O1877" t="str">
            <v>GCHATEAUGIRON</v>
          </cell>
          <cell r="P1877">
            <v>38681.43582175926</v>
          </cell>
        </row>
        <row r="1878">
          <cell r="A1878" t="str">
            <v>2002</v>
          </cell>
          <cell r="B1878" t="str">
            <v>PT</v>
          </cell>
          <cell r="C1878" t="str">
            <v>HUM</v>
          </cell>
          <cell r="D1878" t="str">
            <v>A00</v>
          </cell>
          <cell r="E1878" t="str">
            <v>FTE</v>
          </cell>
          <cell r="F1878" t="str">
            <v>T</v>
          </cell>
          <cell r="G1878" t="str">
            <v>TOTAL</v>
          </cell>
          <cell r="H1878" t="str">
            <v>RSE</v>
          </cell>
          <cell r="I1878">
            <v>1152.5</v>
          </cell>
          <cell r="J1878" t="str">
            <v>e</v>
          </cell>
          <cell r="K1878" t="str">
            <v>MS</v>
          </cell>
          <cell r="M1878" t="str">
            <v>V</v>
          </cell>
          <cell r="N1878">
            <v>38461.761388888888</v>
          </cell>
          <cell r="O1878" t="str">
            <v>GCHATEAUGIRON</v>
          </cell>
          <cell r="P1878">
            <v>38681.438356481478</v>
          </cell>
          <cell r="Q1878" t="str">
            <v>gchateaug</v>
          </cell>
        </row>
        <row r="1879">
          <cell r="A1879" t="str">
            <v>2001</v>
          </cell>
          <cell r="B1879" t="str">
            <v>PT</v>
          </cell>
          <cell r="C1879" t="str">
            <v>HUM</v>
          </cell>
          <cell r="D1879" t="str">
            <v>A00</v>
          </cell>
          <cell r="E1879" t="str">
            <v>FTE</v>
          </cell>
          <cell r="F1879" t="str">
            <v>T</v>
          </cell>
          <cell r="G1879" t="str">
            <v>TOTAL</v>
          </cell>
          <cell r="H1879" t="str">
            <v>RSE</v>
          </cell>
          <cell r="I1879">
            <v>1081</v>
          </cell>
          <cell r="K1879" t="str">
            <v>NC</v>
          </cell>
          <cell r="M1879" t="str">
            <v>V</v>
          </cell>
          <cell r="N1879">
            <v>38461.761388888888</v>
          </cell>
          <cell r="O1879" t="str">
            <v>GCHATEAUGIRON</v>
          </cell>
          <cell r="P1879">
            <v>38681.438043981485</v>
          </cell>
        </row>
        <row r="1880">
          <cell r="A1880" t="str">
            <v>2000</v>
          </cell>
          <cell r="B1880" t="str">
            <v>PT</v>
          </cell>
          <cell r="C1880" t="str">
            <v>HUM</v>
          </cell>
          <cell r="D1880" t="str">
            <v>A00</v>
          </cell>
          <cell r="E1880" t="str">
            <v>FTE</v>
          </cell>
          <cell r="F1880" t="str">
            <v>T</v>
          </cell>
          <cell r="G1880" t="str">
            <v>TOTAL</v>
          </cell>
          <cell r="H1880" t="str">
            <v>RSE</v>
          </cell>
          <cell r="J1880" t="str">
            <v>:</v>
          </cell>
          <cell r="K1880" t="str">
            <v>NC</v>
          </cell>
          <cell r="M1880" t="str">
            <v>V</v>
          </cell>
          <cell r="N1880">
            <v>38461.761388888888</v>
          </cell>
          <cell r="O1880" t="str">
            <v>GCHATEAUGIRON</v>
          </cell>
          <cell r="P1880">
            <v>38681.437777777777</v>
          </cell>
        </row>
        <row r="1881">
          <cell r="A1881" t="str">
            <v>1999</v>
          </cell>
          <cell r="B1881" t="str">
            <v>PT</v>
          </cell>
          <cell r="C1881" t="str">
            <v>HUM</v>
          </cell>
          <cell r="D1881" t="str">
            <v>A00</v>
          </cell>
          <cell r="E1881" t="str">
            <v>FTE</v>
          </cell>
          <cell r="F1881" t="str">
            <v>T</v>
          </cell>
          <cell r="G1881" t="str">
            <v>TOTAL</v>
          </cell>
          <cell r="H1881" t="str">
            <v>RSE</v>
          </cell>
          <cell r="J1881" t="str">
            <v>:</v>
          </cell>
          <cell r="K1881" t="str">
            <v>NC</v>
          </cell>
          <cell r="M1881" t="str">
            <v>V</v>
          </cell>
          <cell r="N1881">
            <v>38461.761388888888</v>
          </cell>
          <cell r="O1881" t="str">
            <v>GCHATEAUGIRON</v>
          </cell>
          <cell r="P1881">
            <v>38681.437534722223</v>
          </cell>
        </row>
        <row r="1882">
          <cell r="A1882" t="str">
            <v>1998</v>
          </cell>
          <cell r="B1882" t="str">
            <v>PT</v>
          </cell>
          <cell r="C1882" t="str">
            <v>HUM</v>
          </cell>
          <cell r="D1882" t="str">
            <v>A00</v>
          </cell>
          <cell r="E1882" t="str">
            <v>FTE</v>
          </cell>
          <cell r="F1882" t="str">
            <v>T</v>
          </cell>
          <cell r="G1882" t="str">
            <v>TOTAL</v>
          </cell>
          <cell r="H1882" t="str">
            <v>RSE</v>
          </cell>
          <cell r="J1882" t="str">
            <v>:</v>
          </cell>
          <cell r="K1882" t="str">
            <v>NC</v>
          </cell>
          <cell r="M1882" t="str">
            <v>V</v>
          </cell>
          <cell r="N1882">
            <v>38461.761388888888</v>
          </cell>
          <cell r="O1882" t="str">
            <v>GCHATEAUGIRON</v>
          </cell>
          <cell r="P1882">
            <v>38681.437291666669</v>
          </cell>
        </row>
        <row r="1883">
          <cell r="A1883" t="str">
            <v>1997</v>
          </cell>
          <cell r="B1883" t="str">
            <v>PT</v>
          </cell>
          <cell r="C1883" t="str">
            <v>HUM</v>
          </cell>
          <cell r="D1883" t="str">
            <v>A00</v>
          </cell>
          <cell r="E1883" t="str">
            <v>FTE</v>
          </cell>
          <cell r="F1883" t="str">
            <v>T</v>
          </cell>
          <cell r="G1883" t="str">
            <v>TOTAL</v>
          </cell>
          <cell r="H1883" t="str">
            <v>RSE</v>
          </cell>
          <cell r="J1883" t="str">
            <v>:</v>
          </cell>
          <cell r="K1883" t="str">
            <v>NC</v>
          </cell>
          <cell r="M1883" t="str">
            <v>V</v>
          </cell>
          <cell r="N1883">
            <v>38461.761388888888</v>
          </cell>
          <cell r="O1883" t="str">
            <v>GCHATEAUGIRON</v>
          </cell>
          <cell r="P1883">
            <v>38681.437094907407</v>
          </cell>
        </row>
        <row r="1884">
          <cell r="A1884" t="str">
            <v>1996</v>
          </cell>
          <cell r="B1884" t="str">
            <v>PT</v>
          </cell>
          <cell r="C1884" t="str">
            <v>HUM</v>
          </cell>
          <cell r="D1884" t="str">
            <v>A00</v>
          </cell>
          <cell r="E1884" t="str">
            <v>FTE</v>
          </cell>
          <cell r="F1884" t="str">
            <v>T</v>
          </cell>
          <cell r="G1884" t="str">
            <v>TOTAL</v>
          </cell>
          <cell r="H1884" t="str">
            <v>RSE</v>
          </cell>
          <cell r="J1884" t="str">
            <v>:</v>
          </cell>
          <cell r="K1884" t="str">
            <v>NC</v>
          </cell>
          <cell r="M1884" t="str">
            <v>V</v>
          </cell>
          <cell r="N1884">
            <v>38461.761388888888</v>
          </cell>
          <cell r="O1884" t="str">
            <v>GCHATEAUGIRON</v>
          </cell>
          <cell r="P1884">
            <v>38681.436909722222</v>
          </cell>
        </row>
        <row r="1885">
          <cell r="A1885" t="str">
            <v>1995</v>
          </cell>
          <cell r="B1885" t="str">
            <v>PT</v>
          </cell>
          <cell r="C1885" t="str">
            <v>HUM</v>
          </cell>
          <cell r="D1885" t="str">
            <v>A00</v>
          </cell>
          <cell r="E1885" t="str">
            <v>FTE</v>
          </cell>
          <cell r="F1885" t="str">
            <v>T</v>
          </cell>
          <cell r="G1885" t="str">
            <v>TOTAL</v>
          </cell>
          <cell r="H1885" t="str">
            <v>RSE</v>
          </cell>
          <cell r="J1885" t="str">
            <v>:</v>
          </cell>
          <cell r="K1885" t="str">
            <v>NC</v>
          </cell>
          <cell r="M1885" t="str">
            <v>V</v>
          </cell>
          <cell r="N1885">
            <v>38461.761388888888</v>
          </cell>
          <cell r="O1885" t="str">
            <v>GCHATEAUGIRON</v>
          </cell>
          <cell r="P1885">
            <v>38681.436759259261</v>
          </cell>
        </row>
        <row r="1886">
          <cell r="A1886" t="str">
            <v>1994</v>
          </cell>
          <cell r="B1886" t="str">
            <v>PT</v>
          </cell>
          <cell r="C1886" t="str">
            <v>HUM</v>
          </cell>
          <cell r="D1886" t="str">
            <v>A00</v>
          </cell>
          <cell r="E1886" t="str">
            <v>FTE</v>
          </cell>
          <cell r="F1886" t="str">
            <v>T</v>
          </cell>
          <cell r="G1886" t="str">
            <v>TOTAL</v>
          </cell>
          <cell r="H1886" t="str">
            <v>RSE</v>
          </cell>
          <cell r="J1886" t="str">
            <v>:</v>
          </cell>
          <cell r="K1886" t="str">
            <v>NC</v>
          </cell>
          <cell r="M1886" t="str">
            <v>V</v>
          </cell>
          <cell r="N1886">
            <v>38461.761388888888</v>
          </cell>
          <cell r="O1886" t="str">
            <v>GCHATEAUGIRON</v>
          </cell>
          <cell r="P1886">
            <v>38681.436620370368</v>
          </cell>
        </row>
        <row r="1887">
          <cell r="A1887" t="str">
            <v>1993</v>
          </cell>
          <cell r="B1887" t="str">
            <v>PT</v>
          </cell>
          <cell r="C1887" t="str">
            <v>HUM</v>
          </cell>
          <cell r="D1887" t="str">
            <v>A00</v>
          </cell>
          <cell r="E1887" t="str">
            <v>FTE</v>
          </cell>
          <cell r="F1887" t="str">
            <v>T</v>
          </cell>
          <cell r="G1887" t="str">
            <v>TOTAL</v>
          </cell>
          <cell r="H1887" t="str">
            <v>RSE</v>
          </cell>
          <cell r="J1887" t="str">
            <v>:</v>
          </cell>
          <cell r="K1887" t="str">
            <v>NC</v>
          </cell>
          <cell r="M1887" t="str">
            <v>V</v>
          </cell>
          <cell r="N1887">
            <v>38461.761388888888</v>
          </cell>
          <cell r="O1887" t="str">
            <v>GCHATEAUGIRON</v>
          </cell>
          <cell r="P1887">
            <v>38681.43650462963</v>
          </cell>
        </row>
        <row r="1888">
          <cell r="A1888" t="str">
            <v>1992</v>
          </cell>
          <cell r="B1888" t="str">
            <v>PT</v>
          </cell>
          <cell r="C1888" t="str">
            <v>HUM</v>
          </cell>
          <cell r="D1888" t="str">
            <v>A00</v>
          </cell>
          <cell r="E1888" t="str">
            <v>FTE</v>
          </cell>
          <cell r="F1888" t="str">
            <v>T</v>
          </cell>
          <cell r="G1888" t="str">
            <v>TOTAL</v>
          </cell>
          <cell r="H1888" t="str">
            <v>RSE</v>
          </cell>
          <cell r="J1888" t="str">
            <v>:</v>
          </cell>
          <cell r="K1888" t="str">
            <v>NC</v>
          </cell>
          <cell r="M1888" t="str">
            <v>V</v>
          </cell>
          <cell r="N1888">
            <v>38461.761388888888</v>
          </cell>
          <cell r="O1888" t="str">
            <v>GCHATEAUGIRON</v>
          </cell>
          <cell r="P1888">
            <v>38681.436412037037</v>
          </cell>
        </row>
        <row r="1889">
          <cell r="A1889" t="str">
            <v>1991</v>
          </cell>
          <cell r="B1889" t="str">
            <v>PT</v>
          </cell>
          <cell r="C1889" t="str">
            <v>HUM</v>
          </cell>
          <cell r="D1889" t="str">
            <v>A00</v>
          </cell>
          <cell r="E1889" t="str">
            <v>FTE</v>
          </cell>
          <cell r="F1889" t="str">
            <v>T</v>
          </cell>
          <cell r="G1889" t="str">
            <v>TOTAL</v>
          </cell>
          <cell r="H1889" t="str">
            <v>RSE</v>
          </cell>
          <cell r="J1889" t="str">
            <v>:</v>
          </cell>
          <cell r="K1889" t="str">
            <v>NC</v>
          </cell>
          <cell r="M1889" t="str">
            <v>V</v>
          </cell>
          <cell r="N1889">
            <v>38461.761388888888</v>
          </cell>
          <cell r="O1889" t="str">
            <v>GCHATEAUGIRON</v>
          </cell>
          <cell r="P1889">
            <v>38681.436331018522</v>
          </cell>
        </row>
        <row r="1890">
          <cell r="A1890" t="str">
            <v>1990</v>
          </cell>
          <cell r="B1890" t="str">
            <v>PT</v>
          </cell>
          <cell r="C1890" t="str">
            <v>HUM</v>
          </cell>
          <cell r="D1890" t="str">
            <v>A00</v>
          </cell>
          <cell r="E1890" t="str">
            <v>FTE</v>
          </cell>
          <cell r="F1890" t="str">
            <v>T</v>
          </cell>
          <cell r="G1890" t="str">
            <v>TOTAL</v>
          </cell>
          <cell r="H1890" t="str">
            <v>RSE</v>
          </cell>
          <cell r="J1890" t="str">
            <v>:</v>
          </cell>
          <cell r="K1890" t="str">
            <v>NC</v>
          </cell>
          <cell r="M1890" t="str">
            <v>V</v>
          </cell>
          <cell r="N1890">
            <v>38461.761388888888</v>
          </cell>
          <cell r="O1890" t="str">
            <v>GCHATEAUGIRON</v>
          </cell>
          <cell r="P1890">
            <v>38681.436249999999</v>
          </cell>
        </row>
        <row r="1891">
          <cell r="A1891" t="str">
            <v>1989</v>
          </cell>
          <cell r="B1891" t="str">
            <v>PT</v>
          </cell>
          <cell r="C1891" t="str">
            <v>HUM</v>
          </cell>
          <cell r="D1891" t="str">
            <v>A00</v>
          </cell>
          <cell r="E1891" t="str">
            <v>FTE</v>
          </cell>
          <cell r="F1891" t="str">
            <v>T</v>
          </cell>
          <cell r="G1891" t="str">
            <v>TOTAL</v>
          </cell>
          <cell r="H1891" t="str">
            <v>RSE</v>
          </cell>
          <cell r="J1891" t="str">
            <v>:</v>
          </cell>
          <cell r="K1891" t="str">
            <v>NC</v>
          </cell>
          <cell r="M1891" t="str">
            <v>V</v>
          </cell>
          <cell r="N1891">
            <v>38461.761388888888</v>
          </cell>
          <cell r="O1891" t="str">
            <v>GCHATEAUGIRON</v>
          </cell>
          <cell r="P1891">
            <v>38681.436180555553</v>
          </cell>
        </row>
        <row r="1892">
          <cell r="A1892" t="str">
            <v>1988</v>
          </cell>
          <cell r="B1892" t="str">
            <v>PT</v>
          </cell>
          <cell r="C1892" t="str">
            <v>HUM</v>
          </cell>
          <cell r="D1892" t="str">
            <v>A00</v>
          </cell>
          <cell r="E1892" t="str">
            <v>FTE</v>
          </cell>
          <cell r="F1892" t="str">
            <v>T</v>
          </cell>
          <cell r="G1892" t="str">
            <v>TOTAL</v>
          </cell>
          <cell r="H1892" t="str">
            <v>RSE</v>
          </cell>
          <cell r="J1892" t="str">
            <v>:</v>
          </cell>
          <cell r="K1892" t="str">
            <v>NC</v>
          </cell>
          <cell r="M1892" t="str">
            <v>V</v>
          </cell>
          <cell r="N1892">
            <v>38461.761388888888</v>
          </cell>
          <cell r="O1892" t="str">
            <v>GCHATEAUGIRON</v>
          </cell>
          <cell r="P1892">
            <v>38681.436122685183</v>
          </cell>
        </row>
        <row r="1893">
          <cell r="A1893" t="str">
            <v>1987</v>
          </cell>
          <cell r="B1893" t="str">
            <v>PT</v>
          </cell>
          <cell r="C1893" t="str">
            <v>HUM</v>
          </cell>
          <cell r="D1893" t="str">
            <v>A00</v>
          </cell>
          <cell r="E1893" t="str">
            <v>FTE</v>
          </cell>
          <cell r="F1893" t="str">
            <v>T</v>
          </cell>
          <cell r="G1893" t="str">
            <v>TOTAL</v>
          </cell>
          <cell r="H1893" t="str">
            <v>RSE</v>
          </cell>
          <cell r="J1893" t="str">
            <v>:</v>
          </cell>
          <cell r="K1893" t="str">
            <v>NC</v>
          </cell>
          <cell r="M1893" t="str">
            <v>V</v>
          </cell>
          <cell r="N1893">
            <v>38461.761388888888</v>
          </cell>
          <cell r="O1893" t="str">
            <v>GCHATEAUGIRON</v>
          </cell>
          <cell r="P1893">
            <v>38681.436076388891</v>
          </cell>
        </row>
        <row r="1894">
          <cell r="A1894" t="str">
            <v>1986</v>
          </cell>
          <cell r="B1894" t="str">
            <v>PT</v>
          </cell>
          <cell r="C1894" t="str">
            <v>HUM</v>
          </cell>
          <cell r="D1894" t="str">
            <v>A00</v>
          </cell>
          <cell r="E1894" t="str">
            <v>FTE</v>
          </cell>
          <cell r="F1894" t="str">
            <v>T</v>
          </cell>
          <cell r="G1894" t="str">
            <v>TOTAL</v>
          </cell>
          <cell r="H1894" t="str">
            <v>RSE</v>
          </cell>
          <cell r="J1894" t="str">
            <v>:</v>
          </cell>
          <cell r="K1894" t="str">
            <v>NC</v>
          </cell>
          <cell r="M1894" t="str">
            <v>V</v>
          </cell>
          <cell r="N1894">
            <v>38461.761388888888</v>
          </cell>
          <cell r="O1894" t="str">
            <v>GCHATEAUGIRON</v>
          </cell>
          <cell r="P1894">
            <v>38681.436030092591</v>
          </cell>
        </row>
        <row r="1895">
          <cell r="A1895" t="str">
            <v>1985</v>
          </cell>
          <cell r="B1895" t="str">
            <v>PT</v>
          </cell>
          <cell r="C1895" t="str">
            <v>HUM</v>
          </cell>
          <cell r="D1895" t="str">
            <v>A00</v>
          </cell>
          <cell r="E1895" t="str">
            <v>FTE</v>
          </cell>
          <cell r="F1895" t="str">
            <v>T</v>
          </cell>
          <cell r="G1895" t="str">
            <v>TOTAL</v>
          </cell>
          <cell r="H1895" t="str">
            <v>RSE</v>
          </cell>
          <cell r="J1895" t="str">
            <v>:</v>
          </cell>
          <cell r="K1895" t="str">
            <v>NC</v>
          </cell>
          <cell r="M1895" t="str">
            <v>V</v>
          </cell>
          <cell r="N1895">
            <v>38461.761388888888</v>
          </cell>
          <cell r="O1895" t="str">
            <v>GCHATEAUGIRON</v>
          </cell>
          <cell r="P1895">
            <v>38681.435983796298</v>
          </cell>
        </row>
        <row r="1896">
          <cell r="A1896" t="str">
            <v>1984</v>
          </cell>
          <cell r="B1896" t="str">
            <v>PT</v>
          </cell>
          <cell r="C1896" t="str">
            <v>HUM</v>
          </cell>
          <cell r="D1896" t="str">
            <v>A00</v>
          </cell>
          <cell r="E1896" t="str">
            <v>FTE</v>
          </cell>
          <cell r="F1896" t="str">
            <v>T</v>
          </cell>
          <cell r="G1896" t="str">
            <v>TOTAL</v>
          </cell>
          <cell r="H1896" t="str">
            <v>RSE</v>
          </cell>
          <cell r="J1896" t="str">
            <v>:</v>
          </cell>
          <cell r="K1896" t="str">
            <v>NC</v>
          </cell>
          <cell r="M1896" t="str">
            <v>V</v>
          </cell>
          <cell r="N1896">
            <v>38461.761388888888</v>
          </cell>
          <cell r="O1896" t="str">
            <v>GCHATEAUGIRON</v>
          </cell>
          <cell r="P1896">
            <v>38681.435949074075</v>
          </cell>
        </row>
        <row r="1897">
          <cell r="A1897" t="str">
            <v>1983</v>
          </cell>
          <cell r="B1897" t="str">
            <v>PT</v>
          </cell>
          <cell r="C1897" t="str">
            <v>HUM</v>
          </cell>
          <cell r="D1897" t="str">
            <v>A00</v>
          </cell>
          <cell r="E1897" t="str">
            <v>FTE</v>
          </cell>
          <cell r="F1897" t="str">
            <v>T</v>
          </cell>
          <cell r="G1897" t="str">
            <v>TOTAL</v>
          </cell>
          <cell r="H1897" t="str">
            <v>RSE</v>
          </cell>
          <cell r="J1897" t="str">
            <v>:</v>
          </cell>
          <cell r="K1897" t="str">
            <v>NC</v>
          </cell>
          <cell r="M1897" t="str">
            <v>V</v>
          </cell>
          <cell r="N1897">
            <v>38461.761388888888</v>
          </cell>
          <cell r="O1897" t="str">
            <v>GCHATEAUGIRON</v>
          </cell>
          <cell r="P1897">
            <v>38681.435914351852</v>
          </cell>
        </row>
        <row r="1898">
          <cell r="A1898" t="str">
            <v>1989</v>
          </cell>
          <cell r="B1898" t="str">
            <v>CY</v>
          </cell>
          <cell r="C1898" t="str">
            <v>AG_SC</v>
          </cell>
          <cell r="D1898" t="str">
            <v>A00</v>
          </cell>
          <cell r="E1898" t="str">
            <v>FTE</v>
          </cell>
          <cell r="F1898" t="str">
            <v>T</v>
          </cell>
          <cell r="G1898" t="str">
            <v>TOTAL</v>
          </cell>
          <cell r="H1898" t="str">
            <v>RSE</v>
          </cell>
          <cell r="J1898" t="str">
            <v>:</v>
          </cell>
          <cell r="K1898" t="str">
            <v>NC</v>
          </cell>
          <cell r="M1898" t="str">
            <v>V</v>
          </cell>
          <cell r="N1898">
            <v>38461.761388888888</v>
          </cell>
          <cell r="O1898" t="str">
            <v>GCHATEAUGIRON</v>
          </cell>
          <cell r="P1898">
            <v>38681.436145833337</v>
          </cell>
        </row>
        <row r="1899">
          <cell r="A1899" t="str">
            <v>1988</v>
          </cell>
          <cell r="B1899" t="str">
            <v>CY</v>
          </cell>
          <cell r="C1899" t="str">
            <v>AG_SC</v>
          </cell>
          <cell r="D1899" t="str">
            <v>A00</v>
          </cell>
          <cell r="E1899" t="str">
            <v>FTE</v>
          </cell>
          <cell r="F1899" t="str">
            <v>T</v>
          </cell>
          <cell r="G1899" t="str">
            <v>TOTAL</v>
          </cell>
          <cell r="H1899" t="str">
            <v>RSE</v>
          </cell>
          <cell r="J1899" t="str">
            <v>:</v>
          </cell>
          <cell r="K1899" t="str">
            <v>NC</v>
          </cell>
          <cell r="M1899" t="str">
            <v>V</v>
          </cell>
          <cell r="N1899">
            <v>38461.761388888888</v>
          </cell>
          <cell r="O1899" t="str">
            <v>GCHATEAUGIRON</v>
          </cell>
          <cell r="P1899">
            <v>38681.436099537037</v>
          </cell>
        </row>
        <row r="1900">
          <cell r="A1900" t="str">
            <v>1987</v>
          </cell>
          <cell r="B1900" t="str">
            <v>CY</v>
          </cell>
          <cell r="C1900" t="str">
            <v>AG_SC</v>
          </cell>
          <cell r="D1900" t="str">
            <v>A00</v>
          </cell>
          <cell r="E1900" t="str">
            <v>FTE</v>
          </cell>
          <cell r="F1900" t="str">
            <v>T</v>
          </cell>
          <cell r="G1900" t="str">
            <v>TOTAL</v>
          </cell>
          <cell r="H1900" t="str">
            <v>RSE</v>
          </cell>
          <cell r="J1900" t="str">
            <v>:</v>
          </cell>
          <cell r="K1900" t="str">
            <v>NC</v>
          </cell>
          <cell r="M1900" t="str">
            <v>V</v>
          </cell>
          <cell r="N1900">
            <v>38461.761388888888</v>
          </cell>
          <cell r="O1900" t="str">
            <v>GCHATEAUGIRON</v>
          </cell>
          <cell r="P1900">
            <v>38681.436041666668</v>
          </cell>
        </row>
        <row r="1901">
          <cell r="A1901" t="str">
            <v>1986</v>
          </cell>
          <cell r="B1901" t="str">
            <v>CY</v>
          </cell>
          <cell r="C1901" t="str">
            <v>AG_SC</v>
          </cell>
          <cell r="D1901" t="str">
            <v>A00</v>
          </cell>
          <cell r="E1901" t="str">
            <v>FTE</v>
          </cell>
          <cell r="F1901" t="str">
            <v>T</v>
          </cell>
          <cell r="G1901" t="str">
            <v>TOTAL</v>
          </cell>
          <cell r="H1901" t="str">
            <v>RSE</v>
          </cell>
          <cell r="J1901" t="str">
            <v>:</v>
          </cell>
          <cell r="K1901" t="str">
            <v>NC</v>
          </cell>
          <cell r="M1901" t="str">
            <v>V</v>
          </cell>
          <cell r="N1901">
            <v>38461.761388888888</v>
          </cell>
          <cell r="O1901" t="str">
            <v>GCHATEAUGIRON</v>
          </cell>
          <cell r="P1901">
            <v>38681.435995370368</v>
          </cell>
        </row>
        <row r="1902">
          <cell r="A1902" t="str">
            <v>1985</v>
          </cell>
          <cell r="B1902" t="str">
            <v>CY</v>
          </cell>
          <cell r="C1902" t="str">
            <v>AG_SC</v>
          </cell>
          <cell r="D1902" t="str">
            <v>A00</v>
          </cell>
          <cell r="E1902" t="str">
            <v>FTE</v>
          </cell>
          <cell r="F1902" t="str">
            <v>T</v>
          </cell>
          <cell r="G1902" t="str">
            <v>TOTAL</v>
          </cell>
          <cell r="H1902" t="str">
            <v>RSE</v>
          </cell>
          <cell r="J1902" t="str">
            <v>:</v>
          </cell>
          <cell r="K1902" t="str">
            <v>NC</v>
          </cell>
          <cell r="M1902" t="str">
            <v>V</v>
          </cell>
          <cell r="N1902">
            <v>38461.761388888888</v>
          </cell>
          <cell r="O1902" t="str">
            <v>GCHATEAUGIRON</v>
          </cell>
          <cell r="P1902">
            <v>38681.435960648145</v>
          </cell>
        </row>
        <row r="1903">
          <cell r="A1903" t="str">
            <v>1984</v>
          </cell>
          <cell r="B1903" t="str">
            <v>CY</v>
          </cell>
          <cell r="C1903" t="str">
            <v>AG_SC</v>
          </cell>
          <cell r="D1903" t="str">
            <v>A00</v>
          </cell>
          <cell r="E1903" t="str">
            <v>FTE</v>
          </cell>
          <cell r="F1903" t="str">
            <v>T</v>
          </cell>
          <cell r="G1903" t="str">
            <v>TOTAL</v>
          </cell>
          <cell r="H1903" t="str">
            <v>RSE</v>
          </cell>
          <cell r="J1903" t="str">
            <v>:</v>
          </cell>
          <cell r="K1903" t="str">
            <v>NC</v>
          </cell>
          <cell r="M1903" t="str">
            <v>V</v>
          </cell>
          <cell r="N1903">
            <v>38461.761388888888</v>
          </cell>
          <cell r="O1903" t="str">
            <v>GCHATEAUGIRON</v>
          </cell>
          <cell r="P1903">
            <v>38681.435925925929</v>
          </cell>
        </row>
        <row r="1904">
          <cell r="A1904" t="str">
            <v>1983</v>
          </cell>
          <cell r="B1904" t="str">
            <v>CY</v>
          </cell>
          <cell r="C1904" t="str">
            <v>AG_SC</v>
          </cell>
          <cell r="D1904" t="str">
            <v>A00</v>
          </cell>
          <cell r="E1904" t="str">
            <v>FTE</v>
          </cell>
          <cell r="F1904" t="str">
            <v>T</v>
          </cell>
          <cell r="G1904" t="str">
            <v>TOTAL</v>
          </cell>
          <cell r="H1904" t="str">
            <v>RSE</v>
          </cell>
          <cell r="J1904" t="str">
            <v>:</v>
          </cell>
          <cell r="K1904" t="str">
            <v>NC</v>
          </cell>
          <cell r="M1904" t="str">
            <v>V</v>
          </cell>
          <cell r="N1904">
            <v>38461.761388888888</v>
          </cell>
          <cell r="O1904" t="str">
            <v>GCHATEAUGIRON</v>
          </cell>
          <cell r="P1904">
            <v>38681.435891203706</v>
          </cell>
        </row>
        <row r="1905">
          <cell r="A1905" t="str">
            <v>1982</v>
          </cell>
          <cell r="B1905" t="str">
            <v>CY</v>
          </cell>
          <cell r="C1905" t="str">
            <v>AG_SC</v>
          </cell>
          <cell r="D1905" t="str">
            <v>A00</v>
          </cell>
          <cell r="E1905" t="str">
            <v>FTE</v>
          </cell>
          <cell r="F1905" t="str">
            <v>T</v>
          </cell>
          <cell r="G1905" t="str">
            <v>TOTAL</v>
          </cell>
          <cell r="H1905" t="str">
            <v>RSE</v>
          </cell>
          <cell r="J1905" t="str">
            <v>:</v>
          </cell>
          <cell r="K1905" t="str">
            <v>NC</v>
          </cell>
          <cell r="M1905" t="str">
            <v>V</v>
          </cell>
          <cell r="N1905">
            <v>38461.761388888888</v>
          </cell>
          <cell r="O1905" t="str">
            <v>GCHATEAUGIRON</v>
          </cell>
          <cell r="P1905">
            <v>38681.435856481483</v>
          </cell>
        </row>
        <row r="1906">
          <cell r="A1906" t="str">
            <v>1981</v>
          </cell>
          <cell r="B1906" t="str">
            <v>CY</v>
          </cell>
          <cell r="C1906" t="str">
            <v>AG_SC</v>
          </cell>
          <cell r="D1906" t="str">
            <v>A00</v>
          </cell>
          <cell r="E1906" t="str">
            <v>FTE</v>
          </cell>
          <cell r="F1906" t="str">
            <v>T</v>
          </cell>
          <cell r="G1906" t="str">
            <v>TOTAL</v>
          </cell>
          <cell r="H1906" t="str">
            <v>RSE</v>
          </cell>
          <cell r="J1906" t="str">
            <v>:</v>
          </cell>
          <cell r="K1906" t="str">
            <v>NC</v>
          </cell>
          <cell r="M1906" t="str">
            <v>V</v>
          </cell>
          <cell r="N1906">
            <v>38461.761388888888</v>
          </cell>
          <cell r="O1906" t="str">
            <v>GCHATEAUGIRON</v>
          </cell>
          <cell r="P1906">
            <v>38681.435833333337</v>
          </cell>
        </row>
        <row r="1907">
          <cell r="A1907" t="str">
            <v>1980</v>
          </cell>
          <cell r="B1907" t="str">
            <v>CY</v>
          </cell>
          <cell r="C1907" t="str">
            <v>AG_SC</v>
          </cell>
          <cell r="D1907" t="str">
            <v>A00</v>
          </cell>
          <cell r="E1907" t="str">
            <v>FTE</v>
          </cell>
          <cell r="F1907" t="str">
            <v>T</v>
          </cell>
          <cell r="G1907" t="str">
            <v>TOTAL</v>
          </cell>
          <cell r="H1907" t="str">
            <v>RSE</v>
          </cell>
          <cell r="J1907" t="str">
            <v>:</v>
          </cell>
          <cell r="K1907" t="str">
            <v>NC</v>
          </cell>
          <cell r="M1907" t="str">
            <v>V</v>
          </cell>
          <cell r="N1907">
            <v>38461.761388888888</v>
          </cell>
          <cell r="O1907" t="str">
            <v>GCHATEAUGIRON</v>
          </cell>
          <cell r="P1907">
            <v>38681.435810185183</v>
          </cell>
        </row>
        <row r="1908">
          <cell r="A1908" t="str">
            <v>2002</v>
          </cell>
          <cell r="B1908" t="str">
            <v>LV</v>
          </cell>
          <cell r="C1908" t="str">
            <v>AG_SC</v>
          </cell>
          <cell r="D1908" t="str">
            <v>A00</v>
          </cell>
          <cell r="E1908" t="str">
            <v>FTE</v>
          </cell>
          <cell r="F1908" t="str">
            <v>T</v>
          </cell>
          <cell r="G1908" t="str">
            <v>TOTAL</v>
          </cell>
          <cell r="H1908" t="str">
            <v>RSE</v>
          </cell>
          <cell r="I1908">
            <v>252</v>
          </cell>
          <cell r="K1908" t="str">
            <v>MS</v>
          </cell>
          <cell r="M1908" t="str">
            <v>V</v>
          </cell>
          <cell r="N1908">
            <v>38461.761388888888</v>
          </cell>
          <cell r="O1908" t="str">
            <v>GCHATEAUGIRON</v>
          </cell>
          <cell r="P1908">
            <v>38681.438321759262</v>
          </cell>
          <cell r="Q1908" t="str">
            <v>gchateaug</v>
          </cell>
        </row>
        <row r="1909">
          <cell r="A1909" t="str">
            <v>2001</v>
          </cell>
          <cell r="B1909" t="str">
            <v>LV</v>
          </cell>
          <cell r="C1909" t="str">
            <v>AG_SC</v>
          </cell>
          <cell r="D1909" t="str">
            <v>A00</v>
          </cell>
          <cell r="E1909" t="str">
            <v>FTE</v>
          </cell>
          <cell r="F1909" t="str">
            <v>T</v>
          </cell>
          <cell r="G1909" t="str">
            <v>TOTAL</v>
          </cell>
          <cell r="H1909" t="str">
            <v>RSE</v>
          </cell>
          <cell r="I1909">
            <v>291</v>
          </cell>
          <cell r="K1909" t="str">
            <v>NC</v>
          </cell>
          <cell r="M1909" t="str">
            <v>V</v>
          </cell>
          <cell r="N1909">
            <v>38461.761388888888</v>
          </cell>
          <cell r="O1909" t="str">
            <v>GCHATEAUGIRON</v>
          </cell>
          <cell r="P1909">
            <v>38681.438009259262</v>
          </cell>
        </row>
        <row r="1910">
          <cell r="A1910" t="str">
            <v>2000</v>
          </cell>
          <cell r="B1910" t="str">
            <v>LV</v>
          </cell>
          <cell r="C1910" t="str">
            <v>AG_SC</v>
          </cell>
          <cell r="D1910" t="str">
            <v>A00</v>
          </cell>
          <cell r="E1910" t="str">
            <v>FTE</v>
          </cell>
          <cell r="F1910" t="str">
            <v>T</v>
          </cell>
          <cell r="G1910" t="str">
            <v>TOTAL</v>
          </cell>
          <cell r="H1910" t="str">
            <v>RSE</v>
          </cell>
          <cell r="I1910">
            <v>327</v>
          </cell>
          <cell r="K1910" t="str">
            <v>NC</v>
          </cell>
          <cell r="M1910" t="str">
            <v>V</v>
          </cell>
          <cell r="N1910">
            <v>38461.761388888888</v>
          </cell>
          <cell r="O1910" t="str">
            <v>GCHATEAUGIRON</v>
          </cell>
          <cell r="P1910">
            <v>38681.437743055554</v>
          </cell>
        </row>
        <row r="1911">
          <cell r="A1911" t="str">
            <v>1999</v>
          </cell>
          <cell r="B1911" t="str">
            <v>LV</v>
          </cell>
          <cell r="C1911" t="str">
            <v>AG_SC</v>
          </cell>
          <cell r="D1911" t="str">
            <v>A00</v>
          </cell>
          <cell r="E1911" t="str">
            <v>FTE</v>
          </cell>
          <cell r="F1911" t="str">
            <v>T</v>
          </cell>
          <cell r="G1911" t="str">
            <v>TOTAL</v>
          </cell>
          <cell r="H1911" t="str">
            <v>RSE</v>
          </cell>
          <cell r="I1911">
            <v>245</v>
          </cell>
          <cell r="K1911" t="str">
            <v>NC</v>
          </cell>
          <cell r="M1911" t="str">
            <v>V</v>
          </cell>
          <cell r="N1911">
            <v>38461.761388888888</v>
          </cell>
          <cell r="O1911" t="str">
            <v>GCHATEAUGIRON</v>
          </cell>
          <cell r="P1911">
            <v>38681.437511574077</v>
          </cell>
        </row>
        <row r="1912">
          <cell r="A1912" t="str">
            <v>1998</v>
          </cell>
          <cell r="B1912" t="str">
            <v>LV</v>
          </cell>
          <cell r="C1912" t="str">
            <v>AG_SC</v>
          </cell>
          <cell r="D1912" t="str">
            <v>A00</v>
          </cell>
          <cell r="E1912" t="str">
            <v>FTE</v>
          </cell>
          <cell r="F1912" t="str">
            <v>T</v>
          </cell>
          <cell r="G1912" t="str">
            <v>TOTAL</v>
          </cell>
          <cell r="H1912" t="str">
            <v>RSE</v>
          </cell>
          <cell r="I1912">
            <v>262</v>
          </cell>
          <cell r="K1912" t="str">
            <v>NC</v>
          </cell>
          <cell r="M1912" t="str">
            <v>V</v>
          </cell>
          <cell r="N1912">
            <v>38461.761388888888</v>
          </cell>
          <cell r="O1912" t="str">
            <v>GCHATEAUGIRON</v>
          </cell>
          <cell r="P1912">
            <v>38681.437268518515</v>
          </cell>
        </row>
        <row r="1913">
          <cell r="A1913" t="str">
            <v>1997</v>
          </cell>
          <cell r="B1913" t="str">
            <v>LV</v>
          </cell>
          <cell r="C1913" t="str">
            <v>AG_SC</v>
          </cell>
          <cell r="D1913" t="str">
            <v>A00</v>
          </cell>
          <cell r="E1913" t="str">
            <v>FTE</v>
          </cell>
          <cell r="F1913" t="str">
            <v>T</v>
          </cell>
          <cell r="G1913" t="str">
            <v>TOTAL</v>
          </cell>
          <cell r="H1913" t="str">
            <v>RSE</v>
          </cell>
          <cell r="I1913">
            <v>255</v>
          </cell>
          <cell r="K1913" t="str">
            <v>NC</v>
          </cell>
          <cell r="M1913" t="str">
            <v>V</v>
          </cell>
          <cell r="N1913">
            <v>38461.761388888888</v>
          </cell>
          <cell r="O1913" t="str">
            <v>GCHATEAUGIRON</v>
          </cell>
          <cell r="P1913">
            <v>38681.437071759261</v>
          </cell>
        </row>
        <row r="1914">
          <cell r="A1914" t="str">
            <v>1996</v>
          </cell>
          <cell r="B1914" t="str">
            <v>LV</v>
          </cell>
          <cell r="C1914" t="str">
            <v>AG_SC</v>
          </cell>
          <cell r="D1914" t="str">
            <v>A00</v>
          </cell>
          <cell r="E1914" t="str">
            <v>FTE</v>
          </cell>
          <cell r="F1914" t="str">
            <v>T</v>
          </cell>
          <cell r="G1914" t="str">
            <v>TOTAL</v>
          </cell>
          <cell r="H1914" t="str">
            <v>RSE</v>
          </cell>
          <cell r="I1914">
            <v>244</v>
          </cell>
          <cell r="K1914" t="str">
            <v>NC</v>
          </cell>
          <cell r="M1914" t="str">
            <v>V</v>
          </cell>
          <cell r="N1914">
            <v>38461.761388888888</v>
          </cell>
          <cell r="O1914" t="str">
            <v>GCHATEAUGIRON</v>
          </cell>
          <cell r="P1914">
            <v>38681.436898148146</v>
          </cell>
        </row>
        <row r="1915">
          <cell r="A1915" t="str">
            <v>1995</v>
          </cell>
          <cell r="B1915" t="str">
            <v>LV</v>
          </cell>
          <cell r="C1915" t="str">
            <v>AG_SC</v>
          </cell>
          <cell r="D1915" t="str">
            <v>A00</v>
          </cell>
          <cell r="E1915" t="str">
            <v>FTE</v>
          </cell>
          <cell r="F1915" t="str">
            <v>T</v>
          </cell>
          <cell r="G1915" t="str">
            <v>TOTAL</v>
          </cell>
          <cell r="H1915" t="str">
            <v>RSE</v>
          </cell>
          <cell r="I1915">
            <v>224</v>
          </cell>
          <cell r="K1915" t="str">
            <v>NC</v>
          </cell>
          <cell r="M1915" t="str">
            <v>V</v>
          </cell>
          <cell r="N1915">
            <v>38461.761388888888</v>
          </cell>
          <cell r="O1915" t="str">
            <v>GCHATEAUGIRON</v>
          </cell>
          <cell r="P1915">
            <v>38681.436736111114</v>
          </cell>
        </row>
        <row r="1916">
          <cell r="A1916" t="str">
            <v>1994</v>
          </cell>
          <cell r="B1916" t="str">
            <v>LV</v>
          </cell>
          <cell r="C1916" t="str">
            <v>AG_SC</v>
          </cell>
          <cell r="D1916" t="str">
            <v>A00</v>
          </cell>
          <cell r="E1916" t="str">
            <v>FTE</v>
          </cell>
          <cell r="F1916" t="str">
            <v>T</v>
          </cell>
          <cell r="G1916" t="str">
            <v>TOTAL</v>
          </cell>
          <cell r="H1916" t="str">
            <v>RSE</v>
          </cell>
          <cell r="J1916" t="str">
            <v>:</v>
          </cell>
          <cell r="K1916" t="str">
            <v>NC</v>
          </cell>
          <cell r="M1916" t="str">
            <v>V</v>
          </cell>
          <cell r="N1916">
            <v>38461.761388888888</v>
          </cell>
          <cell r="O1916" t="str">
            <v>GCHATEAUGIRON</v>
          </cell>
          <cell r="P1916">
            <v>38681.436597222222</v>
          </cell>
        </row>
        <row r="1917">
          <cell r="A1917" t="str">
            <v>1993</v>
          </cell>
          <cell r="B1917" t="str">
            <v>LV</v>
          </cell>
          <cell r="C1917" t="str">
            <v>AG_SC</v>
          </cell>
          <cell r="D1917" t="str">
            <v>A00</v>
          </cell>
          <cell r="E1917" t="str">
            <v>FTE</v>
          </cell>
          <cell r="F1917" t="str">
            <v>T</v>
          </cell>
          <cell r="G1917" t="str">
            <v>TOTAL</v>
          </cell>
          <cell r="H1917" t="str">
            <v>RSE</v>
          </cell>
          <cell r="I1917">
            <v>283</v>
          </cell>
          <cell r="K1917" t="str">
            <v>NC</v>
          </cell>
          <cell r="M1917" t="str">
            <v>V</v>
          </cell>
          <cell r="N1917">
            <v>38461.761388888888</v>
          </cell>
          <cell r="O1917" t="str">
            <v>GCHATEAUGIRON</v>
          </cell>
          <cell r="P1917">
            <v>38681.436493055553</v>
          </cell>
        </row>
        <row r="1918">
          <cell r="A1918" t="str">
            <v>1992</v>
          </cell>
          <cell r="B1918" t="str">
            <v>LV</v>
          </cell>
          <cell r="C1918" t="str">
            <v>AG_SC</v>
          </cell>
          <cell r="D1918" t="str">
            <v>A00</v>
          </cell>
          <cell r="E1918" t="str">
            <v>FTE</v>
          </cell>
          <cell r="F1918" t="str">
            <v>T</v>
          </cell>
          <cell r="G1918" t="str">
            <v>TOTAL</v>
          </cell>
          <cell r="H1918" t="str">
            <v>RSE</v>
          </cell>
          <cell r="J1918" t="str">
            <v>:</v>
          </cell>
          <cell r="K1918" t="str">
            <v>NC</v>
          </cell>
          <cell r="M1918" t="str">
            <v>V</v>
          </cell>
          <cell r="N1918">
            <v>38461.761388888888</v>
          </cell>
          <cell r="O1918" t="str">
            <v>GCHATEAUGIRON</v>
          </cell>
          <cell r="P1918">
            <v>38681.436400462961</v>
          </cell>
        </row>
        <row r="1919">
          <cell r="A1919" t="str">
            <v>1991</v>
          </cell>
          <cell r="B1919" t="str">
            <v>LV</v>
          </cell>
          <cell r="C1919" t="str">
            <v>AG_SC</v>
          </cell>
          <cell r="D1919" t="str">
            <v>A00</v>
          </cell>
          <cell r="E1919" t="str">
            <v>FTE</v>
          </cell>
          <cell r="F1919" t="str">
            <v>T</v>
          </cell>
          <cell r="G1919" t="str">
            <v>TOTAL</v>
          </cell>
          <cell r="H1919" t="str">
            <v>RSE</v>
          </cell>
          <cell r="J1919" t="str">
            <v>:</v>
          </cell>
          <cell r="K1919" t="str">
            <v>NC</v>
          </cell>
          <cell r="M1919" t="str">
            <v>V</v>
          </cell>
          <cell r="N1919">
            <v>38461.761388888888</v>
          </cell>
          <cell r="O1919" t="str">
            <v>GCHATEAUGIRON</v>
          </cell>
          <cell r="P1919">
            <v>38681.436319444445</v>
          </cell>
        </row>
        <row r="1920">
          <cell r="A1920" t="str">
            <v>1990</v>
          </cell>
          <cell r="B1920" t="str">
            <v>LV</v>
          </cell>
          <cell r="C1920" t="str">
            <v>AG_SC</v>
          </cell>
          <cell r="D1920" t="str">
            <v>A00</v>
          </cell>
          <cell r="E1920" t="str">
            <v>FTE</v>
          </cell>
          <cell r="F1920" t="str">
            <v>T</v>
          </cell>
          <cell r="G1920" t="str">
            <v>TOTAL</v>
          </cell>
          <cell r="H1920" t="str">
            <v>RSE</v>
          </cell>
          <cell r="J1920" t="str">
            <v>:</v>
          </cell>
          <cell r="K1920" t="str">
            <v>NC</v>
          </cell>
          <cell r="M1920" t="str">
            <v>V</v>
          </cell>
          <cell r="N1920">
            <v>38461.761388888888</v>
          </cell>
          <cell r="O1920" t="str">
            <v>GCHATEAUGIRON</v>
          </cell>
          <cell r="P1920">
            <v>38681.436249999999</v>
          </cell>
        </row>
        <row r="1921">
          <cell r="A1921" t="str">
            <v>1989</v>
          </cell>
          <cell r="B1921" t="str">
            <v>LV</v>
          </cell>
          <cell r="C1921" t="str">
            <v>AG_SC</v>
          </cell>
          <cell r="D1921" t="str">
            <v>A00</v>
          </cell>
          <cell r="E1921" t="str">
            <v>FTE</v>
          </cell>
          <cell r="F1921" t="str">
            <v>T</v>
          </cell>
          <cell r="G1921" t="str">
            <v>TOTAL</v>
          </cell>
          <cell r="H1921" t="str">
            <v>RSE</v>
          </cell>
          <cell r="J1921" t="str">
            <v>:</v>
          </cell>
          <cell r="K1921" t="str">
            <v>NC</v>
          </cell>
          <cell r="M1921" t="str">
            <v>V</v>
          </cell>
          <cell r="N1921">
            <v>38461.761388888888</v>
          </cell>
          <cell r="O1921" t="str">
            <v>GCHATEAUGIRON</v>
          </cell>
          <cell r="P1921">
            <v>38681.436180555553</v>
          </cell>
        </row>
        <row r="1922">
          <cell r="A1922" t="str">
            <v>1988</v>
          </cell>
          <cell r="B1922" t="str">
            <v>LV</v>
          </cell>
          <cell r="C1922" t="str">
            <v>AG_SC</v>
          </cell>
          <cell r="D1922" t="str">
            <v>A00</v>
          </cell>
          <cell r="E1922" t="str">
            <v>FTE</v>
          </cell>
          <cell r="F1922" t="str">
            <v>T</v>
          </cell>
          <cell r="G1922" t="str">
            <v>TOTAL</v>
          </cell>
          <cell r="H1922" t="str">
            <v>RSE</v>
          </cell>
          <cell r="J1922" t="str">
            <v>:</v>
          </cell>
          <cell r="K1922" t="str">
            <v>NC</v>
          </cell>
          <cell r="M1922" t="str">
            <v>V</v>
          </cell>
          <cell r="N1922">
            <v>38461.761388888888</v>
          </cell>
          <cell r="O1922" t="str">
            <v>GCHATEAUGIRON</v>
          </cell>
          <cell r="P1922">
            <v>38681.436122685183</v>
          </cell>
        </row>
        <row r="1923">
          <cell r="A1923" t="str">
            <v>1987</v>
          </cell>
          <cell r="B1923" t="str">
            <v>LV</v>
          </cell>
          <cell r="C1923" t="str">
            <v>AG_SC</v>
          </cell>
          <cell r="D1923" t="str">
            <v>A00</v>
          </cell>
          <cell r="E1923" t="str">
            <v>FTE</v>
          </cell>
          <cell r="F1923" t="str">
            <v>T</v>
          </cell>
          <cell r="G1923" t="str">
            <v>TOTAL</v>
          </cell>
          <cell r="H1923" t="str">
            <v>RSE</v>
          </cell>
          <cell r="J1923" t="str">
            <v>:</v>
          </cell>
          <cell r="K1923" t="str">
            <v>NC</v>
          </cell>
          <cell r="M1923" t="str">
            <v>V</v>
          </cell>
          <cell r="N1923">
            <v>38461.761388888888</v>
          </cell>
          <cell r="O1923" t="str">
            <v>GCHATEAUGIRON</v>
          </cell>
          <cell r="P1923">
            <v>38681.436064814814</v>
          </cell>
        </row>
        <row r="1924">
          <cell r="A1924" t="str">
            <v>1986</v>
          </cell>
          <cell r="B1924" t="str">
            <v>LV</v>
          </cell>
          <cell r="C1924" t="str">
            <v>AG_SC</v>
          </cell>
          <cell r="D1924" t="str">
            <v>A00</v>
          </cell>
          <cell r="E1924" t="str">
            <v>FTE</v>
          </cell>
          <cell r="F1924" t="str">
            <v>T</v>
          </cell>
          <cell r="G1924" t="str">
            <v>TOTAL</v>
          </cell>
          <cell r="H1924" t="str">
            <v>RSE</v>
          </cell>
          <cell r="J1924" t="str">
            <v>:</v>
          </cell>
          <cell r="K1924" t="str">
            <v>NC</v>
          </cell>
          <cell r="M1924" t="str">
            <v>V</v>
          </cell>
          <cell r="N1924">
            <v>38461.761388888888</v>
          </cell>
          <cell r="O1924" t="str">
            <v>GCHATEAUGIRON</v>
          </cell>
          <cell r="P1924">
            <v>38681.436018518521</v>
          </cell>
        </row>
        <row r="1925">
          <cell r="A1925" t="str">
            <v>1985</v>
          </cell>
          <cell r="B1925" t="str">
            <v>LV</v>
          </cell>
          <cell r="C1925" t="str">
            <v>AG_SC</v>
          </cell>
          <cell r="D1925" t="str">
            <v>A00</v>
          </cell>
          <cell r="E1925" t="str">
            <v>FTE</v>
          </cell>
          <cell r="F1925" t="str">
            <v>T</v>
          </cell>
          <cell r="G1925" t="str">
            <v>TOTAL</v>
          </cell>
          <cell r="H1925" t="str">
            <v>RSE</v>
          </cell>
          <cell r="J1925" t="str">
            <v>:</v>
          </cell>
          <cell r="K1925" t="str">
            <v>NC</v>
          </cell>
          <cell r="M1925" t="str">
            <v>V</v>
          </cell>
          <cell r="N1925">
            <v>38461.761388888888</v>
          </cell>
          <cell r="O1925" t="str">
            <v>GCHATEAUGIRON</v>
          </cell>
          <cell r="P1925">
            <v>38681.435983796298</v>
          </cell>
        </row>
        <row r="1926">
          <cell r="A1926" t="str">
            <v>1984</v>
          </cell>
          <cell r="B1926" t="str">
            <v>LV</v>
          </cell>
          <cell r="C1926" t="str">
            <v>AG_SC</v>
          </cell>
          <cell r="D1926" t="str">
            <v>A00</v>
          </cell>
          <cell r="E1926" t="str">
            <v>FTE</v>
          </cell>
          <cell r="F1926" t="str">
            <v>T</v>
          </cell>
          <cell r="G1926" t="str">
            <v>TOTAL</v>
          </cell>
          <cell r="H1926" t="str">
            <v>RSE</v>
          </cell>
          <cell r="J1926" t="str">
            <v>:</v>
          </cell>
          <cell r="K1926" t="str">
            <v>NC</v>
          </cell>
          <cell r="M1926" t="str">
            <v>V</v>
          </cell>
          <cell r="N1926">
            <v>38461.761388888888</v>
          </cell>
          <cell r="O1926" t="str">
            <v>GCHATEAUGIRON</v>
          </cell>
          <cell r="P1926">
            <v>38681.435937499999</v>
          </cell>
        </row>
        <row r="1927">
          <cell r="A1927" t="str">
            <v>1983</v>
          </cell>
          <cell r="B1927" t="str">
            <v>LV</v>
          </cell>
          <cell r="C1927" t="str">
            <v>AG_SC</v>
          </cell>
          <cell r="D1927" t="str">
            <v>A00</v>
          </cell>
          <cell r="E1927" t="str">
            <v>FTE</v>
          </cell>
          <cell r="F1927" t="str">
            <v>T</v>
          </cell>
          <cell r="G1927" t="str">
            <v>TOTAL</v>
          </cell>
          <cell r="H1927" t="str">
            <v>RSE</v>
          </cell>
          <cell r="J1927" t="str">
            <v>:</v>
          </cell>
          <cell r="K1927" t="str">
            <v>NC</v>
          </cell>
          <cell r="M1927" t="str">
            <v>V</v>
          </cell>
          <cell r="N1927">
            <v>38461.761388888888</v>
          </cell>
          <cell r="O1927" t="str">
            <v>GCHATEAUGIRON</v>
          </cell>
          <cell r="P1927">
            <v>38681.435902777775</v>
          </cell>
        </row>
        <row r="1928">
          <cell r="A1928" t="str">
            <v>1982</v>
          </cell>
          <cell r="B1928" t="str">
            <v>LV</v>
          </cell>
          <cell r="C1928" t="str">
            <v>AG_SC</v>
          </cell>
          <cell r="D1928" t="str">
            <v>A00</v>
          </cell>
          <cell r="E1928" t="str">
            <v>FTE</v>
          </cell>
          <cell r="F1928" t="str">
            <v>T</v>
          </cell>
          <cell r="G1928" t="str">
            <v>TOTAL</v>
          </cell>
          <cell r="H1928" t="str">
            <v>RSE</v>
          </cell>
          <cell r="J1928" t="str">
            <v>:</v>
          </cell>
          <cell r="K1928" t="str">
            <v>NC</v>
          </cell>
          <cell r="M1928" t="str">
            <v>V</v>
          </cell>
          <cell r="N1928">
            <v>38461.761388888888</v>
          </cell>
          <cell r="O1928" t="str">
            <v>GCHATEAUGIRON</v>
          </cell>
          <cell r="P1928">
            <v>38681.435879629629</v>
          </cell>
        </row>
        <row r="1929">
          <cell r="A1929" t="str">
            <v>1981</v>
          </cell>
          <cell r="B1929" t="str">
            <v>LV</v>
          </cell>
          <cell r="C1929" t="str">
            <v>AG_SC</v>
          </cell>
          <cell r="D1929" t="str">
            <v>A00</v>
          </cell>
          <cell r="E1929" t="str">
            <v>FTE</v>
          </cell>
          <cell r="F1929" t="str">
            <v>T</v>
          </cell>
          <cell r="G1929" t="str">
            <v>TOTAL</v>
          </cell>
          <cell r="H1929" t="str">
            <v>RSE</v>
          </cell>
          <cell r="J1929" t="str">
            <v>:</v>
          </cell>
          <cell r="K1929" t="str">
            <v>NC</v>
          </cell>
          <cell r="M1929" t="str">
            <v>V</v>
          </cell>
          <cell r="N1929">
            <v>38461.761388888888</v>
          </cell>
          <cell r="O1929" t="str">
            <v>GCHATEAUGIRON</v>
          </cell>
          <cell r="P1929">
            <v>38681.435844907406</v>
          </cell>
        </row>
        <row r="1930">
          <cell r="A1930" t="str">
            <v>1980</v>
          </cell>
          <cell r="B1930" t="str">
            <v>LV</v>
          </cell>
          <cell r="C1930" t="str">
            <v>AG_SC</v>
          </cell>
          <cell r="D1930" t="str">
            <v>A00</v>
          </cell>
          <cell r="E1930" t="str">
            <v>FTE</v>
          </cell>
          <cell r="F1930" t="str">
            <v>T</v>
          </cell>
          <cell r="G1930" t="str">
            <v>TOTAL</v>
          </cell>
          <cell r="H1930" t="str">
            <v>RSE</v>
          </cell>
          <cell r="J1930" t="str">
            <v>:</v>
          </cell>
          <cell r="K1930" t="str">
            <v>NC</v>
          </cell>
          <cell r="M1930" t="str">
            <v>V</v>
          </cell>
          <cell r="N1930">
            <v>38461.761388888888</v>
          </cell>
          <cell r="O1930" t="str">
            <v>GCHATEAUGIRON</v>
          </cell>
          <cell r="P1930">
            <v>38681.43582175926</v>
          </cell>
        </row>
        <row r="1931">
          <cell r="A1931" t="str">
            <v>2002</v>
          </cell>
          <cell r="B1931" t="str">
            <v>LT</v>
          </cell>
          <cell r="C1931" t="str">
            <v>AG_SC</v>
          </cell>
          <cell r="D1931" t="str">
            <v>A00</v>
          </cell>
          <cell r="E1931" t="str">
            <v>FTE</v>
          </cell>
          <cell r="F1931" t="str">
            <v>T</v>
          </cell>
          <cell r="G1931" t="str">
            <v>TOTAL</v>
          </cell>
          <cell r="H1931" t="str">
            <v>RSE</v>
          </cell>
          <cell r="I1931">
            <v>433</v>
          </cell>
          <cell r="K1931" t="str">
            <v>MS</v>
          </cell>
          <cell r="M1931" t="str">
            <v>V</v>
          </cell>
          <cell r="N1931">
            <v>38461.761388888888</v>
          </cell>
          <cell r="O1931" t="str">
            <v>GCHATEAUGIRON</v>
          </cell>
          <cell r="P1931">
            <v>38681.438298611109</v>
          </cell>
          <cell r="Q1931" t="str">
            <v>gchateaug</v>
          </cell>
        </row>
        <row r="1932">
          <cell r="A1932" t="str">
            <v>2001</v>
          </cell>
          <cell r="B1932" t="str">
            <v>SI</v>
          </cell>
          <cell r="C1932" t="str">
            <v>HUM</v>
          </cell>
          <cell r="D1932" t="str">
            <v>A00</v>
          </cell>
          <cell r="E1932" t="str">
            <v>FTE</v>
          </cell>
          <cell r="F1932" t="str">
            <v>T</v>
          </cell>
          <cell r="G1932" t="str">
            <v>TOTAL</v>
          </cell>
          <cell r="H1932" t="str">
            <v>RSE</v>
          </cell>
          <cell r="I1932">
            <v>179</v>
          </cell>
          <cell r="K1932" t="str">
            <v>NC</v>
          </cell>
          <cell r="M1932" t="str">
            <v>V</v>
          </cell>
          <cell r="N1932">
            <v>38461.761388888888</v>
          </cell>
          <cell r="O1932" t="str">
            <v>GCHATEAUGIRON</v>
          </cell>
          <cell r="P1932">
            <v>38681.438078703701</v>
          </cell>
        </row>
        <row r="1933">
          <cell r="A1933" t="str">
            <v>2000</v>
          </cell>
          <cell r="B1933" t="str">
            <v>SI</v>
          </cell>
          <cell r="C1933" t="str">
            <v>HUM</v>
          </cell>
          <cell r="D1933" t="str">
            <v>A00</v>
          </cell>
          <cell r="E1933" t="str">
            <v>FTE</v>
          </cell>
          <cell r="F1933" t="str">
            <v>T</v>
          </cell>
          <cell r="G1933" t="str">
            <v>TOTAL</v>
          </cell>
          <cell r="H1933" t="str">
            <v>RSE</v>
          </cell>
          <cell r="I1933">
            <v>170</v>
          </cell>
          <cell r="K1933" t="str">
            <v>NC</v>
          </cell>
          <cell r="M1933" t="str">
            <v>V</v>
          </cell>
          <cell r="N1933">
            <v>38461.761388888888</v>
          </cell>
          <cell r="O1933" t="str">
            <v>GCHATEAUGIRON</v>
          </cell>
          <cell r="P1933">
            <v>38681.4378125</v>
          </cell>
        </row>
        <row r="1934">
          <cell r="A1934" t="str">
            <v>1999</v>
          </cell>
          <cell r="B1934" t="str">
            <v>SI</v>
          </cell>
          <cell r="C1934" t="str">
            <v>HUM</v>
          </cell>
          <cell r="D1934" t="str">
            <v>A00</v>
          </cell>
          <cell r="E1934" t="str">
            <v>FTE</v>
          </cell>
          <cell r="F1934" t="str">
            <v>T</v>
          </cell>
          <cell r="G1934" t="str">
            <v>TOTAL</v>
          </cell>
          <cell r="H1934" t="str">
            <v>RSE</v>
          </cell>
          <cell r="I1934">
            <v>175</v>
          </cell>
          <cell r="K1934" t="str">
            <v>NC</v>
          </cell>
          <cell r="M1934" t="str">
            <v>V</v>
          </cell>
          <cell r="N1934">
            <v>38461.761388888888</v>
          </cell>
          <cell r="O1934" t="str">
            <v>GCHATEAUGIRON</v>
          </cell>
          <cell r="P1934">
            <v>38681.437569444446</v>
          </cell>
        </row>
        <row r="1935">
          <cell r="A1935" t="str">
            <v>1998</v>
          </cell>
          <cell r="B1935" t="str">
            <v>SI</v>
          </cell>
          <cell r="C1935" t="str">
            <v>HUM</v>
          </cell>
          <cell r="D1935" t="str">
            <v>A00</v>
          </cell>
          <cell r="E1935" t="str">
            <v>FTE</v>
          </cell>
          <cell r="F1935" t="str">
            <v>T</v>
          </cell>
          <cell r="G1935" t="str">
            <v>TOTAL</v>
          </cell>
          <cell r="H1935" t="str">
            <v>RSE</v>
          </cell>
          <cell r="I1935">
            <v>170</v>
          </cell>
          <cell r="K1935" t="str">
            <v>NC</v>
          </cell>
          <cell r="M1935" t="str">
            <v>V</v>
          </cell>
          <cell r="N1935">
            <v>38461.761388888888</v>
          </cell>
          <cell r="O1935" t="str">
            <v>GCHATEAUGIRON</v>
          </cell>
          <cell r="P1935">
            <v>38681.437326388892</v>
          </cell>
        </row>
        <row r="1936">
          <cell r="A1936" t="str">
            <v>1997</v>
          </cell>
          <cell r="B1936" t="str">
            <v>SI</v>
          </cell>
          <cell r="C1936" t="str">
            <v>HUM</v>
          </cell>
          <cell r="D1936" t="str">
            <v>A00</v>
          </cell>
          <cell r="E1936" t="str">
            <v>FTE</v>
          </cell>
          <cell r="F1936" t="str">
            <v>T</v>
          </cell>
          <cell r="G1936" t="str">
            <v>TOTAL</v>
          </cell>
          <cell r="H1936" t="str">
            <v>RSE</v>
          </cell>
          <cell r="I1936">
            <v>150</v>
          </cell>
          <cell r="K1936" t="str">
            <v>NC</v>
          </cell>
          <cell r="M1936" t="str">
            <v>V</v>
          </cell>
          <cell r="N1936">
            <v>38461.761388888888</v>
          </cell>
          <cell r="O1936" t="str">
            <v>GCHATEAUGIRON</v>
          </cell>
          <cell r="P1936">
            <v>38681.43712962963</v>
          </cell>
        </row>
        <row r="1937">
          <cell r="A1937" t="str">
            <v>1996</v>
          </cell>
          <cell r="B1937" t="str">
            <v>SI</v>
          </cell>
          <cell r="C1937" t="str">
            <v>HUM</v>
          </cell>
          <cell r="D1937" t="str">
            <v>A00</v>
          </cell>
          <cell r="E1937" t="str">
            <v>FTE</v>
          </cell>
          <cell r="F1937" t="str">
            <v>T</v>
          </cell>
          <cell r="G1937" t="str">
            <v>TOTAL</v>
          </cell>
          <cell r="H1937" t="str">
            <v>RSE</v>
          </cell>
          <cell r="I1937">
            <v>251</v>
          </cell>
          <cell r="K1937" t="str">
            <v>NC</v>
          </cell>
          <cell r="M1937" t="str">
            <v>V</v>
          </cell>
          <cell r="N1937">
            <v>38461.761388888888</v>
          </cell>
          <cell r="O1937" t="str">
            <v>GCHATEAUGIRON</v>
          </cell>
          <cell r="P1937">
            <v>38681.436932870369</v>
          </cell>
        </row>
        <row r="1938">
          <cell r="A1938" t="str">
            <v>1995</v>
          </cell>
          <cell r="B1938" t="str">
            <v>SI</v>
          </cell>
          <cell r="C1938" t="str">
            <v>HUM</v>
          </cell>
          <cell r="D1938" t="str">
            <v>A00</v>
          </cell>
          <cell r="E1938" t="str">
            <v>FTE</v>
          </cell>
          <cell r="F1938" t="str">
            <v>T</v>
          </cell>
          <cell r="G1938" t="str">
            <v>TOTAL</v>
          </cell>
          <cell r="H1938" t="str">
            <v>RSE</v>
          </cell>
          <cell r="I1938">
            <v>433</v>
          </cell>
          <cell r="K1938" t="str">
            <v>NC</v>
          </cell>
          <cell r="M1938" t="str">
            <v>V</v>
          </cell>
          <cell r="N1938">
            <v>38461.761388888888</v>
          </cell>
          <cell r="O1938" t="str">
            <v>GCHATEAUGIRON</v>
          </cell>
          <cell r="P1938">
            <v>38681.436782407407</v>
          </cell>
        </row>
        <row r="1939">
          <cell r="A1939" t="str">
            <v>1994</v>
          </cell>
          <cell r="B1939" t="str">
            <v>SI</v>
          </cell>
          <cell r="C1939" t="str">
            <v>HUM</v>
          </cell>
          <cell r="D1939" t="str">
            <v>A00</v>
          </cell>
          <cell r="E1939" t="str">
            <v>FTE</v>
          </cell>
          <cell r="F1939" t="str">
            <v>T</v>
          </cell>
          <cell r="G1939" t="str">
            <v>TOTAL</v>
          </cell>
          <cell r="H1939" t="str">
            <v>RSE</v>
          </cell>
          <cell r="I1939">
            <v>374</v>
          </cell>
          <cell r="K1939" t="str">
            <v>NC</v>
          </cell>
          <cell r="M1939" t="str">
            <v>V</v>
          </cell>
          <cell r="N1939">
            <v>38461.761388888888</v>
          </cell>
          <cell r="O1939" t="str">
            <v>GCHATEAUGIRON</v>
          </cell>
          <cell r="P1939">
            <v>38681.436631944445</v>
          </cell>
        </row>
        <row r="1940">
          <cell r="A1940" t="str">
            <v>1993</v>
          </cell>
          <cell r="B1940" t="str">
            <v>SI</v>
          </cell>
          <cell r="C1940" t="str">
            <v>HUM</v>
          </cell>
          <cell r="D1940" t="str">
            <v>A00</v>
          </cell>
          <cell r="E1940" t="str">
            <v>FTE</v>
          </cell>
          <cell r="F1940" t="str">
            <v>T</v>
          </cell>
          <cell r="G1940" t="str">
            <v>TOTAL</v>
          </cell>
          <cell r="H1940" t="str">
            <v>RSE</v>
          </cell>
          <cell r="I1940">
            <v>209</v>
          </cell>
          <cell r="K1940" t="str">
            <v>NC</v>
          </cell>
          <cell r="M1940" t="str">
            <v>V</v>
          </cell>
          <cell r="N1940">
            <v>38461.761388888888</v>
          </cell>
          <cell r="O1940" t="str">
            <v>GCHATEAUGIRON</v>
          </cell>
          <cell r="P1940">
            <v>38681.436516203707</v>
          </cell>
        </row>
        <row r="1941">
          <cell r="A1941" t="str">
            <v>1992</v>
          </cell>
          <cell r="B1941" t="str">
            <v>SI</v>
          </cell>
          <cell r="C1941" t="str">
            <v>HUM</v>
          </cell>
          <cell r="D1941" t="str">
            <v>A00</v>
          </cell>
          <cell r="E1941" t="str">
            <v>FTE</v>
          </cell>
          <cell r="F1941" t="str">
            <v>T</v>
          </cell>
          <cell r="G1941" t="str">
            <v>TOTAL</v>
          </cell>
          <cell r="H1941" t="str">
            <v>RSE</v>
          </cell>
          <cell r="J1941" t="str">
            <v>:</v>
          </cell>
          <cell r="K1941" t="str">
            <v>NC</v>
          </cell>
          <cell r="M1941" t="str">
            <v>V</v>
          </cell>
          <cell r="N1941">
            <v>38461.761388888888</v>
          </cell>
          <cell r="O1941" t="str">
            <v>GCHATEAUGIRON</v>
          </cell>
          <cell r="P1941">
            <v>38681.436423611114</v>
          </cell>
        </row>
        <row r="1942">
          <cell r="A1942" t="str">
            <v>1991</v>
          </cell>
          <cell r="B1942" t="str">
            <v>SI</v>
          </cell>
          <cell r="C1942" t="str">
            <v>HUM</v>
          </cell>
          <cell r="D1942" t="str">
            <v>A00</v>
          </cell>
          <cell r="E1942" t="str">
            <v>FTE</v>
          </cell>
          <cell r="F1942" t="str">
            <v>T</v>
          </cell>
          <cell r="G1942" t="str">
            <v>TOTAL</v>
          </cell>
          <cell r="H1942" t="str">
            <v>RSE</v>
          </cell>
          <cell r="J1942" t="str">
            <v>:</v>
          </cell>
          <cell r="K1942" t="str">
            <v>NC</v>
          </cell>
          <cell r="M1942" t="str">
            <v>V</v>
          </cell>
          <cell r="N1942">
            <v>38461.761388888888</v>
          </cell>
          <cell r="O1942" t="str">
            <v>GCHATEAUGIRON</v>
          </cell>
          <cell r="P1942">
            <v>38681.436342592591</v>
          </cell>
        </row>
        <row r="1943">
          <cell r="A1943" t="str">
            <v>1990</v>
          </cell>
          <cell r="B1943" t="str">
            <v>SI</v>
          </cell>
          <cell r="C1943" t="str">
            <v>HUM</v>
          </cell>
          <cell r="D1943" t="str">
            <v>A00</v>
          </cell>
          <cell r="E1943" t="str">
            <v>FTE</v>
          </cell>
          <cell r="F1943" t="str">
            <v>T</v>
          </cell>
          <cell r="G1943" t="str">
            <v>TOTAL</v>
          </cell>
          <cell r="H1943" t="str">
            <v>RSE</v>
          </cell>
          <cell r="J1943" t="str">
            <v>:</v>
          </cell>
          <cell r="K1943" t="str">
            <v>NC</v>
          </cell>
          <cell r="M1943" t="str">
            <v>V</v>
          </cell>
          <cell r="N1943">
            <v>38461.761388888888</v>
          </cell>
          <cell r="O1943" t="str">
            <v>GCHATEAUGIRON</v>
          </cell>
          <cell r="P1943">
            <v>38681.436261574076</v>
          </cell>
        </row>
        <row r="1944">
          <cell r="A1944" t="str">
            <v>1989</v>
          </cell>
          <cell r="B1944" t="str">
            <v>SI</v>
          </cell>
          <cell r="C1944" t="str">
            <v>HUM</v>
          </cell>
          <cell r="D1944" t="str">
            <v>A00</v>
          </cell>
          <cell r="E1944" t="str">
            <v>FTE</v>
          </cell>
          <cell r="F1944" t="str">
            <v>T</v>
          </cell>
          <cell r="G1944" t="str">
            <v>TOTAL</v>
          </cell>
          <cell r="H1944" t="str">
            <v>RSE</v>
          </cell>
          <cell r="J1944" t="str">
            <v>:</v>
          </cell>
          <cell r="K1944" t="str">
            <v>NC</v>
          </cell>
          <cell r="M1944" t="str">
            <v>V</v>
          </cell>
          <cell r="N1944">
            <v>38461.761388888888</v>
          </cell>
          <cell r="O1944" t="str">
            <v>GCHATEAUGIRON</v>
          </cell>
          <cell r="P1944">
            <v>38681.436192129629</v>
          </cell>
        </row>
        <row r="1945">
          <cell r="A1945" t="str">
            <v>1988</v>
          </cell>
          <cell r="B1945" t="str">
            <v>SI</v>
          </cell>
          <cell r="C1945" t="str">
            <v>HUM</v>
          </cell>
          <cell r="D1945" t="str">
            <v>A00</v>
          </cell>
          <cell r="E1945" t="str">
            <v>FTE</v>
          </cell>
          <cell r="F1945" t="str">
            <v>T</v>
          </cell>
          <cell r="G1945" t="str">
            <v>TOTAL</v>
          </cell>
          <cell r="H1945" t="str">
            <v>RSE</v>
          </cell>
          <cell r="J1945" t="str">
            <v>:</v>
          </cell>
          <cell r="K1945" t="str">
            <v>NC</v>
          </cell>
          <cell r="M1945" t="str">
            <v>V</v>
          </cell>
          <cell r="N1945">
            <v>38461.761388888888</v>
          </cell>
          <cell r="O1945" t="str">
            <v>GCHATEAUGIRON</v>
          </cell>
          <cell r="P1945">
            <v>38681.43613425926</v>
          </cell>
        </row>
        <row r="1946">
          <cell r="A1946" t="str">
            <v>1987</v>
          </cell>
          <cell r="B1946" t="str">
            <v>SI</v>
          </cell>
          <cell r="C1946" t="str">
            <v>HUM</v>
          </cell>
          <cell r="D1946" t="str">
            <v>A00</v>
          </cell>
          <cell r="E1946" t="str">
            <v>FTE</v>
          </cell>
          <cell r="F1946" t="str">
            <v>T</v>
          </cell>
          <cell r="G1946" t="str">
            <v>TOTAL</v>
          </cell>
          <cell r="H1946" t="str">
            <v>RSE</v>
          </cell>
          <cell r="J1946" t="str">
            <v>:</v>
          </cell>
          <cell r="K1946" t="str">
            <v>NC</v>
          </cell>
          <cell r="M1946" t="str">
            <v>V</v>
          </cell>
          <cell r="N1946">
            <v>38461.761388888888</v>
          </cell>
          <cell r="O1946" t="str">
            <v>GCHATEAUGIRON</v>
          </cell>
          <cell r="P1946">
            <v>38681.43608796296</v>
          </cell>
        </row>
        <row r="1947">
          <cell r="A1947" t="str">
            <v>1986</v>
          </cell>
          <cell r="B1947" t="str">
            <v>SI</v>
          </cell>
          <cell r="C1947" t="str">
            <v>HUM</v>
          </cell>
          <cell r="D1947" t="str">
            <v>A00</v>
          </cell>
          <cell r="E1947" t="str">
            <v>FTE</v>
          </cell>
          <cell r="F1947" t="str">
            <v>T</v>
          </cell>
          <cell r="G1947" t="str">
            <v>TOTAL</v>
          </cell>
          <cell r="H1947" t="str">
            <v>RSE</v>
          </cell>
          <cell r="J1947" t="str">
            <v>:</v>
          </cell>
          <cell r="K1947" t="str">
            <v>NC</v>
          </cell>
          <cell r="M1947" t="str">
            <v>V</v>
          </cell>
          <cell r="N1947">
            <v>38461.761388888888</v>
          </cell>
          <cell r="O1947" t="str">
            <v>GCHATEAUGIRON</v>
          </cell>
          <cell r="P1947">
            <v>38681.436030092591</v>
          </cell>
        </row>
        <row r="1948">
          <cell r="A1948" t="str">
            <v>1985</v>
          </cell>
          <cell r="B1948" t="str">
            <v>SI</v>
          </cell>
          <cell r="C1948" t="str">
            <v>HUM</v>
          </cell>
          <cell r="D1948" t="str">
            <v>A00</v>
          </cell>
          <cell r="E1948" t="str">
            <v>FTE</v>
          </cell>
          <cell r="F1948" t="str">
            <v>T</v>
          </cell>
          <cell r="G1948" t="str">
            <v>TOTAL</v>
          </cell>
          <cell r="H1948" t="str">
            <v>RSE</v>
          </cell>
          <cell r="J1948" t="str">
            <v>:</v>
          </cell>
          <cell r="K1948" t="str">
            <v>NC</v>
          </cell>
          <cell r="M1948" t="str">
            <v>V</v>
          </cell>
          <cell r="N1948">
            <v>38461.761388888888</v>
          </cell>
          <cell r="O1948" t="str">
            <v>GCHATEAUGIRON</v>
          </cell>
          <cell r="P1948">
            <v>38681.435983796298</v>
          </cell>
        </row>
        <row r="1949">
          <cell r="A1949" t="str">
            <v>1984</v>
          </cell>
          <cell r="B1949" t="str">
            <v>SI</v>
          </cell>
          <cell r="C1949" t="str">
            <v>HUM</v>
          </cell>
          <cell r="D1949" t="str">
            <v>A00</v>
          </cell>
          <cell r="E1949" t="str">
            <v>FTE</v>
          </cell>
          <cell r="F1949" t="str">
            <v>T</v>
          </cell>
          <cell r="G1949" t="str">
            <v>TOTAL</v>
          </cell>
          <cell r="H1949" t="str">
            <v>RSE</v>
          </cell>
          <cell r="J1949" t="str">
            <v>:</v>
          </cell>
          <cell r="K1949" t="str">
            <v>NC</v>
          </cell>
          <cell r="M1949" t="str">
            <v>V</v>
          </cell>
          <cell r="N1949">
            <v>38461.761388888888</v>
          </cell>
          <cell r="O1949" t="str">
            <v>GCHATEAUGIRON</v>
          </cell>
          <cell r="P1949">
            <v>38681.435949074075</v>
          </cell>
        </row>
        <row r="1950">
          <cell r="A1950" t="str">
            <v>1983</v>
          </cell>
          <cell r="B1950" t="str">
            <v>SI</v>
          </cell>
          <cell r="C1950" t="str">
            <v>HUM</v>
          </cell>
          <cell r="D1950" t="str">
            <v>A00</v>
          </cell>
          <cell r="E1950" t="str">
            <v>FTE</v>
          </cell>
          <cell r="F1950" t="str">
            <v>T</v>
          </cell>
          <cell r="G1950" t="str">
            <v>TOTAL</v>
          </cell>
          <cell r="H1950" t="str">
            <v>RSE</v>
          </cell>
          <cell r="J1950" t="str">
            <v>:</v>
          </cell>
          <cell r="K1950" t="str">
            <v>NC</v>
          </cell>
          <cell r="M1950" t="str">
            <v>V</v>
          </cell>
          <cell r="N1950">
            <v>38461.761388888888</v>
          </cell>
          <cell r="O1950" t="str">
            <v>GCHATEAUGIRON</v>
          </cell>
          <cell r="P1950">
            <v>38681.435914351852</v>
          </cell>
        </row>
        <row r="1951">
          <cell r="A1951" t="str">
            <v>1982</v>
          </cell>
          <cell r="B1951" t="str">
            <v>SI</v>
          </cell>
          <cell r="C1951" t="str">
            <v>HUM</v>
          </cell>
          <cell r="D1951" t="str">
            <v>A00</v>
          </cell>
          <cell r="E1951" t="str">
            <v>FTE</v>
          </cell>
          <cell r="F1951" t="str">
            <v>T</v>
          </cell>
          <cell r="G1951" t="str">
            <v>TOTAL</v>
          </cell>
          <cell r="H1951" t="str">
            <v>RSE</v>
          </cell>
          <cell r="J1951" t="str">
            <v>:</v>
          </cell>
          <cell r="K1951" t="str">
            <v>NC</v>
          </cell>
          <cell r="M1951" t="str">
            <v>V</v>
          </cell>
          <cell r="N1951">
            <v>38461.761388888888</v>
          </cell>
          <cell r="O1951" t="str">
            <v>GCHATEAUGIRON</v>
          </cell>
          <cell r="P1951">
            <v>38681.435879629629</v>
          </cell>
        </row>
        <row r="1952">
          <cell r="A1952" t="str">
            <v>1981</v>
          </cell>
          <cell r="B1952" t="str">
            <v>SI</v>
          </cell>
          <cell r="C1952" t="str">
            <v>HUM</v>
          </cell>
          <cell r="D1952" t="str">
            <v>A00</v>
          </cell>
          <cell r="E1952" t="str">
            <v>FTE</v>
          </cell>
          <cell r="F1952" t="str">
            <v>T</v>
          </cell>
          <cell r="G1952" t="str">
            <v>TOTAL</v>
          </cell>
          <cell r="H1952" t="str">
            <v>RSE</v>
          </cell>
          <cell r="J1952" t="str">
            <v>:</v>
          </cell>
          <cell r="K1952" t="str">
            <v>NC</v>
          </cell>
          <cell r="M1952" t="str">
            <v>V</v>
          </cell>
          <cell r="N1952">
            <v>38461.761388888888</v>
          </cell>
          <cell r="O1952" t="str">
            <v>GCHATEAUGIRON</v>
          </cell>
          <cell r="P1952">
            <v>38681.435856481483</v>
          </cell>
        </row>
        <row r="1953">
          <cell r="A1953" t="str">
            <v>1980</v>
          </cell>
          <cell r="B1953" t="str">
            <v>SI</v>
          </cell>
          <cell r="C1953" t="str">
            <v>HUM</v>
          </cell>
          <cell r="D1953" t="str">
            <v>A00</v>
          </cell>
          <cell r="E1953" t="str">
            <v>FTE</v>
          </cell>
          <cell r="F1953" t="str">
            <v>T</v>
          </cell>
          <cell r="G1953" t="str">
            <v>TOTAL</v>
          </cell>
          <cell r="H1953" t="str">
            <v>RSE</v>
          </cell>
          <cell r="J1953" t="str">
            <v>:</v>
          </cell>
          <cell r="K1953" t="str">
            <v>NC</v>
          </cell>
          <cell r="M1953" t="str">
            <v>V</v>
          </cell>
          <cell r="N1953">
            <v>38461.761388888888</v>
          </cell>
          <cell r="O1953" t="str">
            <v>GCHATEAUGIRON</v>
          </cell>
          <cell r="P1953">
            <v>38681.435833333337</v>
          </cell>
        </row>
        <row r="1954">
          <cell r="A1954" t="str">
            <v>2002</v>
          </cell>
          <cell r="B1954" t="str">
            <v>SK</v>
          </cell>
          <cell r="C1954" t="str">
            <v>HUM</v>
          </cell>
          <cell r="D1954" t="str">
            <v>A00</v>
          </cell>
          <cell r="E1954" t="str">
            <v>FTE</v>
          </cell>
          <cell r="F1954" t="str">
            <v>T</v>
          </cell>
          <cell r="G1954" t="str">
            <v>TOTAL</v>
          </cell>
          <cell r="H1954" t="str">
            <v>RSE</v>
          </cell>
          <cell r="I1954">
            <v>336</v>
          </cell>
          <cell r="K1954" t="str">
            <v>MS</v>
          </cell>
          <cell r="M1954" t="str">
            <v>V</v>
          </cell>
          <cell r="N1954">
            <v>38461.761388888888</v>
          </cell>
          <cell r="O1954" t="str">
            <v>GCHATEAUGIRON</v>
          </cell>
          <cell r="P1954">
            <v>38681.438425925924</v>
          </cell>
          <cell r="Q1954" t="str">
            <v>gchateaug</v>
          </cell>
        </row>
        <row r="1955">
          <cell r="A1955" t="str">
            <v>2001</v>
          </cell>
          <cell r="B1955" t="str">
            <v>SK</v>
          </cell>
          <cell r="C1955" t="str">
            <v>HUM</v>
          </cell>
          <cell r="D1955" t="str">
            <v>A00</v>
          </cell>
          <cell r="E1955" t="str">
            <v>FTE</v>
          </cell>
          <cell r="F1955" t="str">
            <v>T</v>
          </cell>
          <cell r="G1955" t="str">
            <v>TOTAL</v>
          </cell>
          <cell r="H1955" t="str">
            <v>RSE</v>
          </cell>
          <cell r="I1955">
            <v>215</v>
          </cell>
          <cell r="K1955" t="str">
            <v>NC</v>
          </cell>
          <cell r="M1955" t="str">
            <v>V</v>
          </cell>
          <cell r="N1955">
            <v>38461.761388888888</v>
          </cell>
          <cell r="O1955" t="str">
            <v>GCHATEAUGIRON</v>
          </cell>
          <cell r="P1955">
            <v>38681.438101851854</v>
          </cell>
        </row>
        <row r="1956">
          <cell r="A1956" t="str">
            <v>2000</v>
          </cell>
          <cell r="B1956" t="str">
            <v>SK</v>
          </cell>
          <cell r="C1956" t="str">
            <v>HUM</v>
          </cell>
          <cell r="D1956" t="str">
            <v>A00</v>
          </cell>
          <cell r="E1956" t="str">
            <v>FTE</v>
          </cell>
          <cell r="F1956" t="str">
            <v>T</v>
          </cell>
          <cell r="G1956" t="str">
            <v>TOTAL</v>
          </cell>
          <cell r="H1956" t="str">
            <v>RSE</v>
          </cell>
          <cell r="I1956">
            <v>474</v>
          </cell>
          <cell r="K1956" t="str">
            <v>NC</v>
          </cell>
          <cell r="M1956" t="str">
            <v>V</v>
          </cell>
          <cell r="N1956">
            <v>38461.761388888888</v>
          </cell>
          <cell r="O1956" t="str">
            <v>GCHATEAUGIRON</v>
          </cell>
          <cell r="P1956">
            <v>38681.437824074077</v>
          </cell>
        </row>
        <row r="1957">
          <cell r="A1957" t="str">
            <v>1999</v>
          </cell>
          <cell r="B1957" t="str">
            <v>SK</v>
          </cell>
          <cell r="C1957" t="str">
            <v>HUM</v>
          </cell>
          <cell r="D1957" t="str">
            <v>A00</v>
          </cell>
          <cell r="E1957" t="str">
            <v>FTE</v>
          </cell>
          <cell r="F1957" t="str">
            <v>T</v>
          </cell>
          <cell r="G1957" t="str">
            <v>TOTAL</v>
          </cell>
          <cell r="H1957" t="str">
            <v>RSE</v>
          </cell>
          <cell r="I1957">
            <v>298</v>
          </cell>
          <cell r="K1957" t="str">
            <v>NC</v>
          </cell>
          <cell r="M1957" t="str">
            <v>V</v>
          </cell>
          <cell r="N1957">
            <v>38461.761388888888</v>
          </cell>
          <cell r="O1957" t="str">
            <v>GCHATEAUGIRON</v>
          </cell>
          <cell r="P1957">
            <v>38681.437581018516</v>
          </cell>
        </row>
        <row r="1958">
          <cell r="A1958" t="str">
            <v>1998</v>
          </cell>
          <cell r="B1958" t="str">
            <v>SK</v>
          </cell>
          <cell r="C1958" t="str">
            <v>HUM</v>
          </cell>
          <cell r="D1958" t="str">
            <v>A00</v>
          </cell>
          <cell r="E1958" t="str">
            <v>FTE</v>
          </cell>
          <cell r="F1958" t="str">
            <v>T</v>
          </cell>
          <cell r="G1958" t="str">
            <v>TOTAL</v>
          </cell>
          <cell r="H1958" t="str">
            <v>RSE</v>
          </cell>
          <cell r="I1958">
            <v>174</v>
          </cell>
          <cell r="K1958" t="str">
            <v>NC</v>
          </cell>
          <cell r="M1958" t="str">
            <v>V</v>
          </cell>
          <cell r="N1958">
            <v>38461.761388888888</v>
          </cell>
          <cell r="O1958" t="str">
            <v>GCHATEAUGIRON</v>
          </cell>
          <cell r="P1958">
            <v>38681.437349537038</v>
          </cell>
        </row>
        <row r="1959">
          <cell r="A1959" t="str">
            <v>1997</v>
          </cell>
          <cell r="B1959" t="str">
            <v>SK</v>
          </cell>
          <cell r="C1959" t="str">
            <v>HUM</v>
          </cell>
          <cell r="D1959" t="str">
            <v>A00</v>
          </cell>
          <cell r="E1959" t="str">
            <v>FTE</v>
          </cell>
          <cell r="F1959" t="str">
            <v>T</v>
          </cell>
          <cell r="G1959" t="str">
            <v>TOTAL</v>
          </cell>
          <cell r="H1959" t="str">
            <v>RSE</v>
          </cell>
          <cell r="I1959">
            <v>21</v>
          </cell>
          <cell r="K1959" t="str">
            <v>NC</v>
          </cell>
          <cell r="M1959" t="str">
            <v>V</v>
          </cell>
          <cell r="N1959">
            <v>38461.761388888888</v>
          </cell>
          <cell r="O1959" t="str">
            <v>GCHATEAUGIRON</v>
          </cell>
          <cell r="P1959">
            <v>38681.437141203707</v>
          </cell>
        </row>
        <row r="1960">
          <cell r="A1960" t="str">
            <v>1996</v>
          </cell>
          <cell r="B1960" t="str">
            <v>SK</v>
          </cell>
          <cell r="C1960" t="str">
            <v>HUM</v>
          </cell>
          <cell r="D1960" t="str">
            <v>A00</v>
          </cell>
          <cell r="E1960" t="str">
            <v>FTE</v>
          </cell>
          <cell r="F1960" t="str">
            <v>T</v>
          </cell>
          <cell r="G1960" t="str">
            <v>TOTAL</v>
          </cell>
          <cell r="H1960" t="str">
            <v>RSE</v>
          </cell>
          <cell r="I1960">
            <v>11</v>
          </cell>
          <cell r="K1960" t="str">
            <v>NC</v>
          </cell>
          <cell r="M1960" t="str">
            <v>V</v>
          </cell>
          <cell r="N1960">
            <v>38461.761388888888</v>
          </cell>
          <cell r="O1960" t="str">
            <v>GCHATEAUGIRON</v>
          </cell>
          <cell r="P1960">
            <v>38681.436944444446</v>
          </cell>
        </row>
        <row r="1961">
          <cell r="A1961" t="str">
            <v>1995</v>
          </cell>
          <cell r="B1961" t="str">
            <v>SK</v>
          </cell>
          <cell r="C1961" t="str">
            <v>HUM</v>
          </cell>
          <cell r="D1961" t="str">
            <v>A00</v>
          </cell>
          <cell r="E1961" t="str">
            <v>FTE</v>
          </cell>
          <cell r="F1961" t="str">
            <v>T</v>
          </cell>
          <cell r="G1961" t="str">
            <v>TOTAL</v>
          </cell>
          <cell r="H1961" t="str">
            <v>RSE</v>
          </cell>
          <cell r="J1961" t="str">
            <v>:</v>
          </cell>
          <cell r="K1961" t="str">
            <v>NC</v>
          </cell>
          <cell r="M1961" t="str">
            <v>V</v>
          </cell>
          <cell r="N1961">
            <v>38461.761388888888</v>
          </cell>
          <cell r="O1961" t="str">
            <v>GCHATEAUGIRON</v>
          </cell>
          <cell r="P1961">
            <v>38681.436793981484</v>
          </cell>
        </row>
        <row r="1962">
          <cell r="A1962" t="str">
            <v>1994</v>
          </cell>
          <cell r="B1962" t="str">
            <v>SK</v>
          </cell>
          <cell r="C1962" t="str">
            <v>HUM</v>
          </cell>
          <cell r="D1962" t="str">
            <v>A00</v>
          </cell>
          <cell r="E1962" t="str">
            <v>FTE</v>
          </cell>
          <cell r="F1962" t="str">
            <v>T</v>
          </cell>
          <cell r="G1962" t="str">
            <v>TOTAL</v>
          </cell>
          <cell r="H1962" t="str">
            <v>RSE</v>
          </cell>
          <cell r="J1962" t="str">
            <v>:</v>
          </cell>
          <cell r="K1962" t="str">
            <v>NC</v>
          </cell>
          <cell r="M1962" t="str">
            <v>V</v>
          </cell>
          <cell r="N1962">
            <v>38461.761388888888</v>
          </cell>
          <cell r="O1962" t="str">
            <v>GCHATEAUGIRON</v>
          </cell>
          <cell r="P1962">
            <v>38681.436643518522</v>
          </cell>
        </row>
        <row r="1963">
          <cell r="A1963" t="str">
            <v>1993</v>
          </cell>
          <cell r="B1963" t="str">
            <v>SK</v>
          </cell>
          <cell r="C1963" t="str">
            <v>HUM</v>
          </cell>
          <cell r="D1963" t="str">
            <v>A00</v>
          </cell>
          <cell r="E1963" t="str">
            <v>FTE</v>
          </cell>
          <cell r="F1963" t="str">
            <v>T</v>
          </cell>
          <cell r="G1963" t="str">
            <v>TOTAL</v>
          </cell>
          <cell r="H1963" t="str">
            <v>RSE</v>
          </cell>
          <cell r="J1963" t="str">
            <v>:</v>
          </cell>
          <cell r="K1963" t="str">
            <v>NC</v>
          </cell>
          <cell r="M1963" t="str">
            <v>V</v>
          </cell>
          <cell r="N1963">
            <v>38461.761388888888</v>
          </cell>
          <cell r="O1963" t="str">
            <v>GCHATEAUGIRON</v>
          </cell>
          <cell r="P1963">
            <v>38681.436527777776</v>
          </cell>
        </row>
        <row r="1964">
          <cell r="A1964" t="str">
            <v>1992</v>
          </cell>
          <cell r="B1964" t="str">
            <v>SK</v>
          </cell>
          <cell r="C1964" t="str">
            <v>HUM</v>
          </cell>
          <cell r="D1964" t="str">
            <v>A00</v>
          </cell>
          <cell r="E1964" t="str">
            <v>FTE</v>
          </cell>
          <cell r="F1964" t="str">
            <v>T</v>
          </cell>
          <cell r="G1964" t="str">
            <v>TOTAL</v>
          </cell>
          <cell r="H1964" t="str">
            <v>RSE</v>
          </cell>
          <cell r="J1964" t="str">
            <v>:</v>
          </cell>
          <cell r="K1964" t="str">
            <v>NC</v>
          </cell>
          <cell r="M1964" t="str">
            <v>V</v>
          </cell>
          <cell r="N1964">
            <v>38461.761388888888</v>
          </cell>
          <cell r="O1964" t="str">
            <v>GCHATEAUGIRON</v>
          </cell>
          <cell r="P1964">
            <v>38681.436435185184</v>
          </cell>
        </row>
        <row r="1965">
          <cell r="A1965" t="str">
            <v>1991</v>
          </cell>
          <cell r="B1965" t="str">
            <v>SK</v>
          </cell>
          <cell r="C1965" t="str">
            <v>HUM</v>
          </cell>
          <cell r="D1965" t="str">
            <v>A00</v>
          </cell>
          <cell r="E1965" t="str">
            <v>FTE</v>
          </cell>
          <cell r="F1965" t="str">
            <v>T</v>
          </cell>
          <cell r="G1965" t="str">
            <v>TOTAL</v>
          </cell>
          <cell r="H1965" t="str">
            <v>RSE</v>
          </cell>
          <cell r="J1965" t="str">
            <v>:</v>
          </cell>
          <cell r="K1965" t="str">
            <v>NC</v>
          </cell>
          <cell r="M1965" t="str">
            <v>V</v>
          </cell>
          <cell r="N1965">
            <v>38461.761388888888</v>
          </cell>
          <cell r="O1965" t="str">
            <v>GCHATEAUGIRON</v>
          </cell>
          <cell r="P1965">
            <v>38681.436342592591</v>
          </cell>
        </row>
        <row r="1966">
          <cell r="A1966" t="str">
            <v>1990</v>
          </cell>
          <cell r="B1966" t="str">
            <v>SK</v>
          </cell>
          <cell r="C1966" t="str">
            <v>HUM</v>
          </cell>
          <cell r="D1966" t="str">
            <v>A00</v>
          </cell>
          <cell r="E1966" t="str">
            <v>FTE</v>
          </cell>
          <cell r="F1966" t="str">
            <v>T</v>
          </cell>
          <cell r="G1966" t="str">
            <v>TOTAL</v>
          </cell>
          <cell r="H1966" t="str">
            <v>RSE</v>
          </cell>
          <cell r="J1966" t="str">
            <v>:</v>
          </cell>
          <cell r="K1966" t="str">
            <v>NC</v>
          </cell>
          <cell r="M1966" t="str">
            <v>V</v>
          </cell>
          <cell r="N1966">
            <v>38461.761388888888</v>
          </cell>
          <cell r="O1966" t="str">
            <v>GCHATEAUGIRON</v>
          </cell>
          <cell r="P1966">
            <v>38681.436273148145</v>
          </cell>
        </row>
        <row r="1967">
          <cell r="A1967" t="str">
            <v>1989</v>
          </cell>
          <cell r="B1967" t="str">
            <v>SK</v>
          </cell>
          <cell r="C1967" t="str">
            <v>HUM</v>
          </cell>
          <cell r="D1967" t="str">
            <v>A00</v>
          </cell>
          <cell r="E1967" t="str">
            <v>FTE</v>
          </cell>
          <cell r="F1967" t="str">
            <v>T</v>
          </cell>
          <cell r="G1967" t="str">
            <v>TOTAL</v>
          </cell>
          <cell r="H1967" t="str">
            <v>RSE</v>
          </cell>
          <cell r="J1967" t="str">
            <v>:</v>
          </cell>
          <cell r="K1967" t="str">
            <v>NC</v>
          </cell>
          <cell r="M1967" t="str">
            <v>V</v>
          </cell>
          <cell r="N1967">
            <v>38461.761388888888</v>
          </cell>
          <cell r="O1967" t="str">
            <v>GCHATEAUGIRON</v>
          </cell>
          <cell r="P1967">
            <v>38681.436203703706</v>
          </cell>
        </row>
        <row r="1968">
          <cell r="A1968" t="str">
            <v>1988</v>
          </cell>
          <cell r="B1968" t="str">
            <v>SK</v>
          </cell>
          <cell r="C1968" t="str">
            <v>HUM</v>
          </cell>
          <cell r="D1968" t="str">
            <v>A00</v>
          </cell>
          <cell r="E1968" t="str">
            <v>FTE</v>
          </cell>
          <cell r="F1968" t="str">
            <v>T</v>
          </cell>
          <cell r="G1968" t="str">
            <v>TOTAL</v>
          </cell>
          <cell r="H1968" t="str">
            <v>RSE</v>
          </cell>
          <cell r="J1968" t="str">
            <v>:</v>
          </cell>
          <cell r="K1968" t="str">
            <v>NC</v>
          </cell>
          <cell r="M1968" t="str">
            <v>V</v>
          </cell>
          <cell r="N1968">
            <v>38461.761388888888</v>
          </cell>
          <cell r="O1968" t="str">
            <v>GCHATEAUGIRON</v>
          </cell>
          <cell r="P1968">
            <v>38681.436145833337</v>
          </cell>
        </row>
        <row r="1969">
          <cell r="A1969" t="str">
            <v>1987</v>
          </cell>
          <cell r="B1969" t="str">
            <v>SK</v>
          </cell>
          <cell r="C1969" t="str">
            <v>HUM</v>
          </cell>
          <cell r="D1969" t="str">
            <v>A00</v>
          </cell>
          <cell r="E1969" t="str">
            <v>FTE</v>
          </cell>
          <cell r="F1969" t="str">
            <v>T</v>
          </cell>
          <cell r="G1969" t="str">
            <v>TOTAL</v>
          </cell>
          <cell r="H1969" t="str">
            <v>RSE</v>
          </cell>
          <cell r="J1969" t="str">
            <v>:</v>
          </cell>
          <cell r="K1969" t="str">
            <v>NC</v>
          </cell>
          <cell r="M1969" t="str">
            <v>V</v>
          </cell>
          <cell r="N1969">
            <v>38461.761388888888</v>
          </cell>
          <cell r="O1969" t="str">
            <v>GCHATEAUGIRON</v>
          </cell>
          <cell r="P1969">
            <v>38681.43608796296</v>
          </cell>
        </row>
        <row r="1970">
          <cell r="A1970" t="str">
            <v>1986</v>
          </cell>
          <cell r="B1970" t="str">
            <v>SK</v>
          </cell>
          <cell r="C1970" t="str">
            <v>HUM</v>
          </cell>
          <cell r="D1970" t="str">
            <v>A00</v>
          </cell>
          <cell r="E1970" t="str">
            <v>FTE</v>
          </cell>
          <cell r="F1970" t="str">
            <v>T</v>
          </cell>
          <cell r="G1970" t="str">
            <v>TOTAL</v>
          </cell>
          <cell r="H1970" t="str">
            <v>RSE</v>
          </cell>
          <cell r="J1970" t="str">
            <v>:</v>
          </cell>
          <cell r="K1970" t="str">
            <v>NC</v>
          </cell>
          <cell r="M1970" t="str">
            <v>V</v>
          </cell>
          <cell r="N1970">
            <v>38461.761388888888</v>
          </cell>
          <cell r="O1970" t="str">
            <v>GCHATEAUGIRON</v>
          </cell>
          <cell r="P1970">
            <v>38681.436041666668</v>
          </cell>
        </row>
        <row r="1971">
          <cell r="A1971" t="str">
            <v>1985</v>
          </cell>
          <cell r="B1971" t="str">
            <v>SK</v>
          </cell>
          <cell r="C1971" t="str">
            <v>HUM</v>
          </cell>
          <cell r="D1971" t="str">
            <v>A00</v>
          </cell>
          <cell r="E1971" t="str">
            <v>FTE</v>
          </cell>
          <cell r="F1971" t="str">
            <v>T</v>
          </cell>
          <cell r="G1971" t="str">
            <v>TOTAL</v>
          </cell>
          <cell r="H1971" t="str">
            <v>RSE</v>
          </cell>
          <cell r="J1971" t="str">
            <v>:</v>
          </cell>
          <cell r="K1971" t="str">
            <v>NC</v>
          </cell>
          <cell r="M1971" t="str">
            <v>V</v>
          </cell>
          <cell r="N1971">
            <v>38461.761388888888</v>
          </cell>
          <cell r="O1971" t="str">
            <v>GCHATEAUGIRON</v>
          </cell>
          <cell r="P1971">
            <v>38681.435995370368</v>
          </cell>
        </row>
        <row r="1972">
          <cell r="A1972" t="str">
            <v>1984</v>
          </cell>
          <cell r="B1972" t="str">
            <v>SK</v>
          </cell>
          <cell r="C1972" t="str">
            <v>HUM</v>
          </cell>
          <cell r="D1972" t="str">
            <v>A00</v>
          </cell>
          <cell r="E1972" t="str">
            <v>FTE</v>
          </cell>
          <cell r="F1972" t="str">
            <v>T</v>
          </cell>
          <cell r="G1972" t="str">
            <v>TOTAL</v>
          </cell>
          <cell r="H1972" t="str">
            <v>RSE</v>
          </cell>
          <cell r="J1972" t="str">
            <v>:</v>
          </cell>
          <cell r="K1972" t="str">
            <v>NC</v>
          </cell>
          <cell r="M1972" t="str">
            <v>V</v>
          </cell>
          <cell r="N1972">
            <v>38461.761388888888</v>
          </cell>
          <cell r="O1972" t="str">
            <v>GCHATEAUGIRON</v>
          </cell>
          <cell r="P1972">
            <v>38681.435949074075</v>
          </cell>
        </row>
        <row r="1973">
          <cell r="A1973" t="str">
            <v>1983</v>
          </cell>
          <cell r="B1973" t="str">
            <v>SK</v>
          </cell>
          <cell r="C1973" t="str">
            <v>HUM</v>
          </cell>
          <cell r="D1973" t="str">
            <v>A00</v>
          </cell>
          <cell r="E1973" t="str">
            <v>FTE</v>
          </cell>
          <cell r="F1973" t="str">
            <v>T</v>
          </cell>
          <cell r="G1973" t="str">
            <v>TOTAL</v>
          </cell>
          <cell r="H1973" t="str">
            <v>RSE</v>
          </cell>
          <cell r="J1973" t="str">
            <v>:</v>
          </cell>
          <cell r="K1973" t="str">
            <v>NC</v>
          </cell>
          <cell r="M1973" t="str">
            <v>V</v>
          </cell>
          <cell r="N1973">
            <v>38461.761388888888</v>
          </cell>
          <cell r="O1973" t="str">
            <v>GCHATEAUGIRON</v>
          </cell>
          <cell r="P1973">
            <v>38681.435914351852</v>
          </cell>
        </row>
        <row r="1974">
          <cell r="A1974" t="str">
            <v>1982</v>
          </cell>
          <cell r="B1974" t="str">
            <v>SK</v>
          </cell>
          <cell r="C1974" t="str">
            <v>HUM</v>
          </cell>
          <cell r="D1974" t="str">
            <v>A00</v>
          </cell>
          <cell r="E1974" t="str">
            <v>FTE</v>
          </cell>
          <cell r="F1974" t="str">
            <v>T</v>
          </cell>
          <cell r="G1974" t="str">
            <v>TOTAL</v>
          </cell>
          <cell r="H1974" t="str">
            <v>RSE</v>
          </cell>
          <cell r="J1974" t="str">
            <v>:</v>
          </cell>
          <cell r="K1974" t="str">
            <v>NC</v>
          </cell>
          <cell r="M1974" t="str">
            <v>V</v>
          </cell>
          <cell r="N1974">
            <v>38461.761388888888</v>
          </cell>
          <cell r="O1974" t="str">
            <v>GCHATEAUGIRON</v>
          </cell>
          <cell r="P1974">
            <v>38681.435879629629</v>
          </cell>
        </row>
        <row r="1975">
          <cell r="A1975" t="str">
            <v>1981</v>
          </cell>
          <cell r="B1975" t="str">
            <v>SK</v>
          </cell>
          <cell r="C1975" t="str">
            <v>HUM</v>
          </cell>
          <cell r="D1975" t="str">
            <v>A00</v>
          </cell>
          <cell r="E1975" t="str">
            <v>FTE</v>
          </cell>
          <cell r="F1975" t="str">
            <v>T</v>
          </cell>
          <cell r="G1975" t="str">
            <v>TOTAL</v>
          </cell>
          <cell r="H1975" t="str">
            <v>RSE</v>
          </cell>
          <cell r="J1975" t="str">
            <v>:</v>
          </cell>
          <cell r="K1975" t="str">
            <v>NC</v>
          </cell>
          <cell r="M1975" t="str">
            <v>V</v>
          </cell>
          <cell r="N1975">
            <v>38461.761388888888</v>
          </cell>
          <cell r="O1975" t="str">
            <v>GCHATEAUGIRON</v>
          </cell>
          <cell r="P1975">
            <v>38681.435856481483</v>
          </cell>
        </row>
        <row r="1976">
          <cell r="A1976" t="str">
            <v>1980</v>
          </cell>
          <cell r="B1976" t="str">
            <v>SK</v>
          </cell>
          <cell r="C1976" t="str">
            <v>HUM</v>
          </cell>
          <cell r="D1976" t="str">
            <v>A00</v>
          </cell>
          <cell r="E1976" t="str">
            <v>FTE</v>
          </cell>
          <cell r="F1976" t="str">
            <v>T</v>
          </cell>
          <cell r="G1976" t="str">
            <v>TOTAL</v>
          </cell>
          <cell r="H1976" t="str">
            <v>RSE</v>
          </cell>
          <cell r="J1976" t="str">
            <v>:</v>
          </cell>
          <cell r="K1976" t="str">
            <v>NC</v>
          </cell>
          <cell r="M1976" t="str">
            <v>V</v>
          </cell>
          <cell r="N1976">
            <v>38461.761388888888</v>
          </cell>
          <cell r="O1976" t="str">
            <v>GCHATEAUGIRON</v>
          </cell>
          <cell r="P1976">
            <v>38681.435833333337</v>
          </cell>
        </row>
        <row r="1977">
          <cell r="A1977" t="str">
            <v>2002</v>
          </cell>
          <cell r="B1977" t="str">
            <v>BG</v>
          </cell>
          <cell r="C1977" t="str">
            <v>HUM</v>
          </cell>
          <cell r="D1977" t="str">
            <v>A00</v>
          </cell>
          <cell r="E1977" t="str">
            <v>FTE</v>
          </cell>
          <cell r="F1977" t="str">
            <v>T</v>
          </cell>
          <cell r="G1977" t="str">
            <v>TOTAL</v>
          </cell>
          <cell r="H1977" t="str">
            <v>RSE</v>
          </cell>
          <cell r="I1977">
            <v>900</v>
          </cell>
          <cell r="K1977" t="str">
            <v>MS</v>
          </cell>
          <cell r="M1977" t="str">
            <v>V</v>
          </cell>
          <cell r="N1977">
            <v>38461.761388888888</v>
          </cell>
          <cell r="O1977" t="str">
            <v>GCHATEAUGIRON</v>
          </cell>
          <cell r="P1977">
            <v>38681.438148148147</v>
          </cell>
          <cell r="Q1977" t="str">
            <v>gchateaug</v>
          </cell>
        </row>
        <row r="1978">
          <cell r="A1978" t="str">
            <v>2001</v>
          </cell>
          <cell r="B1978" t="str">
            <v>BG</v>
          </cell>
          <cell r="C1978" t="str">
            <v>HUM</v>
          </cell>
          <cell r="D1978" t="str">
            <v>A00</v>
          </cell>
          <cell r="E1978" t="str">
            <v>FTE</v>
          </cell>
          <cell r="F1978" t="str">
            <v>T</v>
          </cell>
          <cell r="G1978" t="str">
            <v>TOTAL</v>
          </cell>
          <cell r="H1978" t="str">
            <v>RSE</v>
          </cell>
          <cell r="I1978">
            <v>882</v>
          </cell>
          <cell r="K1978" t="str">
            <v>NC</v>
          </cell>
          <cell r="M1978" t="str">
            <v>V</v>
          </cell>
          <cell r="N1978">
            <v>38461.761388888888</v>
          </cell>
          <cell r="O1978" t="str">
            <v>GCHATEAUGIRON</v>
          </cell>
          <cell r="P1978">
            <v>38681.437858796293</v>
          </cell>
        </row>
        <row r="1979">
          <cell r="A1979" t="str">
            <v>1993</v>
          </cell>
          <cell r="B1979" t="str">
            <v>RO</v>
          </cell>
          <cell r="C1979" t="str">
            <v>HUM</v>
          </cell>
          <cell r="D1979" t="str">
            <v>A00</v>
          </cell>
          <cell r="E1979" t="str">
            <v>FTE</v>
          </cell>
          <cell r="F1979" t="str">
            <v>T</v>
          </cell>
          <cell r="G1979" t="str">
            <v>TOTAL</v>
          </cell>
          <cell r="H1979" t="str">
            <v>RSE</v>
          </cell>
          <cell r="J1979" t="str">
            <v>:</v>
          </cell>
          <cell r="K1979" t="str">
            <v>NC</v>
          </cell>
          <cell r="M1979" t="str">
            <v>V</v>
          </cell>
          <cell r="N1979">
            <v>38461.761400462965</v>
          </cell>
          <cell r="O1979" t="str">
            <v>GCHATEAUGIRON</v>
          </cell>
          <cell r="P1979">
            <v>38681.43650462963</v>
          </cell>
        </row>
        <row r="1980">
          <cell r="A1980" t="str">
            <v>1992</v>
          </cell>
          <cell r="B1980" t="str">
            <v>RO</v>
          </cell>
          <cell r="C1980" t="str">
            <v>HUM</v>
          </cell>
          <cell r="D1980" t="str">
            <v>A00</v>
          </cell>
          <cell r="E1980" t="str">
            <v>FTE</v>
          </cell>
          <cell r="F1980" t="str">
            <v>T</v>
          </cell>
          <cell r="G1980" t="str">
            <v>TOTAL</v>
          </cell>
          <cell r="H1980" t="str">
            <v>RSE</v>
          </cell>
          <cell r="J1980" t="str">
            <v>:</v>
          </cell>
          <cell r="K1980" t="str">
            <v>NC</v>
          </cell>
          <cell r="M1980" t="str">
            <v>V</v>
          </cell>
          <cell r="N1980">
            <v>38461.761400462965</v>
          </cell>
          <cell r="O1980" t="str">
            <v>GCHATEAUGIRON</v>
          </cell>
          <cell r="P1980">
            <v>38681.436412037037</v>
          </cell>
        </row>
        <row r="1981">
          <cell r="A1981" t="str">
            <v>1991</v>
          </cell>
          <cell r="B1981" t="str">
            <v>RO</v>
          </cell>
          <cell r="C1981" t="str">
            <v>HUM</v>
          </cell>
          <cell r="D1981" t="str">
            <v>A00</v>
          </cell>
          <cell r="E1981" t="str">
            <v>FTE</v>
          </cell>
          <cell r="F1981" t="str">
            <v>T</v>
          </cell>
          <cell r="G1981" t="str">
            <v>TOTAL</v>
          </cell>
          <cell r="H1981" t="str">
            <v>RSE</v>
          </cell>
          <cell r="J1981" t="str">
            <v>:</v>
          </cell>
          <cell r="K1981" t="str">
            <v>NC</v>
          </cell>
          <cell r="M1981" t="str">
            <v>V</v>
          </cell>
          <cell r="N1981">
            <v>38461.761400462965</v>
          </cell>
          <cell r="O1981" t="str">
            <v>GCHATEAUGIRON</v>
          </cell>
          <cell r="P1981">
            <v>38681.436331018522</v>
          </cell>
        </row>
        <row r="1982">
          <cell r="A1982" t="str">
            <v>1990</v>
          </cell>
          <cell r="B1982" t="str">
            <v>RO</v>
          </cell>
          <cell r="C1982" t="str">
            <v>HUM</v>
          </cell>
          <cell r="D1982" t="str">
            <v>A00</v>
          </cell>
          <cell r="E1982" t="str">
            <v>FTE</v>
          </cell>
          <cell r="F1982" t="str">
            <v>T</v>
          </cell>
          <cell r="G1982" t="str">
            <v>TOTAL</v>
          </cell>
          <cell r="H1982" t="str">
            <v>RSE</v>
          </cell>
          <cell r="J1982" t="str">
            <v>:</v>
          </cell>
          <cell r="K1982" t="str">
            <v>NC</v>
          </cell>
          <cell r="M1982" t="str">
            <v>V</v>
          </cell>
          <cell r="N1982">
            <v>38461.761400462965</v>
          </cell>
          <cell r="O1982" t="str">
            <v>GCHATEAUGIRON</v>
          </cell>
          <cell r="P1982">
            <v>38681.436261574076</v>
          </cell>
        </row>
        <row r="1983">
          <cell r="A1983" t="str">
            <v>1989</v>
          </cell>
          <cell r="B1983" t="str">
            <v>RO</v>
          </cell>
          <cell r="C1983" t="str">
            <v>HUM</v>
          </cell>
          <cell r="D1983" t="str">
            <v>A00</v>
          </cell>
          <cell r="E1983" t="str">
            <v>FTE</v>
          </cell>
          <cell r="F1983" t="str">
            <v>T</v>
          </cell>
          <cell r="G1983" t="str">
            <v>TOTAL</v>
          </cell>
          <cell r="H1983" t="str">
            <v>RSE</v>
          </cell>
          <cell r="J1983" t="str">
            <v>:</v>
          </cell>
          <cell r="K1983" t="str">
            <v>NC</v>
          </cell>
          <cell r="M1983" t="str">
            <v>V</v>
          </cell>
          <cell r="N1983">
            <v>38461.761400462965</v>
          </cell>
          <cell r="O1983" t="str">
            <v>GCHATEAUGIRON</v>
          </cell>
          <cell r="P1983">
            <v>38681.436192129629</v>
          </cell>
        </row>
        <row r="1984">
          <cell r="A1984" t="str">
            <v>1988</v>
          </cell>
          <cell r="B1984" t="str">
            <v>RO</v>
          </cell>
          <cell r="C1984" t="str">
            <v>HUM</v>
          </cell>
          <cell r="D1984" t="str">
            <v>A00</v>
          </cell>
          <cell r="E1984" t="str">
            <v>FTE</v>
          </cell>
          <cell r="F1984" t="str">
            <v>T</v>
          </cell>
          <cell r="G1984" t="str">
            <v>TOTAL</v>
          </cell>
          <cell r="H1984" t="str">
            <v>RSE</v>
          </cell>
          <cell r="J1984" t="str">
            <v>:</v>
          </cell>
          <cell r="K1984" t="str">
            <v>NC</v>
          </cell>
          <cell r="M1984" t="str">
            <v>V</v>
          </cell>
          <cell r="N1984">
            <v>38461.761400462965</v>
          </cell>
          <cell r="O1984" t="str">
            <v>GCHATEAUGIRON</v>
          </cell>
          <cell r="P1984">
            <v>38681.43613425926</v>
          </cell>
        </row>
        <row r="1985">
          <cell r="A1985" t="str">
            <v>1987</v>
          </cell>
          <cell r="B1985" t="str">
            <v>RO</v>
          </cell>
          <cell r="C1985" t="str">
            <v>HUM</v>
          </cell>
          <cell r="D1985" t="str">
            <v>A00</v>
          </cell>
          <cell r="E1985" t="str">
            <v>FTE</v>
          </cell>
          <cell r="F1985" t="str">
            <v>T</v>
          </cell>
          <cell r="G1985" t="str">
            <v>TOTAL</v>
          </cell>
          <cell r="H1985" t="str">
            <v>RSE</v>
          </cell>
          <cell r="J1985" t="str">
            <v>:</v>
          </cell>
          <cell r="K1985" t="str">
            <v>NC</v>
          </cell>
          <cell r="M1985" t="str">
            <v>V</v>
          </cell>
          <cell r="N1985">
            <v>38461.761400462965</v>
          </cell>
          <cell r="O1985" t="str">
            <v>GCHATEAUGIRON</v>
          </cell>
          <cell r="P1985">
            <v>38681.436076388891</v>
          </cell>
        </row>
        <row r="1986">
          <cell r="A1986" t="str">
            <v>1986</v>
          </cell>
          <cell r="B1986" t="str">
            <v>RO</v>
          </cell>
          <cell r="C1986" t="str">
            <v>HUM</v>
          </cell>
          <cell r="D1986" t="str">
            <v>A00</v>
          </cell>
          <cell r="E1986" t="str">
            <v>FTE</v>
          </cell>
          <cell r="F1986" t="str">
            <v>T</v>
          </cell>
          <cell r="G1986" t="str">
            <v>TOTAL</v>
          </cell>
          <cell r="H1986" t="str">
            <v>RSE</v>
          </cell>
          <cell r="J1986" t="str">
            <v>:</v>
          </cell>
          <cell r="K1986" t="str">
            <v>NC</v>
          </cell>
          <cell r="M1986" t="str">
            <v>V</v>
          </cell>
          <cell r="N1986">
            <v>38461.761400462965</v>
          </cell>
          <cell r="O1986" t="str">
            <v>GCHATEAUGIRON</v>
          </cell>
          <cell r="P1986">
            <v>38681.436030092591</v>
          </cell>
        </row>
        <row r="1987">
          <cell r="A1987" t="str">
            <v>1985</v>
          </cell>
          <cell r="B1987" t="str">
            <v>RO</v>
          </cell>
          <cell r="C1987" t="str">
            <v>HUM</v>
          </cell>
          <cell r="D1987" t="str">
            <v>A00</v>
          </cell>
          <cell r="E1987" t="str">
            <v>FTE</v>
          </cell>
          <cell r="F1987" t="str">
            <v>T</v>
          </cell>
          <cell r="G1987" t="str">
            <v>TOTAL</v>
          </cell>
          <cell r="H1987" t="str">
            <v>RSE</v>
          </cell>
          <cell r="J1987" t="str">
            <v>:</v>
          </cell>
          <cell r="K1987" t="str">
            <v>NC</v>
          </cell>
          <cell r="M1987" t="str">
            <v>V</v>
          </cell>
          <cell r="N1987">
            <v>38461.761400462965</v>
          </cell>
          <cell r="O1987" t="str">
            <v>GCHATEAUGIRON</v>
          </cell>
          <cell r="P1987">
            <v>38681.435983796298</v>
          </cell>
        </row>
        <row r="1988">
          <cell r="A1988" t="str">
            <v>1984</v>
          </cell>
          <cell r="B1988" t="str">
            <v>RO</v>
          </cell>
          <cell r="C1988" t="str">
            <v>HUM</v>
          </cell>
          <cell r="D1988" t="str">
            <v>A00</v>
          </cell>
          <cell r="E1988" t="str">
            <v>FTE</v>
          </cell>
          <cell r="F1988" t="str">
            <v>T</v>
          </cell>
          <cell r="G1988" t="str">
            <v>TOTAL</v>
          </cell>
          <cell r="H1988" t="str">
            <v>RSE</v>
          </cell>
          <cell r="J1988" t="str">
            <v>:</v>
          </cell>
          <cell r="K1988" t="str">
            <v>NC</v>
          </cell>
          <cell r="M1988" t="str">
            <v>V</v>
          </cell>
          <cell r="N1988">
            <v>38461.761400462965</v>
          </cell>
          <cell r="O1988" t="str">
            <v>GCHATEAUGIRON</v>
          </cell>
          <cell r="P1988">
            <v>38681.435949074075</v>
          </cell>
        </row>
        <row r="1989">
          <cell r="A1989" t="str">
            <v>1983</v>
          </cell>
          <cell r="B1989" t="str">
            <v>RO</v>
          </cell>
          <cell r="C1989" t="str">
            <v>HUM</v>
          </cell>
          <cell r="D1989" t="str">
            <v>A00</v>
          </cell>
          <cell r="E1989" t="str">
            <v>FTE</v>
          </cell>
          <cell r="F1989" t="str">
            <v>T</v>
          </cell>
          <cell r="G1989" t="str">
            <v>TOTAL</v>
          </cell>
          <cell r="H1989" t="str">
            <v>RSE</v>
          </cell>
          <cell r="J1989" t="str">
            <v>:</v>
          </cell>
          <cell r="K1989" t="str">
            <v>NC</v>
          </cell>
          <cell r="M1989" t="str">
            <v>V</v>
          </cell>
          <cell r="N1989">
            <v>38461.761400462965</v>
          </cell>
          <cell r="O1989" t="str">
            <v>GCHATEAUGIRON</v>
          </cell>
          <cell r="P1989">
            <v>38681.435914351852</v>
          </cell>
        </row>
        <row r="1990">
          <cell r="A1990" t="str">
            <v>1982</v>
          </cell>
          <cell r="B1990" t="str">
            <v>RO</v>
          </cell>
          <cell r="C1990" t="str">
            <v>HUM</v>
          </cell>
          <cell r="D1990" t="str">
            <v>A00</v>
          </cell>
          <cell r="E1990" t="str">
            <v>FTE</v>
          </cell>
          <cell r="F1990" t="str">
            <v>T</v>
          </cell>
          <cell r="G1990" t="str">
            <v>TOTAL</v>
          </cell>
          <cell r="H1990" t="str">
            <v>RSE</v>
          </cell>
          <cell r="J1990" t="str">
            <v>:</v>
          </cell>
          <cell r="K1990" t="str">
            <v>NC</v>
          </cell>
          <cell r="M1990" t="str">
            <v>V</v>
          </cell>
          <cell r="N1990">
            <v>38461.761400462965</v>
          </cell>
          <cell r="O1990" t="str">
            <v>GCHATEAUGIRON</v>
          </cell>
          <cell r="P1990">
            <v>38681.435879629629</v>
          </cell>
        </row>
        <row r="1991">
          <cell r="A1991" t="str">
            <v>1981</v>
          </cell>
          <cell r="B1991" t="str">
            <v>RO</v>
          </cell>
          <cell r="C1991" t="str">
            <v>HUM</v>
          </cell>
          <cell r="D1991" t="str">
            <v>A00</v>
          </cell>
          <cell r="E1991" t="str">
            <v>FTE</v>
          </cell>
          <cell r="F1991" t="str">
            <v>T</v>
          </cell>
          <cell r="G1991" t="str">
            <v>TOTAL</v>
          </cell>
          <cell r="H1991" t="str">
            <v>RSE</v>
          </cell>
          <cell r="J1991" t="str">
            <v>:</v>
          </cell>
          <cell r="K1991" t="str">
            <v>NC</v>
          </cell>
          <cell r="M1991" t="str">
            <v>V</v>
          </cell>
          <cell r="N1991">
            <v>38461.761400462965</v>
          </cell>
          <cell r="O1991" t="str">
            <v>GCHATEAUGIRON</v>
          </cell>
          <cell r="P1991">
            <v>38681.435856481483</v>
          </cell>
        </row>
        <row r="1992">
          <cell r="A1992" t="str">
            <v>1980</v>
          </cell>
          <cell r="B1992" t="str">
            <v>RO</v>
          </cell>
          <cell r="C1992" t="str">
            <v>HUM</v>
          </cell>
          <cell r="D1992" t="str">
            <v>A00</v>
          </cell>
          <cell r="E1992" t="str">
            <v>FTE</v>
          </cell>
          <cell r="F1992" t="str">
            <v>T</v>
          </cell>
          <cell r="G1992" t="str">
            <v>TOTAL</v>
          </cell>
          <cell r="H1992" t="str">
            <v>RSE</v>
          </cell>
          <cell r="J1992" t="str">
            <v>:</v>
          </cell>
          <cell r="K1992" t="str">
            <v>NC</v>
          </cell>
          <cell r="M1992" t="str">
            <v>V</v>
          </cell>
          <cell r="N1992">
            <v>38461.761400462965</v>
          </cell>
          <cell r="O1992" t="str">
            <v>GCHATEAUGIRON</v>
          </cell>
          <cell r="P1992">
            <v>38681.43582175926</v>
          </cell>
        </row>
        <row r="1993">
          <cell r="A1993" t="str">
            <v>1989</v>
          </cell>
          <cell r="B1993" t="str">
            <v>BG</v>
          </cell>
          <cell r="C1993" t="str">
            <v>AG_SC</v>
          </cell>
          <cell r="D1993" t="str">
            <v>A00</v>
          </cell>
          <cell r="E1993" t="str">
            <v>FTE</v>
          </cell>
          <cell r="F1993" t="str">
            <v>T</v>
          </cell>
          <cell r="G1993" t="str">
            <v>TOTAL</v>
          </cell>
          <cell r="H1993" t="str">
            <v>RSE</v>
          </cell>
          <cell r="J1993" t="str">
            <v>:</v>
          </cell>
          <cell r="K1993" t="str">
            <v>NC</v>
          </cell>
          <cell r="M1993" t="str">
            <v>V</v>
          </cell>
          <cell r="N1993">
            <v>38461.761412037034</v>
          </cell>
          <cell r="O1993" t="str">
            <v>GCHATEAUGIRON</v>
          </cell>
          <cell r="P1993">
            <v>38681.436145833337</v>
          </cell>
        </row>
        <row r="1994">
          <cell r="A1994" t="str">
            <v>1988</v>
          </cell>
          <cell r="B1994" t="str">
            <v>BG</v>
          </cell>
          <cell r="C1994" t="str">
            <v>AG_SC</v>
          </cell>
          <cell r="D1994" t="str">
            <v>A00</v>
          </cell>
          <cell r="E1994" t="str">
            <v>FTE</v>
          </cell>
          <cell r="F1994" t="str">
            <v>T</v>
          </cell>
          <cell r="G1994" t="str">
            <v>TOTAL</v>
          </cell>
          <cell r="H1994" t="str">
            <v>RSE</v>
          </cell>
          <cell r="J1994" t="str">
            <v>:</v>
          </cell>
          <cell r="K1994" t="str">
            <v>NC</v>
          </cell>
          <cell r="M1994" t="str">
            <v>V</v>
          </cell>
          <cell r="N1994">
            <v>38461.761412037034</v>
          </cell>
          <cell r="O1994" t="str">
            <v>GCHATEAUGIRON</v>
          </cell>
          <cell r="P1994">
            <v>38681.43608796296</v>
          </cell>
        </row>
        <row r="1995">
          <cell r="A1995" t="str">
            <v>1987</v>
          </cell>
          <cell r="B1995" t="str">
            <v>BG</v>
          </cell>
          <cell r="C1995" t="str">
            <v>AG_SC</v>
          </cell>
          <cell r="D1995" t="str">
            <v>A00</v>
          </cell>
          <cell r="E1995" t="str">
            <v>FTE</v>
          </cell>
          <cell r="F1995" t="str">
            <v>T</v>
          </cell>
          <cell r="G1995" t="str">
            <v>TOTAL</v>
          </cell>
          <cell r="H1995" t="str">
            <v>RSE</v>
          </cell>
          <cell r="J1995" t="str">
            <v>:</v>
          </cell>
          <cell r="K1995" t="str">
            <v>NC</v>
          </cell>
          <cell r="M1995" t="str">
            <v>V</v>
          </cell>
          <cell r="N1995">
            <v>38461.761412037034</v>
          </cell>
          <cell r="O1995" t="str">
            <v>GCHATEAUGIRON</v>
          </cell>
          <cell r="P1995">
            <v>38681.436041666668</v>
          </cell>
        </row>
        <row r="1996">
          <cell r="A1996" t="str">
            <v>1986</v>
          </cell>
          <cell r="B1996" t="str">
            <v>BG</v>
          </cell>
          <cell r="C1996" t="str">
            <v>AG_SC</v>
          </cell>
          <cell r="D1996" t="str">
            <v>A00</v>
          </cell>
          <cell r="E1996" t="str">
            <v>FTE</v>
          </cell>
          <cell r="F1996" t="str">
            <v>T</v>
          </cell>
          <cell r="G1996" t="str">
            <v>TOTAL</v>
          </cell>
          <cell r="H1996" t="str">
            <v>RSE</v>
          </cell>
          <cell r="J1996" t="str">
            <v>:</v>
          </cell>
          <cell r="K1996" t="str">
            <v>NC</v>
          </cell>
          <cell r="M1996" t="str">
            <v>V</v>
          </cell>
          <cell r="N1996">
            <v>38461.761412037034</v>
          </cell>
          <cell r="O1996" t="str">
            <v>GCHATEAUGIRON</v>
          </cell>
          <cell r="P1996">
            <v>38681.435995370368</v>
          </cell>
        </row>
        <row r="1997">
          <cell r="A1997" t="str">
            <v>1985</v>
          </cell>
          <cell r="B1997" t="str">
            <v>BG</v>
          </cell>
          <cell r="C1997" t="str">
            <v>AG_SC</v>
          </cell>
          <cell r="D1997" t="str">
            <v>A00</v>
          </cell>
          <cell r="E1997" t="str">
            <v>FTE</v>
          </cell>
          <cell r="F1997" t="str">
            <v>T</v>
          </cell>
          <cell r="G1997" t="str">
            <v>TOTAL</v>
          </cell>
          <cell r="H1997" t="str">
            <v>RSE</v>
          </cell>
          <cell r="J1997" t="str">
            <v>:</v>
          </cell>
          <cell r="K1997" t="str">
            <v>NC</v>
          </cell>
          <cell r="M1997" t="str">
            <v>V</v>
          </cell>
          <cell r="N1997">
            <v>38461.761412037034</v>
          </cell>
          <cell r="O1997" t="str">
            <v>GCHATEAUGIRON</v>
          </cell>
          <cell r="P1997">
            <v>38681.435960648145</v>
          </cell>
        </row>
        <row r="1998">
          <cell r="A1998" t="str">
            <v>1984</v>
          </cell>
          <cell r="B1998" t="str">
            <v>BG</v>
          </cell>
          <cell r="C1998" t="str">
            <v>AG_SC</v>
          </cell>
          <cell r="D1998" t="str">
            <v>A00</v>
          </cell>
          <cell r="E1998" t="str">
            <v>FTE</v>
          </cell>
          <cell r="F1998" t="str">
            <v>T</v>
          </cell>
          <cell r="G1998" t="str">
            <v>TOTAL</v>
          </cell>
          <cell r="H1998" t="str">
            <v>RSE</v>
          </cell>
          <cell r="J1998" t="str">
            <v>:</v>
          </cell>
          <cell r="K1998" t="str">
            <v>NC</v>
          </cell>
          <cell r="M1998" t="str">
            <v>V</v>
          </cell>
          <cell r="N1998">
            <v>38461.761412037034</v>
          </cell>
          <cell r="O1998" t="str">
            <v>GCHATEAUGIRON</v>
          </cell>
          <cell r="P1998">
            <v>38681.435914351852</v>
          </cell>
        </row>
        <row r="1999">
          <cell r="A1999" t="str">
            <v>1983</v>
          </cell>
          <cell r="B1999" t="str">
            <v>BG</v>
          </cell>
          <cell r="C1999" t="str">
            <v>AG_SC</v>
          </cell>
          <cell r="D1999" t="str">
            <v>A00</v>
          </cell>
          <cell r="E1999" t="str">
            <v>FTE</v>
          </cell>
          <cell r="F1999" t="str">
            <v>T</v>
          </cell>
          <cell r="G1999" t="str">
            <v>TOTAL</v>
          </cell>
          <cell r="H1999" t="str">
            <v>RSE</v>
          </cell>
          <cell r="J1999" t="str">
            <v>:</v>
          </cell>
          <cell r="K1999" t="str">
            <v>NC</v>
          </cell>
          <cell r="M1999" t="str">
            <v>V</v>
          </cell>
          <cell r="N1999">
            <v>38461.761412037034</v>
          </cell>
          <cell r="O1999" t="str">
            <v>GCHATEAUGIRON</v>
          </cell>
          <cell r="P1999">
            <v>38681.435891203706</v>
          </cell>
        </row>
        <row r="2000">
          <cell r="A2000" t="str">
            <v>1982</v>
          </cell>
          <cell r="B2000" t="str">
            <v>BG</v>
          </cell>
          <cell r="C2000" t="str">
            <v>AG_SC</v>
          </cell>
          <cell r="D2000" t="str">
            <v>A00</v>
          </cell>
          <cell r="E2000" t="str">
            <v>FTE</v>
          </cell>
          <cell r="F2000" t="str">
            <v>T</v>
          </cell>
          <cell r="G2000" t="str">
            <v>TOTAL</v>
          </cell>
          <cell r="H2000" t="str">
            <v>RSE</v>
          </cell>
          <cell r="J2000" t="str">
            <v>:</v>
          </cell>
          <cell r="K2000" t="str">
            <v>NC</v>
          </cell>
          <cell r="M2000" t="str">
            <v>V</v>
          </cell>
          <cell r="N2000">
            <v>38461.761412037034</v>
          </cell>
          <cell r="O2000" t="str">
            <v>GCHATEAUGIRON</v>
          </cell>
          <cell r="P2000">
            <v>38681.435856481483</v>
          </cell>
        </row>
        <row r="2001">
          <cell r="A2001" t="str">
            <v>1981</v>
          </cell>
          <cell r="B2001" t="str">
            <v>BG</v>
          </cell>
          <cell r="C2001" t="str">
            <v>AG_SC</v>
          </cell>
          <cell r="D2001" t="str">
            <v>A00</v>
          </cell>
          <cell r="E2001" t="str">
            <v>FTE</v>
          </cell>
          <cell r="F2001" t="str">
            <v>T</v>
          </cell>
          <cell r="G2001" t="str">
            <v>TOTAL</v>
          </cell>
          <cell r="H2001" t="str">
            <v>RSE</v>
          </cell>
          <cell r="J2001" t="str">
            <v>:</v>
          </cell>
          <cell r="K2001" t="str">
            <v>NC</v>
          </cell>
          <cell r="M2001" t="str">
            <v>V</v>
          </cell>
          <cell r="N2001">
            <v>38461.761412037034</v>
          </cell>
          <cell r="O2001" t="str">
            <v>GCHATEAUGIRON</v>
          </cell>
          <cell r="P2001">
            <v>38681.435833333337</v>
          </cell>
        </row>
        <row r="2002">
          <cell r="A2002" t="str">
            <v>1980</v>
          </cell>
          <cell r="B2002" t="str">
            <v>BG</v>
          </cell>
          <cell r="C2002" t="str">
            <v>AG_SC</v>
          </cell>
          <cell r="D2002" t="str">
            <v>A00</v>
          </cell>
          <cell r="E2002" t="str">
            <v>FTE</v>
          </cell>
          <cell r="F2002" t="str">
            <v>T</v>
          </cell>
          <cell r="G2002" t="str">
            <v>TOTAL</v>
          </cell>
          <cell r="H2002" t="str">
            <v>RSE</v>
          </cell>
          <cell r="J2002" t="str">
            <v>:</v>
          </cell>
          <cell r="K2002" t="str">
            <v>NC</v>
          </cell>
          <cell r="M2002" t="str">
            <v>V</v>
          </cell>
          <cell r="N2002">
            <v>38461.761412037034</v>
          </cell>
          <cell r="O2002" t="str">
            <v>GCHATEAUGIRON</v>
          </cell>
          <cell r="P2002">
            <v>38681.435798611114</v>
          </cell>
        </row>
        <row r="2003">
          <cell r="A2003" t="str">
            <v>2002</v>
          </cell>
          <cell r="B2003" t="str">
            <v>HR</v>
          </cell>
          <cell r="C2003" t="str">
            <v>AG_SC</v>
          </cell>
          <cell r="D2003" t="str">
            <v>A00</v>
          </cell>
          <cell r="E2003" t="str">
            <v>FTE</v>
          </cell>
          <cell r="F2003" t="str">
            <v>T</v>
          </cell>
          <cell r="G2003" t="str">
            <v>TOTAL</v>
          </cell>
          <cell r="H2003" t="str">
            <v>RSE</v>
          </cell>
          <cell r="I2003">
            <v>647</v>
          </cell>
          <cell r="K2003" t="str">
            <v>MS</v>
          </cell>
          <cell r="M2003" t="str">
            <v>V</v>
          </cell>
          <cell r="N2003">
            <v>38461.761412037034</v>
          </cell>
          <cell r="O2003" t="str">
            <v>GCHATEAUGIRON</v>
          </cell>
          <cell r="P2003">
            <v>38681.438263888886</v>
          </cell>
          <cell r="Q2003" t="str">
            <v>gchateaug</v>
          </cell>
        </row>
        <row r="2004">
          <cell r="A2004" t="str">
            <v>2001</v>
          </cell>
          <cell r="B2004" t="str">
            <v>HR</v>
          </cell>
          <cell r="C2004" t="str">
            <v>AG_SC</v>
          </cell>
          <cell r="D2004" t="str">
            <v>A00</v>
          </cell>
          <cell r="E2004" t="str">
            <v>FTE</v>
          </cell>
          <cell r="F2004" t="str">
            <v>T</v>
          </cell>
          <cell r="G2004" t="str">
            <v>TOTAL</v>
          </cell>
          <cell r="H2004" t="str">
            <v>RSE</v>
          </cell>
          <cell r="J2004" t="str">
            <v>:</v>
          </cell>
          <cell r="K2004" t="str">
            <v>NC</v>
          </cell>
          <cell r="M2004" t="str">
            <v>V</v>
          </cell>
          <cell r="N2004">
            <v>38461.761412037034</v>
          </cell>
          <cell r="O2004" t="str">
            <v>GCHATEAUGIRON</v>
          </cell>
          <cell r="P2004">
            <v>38681.437951388885</v>
          </cell>
        </row>
        <row r="2005">
          <cell r="A2005" t="str">
            <v>1981</v>
          </cell>
          <cell r="B2005" t="str">
            <v>RO</v>
          </cell>
          <cell r="C2005" t="str">
            <v>AG_SC</v>
          </cell>
          <cell r="D2005" t="str">
            <v>A00</v>
          </cell>
          <cell r="E2005" t="str">
            <v>FTE</v>
          </cell>
          <cell r="F2005" t="str">
            <v>T</v>
          </cell>
          <cell r="G2005" t="str">
            <v>TOTAL</v>
          </cell>
          <cell r="H2005" t="str">
            <v>RSE</v>
          </cell>
          <cell r="J2005" t="str">
            <v>:</v>
          </cell>
          <cell r="K2005" t="str">
            <v>NC</v>
          </cell>
          <cell r="M2005" t="str">
            <v>V</v>
          </cell>
          <cell r="N2005">
            <v>38461.761412037034</v>
          </cell>
          <cell r="O2005" t="str">
            <v>GCHATEAUGIRON</v>
          </cell>
          <cell r="P2005">
            <v>38681.435844907406</v>
          </cell>
        </row>
        <row r="2006">
          <cell r="A2006" t="str">
            <v>1980</v>
          </cell>
          <cell r="B2006" t="str">
            <v>RO</v>
          </cell>
          <cell r="C2006" t="str">
            <v>AG_SC</v>
          </cell>
          <cell r="D2006" t="str">
            <v>A00</v>
          </cell>
          <cell r="E2006" t="str">
            <v>FTE</v>
          </cell>
          <cell r="F2006" t="str">
            <v>T</v>
          </cell>
          <cell r="G2006" t="str">
            <v>TOTAL</v>
          </cell>
          <cell r="H2006" t="str">
            <v>RSE</v>
          </cell>
          <cell r="J2006" t="str">
            <v>:</v>
          </cell>
          <cell r="K2006" t="str">
            <v>NC</v>
          </cell>
          <cell r="M2006" t="str">
            <v>V</v>
          </cell>
          <cell r="N2006">
            <v>38461.761412037034</v>
          </cell>
          <cell r="O2006" t="str">
            <v>GCHATEAUGIRON</v>
          </cell>
          <cell r="P2006">
            <v>38681.43582175926</v>
          </cell>
        </row>
        <row r="2007">
          <cell r="A2007" t="str">
            <v>2002</v>
          </cell>
          <cell r="B2007" t="str">
            <v>CZ</v>
          </cell>
          <cell r="C2007" t="str">
            <v>NOT_CLAS</v>
          </cell>
          <cell r="D2007" t="str">
            <v>A00</v>
          </cell>
          <cell r="E2007" t="str">
            <v>FTE</v>
          </cell>
          <cell r="F2007" t="str">
            <v>T</v>
          </cell>
          <cell r="G2007" t="str">
            <v>TOTAL</v>
          </cell>
          <cell r="H2007" t="str">
            <v>RSE</v>
          </cell>
          <cell r="I2007">
            <v>0</v>
          </cell>
          <cell r="K2007" t="str">
            <v>MS</v>
          </cell>
          <cell r="M2007" t="str">
            <v>V</v>
          </cell>
          <cell r="N2007">
            <v>38461.761412037034</v>
          </cell>
          <cell r="O2007" t="str">
            <v>GCHATEAUGIRON</v>
          </cell>
          <cell r="P2007">
            <v>38681.438206018516</v>
          </cell>
          <cell r="Q2007" t="str">
            <v>gchateaug</v>
          </cell>
        </row>
        <row r="2008">
          <cell r="A2008" t="str">
            <v>2001</v>
          </cell>
          <cell r="B2008" t="str">
            <v>CZ</v>
          </cell>
          <cell r="C2008" t="str">
            <v>NOT_CLAS</v>
          </cell>
          <cell r="D2008" t="str">
            <v>A00</v>
          </cell>
          <cell r="E2008" t="str">
            <v>FTE</v>
          </cell>
          <cell r="F2008" t="str">
            <v>T</v>
          </cell>
          <cell r="G2008" t="str">
            <v>TOTAL</v>
          </cell>
          <cell r="H2008" t="str">
            <v>RSE</v>
          </cell>
          <cell r="J2008" t="str">
            <v>:</v>
          </cell>
          <cell r="K2008" t="str">
            <v>NC</v>
          </cell>
          <cell r="M2008" t="str">
            <v>V</v>
          </cell>
          <cell r="N2008">
            <v>38461.761412037034</v>
          </cell>
          <cell r="O2008" t="str">
            <v>GCHATEAUGIRON</v>
          </cell>
          <cell r="P2008">
            <v>38681.437893518516</v>
          </cell>
        </row>
        <row r="2009">
          <cell r="A2009" t="str">
            <v>2000</v>
          </cell>
          <cell r="B2009" t="str">
            <v>CZ</v>
          </cell>
          <cell r="C2009" t="str">
            <v>NOT_CLAS</v>
          </cell>
          <cell r="D2009" t="str">
            <v>A00</v>
          </cell>
          <cell r="E2009" t="str">
            <v>FTE</v>
          </cell>
          <cell r="F2009" t="str">
            <v>T</v>
          </cell>
          <cell r="G2009" t="str">
            <v>TOTAL</v>
          </cell>
          <cell r="H2009" t="str">
            <v>RSE</v>
          </cell>
          <cell r="J2009" t="str">
            <v>:</v>
          </cell>
          <cell r="K2009" t="str">
            <v>NC</v>
          </cell>
          <cell r="M2009" t="str">
            <v>V</v>
          </cell>
          <cell r="N2009">
            <v>38461.761412037034</v>
          </cell>
          <cell r="O2009" t="str">
            <v>GCHATEAUGIRON</v>
          </cell>
          <cell r="P2009">
            <v>38681.437650462962</v>
          </cell>
        </row>
        <row r="2010">
          <cell r="A2010" t="str">
            <v>1999</v>
          </cell>
          <cell r="B2010" t="str">
            <v>CZ</v>
          </cell>
          <cell r="C2010" t="str">
            <v>NOT_CLAS</v>
          </cell>
          <cell r="D2010" t="str">
            <v>A00</v>
          </cell>
          <cell r="E2010" t="str">
            <v>FTE</v>
          </cell>
          <cell r="F2010" t="str">
            <v>T</v>
          </cell>
          <cell r="G2010" t="str">
            <v>TOTAL</v>
          </cell>
          <cell r="H2010" t="str">
            <v>RSE</v>
          </cell>
          <cell r="J2010" t="str">
            <v>:</v>
          </cell>
          <cell r="K2010" t="str">
            <v>NC</v>
          </cell>
          <cell r="M2010" t="str">
            <v>V</v>
          </cell>
          <cell r="N2010">
            <v>38461.761412037034</v>
          </cell>
          <cell r="O2010" t="str">
            <v>GCHATEAUGIRON</v>
          </cell>
          <cell r="P2010">
            <v>38681.437407407408</v>
          </cell>
        </row>
        <row r="2011">
          <cell r="A2011" t="str">
            <v>1998</v>
          </cell>
          <cell r="B2011" t="str">
            <v>CZ</v>
          </cell>
          <cell r="C2011" t="str">
            <v>NOT_CLAS</v>
          </cell>
          <cell r="D2011" t="str">
            <v>A00</v>
          </cell>
          <cell r="E2011" t="str">
            <v>FTE</v>
          </cell>
          <cell r="F2011" t="str">
            <v>T</v>
          </cell>
          <cell r="G2011" t="str">
            <v>TOTAL</v>
          </cell>
          <cell r="H2011" t="str">
            <v>RSE</v>
          </cell>
          <cell r="J2011" t="str">
            <v>:</v>
          </cell>
          <cell r="K2011" t="str">
            <v>NC</v>
          </cell>
          <cell r="M2011" t="str">
            <v>V</v>
          </cell>
          <cell r="N2011">
            <v>38461.761412037034</v>
          </cell>
          <cell r="O2011" t="str">
            <v>GCHATEAUGIRON</v>
          </cell>
          <cell r="P2011">
            <v>38681.4371875</v>
          </cell>
        </row>
        <row r="2012">
          <cell r="A2012" t="str">
            <v>1997</v>
          </cell>
          <cell r="B2012" t="str">
            <v>CZ</v>
          </cell>
          <cell r="C2012" t="str">
            <v>NOT_CLAS</v>
          </cell>
          <cell r="D2012" t="str">
            <v>A00</v>
          </cell>
          <cell r="E2012" t="str">
            <v>FTE</v>
          </cell>
          <cell r="F2012" t="str">
            <v>T</v>
          </cell>
          <cell r="G2012" t="str">
            <v>TOTAL</v>
          </cell>
          <cell r="H2012" t="str">
            <v>RSE</v>
          </cell>
          <cell r="J2012" t="str">
            <v>:</v>
          </cell>
          <cell r="K2012" t="str">
            <v>NC</v>
          </cell>
          <cell r="M2012" t="str">
            <v>V</v>
          </cell>
          <cell r="N2012">
            <v>38461.761412037034</v>
          </cell>
          <cell r="O2012" t="str">
            <v>GCHATEAUGIRON</v>
          </cell>
          <cell r="P2012">
            <v>38681.437002314815</v>
          </cell>
        </row>
        <row r="2013">
          <cell r="A2013" t="str">
            <v>1996</v>
          </cell>
          <cell r="B2013" t="str">
            <v>CZ</v>
          </cell>
          <cell r="C2013" t="str">
            <v>NOT_CLAS</v>
          </cell>
          <cell r="D2013" t="str">
            <v>A00</v>
          </cell>
          <cell r="E2013" t="str">
            <v>FTE</v>
          </cell>
          <cell r="F2013" t="str">
            <v>T</v>
          </cell>
          <cell r="G2013" t="str">
            <v>TOTAL</v>
          </cell>
          <cell r="H2013" t="str">
            <v>RSE</v>
          </cell>
          <cell r="J2013" t="str">
            <v>:</v>
          </cell>
          <cell r="K2013" t="str">
            <v>NC</v>
          </cell>
          <cell r="M2013" t="str">
            <v>V</v>
          </cell>
          <cell r="N2013">
            <v>38461.761412037034</v>
          </cell>
          <cell r="O2013" t="str">
            <v>GCHATEAUGIRON</v>
          </cell>
          <cell r="P2013">
            <v>38681.436828703707</v>
          </cell>
        </row>
        <row r="2014">
          <cell r="A2014" t="str">
            <v>1995</v>
          </cell>
          <cell r="B2014" t="str">
            <v>CZ</v>
          </cell>
          <cell r="C2014" t="str">
            <v>NOT_CLAS</v>
          </cell>
          <cell r="D2014" t="str">
            <v>A00</v>
          </cell>
          <cell r="E2014" t="str">
            <v>FTE</v>
          </cell>
          <cell r="F2014" t="str">
            <v>T</v>
          </cell>
          <cell r="G2014" t="str">
            <v>TOTAL</v>
          </cell>
          <cell r="H2014" t="str">
            <v>RSE</v>
          </cell>
          <cell r="J2014" t="str">
            <v>:</v>
          </cell>
          <cell r="K2014" t="str">
            <v>NC</v>
          </cell>
          <cell r="M2014" t="str">
            <v>V</v>
          </cell>
          <cell r="N2014">
            <v>38461.761412037034</v>
          </cell>
          <cell r="O2014" t="str">
            <v>GCHATEAUGIRON</v>
          </cell>
          <cell r="P2014">
            <v>38681.436678240738</v>
          </cell>
        </row>
        <row r="2015">
          <cell r="A2015" t="str">
            <v>1994</v>
          </cell>
          <cell r="B2015" t="str">
            <v>CZ</v>
          </cell>
          <cell r="C2015" t="str">
            <v>NOT_CLAS</v>
          </cell>
          <cell r="D2015" t="str">
            <v>A00</v>
          </cell>
          <cell r="E2015" t="str">
            <v>FTE</v>
          </cell>
          <cell r="F2015" t="str">
            <v>T</v>
          </cell>
          <cell r="G2015" t="str">
            <v>TOTAL</v>
          </cell>
          <cell r="H2015" t="str">
            <v>RSE</v>
          </cell>
          <cell r="J2015" t="str">
            <v>:</v>
          </cell>
          <cell r="K2015" t="str">
            <v>NC</v>
          </cell>
          <cell r="M2015" t="str">
            <v>V</v>
          </cell>
          <cell r="N2015">
            <v>38461.761412037034</v>
          </cell>
          <cell r="O2015" t="str">
            <v>GCHATEAUGIRON</v>
          </cell>
          <cell r="P2015">
            <v>38681.436562499999</v>
          </cell>
        </row>
        <row r="2016">
          <cell r="A2016" t="str">
            <v>1993</v>
          </cell>
          <cell r="B2016" t="str">
            <v>CZ</v>
          </cell>
          <cell r="C2016" t="str">
            <v>NOT_CLAS</v>
          </cell>
          <cell r="D2016" t="str">
            <v>A00</v>
          </cell>
          <cell r="E2016" t="str">
            <v>FTE</v>
          </cell>
          <cell r="F2016" t="str">
            <v>T</v>
          </cell>
          <cell r="G2016" t="str">
            <v>TOTAL</v>
          </cell>
          <cell r="H2016" t="str">
            <v>RSE</v>
          </cell>
          <cell r="J2016" t="str">
            <v>:</v>
          </cell>
          <cell r="K2016" t="str">
            <v>NC</v>
          </cell>
          <cell r="M2016" t="str">
            <v>V</v>
          </cell>
          <cell r="N2016">
            <v>38461.761412037034</v>
          </cell>
          <cell r="O2016" t="str">
            <v>GCHATEAUGIRON</v>
          </cell>
          <cell r="P2016">
            <v>38681.43645833333</v>
          </cell>
        </row>
        <row r="2017">
          <cell r="A2017" t="str">
            <v>1992</v>
          </cell>
          <cell r="B2017" t="str">
            <v>CZ</v>
          </cell>
          <cell r="C2017" t="str">
            <v>NOT_CLAS</v>
          </cell>
          <cell r="D2017" t="str">
            <v>A00</v>
          </cell>
          <cell r="E2017" t="str">
            <v>FTE</v>
          </cell>
          <cell r="F2017" t="str">
            <v>T</v>
          </cell>
          <cell r="G2017" t="str">
            <v>TOTAL</v>
          </cell>
          <cell r="H2017" t="str">
            <v>RSE</v>
          </cell>
          <cell r="J2017" t="str">
            <v>:</v>
          </cell>
          <cell r="K2017" t="str">
            <v>NC</v>
          </cell>
          <cell r="M2017" t="str">
            <v>V</v>
          </cell>
          <cell r="N2017">
            <v>38461.761412037034</v>
          </cell>
          <cell r="O2017" t="str">
            <v>GCHATEAUGIRON</v>
          </cell>
          <cell r="P2017">
            <v>38681.436365740738</v>
          </cell>
        </row>
        <row r="2018">
          <cell r="A2018" t="str">
            <v>1991</v>
          </cell>
          <cell r="B2018" t="str">
            <v>CZ</v>
          </cell>
          <cell r="C2018" t="str">
            <v>NOT_CLAS</v>
          </cell>
          <cell r="D2018" t="str">
            <v>A00</v>
          </cell>
          <cell r="E2018" t="str">
            <v>FTE</v>
          </cell>
          <cell r="F2018" t="str">
            <v>T</v>
          </cell>
          <cell r="G2018" t="str">
            <v>TOTAL</v>
          </cell>
          <cell r="H2018" t="str">
            <v>RSE</v>
          </cell>
          <cell r="J2018" t="str">
            <v>:</v>
          </cell>
          <cell r="K2018" t="str">
            <v>NC</v>
          </cell>
          <cell r="M2018" t="str">
            <v>V</v>
          </cell>
          <cell r="N2018">
            <v>38461.761412037034</v>
          </cell>
          <cell r="O2018" t="str">
            <v>GCHATEAUGIRON</v>
          </cell>
          <cell r="P2018">
            <v>38681.436296296299</v>
          </cell>
        </row>
        <row r="2019">
          <cell r="A2019" t="str">
            <v>1990</v>
          </cell>
          <cell r="B2019" t="str">
            <v>CZ</v>
          </cell>
          <cell r="C2019" t="str">
            <v>NOT_CLAS</v>
          </cell>
          <cell r="D2019" t="str">
            <v>A00</v>
          </cell>
          <cell r="E2019" t="str">
            <v>FTE</v>
          </cell>
          <cell r="F2019" t="str">
            <v>T</v>
          </cell>
          <cell r="G2019" t="str">
            <v>TOTAL</v>
          </cell>
          <cell r="H2019" t="str">
            <v>RSE</v>
          </cell>
          <cell r="J2019" t="str">
            <v>:</v>
          </cell>
          <cell r="K2019" t="str">
            <v>NC</v>
          </cell>
          <cell r="M2019" t="str">
            <v>V</v>
          </cell>
          <cell r="N2019">
            <v>38461.761412037034</v>
          </cell>
          <cell r="O2019" t="str">
            <v>GCHATEAUGIRON</v>
          </cell>
          <cell r="P2019">
            <v>38681.436215277776</v>
          </cell>
        </row>
        <row r="2020">
          <cell r="A2020" t="str">
            <v>1989</v>
          </cell>
          <cell r="B2020" t="str">
            <v>CZ</v>
          </cell>
          <cell r="C2020" t="str">
            <v>NOT_CLAS</v>
          </cell>
          <cell r="D2020" t="str">
            <v>A00</v>
          </cell>
          <cell r="E2020" t="str">
            <v>FTE</v>
          </cell>
          <cell r="F2020" t="str">
            <v>T</v>
          </cell>
          <cell r="G2020" t="str">
            <v>TOTAL</v>
          </cell>
          <cell r="H2020" t="str">
            <v>RSE</v>
          </cell>
          <cell r="J2020" t="str">
            <v>:</v>
          </cell>
          <cell r="K2020" t="str">
            <v>NC</v>
          </cell>
          <cell r="M2020" t="str">
            <v>V</v>
          </cell>
          <cell r="N2020">
            <v>38461.761412037034</v>
          </cell>
          <cell r="O2020" t="str">
            <v>GCHATEAUGIRON</v>
          </cell>
          <cell r="P2020">
            <v>38681.436157407406</v>
          </cell>
        </row>
        <row r="2021">
          <cell r="A2021" t="str">
            <v>1988</v>
          </cell>
          <cell r="B2021" t="str">
            <v>CZ</v>
          </cell>
          <cell r="C2021" t="str">
            <v>NOT_CLAS</v>
          </cell>
          <cell r="D2021" t="str">
            <v>A00</v>
          </cell>
          <cell r="E2021" t="str">
            <v>FTE</v>
          </cell>
          <cell r="F2021" t="str">
            <v>T</v>
          </cell>
          <cell r="G2021" t="str">
            <v>TOTAL</v>
          </cell>
          <cell r="H2021" t="str">
            <v>RSE</v>
          </cell>
          <cell r="J2021" t="str">
            <v>:</v>
          </cell>
          <cell r="K2021" t="str">
            <v>NC</v>
          </cell>
          <cell r="M2021" t="str">
            <v>V</v>
          </cell>
          <cell r="N2021">
            <v>38461.761412037034</v>
          </cell>
          <cell r="O2021" t="str">
            <v>GCHATEAUGIRON</v>
          </cell>
          <cell r="P2021">
            <v>38681.436099537037</v>
          </cell>
        </row>
        <row r="2022">
          <cell r="A2022" t="str">
            <v>1987</v>
          </cell>
          <cell r="B2022" t="str">
            <v>CZ</v>
          </cell>
          <cell r="C2022" t="str">
            <v>NOT_CLAS</v>
          </cell>
          <cell r="D2022" t="str">
            <v>A00</v>
          </cell>
          <cell r="E2022" t="str">
            <v>FTE</v>
          </cell>
          <cell r="F2022" t="str">
            <v>T</v>
          </cell>
          <cell r="G2022" t="str">
            <v>TOTAL</v>
          </cell>
          <cell r="H2022" t="str">
            <v>RSE</v>
          </cell>
          <cell r="J2022" t="str">
            <v>:</v>
          </cell>
          <cell r="K2022" t="str">
            <v>NC</v>
          </cell>
          <cell r="M2022" t="str">
            <v>V</v>
          </cell>
          <cell r="N2022">
            <v>38461.761412037034</v>
          </cell>
          <cell r="O2022" t="str">
            <v>GCHATEAUGIRON</v>
          </cell>
          <cell r="P2022">
            <v>38681.436053240737</v>
          </cell>
        </row>
        <row r="2023">
          <cell r="A2023" t="str">
            <v>1986</v>
          </cell>
          <cell r="B2023" t="str">
            <v>CZ</v>
          </cell>
          <cell r="C2023" t="str">
            <v>NOT_CLAS</v>
          </cell>
          <cell r="D2023" t="str">
            <v>A00</v>
          </cell>
          <cell r="E2023" t="str">
            <v>FTE</v>
          </cell>
          <cell r="F2023" t="str">
            <v>T</v>
          </cell>
          <cell r="G2023" t="str">
            <v>TOTAL</v>
          </cell>
          <cell r="H2023" t="str">
            <v>RSE</v>
          </cell>
          <cell r="J2023" t="str">
            <v>:</v>
          </cell>
          <cell r="K2023" t="str">
            <v>NC</v>
          </cell>
          <cell r="M2023" t="str">
            <v>V</v>
          </cell>
          <cell r="N2023">
            <v>38461.761412037034</v>
          </cell>
          <cell r="O2023" t="str">
            <v>GCHATEAUGIRON</v>
          </cell>
          <cell r="P2023">
            <v>38681.436006944445</v>
          </cell>
        </row>
        <row r="2024">
          <cell r="A2024" t="str">
            <v>1985</v>
          </cell>
          <cell r="B2024" t="str">
            <v>CZ</v>
          </cell>
          <cell r="C2024" t="str">
            <v>NOT_CLAS</v>
          </cell>
          <cell r="D2024" t="str">
            <v>A00</v>
          </cell>
          <cell r="E2024" t="str">
            <v>FTE</v>
          </cell>
          <cell r="F2024" t="str">
            <v>T</v>
          </cell>
          <cell r="G2024" t="str">
            <v>TOTAL</v>
          </cell>
          <cell r="H2024" t="str">
            <v>RSE</v>
          </cell>
          <cell r="J2024" t="str">
            <v>:</v>
          </cell>
          <cell r="K2024" t="str">
            <v>NC</v>
          </cell>
          <cell r="M2024" t="str">
            <v>V</v>
          </cell>
          <cell r="N2024">
            <v>38461.761412037034</v>
          </cell>
          <cell r="O2024" t="str">
            <v>GCHATEAUGIRON</v>
          </cell>
          <cell r="P2024">
            <v>38681.435960648145</v>
          </cell>
        </row>
        <row r="2025">
          <cell r="A2025" t="str">
            <v>1984</v>
          </cell>
          <cell r="B2025" t="str">
            <v>CZ</v>
          </cell>
          <cell r="C2025" t="str">
            <v>NOT_CLAS</v>
          </cell>
          <cell r="D2025" t="str">
            <v>A00</v>
          </cell>
          <cell r="E2025" t="str">
            <v>FTE</v>
          </cell>
          <cell r="F2025" t="str">
            <v>T</v>
          </cell>
          <cell r="G2025" t="str">
            <v>TOTAL</v>
          </cell>
          <cell r="H2025" t="str">
            <v>RSE</v>
          </cell>
          <cell r="J2025" t="str">
            <v>:</v>
          </cell>
          <cell r="K2025" t="str">
            <v>NC</v>
          </cell>
          <cell r="M2025" t="str">
            <v>V</v>
          </cell>
          <cell r="N2025">
            <v>38461.761412037034</v>
          </cell>
          <cell r="O2025" t="str">
            <v>GCHATEAUGIRON</v>
          </cell>
          <cell r="P2025">
            <v>38681.435925925929</v>
          </cell>
        </row>
        <row r="2026">
          <cell r="A2026" t="str">
            <v>1983</v>
          </cell>
          <cell r="B2026" t="str">
            <v>CZ</v>
          </cell>
          <cell r="C2026" t="str">
            <v>NOT_CLAS</v>
          </cell>
          <cell r="D2026" t="str">
            <v>A00</v>
          </cell>
          <cell r="E2026" t="str">
            <v>FTE</v>
          </cell>
          <cell r="F2026" t="str">
            <v>T</v>
          </cell>
          <cell r="G2026" t="str">
            <v>TOTAL</v>
          </cell>
          <cell r="H2026" t="str">
            <v>RSE</v>
          </cell>
          <cell r="J2026" t="str">
            <v>:</v>
          </cell>
          <cell r="K2026" t="str">
            <v>NC</v>
          </cell>
          <cell r="M2026" t="str">
            <v>V</v>
          </cell>
          <cell r="N2026">
            <v>38461.761412037034</v>
          </cell>
          <cell r="O2026" t="str">
            <v>GCHATEAUGIRON</v>
          </cell>
          <cell r="P2026">
            <v>38681.435891203706</v>
          </cell>
        </row>
        <row r="2027">
          <cell r="A2027" t="str">
            <v>1982</v>
          </cell>
          <cell r="B2027" t="str">
            <v>CZ</v>
          </cell>
          <cell r="C2027" t="str">
            <v>NOT_CLAS</v>
          </cell>
          <cell r="D2027" t="str">
            <v>A00</v>
          </cell>
          <cell r="E2027" t="str">
            <v>FTE</v>
          </cell>
          <cell r="F2027" t="str">
            <v>T</v>
          </cell>
          <cell r="G2027" t="str">
            <v>TOTAL</v>
          </cell>
          <cell r="H2027" t="str">
            <v>RSE</v>
          </cell>
          <cell r="J2027" t="str">
            <v>:</v>
          </cell>
          <cell r="K2027" t="str">
            <v>NC</v>
          </cell>
          <cell r="M2027" t="str">
            <v>V</v>
          </cell>
          <cell r="N2027">
            <v>38461.761412037034</v>
          </cell>
          <cell r="O2027" t="str">
            <v>GCHATEAUGIRON</v>
          </cell>
          <cell r="P2027">
            <v>38681.435868055552</v>
          </cell>
        </row>
        <row r="2028">
          <cell r="A2028" t="str">
            <v>1981</v>
          </cell>
          <cell r="B2028" t="str">
            <v>CZ</v>
          </cell>
          <cell r="C2028" t="str">
            <v>NOT_CLAS</v>
          </cell>
          <cell r="D2028" t="str">
            <v>A00</v>
          </cell>
          <cell r="E2028" t="str">
            <v>FTE</v>
          </cell>
          <cell r="F2028" t="str">
            <v>T</v>
          </cell>
          <cell r="G2028" t="str">
            <v>TOTAL</v>
          </cell>
          <cell r="H2028" t="str">
            <v>RSE</v>
          </cell>
          <cell r="J2028" t="str">
            <v>:</v>
          </cell>
          <cell r="K2028" t="str">
            <v>NC</v>
          </cell>
          <cell r="M2028" t="str">
            <v>V</v>
          </cell>
          <cell r="N2028">
            <v>38461.761412037034</v>
          </cell>
          <cell r="O2028" t="str">
            <v>GCHATEAUGIRON</v>
          </cell>
          <cell r="P2028">
            <v>38681.435833333337</v>
          </cell>
        </row>
        <row r="2029">
          <cell r="A2029" t="str">
            <v>1980</v>
          </cell>
          <cell r="B2029" t="str">
            <v>CZ</v>
          </cell>
          <cell r="C2029" t="str">
            <v>NOT_CLAS</v>
          </cell>
          <cell r="D2029" t="str">
            <v>A00</v>
          </cell>
          <cell r="E2029" t="str">
            <v>FTE</v>
          </cell>
          <cell r="F2029" t="str">
            <v>T</v>
          </cell>
          <cell r="G2029" t="str">
            <v>TOTAL</v>
          </cell>
          <cell r="H2029" t="str">
            <v>RSE</v>
          </cell>
          <cell r="J2029" t="str">
            <v>:</v>
          </cell>
          <cell r="K2029" t="str">
            <v>NC</v>
          </cell>
          <cell r="M2029" t="str">
            <v>V</v>
          </cell>
          <cell r="N2029">
            <v>38461.761412037034</v>
          </cell>
          <cell r="O2029" t="str">
            <v>GCHATEAUGIRON</v>
          </cell>
          <cell r="P2029">
            <v>38681.435810185183</v>
          </cell>
        </row>
        <row r="2030">
          <cell r="A2030" t="str">
            <v>2002</v>
          </cell>
          <cell r="B2030" t="str">
            <v>EE</v>
          </cell>
          <cell r="C2030" t="str">
            <v>NOT_CLAS</v>
          </cell>
          <cell r="D2030" t="str">
            <v>A00</v>
          </cell>
          <cell r="E2030" t="str">
            <v>FTE</v>
          </cell>
          <cell r="F2030" t="str">
            <v>T</v>
          </cell>
          <cell r="G2030" t="str">
            <v>TOTAL</v>
          </cell>
          <cell r="H2030" t="str">
            <v>RSE</v>
          </cell>
          <cell r="I2030">
            <v>464</v>
          </cell>
          <cell r="K2030" t="str">
            <v>MS</v>
          </cell>
          <cell r="M2030" t="str">
            <v>V</v>
          </cell>
          <cell r="N2030">
            <v>38461.761412037034</v>
          </cell>
          <cell r="O2030" t="str">
            <v>GCHATEAUGIRON</v>
          </cell>
          <cell r="P2030">
            <v>38681.438240740739</v>
          </cell>
          <cell r="Q2030" t="str">
            <v>gchateaug</v>
          </cell>
        </row>
        <row r="2031">
          <cell r="A2031" t="str">
            <v>2001</v>
          </cell>
          <cell r="B2031" t="str">
            <v>EE</v>
          </cell>
          <cell r="C2031" t="str">
            <v>NOT_CLAS</v>
          </cell>
          <cell r="D2031" t="str">
            <v>A00</v>
          </cell>
          <cell r="E2031" t="str">
            <v>FTE</v>
          </cell>
          <cell r="F2031" t="str">
            <v>T</v>
          </cell>
          <cell r="G2031" t="str">
            <v>TOTAL</v>
          </cell>
          <cell r="H2031" t="str">
            <v>RSE</v>
          </cell>
          <cell r="J2031" t="str">
            <v>:</v>
          </cell>
          <cell r="K2031" t="str">
            <v>NC</v>
          </cell>
          <cell r="M2031" t="str">
            <v>V</v>
          </cell>
          <cell r="N2031">
            <v>38461.761412037034</v>
          </cell>
          <cell r="O2031" t="str">
            <v>GCHATEAUGIRON</v>
          </cell>
          <cell r="P2031">
            <v>38681.437939814816</v>
          </cell>
        </row>
        <row r="2032">
          <cell r="A2032" t="str">
            <v>2000</v>
          </cell>
          <cell r="B2032" t="str">
            <v>EE</v>
          </cell>
          <cell r="C2032" t="str">
            <v>NOT_CLAS</v>
          </cell>
          <cell r="D2032" t="str">
            <v>A00</v>
          </cell>
          <cell r="E2032" t="str">
            <v>FTE</v>
          </cell>
          <cell r="F2032" t="str">
            <v>T</v>
          </cell>
          <cell r="G2032" t="str">
            <v>TOTAL</v>
          </cell>
          <cell r="H2032" t="str">
            <v>RSE</v>
          </cell>
          <cell r="J2032" t="str">
            <v>:</v>
          </cell>
          <cell r="K2032" t="str">
            <v>NC</v>
          </cell>
          <cell r="M2032" t="str">
            <v>V</v>
          </cell>
          <cell r="N2032">
            <v>38461.761412037034</v>
          </cell>
          <cell r="O2032" t="str">
            <v>GCHATEAUGIRON</v>
          </cell>
          <cell r="P2032">
            <v>38681.437685185185</v>
          </cell>
        </row>
        <row r="2033">
          <cell r="A2033" t="str">
            <v>1999</v>
          </cell>
          <cell r="B2033" t="str">
            <v>EE</v>
          </cell>
          <cell r="C2033" t="str">
            <v>NOT_CLAS</v>
          </cell>
          <cell r="D2033" t="str">
            <v>A00</v>
          </cell>
          <cell r="E2033" t="str">
            <v>FTE</v>
          </cell>
          <cell r="F2033" t="str">
            <v>T</v>
          </cell>
          <cell r="G2033" t="str">
            <v>TOTAL</v>
          </cell>
          <cell r="H2033" t="str">
            <v>RSE</v>
          </cell>
          <cell r="J2033" t="str">
            <v>:</v>
          </cell>
          <cell r="K2033" t="str">
            <v>NC</v>
          </cell>
          <cell r="M2033" t="str">
            <v>V</v>
          </cell>
          <cell r="N2033">
            <v>38461.761412037034</v>
          </cell>
          <cell r="O2033" t="str">
            <v>GCHATEAUGIRON</v>
          </cell>
          <cell r="P2033">
            <v>38681.437442129631</v>
          </cell>
        </row>
        <row r="2034">
          <cell r="A2034" t="str">
            <v>1998</v>
          </cell>
          <cell r="B2034" t="str">
            <v>EE</v>
          </cell>
          <cell r="C2034" t="str">
            <v>NOT_CLAS</v>
          </cell>
          <cell r="D2034" t="str">
            <v>A00</v>
          </cell>
          <cell r="E2034" t="str">
            <v>FTE</v>
          </cell>
          <cell r="F2034" t="str">
            <v>T</v>
          </cell>
          <cell r="G2034" t="str">
            <v>TOTAL</v>
          </cell>
          <cell r="H2034" t="str">
            <v>RSE</v>
          </cell>
          <cell r="J2034" t="str">
            <v>:</v>
          </cell>
          <cell r="K2034" t="str">
            <v>NC</v>
          </cell>
          <cell r="M2034" t="str">
            <v>V</v>
          </cell>
          <cell r="N2034">
            <v>38461.761412037034</v>
          </cell>
          <cell r="O2034" t="str">
            <v>GCHATEAUGIRON</v>
          </cell>
          <cell r="P2034">
            <v>38681.437210648146</v>
          </cell>
        </row>
        <row r="2035">
          <cell r="A2035" t="str">
            <v>1997</v>
          </cell>
          <cell r="B2035" t="str">
            <v>EE</v>
          </cell>
          <cell r="C2035" t="str">
            <v>NOT_CLAS</v>
          </cell>
          <cell r="D2035" t="str">
            <v>A00</v>
          </cell>
          <cell r="E2035" t="str">
            <v>FTE</v>
          </cell>
          <cell r="F2035" t="str">
            <v>T</v>
          </cell>
          <cell r="G2035" t="str">
            <v>TOTAL</v>
          </cell>
          <cell r="H2035" t="str">
            <v>RSE</v>
          </cell>
          <cell r="J2035" t="str">
            <v>:</v>
          </cell>
          <cell r="K2035" t="str">
            <v>NC</v>
          </cell>
          <cell r="M2035" t="str">
            <v>V</v>
          </cell>
          <cell r="N2035">
            <v>38461.761412037034</v>
          </cell>
          <cell r="O2035" t="str">
            <v>GCHATEAUGIRON</v>
          </cell>
          <cell r="P2035">
            <v>38681.437025462961</v>
          </cell>
        </row>
        <row r="2036">
          <cell r="A2036" t="str">
            <v>1996</v>
          </cell>
          <cell r="B2036" t="str">
            <v>EE</v>
          </cell>
          <cell r="C2036" t="str">
            <v>NOT_CLAS</v>
          </cell>
          <cell r="D2036" t="str">
            <v>A00</v>
          </cell>
          <cell r="E2036" t="str">
            <v>FTE</v>
          </cell>
          <cell r="F2036" t="str">
            <v>T</v>
          </cell>
          <cell r="G2036" t="str">
            <v>TOTAL</v>
          </cell>
          <cell r="H2036" t="str">
            <v>RSE</v>
          </cell>
          <cell r="J2036" t="str">
            <v>:</v>
          </cell>
          <cell r="K2036" t="str">
            <v>NC</v>
          </cell>
          <cell r="M2036" t="str">
            <v>V</v>
          </cell>
          <cell r="N2036">
            <v>38461.761412037034</v>
          </cell>
          <cell r="O2036" t="str">
            <v>GCHATEAUGIRON</v>
          </cell>
          <cell r="P2036">
            <v>38681.436851851853</v>
          </cell>
        </row>
        <row r="2037">
          <cell r="A2037" t="str">
            <v>1995</v>
          </cell>
          <cell r="B2037" t="str">
            <v>EE</v>
          </cell>
          <cell r="C2037" t="str">
            <v>NOT_CLAS</v>
          </cell>
          <cell r="D2037" t="str">
            <v>A00</v>
          </cell>
          <cell r="E2037" t="str">
            <v>FTE</v>
          </cell>
          <cell r="F2037" t="str">
            <v>T</v>
          </cell>
          <cell r="G2037" t="str">
            <v>TOTAL</v>
          </cell>
          <cell r="H2037" t="str">
            <v>RSE</v>
          </cell>
          <cell r="J2037" t="str">
            <v>:</v>
          </cell>
          <cell r="K2037" t="str">
            <v>NC</v>
          </cell>
          <cell r="M2037" t="str">
            <v>V</v>
          </cell>
          <cell r="N2037">
            <v>38461.761412037034</v>
          </cell>
          <cell r="O2037" t="str">
            <v>GCHATEAUGIRON</v>
          </cell>
          <cell r="P2037">
            <v>38681.436701388891</v>
          </cell>
        </row>
        <row r="2038">
          <cell r="A2038" t="str">
            <v>1994</v>
          </cell>
          <cell r="B2038" t="str">
            <v>EE</v>
          </cell>
          <cell r="C2038" t="str">
            <v>NOT_CLAS</v>
          </cell>
          <cell r="D2038" t="str">
            <v>A00</v>
          </cell>
          <cell r="E2038" t="str">
            <v>FTE</v>
          </cell>
          <cell r="F2038" t="str">
            <v>T</v>
          </cell>
          <cell r="G2038" t="str">
            <v>TOTAL</v>
          </cell>
          <cell r="H2038" t="str">
            <v>RSE</v>
          </cell>
          <cell r="J2038" t="str">
            <v>:</v>
          </cell>
          <cell r="K2038" t="str">
            <v>NC</v>
          </cell>
          <cell r="M2038" t="str">
            <v>V</v>
          </cell>
          <cell r="N2038">
            <v>38461.761412037034</v>
          </cell>
          <cell r="O2038" t="str">
            <v>GCHATEAUGIRON</v>
          </cell>
          <cell r="P2038">
            <v>38681.436574074076</v>
          </cell>
        </row>
        <row r="2039">
          <cell r="A2039" t="str">
            <v>1999</v>
          </cell>
          <cell r="B2039" t="str">
            <v>SI</v>
          </cell>
          <cell r="C2039" t="str">
            <v>NOT_CLAS</v>
          </cell>
          <cell r="D2039" t="str">
            <v>A00</v>
          </cell>
          <cell r="E2039" t="str">
            <v>FTE</v>
          </cell>
          <cell r="F2039" t="str">
            <v>T</v>
          </cell>
          <cell r="G2039" t="str">
            <v>TOTAL</v>
          </cell>
          <cell r="H2039" t="str">
            <v>RSE</v>
          </cell>
          <cell r="J2039" t="str">
            <v>:</v>
          </cell>
          <cell r="K2039" t="str">
            <v>NC</v>
          </cell>
          <cell r="M2039" t="str">
            <v>V</v>
          </cell>
          <cell r="N2039">
            <v>38461.761423611111</v>
          </cell>
          <cell r="O2039" t="str">
            <v>GCHATEAUGIRON</v>
          </cell>
          <cell r="P2039">
            <v>38681.437581018516</v>
          </cell>
        </row>
        <row r="2040">
          <cell r="A2040" t="str">
            <v>1998</v>
          </cell>
          <cell r="B2040" t="str">
            <v>SI</v>
          </cell>
          <cell r="C2040" t="str">
            <v>NOT_CLAS</v>
          </cell>
          <cell r="D2040" t="str">
            <v>A00</v>
          </cell>
          <cell r="E2040" t="str">
            <v>FTE</v>
          </cell>
          <cell r="F2040" t="str">
            <v>T</v>
          </cell>
          <cell r="G2040" t="str">
            <v>TOTAL</v>
          </cell>
          <cell r="H2040" t="str">
            <v>RSE</v>
          </cell>
          <cell r="J2040" t="str">
            <v>:</v>
          </cell>
          <cell r="K2040" t="str">
            <v>NC</v>
          </cell>
          <cell r="M2040" t="str">
            <v>V</v>
          </cell>
          <cell r="N2040">
            <v>38461.761423611111</v>
          </cell>
          <cell r="O2040" t="str">
            <v>GCHATEAUGIRON</v>
          </cell>
          <cell r="P2040">
            <v>38681.437337962961</v>
          </cell>
        </row>
        <row r="2041">
          <cell r="A2041" t="str">
            <v>1997</v>
          </cell>
          <cell r="B2041" t="str">
            <v>SI</v>
          </cell>
          <cell r="C2041" t="str">
            <v>NOT_CLAS</v>
          </cell>
          <cell r="D2041" t="str">
            <v>A00</v>
          </cell>
          <cell r="E2041" t="str">
            <v>FTE</v>
          </cell>
          <cell r="F2041" t="str">
            <v>T</v>
          </cell>
          <cell r="G2041" t="str">
            <v>TOTAL</v>
          </cell>
          <cell r="H2041" t="str">
            <v>RSE</v>
          </cell>
          <cell r="J2041" t="str">
            <v>:</v>
          </cell>
          <cell r="K2041" t="str">
            <v>NC</v>
          </cell>
          <cell r="M2041" t="str">
            <v>V</v>
          </cell>
          <cell r="N2041">
            <v>38461.761423611111</v>
          </cell>
          <cell r="O2041" t="str">
            <v>GCHATEAUGIRON</v>
          </cell>
          <cell r="P2041">
            <v>38681.43712962963</v>
          </cell>
        </row>
        <row r="2042">
          <cell r="A2042" t="str">
            <v>1996</v>
          </cell>
          <cell r="B2042" t="str">
            <v>SI</v>
          </cell>
          <cell r="C2042" t="str">
            <v>NOT_CLAS</v>
          </cell>
          <cell r="D2042" t="str">
            <v>A00</v>
          </cell>
          <cell r="E2042" t="str">
            <v>FTE</v>
          </cell>
          <cell r="F2042" t="str">
            <v>T</v>
          </cell>
          <cell r="G2042" t="str">
            <v>TOTAL</v>
          </cell>
          <cell r="H2042" t="str">
            <v>RSE</v>
          </cell>
          <cell r="J2042" t="str">
            <v>:</v>
          </cell>
          <cell r="K2042" t="str">
            <v>NC</v>
          </cell>
          <cell r="M2042" t="str">
            <v>V</v>
          </cell>
          <cell r="N2042">
            <v>38461.761423611111</v>
          </cell>
          <cell r="O2042" t="str">
            <v>GCHATEAUGIRON</v>
          </cell>
          <cell r="P2042">
            <v>38681.436944444446</v>
          </cell>
        </row>
        <row r="2043">
          <cell r="A2043" t="str">
            <v>1995</v>
          </cell>
          <cell r="B2043" t="str">
            <v>SI</v>
          </cell>
          <cell r="C2043" t="str">
            <v>NOT_CLAS</v>
          </cell>
          <cell r="D2043" t="str">
            <v>A00</v>
          </cell>
          <cell r="E2043" t="str">
            <v>FTE</v>
          </cell>
          <cell r="F2043" t="str">
            <v>T</v>
          </cell>
          <cell r="G2043" t="str">
            <v>TOTAL</v>
          </cell>
          <cell r="H2043" t="str">
            <v>RSE</v>
          </cell>
          <cell r="J2043" t="str">
            <v>:</v>
          </cell>
          <cell r="K2043" t="str">
            <v>NC</v>
          </cell>
          <cell r="M2043" t="str">
            <v>V</v>
          </cell>
          <cell r="N2043">
            <v>38461.761423611111</v>
          </cell>
          <cell r="O2043" t="str">
            <v>GCHATEAUGIRON</v>
          </cell>
          <cell r="P2043">
            <v>38681.436782407407</v>
          </cell>
        </row>
        <row r="2044">
          <cell r="A2044" t="str">
            <v>1994</v>
          </cell>
          <cell r="B2044" t="str">
            <v>SI</v>
          </cell>
          <cell r="C2044" t="str">
            <v>NOT_CLAS</v>
          </cell>
          <cell r="D2044" t="str">
            <v>A00</v>
          </cell>
          <cell r="E2044" t="str">
            <v>FTE</v>
          </cell>
          <cell r="F2044" t="str">
            <v>T</v>
          </cell>
          <cell r="G2044" t="str">
            <v>TOTAL</v>
          </cell>
          <cell r="H2044" t="str">
            <v>RSE</v>
          </cell>
          <cell r="J2044" t="str">
            <v>:</v>
          </cell>
          <cell r="K2044" t="str">
            <v>NC</v>
          </cell>
          <cell r="M2044" t="str">
            <v>V</v>
          </cell>
          <cell r="N2044">
            <v>38461.761423611111</v>
          </cell>
          <cell r="O2044" t="str">
            <v>GCHATEAUGIRON</v>
          </cell>
          <cell r="P2044">
            <v>38681.436643518522</v>
          </cell>
        </row>
        <row r="2045">
          <cell r="A2045" t="str">
            <v>1993</v>
          </cell>
          <cell r="B2045" t="str">
            <v>SI</v>
          </cell>
          <cell r="C2045" t="str">
            <v>NOT_CLAS</v>
          </cell>
          <cell r="D2045" t="str">
            <v>A00</v>
          </cell>
          <cell r="E2045" t="str">
            <v>FTE</v>
          </cell>
          <cell r="F2045" t="str">
            <v>T</v>
          </cell>
          <cell r="G2045" t="str">
            <v>TOTAL</v>
          </cell>
          <cell r="H2045" t="str">
            <v>RSE</v>
          </cell>
          <cell r="J2045" t="str">
            <v>:</v>
          </cell>
          <cell r="K2045" t="str">
            <v>NC</v>
          </cell>
          <cell r="M2045" t="str">
            <v>V</v>
          </cell>
          <cell r="N2045">
            <v>38461.761423611111</v>
          </cell>
          <cell r="O2045" t="str">
            <v>GCHATEAUGIRON</v>
          </cell>
          <cell r="P2045">
            <v>38681.436527777776</v>
          </cell>
        </row>
        <row r="2046">
          <cell r="A2046" t="str">
            <v>1992</v>
          </cell>
          <cell r="B2046" t="str">
            <v>SI</v>
          </cell>
          <cell r="C2046" t="str">
            <v>NOT_CLAS</v>
          </cell>
          <cell r="D2046" t="str">
            <v>A00</v>
          </cell>
          <cell r="E2046" t="str">
            <v>FTE</v>
          </cell>
          <cell r="F2046" t="str">
            <v>T</v>
          </cell>
          <cell r="G2046" t="str">
            <v>TOTAL</v>
          </cell>
          <cell r="H2046" t="str">
            <v>RSE</v>
          </cell>
          <cell r="J2046" t="str">
            <v>:</v>
          </cell>
          <cell r="K2046" t="str">
            <v>NC</v>
          </cell>
          <cell r="M2046" t="str">
            <v>V</v>
          </cell>
          <cell r="N2046">
            <v>38461.761423611111</v>
          </cell>
          <cell r="O2046" t="str">
            <v>GCHATEAUGIRON</v>
          </cell>
          <cell r="P2046">
            <v>38681.436423611114</v>
          </cell>
        </row>
        <row r="2047">
          <cell r="A2047" t="str">
            <v>1991</v>
          </cell>
          <cell r="B2047" t="str">
            <v>SI</v>
          </cell>
          <cell r="C2047" t="str">
            <v>NOT_CLAS</v>
          </cell>
          <cell r="D2047" t="str">
            <v>A00</v>
          </cell>
          <cell r="E2047" t="str">
            <v>FTE</v>
          </cell>
          <cell r="F2047" t="str">
            <v>T</v>
          </cell>
          <cell r="G2047" t="str">
            <v>TOTAL</v>
          </cell>
          <cell r="H2047" t="str">
            <v>RSE</v>
          </cell>
          <cell r="J2047" t="str">
            <v>:</v>
          </cell>
          <cell r="K2047" t="str">
            <v>NC</v>
          </cell>
          <cell r="M2047" t="str">
            <v>V</v>
          </cell>
          <cell r="N2047">
            <v>38461.761423611111</v>
          </cell>
          <cell r="O2047" t="str">
            <v>GCHATEAUGIRON</v>
          </cell>
          <cell r="P2047">
            <v>38681.436342592591</v>
          </cell>
        </row>
        <row r="2048">
          <cell r="A2048" t="str">
            <v>1990</v>
          </cell>
          <cell r="B2048" t="str">
            <v>SI</v>
          </cell>
          <cell r="C2048" t="str">
            <v>NOT_CLAS</v>
          </cell>
          <cell r="D2048" t="str">
            <v>A00</v>
          </cell>
          <cell r="E2048" t="str">
            <v>FTE</v>
          </cell>
          <cell r="F2048" t="str">
            <v>T</v>
          </cell>
          <cell r="G2048" t="str">
            <v>TOTAL</v>
          </cell>
          <cell r="H2048" t="str">
            <v>RSE</v>
          </cell>
          <cell r="J2048" t="str">
            <v>:</v>
          </cell>
          <cell r="K2048" t="str">
            <v>NC</v>
          </cell>
          <cell r="M2048" t="str">
            <v>V</v>
          </cell>
          <cell r="N2048">
            <v>38461.761423611111</v>
          </cell>
          <cell r="O2048" t="str">
            <v>GCHATEAUGIRON</v>
          </cell>
          <cell r="P2048">
            <v>38681.436261574076</v>
          </cell>
        </row>
        <row r="2049">
          <cell r="A2049" t="str">
            <v>1989</v>
          </cell>
          <cell r="B2049" t="str">
            <v>SI</v>
          </cell>
          <cell r="C2049" t="str">
            <v>NOT_CLAS</v>
          </cell>
          <cell r="D2049" t="str">
            <v>A00</v>
          </cell>
          <cell r="E2049" t="str">
            <v>FTE</v>
          </cell>
          <cell r="F2049" t="str">
            <v>T</v>
          </cell>
          <cell r="G2049" t="str">
            <v>TOTAL</v>
          </cell>
          <cell r="H2049" t="str">
            <v>RSE</v>
          </cell>
          <cell r="J2049" t="str">
            <v>:</v>
          </cell>
          <cell r="K2049" t="str">
            <v>NC</v>
          </cell>
          <cell r="M2049" t="str">
            <v>V</v>
          </cell>
          <cell r="N2049">
            <v>38461.761423611111</v>
          </cell>
          <cell r="O2049" t="str">
            <v>GCHATEAUGIRON</v>
          </cell>
          <cell r="P2049">
            <v>38681.436192129629</v>
          </cell>
        </row>
        <row r="2050">
          <cell r="A2050" t="str">
            <v>1988</v>
          </cell>
          <cell r="B2050" t="str">
            <v>SI</v>
          </cell>
          <cell r="C2050" t="str">
            <v>NOT_CLAS</v>
          </cell>
          <cell r="D2050" t="str">
            <v>A00</v>
          </cell>
          <cell r="E2050" t="str">
            <v>FTE</v>
          </cell>
          <cell r="F2050" t="str">
            <v>T</v>
          </cell>
          <cell r="G2050" t="str">
            <v>TOTAL</v>
          </cell>
          <cell r="H2050" t="str">
            <v>RSE</v>
          </cell>
          <cell r="J2050" t="str">
            <v>:</v>
          </cell>
          <cell r="K2050" t="str">
            <v>NC</v>
          </cell>
          <cell r="M2050" t="str">
            <v>V</v>
          </cell>
          <cell r="N2050">
            <v>38461.761423611111</v>
          </cell>
          <cell r="O2050" t="str">
            <v>GCHATEAUGIRON</v>
          </cell>
          <cell r="P2050">
            <v>38681.43613425926</v>
          </cell>
        </row>
        <row r="2051">
          <cell r="A2051" t="str">
            <v>1991</v>
          </cell>
          <cell r="B2051" t="str">
            <v>CZ</v>
          </cell>
          <cell r="C2051" t="str">
            <v>SO_SC</v>
          </cell>
          <cell r="D2051" t="str">
            <v>A00</v>
          </cell>
          <cell r="E2051" t="str">
            <v>FTE</v>
          </cell>
          <cell r="F2051" t="str">
            <v>T</v>
          </cell>
          <cell r="G2051" t="str">
            <v>TOTAL</v>
          </cell>
          <cell r="H2051" t="str">
            <v>RSE</v>
          </cell>
          <cell r="J2051" t="str">
            <v>:</v>
          </cell>
          <cell r="K2051" t="str">
            <v>NC</v>
          </cell>
          <cell r="M2051" t="str">
            <v>V</v>
          </cell>
          <cell r="N2051">
            <v>38461.761458333334</v>
          </cell>
          <cell r="O2051" t="str">
            <v>GCHATEAUGIRON</v>
          </cell>
          <cell r="P2051">
            <v>38681.436296296299</v>
          </cell>
        </row>
        <row r="2052">
          <cell r="A2052" t="str">
            <v>1990</v>
          </cell>
          <cell r="B2052" t="str">
            <v>CZ</v>
          </cell>
          <cell r="C2052" t="str">
            <v>SO_SC</v>
          </cell>
          <cell r="D2052" t="str">
            <v>A00</v>
          </cell>
          <cell r="E2052" t="str">
            <v>FTE</v>
          </cell>
          <cell r="F2052" t="str">
            <v>T</v>
          </cell>
          <cell r="G2052" t="str">
            <v>TOTAL</v>
          </cell>
          <cell r="H2052" t="str">
            <v>RSE</v>
          </cell>
          <cell r="J2052" t="str">
            <v>:</v>
          </cell>
          <cell r="K2052" t="str">
            <v>NC</v>
          </cell>
          <cell r="M2052" t="str">
            <v>V</v>
          </cell>
          <cell r="N2052">
            <v>38461.761458333334</v>
          </cell>
          <cell r="O2052" t="str">
            <v>GCHATEAUGIRON</v>
          </cell>
          <cell r="P2052">
            <v>38681.436215277776</v>
          </cell>
        </row>
        <row r="2053">
          <cell r="A2053" t="str">
            <v>1989</v>
          </cell>
          <cell r="B2053" t="str">
            <v>CZ</v>
          </cell>
          <cell r="C2053" t="str">
            <v>SO_SC</v>
          </cell>
          <cell r="D2053" t="str">
            <v>A00</v>
          </cell>
          <cell r="E2053" t="str">
            <v>FTE</v>
          </cell>
          <cell r="F2053" t="str">
            <v>T</v>
          </cell>
          <cell r="G2053" t="str">
            <v>TOTAL</v>
          </cell>
          <cell r="H2053" t="str">
            <v>RSE</v>
          </cell>
          <cell r="J2053" t="str">
            <v>:</v>
          </cell>
          <cell r="K2053" t="str">
            <v>NC</v>
          </cell>
          <cell r="M2053" t="str">
            <v>V</v>
          </cell>
          <cell r="N2053">
            <v>38461.761458333334</v>
          </cell>
          <cell r="O2053" t="str">
            <v>GCHATEAUGIRON</v>
          </cell>
          <cell r="P2053">
            <v>38681.436157407406</v>
          </cell>
        </row>
        <row r="2054">
          <cell r="A2054" t="str">
            <v>1988</v>
          </cell>
          <cell r="B2054" t="str">
            <v>CZ</v>
          </cell>
          <cell r="C2054" t="str">
            <v>SO_SC</v>
          </cell>
          <cell r="D2054" t="str">
            <v>A00</v>
          </cell>
          <cell r="E2054" t="str">
            <v>FTE</v>
          </cell>
          <cell r="F2054" t="str">
            <v>T</v>
          </cell>
          <cell r="G2054" t="str">
            <v>TOTAL</v>
          </cell>
          <cell r="H2054" t="str">
            <v>RSE</v>
          </cell>
          <cell r="J2054" t="str">
            <v>:</v>
          </cell>
          <cell r="K2054" t="str">
            <v>NC</v>
          </cell>
          <cell r="M2054" t="str">
            <v>V</v>
          </cell>
          <cell r="N2054">
            <v>38461.761458333334</v>
          </cell>
          <cell r="O2054" t="str">
            <v>GCHATEAUGIRON</v>
          </cell>
          <cell r="P2054">
            <v>38681.436099537037</v>
          </cell>
        </row>
        <row r="2055">
          <cell r="A2055" t="str">
            <v>1987</v>
          </cell>
          <cell r="B2055" t="str">
            <v>CZ</v>
          </cell>
          <cell r="C2055" t="str">
            <v>SO_SC</v>
          </cell>
          <cell r="D2055" t="str">
            <v>A00</v>
          </cell>
          <cell r="E2055" t="str">
            <v>FTE</v>
          </cell>
          <cell r="F2055" t="str">
            <v>T</v>
          </cell>
          <cell r="G2055" t="str">
            <v>TOTAL</v>
          </cell>
          <cell r="H2055" t="str">
            <v>RSE</v>
          </cell>
          <cell r="J2055" t="str">
            <v>:</v>
          </cell>
          <cell r="K2055" t="str">
            <v>NC</v>
          </cell>
          <cell r="M2055" t="str">
            <v>V</v>
          </cell>
          <cell r="N2055">
            <v>38461.761458333334</v>
          </cell>
          <cell r="O2055" t="str">
            <v>GCHATEAUGIRON</v>
          </cell>
          <cell r="P2055">
            <v>38681.436053240737</v>
          </cell>
        </row>
        <row r="2056">
          <cell r="A2056" t="str">
            <v>1986</v>
          </cell>
          <cell r="B2056" t="str">
            <v>CZ</v>
          </cell>
          <cell r="C2056" t="str">
            <v>SO_SC</v>
          </cell>
          <cell r="D2056" t="str">
            <v>A00</v>
          </cell>
          <cell r="E2056" t="str">
            <v>FTE</v>
          </cell>
          <cell r="F2056" t="str">
            <v>T</v>
          </cell>
          <cell r="G2056" t="str">
            <v>TOTAL</v>
          </cell>
          <cell r="H2056" t="str">
            <v>RSE</v>
          </cell>
          <cell r="J2056" t="str">
            <v>:</v>
          </cell>
          <cell r="K2056" t="str">
            <v>NC</v>
          </cell>
          <cell r="M2056" t="str">
            <v>V</v>
          </cell>
          <cell r="N2056">
            <v>38461.761458333334</v>
          </cell>
          <cell r="O2056" t="str">
            <v>GCHATEAUGIRON</v>
          </cell>
          <cell r="P2056">
            <v>38681.436006944445</v>
          </cell>
        </row>
        <row r="2057">
          <cell r="A2057" t="str">
            <v>1985</v>
          </cell>
          <cell r="B2057" t="str">
            <v>CZ</v>
          </cell>
          <cell r="C2057" t="str">
            <v>SO_SC</v>
          </cell>
          <cell r="D2057" t="str">
            <v>A00</v>
          </cell>
          <cell r="E2057" t="str">
            <v>FTE</v>
          </cell>
          <cell r="F2057" t="str">
            <v>T</v>
          </cell>
          <cell r="G2057" t="str">
            <v>TOTAL</v>
          </cell>
          <cell r="H2057" t="str">
            <v>RSE</v>
          </cell>
          <cell r="J2057" t="str">
            <v>:</v>
          </cell>
          <cell r="K2057" t="str">
            <v>NC</v>
          </cell>
          <cell r="M2057" t="str">
            <v>V</v>
          </cell>
          <cell r="N2057">
            <v>38461.761458333334</v>
          </cell>
          <cell r="O2057" t="str">
            <v>GCHATEAUGIRON</v>
          </cell>
          <cell r="P2057">
            <v>38681.435960648145</v>
          </cell>
        </row>
        <row r="2058">
          <cell r="A2058" t="str">
            <v>1984</v>
          </cell>
          <cell r="B2058" t="str">
            <v>CZ</v>
          </cell>
          <cell r="C2058" t="str">
            <v>SO_SC</v>
          </cell>
          <cell r="D2058" t="str">
            <v>A00</v>
          </cell>
          <cell r="E2058" t="str">
            <v>FTE</v>
          </cell>
          <cell r="F2058" t="str">
            <v>T</v>
          </cell>
          <cell r="G2058" t="str">
            <v>TOTAL</v>
          </cell>
          <cell r="H2058" t="str">
            <v>RSE</v>
          </cell>
          <cell r="J2058" t="str">
            <v>:</v>
          </cell>
          <cell r="K2058" t="str">
            <v>NC</v>
          </cell>
          <cell r="M2058" t="str">
            <v>V</v>
          </cell>
          <cell r="N2058">
            <v>38461.761458333334</v>
          </cell>
          <cell r="O2058" t="str">
            <v>GCHATEAUGIRON</v>
          </cell>
          <cell r="P2058">
            <v>38681.435925925929</v>
          </cell>
        </row>
        <row r="2059">
          <cell r="A2059" t="str">
            <v>1991</v>
          </cell>
          <cell r="B2059" t="str">
            <v>CZ</v>
          </cell>
          <cell r="C2059" t="str">
            <v>ME_SC</v>
          </cell>
          <cell r="D2059" t="str">
            <v>A00</v>
          </cell>
          <cell r="E2059" t="str">
            <v>FTE</v>
          </cell>
          <cell r="F2059" t="str">
            <v>T</v>
          </cell>
          <cell r="G2059" t="str">
            <v>TOTAL</v>
          </cell>
          <cell r="H2059" t="str">
            <v>RSE</v>
          </cell>
          <cell r="J2059" t="str">
            <v>:</v>
          </cell>
          <cell r="K2059" t="str">
            <v>NC</v>
          </cell>
          <cell r="M2059" t="str">
            <v>V</v>
          </cell>
          <cell r="N2059">
            <v>38461.761469907404</v>
          </cell>
          <cell r="O2059" t="str">
            <v>GCHATEAUGIRON</v>
          </cell>
          <cell r="P2059">
            <v>38681.436284722222</v>
          </cell>
        </row>
        <row r="2060">
          <cell r="A2060" t="str">
            <v>1990</v>
          </cell>
          <cell r="B2060" t="str">
            <v>CZ</v>
          </cell>
          <cell r="C2060" t="str">
            <v>ME_SC</v>
          </cell>
          <cell r="D2060" t="str">
            <v>A00</v>
          </cell>
          <cell r="E2060" t="str">
            <v>FTE</v>
          </cell>
          <cell r="F2060" t="str">
            <v>T</v>
          </cell>
          <cell r="G2060" t="str">
            <v>TOTAL</v>
          </cell>
          <cell r="H2060" t="str">
            <v>RSE</v>
          </cell>
          <cell r="J2060" t="str">
            <v>:</v>
          </cell>
          <cell r="K2060" t="str">
            <v>NC</v>
          </cell>
          <cell r="M2060" t="str">
            <v>V</v>
          </cell>
          <cell r="N2060">
            <v>38461.761469907404</v>
          </cell>
          <cell r="O2060" t="str">
            <v>GCHATEAUGIRON</v>
          </cell>
          <cell r="P2060">
            <v>38681.436215277776</v>
          </cell>
        </row>
        <row r="2061">
          <cell r="A2061" t="str">
            <v>1989</v>
          </cell>
          <cell r="B2061" t="str">
            <v>CZ</v>
          </cell>
          <cell r="C2061" t="str">
            <v>ME_SC</v>
          </cell>
          <cell r="D2061" t="str">
            <v>A00</v>
          </cell>
          <cell r="E2061" t="str">
            <v>FTE</v>
          </cell>
          <cell r="F2061" t="str">
            <v>T</v>
          </cell>
          <cell r="G2061" t="str">
            <v>TOTAL</v>
          </cell>
          <cell r="H2061" t="str">
            <v>RSE</v>
          </cell>
          <cell r="J2061" t="str">
            <v>:</v>
          </cell>
          <cell r="K2061" t="str">
            <v>NC</v>
          </cell>
          <cell r="M2061" t="str">
            <v>V</v>
          </cell>
          <cell r="N2061">
            <v>38461.761469907404</v>
          </cell>
          <cell r="O2061" t="str">
            <v>GCHATEAUGIRON</v>
          </cell>
          <cell r="P2061">
            <v>38681.436157407406</v>
          </cell>
        </row>
        <row r="2062">
          <cell r="A2062" t="str">
            <v>1988</v>
          </cell>
          <cell r="B2062" t="str">
            <v>CZ</v>
          </cell>
          <cell r="C2062" t="str">
            <v>ME_SC</v>
          </cell>
          <cell r="D2062" t="str">
            <v>A00</v>
          </cell>
          <cell r="E2062" t="str">
            <v>FTE</v>
          </cell>
          <cell r="F2062" t="str">
            <v>T</v>
          </cell>
          <cell r="G2062" t="str">
            <v>TOTAL</v>
          </cell>
          <cell r="H2062" t="str">
            <v>RSE</v>
          </cell>
          <cell r="J2062" t="str">
            <v>:</v>
          </cell>
          <cell r="K2062" t="str">
            <v>NC</v>
          </cell>
          <cell r="M2062" t="str">
            <v>V</v>
          </cell>
          <cell r="N2062">
            <v>38461.761469907404</v>
          </cell>
          <cell r="O2062" t="str">
            <v>GCHATEAUGIRON</v>
          </cell>
          <cell r="P2062">
            <v>38681.436099537037</v>
          </cell>
        </row>
        <row r="2063">
          <cell r="A2063" t="str">
            <v>1987</v>
          </cell>
          <cell r="B2063" t="str">
            <v>CZ</v>
          </cell>
          <cell r="C2063" t="str">
            <v>ME_SC</v>
          </cell>
          <cell r="D2063" t="str">
            <v>A00</v>
          </cell>
          <cell r="E2063" t="str">
            <v>FTE</v>
          </cell>
          <cell r="F2063" t="str">
            <v>T</v>
          </cell>
          <cell r="G2063" t="str">
            <v>TOTAL</v>
          </cell>
          <cell r="H2063" t="str">
            <v>RSE</v>
          </cell>
          <cell r="J2063" t="str">
            <v>:</v>
          </cell>
          <cell r="K2063" t="str">
            <v>NC</v>
          </cell>
          <cell r="M2063" t="str">
            <v>V</v>
          </cell>
          <cell r="N2063">
            <v>38461.761469907404</v>
          </cell>
          <cell r="O2063" t="str">
            <v>GCHATEAUGIRON</v>
          </cell>
          <cell r="P2063">
            <v>38681.436053240737</v>
          </cell>
        </row>
        <row r="2064">
          <cell r="A2064" t="str">
            <v>1986</v>
          </cell>
          <cell r="B2064" t="str">
            <v>CZ</v>
          </cell>
          <cell r="C2064" t="str">
            <v>ME_SC</v>
          </cell>
          <cell r="D2064" t="str">
            <v>A00</v>
          </cell>
          <cell r="E2064" t="str">
            <v>FTE</v>
          </cell>
          <cell r="F2064" t="str">
            <v>T</v>
          </cell>
          <cell r="G2064" t="str">
            <v>TOTAL</v>
          </cell>
          <cell r="H2064" t="str">
            <v>RSE</v>
          </cell>
          <cell r="J2064" t="str">
            <v>:</v>
          </cell>
          <cell r="K2064" t="str">
            <v>NC</v>
          </cell>
          <cell r="M2064" t="str">
            <v>V</v>
          </cell>
          <cell r="N2064">
            <v>38461.761469907404</v>
          </cell>
          <cell r="O2064" t="str">
            <v>GCHATEAUGIRON</v>
          </cell>
          <cell r="P2064">
            <v>38681.436006944445</v>
          </cell>
        </row>
        <row r="2065">
          <cell r="A2065" t="str">
            <v>1985</v>
          </cell>
          <cell r="B2065" t="str">
            <v>CZ</v>
          </cell>
          <cell r="C2065" t="str">
            <v>ME_SC</v>
          </cell>
          <cell r="D2065" t="str">
            <v>A00</v>
          </cell>
          <cell r="E2065" t="str">
            <v>FTE</v>
          </cell>
          <cell r="F2065" t="str">
            <v>T</v>
          </cell>
          <cell r="G2065" t="str">
            <v>TOTAL</v>
          </cell>
          <cell r="H2065" t="str">
            <v>RSE</v>
          </cell>
          <cell r="J2065" t="str">
            <v>:</v>
          </cell>
          <cell r="K2065" t="str">
            <v>NC</v>
          </cell>
          <cell r="M2065" t="str">
            <v>V</v>
          </cell>
          <cell r="N2065">
            <v>38461.761469907404</v>
          </cell>
          <cell r="O2065" t="str">
            <v>GCHATEAUGIRON</v>
          </cell>
          <cell r="P2065">
            <v>38681.435960648145</v>
          </cell>
        </row>
        <row r="2066">
          <cell r="A2066" t="str">
            <v>1984</v>
          </cell>
          <cell r="B2066" t="str">
            <v>CZ</v>
          </cell>
          <cell r="C2066" t="str">
            <v>ME_SC</v>
          </cell>
          <cell r="D2066" t="str">
            <v>A00</v>
          </cell>
          <cell r="E2066" t="str">
            <v>FTE</v>
          </cell>
          <cell r="F2066" t="str">
            <v>T</v>
          </cell>
          <cell r="G2066" t="str">
            <v>TOTAL</v>
          </cell>
          <cell r="H2066" t="str">
            <v>RSE</v>
          </cell>
          <cell r="J2066" t="str">
            <v>:</v>
          </cell>
          <cell r="K2066" t="str">
            <v>NC</v>
          </cell>
          <cell r="M2066" t="str">
            <v>V</v>
          </cell>
          <cell r="N2066">
            <v>38461.761469907404</v>
          </cell>
          <cell r="O2066" t="str">
            <v>GCHATEAUGIRON</v>
          </cell>
          <cell r="P2066">
            <v>38681.435925925929</v>
          </cell>
        </row>
        <row r="2067">
          <cell r="A2067" t="str">
            <v>1983</v>
          </cell>
          <cell r="B2067" t="str">
            <v>CZ</v>
          </cell>
          <cell r="C2067" t="str">
            <v>ME_SC</v>
          </cell>
          <cell r="D2067" t="str">
            <v>A00</v>
          </cell>
          <cell r="E2067" t="str">
            <v>FTE</v>
          </cell>
          <cell r="F2067" t="str">
            <v>T</v>
          </cell>
          <cell r="G2067" t="str">
            <v>TOTAL</v>
          </cell>
          <cell r="H2067" t="str">
            <v>RSE</v>
          </cell>
          <cell r="J2067" t="str">
            <v>:</v>
          </cell>
          <cell r="K2067" t="str">
            <v>NC</v>
          </cell>
          <cell r="M2067" t="str">
            <v>V</v>
          </cell>
          <cell r="N2067">
            <v>38461.761469907404</v>
          </cell>
          <cell r="O2067" t="str">
            <v>GCHATEAUGIRON</v>
          </cell>
          <cell r="P2067">
            <v>38681.435891203706</v>
          </cell>
        </row>
        <row r="2068">
          <cell r="A2068" t="str">
            <v>1982</v>
          </cell>
          <cell r="B2068" t="str">
            <v>CZ</v>
          </cell>
          <cell r="C2068" t="str">
            <v>ME_SC</v>
          </cell>
          <cell r="D2068" t="str">
            <v>A00</v>
          </cell>
          <cell r="E2068" t="str">
            <v>FTE</v>
          </cell>
          <cell r="F2068" t="str">
            <v>T</v>
          </cell>
          <cell r="G2068" t="str">
            <v>TOTAL</v>
          </cell>
          <cell r="H2068" t="str">
            <v>RSE</v>
          </cell>
          <cell r="J2068" t="str">
            <v>:</v>
          </cell>
          <cell r="K2068" t="str">
            <v>NC</v>
          </cell>
          <cell r="M2068" t="str">
            <v>V</v>
          </cell>
          <cell r="N2068">
            <v>38461.761469907404</v>
          </cell>
          <cell r="O2068" t="str">
            <v>GCHATEAUGIRON</v>
          </cell>
          <cell r="P2068">
            <v>38681.435868055552</v>
          </cell>
        </row>
        <row r="2069">
          <cell r="A2069" t="str">
            <v>1981</v>
          </cell>
          <cell r="B2069" t="str">
            <v>CZ</v>
          </cell>
          <cell r="C2069" t="str">
            <v>ME_SC</v>
          </cell>
          <cell r="D2069" t="str">
            <v>A00</v>
          </cell>
          <cell r="E2069" t="str">
            <v>FTE</v>
          </cell>
          <cell r="F2069" t="str">
            <v>T</v>
          </cell>
          <cell r="G2069" t="str">
            <v>TOTAL</v>
          </cell>
          <cell r="H2069" t="str">
            <v>RSE</v>
          </cell>
          <cell r="J2069" t="str">
            <v>:</v>
          </cell>
          <cell r="K2069" t="str">
            <v>NC</v>
          </cell>
          <cell r="M2069" t="str">
            <v>V</v>
          </cell>
          <cell r="N2069">
            <v>38461.761469907404</v>
          </cell>
          <cell r="O2069" t="str">
            <v>GCHATEAUGIRON</v>
          </cell>
          <cell r="P2069">
            <v>38681.435833333337</v>
          </cell>
        </row>
        <row r="2070">
          <cell r="A2070" t="str">
            <v>1980</v>
          </cell>
          <cell r="B2070" t="str">
            <v>CZ</v>
          </cell>
          <cell r="C2070" t="str">
            <v>ME_SC</v>
          </cell>
          <cell r="D2070" t="str">
            <v>A00</v>
          </cell>
          <cell r="E2070" t="str">
            <v>FTE</v>
          </cell>
          <cell r="F2070" t="str">
            <v>T</v>
          </cell>
          <cell r="G2070" t="str">
            <v>TOTAL</v>
          </cell>
          <cell r="H2070" t="str">
            <v>RSE</v>
          </cell>
          <cell r="J2070" t="str">
            <v>:</v>
          </cell>
          <cell r="K2070" t="str">
            <v>NC</v>
          </cell>
          <cell r="M2070" t="str">
            <v>V</v>
          </cell>
          <cell r="N2070">
            <v>38461.761469907404</v>
          </cell>
          <cell r="O2070" t="str">
            <v>GCHATEAUGIRON</v>
          </cell>
          <cell r="P2070">
            <v>38681.435810185183</v>
          </cell>
        </row>
        <row r="2071">
          <cell r="A2071" t="str">
            <v>2002</v>
          </cell>
          <cell r="B2071" t="str">
            <v>EE</v>
          </cell>
          <cell r="C2071" t="str">
            <v>ME_SC</v>
          </cell>
          <cell r="D2071" t="str">
            <v>A00</v>
          </cell>
          <cell r="E2071" t="str">
            <v>FTE</v>
          </cell>
          <cell r="F2071" t="str">
            <v>T</v>
          </cell>
          <cell r="G2071" t="str">
            <v>TOTAL</v>
          </cell>
          <cell r="H2071" t="str">
            <v>RSE</v>
          </cell>
          <cell r="I2071">
            <v>176</v>
          </cell>
          <cell r="K2071" t="str">
            <v>MS</v>
          </cell>
          <cell r="M2071" t="str">
            <v>V</v>
          </cell>
          <cell r="N2071">
            <v>38461.761469907404</v>
          </cell>
          <cell r="O2071" t="str">
            <v>GCHATEAUGIRON</v>
          </cell>
          <cell r="P2071">
            <v>38681.438240740739</v>
          </cell>
          <cell r="Q2071" t="str">
            <v>gchateaug</v>
          </cell>
        </row>
        <row r="2072">
          <cell r="A2072" t="str">
            <v>2001</v>
          </cell>
          <cell r="B2072" t="str">
            <v>EE</v>
          </cell>
          <cell r="C2072" t="str">
            <v>ME_SC</v>
          </cell>
          <cell r="D2072" t="str">
            <v>A00</v>
          </cell>
          <cell r="E2072" t="str">
            <v>FTE</v>
          </cell>
          <cell r="F2072" t="str">
            <v>T</v>
          </cell>
          <cell r="G2072" t="str">
            <v>TOTAL</v>
          </cell>
          <cell r="H2072" t="str">
            <v>RSE</v>
          </cell>
          <cell r="J2072" t="str">
            <v>:</v>
          </cell>
          <cell r="K2072" t="str">
            <v>NC</v>
          </cell>
          <cell r="M2072" t="str">
            <v>V</v>
          </cell>
          <cell r="N2072">
            <v>38461.761469907404</v>
          </cell>
          <cell r="O2072" t="str">
            <v>GCHATEAUGIRON</v>
          </cell>
          <cell r="P2072">
            <v>38681.437928240739</v>
          </cell>
        </row>
        <row r="2073">
          <cell r="A2073" t="str">
            <v>2000</v>
          </cell>
          <cell r="B2073" t="str">
            <v>EE</v>
          </cell>
          <cell r="C2073" t="str">
            <v>ME_SC</v>
          </cell>
          <cell r="D2073" t="str">
            <v>A00</v>
          </cell>
          <cell r="E2073" t="str">
            <v>FTE</v>
          </cell>
          <cell r="F2073" t="str">
            <v>T</v>
          </cell>
          <cell r="G2073" t="str">
            <v>TOTAL</v>
          </cell>
          <cell r="H2073" t="str">
            <v>RSE</v>
          </cell>
          <cell r="J2073" t="str">
            <v>:</v>
          </cell>
          <cell r="K2073" t="str">
            <v>NC</v>
          </cell>
          <cell r="M2073" t="str">
            <v>V</v>
          </cell>
          <cell r="N2073">
            <v>38461.761469907404</v>
          </cell>
          <cell r="O2073" t="str">
            <v>GCHATEAUGIRON</v>
          </cell>
          <cell r="P2073">
            <v>38681.437673611108</v>
          </cell>
        </row>
        <row r="2074">
          <cell r="A2074" t="str">
            <v>1999</v>
          </cell>
          <cell r="B2074" t="str">
            <v>EE</v>
          </cell>
          <cell r="C2074" t="str">
            <v>ME_SC</v>
          </cell>
          <cell r="D2074" t="str">
            <v>A00</v>
          </cell>
          <cell r="E2074" t="str">
            <v>FTE</v>
          </cell>
          <cell r="F2074" t="str">
            <v>T</v>
          </cell>
          <cell r="G2074" t="str">
            <v>TOTAL</v>
          </cell>
          <cell r="H2074" t="str">
            <v>RSE</v>
          </cell>
          <cell r="J2074" t="str">
            <v>:</v>
          </cell>
          <cell r="K2074" t="str">
            <v>NC</v>
          </cell>
          <cell r="M2074" t="str">
            <v>V</v>
          </cell>
          <cell r="N2074">
            <v>38461.761469907404</v>
          </cell>
          <cell r="O2074" t="str">
            <v>GCHATEAUGIRON</v>
          </cell>
          <cell r="P2074">
            <v>38681.437442129631</v>
          </cell>
        </row>
        <row r="2075">
          <cell r="A2075" t="str">
            <v>1998</v>
          </cell>
          <cell r="B2075" t="str">
            <v>EE</v>
          </cell>
          <cell r="C2075" t="str">
            <v>ME_SC</v>
          </cell>
          <cell r="D2075" t="str">
            <v>A00</v>
          </cell>
          <cell r="E2075" t="str">
            <v>FTE</v>
          </cell>
          <cell r="F2075" t="str">
            <v>T</v>
          </cell>
          <cell r="G2075" t="str">
            <v>TOTAL</v>
          </cell>
          <cell r="H2075" t="str">
            <v>RSE</v>
          </cell>
          <cell r="J2075" t="str">
            <v>:</v>
          </cell>
          <cell r="K2075" t="str">
            <v>NC</v>
          </cell>
          <cell r="M2075" t="str">
            <v>V</v>
          </cell>
          <cell r="N2075">
            <v>38461.761469907404</v>
          </cell>
          <cell r="O2075" t="str">
            <v>GCHATEAUGIRON</v>
          </cell>
          <cell r="P2075">
            <v>38681.437210648146</v>
          </cell>
        </row>
        <row r="2076">
          <cell r="A2076" t="str">
            <v>1997</v>
          </cell>
          <cell r="B2076" t="str">
            <v>EE</v>
          </cell>
          <cell r="C2076" t="str">
            <v>ME_SC</v>
          </cell>
          <cell r="D2076" t="str">
            <v>A00</v>
          </cell>
          <cell r="E2076" t="str">
            <v>FTE</v>
          </cell>
          <cell r="F2076" t="str">
            <v>T</v>
          </cell>
          <cell r="G2076" t="str">
            <v>TOTAL</v>
          </cell>
          <cell r="H2076" t="str">
            <v>RSE</v>
          </cell>
          <cell r="J2076" t="str">
            <v>:</v>
          </cell>
          <cell r="K2076" t="str">
            <v>NC</v>
          </cell>
          <cell r="M2076" t="str">
            <v>V</v>
          </cell>
          <cell r="N2076">
            <v>38461.761469907404</v>
          </cell>
          <cell r="O2076" t="str">
            <v>GCHATEAUGIRON</v>
          </cell>
          <cell r="P2076">
            <v>38681.437013888892</v>
          </cell>
        </row>
        <row r="2077">
          <cell r="A2077" t="str">
            <v>1996</v>
          </cell>
          <cell r="B2077" t="str">
            <v>EE</v>
          </cell>
          <cell r="C2077" t="str">
            <v>ME_SC</v>
          </cell>
          <cell r="D2077" t="str">
            <v>A00</v>
          </cell>
          <cell r="E2077" t="str">
            <v>FTE</v>
          </cell>
          <cell r="F2077" t="str">
            <v>T</v>
          </cell>
          <cell r="G2077" t="str">
            <v>TOTAL</v>
          </cell>
          <cell r="H2077" t="str">
            <v>RSE</v>
          </cell>
          <cell r="J2077" t="str">
            <v>:</v>
          </cell>
          <cell r="K2077" t="str">
            <v>NC</v>
          </cell>
          <cell r="M2077" t="str">
            <v>V</v>
          </cell>
          <cell r="N2077">
            <v>38461.761469907404</v>
          </cell>
          <cell r="O2077" t="str">
            <v>GCHATEAUGIRON</v>
          </cell>
          <cell r="P2077">
            <v>38681.436851851853</v>
          </cell>
        </row>
        <row r="2078">
          <cell r="A2078" t="str">
            <v>1995</v>
          </cell>
          <cell r="B2078" t="str">
            <v>EE</v>
          </cell>
          <cell r="C2078" t="str">
            <v>ME_SC</v>
          </cell>
          <cell r="D2078" t="str">
            <v>A00</v>
          </cell>
          <cell r="E2078" t="str">
            <v>FTE</v>
          </cell>
          <cell r="F2078" t="str">
            <v>T</v>
          </cell>
          <cell r="G2078" t="str">
            <v>TOTAL</v>
          </cell>
          <cell r="H2078" t="str">
            <v>RSE</v>
          </cell>
          <cell r="J2078" t="str">
            <v>:</v>
          </cell>
          <cell r="K2078" t="str">
            <v>NC</v>
          </cell>
          <cell r="M2078" t="str">
            <v>V</v>
          </cell>
          <cell r="N2078">
            <v>38461.761469907404</v>
          </cell>
          <cell r="O2078" t="str">
            <v>GCHATEAUGIRON</v>
          </cell>
          <cell r="P2078">
            <v>38681.436701388891</v>
          </cell>
        </row>
        <row r="2079">
          <cell r="A2079" t="str">
            <v>1994</v>
          </cell>
          <cell r="B2079" t="str">
            <v>EE</v>
          </cell>
          <cell r="C2079" t="str">
            <v>ME_SC</v>
          </cell>
          <cell r="D2079" t="str">
            <v>A00</v>
          </cell>
          <cell r="E2079" t="str">
            <v>FTE</v>
          </cell>
          <cell r="F2079" t="str">
            <v>T</v>
          </cell>
          <cell r="G2079" t="str">
            <v>TOTAL</v>
          </cell>
          <cell r="H2079" t="str">
            <v>RSE</v>
          </cell>
          <cell r="J2079" t="str">
            <v>:</v>
          </cell>
          <cell r="K2079" t="str">
            <v>NC</v>
          </cell>
          <cell r="M2079" t="str">
            <v>V</v>
          </cell>
          <cell r="N2079">
            <v>38461.761469907404</v>
          </cell>
          <cell r="O2079" t="str">
            <v>GCHATEAUGIRON</v>
          </cell>
          <cell r="P2079">
            <v>38681.436574074076</v>
          </cell>
        </row>
        <row r="2080">
          <cell r="A2080" t="str">
            <v>1993</v>
          </cell>
          <cell r="B2080" t="str">
            <v>EE</v>
          </cell>
          <cell r="C2080" t="str">
            <v>ME_SC</v>
          </cell>
          <cell r="D2080" t="str">
            <v>A00</v>
          </cell>
          <cell r="E2080" t="str">
            <v>FTE</v>
          </cell>
          <cell r="F2080" t="str">
            <v>T</v>
          </cell>
          <cell r="G2080" t="str">
            <v>TOTAL</v>
          </cell>
          <cell r="H2080" t="str">
            <v>RSE</v>
          </cell>
          <cell r="J2080" t="str">
            <v>:</v>
          </cell>
          <cell r="K2080" t="str">
            <v>NC</v>
          </cell>
          <cell r="M2080" t="str">
            <v>V</v>
          </cell>
          <cell r="N2080">
            <v>38461.761469907404</v>
          </cell>
          <cell r="O2080" t="str">
            <v>GCHATEAUGIRON</v>
          </cell>
          <cell r="P2080">
            <v>38681.436469907407</v>
          </cell>
        </row>
        <row r="2081">
          <cell r="A2081" t="str">
            <v>1992</v>
          </cell>
          <cell r="B2081" t="str">
            <v>EE</v>
          </cell>
          <cell r="C2081" t="str">
            <v>ME_SC</v>
          </cell>
          <cell r="D2081" t="str">
            <v>A00</v>
          </cell>
          <cell r="E2081" t="str">
            <v>FTE</v>
          </cell>
          <cell r="F2081" t="str">
            <v>T</v>
          </cell>
          <cell r="G2081" t="str">
            <v>TOTAL</v>
          </cell>
          <cell r="H2081" t="str">
            <v>RSE</v>
          </cell>
          <cell r="J2081" t="str">
            <v>:</v>
          </cell>
          <cell r="K2081" t="str">
            <v>NC</v>
          </cell>
          <cell r="M2081" t="str">
            <v>V</v>
          </cell>
          <cell r="N2081">
            <v>38461.761469907404</v>
          </cell>
          <cell r="O2081" t="str">
            <v>GCHATEAUGIRON</v>
          </cell>
          <cell r="P2081">
            <v>38681.436377314814</v>
          </cell>
        </row>
        <row r="2082">
          <cell r="A2082" t="str">
            <v>1991</v>
          </cell>
          <cell r="B2082" t="str">
            <v>EE</v>
          </cell>
          <cell r="C2082" t="str">
            <v>ME_SC</v>
          </cell>
          <cell r="D2082" t="str">
            <v>A00</v>
          </cell>
          <cell r="E2082" t="str">
            <v>FTE</v>
          </cell>
          <cell r="F2082" t="str">
            <v>T</v>
          </cell>
          <cell r="G2082" t="str">
            <v>TOTAL</v>
          </cell>
          <cell r="H2082" t="str">
            <v>RSE</v>
          </cell>
          <cell r="J2082" t="str">
            <v>:</v>
          </cell>
          <cell r="K2082" t="str">
            <v>NC</v>
          </cell>
          <cell r="M2082" t="str">
            <v>V</v>
          </cell>
          <cell r="N2082">
            <v>38461.761469907404</v>
          </cell>
          <cell r="O2082" t="str">
            <v>GCHATEAUGIRON</v>
          </cell>
          <cell r="P2082">
            <v>38681.436296296299</v>
          </cell>
        </row>
        <row r="2083">
          <cell r="A2083" t="str">
            <v>1990</v>
          </cell>
          <cell r="B2083" t="str">
            <v>EE</v>
          </cell>
          <cell r="C2083" t="str">
            <v>ME_SC</v>
          </cell>
          <cell r="D2083" t="str">
            <v>A00</v>
          </cell>
          <cell r="E2083" t="str">
            <v>FTE</v>
          </cell>
          <cell r="F2083" t="str">
            <v>T</v>
          </cell>
          <cell r="G2083" t="str">
            <v>TOTAL</v>
          </cell>
          <cell r="H2083" t="str">
            <v>RSE</v>
          </cell>
          <cell r="J2083" t="str">
            <v>:</v>
          </cell>
          <cell r="K2083" t="str">
            <v>NC</v>
          </cell>
          <cell r="M2083" t="str">
            <v>V</v>
          </cell>
          <cell r="N2083">
            <v>38461.761469907404</v>
          </cell>
          <cell r="O2083" t="str">
            <v>GCHATEAUGIRON</v>
          </cell>
          <cell r="P2083">
            <v>38681.436226851853</v>
          </cell>
        </row>
        <row r="2084">
          <cell r="A2084" t="str">
            <v>1989</v>
          </cell>
          <cell r="B2084" t="str">
            <v>EE</v>
          </cell>
          <cell r="C2084" t="str">
            <v>ME_SC</v>
          </cell>
          <cell r="D2084" t="str">
            <v>A00</v>
          </cell>
          <cell r="E2084" t="str">
            <v>FTE</v>
          </cell>
          <cell r="F2084" t="str">
            <v>T</v>
          </cell>
          <cell r="G2084" t="str">
            <v>TOTAL</v>
          </cell>
          <cell r="H2084" t="str">
            <v>RSE</v>
          </cell>
          <cell r="J2084" t="str">
            <v>:</v>
          </cell>
          <cell r="K2084" t="str">
            <v>NC</v>
          </cell>
          <cell r="M2084" t="str">
            <v>V</v>
          </cell>
          <cell r="N2084">
            <v>38461.761469907404</v>
          </cell>
          <cell r="O2084" t="str">
            <v>GCHATEAUGIRON</v>
          </cell>
          <cell r="P2084">
            <v>38681.436168981483</v>
          </cell>
        </row>
        <row r="2085">
          <cell r="A2085" t="str">
            <v>1988</v>
          </cell>
          <cell r="B2085" t="str">
            <v>EE</v>
          </cell>
          <cell r="C2085" t="str">
            <v>ME_SC</v>
          </cell>
          <cell r="D2085" t="str">
            <v>A00</v>
          </cell>
          <cell r="E2085" t="str">
            <v>FTE</v>
          </cell>
          <cell r="F2085" t="str">
            <v>T</v>
          </cell>
          <cell r="G2085" t="str">
            <v>TOTAL</v>
          </cell>
          <cell r="H2085" t="str">
            <v>RSE</v>
          </cell>
          <cell r="J2085" t="str">
            <v>:</v>
          </cell>
          <cell r="K2085" t="str">
            <v>NC</v>
          </cell>
          <cell r="M2085" t="str">
            <v>V</v>
          </cell>
          <cell r="N2085">
            <v>38461.761469907404</v>
          </cell>
          <cell r="O2085" t="str">
            <v>GCHATEAUGIRON</v>
          </cell>
          <cell r="P2085">
            <v>38681.436111111114</v>
          </cell>
        </row>
        <row r="2086">
          <cell r="A2086" t="str">
            <v>1987</v>
          </cell>
          <cell r="B2086" t="str">
            <v>EE</v>
          </cell>
          <cell r="C2086" t="str">
            <v>ME_SC</v>
          </cell>
          <cell r="D2086" t="str">
            <v>A00</v>
          </cell>
          <cell r="E2086" t="str">
            <v>FTE</v>
          </cell>
          <cell r="F2086" t="str">
            <v>T</v>
          </cell>
          <cell r="G2086" t="str">
            <v>TOTAL</v>
          </cell>
          <cell r="H2086" t="str">
            <v>RSE</v>
          </cell>
          <cell r="J2086" t="str">
            <v>:</v>
          </cell>
          <cell r="K2086" t="str">
            <v>NC</v>
          </cell>
          <cell r="M2086" t="str">
            <v>V</v>
          </cell>
          <cell r="N2086">
            <v>38461.761469907404</v>
          </cell>
          <cell r="O2086" t="str">
            <v>GCHATEAUGIRON</v>
          </cell>
          <cell r="P2086">
            <v>38681.436053240737</v>
          </cell>
        </row>
        <row r="2087">
          <cell r="A2087" t="str">
            <v>1986</v>
          </cell>
          <cell r="B2087" t="str">
            <v>EE</v>
          </cell>
          <cell r="C2087" t="str">
            <v>ME_SC</v>
          </cell>
          <cell r="D2087" t="str">
            <v>A00</v>
          </cell>
          <cell r="E2087" t="str">
            <v>FTE</v>
          </cell>
          <cell r="F2087" t="str">
            <v>T</v>
          </cell>
          <cell r="G2087" t="str">
            <v>TOTAL</v>
          </cell>
          <cell r="H2087" t="str">
            <v>RSE</v>
          </cell>
          <cell r="J2087" t="str">
            <v>:</v>
          </cell>
          <cell r="K2087" t="str">
            <v>NC</v>
          </cell>
          <cell r="M2087" t="str">
            <v>V</v>
          </cell>
          <cell r="N2087">
            <v>38461.761469907404</v>
          </cell>
          <cell r="O2087" t="str">
            <v>GCHATEAUGIRON</v>
          </cell>
          <cell r="P2087">
            <v>38681.436006944445</v>
          </cell>
        </row>
        <row r="2088">
          <cell r="A2088" t="str">
            <v>1982</v>
          </cell>
          <cell r="B2088" t="str">
            <v>PT</v>
          </cell>
          <cell r="C2088" t="str">
            <v>HUM</v>
          </cell>
          <cell r="D2088" t="str">
            <v>A00</v>
          </cell>
          <cell r="E2088" t="str">
            <v>FTE</v>
          </cell>
          <cell r="F2088" t="str">
            <v>T</v>
          </cell>
          <cell r="G2088" t="str">
            <v>TOTAL</v>
          </cell>
          <cell r="H2088" t="str">
            <v>RSE</v>
          </cell>
          <cell r="J2088" t="str">
            <v>:</v>
          </cell>
          <cell r="K2088" t="str">
            <v>NC</v>
          </cell>
          <cell r="M2088" t="str">
            <v>V</v>
          </cell>
          <cell r="N2088">
            <v>38461.761388888888</v>
          </cell>
          <cell r="O2088" t="str">
            <v>GCHATEAUGIRON</v>
          </cell>
          <cell r="P2088">
            <v>38681.435879629629</v>
          </cell>
        </row>
        <row r="2089">
          <cell r="A2089" t="str">
            <v>1981</v>
          </cell>
          <cell r="B2089" t="str">
            <v>PT</v>
          </cell>
          <cell r="C2089" t="str">
            <v>HUM</v>
          </cell>
          <cell r="D2089" t="str">
            <v>A00</v>
          </cell>
          <cell r="E2089" t="str">
            <v>FTE</v>
          </cell>
          <cell r="F2089" t="str">
            <v>T</v>
          </cell>
          <cell r="G2089" t="str">
            <v>TOTAL</v>
          </cell>
          <cell r="H2089" t="str">
            <v>RSE</v>
          </cell>
          <cell r="J2089" t="str">
            <v>:</v>
          </cell>
          <cell r="K2089" t="str">
            <v>NC</v>
          </cell>
          <cell r="M2089" t="str">
            <v>V</v>
          </cell>
          <cell r="N2089">
            <v>38461.761388888888</v>
          </cell>
          <cell r="O2089" t="str">
            <v>GCHATEAUGIRON</v>
          </cell>
          <cell r="P2089">
            <v>38681.435844907406</v>
          </cell>
        </row>
        <row r="2090">
          <cell r="A2090" t="str">
            <v>1980</v>
          </cell>
          <cell r="B2090" t="str">
            <v>PT</v>
          </cell>
          <cell r="C2090" t="str">
            <v>HUM</v>
          </cell>
          <cell r="D2090" t="str">
            <v>A00</v>
          </cell>
          <cell r="E2090" t="str">
            <v>FTE</v>
          </cell>
          <cell r="F2090" t="str">
            <v>T</v>
          </cell>
          <cell r="G2090" t="str">
            <v>TOTAL</v>
          </cell>
          <cell r="H2090" t="str">
            <v>RSE</v>
          </cell>
          <cell r="J2090" t="str">
            <v>:</v>
          </cell>
          <cell r="K2090" t="str">
            <v>NC</v>
          </cell>
          <cell r="M2090" t="str">
            <v>V</v>
          </cell>
          <cell r="N2090">
            <v>38461.761388888888</v>
          </cell>
          <cell r="O2090" t="str">
            <v>GCHATEAUGIRON</v>
          </cell>
          <cell r="P2090">
            <v>38681.43582175926</v>
          </cell>
        </row>
        <row r="2091">
          <cell r="A2091" t="str">
            <v>2002</v>
          </cell>
          <cell r="B2091" t="str">
            <v>SI</v>
          </cell>
          <cell r="C2091" t="str">
            <v>HUM</v>
          </cell>
          <cell r="D2091" t="str">
            <v>A00</v>
          </cell>
          <cell r="E2091" t="str">
            <v>FTE</v>
          </cell>
          <cell r="F2091" t="str">
            <v>T</v>
          </cell>
          <cell r="G2091" t="str">
            <v>TOTAL</v>
          </cell>
          <cell r="H2091" t="str">
            <v>RSE</v>
          </cell>
          <cell r="I2091">
            <v>181</v>
          </cell>
          <cell r="K2091" t="str">
            <v>MS</v>
          </cell>
          <cell r="M2091" t="str">
            <v>V</v>
          </cell>
          <cell r="N2091">
            <v>38461.761388888888</v>
          </cell>
          <cell r="O2091" t="str">
            <v>GCHATEAUGIRON</v>
          </cell>
          <cell r="P2091">
            <v>38681.438402777778</v>
          </cell>
          <cell r="Q2091" t="str">
            <v>gchateaug</v>
          </cell>
        </row>
        <row r="2092">
          <cell r="A2092" t="str">
            <v>2000</v>
          </cell>
          <cell r="B2092" t="str">
            <v>BG</v>
          </cell>
          <cell r="C2092" t="str">
            <v>HUM</v>
          </cell>
          <cell r="D2092" t="str">
            <v>A00</v>
          </cell>
          <cell r="E2092" t="str">
            <v>FTE</v>
          </cell>
          <cell r="F2092" t="str">
            <v>T</v>
          </cell>
          <cell r="G2092" t="str">
            <v>TOTAL</v>
          </cell>
          <cell r="H2092" t="str">
            <v>RSE</v>
          </cell>
          <cell r="I2092">
            <v>934</v>
          </cell>
          <cell r="K2092" t="str">
            <v>NC</v>
          </cell>
          <cell r="M2092" t="str">
            <v>V</v>
          </cell>
          <cell r="N2092">
            <v>38461.761388888888</v>
          </cell>
          <cell r="O2092" t="str">
            <v>GCHATEAUGIRON</v>
          </cell>
          <cell r="P2092">
            <v>38681.437615740739</v>
          </cell>
        </row>
        <row r="2093">
          <cell r="A2093" t="str">
            <v>1999</v>
          </cell>
          <cell r="B2093" t="str">
            <v>BG</v>
          </cell>
          <cell r="C2093" t="str">
            <v>HUM</v>
          </cell>
          <cell r="D2093" t="str">
            <v>A00</v>
          </cell>
          <cell r="E2093" t="str">
            <v>FTE</v>
          </cell>
          <cell r="F2093" t="str">
            <v>T</v>
          </cell>
          <cell r="G2093" t="str">
            <v>TOTAL</v>
          </cell>
          <cell r="H2093" t="str">
            <v>RSE</v>
          </cell>
          <cell r="J2093" t="str">
            <v>:</v>
          </cell>
          <cell r="K2093" t="str">
            <v>NC</v>
          </cell>
          <cell r="M2093" t="str">
            <v>V</v>
          </cell>
          <cell r="N2093">
            <v>38461.761388888888</v>
          </cell>
          <cell r="O2093" t="str">
            <v>GCHATEAUGIRON</v>
          </cell>
          <cell r="P2093">
            <v>38681.437372685185</v>
          </cell>
        </row>
        <row r="2094">
          <cell r="A2094" t="str">
            <v>1998</v>
          </cell>
          <cell r="B2094" t="str">
            <v>BG</v>
          </cell>
          <cell r="C2094" t="str">
            <v>HUM</v>
          </cell>
          <cell r="D2094" t="str">
            <v>A00</v>
          </cell>
          <cell r="E2094" t="str">
            <v>FTE</v>
          </cell>
          <cell r="F2094" t="str">
            <v>T</v>
          </cell>
          <cell r="G2094" t="str">
            <v>TOTAL</v>
          </cell>
          <cell r="H2094" t="str">
            <v>RSE</v>
          </cell>
          <cell r="J2094" t="str">
            <v>:</v>
          </cell>
          <cell r="K2094" t="str">
            <v>NC</v>
          </cell>
          <cell r="M2094" t="str">
            <v>V</v>
          </cell>
          <cell r="N2094">
            <v>38461.761388888888</v>
          </cell>
          <cell r="O2094" t="str">
            <v>GCHATEAUGIRON</v>
          </cell>
          <cell r="P2094">
            <v>38681.437164351853</v>
          </cell>
        </row>
        <row r="2095">
          <cell r="A2095" t="str">
            <v>1997</v>
          </cell>
          <cell r="B2095" t="str">
            <v>BG</v>
          </cell>
          <cell r="C2095" t="str">
            <v>HUM</v>
          </cell>
          <cell r="D2095" t="str">
            <v>A00</v>
          </cell>
          <cell r="E2095" t="str">
            <v>FTE</v>
          </cell>
          <cell r="F2095" t="str">
            <v>T</v>
          </cell>
          <cell r="G2095" t="str">
            <v>TOTAL</v>
          </cell>
          <cell r="H2095" t="str">
            <v>RSE</v>
          </cell>
          <cell r="J2095" t="str">
            <v>:</v>
          </cell>
          <cell r="K2095" t="str">
            <v>NC</v>
          </cell>
          <cell r="M2095" t="str">
            <v>V</v>
          </cell>
          <cell r="N2095">
            <v>38461.761388888888</v>
          </cell>
          <cell r="O2095" t="str">
            <v>GCHATEAUGIRON</v>
          </cell>
          <cell r="P2095">
            <v>38681.436967592592</v>
          </cell>
        </row>
        <row r="2096">
          <cell r="A2096" t="str">
            <v>1996</v>
          </cell>
          <cell r="B2096" t="str">
            <v>BG</v>
          </cell>
          <cell r="C2096" t="str">
            <v>HUM</v>
          </cell>
          <cell r="D2096" t="str">
            <v>A00</v>
          </cell>
          <cell r="E2096" t="str">
            <v>FTE</v>
          </cell>
          <cell r="F2096" t="str">
            <v>T</v>
          </cell>
          <cell r="G2096" t="str">
            <v>TOTAL</v>
          </cell>
          <cell r="H2096" t="str">
            <v>RSE</v>
          </cell>
          <cell r="J2096" t="str">
            <v>:</v>
          </cell>
          <cell r="K2096" t="str">
            <v>NC</v>
          </cell>
          <cell r="M2096" t="str">
            <v>V</v>
          </cell>
          <cell r="N2096">
            <v>38461.761388888888</v>
          </cell>
          <cell r="O2096" t="str">
            <v>GCHATEAUGIRON</v>
          </cell>
          <cell r="P2096">
            <v>38681.436805555553</v>
          </cell>
        </row>
        <row r="2097">
          <cell r="A2097" t="str">
            <v>1995</v>
          </cell>
          <cell r="B2097" t="str">
            <v>BG</v>
          </cell>
          <cell r="C2097" t="str">
            <v>HUM</v>
          </cell>
          <cell r="D2097" t="str">
            <v>A00</v>
          </cell>
          <cell r="E2097" t="str">
            <v>FTE</v>
          </cell>
          <cell r="F2097" t="str">
            <v>T</v>
          </cell>
          <cell r="G2097" t="str">
            <v>TOTAL</v>
          </cell>
          <cell r="H2097" t="str">
            <v>RSE</v>
          </cell>
          <cell r="J2097" t="str">
            <v>:</v>
          </cell>
          <cell r="K2097" t="str">
            <v>NC</v>
          </cell>
          <cell r="M2097" t="str">
            <v>V</v>
          </cell>
          <cell r="N2097">
            <v>38461.761388888888</v>
          </cell>
          <cell r="O2097" t="str">
            <v>GCHATEAUGIRON</v>
          </cell>
          <cell r="P2097">
            <v>38681.436666666668</v>
          </cell>
        </row>
        <row r="2098">
          <cell r="A2098" t="str">
            <v>1994</v>
          </cell>
          <cell r="B2098" t="str">
            <v>BG</v>
          </cell>
          <cell r="C2098" t="str">
            <v>HUM</v>
          </cell>
          <cell r="D2098" t="str">
            <v>A00</v>
          </cell>
          <cell r="E2098" t="str">
            <v>FTE</v>
          </cell>
          <cell r="F2098" t="str">
            <v>T</v>
          </cell>
          <cell r="G2098" t="str">
            <v>TOTAL</v>
          </cell>
          <cell r="H2098" t="str">
            <v>RSE</v>
          </cell>
          <cell r="J2098" t="str">
            <v>:</v>
          </cell>
          <cell r="K2098" t="str">
            <v>NC</v>
          </cell>
          <cell r="M2098" t="str">
            <v>V</v>
          </cell>
          <cell r="N2098">
            <v>38461.761388888888</v>
          </cell>
          <cell r="O2098" t="str">
            <v>GCHATEAUGIRON</v>
          </cell>
          <cell r="P2098">
            <v>38681.436539351853</v>
          </cell>
        </row>
        <row r="2099">
          <cell r="A2099" t="str">
            <v>1993</v>
          </cell>
          <cell r="B2099" t="str">
            <v>BG</v>
          </cell>
          <cell r="C2099" t="str">
            <v>HUM</v>
          </cell>
          <cell r="D2099" t="str">
            <v>A00</v>
          </cell>
          <cell r="E2099" t="str">
            <v>FTE</v>
          </cell>
          <cell r="F2099" t="str">
            <v>T</v>
          </cell>
          <cell r="G2099" t="str">
            <v>TOTAL</v>
          </cell>
          <cell r="H2099" t="str">
            <v>RSE</v>
          </cell>
          <cell r="J2099" t="str">
            <v>:</v>
          </cell>
          <cell r="K2099" t="str">
            <v>NC</v>
          </cell>
          <cell r="M2099" t="str">
            <v>V</v>
          </cell>
          <cell r="N2099">
            <v>38461.761388888888</v>
          </cell>
          <cell r="O2099" t="str">
            <v>GCHATEAUGIRON</v>
          </cell>
          <cell r="P2099">
            <v>38681.43644675926</v>
          </cell>
        </row>
        <row r="2100">
          <cell r="A2100" t="str">
            <v>1992</v>
          </cell>
          <cell r="B2100" t="str">
            <v>BG</v>
          </cell>
          <cell r="C2100" t="str">
            <v>HUM</v>
          </cell>
          <cell r="D2100" t="str">
            <v>A00</v>
          </cell>
          <cell r="E2100" t="str">
            <v>FTE</v>
          </cell>
          <cell r="F2100" t="str">
            <v>T</v>
          </cell>
          <cell r="G2100" t="str">
            <v>TOTAL</v>
          </cell>
          <cell r="H2100" t="str">
            <v>RSE</v>
          </cell>
          <cell r="J2100" t="str">
            <v>:</v>
          </cell>
          <cell r="K2100" t="str">
            <v>NC</v>
          </cell>
          <cell r="M2100" t="str">
            <v>V</v>
          </cell>
          <cell r="N2100">
            <v>38461.761388888888</v>
          </cell>
          <cell r="O2100" t="str">
            <v>GCHATEAUGIRON</v>
          </cell>
          <cell r="P2100">
            <v>38681.436354166668</v>
          </cell>
        </row>
        <row r="2101">
          <cell r="A2101" t="str">
            <v>1991</v>
          </cell>
          <cell r="B2101" t="str">
            <v>BG</v>
          </cell>
          <cell r="C2101" t="str">
            <v>HUM</v>
          </cell>
          <cell r="D2101" t="str">
            <v>A00</v>
          </cell>
          <cell r="E2101" t="str">
            <v>FTE</v>
          </cell>
          <cell r="F2101" t="str">
            <v>T</v>
          </cell>
          <cell r="G2101" t="str">
            <v>TOTAL</v>
          </cell>
          <cell r="H2101" t="str">
            <v>RSE</v>
          </cell>
          <cell r="J2101" t="str">
            <v>:</v>
          </cell>
          <cell r="K2101" t="str">
            <v>NC</v>
          </cell>
          <cell r="M2101" t="str">
            <v>V</v>
          </cell>
          <cell r="N2101">
            <v>38461.761388888888</v>
          </cell>
          <cell r="O2101" t="str">
            <v>GCHATEAUGIRON</v>
          </cell>
          <cell r="P2101">
            <v>38681.436273148145</v>
          </cell>
        </row>
        <row r="2102">
          <cell r="A2102" t="str">
            <v>1990</v>
          </cell>
          <cell r="B2102" t="str">
            <v>BG</v>
          </cell>
          <cell r="C2102" t="str">
            <v>HUM</v>
          </cell>
          <cell r="D2102" t="str">
            <v>A00</v>
          </cell>
          <cell r="E2102" t="str">
            <v>FTE</v>
          </cell>
          <cell r="F2102" t="str">
            <v>T</v>
          </cell>
          <cell r="G2102" t="str">
            <v>TOTAL</v>
          </cell>
          <cell r="H2102" t="str">
            <v>RSE</v>
          </cell>
          <cell r="J2102" t="str">
            <v>:</v>
          </cell>
          <cell r="K2102" t="str">
            <v>NC</v>
          </cell>
          <cell r="M2102" t="str">
            <v>V</v>
          </cell>
          <cell r="N2102">
            <v>38461.761388888888</v>
          </cell>
          <cell r="O2102" t="str">
            <v>GCHATEAUGIRON</v>
          </cell>
          <cell r="P2102">
            <v>38681.436203703706</v>
          </cell>
        </row>
        <row r="2103">
          <cell r="A2103" t="str">
            <v>1989</v>
          </cell>
          <cell r="B2103" t="str">
            <v>BG</v>
          </cell>
          <cell r="C2103" t="str">
            <v>HUM</v>
          </cell>
          <cell r="D2103" t="str">
            <v>A00</v>
          </cell>
          <cell r="E2103" t="str">
            <v>FTE</v>
          </cell>
          <cell r="F2103" t="str">
            <v>T</v>
          </cell>
          <cell r="G2103" t="str">
            <v>TOTAL</v>
          </cell>
          <cell r="H2103" t="str">
            <v>RSE</v>
          </cell>
          <cell r="J2103" t="str">
            <v>:</v>
          </cell>
          <cell r="K2103" t="str">
            <v>NC</v>
          </cell>
          <cell r="M2103" t="str">
            <v>V</v>
          </cell>
          <cell r="N2103">
            <v>38461.761388888888</v>
          </cell>
          <cell r="O2103" t="str">
            <v>GCHATEAUGIRON</v>
          </cell>
          <cell r="P2103">
            <v>38681.436145833337</v>
          </cell>
        </row>
        <row r="2104">
          <cell r="A2104" t="str">
            <v>1988</v>
          </cell>
          <cell r="B2104" t="str">
            <v>BG</v>
          </cell>
          <cell r="C2104" t="str">
            <v>HUM</v>
          </cell>
          <cell r="D2104" t="str">
            <v>A00</v>
          </cell>
          <cell r="E2104" t="str">
            <v>FTE</v>
          </cell>
          <cell r="F2104" t="str">
            <v>T</v>
          </cell>
          <cell r="G2104" t="str">
            <v>TOTAL</v>
          </cell>
          <cell r="H2104" t="str">
            <v>RSE</v>
          </cell>
          <cell r="J2104" t="str">
            <v>:</v>
          </cell>
          <cell r="K2104" t="str">
            <v>NC</v>
          </cell>
          <cell r="M2104" t="str">
            <v>V</v>
          </cell>
          <cell r="N2104">
            <v>38461.761388888888</v>
          </cell>
          <cell r="O2104" t="str">
            <v>GCHATEAUGIRON</v>
          </cell>
          <cell r="P2104">
            <v>38681.43608796296</v>
          </cell>
        </row>
        <row r="2105">
          <cell r="A2105" t="str">
            <v>1987</v>
          </cell>
          <cell r="B2105" t="str">
            <v>BG</v>
          </cell>
          <cell r="C2105" t="str">
            <v>HUM</v>
          </cell>
          <cell r="D2105" t="str">
            <v>A00</v>
          </cell>
          <cell r="E2105" t="str">
            <v>FTE</v>
          </cell>
          <cell r="F2105" t="str">
            <v>T</v>
          </cell>
          <cell r="G2105" t="str">
            <v>TOTAL</v>
          </cell>
          <cell r="H2105" t="str">
            <v>RSE</v>
          </cell>
          <cell r="J2105" t="str">
            <v>:</v>
          </cell>
          <cell r="K2105" t="str">
            <v>NC</v>
          </cell>
          <cell r="M2105" t="str">
            <v>V</v>
          </cell>
          <cell r="N2105">
            <v>38461.761388888888</v>
          </cell>
          <cell r="O2105" t="str">
            <v>GCHATEAUGIRON</v>
          </cell>
          <cell r="P2105">
            <v>38681.436041666668</v>
          </cell>
        </row>
        <row r="2106">
          <cell r="A2106" t="str">
            <v>1986</v>
          </cell>
          <cell r="B2106" t="str">
            <v>BG</v>
          </cell>
          <cell r="C2106" t="str">
            <v>HUM</v>
          </cell>
          <cell r="D2106" t="str">
            <v>A00</v>
          </cell>
          <cell r="E2106" t="str">
            <v>FTE</v>
          </cell>
          <cell r="F2106" t="str">
            <v>T</v>
          </cell>
          <cell r="G2106" t="str">
            <v>TOTAL</v>
          </cell>
          <cell r="H2106" t="str">
            <v>RSE</v>
          </cell>
          <cell r="J2106" t="str">
            <v>:</v>
          </cell>
          <cell r="K2106" t="str">
            <v>NC</v>
          </cell>
          <cell r="M2106" t="str">
            <v>V</v>
          </cell>
          <cell r="N2106">
            <v>38461.761388888888</v>
          </cell>
          <cell r="O2106" t="str">
            <v>GCHATEAUGIRON</v>
          </cell>
          <cell r="P2106">
            <v>38681.435995370368</v>
          </cell>
        </row>
        <row r="2107">
          <cell r="A2107" t="str">
            <v>1985</v>
          </cell>
          <cell r="B2107" t="str">
            <v>BG</v>
          </cell>
          <cell r="C2107" t="str">
            <v>HUM</v>
          </cell>
          <cell r="D2107" t="str">
            <v>A00</v>
          </cell>
          <cell r="E2107" t="str">
            <v>FTE</v>
          </cell>
          <cell r="F2107" t="str">
            <v>T</v>
          </cell>
          <cell r="G2107" t="str">
            <v>TOTAL</v>
          </cell>
          <cell r="H2107" t="str">
            <v>RSE</v>
          </cell>
          <cell r="J2107" t="str">
            <v>:</v>
          </cell>
          <cell r="K2107" t="str">
            <v>NC</v>
          </cell>
          <cell r="M2107" t="str">
            <v>V</v>
          </cell>
          <cell r="N2107">
            <v>38461.761388888888</v>
          </cell>
          <cell r="O2107" t="str">
            <v>GCHATEAUGIRON</v>
          </cell>
          <cell r="P2107">
            <v>38681.435960648145</v>
          </cell>
        </row>
        <row r="2108">
          <cell r="A2108" t="str">
            <v>1984</v>
          </cell>
          <cell r="B2108" t="str">
            <v>BG</v>
          </cell>
          <cell r="C2108" t="str">
            <v>HUM</v>
          </cell>
          <cell r="D2108" t="str">
            <v>A00</v>
          </cell>
          <cell r="E2108" t="str">
            <v>FTE</v>
          </cell>
          <cell r="F2108" t="str">
            <v>T</v>
          </cell>
          <cell r="G2108" t="str">
            <v>TOTAL</v>
          </cell>
          <cell r="H2108" t="str">
            <v>RSE</v>
          </cell>
          <cell r="J2108" t="str">
            <v>:</v>
          </cell>
          <cell r="K2108" t="str">
            <v>NC</v>
          </cell>
          <cell r="M2108" t="str">
            <v>V</v>
          </cell>
          <cell r="N2108">
            <v>38461.761388888888</v>
          </cell>
          <cell r="O2108" t="str">
            <v>GCHATEAUGIRON</v>
          </cell>
          <cell r="P2108">
            <v>38681.435914351852</v>
          </cell>
        </row>
        <row r="2109">
          <cell r="A2109" t="str">
            <v>1983</v>
          </cell>
          <cell r="B2109" t="str">
            <v>BG</v>
          </cell>
          <cell r="C2109" t="str">
            <v>HUM</v>
          </cell>
          <cell r="D2109" t="str">
            <v>A00</v>
          </cell>
          <cell r="E2109" t="str">
            <v>FTE</v>
          </cell>
          <cell r="F2109" t="str">
            <v>T</v>
          </cell>
          <cell r="G2109" t="str">
            <v>TOTAL</v>
          </cell>
          <cell r="H2109" t="str">
            <v>RSE</v>
          </cell>
          <cell r="J2109" t="str">
            <v>:</v>
          </cell>
          <cell r="K2109" t="str">
            <v>NC</v>
          </cell>
          <cell r="M2109" t="str">
            <v>V</v>
          </cell>
          <cell r="N2109">
            <v>38461.761388888888</v>
          </cell>
          <cell r="O2109" t="str">
            <v>GCHATEAUGIRON</v>
          </cell>
          <cell r="P2109">
            <v>38681.435891203706</v>
          </cell>
        </row>
        <row r="2110">
          <cell r="A2110" t="str">
            <v>1982</v>
          </cell>
          <cell r="B2110" t="str">
            <v>BG</v>
          </cell>
          <cell r="C2110" t="str">
            <v>HUM</v>
          </cell>
          <cell r="D2110" t="str">
            <v>A00</v>
          </cell>
          <cell r="E2110" t="str">
            <v>FTE</v>
          </cell>
          <cell r="F2110" t="str">
            <v>T</v>
          </cell>
          <cell r="G2110" t="str">
            <v>TOTAL</v>
          </cell>
          <cell r="H2110" t="str">
            <v>RSE</v>
          </cell>
          <cell r="J2110" t="str">
            <v>:</v>
          </cell>
          <cell r="K2110" t="str">
            <v>NC</v>
          </cell>
          <cell r="M2110" t="str">
            <v>V</v>
          </cell>
          <cell r="N2110">
            <v>38461.761388888888</v>
          </cell>
          <cell r="O2110" t="str">
            <v>GCHATEAUGIRON</v>
          </cell>
          <cell r="P2110">
            <v>38681.435856481483</v>
          </cell>
        </row>
        <row r="2111">
          <cell r="A2111" t="str">
            <v>1981</v>
          </cell>
          <cell r="B2111" t="str">
            <v>BG</v>
          </cell>
          <cell r="C2111" t="str">
            <v>HUM</v>
          </cell>
          <cell r="D2111" t="str">
            <v>A00</v>
          </cell>
          <cell r="E2111" t="str">
            <v>FTE</v>
          </cell>
          <cell r="F2111" t="str">
            <v>T</v>
          </cell>
          <cell r="G2111" t="str">
            <v>TOTAL</v>
          </cell>
          <cell r="H2111" t="str">
            <v>RSE</v>
          </cell>
          <cell r="J2111" t="str">
            <v>:</v>
          </cell>
          <cell r="K2111" t="str">
            <v>NC</v>
          </cell>
          <cell r="M2111" t="str">
            <v>V</v>
          </cell>
          <cell r="N2111">
            <v>38461.761388888888</v>
          </cell>
          <cell r="O2111" t="str">
            <v>GCHATEAUGIRON</v>
          </cell>
          <cell r="P2111">
            <v>38681.435833333337</v>
          </cell>
        </row>
        <row r="2112">
          <cell r="A2112" t="str">
            <v>1980</v>
          </cell>
          <cell r="B2112" t="str">
            <v>BG</v>
          </cell>
          <cell r="C2112" t="str">
            <v>HUM</v>
          </cell>
          <cell r="D2112" t="str">
            <v>A00</v>
          </cell>
          <cell r="E2112" t="str">
            <v>FTE</v>
          </cell>
          <cell r="F2112" t="str">
            <v>T</v>
          </cell>
          <cell r="G2112" t="str">
            <v>TOTAL</v>
          </cell>
          <cell r="H2112" t="str">
            <v>RSE</v>
          </cell>
          <cell r="J2112" t="str">
            <v>:</v>
          </cell>
          <cell r="K2112" t="str">
            <v>NC</v>
          </cell>
          <cell r="M2112" t="str">
            <v>V</v>
          </cell>
          <cell r="N2112">
            <v>38461.761388888888</v>
          </cell>
          <cell r="O2112" t="str">
            <v>GCHATEAUGIRON</v>
          </cell>
          <cell r="P2112">
            <v>38681.435798611114</v>
          </cell>
        </row>
        <row r="2113">
          <cell r="A2113" t="str">
            <v>2002</v>
          </cell>
          <cell r="B2113" t="str">
            <v>HR</v>
          </cell>
          <cell r="C2113" t="str">
            <v>HUM</v>
          </cell>
          <cell r="D2113" t="str">
            <v>A00</v>
          </cell>
          <cell r="E2113" t="str">
            <v>FTE</v>
          </cell>
          <cell r="F2113" t="str">
            <v>T</v>
          </cell>
          <cell r="G2113" t="str">
            <v>TOTAL</v>
          </cell>
          <cell r="H2113" t="str">
            <v>RSE</v>
          </cell>
          <cell r="I2113">
            <v>633</v>
          </cell>
          <cell r="K2113" t="str">
            <v>MS</v>
          </cell>
          <cell r="M2113" t="str">
            <v>V</v>
          </cell>
          <cell r="N2113">
            <v>38461.761388888888</v>
          </cell>
          <cell r="O2113" t="str">
            <v>GCHATEAUGIRON</v>
          </cell>
          <cell r="P2113">
            <v>38681.438263888886</v>
          </cell>
          <cell r="Q2113" t="str">
            <v>gchateaug</v>
          </cell>
        </row>
        <row r="2114">
          <cell r="A2114" t="str">
            <v>2001</v>
          </cell>
          <cell r="B2114" t="str">
            <v>HR</v>
          </cell>
          <cell r="C2114" t="str">
            <v>HUM</v>
          </cell>
          <cell r="D2114" t="str">
            <v>A00</v>
          </cell>
          <cell r="E2114" t="str">
            <v>FTE</v>
          </cell>
          <cell r="F2114" t="str">
            <v>T</v>
          </cell>
          <cell r="G2114" t="str">
            <v>TOTAL</v>
          </cell>
          <cell r="H2114" t="str">
            <v>RSE</v>
          </cell>
          <cell r="J2114" t="str">
            <v>:</v>
          </cell>
          <cell r="K2114" t="str">
            <v>NC</v>
          </cell>
          <cell r="M2114" t="str">
            <v>V</v>
          </cell>
          <cell r="N2114">
            <v>38461.761388888888</v>
          </cell>
          <cell r="O2114" t="str">
            <v>GCHATEAUGIRON</v>
          </cell>
          <cell r="P2114">
            <v>38681.437962962962</v>
          </cell>
        </row>
        <row r="2115">
          <cell r="A2115" t="str">
            <v>2000</v>
          </cell>
          <cell r="B2115" t="str">
            <v>HR</v>
          </cell>
          <cell r="C2115" t="str">
            <v>HUM</v>
          </cell>
          <cell r="D2115" t="str">
            <v>A00</v>
          </cell>
          <cell r="E2115" t="str">
            <v>FTE</v>
          </cell>
          <cell r="F2115" t="str">
            <v>T</v>
          </cell>
          <cell r="G2115" t="str">
            <v>TOTAL</v>
          </cell>
          <cell r="H2115" t="str">
            <v>RSE</v>
          </cell>
          <cell r="J2115" t="str">
            <v>:</v>
          </cell>
          <cell r="K2115" t="str">
            <v>NC</v>
          </cell>
          <cell r="M2115" t="str">
            <v>V</v>
          </cell>
          <cell r="N2115">
            <v>38461.761388888888</v>
          </cell>
          <cell r="O2115" t="str">
            <v>GCHATEAUGIRON</v>
          </cell>
          <cell r="P2115">
            <v>38681.437708333331</v>
          </cell>
        </row>
        <row r="2116">
          <cell r="A2116" t="str">
            <v>1999</v>
          </cell>
          <cell r="B2116" t="str">
            <v>HR</v>
          </cell>
          <cell r="C2116" t="str">
            <v>HUM</v>
          </cell>
          <cell r="D2116" t="str">
            <v>A00</v>
          </cell>
          <cell r="E2116" t="str">
            <v>FTE</v>
          </cell>
          <cell r="F2116" t="str">
            <v>T</v>
          </cell>
          <cell r="G2116" t="str">
            <v>TOTAL</v>
          </cell>
          <cell r="H2116" t="str">
            <v>RSE</v>
          </cell>
          <cell r="J2116" t="str">
            <v>:</v>
          </cell>
          <cell r="K2116" t="str">
            <v>NC</v>
          </cell>
          <cell r="M2116" t="str">
            <v>V</v>
          </cell>
          <cell r="N2116">
            <v>38461.761388888888</v>
          </cell>
          <cell r="O2116" t="str">
            <v>GCHATEAUGIRON</v>
          </cell>
          <cell r="P2116">
            <v>38681.437465277777</v>
          </cell>
        </row>
        <row r="2117">
          <cell r="A2117" t="str">
            <v>1998</v>
          </cell>
          <cell r="B2117" t="str">
            <v>HR</v>
          </cell>
          <cell r="C2117" t="str">
            <v>HUM</v>
          </cell>
          <cell r="D2117" t="str">
            <v>A00</v>
          </cell>
          <cell r="E2117" t="str">
            <v>FTE</v>
          </cell>
          <cell r="F2117" t="str">
            <v>T</v>
          </cell>
          <cell r="G2117" t="str">
            <v>TOTAL</v>
          </cell>
          <cell r="H2117" t="str">
            <v>RSE</v>
          </cell>
          <cell r="J2117" t="str">
            <v>:</v>
          </cell>
          <cell r="K2117" t="str">
            <v>NC</v>
          </cell>
          <cell r="M2117" t="str">
            <v>V</v>
          </cell>
          <cell r="N2117">
            <v>38461.761388888888</v>
          </cell>
          <cell r="O2117" t="str">
            <v>GCHATEAUGIRON</v>
          </cell>
          <cell r="P2117">
            <v>38681.4372337963</v>
          </cell>
        </row>
        <row r="2118">
          <cell r="A2118" t="str">
            <v>1997</v>
          </cell>
          <cell r="B2118" t="str">
            <v>HR</v>
          </cell>
          <cell r="C2118" t="str">
            <v>HUM</v>
          </cell>
          <cell r="D2118" t="str">
            <v>A00</v>
          </cell>
          <cell r="E2118" t="str">
            <v>FTE</v>
          </cell>
          <cell r="F2118" t="str">
            <v>T</v>
          </cell>
          <cell r="G2118" t="str">
            <v>TOTAL</v>
          </cell>
          <cell r="H2118" t="str">
            <v>RSE</v>
          </cell>
          <cell r="J2118" t="str">
            <v>:</v>
          </cell>
          <cell r="K2118" t="str">
            <v>NC</v>
          </cell>
          <cell r="M2118" t="str">
            <v>V</v>
          </cell>
          <cell r="N2118">
            <v>38461.761388888888</v>
          </cell>
          <cell r="O2118" t="str">
            <v>GCHATEAUGIRON</v>
          </cell>
          <cell r="P2118">
            <v>38681.437037037038</v>
          </cell>
        </row>
        <row r="2119">
          <cell r="A2119" t="str">
            <v>1996</v>
          </cell>
          <cell r="B2119" t="str">
            <v>HR</v>
          </cell>
          <cell r="C2119" t="str">
            <v>HUM</v>
          </cell>
          <cell r="D2119" t="str">
            <v>A00</v>
          </cell>
          <cell r="E2119" t="str">
            <v>FTE</v>
          </cell>
          <cell r="F2119" t="str">
            <v>T</v>
          </cell>
          <cell r="G2119" t="str">
            <v>TOTAL</v>
          </cell>
          <cell r="H2119" t="str">
            <v>RSE</v>
          </cell>
          <cell r="J2119" t="str">
            <v>:</v>
          </cell>
          <cell r="K2119" t="str">
            <v>NC</v>
          </cell>
          <cell r="M2119" t="str">
            <v>V</v>
          </cell>
          <cell r="N2119">
            <v>38461.761388888888</v>
          </cell>
          <cell r="O2119" t="str">
            <v>GCHATEAUGIRON</v>
          </cell>
          <cell r="P2119">
            <v>38681.436863425923</v>
          </cell>
        </row>
        <row r="2120">
          <cell r="A2120" t="str">
            <v>1995</v>
          </cell>
          <cell r="B2120" t="str">
            <v>HR</v>
          </cell>
          <cell r="C2120" t="str">
            <v>HUM</v>
          </cell>
          <cell r="D2120" t="str">
            <v>A00</v>
          </cell>
          <cell r="E2120" t="str">
            <v>FTE</v>
          </cell>
          <cell r="F2120" t="str">
            <v>T</v>
          </cell>
          <cell r="G2120" t="str">
            <v>TOTAL</v>
          </cell>
          <cell r="H2120" t="str">
            <v>RSE</v>
          </cell>
          <cell r="J2120" t="str">
            <v>:</v>
          </cell>
          <cell r="K2120" t="str">
            <v>NC</v>
          </cell>
          <cell r="M2120" t="str">
            <v>V</v>
          </cell>
          <cell r="N2120">
            <v>38461.761388888888</v>
          </cell>
          <cell r="O2120" t="str">
            <v>GCHATEAUGIRON</v>
          </cell>
          <cell r="P2120">
            <v>38681.436712962961</v>
          </cell>
        </row>
        <row r="2121">
          <cell r="A2121" t="str">
            <v>1994</v>
          </cell>
          <cell r="B2121" t="str">
            <v>HR</v>
          </cell>
          <cell r="C2121" t="str">
            <v>HUM</v>
          </cell>
          <cell r="D2121" t="str">
            <v>A00</v>
          </cell>
          <cell r="E2121" t="str">
            <v>FTE</v>
          </cell>
          <cell r="F2121" t="str">
            <v>T</v>
          </cell>
          <cell r="G2121" t="str">
            <v>TOTAL</v>
          </cell>
          <cell r="H2121" t="str">
            <v>RSE</v>
          </cell>
          <cell r="J2121" t="str">
            <v>:</v>
          </cell>
          <cell r="K2121" t="str">
            <v>NC</v>
          </cell>
          <cell r="M2121" t="str">
            <v>V</v>
          </cell>
          <cell r="N2121">
            <v>38461.761388888888</v>
          </cell>
          <cell r="O2121" t="str">
            <v>GCHATEAUGIRON</v>
          </cell>
          <cell r="P2121">
            <v>38681.436585648145</v>
          </cell>
        </row>
        <row r="2122">
          <cell r="A2122" t="str">
            <v>1993</v>
          </cell>
          <cell r="B2122" t="str">
            <v>HR</v>
          </cell>
          <cell r="C2122" t="str">
            <v>HUM</v>
          </cell>
          <cell r="D2122" t="str">
            <v>A00</v>
          </cell>
          <cell r="E2122" t="str">
            <v>FTE</v>
          </cell>
          <cell r="F2122" t="str">
            <v>T</v>
          </cell>
          <cell r="G2122" t="str">
            <v>TOTAL</v>
          </cell>
          <cell r="H2122" t="str">
            <v>RSE</v>
          </cell>
          <cell r="J2122" t="str">
            <v>:</v>
          </cell>
          <cell r="K2122" t="str">
            <v>NC</v>
          </cell>
          <cell r="M2122" t="str">
            <v>V</v>
          </cell>
          <cell r="N2122">
            <v>38461.761388888888</v>
          </cell>
          <cell r="O2122" t="str">
            <v>GCHATEAUGIRON</v>
          </cell>
          <cell r="P2122">
            <v>38681.436481481483</v>
          </cell>
        </row>
        <row r="2123">
          <cell r="A2123" t="str">
            <v>1992</v>
          </cell>
          <cell r="B2123" t="str">
            <v>HR</v>
          </cell>
          <cell r="C2123" t="str">
            <v>HUM</v>
          </cell>
          <cell r="D2123" t="str">
            <v>A00</v>
          </cell>
          <cell r="E2123" t="str">
            <v>FTE</v>
          </cell>
          <cell r="F2123" t="str">
            <v>T</v>
          </cell>
          <cell r="G2123" t="str">
            <v>TOTAL</v>
          </cell>
          <cell r="H2123" t="str">
            <v>RSE</v>
          </cell>
          <cell r="J2123" t="str">
            <v>:</v>
          </cell>
          <cell r="K2123" t="str">
            <v>NC</v>
          </cell>
          <cell r="M2123" t="str">
            <v>V</v>
          </cell>
          <cell r="N2123">
            <v>38461.761388888888</v>
          </cell>
          <cell r="O2123" t="str">
            <v>GCHATEAUGIRON</v>
          </cell>
          <cell r="P2123">
            <v>38681.436388888891</v>
          </cell>
        </row>
        <row r="2124">
          <cell r="A2124" t="str">
            <v>1991</v>
          </cell>
          <cell r="B2124" t="str">
            <v>HR</v>
          </cell>
          <cell r="C2124" t="str">
            <v>HUM</v>
          </cell>
          <cell r="D2124" t="str">
            <v>A00</v>
          </cell>
          <cell r="E2124" t="str">
            <v>FTE</v>
          </cell>
          <cell r="F2124" t="str">
            <v>T</v>
          </cell>
          <cell r="G2124" t="str">
            <v>TOTAL</v>
          </cell>
          <cell r="H2124" t="str">
            <v>RSE</v>
          </cell>
          <cell r="J2124" t="str">
            <v>:</v>
          </cell>
          <cell r="K2124" t="str">
            <v>NC</v>
          </cell>
          <cell r="M2124" t="str">
            <v>V</v>
          </cell>
          <cell r="N2124">
            <v>38461.761388888888</v>
          </cell>
          <cell r="O2124" t="str">
            <v>GCHATEAUGIRON</v>
          </cell>
          <cell r="P2124">
            <v>38681.436307870368</v>
          </cell>
        </row>
        <row r="2125">
          <cell r="A2125" t="str">
            <v>1990</v>
          </cell>
          <cell r="B2125" t="str">
            <v>HR</v>
          </cell>
          <cell r="C2125" t="str">
            <v>HUM</v>
          </cell>
          <cell r="D2125" t="str">
            <v>A00</v>
          </cell>
          <cell r="E2125" t="str">
            <v>FTE</v>
          </cell>
          <cell r="F2125" t="str">
            <v>T</v>
          </cell>
          <cell r="G2125" t="str">
            <v>TOTAL</v>
          </cell>
          <cell r="H2125" t="str">
            <v>RSE</v>
          </cell>
          <cell r="J2125" t="str">
            <v>:</v>
          </cell>
          <cell r="K2125" t="str">
            <v>NC</v>
          </cell>
          <cell r="M2125" t="str">
            <v>V</v>
          </cell>
          <cell r="N2125">
            <v>38461.761388888888</v>
          </cell>
          <cell r="O2125" t="str">
            <v>GCHATEAUGIRON</v>
          </cell>
          <cell r="P2125">
            <v>38681.436226851853</v>
          </cell>
        </row>
        <row r="2126">
          <cell r="A2126" t="str">
            <v>1989</v>
          </cell>
          <cell r="B2126" t="str">
            <v>HR</v>
          </cell>
          <cell r="C2126" t="str">
            <v>HUM</v>
          </cell>
          <cell r="D2126" t="str">
            <v>A00</v>
          </cell>
          <cell r="E2126" t="str">
            <v>FTE</v>
          </cell>
          <cell r="F2126" t="str">
            <v>T</v>
          </cell>
          <cell r="G2126" t="str">
            <v>TOTAL</v>
          </cell>
          <cell r="H2126" t="str">
            <v>RSE</v>
          </cell>
          <cell r="J2126" t="str">
            <v>:</v>
          </cell>
          <cell r="K2126" t="str">
            <v>NC</v>
          </cell>
          <cell r="M2126" t="str">
            <v>V</v>
          </cell>
          <cell r="N2126">
            <v>38461.761388888888</v>
          </cell>
          <cell r="O2126" t="str">
            <v>GCHATEAUGIRON</v>
          </cell>
          <cell r="P2126">
            <v>38681.436168981483</v>
          </cell>
        </row>
        <row r="2127">
          <cell r="A2127" t="str">
            <v>1988</v>
          </cell>
          <cell r="B2127" t="str">
            <v>HR</v>
          </cell>
          <cell r="C2127" t="str">
            <v>HUM</v>
          </cell>
          <cell r="D2127" t="str">
            <v>A00</v>
          </cell>
          <cell r="E2127" t="str">
            <v>FTE</v>
          </cell>
          <cell r="F2127" t="str">
            <v>T</v>
          </cell>
          <cell r="G2127" t="str">
            <v>TOTAL</v>
          </cell>
          <cell r="H2127" t="str">
            <v>RSE</v>
          </cell>
          <cell r="J2127" t="str">
            <v>:</v>
          </cell>
          <cell r="K2127" t="str">
            <v>NC</v>
          </cell>
          <cell r="M2127" t="str">
            <v>V</v>
          </cell>
          <cell r="N2127">
            <v>38461.761388888888</v>
          </cell>
          <cell r="O2127" t="str">
            <v>GCHATEAUGIRON</v>
          </cell>
          <cell r="P2127">
            <v>38681.436111111114</v>
          </cell>
        </row>
        <row r="2128">
          <cell r="A2128" t="str">
            <v>1987</v>
          </cell>
          <cell r="B2128" t="str">
            <v>HR</v>
          </cell>
          <cell r="C2128" t="str">
            <v>HUM</v>
          </cell>
          <cell r="D2128" t="str">
            <v>A00</v>
          </cell>
          <cell r="E2128" t="str">
            <v>FTE</v>
          </cell>
          <cell r="F2128" t="str">
            <v>T</v>
          </cell>
          <cell r="G2128" t="str">
            <v>TOTAL</v>
          </cell>
          <cell r="H2128" t="str">
            <v>RSE</v>
          </cell>
          <cell r="J2128" t="str">
            <v>:</v>
          </cell>
          <cell r="K2128" t="str">
            <v>NC</v>
          </cell>
          <cell r="M2128" t="str">
            <v>V</v>
          </cell>
          <cell r="N2128">
            <v>38461.761388888888</v>
          </cell>
          <cell r="O2128" t="str">
            <v>GCHATEAUGIRON</v>
          </cell>
          <cell r="P2128">
            <v>38681.436064814814</v>
          </cell>
        </row>
        <row r="2129">
          <cell r="A2129" t="str">
            <v>1993</v>
          </cell>
          <cell r="B2129" t="str">
            <v>EE</v>
          </cell>
          <cell r="C2129" t="str">
            <v>NOT_CLAS</v>
          </cell>
          <cell r="D2129" t="str">
            <v>A00</v>
          </cell>
          <cell r="E2129" t="str">
            <v>FTE</v>
          </cell>
          <cell r="F2129" t="str">
            <v>T</v>
          </cell>
          <cell r="G2129" t="str">
            <v>TOTAL</v>
          </cell>
          <cell r="H2129" t="str">
            <v>RSE</v>
          </cell>
          <cell r="J2129" t="str">
            <v>:</v>
          </cell>
          <cell r="K2129" t="str">
            <v>NC</v>
          </cell>
          <cell r="M2129" t="str">
            <v>V</v>
          </cell>
          <cell r="N2129">
            <v>38461.761412037034</v>
          </cell>
          <cell r="O2129" t="str">
            <v>GCHATEAUGIRON</v>
          </cell>
          <cell r="P2129">
            <v>38681.436469907407</v>
          </cell>
        </row>
        <row r="2130">
          <cell r="A2130" t="str">
            <v>1992</v>
          </cell>
          <cell r="B2130" t="str">
            <v>EE</v>
          </cell>
          <cell r="C2130" t="str">
            <v>NOT_CLAS</v>
          </cell>
          <cell r="D2130" t="str">
            <v>A00</v>
          </cell>
          <cell r="E2130" t="str">
            <v>FTE</v>
          </cell>
          <cell r="F2130" t="str">
            <v>T</v>
          </cell>
          <cell r="G2130" t="str">
            <v>TOTAL</v>
          </cell>
          <cell r="H2130" t="str">
            <v>RSE</v>
          </cell>
          <cell r="J2130" t="str">
            <v>:</v>
          </cell>
          <cell r="K2130" t="str">
            <v>NC</v>
          </cell>
          <cell r="M2130" t="str">
            <v>V</v>
          </cell>
          <cell r="N2130">
            <v>38461.761412037034</v>
          </cell>
          <cell r="O2130" t="str">
            <v>GCHATEAUGIRON</v>
          </cell>
          <cell r="P2130">
            <v>38681.436377314814</v>
          </cell>
        </row>
        <row r="2131">
          <cell r="A2131" t="str">
            <v>1991</v>
          </cell>
          <cell r="B2131" t="str">
            <v>EE</v>
          </cell>
          <cell r="C2131" t="str">
            <v>NOT_CLAS</v>
          </cell>
          <cell r="D2131" t="str">
            <v>A00</v>
          </cell>
          <cell r="E2131" t="str">
            <v>FTE</v>
          </cell>
          <cell r="F2131" t="str">
            <v>T</v>
          </cell>
          <cell r="G2131" t="str">
            <v>TOTAL</v>
          </cell>
          <cell r="H2131" t="str">
            <v>RSE</v>
          </cell>
          <cell r="J2131" t="str">
            <v>:</v>
          </cell>
          <cell r="K2131" t="str">
            <v>NC</v>
          </cell>
          <cell r="M2131" t="str">
            <v>V</v>
          </cell>
          <cell r="N2131">
            <v>38461.761412037034</v>
          </cell>
          <cell r="O2131" t="str">
            <v>GCHATEAUGIRON</v>
          </cell>
          <cell r="P2131">
            <v>38681.436296296299</v>
          </cell>
        </row>
        <row r="2132">
          <cell r="A2132" t="str">
            <v>1990</v>
          </cell>
          <cell r="B2132" t="str">
            <v>EE</v>
          </cell>
          <cell r="C2132" t="str">
            <v>NOT_CLAS</v>
          </cell>
          <cell r="D2132" t="str">
            <v>A00</v>
          </cell>
          <cell r="E2132" t="str">
            <v>FTE</v>
          </cell>
          <cell r="F2132" t="str">
            <v>T</v>
          </cell>
          <cell r="G2132" t="str">
            <v>TOTAL</v>
          </cell>
          <cell r="H2132" t="str">
            <v>RSE</v>
          </cell>
          <cell r="J2132" t="str">
            <v>:</v>
          </cell>
          <cell r="K2132" t="str">
            <v>NC</v>
          </cell>
          <cell r="M2132" t="str">
            <v>V</v>
          </cell>
          <cell r="N2132">
            <v>38461.761412037034</v>
          </cell>
          <cell r="O2132" t="str">
            <v>GCHATEAUGIRON</v>
          </cell>
          <cell r="P2132">
            <v>38681.436226851853</v>
          </cell>
        </row>
        <row r="2133">
          <cell r="A2133" t="str">
            <v>1989</v>
          </cell>
          <cell r="B2133" t="str">
            <v>EE</v>
          </cell>
          <cell r="C2133" t="str">
            <v>NOT_CLAS</v>
          </cell>
          <cell r="D2133" t="str">
            <v>A00</v>
          </cell>
          <cell r="E2133" t="str">
            <v>FTE</v>
          </cell>
          <cell r="F2133" t="str">
            <v>T</v>
          </cell>
          <cell r="G2133" t="str">
            <v>TOTAL</v>
          </cell>
          <cell r="H2133" t="str">
            <v>RSE</v>
          </cell>
          <cell r="J2133" t="str">
            <v>:</v>
          </cell>
          <cell r="K2133" t="str">
            <v>NC</v>
          </cell>
          <cell r="M2133" t="str">
            <v>V</v>
          </cell>
          <cell r="N2133">
            <v>38461.761412037034</v>
          </cell>
          <cell r="O2133" t="str">
            <v>GCHATEAUGIRON</v>
          </cell>
          <cell r="P2133">
            <v>38681.436168981483</v>
          </cell>
        </row>
        <row r="2134">
          <cell r="A2134" t="str">
            <v>1988</v>
          </cell>
          <cell r="B2134" t="str">
            <v>EE</v>
          </cell>
          <cell r="C2134" t="str">
            <v>NOT_CLAS</v>
          </cell>
          <cell r="D2134" t="str">
            <v>A00</v>
          </cell>
          <cell r="E2134" t="str">
            <v>FTE</v>
          </cell>
          <cell r="F2134" t="str">
            <v>T</v>
          </cell>
          <cell r="G2134" t="str">
            <v>TOTAL</v>
          </cell>
          <cell r="H2134" t="str">
            <v>RSE</v>
          </cell>
          <cell r="J2134" t="str">
            <v>:</v>
          </cell>
          <cell r="K2134" t="str">
            <v>NC</v>
          </cell>
          <cell r="M2134" t="str">
            <v>V</v>
          </cell>
          <cell r="N2134">
            <v>38461.761412037034</v>
          </cell>
          <cell r="O2134" t="str">
            <v>GCHATEAUGIRON</v>
          </cell>
          <cell r="P2134">
            <v>38681.436111111114</v>
          </cell>
        </row>
        <row r="2135">
          <cell r="A2135" t="str">
            <v>1987</v>
          </cell>
          <cell r="B2135" t="str">
            <v>EE</v>
          </cell>
          <cell r="C2135" t="str">
            <v>NOT_CLAS</v>
          </cell>
          <cell r="D2135" t="str">
            <v>A00</v>
          </cell>
          <cell r="E2135" t="str">
            <v>FTE</v>
          </cell>
          <cell r="F2135" t="str">
            <v>T</v>
          </cell>
          <cell r="G2135" t="str">
            <v>TOTAL</v>
          </cell>
          <cell r="H2135" t="str">
            <v>RSE</v>
          </cell>
          <cell r="J2135" t="str">
            <v>:</v>
          </cell>
          <cell r="K2135" t="str">
            <v>NC</v>
          </cell>
          <cell r="M2135" t="str">
            <v>V</v>
          </cell>
          <cell r="N2135">
            <v>38461.761412037034</v>
          </cell>
          <cell r="O2135" t="str">
            <v>GCHATEAUGIRON</v>
          </cell>
          <cell r="P2135">
            <v>38681.436053240737</v>
          </cell>
        </row>
        <row r="2136">
          <cell r="A2136" t="str">
            <v>1986</v>
          </cell>
          <cell r="B2136" t="str">
            <v>EE</v>
          </cell>
          <cell r="C2136" t="str">
            <v>NOT_CLAS</v>
          </cell>
          <cell r="D2136" t="str">
            <v>A00</v>
          </cell>
          <cell r="E2136" t="str">
            <v>FTE</v>
          </cell>
          <cell r="F2136" t="str">
            <v>T</v>
          </cell>
          <cell r="G2136" t="str">
            <v>TOTAL</v>
          </cell>
          <cell r="H2136" t="str">
            <v>RSE</v>
          </cell>
          <cell r="J2136" t="str">
            <v>:</v>
          </cell>
          <cell r="K2136" t="str">
            <v>NC</v>
          </cell>
          <cell r="M2136" t="str">
            <v>V</v>
          </cell>
          <cell r="N2136">
            <v>38461.761412037034</v>
          </cell>
          <cell r="O2136" t="str">
            <v>GCHATEAUGIRON</v>
          </cell>
          <cell r="P2136">
            <v>38681.436006944445</v>
          </cell>
        </row>
        <row r="2137">
          <cell r="A2137" t="str">
            <v>1985</v>
          </cell>
          <cell r="B2137" t="str">
            <v>EE</v>
          </cell>
          <cell r="C2137" t="str">
            <v>NOT_CLAS</v>
          </cell>
          <cell r="D2137" t="str">
            <v>A00</v>
          </cell>
          <cell r="E2137" t="str">
            <v>FTE</v>
          </cell>
          <cell r="F2137" t="str">
            <v>T</v>
          </cell>
          <cell r="G2137" t="str">
            <v>TOTAL</v>
          </cell>
          <cell r="H2137" t="str">
            <v>RSE</v>
          </cell>
          <cell r="J2137" t="str">
            <v>:</v>
          </cell>
          <cell r="K2137" t="str">
            <v>NC</v>
          </cell>
          <cell r="M2137" t="str">
            <v>V</v>
          </cell>
          <cell r="N2137">
            <v>38461.761412037034</v>
          </cell>
          <cell r="O2137" t="str">
            <v>GCHATEAUGIRON</v>
          </cell>
          <cell r="P2137">
            <v>38681.435972222222</v>
          </cell>
        </row>
        <row r="2138">
          <cell r="A2138" t="str">
            <v>1984</v>
          </cell>
          <cell r="B2138" t="str">
            <v>EE</v>
          </cell>
          <cell r="C2138" t="str">
            <v>NOT_CLAS</v>
          </cell>
          <cell r="D2138" t="str">
            <v>A00</v>
          </cell>
          <cell r="E2138" t="str">
            <v>FTE</v>
          </cell>
          <cell r="F2138" t="str">
            <v>T</v>
          </cell>
          <cell r="G2138" t="str">
            <v>TOTAL</v>
          </cell>
          <cell r="H2138" t="str">
            <v>RSE</v>
          </cell>
          <cell r="J2138" t="str">
            <v>:</v>
          </cell>
          <cell r="K2138" t="str">
            <v>NC</v>
          </cell>
          <cell r="M2138" t="str">
            <v>V</v>
          </cell>
          <cell r="N2138">
            <v>38461.761412037034</v>
          </cell>
          <cell r="O2138" t="str">
            <v>GCHATEAUGIRON</v>
          </cell>
          <cell r="P2138">
            <v>38681.435925925929</v>
          </cell>
        </row>
        <row r="2139">
          <cell r="A2139" t="str">
            <v>1983</v>
          </cell>
          <cell r="B2139" t="str">
            <v>EE</v>
          </cell>
          <cell r="C2139" t="str">
            <v>NOT_CLAS</v>
          </cell>
          <cell r="D2139" t="str">
            <v>A00</v>
          </cell>
          <cell r="E2139" t="str">
            <v>FTE</v>
          </cell>
          <cell r="F2139" t="str">
            <v>T</v>
          </cell>
          <cell r="G2139" t="str">
            <v>TOTAL</v>
          </cell>
          <cell r="H2139" t="str">
            <v>RSE</v>
          </cell>
          <cell r="J2139" t="str">
            <v>:</v>
          </cell>
          <cell r="K2139" t="str">
            <v>NC</v>
          </cell>
          <cell r="M2139" t="str">
            <v>V</v>
          </cell>
          <cell r="N2139">
            <v>38461.761412037034</v>
          </cell>
          <cell r="O2139" t="str">
            <v>GCHATEAUGIRON</v>
          </cell>
          <cell r="P2139">
            <v>38681.435891203706</v>
          </cell>
        </row>
        <row r="2140">
          <cell r="A2140" t="str">
            <v>1982</v>
          </cell>
          <cell r="B2140" t="str">
            <v>EE</v>
          </cell>
          <cell r="C2140" t="str">
            <v>NOT_CLAS</v>
          </cell>
          <cell r="D2140" t="str">
            <v>A00</v>
          </cell>
          <cell r="E2140" t="str">
            <v>FTE</v>
          </cell>
          <cell r="F2140" t="str">
            <v>T</v>
          </cell>
          <cell r="G2140" t="str">
            <v>TOTAL</v>
          </cell>
          <cell r="H2140" t="str">
            <v>RSE</v>
          </cell>
          <cell r="J2140" t="str">
            <v>:</v>
          </cell>
          <cell r="K2140" t="str">
            <v>NC</v>
          </cell>
          <cell r="M2140" t="str">
            <v>V</v>
          </cell>
          <cell r="N2140">
            <v>38461.761412037034</v>
          </cell>
          <cell r="O2140" t="str">
            <v>GCHATEAUGIRON</v>
          </cell>
          <cell r="P2140">
            <v>38681.435868055552</v>
          </cell>
        </row>
        <row r="2141">
          <cell r="A2141" t="str">
            <v>1981</v>
          </cell>
          <cell r="B2141" t="str">
            <v>EE</v>
          </cell>
          <cell r="C2141" t="str">
            <v>NOT_CLAS</v>
          </cell>
          <cell r="D2141" t="str">
            <v>A00</v>
          </cell>
          <cell r="E2141" t="str">
            <v>FTE</v>
          </cell>
          <cell r="F2141" t="str">
            <v>T</v>
          </cell>
          <cell r="G2141" t="str">
            <v>TOTAL</v>
          </cell>
          <cell r="H2141" t="str">
            <v>RSE</v>
          </cell>
          <cell r="J2141" t="str">
            <v>:</v>
          </cell>
          <cell r="K2141" t="str">
            <v>NC</v>
          </cell>
          <cell r="M2141" t="str">
            <v>V</v>
          </cell>
          <cell r="N2141">
            <v>38461.761412037034</v>
          </cell>
          <cell r="O2141" t="str">
            <v>GCHATEAUGIRON</v>
          </cell>
          <cell r="P2141">
            <v>38681.435844907406</v>
          </cell>
        </row>
        <row r="2142">
          <cell r="A2142" t="str">
            <v>1980</v>
          </cell>
          <cell r="B2142" t="str">
            <v>EE</v>
          </cell>
          <cell r="C2142" t="str">
            <v>NOT_CLAS</v>
          </cell>
          <cell r="D2142" t="str">
            <v>A00</v>
          </cell>
          <cell r="E2142" t="str">
            <v>FTE</v>
          </cell>
          <cell r="F2142" t="str">
            <v>T</v>
          </cell>
          <cell r="G2142" t="str">
            <v>TOTAL</v>
          </cell>
          <cell r="H2142" t="str">
            <v>RSE</v>
          </cell>
          <cell r="J2142" t="str">
            <v>:</v>
          </cell>
          <cell r="K2142" t="str">
            <v>NC</v>
          </cell>
          <cell r="M2142" t="str">
            <v>V</v>
          </cell>
          <cell r="N2142">
            <v>38461.761412037034</v>
          </cell>
          <cell r="O2142" t="str">
            <v>GCHATEAUGIRON</v>
          </cell>
          <cell r="P2142">
            <v>38681.435810185183</v>
          </cell>
        </row>
        <row r="2143">
          <cell r="A2143" t="str">
            <v>2002</v>
          </cell>
          <cell r="B2143" t="str">
            <v>PT</v>
          </cell>
          <cell r="C2143" t="str">
            <v>NOT_CLAS</v>
          </cell>
          <cell r="D2143" t="str">
            <v>A00</v>
          </cell>
          <cell r="E2143" t="str">
            <v>FTE</v>
          </cell>
          <cell r="F2143" t="str">
            <v>T</v>
          </cell>
          <cell r="G2143" t="str">
            <v>TOTAL</v>
          </cell>
          <cell r="H2143" t="str">
            <v>RSE</v>
          </cell>
          <cell r="I2143">
            <v>990.5</v>
          </cell>
          <cell r="J2143" t="str">
            <v>e</v>
          </cell>
          <cell r="K2143" t="str">
            <v>MS</v>
          </cell>
          <cell r="M2143" t="str">
            <v>V</v>
          </cell>
          <cell r="N2143">
            <v>38461.761412037034</v>
          </cell>
          <cell r="O2143" t="str">
            <v>GCHATEAUGIRON</v>
          </cell>
          <cell r="P2143">
            <v>38681.438356481478</v>
          </cell>
          <cell r="Q2143" t="str">
            <v>gchateaug</v>
          </cell>
        </row>
        <row r="2144">
          <cell r="A2144" t="str">
            <v>2001</v>
          </cell>
          <cell r="B2144" t="str">
            <v>PT</v>
          </cell>
          <cell r="C2144" t="str">
            <v>NOT_CLAS</v>
          </cell>
          <cell r="D2144" t="str">
            <v>A00</v>
          </cell>
          <cell r="E2144" t="str">
            <v>FTE</v>
          </cell>
          <cell r="F2144" t="str">
            <v>T</v>
          </cell>
          <cell r="G2144" t="str">
            <v>TOTAL</v>
          </cell>
          <cell r="H2144" t="str">
            <v>RSE</v>
          </cell>
          <cell r="I2144">
            <v>997</v>
          </cell>
          <cell r="K2144" t="str">
            <v>NC</v>
          </cell>
          <cell r="M2144" t="str">
            <v>V</v>
          </cell>
          <cell r="N2144">
            <v>38461.761412037034</v>
          </cell>
          <cell r="O2144" t="str">
            <v>GCHATEAUGIRON</v>
          </cell>
          <cell r="P2144">
            <v>38681.438043981485</v>
          </cell>
        </row>
        <row r="2145">
          <cell r="A2145" t="str">
            <v>2000</v>
          </cell>
          <cell r="B2145" t="str">
            <v>PT</v>
          </cell>
          <cell r="C2145" t="str">
            <v>NOT_CLAS</v>
          </cell>
          <cell r="D2145" t="str">
            <v>A00</v>
          </cell>
          <cell r="E2145" t="str">
            <v>FTE</v>
          </cell>
          <cell r="F2145" t="str">
            <v>T</v>
          </cell>
          <cell r="G2145" t="str">
            <v>TOTAL</v>
          </cell>
          <cell r="H2145" t="str">
            <v>RSE</v>
          </cell>
          <cell r="J2145" t="str">
            <v>:</v>
          </cell>
          <cell r="K2145" t="str">
            <v>NC</v>
          </cell>
          <cell r="M2145" t="str">
            <v>V</v>
          </cell>
          <cell r="N2145">
            <v>38461.761412037034</v>
          </cell>
          <cell r="O2145" t="str">
            <v>GCHATEAUGIRON</v>
          </cell>
          <cell r="P2145">
            <v>38681.437777777777</v>
          </cell>
        </row>
        <row r="2146">
          <cell r="A2146" t="str">
            <v>1999</v>
          </cell>
          <cell r="B2146" t="str">
            <v>PT</v>
          </cell>
          <cell r="C2146" t="str">
            <v>NOT_CLAS</v>
          </cell>
          <cell r="D2146" t="str">
            <v>A00</v>
          </cell>
          <cell r="E2146" t="str">
            <v>FTE</v>
          </cell>
          <cell r="F2146" t="str">
            <v>T</v>
          </cell>
          <cell r="G2146" t="str">
            <v>TOTAL</v>
          </cell>
          <cell r="H2146" t="str">
            <v>RSE</v>
          </cell>
          <cell r="J2146" t="str">
            <v>:</v>
          </cell>
          <cell r="K2146" t="str">
            <v>NC</v>
          </cell>
          <cell r="M2146" t="str">
            <v>V</v>
          </cell>
          <cell r="N2146">
            <v>38461.761412037034</v>
          </cell>
          <cell r="O2146" t="str">
            <v>GCHATEAUGIRON</v>
          </cell>
          <cell r="P2146">
            <v>38681.4375462963</v>
          </cell>
        </row>
        <row r="2147">
          <cell r="A2147" t="str">
            <v>1998</v>
          </cell>
          <cell r="B2147" t="str">
            <v>PT</v>
          </cell>
          <cell r="C2147" t="str">
            <v>NOT_CLAS</v>
          </cell>
          <cell r="D2147" t="str">
            <v>A00</v>
          </cell>
          <cell r="E2147" t="str">
            <v>FTE</v>
          </cell>
          <cell r="F2147" t="str">
            <v>T</v>
          </cell>
          <cell r="G2147" t="str">
            <v>TOTAL</v>
          </cell>
          <cell r="H2147" t="str">
            <v>RSE</v>
          </cell>
          <cell r="J2147" t="str">
            <v>:</v>
          </cell>
          <cell r="K2147" t="str">
            <v>NC</v>
          </cell>
          <cell r="M2147" t="str">
            <v>V</v>
          </cell>
          <cell r="N2147">
            <v>38461.761412037034</v>
          </cell>
          <cell r="O2147" t="str">
            <v>GCHATEAUGIRON</v>
          </cell>
          <cell r="P2147">
            <v>38681.437303240738</v>
          </cell>
        </row>
        <row r="2148">
          <cell r="A2148" t="str">
            <v>1997</v>
          </cell>
          <cell r="B2148" t="str">
            <v>PT</v>
          </cell>
          <cell r="C2148" t="str">
            <v>NOT_CLAS</v>
          </cell>
          <cell r="D2148" t="str">
            <v>A00</v>
          </cell>
          <cell r="E2148" t="str">
            <v>FTE</v>
          </cell>
          <cell r="F2148" t="str">
            <v>T</v>
          </cell>
          <cell r="G2148" t="str">
            <v>TOTAL</v>
          </cell>
          <cell r="H2148" t="str">
            <v>RSE</v>
          </cell>
          <cell r="J2148" t="str">
            <v>:</v>
          </cell>
          <cell r="K2148" t="str">
            <v>NC</v>
          </cell>
          <cell r="M2148" t="str">
            <v>V</v>
          </cell>
          <cell r="N2148">
            <v>38461.761412037034</v>
          </cell>
          <cell r="O2148" t="str">
            <v>GCHATEAUGIRON</v>
          </cell>
          <cell r="P2148">
            <v>38681.437106481484</v>
          </cell>
        </row>
        <row r="2149">
          <cell r="A2149" t="str">
            <v>1996</v>
          </cell>
          <cell r="B2149" t="str">
            <v>PT</v>
          </cell>
          <cell r="C2149" t="str">
            <v>NOT_CLAS</v>
          </cell>
          <cell r="D2149" t="str">
            <v>A00</v>
          </cell>
          <cell r="E2149" t="str">
            <v>FTE</v>
          </cell>
          <cell r="F2149" t="str">
            <v>T</v>
          </cell>
          <cell r="G2149" t="str">
            <v>TOTAL</v>
          </cell>
          <cell r="H2149" t="str">
            <v>RSE</v>
          </cell>
          <cell r="J2149" t="str">
            <v>:</v>
          </cell>
          <cell r="K2149" t="str">
            <v>NC</v>
          </cell>
          <cell r="M2149" t="str">
            <v>V</v>
          </cell>
          <cell r="N2149">
            <v>38461.761412037034</v>
          </cell>
          <cell r="O2149" t="str">
            <v>GCHATEAUGIRON</v>
          </cell>
          <cell r="P2149">
            <v>38681.436921296299</v>
          </cell>
        </row>
        <row r="2150">
          <cell r="A2150" t="str">
            <v>1995</v>
          </cell>
          <cell r="B2150" t="str">
            <v>PT</v>
          </cell>
          <cell r="C2150" t="str">
            <v>NOT_CLAS</v>
          </cell>
          <cell r="D2150" t="str">
            <v>A00</v>
          </cell>
          <cell r="E2150" t="str">
            <v>FTE</v>
          </cell>
          <cell r="F2150" t="str">
            <v>T</v>
          </cell>
          <cell r="G2150" t="str">
            <v>TOTAL</v>
          </cell>
          <cell r="H2150" t="str">
            <v>RSE</v>
          </cell>
          <cell r="J2150" t="str">
            <v>:</v>
          </cell>
          <cell r="K2150" t="str">
            <v>NC</v>
          </cell>
          <cell r="M2150" t="str">
            <v>V</v>
          </cell>
          <cell r="N2150">
            <v>38461.761412037034</v>
          </cell>
          <cell r="O2150" t="str">
            <v>GCHATEAUGIRON</v>
          </cell>
          <cell r="P2150">
            <v>38681.436759259261</v>
          </cell>
        </row>
        <row r="2151">
          <cell r="A2151" t="str">
            <v>1994</v>
          </cell>
          <cell r="B2151" t="str">
            <v>PT</v>
          </cell>
          <cell r="C2151" t="str">
            <v>NOT_CLAS</v>
          </cell>
          <cell r="D2151" t="str">
            <v>A00</v>
          </cell>
          <cell r="E2151" t="str">
            <v>FTE</v>
          </cell>
          <cell r="F2151" t="str">
            <v>T</v>
          </cell>
          <cell r="G2151" t="str">
            <v>TOTAL</v>
          </cell>
          <cell r="H2151" t="str">
            <v>RSE</v>
          </cell>
          <cell r="J2151" t="str">
            <v>:</v>
          </cell>
          <cell r="K2151" t="str">
            <v>NC</v>
          </cell>
          <cell r="M2151" t="str">
            <v>V</v>
          </cell>
          <cell r="N2151">
            <v>38461.761412037034</v>
          </cell>
          <cell r="O2151" t="str">
            <v>GCHATEAUGIRON</v>
          </cell>
          <cell r="P2151">
            <v>38681.436620370368</v>
          </cell>
        </row>
        <row r="2152">
          <cell r="A2152" t="str">
            <v>1993</v>
          </cell>
          <cell r="B2152" t="str">
            <v>PT</v>
          </cell>
          <cell r="C2152" t="str">
            <v>NOT_CLAS</v>
          </cell>
          <cell r="D2152" t="str">
            <v>A00</v>
          </cell>
          <cell r="E2152" t="str">
            <v>FTE</v>
          </cell>
          <cell r="F2152" t="str">
            <v>T</v>
          </cell>
          <cell r="G2152" t="str">
            <v>TOTAL</v>
          </cell>
          <cell r="H2152" t="str">
            <v>RSE</v>
          </cell>
          <cell r="J2152" t="str">
            <v>:</v>
          </cell>
          <cell r="K2152" t="str">
            <v>NC</v>
          </cell>
          <cell r="M2152" t="str">
            <v>V</v>
          </cell>
          <cell r="N2152">
            <v>38461.761412037034</v>
          </cell>
          <cell r="O2152" t="str">
            <v>GCHATEAUGIRON</v>
          </cell>
          <cell r="P2152">
            <v>38681.43650462963</v>
          </cell>
        </row>
        <row r="2153">
          <cell r="A2153" t="str">
            <v>1992</v>
          </cell>
          <cell r="B2153" t="str">
            <v>PT</v>
          </cell>
          <cell r="C2153" t="str">
            <v>NOT_CLAS</v>
          </cell>
          <cell r="D2153" t="str">
            <v>A00</v>
          </cell>
          <cell r="E2153" t="str">
            <v>FTE</v>
          </cell>
          <cell r="F2153" t="str">
            <v>T</v>
          </cell>
          <cell r="G2153" t="str">
            <v>TOTAL</v>
          </cell>
          <cell r="H2153" t="str">
            <v>RSE</v>
          </cell>
          <cell r="J2153" t="str">
            <v>:</v>
          </cell>
          <cell r="K2153" t="str">
            <v>NC</v>
          </cell>
          <cell r="M2153" t="str">
            <v>V</v>
          </cell>
          <cell r="N2153">
            <v>38461.761412037034</v>
          </cell>
          <cell r="O2153" t="str">
            <v>GCHATEAUGIRON</v>
          </cell>
          <cell r="P2153">
            <v>38681.436412037037</v>
          </cell>
        </row>
        <row r="2154">
          <cell r="A2154" t="str">
            <v>1991</v>
          </cell>
          <cell r="B2154" t="str">
            <v>PT</v>
          </cell>
          <cell r="C2154" t="str">
            <v>NOT_CLAS</v>
          </cell>
          <cell r="D2154" t="str">
            <v>A00</v>
          </cell>
          <cell r="E2154" t="str">
            <v>FTE</v>
          </cell>
          <cell r="F2154" t="str">
            <v>T</v>
          </cell>
          <cell r="G2154" t="str">
            <v>TOTAL</v>
          </cell>
          <cell r="H2154" t="str">
            <v>RSE</v>
          </cell>
          <cell r="J2154" t="str">
            <v>:</v>
          </cell>
          <cell r="K2154" t="str">
            <v>NC</v>
          </cell>
          <cell r="M2154" t="str">
            <v>V</v>
          </cell>
          <cell r="N2154">
            <v>38461.761412037034</v>
          </cell>
          <cell r="O2154" t="str">
            <v>GCHATEAUGIRON</v>
          </cell>
          <cell r="P2154">
            <v>38681.436331018522</v>
          </cell>
        </row>
        <row r="2155">
          <cell r="A2155" t="str">
            <v>1990</v>
          </cell>
          <cell r="B2155" t="str">
            <v>PT</v>
          </cell>
          <cell r="C2155" t="str">
            <v>NOT_CLAS</v>
          </cell>
          <cell r="D2155" t="str">
            <v>A00</v>
          </cell>
          <cell r="E2155" t="str">
            <v>FTE</v>
          </cell>
          <cell r="F2155" t="str">
            <v>T</v>
          </cell>
          <cell r="G2155" t="str">
            <v>TOTAL</v>
          </cell>
          <cell r="H2155" t="str">
            <v>RSE</v>
          </cell>
          <cell r="J2155" t="str">
            <v>:</v>
          </cell>
          <cell r="K2155" t="str">
            <v>NC</v>
          </cell>
          <cell r="M2155" t="str">
            <v>V</v>
          </cell>
          <cell r="N2155">
            <v>38461.761412037034</v>
          </cell>
          <cell r="O2155" t="str">
            <v>GCHATEAUGIRON</v>
          </cell>
          <cell r="P2155">
            <v>38681.436249999999</v>
          </cell>
        </row>
        <row r="2156">
          <cell r="A2156" t="str">
            <v>1989</v>
          </cell>
          <cell r="B2156" t="str">
            <v>PT</v>
          </cell>
          <cell r="C2156" t="str">
            <v>NOT_CLAS</v>
          </cell>
          <cell r="D2156" t="str">
            <v>A00</v>
          </cell>
          <cell r="E2156" t="str">
            <v>FTE</v>
          </cell>
          <cell r="F2156" t="str">
            <v>T</v>
          </cell>
          <cell r="G2156" t="str">
            <v>TOTAL</v>
          </cell>
          <cell r="H2156" t="str">
            <v>RSE</v>
          </cell>
          <cell r="J2156" t="str">
            <v>:</v>
          </cell>
          <cell r="K2156" t="str">
            <v>NC</v>
          </cell>
          <cell r="M2156" t="str">
            <v>V</v>
          </cell>
          <cell r="N2156">
            <v>38461.761412037034</v>
          </cell>
          <cell r="O2156" t="str">
            <v>GCHATEAUGIRON</v>
          </cell>
          <cell r="P2156">
            <v>38681.436192129629</v>
          </cell>
        </row>
        <row r="2157">
          <cell r="A2157" t="str">
            <v>1988</v>
          </cell>
          <cell r="B2157" t="str">
            <v>PT</v>
          </cell>
          <cell r="C2157" t="str">
            <v>NOT_CLAS</v>
          </cell>
          <cell r="D2157" t="str">
            <v>A00</v>
          </cell>
          <cell r="E2157" t="str">
            <v>FTE</v>
          </cell>
          <cell r="F2157" t="str">
            <v>T</v>
          </cell>
          <cell r="G2157" t="str">
            <v>TOTAL</v>
          </cell>
          <cell r="H2157" t="str">
            <v>RSE</v>
          </cell>
          <cell r="J2157" t="str">
            <v>:</v>
          </cell>
          <cell r="K2157" t="str">
            <v>NC</v>
          </cell>
          <cell r="M2157" t="str">
            <v>V</v>
          </cell>
          <cell r="N2157">
            <v>38461.761412037034</v>
          </cell>
          <cell r="O2157" t="str">
            <v>GCHATEAUGIRON</v>
          </cell>
          <cell r="P2157">
            <v>38681.43613425926</v>
          </cell>
        </row>
        <row r="2158">
          <cell r="A2158" t="str">
            <v>1987</v>
          </cell>
          <cell r="B2158" t="str">
            <v>PT</v>
          </cell>
          <cell r="C2158" t="str">
            <v>NOT_CLAS</v>
          </cell>
          <cell r="D2158" t="str">
            <v>A00</v>
          </cell>
          <cell r="E2158" t="str">
            <v>FTE</v>
          </cell>
          <cell r="F2158" t="str">
            <v>T</v>
          </cell>
          <cell r="G2158" t="str">
            <v>TOTAL</v>
          </cell>
          <cell r="H2158" t="str">
            <v>RSE</v>
          </cell>
          <cell r="J2158" t="str">
            <v>:</v>
          </cell>
          <cell r="K2158" t="str">
            <v>NC</v>
          </cell>
          <cell r="M2158" t="str">
            <v>V</v>
          </cell>
          <cell r="N2158">
            <v>38461.761412037034</v>
          </cell>
          <cell r="O2158" t="str">
            <v>GCHATEAUGIRON</v>
          </cell>
          <cell r="P2158">
            <v>38681.436076388891</v>
          </cell>
        </row>
        <row r="2159">
          <cell r="A2159" t="str">
            <v>1986</v>
          </cell>
          <cell r="B2159" t="str">
            <v>PT</v>
          </cell>
          <cell r="C2159" t="str">
            <v>NOT_CLAS</v>
          </cell>
          <cell r="D2159" t="str">
            <v>A00</v>
          </cell>
          <cell r="E2159" t="str">
            <v>FTE</v>
          </cell>
          <cell r="F2159" t="str">
            <v>T</v>
          </cell>
          <cell r="G2159" t="str">
            <v>TOTAL</v>
          </cell>
          <cell r="H2159" t="str">
            <v>RSE</v>
          </cell>
          <cell r="J2159" t="str">
            <v>:</v>
          </cell>
          <cell r="K2159" t="str">
            <v>NC</v>
          </cell>
          <cell r="M2159" t="str">
            <v>V</v>
          </cell>
          <cell r="N2159">
            <v>38461.761412037034</v>
          </cell>
          <cell r="O2159" t="str">
            <v>GCHATEAUGIRON</v>
          </cell>
          <cell r="P2159">
            <v>38681.436030092591</v>
          </cell>
        </row>
        <row r="2160">
          <cell r="A2160" t="str">
            <v>1985</v>
          </cell>
          <cell r="B2160" t="str">
            <v>PT</v>
          </cell>
          <cell r="C2160" t="str">
            <v>NOT_CLAS</v>
          </cell>
          <cell r="D2160" t="str">
            <v>A00</v>
          </cell>
          <cell r="E2160" t="str">
            <v>FTE</v>
          </cell>
          <cell r="F2160" t="str">
            <v>T</v>
          </cell>
          <cell r="G2160" t="str">
            <v>TOTAL</v>
          </cell>
          <cell r="H2160" t="str">
            <v>RSE</v>
          </cell>
          <cell r="J2160" t="str">
            <v>:</v>
          </cell>
          <cell r="K2160" t="str">
            <v>NC</v>
          </cell>
          <cell r="M2160" t="str">
            <v>V</v>
          </cell>
          <cell r="N2160">
            <v>38461.761412037034</v>
          </cell>
          <cell r="O2160" t="str">
            <v>GCHATEAUGIRON</v>
          </cell>
          <cell r="P2160">
            <v>38681.435983796298</v>
          </cell>
        </row>
        <row r="2161">
          <cell r="A2161" t="str">
            <v>1984</v>
          </cell>
          <cell r="B2161" t="str">
            <v>PT</v>
          </cell>
          <cell r="C2161" t="str">
            <v>NOT_CLAS</v>
          </cell>
          <cell r="D2161" t="str">
            <v>A00</v>
          </cell>
          <cell r="E2161" t="str">
            <v>FTE</v>
          </cell>
          <cell r="F2161" t="str">
            <v>T</v>
          </cell>
          <cell r="G2161" t="str">
            <v>TOTAL</v>
          </cell>
          <cell r="H2161" t="str">
            <v>RSE</v>
          </cell>
          <cell r="J2161" t="str">
            <v>:</v>
          </cell>
          <cell r="K2161" t="str">
            <v>NC</v>
          </cell>
          <cell r="M2161" t="str">
            <v>V</v>
          </cell>
          <cell r="N2161">
            <v>38461.761412037034</v>
          </cell>
          <cell r="O2161" t="str">
            <v>GCHATEAUGIRON</v>
          </cell>
          <cell r="P2161">
            <v>38681.435949074075</v>
          </cell>
        </row>
        <row r="2162">
          <cell r="A2162" t="str">
            <v>1983</v>
          </cell>
          <cell r="B2162" t="str">
            <v>PT</v>
          </cell>
          <cell r="C2162" t="str">
            <v>NOT_CLAS</v>
          </cell>
          <cell r="D2162" t="str">
            <v>A00</v>
          </cell>
          <cell r="E2162" t="str">
            <v>FTE</v>
          </cell>
          <cell r="F2162" t="str">
            <v>T</v>
          </cell>
          <cell r="G2162" t="str">
            <v>TOTAL</v>
          </cell>
          <cell r="H2162" t="str">
            <v>RSE</v>
          </cell>
          <cell r="J2162" t="str">
            <v>:</v>
          </cell>
          <cell r="K2162" t="str">
            <v>NC</v>
          </cell>
          <cell r="M2162" t="str">
            <v>V</v>
          </cell>
          <cell r="N2162">
            <v>38461.761412037034</v>
          </cell>
          <cell r="O2162" t="str">
            <v>GCHATEAUGIRON</v>
          </cell>
          <cell r="P2162">
            <v>38681.435914351852</v>
          </cell>
        </row>
        <row r="2163">
          <cell r="A2163" t="str">
            <v>1982</v>
          </cell>
          <cell r="B2163" t="str">
            <v>PT</v>
          </cell>
          <cell r="C2163" t="str">
            <v>NOT_CLAS</v>
          </cell>
          <cell r="D2163" t="str">
            <v>A00</v>
          </cell>
          <cell r="E2163" t="str">
            <v>FTE</v>
          </cell>
          <cell r="F2163" t="str">
            <v>T</v>
          </cell>
          <cell r="G2163" t="str">
            <v>TOTAL</v>
          </cell>
          <cell r="H2163" t="str">
            <v>RSE</v>
          </cell>
          <cell r="J2163" t="str">
            <v>:</v>
          </cell>
          <cell r="K2163" t="str">
            <v>NC</v>
          </cell>
          <cell r="M2163" t="str">
            <v>V</v>
          </cell>
          <cell r="N2163">
            <v>38461.761412037034</v>
          </cell>
          <cell r="O2163" t="str">
            <v>GCHATEAUGIRON</v>
          </cell>
          <cell r="P2163">
            <v>38681.435879629629</v>
          </cell>
        </row>
        <row r="2164">
          <cell r="A2164" t="str">
            <v>1981</v>
          </cell>
          <cell r="B2164" t="str">
            <v>PT</v>
          </cell>
          <cell r="C2164" t="str">
            <v>NOT_CLAS</v>
          </cell>
          <cell r="D2164" t="str">
            <v>A00</v>
          </cell>
          <cell r="E2164" t="str">
            <v>FTE</v>
          </cell>
          <cell r="F2164" t="str">
            <v>T</v>
          </cell>
          <cell r="G2164" t="str">
            <v>TOTAL</v>
          </cell>
          <cell r="H2164" t="str">
            <v>RSE</v>
          </cell>
          <cell r="J2164" t="str">
            <v>:</v>
          </cell>
          <cell r="K2164" t="str">
            <v>NC</v>
          </cell>
          <cell r="M2164" t="str">
            <v>V</v>
          </cell>
          <cell r="N2164">
            <v>38461.761412037034</v>
          </cell>
          <cell r="O2164" t="str">
            <v>GCHATEAUGIRON</v>
          </cell>
          <cell r="P2164">
            <v>38681.435844907406</v>
          </cell>
        </row>
        <row r="2165">
          <cell r="A2165" t="str">
            <v>1980</v>
          </cell>
          <cell r="B2165" t="str">
            <v>PT</v>
          </cell>
          <cell r="C2165" t="str">
            <v>NOT_CLAS</v>
          </cell>
          <cell r="D2165" t="str">
            <v>A00</v>
          </cell>
          <cell r="E2165" t="str">
            <v>FTE</v>
          </cell>
          <cell r="F2165" t="str">
            <v>T</v>
          </cell>
          <cell r="G2165" t="str">
            <v>TOTAL</v>
          </cell>
          <cell r="H2165" t="str">
            <v>RSE</v>
          </cell>
          <cell r="J2165" t="str">
            <v>:</v>
          </cell>
          <cell r="K2165" t="str">
            <v>NC</v>
          </cell>
          <cell r="M2165" t="str">
            <v>V</v>
          </cell>
          <cell r="N2165">
            <v>38461.761412037034</v>
          </cell>
          <cell r="O2165" t="str">
            <v>GCHATEAUGIRON</v>
          </cell>
          <cell r="P2165">
            <v>38681.43582175926</v>
          </cell>
        </row>
        <row r="2166">
          <cell r="A2166" t="str">
            <v>2002</v>
          </cell>
          <cell r="B2166" t="str">
            <v>SI</v>
          </cell>
          <cell r="C2166" t="str">
            <v>NOT_CLAS</v>
          </cell>
          <cell r="D2166" t="str">
            <v>A00</v>
          </cell>
          <cell r="E2166" t="str">
            <v>FTE</v>
          </cell>
          <cell r="F2166" t="str">
            <v>T</v>
          </cell>
          <cell r="G2166" t="str">
            <v>TOTAL</v>
          </cell>
          <cell r="H2166" t="str">
            <v>RSE</v>
          </cell>
          <cell r="I2166">
            <v>0</v>
          </cell>
          <cell r="K2166" t="str">
            <v>MS</v>
          </cell>
          <cell r="M2166" t="str">
            <v>V</v>
          </cell>
          <cell r="N2166">
            <v>38461.761412037034</v>
          </cell>
          <cell r="O2166" t="str">
            <v>GCHATEAUGIRON</v>
          </cell>
          <cell r="P2166">
            <v>38681.438414351855</v>
          </cell>
          <cell r="Q2166" t="str">
            <v>gchateaug</v>
          </cell>
        </row>
        <row r="2167">
          <cell r="A2167" t="str">
            <v>2001</v>
          </cell>
          <cell r="B2167" t="str">
            <v>SI</v>
          </cell>
          <cell r="C2167" t="str">
            <v>NOT_CLAS</v>
          </cell>
          <cell r="D2167" t="str">
            <v>A00</v>
          </cell>
          <cell r="E2167" t="str">
            <v>FTE</v>
          </cell>
          <cell r="F2167" t="str">
            <v>T</v>
          </cell>
          <cell r="G2167" t="str">
            <v>TOTAL</v>
          </cell>
          <cell r="H2167" t="str">
            <v>RSE</v>
          </cell>
          <cell r="J2167" t="str">
            <v>:</v>
          </cell>
          <cell r="K2167" t="str">
            <v>NC</v>
          </cell>
          <cell r="M2167" t="str">
            <v>V</v>
          </cell>
          <cell r="N2167">
            <v>38461.761412037034</v>
          </cell>
          <cell r="O2167" t="str">
            <v>GCHATEAUGIRON</v>
          </cell>
          <cell r="P2167">
            <v>38681.438090277778</v>
          </cell>
        </row>
        <row r="2168">
          <cell r="A2168" t="str">
            <v>2000</v>
          </cell>
          <cell r="B2168" t="str">
            <v>SI</v>
          </cell>
          <cell r="C2168" t="str">
            <v>NOT_CLAS</v>
          </cell>
          <cell r="D2168" t="str">
            <v>A00</v>
          </cell>
          <cell r="E2168" t="str">
            <v>FTE</v>
          </cell>
          <cell r="F2168" t="str">
            <v>T</v>
          </cell>
          <cell r="G2168" t="str">
            <v>TOTAL</v>
          </cell>
          <cell r="H2168" t="str">
            <v>RSE</v>
          </cell>
          <cell r="J2168" t="str">
            <v>:</v>
          </cell>
          <cell r="K2168" t="str">
            <v>NC</v>
          </cell>
          <cell r="M2168" t="str">
            <v>V</v>
          </cell>
          <cell r="N2168">
            <v>38461.761412037034</v>
          </cell>
          <cell r="O2168" t="str">
            <v>GCHATEAUGIRON</v>
          </cell>
          <cell r="P2168">
            <v>38681.4378125</v>
          </cell>
        </row>
        <row r="2169">
          <cell r="A2169" t="str">
            <v>1987</v>
          </cell>
          <cell r="B2169" t="str">
            <v>SI</v>
          </cell>
          <cell r="C2169" t="str">
            <v>NOT_CLAS</v>
          </cell>
          <cell r="D2169" t="str">
            <v>A00</v>
          </cell>
          <cell r="E2169" t="str">
            <v>FTE</v>
          </cell>
          <cell r="F2169" t="str">
            <v>T</v>
          </cell>
          <cell r="G2169" t="str">
            <v>TOTAL</v>
          </cell>
          <cell r="H2169" t="str">
            <v>RSE</v>
          </cell>
          <cell r="J2169" t="str">
            <v>:</v>
          </cell>
          <cell r="K2169" t="str">
            <v>NC</v>
          </cell>
          <cell r="M2169" t="str">
            <v>V</v>
          </cell>
          <cell r="N2169">
            <v>38461.761423611111</v>
          </cell>
          <cell r="O2169" t="str">
            <v>GCHATEAUGIRON</v>
          </cell>
          <cell r="P2169">
            <v>38681.43608796296</v>
          </cell>
        </row>
        <row r="2170">
          <cell r="A2170" t="str">
            <v>1986</v>
          </cell>
          <cell r="B2170" t="str">
            <v>SI</v>
          </cell>
          <cell r="C2170" t="str">
            <v>NOT_CLAS</v>
          </cell>
          <cell r="D2170" t="str">
            <v>A00</v>
          </cell>
          <cell r="E2170" t="str">
            <v>FTE</v>
          </cell>
          <cell r="F2170" t="str">
            <v>T</v>
          </cell>
          <cell r="G2170" t="str">
            <v>TOTAL</v>
          </cell>
          <cell r="H2170" t="str">
            <v>RSE</v>
          </cell>
          <cell r="J2170" t="str">
            <v>:</v>
          </cell>
          <cell r="K2170" t="str">
            <v>NC</v>
          </cell>
          <cell r="M2170" t="str">
            <v>V</v>
          </cell>
          <cell r="N2170">
            <v>38461.761423611111</v>
          </cell>
          <cell r="O2170" t="str">
            <v>GCHATEAUGIRON</v>
          </cell>
          <cell r="P2170">
            <v>38681.436030092591</v>
          </cell>
        </row>
        <row r="2171">
          <cell r="A2171" t="str">
            <v>1985</v>
          </cell>
          <cell r="B2171" t="str">
            <v>SI</v>
          </cell>
          <cell r="C2171" t="str">
            <v>NOT_CLAS</v>
          </cell>
          <cell r="D2171" t="str">
            <v>A00</v>
          </cell>
          <cell r="E2171" t="str">
            <v>FTE</v>
          </cell>
          <cell r="F2171" t="str">
            <v>T</v>
          </cell>
          <cell r="G2171" t="str">
            <v>TOTAL</v>
          </cell>
          <cell r="H2171" t="str">
            <v>RSE</v>
          </cell>
          <cell r="J2171" t="str">
            <v>:</v>
          </cell>
          <cell r="K2171" t="str">
            <v>NC</v>
          </cell>
          <cell r="M2171" t="str">
            <v>V</v>
          </cell>
          <cell r="N2171">
            <v>38461.761423611111</v>
          </cell>
          <cell r="O2171" t="str">
            <v>GCHATEAUGIRON</v>
          </cell>
          <cell r="P2171">
            <v>38681.435995370368</v>
          </cell>
        </row>
        <row r="2172">
          <cell r="A2172" t="str">
            <v>1984</v>
          </cell>
          <cell r="B2172" t="str">
            <v>SI</v>
          </cell>
          <cell r="C2172" t="str">
            <v>NOT_CLAS</v>
          </cell>
          <cell r="D2172" t="str">
            <v>A00</v>
          </cell>
          <cell r="E2172" t="str">
            <v>FTE</v>
          </cell>
          <cell r="F2172" t="str">
            <v>T</v>
          </cell>
          <cell r="G2172" t="str">
            <v>TOTAL</v>
          </cell>
          <cell r="H2172" t="str">
            <v>RSE</v>
          </cell>
          <cell r="J2172" t="str">
            <v>:</v>
          </cell>
          <cell r="K2172" t="str">
            <v>NC</v>
          </cell>
          <cell r="M2172" t="str">
            <v>V</v>
          </cell>
          <cell r="N2172">
            <v>38461.761423611111</v>
          </cell>
          <cell r="O2172" t="str">
            <v>GCHATEAUGIRON</v>
          </cell>
          <cell r="P2172">
            <v>38681.435949074075</v>
          </cell>
        </row>
        <row r="2173">
          <cell r="A2173" t="str">
            <v>1983</v>
          </cell>
          <cell r="B2173" t="str">
            <v>SI</v>
          </cell>
          <cell r="C2173" t="str">
            <v>NOT_CLAS</v>
          </cell>
          <cell r="D2173" t="str">
            <v>A00</v>
          </cell>
          <cell r="E2173" t="str">
            <v>FTE</v>
          </cell>
          <cell r="F2173" t="str">
            <v>T</v>
          </cell>
          <cell r="G2173" t="str">
            <v>TOTAL</v>
          </cell>
          <cell r="H2173" t="str">
            <v>RSE</v>
          </cell>
          <cell r="J2173" t="str">
            <v>:</v>
          </cell>
          <cell r="K2173" t="str">
            <v>NC</v>
          </cell>
          <cell r="M2173" t="str">
            <v>V</v>
          </cell>
          <cell r="N2173">
            <v>38461.761423611111</v>
          </cell>
          <cell r="O2173" t="str">
            <v>GCHATEAUGIRON</v>
          </cell>
          <cell r="P2173">
            <v>38681.435914351852</v>
          </cell>
        </row>
        <row r="2174">
          <cell r="A2174" t="str">
            <v>1982</v>
          </cell>
          <cell r="B2174" t="str">
            <v>SI</v>
          </cell>
          <cell r="C2174" t="str">
            <v>NOT_CLAS</v>
          </cell>
          <cell r="D2174" t="str">
            <v>A00</v>
          </cell>
          <cell r="E2174" t="str">
            <v>FTE</v>
          </cell>
          <cell r="F2174" t="str">
            <v>T</v>
          </cell>
          <cell r="G2174" t="str">
            <v>TOTAL</v>
          </cell>
          <cell r="H2174" t="str">
            <v>RSE</v>
          </cell>
          <cell r="J2174" t="str">
            <v>:</v>
          </cell>
          <cell r="K2174" t="str">
            <v>NC</v>
          </cell>
          <cell r="M2174" t="str">
            <v>V</v>
          </cell>
          <cell r="N2174">
            <v>38461.761423611111</v>
          </cell>
          <cell r="O2174" t="str">
            <v>GCHATEAUGIRON</v>
          </cell>
          <cell r="P2174">
            <v>38681.435879629629</v>
          </cell>
        </row>
        <row r="2175">
          <cell r="A2175" t="str">
            <v>1981</v>
          </cell>
          <cell r="B2175" t="str">
            <v>SI</v>
          </cell>
          <cell r="C2175" t="str">
            <v>NOT_CLAS</v>
          </cell>
          <cell r="D2175" t="str">
            <v>A00</v>
          </cell>
          <cell r="E2175" t="str">
            <v>FTE</v>
          </cell>
          <cell r="F2175" t="str">
            <v>T</v>
          </cell>
          <cell r="G2175" t="str">
            <v>TOTAL</v>
          </cell>
          <cell r="H2175" t="str">
            <v>RSE</v>
          </cell>
          <cell r="J2175" t="str">
            <v>:</v>
          </cell>
          <cell r="K2175" t="str">
            <v>NC</v>
          </cell>
          <cell r="M2175" t="str">
            <v>V</v>
          </cell>
          <cell r="N2175">
            <v>38461.761423611111</v>
          </cell>
          <cell r="O2175" t="str">
            <v>GCHATEAUGIRON</v>
          </cell>
          <cell r="P2175">
            <v>38681.435856481483</v>
          </cell>
        </row>
        <row r="2176">
          <cell r="A2176" t="str">
            <v>1980</v>
          </cell>
          <cell r="B2176" t="str">
            <v>SI</v>
          </cell>
          <cell r="C2176" t="str">
            <v>NOT_CLAS</v>
          </cell>
          <cell r="D2176" t="str">
            <v>A00</v>
          </cell>
          <cell r="E2176" t="str">
            <v>FTE</v>
          </cell>
          <cell r="F2176" t="str">
            <v>T</v>
          </cell>
          <cell r="G2176" t="str">
            <v>TOTAL</v>
          </cell>
          <cell r="H2176" t="str">
            <v>RSE</v>
          </cell>
          <cell r="J2176" t="str">
            <v>:</v>
          </cell>
          <cell r="K2176" t="str">
            <v>NC</v>
          </cell>
          <cell r="M2176" t="str">
            <v>V</v>
          </cell>
          <cell r="N2176">
            <v>38461.761423611111</v>
          </cell>
          <cell r="O2176" t="str">
            <v>GCHATEAUGIRON</v>
          </cell>
          <cell r="P2176">
            <v>38681.435833333337</v>
          </cell>
        </row>
        <row r="2177">
          <cell r="A2177" t="str">
            <v>2002</v>
          </cell>
          <cell r="B2177" t="str">
            <v>SK</v>
          </cell>
          <cell r="C2177" t="str">
            <v>NOT_CLAS</v>
          </cell>
          <cell r="D2177" t="str">
            <v>A00</v>
          </cell>
          <cell r="E2177" t="str">
            <v>FTE</v>
          </cell>
          <cell r="F2177" t="str">
            <v>T</v>
          </cell>
          <cell r="G2177" t="str">
            <v>TOTAL</v>
          </cell>
          <cell r="H2177" t="str">
            <v>RSE</v>
          </cell>
          <cell r="I2177">
            <v>0</v>
          </cell>
          <cell r="K2177" t="str">
            <v>MS</v>
          </cell>
          <cell r="M2177" t="str">
            <v>V</v>
          </cell>
          <cell r="N2177">
            <v>38461.761423611111</v>
          </cell>
          <cell r="O2177" t="str">
            <v>GCHATEAUGIRON</v>
          </cell>
          <cell r="P2177">
            <v>38681.438437500001</v>
          </cell>
          <cell r="Q2177" t="str">
            <v>gchateaug</v>
          </cell>
        </row>
        <row r="2178">
          <cell r="A2178" t="str">
            <v>2001</v>
          </cell>
          <cell r="B2178" t="str">
            <v>SK</v>
          </cell>
          <cell r="C2178" t="str">
            <v>NOT_CLAS</v>
          </cell>
          <cell r="D2178" t="str">
            <v>A00</v>
          </cell>
          <cell r="E2178" t="str">
            <v>FTE</v>
          </cell>
          <cell r="F2178" t="str">
            <v>T</v>
          </cell>
          <cell r="G2178" t="str">
            <v>TOTAL</v>
          </cell>
          <cell r="H2178" t="str">
            <v>RSE</v>
          </cell>
          <cell r="J2178" t="str">
            <v>:</v>
          </cell>
          <cell r="K2178" t="str">
            <v>NC</v>
          </cell>
          <cell r="M2178" t="str">
            <v>V</v>
          </cell>
          <cell r="N2178">
            <v>38461.761423611111</v>
          </cell>
          <cell r="O2178" t="str">
            <v>GCHATEAUGIRON</v>
          </cell>
          <cell r="P2178">
            <v>38681.438113425924</v>
          </cell>
        </row>
        <row r="2179">
          <cell r="A2179" t="str">
            <v>2000</v>
          </cell>
          <cell r="B2179" t="str">
            <v>SK</v>
          </cell>
          <cell r="C2179" t="str">
            <v>NOT_CLAS</v>
          </cell>
          <cell r="D2179" t="str">
            <v>A00</v>
          </cell>
          <cell r="E2179" t="str">
            <v>FTE</v>
          </cell>
          <cell r="F2179" t="str">
            <v>T</v>
          </cell>
          <cell r="G2179" t="str">
            <v>TOTAL</v>
          </cell>
          <cell r="H2179" t="str">
            <v>RSE</v>
          </cell>
          <cell r="J2179" t="str">
            <v>:</v>
          </cell>
          <cell r="K2179" t="str">
            <v>NC</v>
          </cell>
          <cell r="M2179" t="str">
            <v>V</v>
          </cell>
          <cell r="N2179">
            <v>38461.761423611111</v>
          </cell>
          <cell r="O2179" t="str">
            <v>GCHATEAUGIRON</v>
          </cell>
          <cell r="P2179">
            <v>38681.437835648147</v>
          </cell>
        </row>
        <row r="2180">
          <cell r="A2180" t="str">
            <v>1999</v>
          </cell>
          <cell r="B2180" t="str">
            <v>SK</v>
          </cell>
          <cell r="C2180" t="str">
            <v>NOT_CLAS</v>
          </cell>
          <cell r="D2180" t="str">
            <v>A00</v>
          </cell>
          <cell r="E2180" t="str">
            <v>FTE</v>
          </cell>
          <cell r="F2180" t="str">
            <v>T</v>
          </cell>
          <cell r="G2180" t="str">
            <v>TOTAL</v>
          </cell>
          <cell r="H2180" t="str">
            <v>RSE</v>
          </cell>
          <cell r="J2180" t="str">
            <v>:</v>
          </cell>
          <cell r="K2180" t="str">
            <v>NC</v>
          </cell>
          <cell r="M2180" t="str">
            <v>V</v>
          </cell>
          <cell r="N2180">
            <v>38461.761423611111</v>
          </cell>
          <cell r="O2180" t="str">
            <v>GCHATEAUGIRON</v>
          </cell>
          <cell r="P2180">
            <v>38681.437592592592</v>
          </cell>
        </row>
        <row r="2181">
          <cell r="A2181" t="str">
            <v>1998</v>
          </cell>
          <cell r="B2181" t="str">
            <v>SK</v>
          </cell>
          <cell r="C2181" t="str">
            <v>NOT_CLAS</v>
          </cell>
          <cell r="D2181" t="str">
            <v>A00</v>
          </cell>
          <cell r="E2181" t="str">
            <v>FTE</v>
          </cell>
          <cell r="F2181" t="str">
            <v>T</v>
          </cell>
          <cell r="G2181" t="str">
            <v>TOTAL</v>
          </cell>
          <cell r="H2181" t="str">
            <v>RSE</v>
          </cell>
          <cell r="J2181" t="str">
            <v>:</v>
          </cell>
          <cell r="K2181" t="str">
            <v>NC</v>
          </cell>
          <cell r="M2181" t="str">
            <v>V</v>
          </cell>
          <cell r="N2181">
            <v>38461.761423611111</v>
          </cell>
          <cell r="O2181" t="str">
            <v>GCHATEAUGIRON</v>
          </cell>
          <cell r="P2181">
            <v>38681.437349537038</v>
          </cell>
        </row>
        <row r="2182">
          <cell r="A2182" t="str">
            <v>1997</v>
          </cell>
          <cell r="B2182" t="str">
            <v>SK</v>
          </cell>
          <cell r="C2182" t="str">
            <v>NOT_CLAS</v>
          </cell>
          <cell r="D2182" t="str">
            <v>A00</v>
          </cell>
          <cell r="E2182" t="str">
            <v>FTE</v>
          </cell>
          <cell r="F2182" t="str">
            <v>T</v>
          </cell>
          <cell r="G2182" t="str">
            <v>TOTAL</v>
          </cell>
          <cell r="H2182" t="str">
            <v>RSE</v>
          </cell>
          <cell r="J2182" t="str">
            <v>:</v>
          </cell>
          <cell r="K2182" t="str">
            <v>NC</v>
          </cell>
          <cell r="M2182" t="str">
            <v>V</v>
          </cell>
          <cell r="N2182">
            <v>38461.761423611111</v>
          </cell>
          <cell r="O2182" t="str">
            <v>GCHATEAUGIRON</v>
          </cell>
          <cell r="P2182">
            <v>38681.437141203707</v>
          </cell>
        </row>
        <row r="2183">
          <cell r="A2183" t="str">
            <v>1996</v>
          </cell>
          <cell r="B2183" t="str">
            <v>SK</v>
          </cell>
          <cell r="C2183" t="str">
            <v>NOT_CLAS</v>
          </cell>
          <cell r="D2183" t="str">
            <v>A00</v>
          </cell>
          <cell r="E2183" t="str">
            <v>FTE</v>
          </cell>
          <cell r="F2183" t="str">
            <v>T</v>
          </cell>
          <cell r="G2183" t="str">
            <v>TOTAL</v>
          </cell>
          <cell r="H2183" t="str">
            <v>RSE</v>
          </cell>
          <cell r="J2183" t="str">
            <v>:</v>
          </cell>
          <cell r="K2183" t="str">
            <v>NC</v>
          </cell>
          <cell r="M2183" t="str">
            <v>V</v>
          </cell>
          <cell r="N2183">
            <v>38461.761423611111</v>
          </cell>
          <cell r="O2183" t="str">
            <v>GCHATEAUGIRON</v>
          </cell>
          <cell r="P2183">
            <v>38681.436956018515</v>
          </cell>
        </row>
        <row r="2184">
          <cell r="A2184" t="str">
            <v>1995</v>
          </cell>
          <cell r="B2184" t="str">
            <v>SK</v>
          </cell>
          <cell r="C2184" t="str">
            <v>NOT_CLAS</v>
          </cell>
          <cell r="D2184" t="str">
            <v>A00</v>
          </cell>
          <cell r="E2184" t="str">
            <v>FTE</v>
          </cell>
          <cell r="F2184" t="str">
            <v>T</v>
          </cell>
          <cell r="G2184" t="str">
            <v>TOTAL</v>
          </cell>
          <cell r="H2184" t="str">
            <v>RSE</v>
          </cell>
          <cell r="J2184" t="str">
            <v>:</v>
          </cell>
          <cell r="K2184" t="str">
            <v>NC</v>
          </cell>
          <cell r="M2184" t="str">
            <v>V</v>
          </cell>
          <cell r="N2184">
            <v>38461.761423611111</v>
          </cell>
          <cell r="O2184" t="str">
            <v>GCHATEAUGIRON</v>
          </cell>
          <cell r="P2184">
            <v>38681.436793981484</v>
          </cell>
        </row>
        <row r="2185">
          <cell r="A2185" t="str">
            <v>1994</v>
          </cell>
          <cell r="B2185" t="str">
            <v>SK</v>
          </cell>
          <cell r="C2185" t="str">
            <v>NOT_CLAS</v>
          </cell>
          <cell r="D2185" t="str">
            <v>A00</v>
          </cell>
          <cell r="E2185" t="str">
            <v>FTE</v>
          </cell>
          <cell r="F2185" t="str">
            <v>T</v>
          </cell>
          <cell r="G2185" t="str">
            <v>TOTAL</v>
          </cell>
          <cell r="H2185" t="str">
            <v>RSE</v>
          </cell>
          <cell r="J2185" t="str">
            <v>:</v>
          </cell>
          <cell r="K2185" t="str">
            <v>NC</v>
          </cell>
          <cell r="M2185" t="str">
            <v>V</v>
          </cell>
          <cell r="N2185">
            <v>38461.761423611111</v>
          </cell>
          <cell r="O2185" t="str">
            <v>GCHATEAUGIRON</v>
          </cell>
          <cell r="P2185">
            <v>38681.436655092592</v>
          </cell>
        </row>
        <row r="2186">
          <cell r="A2186" t="str">
            <v>1993</v>
          </cell>
          <cell r="B2186" t="str">
            <v>SK</v>
          </cell>
          <cell r="C2186" t="str">
            <v>NOT_CLAS</v>
          </cell>
          <cell r="D2186" t="str">
            <v>A00</v>
          </cell>
          <cell r="E2186" t="str">
            <v>FTE</v>
          </cell>
          <cell r="F2186" t="str">
            <v>T</v>
          </cell>
          <cell r="G2186" t="str">
            <v>TOTAL</v>
          </cell>
          <cell r="H2186" t="str">
            <v>RSE</v>
          </cell>
          <cell r="J2186" t="str">
            <v>:</v>
          </cell>
          <cell r="K2186" t="str">
            <v>NC</v>
          </cell>
          <cell r="M2186" t="str">
            <v>V</v>
          </cell>
          <cell r="N2186">
            <v>38461.761423611111</v>
          </cell>
          <cell r="O2186" t="str">
            <v>GCHATEAUGIRON</v>
          </cell>
          <cell r="P2186">
            <v>38681.436527777776</v>
          </cell>
        </row>
        <row r="2187">
          <cell r="A2187" t="str">
            <v>1992</v>
          </cell>
          <cell r="B2187" t="str">
            <v>SK</v>
          </cell>
          <cell r="C2187" t="str">
            <v>NOT_CLAS</v>
          </cell>
          <cell r="D2187" t="str">
            <v>A00</v>
          </cell>
          <cell r="E2187" t="str">
            <v>FTE</v>
          </cell>
          <cell r="F2187" t="str">
            <v>T</v>
          </cell>
          <cell r="G2187" t="str">
            <v>TOTAL</v>
          </cell>
          <cell r="H2187" t="str">
            <v>RSE</v>
          </cell>
          <cell r="J2187" t="str">
            <v>:</v>
          </cell>
          <cell r="K2187" t="str">
            <v>NC</v>
          </cell>
          <cell r="M2187" t="str">
            <v>V</v>
          </cell>
          <cell r="N2187">
            <v>38461.761423611111</v>
          </cell>
          <cell r="O2187" t="str">
            <v>GCHATEAUGIRON</v>
          </cell>
          <cell r="P2187">
            <v>38681.436435185184</v>
          </cell>
        </row>
        <row r="2188">
          <cell r="A2188" t="str">
            <v>1991</v>
          </cell>
          <cell r="B2188" t="str">
            <v>SK</v>
          </cell>
          <cell r="C2188" t="str">
            <v>NOT_CLAS</v>
          </cell>
          <cell r="D2188" t="str">
            <v>A00</v>
          </cell>
          <cell r="E2188" t="str">
            <v>FTE</v>
          </cell>
          <cell r="F2188" t="str">
            <v>T</v>
          </cell>
          <cell r="G2188" t="str">
            <v>TOTAL</v>
          </cell>
          <cell r="H2188" t="str">
            <v>RSE</v>
          </cell>
          <cell r="J2188" t="str">
            <v>:</v>
          </cell>
          <cell r="K2188" t="str">
            <v>NC</v>
          </cell>
          <cell r="M2188" t="str">
            <v>V</v>
          </cell>
          <cell r="N2188">
            <v>38461.761423611111</v>
          </cell>
          <cell r="O2188" t="str">
            <v>GCHATEAUGIRON</v>
          </cell>
          <cell r="P2188">
            <v>38681.436342592591</v>
          </cell>
        </row>
        <row r="2189">
          <cell r="A2189" t="str">
            <v>1990</v>
          </cell>
          <cell r="B2189" t="str">
            <v>SK</v>
          </cell>
          <cell r="C2189" t="str">
            <v>NOT_CLAS</v>
          </cell>
          <cell r="D2189" t="str">
            <v>A00</v>
          </cell>
          <cell r="E2189" t="str">
            <v>FTE</v>
          </cell>
          <cell r="F2189" t="str">
            <v>T</v>
          </cell>
          <cell r="G2189" t="str">
            <v>TOTAL</v>
          </cell>
          <cell r="H2189" t="str">
            <v>RSE</v>
          </cell>
          <cell r="J2189" t="str">
            <v>:</v>
          </cell>
          <cell r="K2189" t="str">
            <v>NC</v>
          </cell>
          <cell r="M2189" t="str">
            <v>V</v>
          </cell>
          <cell r="N2189">
            <v>38461.761423611111</v>
          </cell>
          <cell r="O2189" t="str">
            <v>GCHATEAUGIRON</v>
          </cell>
          <cell r="P2189">
            <v>38681.436273148145</v>
          </cell>
        </row>
        <row r="2190">
          <cell r="A2190" t="str">
            <v>1989</v>
          </cell>
          <cell r="B2190" t="str">
            <v>SK</v>
          </cell>
          <cell r="C2190" t="str">
            <v>NOT_CLAS</v>
          </cell>
          <cell r="D2190" t="str">
            <v>A00</v>
          </cell>
          <cell r="E2190" t="str">
            <v>FTE</v>
          </cell>
          <cell r="F2190" t="str">
            <v>T</v>
          </cell>
          <cell r="G2190" t="str">
            <v>TOTAL</v>
          </cell>
          <cell r="H2190" t="str">
            <v>RSE</v>
          </cell>
          <cell r="J2190" t="str">
            <v>:</v>
          </cell>
          <cell r="K2190" t="str">
            <v>NC</v>
          </cell>
          <cell r="M2190" t="str">
            <v>V</v>
          </cell>
          <cell r="N2190">
            <v>38461.761423611111</v>
          </cell>
          <cell r="O2190" t="str">
            <v>GCHATEAUGIRON</v>
          </cell>
          <cell r="P2190">
            <v>38681.436203703706</v>
          </cell>
        </row>
        <row r="2191">
          <cell r="A2191" t="str">
            <v>1988</v>
          </cell>
          <cell r="B2191" t="str">
            <v>SK</v>
          </cell>
          <cell r="C2191" t="str">
            <v>NOT_CLAS</v>
          </cell>
          <cell r="D2191" t="str">
            <v>A00</v>
          </cell>
          <cell r="E2191" t="str">
            <v>FTE</v>
          </cell>
          <cell r="F2191" t="str">
            <v>T</v>
          </cell>
          <cell r="G2191" t="str">
            <v>TOTAL</v>
          </cell>
          <cell r="H2191" t="str">
            <v>RSE</v>
          </cell>
          <cell r="J2191" t="str">
            <v>:</v>
          </cell>
          <cell r="K2191" t="str">
            <v>NC</v>
          </cell>
          <cell r="M2191" t="str">
            <v>V</v>
          </cell>
          <cell r="N2191">
            <v>38461.761423611111</v>
          </cell>
          <cell r="O2191" t="str">
            <v>GCHATEAUGIRON</v>
          </cell>
          <cell r="P2191">
            <v>38681.436145833337</v>
          </cell>
        </row>
        <row r="2192">
          <cell r="A2192" t="str">
            <v>1987</v>
          </cell>
          <cell r="B2192" t="str">
            <v>SK</v>
          </cell>
          <cell r="C2192" t="str">
            <v>NOT_CLAS</v>
          </cell>
          <cell r="D2192" t="str">
            <v>A00</v>
          </cell>
          <cell r="E2192" t="str">
            <v>FTE</v>
          </cell>
          <cell r="F2192" t="str">
            <v>T</v>
          </cell>
          <cell r="G2192" t="str">
            <v>TOTAL</v>
          </cell>
          <cell r="H2192" t="str">
            <v>RSE</v>
          </cell>
          <cell r="J2192" t="str">
            <v>:</v>
          </cell>
          <cell r="K2192" t="str">
            <v>NC</v>
          </cell>
          <cell r="M2192" t="str">
            <v>V</v>
          </cell>
          <cell r="N2192">
            <v>38461.761423611111</v>
          </cell>
          <cell r="O2192" t="str">
            <v>GCHATEAUGIRON</v>
          </cell>
          <cell r="P2192">
            <v>38681.43608796296</v>
          </cell>
        </row>
        <row r="2193">
          <cell r="A2193" t="str">
            <v>1986</v>
          </cell>
          <cell r="B2193" t="str">
            <v>SK</v>
          </cell>
          <cell r="C2193" t="str">
            <v>NOT_CLAS</v>
          </cell>
          <cell r="D2193" t="str">
            <v>A00</v>
          </cell>
          <cell r="E2193" t="str">
            <v>FTE</v>
          </cell>
          <cell r="F2193" t="str">
            <v>T</v>
          </cell>
          <cell r="G2193" t="str">
            <v>TOTAL</v>
          </cell>
          <cell r="H2193" t="str">
            <v>RSE</v>
          </cell>
          <cell r="J2193" t="str">
            <v>:</v>
          </cell>
          <cell r="K2193" t="str">
            <v>NC</v>
          </cell>
          <cell r="M2193" t="str">
            <v>V</v>
          </cell>
          <cell r="N2193">
            <v>38461.761423611111</v>
          </cell>
          <cell r="O2193" t="str">
            <v>GCHATEAUGIRON</v>
          </cell>
          <cell r="P2193">
            <v>38681.436041666668</v>
          </cell>
        </row>
        <row r="2194">
          <cell r="A2194" t="str">
            <v>1985</v>
          </cell>
          <cell r="B2194" t="str">
            <v>SK</v>
          </cell>
          <cell r="C2194" t="str">
            <v>NOT_CLAS</v>
          </cell>
          <cell r="D2194" t="str">
            <v>A00</v>
          </cell>
          <cell r="E2194" t="str">
            <v>FTE</v>
          </cell>
          <cell r="F2194" t="str">
            <v>T</v>
          </cell>
          <cell r="G2194" t="str">
            <v>TOTAL</v>
          </cell>
          <cell r="H2194" t="str">
            <v>RSE</v>
          </cell>
          <cell r="J2194" t="str">
            <v>:</v>
          </cell>
          <cell r="K2194" t="str">
            <v>NC</v>
          </cell>
          <cell r="M2194" t="str">
            <v>V</v>
          </cell>
          <cell r="N2194">
            <v>38461.761423611111</v>
          </cell>
          <cell r="O2194" t="str">
            <v>GCHATEAUGIRON</v>
          </cell>
          <cell r="P2194">
            <v>38681.435995370368</v>
          </cell>
        </row>
        <row r="2195">
          <cell r="A2195" t="str">
            <v>1984</v>
          </cell>
          <cell r="B2195" t="str">
            <v>SK</v>
          </cell>
          <cell r="C2195" t="str">
            <v>NOT_CLAS</v>
          </cell>
          <cell r="D2195" t="str">
            <v>A00</v>
          </cell>
          <cell r="E2195" t="str">
            <v>FTE</v>
          </cell>
          <cell r="F2195" t="str">
            <v>T</v>
          </cell>
          <cell r="G2195" t="str">
            <v>TOTAL</v>
          </cell>
          <cell r="H2195" t="str">
            <v>RSE</v>
          </cell>
          <cell r="J2195" t="str">
            <v>:</v>
          </cell>
          <cell r="K2195" t="str">
            <v>NC</v>
          </cell>
          <cell r="M2195" t="str">
            <v>V</v>
          </cell>
          <cell r="N2195">
            <v>38461.761423611111</v>
          </cell>
          <cell r="O2195" t="str">
            <v>GCHATEAUGIRON</v>
          </cell>
          <cell r="P2195">
            <v>38681.435949074075</v>
          </cell>
        </row>
        <row r="2196">
          <cell r="A2196" t="str">
            <v>1983</v>
          </cell>
          <cell r="B2196" t="str">
            <v>SK</v>
          </cell>
          <cell r="C2196" t="str">
            <v>NOT_CLAS</v>
          </cell>
          <cell r="D2196" t="str">
            <v>A00</v>
          </cell>
          <cell r="E2196" t="str">
            <v>FTE</v>
          </cell>
          <cell r="F2196" t="str">
            <v>T</v>
          </cell>
          <cell r="G2196" t="str">
            <v>TOTAL</v>
          </cell>
          <cell r="H2196" t="str">
            <v>RSE</v>
          </cell>
          <cell r="J2196" t="str">
            <v>:</v>
          </cell>
          <cell r="K2196" t="str">
            <v>NC</v>
          </cell>
          <cell r="M2196" t="str">
            <v>V</v>
          </cell>
          <cell r="N2196">
            <v>38461.761423611111</v>
          </cell>
          <cell r="O2196" t="str">
            <v>GCHATEAUGIRON</v>
          </cell>
          <cell r="P2196">
            <v>38681.435914351852</v>
          </cell>
        </row>
        <row r="2197">
          <cell r="A2197" t="str">
            <v>1982</v>
          </cell>
          <cell r="B2197" t="str">
            <v>SK</v>
          </cell>
          <cell r="C2197" t="str">
            <v>NOT_CLAS</v>
          </cell>
          <cell r="D2197" t="str">
            <v>A00</v>
          </cell>
          <cell r="E2197" t="str">
            <v>FTE</v>
          </cell>
          <cell r="F2197" t="str">
            <v>T</v>
          </cell>
          <cell r="G2197" t="str">
            <v>TOTAL</v>
          </cell>
          <cell r="H2197" t="str">
            <v>RSE</v>
          </cell>
          <cell r="J2197" t="str">
            <v>:</v>
          </cell>
          <cell r="K2197" t="str">
            <v>NC</v>
          </cell>
          <cell r="M2197" t="str">
            <v>V</v>
          </cell>
          <cell r="N2197">
            <v>38461.761423611111</v>
          </cell>
          <cell r="O2197" t="str">
            <v>GCHATEAUGIRON</v>
          </cell>
          <cell r="P2197">
            <v>38681.435879629629</v>
          </cell>
        </row>
        <row r="2198">
          <cell r="A2198" t="str">
            <v>1981</v>
          </cell>
          <cell r="B2198" t="str">
            <v>SK</v>
          </cell>
          <cell r="C2198" t="str">
            <v>NOT_CLAS</v>
          </cell>
          <cell r="D2198" t="str">
            <v>A00</v>
          </cell>
          <cell r="E2198" t="str">
            <v>FTE</v>
          </cell>
          <cell r="F2198" t="str">
            <v>T</v>
          </cell>
          <cell r="G2198" t="str">
            <v>TOTAL</v>
          </cell>
          <cell r="H2198" t="str">
            <v>RSE</v>
          </cell>
          <cell r="J2198" t="str">
            <v>:</v>
          </cell>
          <cell r="K2198" t="str">
            <v>NC</v>
          </cell>
          <cell r="M2198" t="str">
            <v>V</v>
          </cell>
          <cell r="N2198">
            <v>38461.761423611111</v>
          </cell>
          <cell r="O2198" t="str">
            <v>GCHATEAUGIRON</v>
          </cell>
          <cell r="P2198">
            <v>38681.435856481483</v>
          </cell>
        </row>
        <row r="2199">
          <cell r="A2199" t="str">
            <v>1980</v>
          </cell>
          <cell r="B2199" t="str">
            <v>SK</v>
          </cell>
          <cell r="C2199" t="str">
            <v>NOT_CLAS</v>
          </cell>
          <cell r="D2199" t="str">
            <v>A00</v>
          </cell>
          <cell r="E2199" t="str">
            <v>FTE</v>
          </cell>
          <cell r="F2199" t="str">
            <v>T</v>
          </cell>
          <cell r="G2199" t="str">
            <v>TOTAL</v>
          </cell>
          <cell r="H2199" t="str">
            <v>RSE</v>
          </cell>
          <cell r="J2199" t="str">
            <v>:</v>
          </cell>
          <cell r="K2199" t="str">
            <v>NC</v>
          </cell>
          <cell r="M2199" t="str">
            <v>V</v>
          </cell>
          <cell r="N2199">
            <v>38461.761423611111</v>
          </cell>
          <cell r="O2199" t="str">
            <v>GCHATEAUGIRON</v>
          </cell>
          <cell r="P2199">
            <v>38681.435833333337</v>
          </cell>
        </row>
        <row r="2200">
          <cell r="A2200" t="str">
            <v>2002</v>
          </cell>
          <cell r="B2200" t="str">
            <v>HR</v>
          </cell>
          <cell r="C2200" t="str">
            <v>NOT_CLAS</v>
          </cell>
          <cell r="D2200" t="str">
            <v>A00</v>
          </cell>
          <cell r="E2200" t="str">
            <v>FTE</v>
          </cell>
          <cell r="F2200" t="str">
            <v>T</v>
          </cell>
          <cell r="G2200" t="str">
            <v>TOTAL</v>
          </cell>
          <cell r="H2200" t="str">
            <v>RSE</v>
          </cell>
          <cell r="I2200">
            <v>0</v>
          </cell>
          <cell r="K2200" t="str">
            <v>MS</v>
          </cell>
          <cell r="M2200" t="str">
            <v>V</v>
          </cell>
          <cell r="N2200">
            <v>38461.761423611111</v>
          </cell>
          <cell r="O2200" t="str">
            <v>GCHATEAUGIRON</v>
          </cell>
          <cell r="P2200">
            <v>38681.438275462962</v>
          </cell>
          <cell r="Q2200" t="str">
            <v>gchateaug</v>
          </cell>
        </row>
        <row r="2201">
          <cell r="A2201" t="str">
            <v>2001</v>
          </cell>
          <cell r="B2201" t="str">
            <v>HR</v>
          </cell>
          <cell r="C2201" t="str">
            <v>NOT_CLAS</v>
          </cell>
          <cell r="D2201" t="str">
            <v>A00</v>
          </cell>
          <cell r="E2201" t="str">
            <v>FTE</v>
          </cell>
          <cell r="F2201" t="str">
            <v>T</v>
          </cell>
          <cell r="G2201" t="str">
            <v>TOTAL</v>
          </cell>
          <cell r="H2201" t="str">
            <v>RSE</v>
          </cell>
          <cell r="J2201" t="str">
            <v>:</v>
          </cell>
          <cell r="K2201" t="str">
            <v>NC</v>
          </cell>
          <cell r="M2201" t="str">
            <v>V</v>
          </cell>
          <cell r="N2201">
            <v>38461.761423611111</v>
          </cell>
          <cell r="O2201" t="str">
            <v>GCHATEAUGIRON</v>
          </cell>
          <cell r="P2201">
            <v>38681.437962962962</v>
          </cell>
        </row>
        <row r="2202">
          <cell r="A2202" t="str">
            <v>2000</v>
          </cell>
          <cell r="B2202" t="str">
            <v>HR</v>
          </cell>
          <cell r="C2202" t="str">
            <v>NOT_CLAS</v>
          </cell>
          <cell r="D2202" t="str">
            <v>A00</v>
          </cell>
          <cell r="E2202" t="str">
            <v>FTE</v>
          </cell>
          <cell r="F2202" t="str">
            <v>T</v>
          </cell>
          <cell r="G2202" t="str">
            <v>TOTAL</v>
          </cell>
          <cell r="H2202" t="str">
            <v>RSE</v>
          </cell>
          <cell r="J2202" t="str">
            <v>:</v>
          </cell>
          <cell r="K2202" t="str">
            <v>NC</v>
          </cell>
          <cell r="M2202" t="str">
            <v>V</v>
          </cell>
          <cell r="N2202">
            <v>38461.761423611111</v>
          </cell>
          <cell r="O2202" t="str">
            <v>GCHATEAUGIRON</v>
          </cell>
          <cell r="P2202">
            <v>38681.437708333331</v>
          </cell>
        </row>
        <row r="2203">
          <cell r="A2203" t="str">
            <v>1999</v>
          </cell>
          <cell r="B2203" t="str">
            <v>HR</v>
          </cell>
          <cell r="C2203" t="str">
            <v>NOT_CLAS</v>
          </cell>
          <cell r="D2203" t="str">
            <v>A00</v>
          </cell>
          <cell r="E2203" t="str">
            <v>FTE</v>
          </cell>
          <cell r="F2203" t="str">
            <v>T</v>
          </cell>
          <cell r="G2203" t="str">
            <v>TOTAL</v>
          </cell>
          <cell r="H2203" t="str">
            <v>RSE</v>
          </cell>
          <cell r="J2203" t="str">
            <v>:</v>
          </cell>
          <cell r="K2203" t="str">
            <v>NC</v>
          </cell>
          <cell r="M2203" t="str">
            <v>V</v>
          </cell>
          <cell r="N2203">
            <v>38461.761423611111</v>
          </cell>
          <cell r="O2203" t="str">
            <v>GCHATEAUGIRON</v>
          </cell>
          <cell r="P2203">
            <v>38681.437476851854</v>
          </cell>
        </row>
        <row r="2204">
          <cell r="A2204" t="str">
            <v>1998</v>
          </cell>
          <cell r="B2204" t="str">
            <v>HR</v>
          </cell>
          <cell r="C2204" t="str">
            <v>NOT_CLAS</v>
          </cell>
          <cell r="D2204" t="str">
            <v>A00</v>
          </cell>
          <cell r="E2204" t="str">
            <v>FTE</v>
          </cell>
          <cell r="F2204" t="str">
            <v>T</v>
          </cell>
          <cell r="G2204" t="str">
            <v>TOTAL</v>
          </cell>
          <cell r="H2204" t="str">
            <v>RSE</v>
          </cell>
          <cell r="J2204" t="str">
            <v>:</v>
          </cell>
          <cell r="K2204" t="str">
            <v>NC</v>
          </cell>
          <cell r="M2204" t="str">
            <v>V</v>
          </cell>
          <cell r="N2204">
            <v>38461.761423611111</v>
          </cell>
          <cell r="O2204" t="str">
            <v>GCHATEAUGIRON</v>
          </cell>
          <cell r="P2204">
            <v>38681.4372337963</v>
          </cell>
        </row>
        <row r="2205">
          <cell r="A2205" t="str">
            <v>1997</v>
          </cell>
          <cell r="B2205" t="str">
            <v>HR</v>
          </cell>
          <cell r="C2205" t="str">
            <v>NOT_CLAS</v>
          </cell>
          <cell r="D2205" t="str">
            <v>A00</v>
          </cell>
          <cell r="E2205" t="str">
            <v>FTE</v>
          </cell>
          <cell r="F2205" t="str">
            <v>T</v>
          </cell>
          <cell r="G2205" t="str">
            <v>TOTAL</v>
          </cell>
          <cell r="H2205" t="str">
            <v>RSE</v>
          </cell>
          <cell r="J2205" t="str">
            <v>:</v>
          </cell>
          <cell r="K2205" t="str">
            <v>NC</v>
          </cell>
          <cell r="M2205" t="str">
            <v>V</v>
          </cell>
          <cell r="N2205">
            <v>38461.761423611111</v>
          </cell>
          <cell r="O2205" t="str">
            <v>GCHATEAUGIRON</v>
          </cell>
          <cell r="P2205">
            <v>38681.437048611115</v>
          </cell>
        </row>
        <row r="2206">
          <cell r="A2206" t="str">
            <v>1996</v>
          </cell>
          <cell r="B2206" t="str">
            <v>HR</v>
          </cell>
          <cell r="C2206" t="str">
            <v>NOT_CLAS</v>
          </cell>
          <cell r="D2206" t="str">
            <v>A00</v>
          </cell>
          <cell r="E2206" t="str">
            <v>FTE</v>
          </cell>
          <cell r="F2206" t="str">
            <v>T</v>
          </cell>
          <cell r="G2206" t="str">
            <v>TOTAL</v>
          </cell>
          <cell r="H2206" t="str">
            <v>RSE</v>
          </cell>
          <cell r="J2206" t="str">
            <v>:</v>
          </cell>
          <cell r="K2206" t="str">
            <v>NC</v>
          </cell>
          <cell r="M2206" t="str">
            <v>V</v>
          </cell>
          <cell r="N2206">
            <v>38461.761423611111</v>
          </cell>
          <cell r="O2206" t="str">
            <v>GCHATEAUGIRON</v>
          </cell>
          <cell r="P2206">
            <v>38681.436874999999</v>
          </cell>
        </row>
        <row r="2207">
          <cell r="A2207" t="str">
            <v>1995</v>
          </cell>
          <cell r="B2207" t="str">
            <v>HR</v>
          </cell>
          <cell r="C2207" t="str">
            <v>NOT_CLAS</v>
          </cell>
          <cell r="D2207" t="str">
            <v>A00</v>
          </cell>
          <cell r="E2207" t="str">
            <v>FTE</v>
          </cell>
          <cell r="F2207" t="str">
            <v>T</v>
          </cell>
          <cell r="G2207" t="str">
            <v>TOTAL</v>
          </cell>
          <cell r="H2207" t="str">
            <v>RSE</v>
          </cell>
          <cell r="J2207" t="str">
            <v>:</v>
          </cell>
          <cell r="K2207" t="str">
            <v>NC</v>
          </cell>
          <cell r="M2207" t="str">
            <v>V</v>
          </cell>
          <cell r="N2207">
            <v>38461.761423611111</v>
          </cell>
          <cell r="O2207" t="str">
            <v>GCHATEAUGIRON</v>
          </cell>
          <cell r="P2207">
            <v>38681.436712962961</v>
          </cell>
        </row>
        <row r="2208">
          <cell r="A2208" t="str">
            <v>1994</v>
          </cell>
          <cell r="B2208" t="str">
            <v>HR</v>
          </cell>
          <cell r="C2208" t="str">
            <v>NOT_CLAS</v>
          </cell>
          <cell r="D2208" t="str">
            <v>A00</v>
          </cell>
          <cell r="E2208" t="str">
            <v>FTE</v>
          </cell>
          <cell r="F2208" t="str">
            <v>T</v>
          </cell>
          <cell r="G2208" t="str">
            <v>TOTAL</v>
          </cell>
          <cell r="H2208" t="str">
            <v>RSE</v>
          </cell>
          <cell r="J2208" t="str">
            <v>:</v>
          </cell>
          <cell r="K2208" t="str">
            <v>NC</v>
          </cell>
          <cell r="M2208" t="str">
            <v>V</v>
          </cell>
          <cell r="N2208">
            <v>38461.761423611111</v>
          </cell>
          <cell r="O2208" t="str">
            <v>GCHATEAUGIRON</v>
          </cell>
          <cell r="P2208">
            <v>38681.436585648145</v>
          </cell>
        </row>
        <row r="2209">
          <cell r="A2209" t="str">
            <v>1993</v>
          </cell>
          <cell r="B2209" t="str">
            <v>HR</v>
          </cell>
          <cell r="C2209" t="str">
            <v>NOT_CLAS</v>
          </cell>
          <cell r="D2209" t="str">
            <v>A00</v>
          </cell>
          <cell r="E2209" t="str">
            <v>FTE</v>
          </cell>
          <cell r="F2209" t="str">
            <v>T</v>
          </cell>
          <cell r="G2209" t="str">
            <v>TOTAL</v>
          </cell>
          <cell r="H2209" t="str">
            <v>RSE</v>
          </cell>
          <cell r="J2209" t="str">
            <v>:</v>
          </cell>
          <cell r="K2209" t="str">
            <v>NC</v>
          </cell>
          <cell r="M2209" t="str">
            <v>V</v>
          </cell>
          <cell r="N2209">
            <v>38461.761423611111</v>
          </cell>
          <cell r="O2209" t="str">
            <v>GCHATEAUGIRON</v>
          </cell>
          <cell r="P2209">
            <v>38681.436481481483</v>
          </cell>
        </row>
        <row r="2210">
          <cell r="A2210" t="str">
            <v>1992</v>
          </cell>
          <cell r="B2210" t="str">
            <v>HR</v>
          </cell>
          <cell r="C2210" t="str">
            <v>NOT_CLAS</v>
          </cell>
          <cell r="D2210" t="str">
            <v>A00</v>
          </cell>
          <cell r="E2210" t="str">
            <v>FTE</v>
          </cell>
          <cell r="F2210" t="str">
            <v>T</v>
          </cell>
          <cell r="G2210" t="str">
            <v>TOTAL</v>
          </cell>
          <cell r="H2210" t="str">
            <v>RSE</v>
          </cell>
          <cell r="J2210" t="str">
            <v>:</v>
          </cell>
          <cell r="K2210" t="str">
            <v>NC</v>
          </cell>
          <cell r="M2210" t="str">
            <v>V</v>
          </cell>
          <cell r="N2210">
            <v>38461.761423611111</v>
          </cell>
          <cell r="O2210" t="str">
            <v>GCHATEAUGIRON</v>
          </cell>
          <cell r="P2210">
            <v>38681.436388888891</v>
          </cell>
        </row>
        <row r="2211">
          <cell r="A2211" t="str">
            <v>1991</v>
          </cell>
          <cell r="B2211" t="str">
            <v>HR</v>
          </cell>
          <cell r="C2211" t="str">
            <v>NOT_CLAS</v>
          </cell>
          <cell r="D2211" t="str">
            <v>A00</v>
          </cell>
          <cell r="E2211" t="str">
            <v>FTE</v>
          </cell>
          <cell r="F2211" t="str">
            <v>T</v>
          </cell>
          <cell r="G2211" t="str">
            <v>TOTAL</v>
          </cell>
          <cell r="H2211" t="str">
            <v>RSE</v>
          </cell>
          <cell r="J2211" t="str">
            <v>:</v>
          </cell>
          <cell r="K2211" t="str">
            <v>NC</v>
          </cell>
          <cell r="M2211" t="str">
            <v>V</v>
          </cell>
          <cell r="N2211">
            <v>38461.761423611111</v>
          </cell>
          <cell r="O2211" t="str">
            <v>GCHATEAUGIRON</v>
          </cell>
          <cell r="P2211">
            <v>38681.436307870368</v>
          </cell>
        </row>
        <row r="2212">
          <cell r="A2212" t="str">
            <v>1990</v>
          </cell>
          <cell r="B2212" t="str">
            <v>HR</v>
          </cell>
          <cell r="C2212" t="str">
            <v>NOT_CLAS</v>
          </cell>
          <cell r="D2212" t="str">
            <v>A00</v>
          </cell>
          <cell r="E2212" t="str">
            <v>FTE</v>
          </cell>
          <cell r="F2212" t="str">
            <v>T</v>
          </cell>
          <cell r="G2212" t="str">
            <v>TOTAL</v>
          </cell>
          <cell r="H2212" t="str">
            <v>RSE</v>
          </cell>
          <cell r="J2212" t="str">
            <v>:</v>
          </cell>
          <cell r="K2212" t="str">
            <v>NC</v>
          </cell>
          <cell r="M2212" t="str">
            <v>V</v>
          </cell>
          <cell r="N2212">
            <v>38461.761423611111</v>
          </cell>
          <cell r="O2212" t="str">
            <v>GCHATEAUGIRON</v>
          </cell>
          <cell r="P2212">
            <v>38681.436226851853</v>
          </cell>
        </row>
        <row r="2213">
          <cell r="A2213" t="str">
            <v>1989</v>
          </cell>
          <cell r="B2213" t="str">
            <v>HR</v>
          </cell>
          <cell r="C2213" t="str">
            <v>NOT_CLAS</v>
          </cell>
          <cell r="D2213" t="str">
            <v>A00</v>
          </cell>
          <cell r="E2213" t="str">
            <v>FTE</v>
          </cell>
          <cell r="F2213" t="str">
            <v>T</v>
          </cell>
          <cell r="G2213" t="str">
            <v>TOTAL</v>
          </cell>
          <cell r="H2213" t="str">
            <v>RSE</v>
          </cell>
          <cell r="J2213" t="str">
            <v>:</v>
          </cell>
          <cell r="K2213" t="str">
            <v>NC</v>
          </cell>
          <cell r="M2213" t="str">
            <v>V</v>
          </cell>
          <cell r="N2213">
            <v>38461.761423611111</v>
          </cell>
          <cell r="O2213" t="str">
            <v>GCHATEAUGIRON</v>
          </cell>
          <cell r="P2213">
            <v>38681.436168981483</v>
          </cell>
        </row>
        <row r="2214">
          <cell r="A2214" t="str">
            <v>1988</v>
          </cell>
          <cell r="B2214" t="str">
            <v>HR</v>
          </cell>
          <cell r="C2214" t="str">
            <v>NOT_CLAS</v>
          </cell>
          <cell r="D2214" t="str">
            <v>A00</v>
          </cell>
          <cell r="E2214" t="str">
            <v>FTE</v>
          </cell>
          <cell r="F2214" t="str">
            <v>T</v>
          </cell>
          <cell r="G2214" t="str">
            <v>TOTAL</v>
          </cell>
          <cell r="H2214" t="str">
            <v>RSE</v>
          </cell>
          <cell r="J2214" t="str">
            <v>:</v>
          </cell>
          <cell r="K2214" t="str">
            <v>NC</v>
          </cell>
          <cell r="M2214" t="str">
            <v>V</v>
          </cell>
          <cell r="N2214">
            <v>38461.761423611111</v>
          </cell>
          <cell r="O2214" t="str">
            <v>GCHATEAUGIRON</v>
          </cell>
          <cell r="P2214">
            <v>38681.436111111114</v>
          </cell>
        </row>
        <row r="2215">
          <cell r="A2215" t="str">
            <v>1987</v>
          </cell>
          <cell r="B2215" t="str">
            <v>HR</v>
          </cell>
          <cell r="C2215" t="str">
            <v>NOT_CLAS</v>
          </cell>
          <cell r="D2215" t="str">
            <v>A00</v>
          </cell>
          <cell r="E2215" t="str">
            <v>FTE</v>
          </cell>
          <cell r="F2215" t="str">
            <v>T</v>
          </cell>
          <cell r="G2215" t="str">
            <v>TOTAL</v>
          </cell>
          <cell r="H2215" t="str">
            <v>RSE</v>
          </cell>
          <cell r="J2215" t="str">
            <v>:</v>
          </cell>
          <cell r="K2215" t="str">
            <v>NC</v>
          </cell>
          <cell r="M2215" t="str">
            <v>V</v>
          </cell>
          <cell r="N2215">
            <v>38461.761423611111</v>
          </cell>
          <cell r="O2215" t="str">
            <v>GCHATEAUGIRON</v>
          </cell>
          <cell r="P2215">
            <v>38681.436064814814</v>
          </cell>
        </row>
        <row r="2216">
          <cell r="A2216" t="str">
            <v>1986</v>
          </cell>
          <cell r="B2216" t="str">
            <v>HR</v>
          </cell>
          <cell r="C2216" t="str">
            <v>NOT_CLAS</v>
          </cell>
          <cell r="D2216" t="str">
            <v>A00</v>
          </cell>
          <cell r="E2216" t="str">
            <v>FTE</v>
          </cell>
          <cell r="F2216" t="str">
            <v>T</v>
          </cell>
          <cell r="G2216" t="str">
            <v>TOTAL</v>
          </cell>
          <cell r="H2216" t="str">
            <v>RSE</v>
          </cell>
          <cell r="J2216" t="str">
            <v>:</v>
          </cell>
          <cell r="K2216" t="str">
            <v>NC</v>
          </cell>
          <cell r="M2216" t="str">
            <v>V</v>
          </cell>
          <cell r="N2216">
            <v>38461.761423611111</v>
          </cell>
          <cell r="O2216" t="str">
            <v>GCHATEAUGIRON</v>
          </cell>
          <cell r="P2216">
            <v>38681.436018518521</v>
          </cell>
        </row>
        <row r="2217">
          <cell r="A2217" t="str">
            <v>1985</v>
          </cell>
          <cell r="B2217" t="str">
            <v>HR</v>
          </cell>
          <cell r="C2217" t="str">
            <v>NOT_CLAS</v>
          </cell>
          <cell r="D2217" t="str">
            <v>A00</v>
          </cell>
          <cell r="E2217" t="str">
            <v>FTE</v>
          </cell>
          <cell r="F2217" t="str">
            <v>T</v>
          </cell>
          <cell r="G2217" t="str">
            <v>TOTAL</v>
          </cell>
          <cell r="H2217" t="str">
            <v>RSE</v>
          </cell>
          <cell r="J2217" t="str">
            <v>:</v>
          </cell>
          <cell r="K2217" t="str">
            <v>NC</v>
          </cell>
          <cell r="M2217" t="str">
            <v>V</v>
          </cell>
          <cell r="N2217">
            <v>38461.761423611111</v>
          </cell>
          <cell r="O2217" t="str">
            <v>GCHATEAUGIRON</v>
          </cell>
          <cell r="P2217">
            <v>38681.435972222222</v>
          </cell>
        </row>
        <row r="2218">
          <cell r="A2218" t="str">
            <v>1984</v>
          </cell>
          <cell r="B2218" t="str">
            <v>HR</v>
          </cell>
          <cell r="C2218" t="str">
            <v>NOT_CLAS</v>
          </cell>
          <cell r="D2218" t="str">
            <v>A00</v>
          </cell>
          <cell r="E2218" t="str">
            <v>FTE</v>
          </cell>
          <cell r="F2218" t="str">
            <v>T</v>
          </cell>
          <cell r="G2218" t="str">
            <v>TOTAL</v>
          </cell>
          <cell r="H2218" t="str">
            <v>RSE</v>
          </cell>
          <cell r="J2218" t="str">
            <v>:</v>
          </cell>
          <cell r="K2218" t="str">
            <v>NC</v>
          </cell>
          <cell r="M2218" t="str">
            <v>V</v>
          </cell>
          <cell r="N2218">
            <v>38461.761423611111</v>
          </cell>
          <cell r="O2218" t="str">
            <v>GCHATEAUGIRON</v>
          </cell>
          <cell r="P2218">
            <v>38681.435937499999</v>
          </cell>
        </row>
        <row r="2219">
          <cell r="A2219" t="str">
            <v>1983</v>
          </cell>
          <cell r="B2219" t="str">
            <v>HR</v>
          </cell>
          <cell r="C2219" t="str">
            <v>NOT_CLAS</v>
          </cell>
          <cell r="D2219" t="str">
            <v>A00</v>
          </cell>
          <cell r="E2219" t="str">
            <v>FTE</v>
          </cell>
          <cell r="F2219" t="str">
            <v>T</v>
          </cell>
          <cell r="G2219" t="str">
            <v>TOTAL</v>
          </cell>
          <cell r="H2219" t="str">
            <v>RSE</v>
          </cell>
          <cell r="J2219" t="str">
            <v>:</v>
          </cell>
          <cell r="K2219" t="str">
            <v>NC</v>
          </cell>
          <cell r="M2219" t="str">
            <v>V</v>
          </cell>
          <cell r="N2219">
            <v>38461.761423611111</v>
          </cell>
          <cell r="O2219" t="str">
            <v>GCHATEAUGIRON</v>
          </cell>
          <cell r="P2219">
            <v>38681.435902777775</v>
          </cell>
        </row>
        <row r="2220">
          <cell r="A2220" t="str">
            <v>1982</v>
          </cell>
          <cell r="B2220" t="str">
            <v>HR</v>
          </cell>
          <cell r="C2220" t="str">
            <v>NOT_CLAS</v>
          </cell>
          <cell r="D2220" t="str">
            <v>A00</v>
          </cell>
          <cell r="E2220" t="str">
            <v>FTE</v>
          </cell>
          <cell r="F2220" t="str">
            <v>T</v>
          </cell>
          <cell r="G2220" t="str">
            <v>TOTAL</v>
          </cell>
          <cell r="H2220" t="str">
            <v>RSE</v>
          </cell>
          <cell r="J2220" t="str">
            <v>:</v>
          </cell>
          <cell r="K2220" t="str">
            <v>NC</v>
          </cell>
          <cell r="M2220" t="str">
            <v>V</v>
          </cell>
          <cell r="N2220">
            <v>38461.761423611111</v>
          </cell>
          <cell r="O2220" t="str">
            <v>GCHATEAUGIRON</v>
          </cell>
          <cell r="P2220">
            <v>38681.435868055552</v>
          </cell>
        </row>
        <row r="2221">
          <cell r="A2221" t="str">
            <v>1981</v>
          </cell>
          <cell r="B2221" t="str">
            <v>HR</v>
          </cell>
          <cell r="C2221" t="str">
            <v>NOT_CLAS</v>
          </cell>
          <cell r="D2221" t="str">
            <v>A00</v>
          </cell>
          <cell r="E2221" t="str">
            <v>FTE</v>
          </cell>
          <cell r="F2221" t="str">
            <v>T</v>
          </cell>
          <cell r="G2221" t="str">
            <v>TOTAL</v>
          </cell>
          <cell r="H2221" t="str">
            <v>RSE</v>
          </cell>
          <cell r="J2221" t="str">
            <v>:</v>
          </cell>
          <cell r="K2221" t="str">
            <v>NC</v>
          </cell>
          <cell r="M2221" t="str">
            <v>V</v>
          </cell>
          <cell r="N2221">
            <v>38461.761423611111</v>
          </cell>
          <cell r="O2221" t="str">
            <v>GCHATEAUGIRON</v>
          </cell>
          <cell r="P2221">
            <v>38681.435844907406</v>
          </cell>
        </row>
        <row r="2222">
          <cell r="A2222" t="str">
            <v>1980</v>
          </cell>
          <cell r="B2222" t="str">
            <v>HR</v>
          </cell>
          <cell r="C2222" t="str">
            <v>NOT_CLAS</v>
          </cell>
          <cell r="D2222" t="str">
            <v>A00</v>
          </cell>
          <cell r="E2222" t="str">
            <v>FTE</v>
          </cell>
          <cell r="F2222" t="str">
            <v>T</v>
          </cell>
          <cell r="G2222" t="str">
            <v>TOTAL</v>
          </cell>
          <cell r="H2222" t="str">
            <v>RSE</v>
          </cell>
          <cell r="J2222" t="str">
            <v>:</v>
          </cell>
          <cell r="K2222" t="str">
            <v>NC</v>
          </cell>
          <cell r="M2222" t="str">
            <v>V</v>
          </cell>
          <cell r="N2222">
            <v>38461.761423611111</v>
          </cell>
          <cell r="O2222" t="str">
            <v>GCHATEAUGIRON</v>
          </cell>
          <cell r="P2222">
            <v>38681.43582175926</v>
          </cell>
        </row>
        <row r="2223">
          <cell r="A2223" t="str">
            <v>2002</v>
          </cell>
          <cell r="B2223" t="str">
            <v>CZ</v>
          </cell>
          <cell r="C2223" t="str">
            <v>SO_SC</v>
          </cell>
          <cell r="D2223" t="str">
            <v>A00</v>
          </cell>
          <cell r="E2223" t="str">
            <v>FTE</v>
          </cell>
          <cell r="F2223" t="str">
            <v>T</v>
          </cell>
          <cell r="G2223" t="str">
            <v>TOTAL</v>
          </cell>
          <cell r="H2223" t="str">
            <v>RSE</v>
          </cell>
          <cell r="I2223">
            <v>1059</v>
          </cell>
          <cell r="K2223" t="str">
            <v>MS</v>
          </cell>
          <cell r="M2223" t="str">
            <v>V</v>
          </cell>
          <cell r="N2223">
            <v>38461.761446759258</v>
          </cell>
          <cell r="O2223" t="str">
            <v>GCHATEAUGIRON</v>
          </cell>
          <cell r="P2223">
            <v>38681.438206018516</v>
          </cell>
          <cell r="Q2223" t="str">
            <v>gchateaug</v>
          </cell>
        </row>
        <row r="2224">
          <cell r="A2224" t="str">
            <v>2001</v>
          </cell>
          <cell r="B2224" t="str">
            <v>CZ</v>
          </cell>
          <cell r="C2224" t="str">
            <v>SO_SC</v>
          </cell>
          <cell r="D2224" t="str">
            <v>A00</v>
          </cell>
          <cell r="E2224" t="str">
            <v>FTE</v>
          </cell>
          <cell r="F2224" t="str">
            <v>T</v>
          </cell>
          <cell r="G2224" t="str">
            <v>TOTAL</v>
          </cell>
          <cell r="H2224" t="str">
            <v>RSE</v>
          </cell>
          <cell r="I2224">
            <v>410</v>
          </cell>
          <cell r="K2224" t="str">
            <v>NC</v>
          </cell>
          <cell r="M2224" t="str">
            <v>V</v>
          </cell>
          <cell r="N2224">
            <v>38461.761446759258</v>
          </cell>
          <cell r="O2224" t="str">
            <v>GCHATEAUGIRON</v>
          </cell>
          <cell r="P2224">
            <v>38681.437905092593</v>
          </cell>
        </row>
        <row r="2225">
          <cell r="A2225" t="str">
            <v>2000</v>
          </cell>
          <cell r="B2225" t="str">
            <v>CZ</v>
          </cell>
          <cell r="C2225" t="str">
            <v>SO_SC</v>
          </cell>
          <cell r="D2225" t="str">
            <v>A00</v>
          </cell>
          <cell r="E2225" t="str">
            <v>FTE</v>
          </cell>
          <cell r="F2225" t="str">
            <v>T</v>
          </cell>
          <cell r="G2225" t="str">
            <v>TOTAL</v>
          </cell>
          <cell r="H2225" t="str">
            <v>RSE</v>
          </cell>
          <cell r="I2225">
            <v>311</v>
          </cell>
          <cell r="K2225" t="str">
            <v>NC</v>
          </cell>
          <cell r="M2225" t="str">
            <v>V</v>
          </cell>
          <cell r="N2225">
            <v>38461.761446759258</v>
          </cell>
          <cell r="O2225" t="str">
            <v>GCHATEAUGIRON</v>
          </cell>
          <cell r="P2225">
            <v>38681.437662037039</v>
          </cell>
        </row>
        <row r="2226">
          <cell r="A2226" t="str">
            <v>1999</v>
          </cell>
          <cell r="B2226" t="str">
            <v>CZ</v>
          </cell>
          <cell r="C2226" t="str">
            <v>SO_SC</v>
          </cell>
          <cell r="D2226" t="str">
            <v>A00</v>
          </cell>
          <cell r="E2226" t="str">
            <v>FTE</v>
          </cell>
          <cell r="F2226" t="str">
            <v>T</v>
          </cell>
          <cell r="G2226" t="str">
            <v>TOTAL</v>
          </cell>
          <cell r="H2226" t="str">
            <v>RSE</v>
          </cell>
          <cell r="I2226">
            <v>1010</v>
          </cell>
          <cell r="J2226" t="str">
            <v>i</v>
          </cell>
          <cell r="K2226" t="str">
            <v>NC</v>
          </cell>
          <cell r="M2226" t="str">
            <v>V</v>
          </cell>
          <cell r="N2226">
            <v>38461.761446759258</v>
          </cell>
          <cell r="O2226" t="str">
            <v>GCHATEAUGIRON</v>
          </cell>
          <cell r="P2226">
            <v>38681.437418981484</v>
          </cell>
        </row>
        <row r="2227">
          <cell r="A2227" t="str">
            <v>1998</v>
          </cell>
          <cell r="B2227" t="str">
            <v>CZ</v>
          </cell>
          <cell r="C2227" t="str">
            <v>SO_SC</v>
          </cell>
          <cell r="D2227" t="str">
            <v>A00</v>
          </cell>
          <cell r="E2227" t="str">
            <v>FTE</v>
          </cell>
          <cell r="F2227" t="str">
            <v>T</v>
          </cell>
          <cell r="G2227" t="str">
            <v>TOTAL</v>
          </cell>
          <cell r="H2227" t="str">
            <v>RSE</v>
          </cell>
          <cell r="I2227">
            <v>967</v>
          </cell>
          <cell r="J2227" t="str">
            <v>i</v>
          </cell>
          <cell r="K2227" t="str">
            <v>NC</v>
          </cell>
          <cell r="M2227" t="str">
            <v>V</v>
          </cell>
          <cell r="N2227">
            <v>38461.761446759258</v>
          </cell>
          <cell r="O2227" t="str">
            <v>GCHATEAUGIRON</v>
          </cell>
          <cell r="P2227">
            <v>38681.4371875</v>
          </cell>
        </row>
        <row r="2228">
          <cell r="A2228" t="str">
            <v>1997</v>
          </cell>
          <cell r="B2228" t="str">
            <v>CZ</v>
          </cell>
          <cell r="C2228" t="str">
            <v>SO_SC</v>
          </cell>
          <cell r="D2228" t="str">
            <v>A00</v>
          </cell>
          <cell r="E2228" t="str">
            <v>FTE</v>
          </cell>
          <cell r="F2228" t="str">
            <v>T</v>
          </cell>
          <cell r="G2228" t="str">
            <v>TOTAL</v>
          </cell>
          <cell r="H2228" t="str">
            <v>RSE</v>
          </cell>
          <cell r="I2228">
            <v>1518</v>
          </cell>
          <cell r="J2228" t="str">
            <v>i</v>
          </cell>
          <cell r="K2228" t="str">
            <v>NC</v>
          </cell>
          <cell r="M2228" t="str">
            <v>V</v>
          </cell>
          <cell r="N2228">
            <v>38461.761446759258</v>
          </cell>
          <cell r="O2228" t="str">
            <v>GCHATEAUGIRON</v>
          </cell>
          <cell r="P2228">
            <v>38681.437002314815</v>
          </cell>
        </row>
        <row r="2229">
          <cell r="A2229" t="str">
            <v>1996</v>
          </cell>
          <cell r="B2229" t="str">
            <v>CZ</v>
          </cell>
          <cell r="C2229" t="str">
            <v>SO_SC</v>
          </cell>
          <cell r="D2229" t="str">
            <v>A00</v>
          </cell>
          <cell r="E2229" t="str">
            <v>FTE</v>
          </cell>
          <cell r="F2229" t="str">
            <v>T</v>
          </cell>
          <cell r="G2229" t="str">
            <v>TOTAL</v>
          </cell>
          <cell r="H2229" t="str">
            <v>RSE</v>
          </cell>
          <cell r="I2229">
            <v>2263</v>
          </cell>
          <cell r="J2229" t="str">
            <v>i</v>
          </cell>
          <cell r="K2229" t="str">
            <v>NC</v>
          </cell>
          <cell r="M2229" t="str">
            <v>V</v>
          </cell>
          <cell r="N2229">
            <v>38461.761446759258</v>
          </cell>
          <cell r="O2229" t="str">
            <v>GCHATEAUGIRON</v>
          </cell>
          <cell r="P2229">
            <v>38681.436840277776</v>
          </cell>
        </row>
        <row r="2230">
          <cell r="A2230" t="str">
            <v>1995</v>
          </cell>
          <cell r="B2230" t="str">
            <v>CZ</v>
          </cell>
          <cell r="C2230" t="str">
            <v>SO_SC</v>
          </cell>
          <cell r="D2230" t="str">
            <v>A00</v>
          </cell>
          <cell r="E2230" t="str">
            <v>FTE</v>
          </cell>
          <cell r="F2230" t="str">
            <v>T</v>
          </cell>
          <cell r="G2230" t="str">
            <v>TOTAL</v>
          </cell>
          <cell r="H2230" t="str">
            <v>RSE</v>
          </cell>
          <cell r="I2230">
            <v>937</v>
          </cell>
          <cell r="J2230" t="str">
            <v>i</v>
          </cell>
          <cell r="K2230" t="str">
            <v>NC</v>
          </cell>
          <cell r="M2230" t="str">
            <v>V</v>
          </cell>
          <cell r="N2230">
            <v>38461.761446759258</v>
          </cell>
          <cell r="O2230" t="str">
            <v>GCHATEAUGIRON</v>
          </cell>
          <cell r="P2230">
            <v>38681.436689814815</v>
          </cell>
        </row>
        <row r="2231">
          <cell r="A2231" t="str">
            <v>1994</v>
          </cell>
          <cell r="B2231" t="str">
            <v>CZ</v>
          </cell>
          <cell r="C2231" t="str">
            <v>SO_SC</v>
          </cell>
          <cell r="D2231" t="str">
            <v>A00</v>
          </cell>
          <cell r="E2231" t="str">
            <v>FTE</v>
          </cell>
          <cell r="F2231" t="str">
            <v>T</v>
          </cell>
          <cell r="G2231" t="str">
            <v>TOTAL</v>
          </cell>
          <cell r="H2231" t="str">
            <v>RSE</v>
          </cell>
          <cell r="J2231" t="str">
            <v>:</v>
          </cell>
          <cell r="K2231" t="str">
            <v>NC</v>
          </cell>
          <cell r="M2231" t="str">
            <v>V</v>
          </cell>
          <cell r="N2231">
            <v>38461.761446759258</v>
          </cell>
          <cell r="O2231" t="str">
            <v>GCHATEAUGIRON</v>
          </cell>
          <cell r="P2231">
            <v>38681.436562499999</v>
          </cell>
        </row>
        <row r="2232">
          <cell r="A2232" t="str">
            <v>1993</v>
          </cell>
          <cell r="B2232" t="str">
            <v>CZ</v>
          </cell>
          <cell r="C2232" t="str">
            <v>SO_SC</v>
          </cell>
          <cell r="D2232" t="str">
            <v>A00</v>
          </cell>
          <cell r="E2232" t="str">
            <v>FTE</v>
          </cell>
          <cell r="F2232" t="str">
            <v>T</v>
          </cell>
          <cell r="G2232" t="str">
            <v>TOTAL</v>
          </cell>
          <cell r="H2232" t="str">
            <v>RSE</v>
          </cell>
          <cell r="J2232" t="str">
            <v>:</v>
          </cell>
          <cell r="K2232" t="str">
            <v>NC</v>
          </cell>
          <cell r="M2232" t="str">
            <v>V</v>
          </cell>
          <cell r="N2232">
            <v>38461.761446759258</v>
          </cell>
          <cell r="O2232" t="str">
            <v>GCHATEAUGIRON</v>
          </cell>
          <cell r="P2232">
            <v>38681.43645833333</v>
          </cell>
        </row>
        <row r="2233">
          <cell r="A2233" t="str">
            <v>1992</v>
          </cell>
          <cell r="B2233" t="str">
            <v>CZ</v>
          </cell>
          <cell r="C2233" t="str">
            <v>SO_SC</v>
          </cell>
          <cell r="D2233" t="str">
            <v>A00</v>
          </cell>
          <cell r="E2233" t="str">
            <v>FTE</v>
          </cell>
          <cell r="F2233" t="str">
            <v>T</v>
          </cell>
          <cell r="G2233" t="str">
            <v>TOTAL</v>
          </cell>
          <cell r="H2233" t="str">
            <v>RSE</v>
          </cell>
          <cell r="J2233" t="str">
            <v>:</v>
          </cell>
          <cell r="K2233" t="str">
            <v>NC</v>
          </cell>
          <cell r="M2233" t="str">
            <v>V</v>
          </cell>
          <cell r="N2233">
            <v>38461.761446759258</v>
          </cell>
          <cell r="O2233" t="str">
            <v>GCHATEAUGIRON</v>
          </cell>
          <cell r="P2233">
            <v>38681.436365740738</v>
          </cell>
        </row>
        <row r="2234">
          <cell r="A2234" t="str">
            <v>1983</v>
          </cell>
          <cell r="B2234" t="str">
            <v>CZ</v>
          </cell>
          <cell r="C2234" t="str">
            <v>SO_SC</v>
          </cell>
          <cell r="D2234" t="str">
            <v>A00</v>
          </cell>
          <cell r="E2234" t="str">
            <v>FTE</v>
          </cell>
          <cell r="F2234" t="str">
            <v>T</v>
          </cell>
          <cell r="G2234" t="str">
            <v>TOTAL</v>
          </cell>
          <cell r="H2234" t="str">
            <v>RSE</v>
          </cell>
          <cell r="J2234" t="str">
            <v>:</v>
          </cell>
          <cell r="K2234" t="str">
            <v>NC</v>
          </cell>
          <cell r="M2234" t="str">
            <v>V</v>
          </cell>
          <cell r="N2234">
            <v>38461.761458333334</v>
          </cell>
          <cell r="O2234" t="str">
            <v>GCHATEAUGIRON</v>
          </cell>
          <cell r="P2234">
            <v>38681.435891203706</v>
          </cell>
        </row>
        <row r="2235">
          <cell r="A2235" t="str">
            <v>1982</v>
          </cell>
          <cell r="B2235" t="str">
            <v>CZ</v>
          </cell>
          <cell r="C2235" t="str">
            <v>SO_SC</v>
          </cell>
          <cell r="D2235" t="str">
            <v>A00</v>
          </cell>
          <cell r="E2235" t="str">
            <v>FTE</v>
          </cell>
          <cell r="F2235" t="str">
            <v>T</v>
          </cell>
          <cell r="G2235" t="str">
            <v>TOTAL</v>
          </cell>
          <cell r="H2235" t="str">
            <v>RSE</v>
          </cell>
          <cell r="J2235" t="str">
            <v>:</v>
          </cell>
          <cell r="K2235" t="str">
            <v>NC</v>
          </cell>
          <cell r="M2235" t="str">
            <v>V</v>
          </cell>
          <cell r="N2235">
            <v>38461.761458333334</v>
          </cell>
          <cell r="O2235" t="str">
            <v>GCHATEAUGIRON</v>
          </cell>
          <cell r="P2235">
            <v>38681.435868055552</v>
          </cell>
        </row>
        <row r="2236">
          <cell r="A2236" t="str">
            <v>1981</v>
          </cell>
          <cell r="B2236" t="str">
            <v>CZ</v>
          </cell>
          <cell r="C2236" t="str">
            <v>SO_SC</v>
          </cell>
          <cell r="D2236" t="str">
            <v>A00</v>
          </cell>
          <cell r="E2236" t="str">
            <v>FTE</v>
          </cell>
          <cell r="F2236" t="str">
            <v>T</v>
          </cell>
          <cell r="G2236" t="str">
            <v>TOTAL</v>
          </cell>
          <cell r="H2236" t="str">
            <v>RSE</v>
          </cell>
          <cell r="J2236" t="str">
            <v>:</v>
          </cell>
          <cell r="K2236" t="str">
            <v>NC</v>
          </cell>
          <cell r="M2236" t="str">
            <v>V</v>
          </cell>
          <cell r="N2236">
            <v>38461.761458333334</v>
          </cell>
          <cell r="O2236" t="str">
            <v>GCHATEAUGIRON</v>
          </cell>
          <cell r="P2236">
            <v>38681.435833333337</v>
          </cell>
        </row>
        <row r="2237">
          <cell r="A2237" t="str">
            <v>1980</v>
          </cell>
          <cell r="B2237" t="str">
            <v>CZ</v>
          </cell>
          <cell r="C2237" t="str">
            <v>SO_SC</v>
          </cell>
          <cell r="D2237" t="str">
            <v>A00</v>
          </cell>
          <cell r="E2237" t="str">
            <v>FTE</v>
          </cell>
          <cell r="F2237" t="str">
            <v>T</v>
          </cell>
          <cell r="G2237" t="str">
            <v>TOTAL</v>
          </cell>
          <cell r="H2237" t="str">
            <v>RSE</v>
          </cell>
          <cell r="J2237" t="str">
            <v>:</v>
          </cell>
          <cell r="K2237" t="str">
            <v>NC</v>
          </cell>
          <cell r="M2237" t="str">
            <v>V</v>
          </cell>
          <cell r="N2237">
            <v>38461.761458333334</v>
          </cell>
          <cell r="O2237" t="str">
            <v>GCHATEAUGIRON</v>
          </cell>
          <cell r="P2237">
            <v>38681.435810185183</v>
          </cell>
        </row>
        <row r="2238">
          <cell r="A2238" t="str">
            <v>2002</v>
          </cell>
          <cell r="B2238" t="str">
            <v>EE</v>
          </cell>
          <cell r="C2238" t="str">
            <v>SO_SC</v>
          </cell>
          <cell r="D2238" t="str">
            <v>A00</v>
          </cell>
          <cell r="E2238" t="str">
            <v>FTE</v>
          </cell>
          <cell r="F2238" t="str">
            <v>T</v>
          </cell>
          <cell r="G2238" t="str">
            <v>TOTAL</v>
          </cell>
          <cell r="H2238" t="str">
            <v>RSE</v>
          </cell>
          <cell r="I2238">
            <v>391</v>
          </cell>
          <cell r="K2238" t="str">
            <v>MS</v>
          </cell>
          <cell r="M2238" t="str">
            <v>V</v>
          </cell>
          <cell r="N2238">
            <v>38461.761458333334</v>
          </cell>
          <cell r="O2238" t="str">
            <v>GCHATEAUGIRON</v>
          </cell>
          <cell r="P2238">
            <v>38681.438240740739</v>
          </cell>
          <cell r="Q2238" t="str">
            <v>gchateaug</v>
          </cell>
        </row>
        <row r="2239">
          <cell r="A2239" t="str">
            <v>2001</v>
          </cell>
          <cell r="B2239" t="str">
            <v>EE</v>
          </cell>
          <cell r="C2239" t="str">
            <v>SO_SC</v>
          </cell>
          <cell r="D2239" t="str">
            <v>A00</v>
          </cell>
          <cell r="E2239" t="str">
            <v>FTE</v>
          </cell>
          <cell r="F2239" t="str">
            <v>T</v>
          </cell>
          <cell r="G2239" t="str">
            <v>TOTAL</v>
          </cell>
          <cell r="H2239" t="str">
            <v>RSE</v>
          </cell>
          <cell r="J2239" t="str">
            <v>:</v>
          </cell>
          <cell r="K2239" t="str">
            <v>NC</v>
          </cell>
          <cell r="M2239" t="str">
            <v>V</v>
          </cell>
          <cell r="N2239">
            <v>38461.761458333334</v>
          </cell>
          <cell r="O2239" t="str">
            <v>GCHATEAUGIRON</v>
          </cell>
          <cell r="P2239">
            <v>38681.437939814816</v>
          </cell>
        </row>
        <row r="2240">
          <cell r="A2240" t="str">
            <v>2000</v>
          </cell>
          <cell r="B2240" t="str">
            <v>EE</v>
          </cell>
          <cell r="C2240" t="str">
            <v>SO_SC</v>
          </cell>
          <cell r="D2240" t="str">
            <v>A00</v>
          </cell>
          <cell r="E2240" t="str">
            <v>FTE</v>
          </cell>
          <cell r="F2240" t="str">
            <v>T</v>
          </cell>
          <cell r="G2240" t="str">
            <v>TOTAL</v>
          </cell>
          <cell r="H2240" t="str">
            <v>RSE</v>
          </cell>
          <cell r="J2240" t="str">
            <v>:</v>
          </cell>
          <cell r="K2240" t="str">
            <v>NC</v>
          </cell>
          <cell r="M2240" t="str">
            <v>V</v>
          </cell>
          <cell r="N2240">
            <v>38461.761458333334</v>
          </cell>
          <cell r="O2240" t="str">
            <v>GCHATEAUGIRON</v>
          </cell>
          <cell r="P2240">
            <v>38681.437685185185</v>
          </cell>
        </row>
        <row r="2241">
          <cell r="A2241" t="str">
            <v>1999</v>
          </cell>
          <cell r="B2241" t="str">
            <v>EE</v>
          </cell>
          <cell r="C2241" t="str">
            <v>SO_SC</v>
          </cell>
          <cell r="D2241" t="str">
            <v>A00</v>
          </cell>
          <cell r="E2241" t="str">
            <v>FTE</v>
          </cell>
          <cell r="F2241" t="str">
            <v>T</v>
          </cell>
          <cell r="G2241" t="str">
            <v>TOTAL</v>
          </cell>
          <cell r="H2241" t="str">
            <v>RSE</v>
          </cell>
          <cell r="J2241" t="str">
            <v>:</v>
          </cell>
          <cell r="K2241" t="str">
            <v>NC</v>
          </cell>
          <cell r="M2241" t="str">
            <v>V</v>
          </cell>
          <cell r="N2241">
            <v>38461.761458333334</v>
          </cell>
          <cell r="O2241" t="str">
            <v>GCHATEAUGIRON</v>
          </cell>
          <cell r="P2241">
            <v>38681.437442129631</v>
          </cell>
        </row>
        <row r="2242">
          <cell r="A2242" t="str">
            <v>1998</v>
          </cell>
          <cell r="B2242" t="str">
            <v>EE</v>
          </cell>
          <cell r="C2242" t="str">
            <v>SO_SC</v>
          </cell>
          <cell r="D2242" t="str">
            <v>A00</v>
          </cell>
          <cell r="E2242" t="str">
            <v>FTE</v>
          </cell>
          <cell r="F2242" t="str">
            <v>T</v>
          </cell>
          <cell r="G2242" t="str">
            <v>TOTAL</v>
          </cell>
          <cell r="H2242" t="str">
            <v>RSE</v>
          </cell>
          <cell r="J2242" t="str">
            <v>:</v>
          </cell>
          <cell r="K2242" t="str">
            <v>NC</v>
          </cell>
          <cell r="M2242" t="str">
            <v>V</v>
          </cell>
          <cell r="N2242">
            <v>38461.761458333334</v>
          </cell>
          <cell r="O2242" t="str">
            <v>GCHATEAUGIRON</v>
          </cell>
          <cell r="P2242">
            <v>38681.437210648146</v>
          </cell>
        </row>
        <row r="2243">
          <cell r="A2243" t="str">
            <v>1997</v>
          </cell>
          <cell r="B2243" t="str">
            <v>EE</v>
          </cell>
          <cell r="C2243" t="str">
            <v>SO_SC</v>
          </cell>
          <cell r="D2243" t="str">
            <v>A00</v>
          </cell>
          <cell r="E2243" t="str">
            <v>FTE</v>
          </cell>
          <cell r="F2243" t="str">
            <v>T</v>
          </cell>
          <cell r="G2243" t="str">
            <v>TOTAL</v>
          </cell>
          <cell r="H2243" t="str">
            <v>RSE</v>
          </cell>
          <cell r="J2243" t="str">
            <v>:</v>
          </cell>
          <cell r="K2243" t="str">
            <v>NC</v>
          </cell>
          <cell r="M2243" t="str">
            <v>V</v>
          </cell>
          <cell r="N2243">
            <v>38461.761458333334</v>
          </cell>
          <cell r="O2243" t="str">
            <v>GCHATEAUGIRON</v>
          </cell>
          <cell r="P2243">
            <v>38681.437025462961</v>
          </cell>
        </row>
        <row r="2244">
          <cell r="A2244" t="str">
            <v>1996</v>
          </cell>
          <cell r="B2244" t="str">
            <v>EE</v>
          </cell>
          <cell r="C2244" t="str">
            <v>SO_SC</v>
          </cell>
          <cell r="D2244" t="str">
            <v>A00</v>
          </cell>
          <cell r="E2244" t="str">
            <v>FTE</v>
          </cell>
          <cell r="F2244" t="str">
            <v>T</v>
          </cell>
          <cell r="G2244" t="str">
            <v>TOTAL</v>
          </cell>
          <cell r="H2244" t="str">
            <v>RSE</v>
          </cell>
          <cell r="J2244" t="str">
            <v>:</v>
          </cell>
          <cell r="K2244" t="str">
            <v>NC</v>
          </cell>
          <cell r="M2244" t="str">
            <v>V</v>
          </cell>
          <cell r="N2244">
            <v>38461.761458333334</v>
          </cell>
          <cell r="O2244" t="str">
            <v>GCHATEAUGIRON</v>
          </cell>
          <cell r="P2244">
            <v>38681.436851851853</v>
          </cell>
        </row>
        <row r="2245">
          <cell r="A2245" t="str">
            <v>1995</v>
          </cell>
          <cell r="B2245" t="str">
            <v>EE</v>
          </cell>
          <cell r="C2245" t="str">
            <v>SO_SC</v>
          </cell>
          <cell r="D2245" t="str">
            <v>A00</v>
          </cell>
          <cell r="E2245" t="str">
            <v>FTE</v>
          </cell>
          <cell r="F2245" t="str">
            <v>T</v>
          </cell>
          <cell r="G2245" t="str">
            <v>TOTAL</v>
          </cell>
          <cell r="H2245" t="str">
            <v>RSE</v>
          </cell>
          <cell r="J2245" t="str">
            <v>:</v>
          </cell>
          <cell r="K2245" t="str">
            <v>NC</v>
          </cell>
          <cell r="M2245" t="str">
            <v>V</v>
          </cell>
          <cell r="N2245">
            <v>38461.761458333334</v>
          </cell>
          <cell r="O2245" t="str">
            <v>GCHATEAUGIRON</v>
          </cell>
          <cell r="P2245">
            <v>38681.436701388891</v>
          </cell>
        </row>
        <row r="2246">
          <cell r="A2246" t="str">
            <v>1994</v>
          </cell>
          <cell r="B2246" t="str">
            <v>EE</v>
          </cell>
          <cell r="C2246" t="str">
            <v>SO_SC</v>
          </cell>
          <cell r="D2246" t="str">
            <v>A00</v>
          </cell>
          <cell r="E2246" t="str">
            <v>FTE</v>
          </cell>
          <cell r="F2246" t="str">
            <v>T</v>
          </cell>
          <cell r="G2246" t="str">
            <v>TOTAL</v>
          </cell>
          <cell r="H2246" t="str">
            <v>RSE</v>
          </cell>
          <cell r="J2246" t="str">
            <v>:</v>
          </cell>
          <cell r="K2246" t="str">
            <v>NC</v>
          </cell>
          <cell r="M2246" t="str">
            <v>V</v>
          </cell>
          <cell r="N2246">
            <v>38461.761458333334</v>
          </cell>
          <cell r="O2246" t="str">
            <v>GCHATEAUGIRON</v>
          </cell>
          <cell r="P2246">
            <v>38681.436574074076</v>
          </cell>
        </row>
        <row r="2247">
          <cell r="A2247" t="str">
            <v>1993</v>
          </cell>
          <cell r="B2247" t="str">
            <v>EE</v>
          </cell>
          <cell r="C2247" t="str">
            <v>SO_SC</v>
          </cell>
          <cell r="D2247" t="str">
            <v>A00</v>
          </cell>
          <cell r="E2247" t="str">
            <v>FTE</v>
          </cell>
          <cell r="F2247" t="str">
            <v>T</v>
          </cell>
          <cell r="G2247" t="str">
            <v>TOTAL</v>
          </cell>
          <cell r="H2247" t="str">
            <v>RSE</v>
          </cell>
          <cell r="J2247" t="str">
            <v>:</v>
          </cell>
          <cell r="K2247" t="str">
            <v>NC</v>
          </cell>
          <cell r="M2247" t="str">
            <v>V</v>
          </cell>
          <cell r="N2247">
            <v>38461.761458333334</v>
          </cell>
          <cell r="O2247" t="str">
            <v>GCHATEAUGIRON</v>
          </cell>
          <cell r="P2247">
            <v>38681.436469907407</v>
          </cell>
        </row>
        <row r="2248">
          <cell r="A2248" t="str">
            <v>1992</v>
          </cell>
          <cell r="B2248" t="str">
            <v>EE</v>
          </cell>
          <cell r="C2248" t="str">
            <v>SO_SC</v>
          </cell>
          <cell r="D2248" t="str">
            <v>A00</v>
          </cell>
          <cell r="E2248" t="str">
            <v>FTE</v>
          </cell>
          <cell r="F2248" t="str">
            <v>T</v>
          </cell>
          <cell r="G2248" t="str">
            <v>TOTAL</v>
          </cell>
          <cell r="H2248" t="str">
            <v>RSE</v>
          </cell>
          <cell r="J2248" t="str">
            <v>:</v>
          </cell>
          <cell r="K2248" t="str">
            <v>NC</v>
          </cell>
          <cell r="M2248" t="str">
            <v>V</v>
          </cell>
          <cell r="N2248">
            <v>38461.761458333334</v>
          </cell>
          <cell r="O2248" t="str">
            <v>GCHATEAUGIRON</v>
          </cell>
          <cell r="P2248">
            <v>38681.436377314814</v>
          </cell>
        </row>
        <row r="2249">
          <cell r="A2249" t="str">
            <v>1991</v>
          </cell>
          <cell r="B2249" t="str">
            <v>EE</v>
          </cell>
          <cell r="C2249" t="str">
            <v>SO_SC</v>
          </cell>
          <cell r="D2249" t="str">
            <v>A00</v>
          </cell>
          <cell r="E2249" t="str">
            <v>FTE</v>
          </cell>
          <cell r="F2249" t="str">
            <v>T</v>
          </cell>
          <cell r="G2249" t="str">
            <v>TOTAL</v>
          </cell>
          <cell r="H2249" t="str">
            <v>RSE</v>
          </cell>
          <cell r="J2249" t="str">
            <v>:</v>
          </cell>
          <cell r="K2249" t="str">
            <v>NC</v>
          </cell>
          <cell r="M2249" t="str">
            <v>V</v>
          </cell>
          <cell r="N2249">
            <v>38461.761458333334</v>
          </cell>
          <cell r="O2249" t="str">
            <v>GCHATEAUGIRON</v>
          </cell>
          <cell r="P2249">
            <v>38681.436296296299</v>
          </cell>
        </row>
        <row r="2250">
          <cell r="A2250" t="str">
            <v>1990</v>
          </cell>
          <cell r="B2250" t="str">
            <v>EE</v>
          </cell>
          <cell r="C2250" t="str">
            <v>SO_SC</v>
          </cell>
          <cell r="D2250" t="str">
            <v>A00</v>
          </cell>
          <cell r="E2250" t="str">
            <v>FTE</v>
          </cell>
          <cell r="F2250" t="str">
            <v>T</v>
          </cell>
          <cell r="G2250" t="str">
            <v>TOTAL</v>
          </cell>
          <cell r="H2250" t="str">
            <v>RSE</v>
          </cell>
          <cell r="J2250" t="str">
            <v>:</v>
          </cell>
          <cell r="K2250" t="str">
            <v>NC</v>
          </cell>
          <cell r="M2250" t="str">
            <v>V</v>
          </cell>
          <cell r="N2250">
            <v>38461.761458333334</v>
          </cell>
          <cell r="O2250" t="str">
            <v>GCHATEAUGIRON</v>
          </cell>
          <cell r="P2250">
            <v>38681.436226851853</v>
          </cell>
        </row>
        <row r="2251">
          <cell r="A2251" t="str">
            <v>1989</v>
          </cell>
          <cell r="B2251" t="str">
            <v>EE</v>
          </cell>
          <cell r="C2251" t="str">
            <v>SO_SC</v>
          </cell>
          <cell r="D2251" t="str">
            <v>A00</v>
          </cell>
          <cell r="E2251" t="str">
            <v>FTE</v>
          </cell>
          <cell r="F2251" t="str">
            <v>T</v>
          </cell>
          <cell r="G2251" t="str">
            <v>TOTAL</v>
          </cell>
          <cell r="H2251" t="str">
            <v>RSE</v>
          </cell>
          <cell r="J2251" t="str">
            <v>:</v>
          </cell>
          <cell r="K2251" t="str">
            <v>NC</v>
          </cell>
          <cell r="M2251" t="str">
            <v>V</v>
          </cell>
          <cell r="N2251">
            <v>38461.761458333334</v>
          </cell>
          <cell r="O2251" t="str">
            <v>GCHATEAUGIRON</v>
          </cell>
          <cell r="P2251">
            <v>38681.436168981483</v>
          </cell>
        </row>
        <row r="2252">
          <cell r="A2252" t="str">
            <v>1988</v>
          </cell>
          <cell r="B2252" t="str">
            <v>EE</v>
          </cell>
          <cell r="C2252" t="str">
            <v>SO_SC</v>
          </cell>
          <cell r="D2252" t="str">
            <v>A00</v>
          </cell>
          <cell r="E2252" t="str">
            <v>FTE</v>
          </cell>
          <cell r="F2252" t="str">
            <v>T</v>
          </cell>
          <cell r="G2252" t="str">
            <v>TOTAL</v>
          </cell>
          <cell r="H2252" t="str">
            <v>RSE</v>
          </cell>
          <cell r="J2252" t="str">
            <v>:</v>
          </cell>
          <cell r="K2252" t="str">
            <v>NC</v>
          </cell>
          <cell r="M2252" t="str">
            <v>V</v>
          </cell>
          <cell r="N2252">
            <v>38461.761458333334</v>
          </cell>
          <cell r="O2252" t="str">
            <v>GCHATEAUGIRON</v>
          </cell>
          <cell r="P2252">
            <v>38681.436111111114</v>
          </cell>
        </row>
        <row r="2253">
          <cell r="A2253" t="str">
            <v>1987</v>
          </cell>
          <cell r="B2253" t="str">
            <v>EE</v>
          </cell>
          <cell r="C2253" t="str">
            <v>SO_SC</v>
          </cell>
          <cell r="D2253" t="str">
            <v>A00</v>
          </cell>
          <cell r="E2253" t="str">
            <v>FTE</v>
          </cell>
          <cell r="F2253" t="str">
            <v>T</v>
          </cell>
          <cell r="G2253" t="str">
            <v>TOTAL</v>
          </cell>
          <cell r="H2253" t="str">
            <v>RSE</v>
          </cell>
          <cell r="J2253" t="str">
            <v>:</v>
          </cell>
          <cell r="K2253" t="str">
            <v>NC</v>
          </cell>
          <cell r="M2253" t="str">
            <v>V</v>
          </cell>
          <cell r="N2253">
            <v>38461.761458333334</v>
          </cell>
          <cell r="O2253" t="str">
            <v>GCHATEAUGIRON</v>
          </cell>
          <cell r="P2253">
            <v>38681.436053240737</v>
          </cell>
        </row>
        <row r="2254">
          <cell r="A2254" t="str">
            <v>1986</v>
          </cell>
          <cell r="B2254" t="str">
            <v>EE</v>
          </cell>
          <cell r="C2254" t="str">
            <v>SO_SC</v>
          </cell>
          <cell r="D2254" t="str">
            <v>A00</v>
          </cell>
          <cell r="E2254" t="str">
            <v>FTE</v>
          </cell>
          <cell r="F2254" t="str">
            <v>T</v>
          </cell>
          <cell r="G2254" t="str">
            <v>TOTAL</v>
          </cell>
          <cell r="H2254" t="str">
            <v>RSE</v>
          </cell>
          <cell r="J2254" t="str">
            <v>:</v>
          </cell>
          <cell r="K2254" t="str">
            <v>NC</v>
          </cell>
          <cell r="M2254" t="str">
            <v>V</v>
          </cell>
          <cell r="N2254">
            <v>38461.761458333334</v>
          </cell>
          <cell r="O2254" t="str">
            <v>GCHATEAUGIRON</v>
          </cell>
          <cell r="P2254">
            <v>38681.436006944445</v>
          </cell>
        </row>
        <row r="2255">
          <cell r="A2255" t="str">
            <v>1985</v>
          </cell>
          <cell r="B2255" t="str">
            <v>EE</v>
          </cell>
          <cell r="C2255" t="str">
            <v>SO_SC</v>
          </cell>
          <cell r="D2255" t="str">
            <v>A00</v>
          </cell>
          <cell r="E2255" t="str">
            <v>FTE</v>
          </cell>
          <cell r="F2255" t="str">
            <v>T</v>
          </cell>
          <cell r="G2255" t="str">
            <v>TOTAL</v>
          </cell>
          <cell r="H2255" t="str">
            <v>RSE</v>
          </cell>
          <cell r="J2255" t="str">
            <v>:</v>
          </cell>
          <cell r="K2255" t="str">
            <v>NC</v>
          </cell>
          <cell r="M2255" t="str">
            <v>V</v>
          </cell>
          <cell r="N2255">
            <v>38461.761458333334</v>
          </cell>
          <cell r="O2255" t="str">
            <v>GCHATEAUGIRON</v>
          </cell>
          <cell r="P2255">
            <v>38681.435972222222</v>
          </cell>
        </row>
        <row r="2256">
          <cell r="A2256" t="str">
            <v>1984</v>
          </cell>
          <cell r="B2256" t="str">
            <v>EE</v>
          </cell>
          <cell r="C2256" t="str">
            <v>SO_SC</v>
          </cell>
          <cell r="D2256" t="str">
            <v>A00</v>
          </cell>
          <cell r="E2256" t="str">
            <v>FTE</v>
          </cell>
          <cell r="F2256" t="str">
            <v>T</v>
          </cell>
          <cell r="G2256" t="str">
            <v>TOTAL</v>
          </cell>
          <cell r="H2256" t="str">
            <v>RSE</v>
          </cell>
          <cell r="J2256" t="str">
            <v>:</v>
          </cell>
          <cell r="K2256" t="str">
            <v>NC</v>
          </cell>
          <cell r="M2256" t="str">
            <v>V</v>
          </cell>
          <cell r="N2256">
            <v>38461.761458333334</v>
          </cell>
          <cell r="O2256" t="str">
            <v>GCHATEAUGIRON</v>
          </cell>
          <cell r="P2256">
            <v>38681.435925925929</v>
          </cell>
        </row>
        <row r="2257">
          <cell r="A2257" t="str">
            <v>1983</v>
          </cell>
          <cell r="B2257" t="str">
            <v>EE</v>
          </cell>
          <cell r="C2257" t="str">
            <v>SO_SC</v>
          </cell>
          <cell r="D2257" t="str">
            <v>A00</v>
          </cell>
          <cell r="E2257" t="str">
            <v>FTE</v>
          </cell>
          <cell r="F2257" t="str">
            <v>T</v>
          </cell>
          <cell r="G2257" t="str">
            <v>TOTAL</v>
          </cell>
          <cell r="H2257" t="str">
            <v>RSE</v>
          </cell>
          <cell r="J2257" t="str">
            <v>:</v>
          </cell>
          <cell r="K2257" t="str">
            <v>NC</v>
          </cell>
          <cell r="M2257" t="str">
            <v>V</v>
          </cell>
          <cell r="N2257">
            <v>38461.761458333334</v>
          </cell>
          <cell r="O2257" t="str">
            <v>GCHATEAUGIRON</v>
          </cell>
          <cell r="P2257">
            <v>38681.435891203706</v>
          </cell>
        </row>
        <row r="2258">
          <cell r="A2258" t="str">
            <v>1982</v>
          </cell>
          <cell r="B2258" t="str">
            <v>EE</v>
          </cell>
          <cell r="C2258" t="str">
            <v>SO_SC</v>
          </cell>
          <cell r="D2258" t="str">
            <v>A00</v>
          </cell>
          <cell r="E2258" t="str">
            <v>FTE</v>
          </cell>
          <cell r="F2258" t="str">
            <v>T</v>
          </cell>
          <cell r="G2258" t="str">
            <v>TOTAL</v>
          </cell>
          <cell r="H2258" t="str">
            <v>RSE</v>
          </cell>
          <cell r="J2258" t="str">
            <v>:</v>
          </cell>
          <cell r="K2258" t="str">
            <v>NC</v>
          </cell>
          <cell r="M2258" t="str">
            <v>V</v>
          </cell>
          <cell r="N2258">
            <v>38461.761458333334</v>
          </cell>
          <cell r="O2258" t="str">
            <v>GCHATEAUGIRON</v>
          </cell>
          <cell r="P2258">
            <v>38681.435868055552</v>
          </cell>
        </row>
        <row r="2259">
          <cell r="A2259" t="str">
            <v>1981</v>
          </cell>
          <cell r="B2259" t="str">
            <v>EE</v>
          </cell>
          <cell r="C2259" t="str">
            <v>SO_SC</v>
          </cell>
          <cell r="D2259" t="str">
            <v>A00</v>
          </cell>
          <cell r="E2259" t="str">
            <v>FTE</v>
          </cell>
          <cell r="F2259" t="str">
            <v>T</v>
          </cell>
          <cell r="G2259" t="str">
            <v>TOTAL</v>
          </cell>
          <cell r="H2259" t="str">
            <v>RSE</v>
          </cell>
          <cell r="J2259" t="str">
            <v>:</v>
          </cell>
          <cell r="K2259" t="str">
            <v>NC</v>
          </cell>
          <cell r="M2259" t="str">
            <v>V</v>
          </cell>
          <cell r="N2259">
            <v>38461.761458333334</v>
          </cell>
          <cell r="O2259" t="str">
            <v>GCHATEAUGIRON</v>
          </cell>
          <cell r="P2259">
            <v>38681.435844907406</v>
          </cell>
        </row>
        <row r="2260">
          <cell r="A2260" t="str">
            <v>1980</v>
          </cell>
          <cell r="B2260" t="str">
            <v>EE</v>
          </cell>
          <cell r="C2260" t="str">
            <v>SO_SC</v>
          </cell>
          <cell r="D2260" t="str">
            <v>A00</v>
          </cell>
          <cell r="E2260" t="str">
            <v>FTE</v>
          </cell>
          <cell r="F2260" t="str">
            <v>T</v>
          </cell>
          <cell r="G2260" t="str">
            <v>TOTAL</v>
          </cell>
          <cell r="H2260" t="str">
            <v>RSE</v>
          </cell>
          <cell r="J2260" t="str">
            <v>:</v>
          </cell>
          <cell r="K2260" t="str">
            <v>NC</v>
          </cell>
          <cell r="M2260" t="str">
            <v>V</v>
          </cell>
          <cell r="N2260">
            <v>38461.761458333334</v>
          </cell>
          <cell r="O2260" t="str">
            <v>GCHATEAUGIRON</v>
          </cell>
          <cell r="P2260">
            <v>38681.435810185183</v>
          </cell>
        </row>
        <row r="2261">
          <cell r="A2261" t="str">
            <v>2002</v>
          </cell>
          <cell r="B2261" t="str">
            <v>CY</v>
          </cell>
          <cell r="C2261" t="str">
            <v>SO_SC</v>
          </cell>
          <cell r="D2261" t="str">
            <v>A00</v>
          </cell>
          <cell r="E2261" t="str">
            <v>FTE</v>
          </cell>
          <cell r="F2261" t="str">
            <v>T</v>
          </cell>
          <cell r="G2261" t="str">
            <v>TOTAL</v>
          </cell>
          <cell r="H2261" t="str">
            <v>RSE</v>
          </cell>
          <cell r="I2261">
            <v>97.8</v>
          </cell>
          <cell r="K2261" t="str">
            <v>MS</v>
          </cell>
          <cell r="M2261" t="str">
            <v>V</v>
          </cell>
          <cell r="N2261">
            <v>38461.761458333334</v>
          </cell>
          <cell r="O2261" t="str">
            <v>GCHATEAUGIRON</v>
          </cell>
          <cell r="P2261">
            <v>38681.43818287037</v>
          </cell>
          <cell r="Q2261" t="str">
            <v>gchateaug</v>
          </cell>
        </row>
        <row r="2262">
          <cell r="A2262" t="str">
            <v>2001</v>
          </cell>
          <cell r="B2262" t="str">
            <v>CY</v>
          </cell>
          <cell r="C2262" t="str">
            <v>SO_SC</v>
          </cell>
          <cell r="D2262" t="str">
            <v>A00</v>
          </cell>
          <cell r="E2262" t="str">
            <v>FTE</v>
          </cell>
          <cell r="F2262" t="str">
            <v>T</v>
          </cell>
          <cell r="G2262" t="str">
            <v>TOTAL</v>
          </cell>
          <cell r="H2262" t="str">
            <v>RSE</v>
          </cell>
          <cell r="I2262">
            <v>81</v>
          </cell>
          <cell r="K2262" t="str">
            <v>NC</v>
          </cell>
          <cell r="M2262" t="str">
            <v>V</v>
          </cell>
          <cell r="N2262">
            <v>38461.761458333334</v>
          </cell>
          <cell r="O2262" t="str">
            <v>GCHATEAUGIRON</v>
          </cell>
          <cell r="P2262">
            <v>38681.437881944446</v>
          </cell>
        </row>
        <row r="2263">
          <cell r="A2263" t="str">
            <v>2000</v>
          </cell>
          <cell r="B2263" t="str">
            <v>CY</v>
          </cell>
          <cell r="C2263" t="str">
            <v>SO_SC</v>
          </cell>
          <cell r="D2263" t="str">
            <v>A00</v>
          </cell>
          <cell r="E2263" t="str">
            <v>FTE</v>
          </cell>
          <cell r="F2263" t="str">
            <v>T</v>
          </cell>
          <cell r="G2263" t="str">
            <v>TOTAL</v>
          </cell>
          <cell r="H2263" t="str">
            <v>RSE</v>
          </cell>
          <cell r="I2263">
            <v>74</v>
          </cell>
          <cell r="K2263" t="str">
            <v>NC</v>
          </cell>
          <cell r="M2263" t="str">
            <v>V</v>
          </cell>
          <cell r="N2263">
            <v>38461.761458333334</v>
          </cell>
          <cell r="O2263" t="str">
            <v>GCHATEAUGIRON</v>
          </cell>
          <cell r="P2263">
            <v>38681.437638888892</v>
          </cell>
        </row>
        <row r="2264">
          <cell r="A2264" t="str">
            <v>1999</v>
          </cell>
          <cell r="B2264" t="str">
            <v>CY</v>
          </cell>
          <cell r="C2264" t="str">
            <v>SO_SC</v>
          </cell>
          <cell r="D2264" t="str">
            <v>A00</v>
          </cell>
          <cell r="E2264" t="str">
            <v>FTE</v>
          </cell>
          <cell r="F2264" t="str">
            <v>T</v>
          </cell>
          <cell r="G2264" t="str">
            <v>TOTAL</v>
          </cell>
          <cell r="H2264" t="str">
            <v>RSE</v>
          </cell>
          <cell r="I2264">
            <v>63</v>
          </cell>
          <cell r="K2264" t="str">
            <v>NC</v>
          </cell>
          <cell r="M2264" t="str">
            <v>V</v>
          </cell>
          <cell r="N2264">
            <v>38461.761458333334</v>
          </cell>
          <cell r="O2264" t="str">
            <v>GCHATEAUGIRON</v>
          </cell>
          <cell r="P2264">
            <v>38681.437395833331</v>
          </cell>
        </row>
        <row r="2265">
          <cell r="A2265" t="str">
            <v>1998</v>
          </cell>
          <cell r="B2265" t="str">
            <v>CY</v>
          </cell>
          <cell r="C2265" t="str">
            <v>SO_SC</v>
          </cell>
          <cell r="D2265" t="str">
            <v>A00</v>
          </cell>
          <cell r="E2265" t="str">
            <v>FTE</v>
          </cell>
          <cell r="F2265" t="str">
            <v>T</v>
          </cell>
          <cell r="G2265" t="str">
            <v>TOTAL</v>
          </cell>
          <cell r="H2265" t="str">
            <v>RSE</v>
          </cell>
          <cell r="I2265">
            <v>53</v>
          </cell>
          <cell r="K2265" t="str">
            <v>NC</v>
          </cell>
          <cell r="M2265" t="str">
            <v>V</v>
          </cell>
          <cell r="N2265">
            <v>38461.761458333334</v>
          </cell>
          <cell r="O2265" t="str">
            <v>GCHATEAUGIRON</v>
          </cell>
          <cell r="P2265">
            <v>38681.437175925923</v>
          </cell>
        </row>
        <row r="2266">
          <cell r="A2266" t="str">
            <v>1997</v>
          </cell>
          <cell r="B2266" t="str">
            <v>CY</v>
          </cell>
          <cell r="C2266" t="str">
            <v>SO_SC</v>
          </cell>
          <cell r="D2266" t="str">
            <v>A00</v>
          </cell>
          <cell r="E2266" t="str">
            <v>FTE</v>
          </cell>
          <cell r="F2266" t="str">
            <v>T</v>
          </cell>
          <cell r="G2266" t="str">
            <v>TOTAL</v>
          </cell>
          <cell r="H2266" t="str">
            <v>RSE</v>
          </cell>
          <cell r="J2266" t="str">
            <v>:</v>
          </cell>
          <cell r="K2266" t="str">
            <v>NC</v>
          </cell>
          <cell r="M2266" t="str">
            <v>V</v>
          </cell>
          <cell r="N2266">
            <v>38461.761458333334</v>
          </cell>
          <cell r="O2266" t="str">
            <v>GCHATEAUGIRON</v>
          </cell>
          <cell r="P2266">
            <v>38681.436990740738</v>
          </cell>
        </row>
        <row r="2267">
          <cell r="A2267" t="str">
            <v>1996</v>
          </cell>
          <cell r="B2267" t="str">
            <v>CY</v>
          </cell>
          <cell r="C2267" t="str">
            <v>SO_SC</v>
          </cell>
          <cell r="D2267" t="str">
            <v>A00</v>
          </cell>
          <cell r="E2267" t="str">
            <v>FTE</v>
          </cell>
          <cell r="F2267" t="str">
            <v>T</v>
          </cell>
          <cell r="G2267" t="str">
            <v>TOTAL</v>
          </cell>
          <cell r="H2267" t="str">
            <v>RSE</v>
          </cell>
          <cell r="J2267" t="str">
            <v>:</v>
          </cell>
          <cell r="K2267" t="str">
            <v>NC</v>
          </cell>
          <cell r="M2267" t="str">
            <v>V</v>
          </cell>
          <cell r="N2267">
            <v>38461.761458333334</v>
          </cell>
          <cell r="O2267" t="str">
            <v>GCHATEAUGIRON</v>
          </cell>
          <cell r="P2267">
            <v>38681.436828703707</v>
          </cell>
        </row>
        <row r="2268">
          <cell r="A2268" t="str">
            <v>1995</v>
          </cell>
          <cell r="B2268" t="str">
            <v>CY</v>
          </cell>
          <cell r="C2268" t="str">
            <v>SO_SC</v>
          </cell>
          <cell r="D2268" t="str">
            <v>A00</v>
          </cell>
          <cell r="E2268" t="str">
            <v>FTE</v>
          </cell>
          <cell r="F2268" t="str">
            <v>T</v>
          </cell>
          <cell r="G2268" t="str">
            <v>TOTAL</v>
          </cell>
          <cell r="H2268" t="str">
            <v>RSE</v>
          </cell>
          <cell r="J2268" t="str">
            <v>:</v>
          </cell>
          <cell r="K2268" t="str">
            <v>NC</v>
          </cell>
          <cell r="M2268" t="str">
            <v>V</v>
          </cell>
          <cell r="N2268">
            <v>38461.761458333334</v>
          </cell>
          <cell r="O2268" t="str">
            <v>GCHATEAUGIRON</v>
          </cell>
          <cell r="P2268">
            <v>38681.436678240738</v>
          </cell>
        </row>
        <row r="2269">
          <cell r="A2269" t="str">
            <v>1994</v>
          </cell>
          <cell r="B2269" t="str">
            <v>CY</v>
          </cell>
          <cell r="C2269" t="str">
            <v>SO_SC</v>
          </cell>
          <cell r="D2269" t="str">
            <v>A00</v>
          </cell>
          <cell r="E2269" t="str">
            <v>FTE</v>
          </cell>
          <cell r="F2269" t="str">
            <v>T</v>
          </cell>
          <cell r="G2269" t="str">
            <v>TOTAL</v>
          </cell>
          <cell r="H2269" t="str">
            <v>RSE</v>
          </cell>
          <cell r="J2269" t="str">
            <v>:</v>
          </cell>
          <cell r="K2269" t="str">
            <v>NC</v>
          </cell>
          <cell r="M2269" t="str">
            <v>V</v>
          </cell>
          <cell r="N2269">
            <v>38461.761458333334</v>
          </cell>
          <cell r="O2269" t="str">
            <v>GCHATEAUGIRON</v>
          </cell>
          <cell r="P2269">
            <v>38681.436550925922</v>
          </cell>
        </row>
        <row r="2270">
          <cell r="A2270" t="str">
            <v>1993</v>
          </cell>
          <cell r="B2270" t="str">
            <v>CY</v>
          </cell>
          <cell r="C2270" t="str">
            <v>SO_SC</v>
          </cell>
          <cell r="D2270" t="str">
            <v>A00</v>
          </cell>
          <cell r="E2270" t="str">
            <v>FTE</v>
          </cell>
          <cell r="F2270" t="str">
            <v>T</v>
          </cell>
          <cell r="G2270" t="str">
            <v>TOTAL</v>
          </cell>
          <cell r="H2270" t="str">
            <v>RSE</v>
          </cell>
          <cell r="J2270" t="str">
            <v>:</v>
          </cell>
          <cell r="K2270" t="str">
            <v>NC</v>
          </cell>
          <cell r="M2270" t="str">
            <v>V</v>
          </cell>
          <cell r="N2270">
            <v>38461.761458333334</v>
          </cell>
          <cell r="O2270" t="str">
            <v>GCHATEAUGIRON</v>
          </cell>
          <cell r="P2270">
            <v>38681.43644675926</v>
          </cell>
        </row>
        <row r="2271">
          <cell r="A2271" t="str">
            <v>1992</v>
          </cell>
          <cell r="B2271" t="str">
            <v>CY</v>
          </cell>
          <cell r="C2271" t="str">
            <v>SO_SC</v>
          </cell>
          <cell r="D2271" t="str">
            <v>A00</v>
          </cell>
          <cell r="E2271" t="str">
            <v>FTE</v>
          </cell>
          <cell r="F2271" t="str">
            <v>T</v>
          </cell>
          <cell r="G2271" t="str">
            <v>TOTAL</v>
          </cell>
          <cell r="H2271" t="str">
            <v>RSE</v>
          </cell>
          <cell r="I2271">
            <v>20</v>
          </cell>
          <cell r="J2271" t="str">
            <v>i</v>
          </cell>
          <cell r="K2271" t="str">
            <v>NC</v>
          </cell>
          <cell r="M2271" t="str">
            <v>V</v>
          </cell>
          <cell r="N2271">
            <v>38461.761458333334</v>
          </cell>
          <cell r="O2271" t="str">
            <v>GCHATEAUGIRON</v>
          </cell>
          <cell r="P2271">
            <v>38681.436365740738</v>
          </cell>
        </row>
        <row r="2272">
          <cell r="A2272" t="str">
            <v>1991</v>
          </cell>
          <cell r="B2272" t="str">
            <v>CY</v>
          </cell>
          <cell r="C2272" t="str">
            <v>SO_SC</v>
          </cell>
          <cell r="D2272" t="str">
            <v>A00</v>
          </cell>
          <cell r="E2272" t="str">
            <v>FTE</v>
          </cell>
          <cell r="F2272" t="str">
            <v>T</v>
          </cell>
          <cell r="G2272" t="str">
            <v>TOTAL</v>
          </cell>
          <cell r="H2272" t="str">
            <v>RSE</v>
          </cell>
          <cell r="I2272">
            <v>16</v>
          </cell>
          <cell r="J2272" t="str">
            <v>i</v>
          </cell>
          <cell r="K2272" t="str">
            <v>NC</v>
          </cell>
          <cell r="M2272" t="str">
            <v>V</v>
          </cell>
          <cell r="N2272">
            <v>38461.761458333334</v>
          </cell>
          <cell r="O2272" t="str">
            <v>GCHATEAUGIRON</v>
          </cell>
          <cell r="P2272">
            <v>38681.436284722222</v>
          </cell>
        </row>
        <row r="2273">
          <cell r="A2273" t="str">
            <v>1990</v>
          </cell>
          <cell r="B2273" t="str">
            <v>CY</v>
          </cell>
          <cell r="C2273" t="str">
            <v>SO_SC</v>
          </cell>
          <cell r="D2273" t="str">
            <v>A00</v>
          </cell>
          <cell r="E2273" t="str">
            <v>FTE</v>
          </cell>
          <cell r="F2273" t="str">
            <v>T</v>
          </cell>
          <cell r="G2273" t="str">
            <v>TOTAL</v>
          </cell>
          <cell r="H2273" t="str">
            <v>RSE</v>
          </cell>
          <cell r="J2273" t="str">
            <v>:</v>
          </cell>
          <cell r="K2273" t="str">
            <v>NC</v>
          </cell>
          <cell r="M2273" t="str">
            <v>V</v>
          </cell>
          <cell r="N2273">
            <v>38461.761458333334</v>
          </cell>
          <cell r="O2273" t="str">
            <v>GCHATEAUGIRON</v>
          </cell>
          <cell r="P2273">
            <v>38681.436215277776</v>
          </cell>
        </row>
        <row r="2274">
          <cell r="A2274" t="str">
            <v>1989</v>
          </cell>
          <cell r="B2274" t="str">
            <v>CY</v>
          </cell>
          <cell r="C2274" t="str">
            <v>SO_SC</v>
          </cell>
          <cell r="D2274" t="str">
            <v>A00</v>
          </cell>
          <cell r="E2274" t="str">
            <v>FTE</v>
          </cell>
          <cell r="F2274" t="str">
            <v>T</v>
          </cell>
          <cell r="G2274" t="str">
            <v>TOTAL</v>
          </cell>
          <cell r="H2274" t="str">
            <v>RSE</v>
          </cell>
          <cell r="J2274" t="str">
            <v>:</v>
          </cell>
          <cell r="K2274" t="str">
            <v>NC</v>
          </cell>
          <cell r="M2274" t="str">
            <v>V</v>
          </cell>
          <cell r="N2274">
            <v>38461.761458333334</v>
          </cell>
          <cell r="O2274" t="str">
            <v>GCHATEAUGIRON</v>
          </cell>
          <cell r="P2274">
            <v>38681.436157407406</v>
          </cell>
        </row>
        <row r="2275">
          <cell r="A2275" t="str">
            <v>1988</v>
          </cell>
          <cell r="B2275" t="str">
            <v>CY</v>
          </cell>
          <cell r="C2275" t="str">
            <v>SO_SC</v>
          </cell>
          <cell r="D2275" t="str">
            <v>A00</v>
          </cell>
          <cell r="E2275" t="str">
            <v>FTE</v>
          </cell>
          <cell r="F2275" t="str">
            <v>T</v>
          </cell>
          <cell r="G2275" t="str">
            <v>TOTAL</v>
          </cell>
          <cell r="H2275" t="str">
            <v>RSE</v>
          </cell>
          <cell r="J2275" t="str">
            <v>:</v>
          </cell>
          <cell r="K2275" t="str">
            <v>NC</v>
          </cell>
          <cell r="M2275" t="str">
            <v>V</v>
          </cell>
          <cell r="N2275">
            <v>38461.761458333334</v>
          </cell>
          <cell r="O2275" t="str">
            <v>GCHATEAUGIRON</v>
          </cell>
          <cell r="P2275">
            <v>38681.436099537037</v>
          </cell>
        </row>
        <row r="2276">
          <cell r="A2276" t="str">
            <v>1987</v>
          </cell>
          <cell r="B2276" t="str">
            <v>CY</v>
          </cell>
          <cell r="C2276" t="str">
            <v>SO_SC</v>
          </cell>
          <cell r="D2276" t="str">
            <v>A00</v>
          </cell>
          <cell r="E2276" t="str">
            <v>FTE</v>
          </cell>
          <cell r="F2276" t="str">
            <v>T</v>
          </cell>
          <cell r="G2276" t="str">
            <v>TOTAL</v>
          </cell>
          <cell r="H2276" t="str">
            <v>RSE</v>
          </cell>
          <cell r="J2276" t="str">
            <v>:</v>
          </cell>
          <cell r="K2276" t="str">
            <v>NC</v>
          </cell>
          <cell r="M2276" t="str">
            <v>V</v>
          </cell>
          <cell r="N2276">
            <v>38461.761458333334</v>
          </cell>
          <cell r="O2276" t="str">
            <v>GCHATEAUGIRON</v>
          </cell>
          <cell r="P2276">
            <v>38681.436041666668</v>
          </cell>
        </row>
        <row r="2277">
          <cell r="A2277" t="str">
            <v>1986</v>
          </cell>
          <cell r="B2277" t="str">
            <v>CY</v>
          </cell>
          <cell r="C2277" t="str">
            <v>SO_SC</v>
          </cell>
          <cell r="D2277" t="str">
            <v>A00</v>
          </cell>
          <cell r="E2277" t="str">
            <v>FTE</v>
          </cell>
          <cell r="F2277" t="str">
            <v>T</v>
          </cell>
          <cell r="G2277" t="str">
            <v>TOTAL</v>
          </cell>
          <cell r="H2277" t="str">
            <v>RSE</v>
          </cell>
          <cell r="J2277" t="str">
            <v>:</v>
          </cell>
          <cell r="K2277" t="str">
            <v>NC</v>
          </cell>
          <cell r="M2277" t="str">
            <v>V</v>
          </cell>
          <cell r="N2277">
            <v>38461.761458333334</v>
          </cell>
          <cell r="O2277" t="str">
            <v>GCHATEAUGIRON</v>
          </cell>
          <cell r="P2277">
            <v>38681.436006944445</v>
          </cell>
        </row>
        <row r="2278">
          <cell r="A2278" t="str">
            <v>1985</v>
          </cell>
          <cell r="B2278" t="str">
            <v>CY</v>
          </cell>
          <cell r="C2278" t="str">
            <v>SO_SC</v>
          </cell>
          <cell r="D2278" t="str">
            <v>A00</v>
          </cell>
          <cell r="E2278" t="str">
            <v>FTE</v>
          </cell>
          <cell r="F2278" t="str">
            <v>T</v>
          </cell>
          <cell r="G2278" t="str">
            <v>TOTAL</v>
          </cell>
          <cell r="H2278" t="str">
            <v>RSE</v>
          </cell>
          <cell r="J2278" t="str">
            <v>:</v>
          </cell>
          <cell r="K2278" t="str">
            <v>NC</v>
          </cell>
          <cell r="M2278" t="str">
            <v>V</v>
          </cell>
          <cell r="N2278">
            <v>38461.761458333334</v>
          </cell>
          <cell r="O2278" t="str">
            <v>GCHATEAUGIRON</v>
          </cell>
          <cell r="P2278">
            <v>38681.435960648145</v>
          </cell>
        </row>
        <row r="2279">
          <cell r="A2279" t="str">
            <v>1984</v>
          </cell>
          <cell r="B2279" t="str">
            <v>CY</v>
          </cell>
          <cell r="C2279" t="str">
            <v>SO_SC</v>
          </cell>
          <cell r="D2279" t="str">
            <v>A00</v>
          </cell>
          <cell r="E2279" t="str">
            <v>FTE</v>
          </cell>
          <cell r="F2279" t="str">
            <v>T</v>
          </cell>
          <cell r="G2279" t="str">
            <v>TOTAL</v>
          </cell>
          <cell r="H2279" t="str">
            <v>RSE</v>
          </cell>
          <cell r="J2279" t="str">
            <v>:</v>
          </cell>
          <cell r="K2279" t="str">
            <v>NC</v>
          </cell>
          <cell r="M2279" t="str">
            <v>V</v>
          </cell>
          <cell r="N2279">
            <v>38461.761458333334</v>
          </cell>
          <cell r="O2279" t="str">
            <v>GCHATEAUGIRON</v>
          </cell>
          <cell r="P2279">
            <v>38681.435925925929</v>
          </cell>
        </row>
        <row r="2280">
          <cell r="A2280" t="str">
            <v>1983</v>
          </cell>
          <cell r="B2280" t="str">
            <v>CY</v>
          </cell>
          <cell r="C2280" t="str">
            <v>SO_SC</v>
          </cell>
          <cell r="D2280" t="str">
            <v>A00</v>
          </cell>
          <cell r="E2280" t="str">
            <v>FTE</v>
          </cell>
          <cell r="F2280" t="str">
            <v>T</v>
          </cell>
          <cell r="G2280" t="str">
            <v>TOTAL</v>
          </cell>
          <cell r="H2280" t="str">
            <v>RSE</v>
          </cell>
          <cell r="J2280" t="str">
            <v>:</v>
          </cell>
          <cell r="K2280" t="str">
            <v>NC</v>
          </cell>
          <cell r="M2280" t="str">
            <v>V</v>
          </cell>
          <cell r="N2280">
            <v>38461.761458333334</v>
          </cell>
          <cell r="O2280" t="str">
            <v>GCHATEAUGIRON</v>
          </cell>
          <cell r="P2280">
            <v>38681.435891203706</v>
          </cell>
        </row>
        <row r="2281">
          <cell r="A2281" t="str">
            <v>1982</v>
          </cell>
          <cell r="B2281" t="str">
            <v>CY</v>
          </cell>
          <cell r="C2281" t="str">
            <v>SO_SC</v>
          </cell>
          <cell r="D2281" t="str">
            <v>A00</v>
          </cell>
          <cell r="E2281" t="str">
            <v>FTE</v>
          </cell>
          <cell r="F2281" t="str">
            <v>T</v>
          </cell>
          <cell r="G2281" t="str">
            <v>TOTAL</v>
          </cell>
          <cell r="H2281" t="str">
            <v>RSE</v>
          </cell>
          <cell r="J2281" t="str">
            <v>:</v>
          </cell>
          <cell r="K2281" t="str">
            <v>NC</v>
          </cell>
          <cell r="M2281" t="str">
            <v>V</v>
          </cell>
          <cell r="N2281">
            <v>38461.761458333334</v>
          </cell>
          <cell r="O2281" t="str">
            <v>GCHATEAUGIRON</v>
          </cell>
          <cell r="P2281">
            <v>38681.435856481483</v>
          </cell>
        </row>
        <row r="2282">
          <cell r="A2282" t="str">
            <v>1981</v>
          </cell>
          <cell r="B2282" t="str">
            <v>CY</v>
          </cell>
          <cell r="C2282" t="str">
            <v>SO_SC</v>
          </cell>
          <cell r="D2282" t="str">
            <v>A00</v>
          </cell>
          <cell r="E2282" t="str">
            <v>FTE</v>
          </cell>
          <cell r="F2282" t="str">
            <v>T</v>
          </cell>
          <cell r="G2282" t="str">
            <v>TOTAL</v>
          </cell>
          <cell r="H2282" t="str">
            <v>RSE</v>
          </cell>
          <cell r="J2282" t="str">
            <v>:</v>
          </cell>
          <cell r="K2282" t="str">
            <v>NC</v>
          </cell>
          <cell r="M2282" t="str">
            <v>V</v>
          </cell>
          <cell r="N2282">
            <v>38461.761458333334</v>
          </cell>
          <cell r="O2282" t="str">
            <v>GCHATEAUGIRON</v>
          </cell>
          <cell r="P2282">
            <v>38681.435833333337</v>
          </cell>
        </row>
        <row r="2283">
          <cell r="A2283" t="str">
            <v>1980</v>
          </cell>
          <cell r="B2283" t="str">
            <v>CY</v>
          </cell>
          <cell r="C2283" t="str">
            <v>SO_SC</v>
          </cell>
          <cell r="D2283" t="str">
            <v>A00</v>
          </cell>
          <cell r="E2283" t="str">
            <v>FTE</v>
          </cell>
          <cell r="F2283" t="str">
            <v>T</v>
          </cell>
          <cell r="G2283" t="str">
            <v>TOTAL</v>
          </cell>
          <cell r="H2283" t="str">
            <v>RSE</v>
          </cell>
          <cell r="J2283" t="str">
            <v>:</v>
          </cell>
          <cell r="K2283" t="str">
            <v>NC</v>
          </cell>
          <cell r="M2283" t="str">
            <v>V</v>
          </cell>
          <cell r="N2283">
            <v>38461.761458333334</v>
          </cell>
          <cell r="O2283" t="str">
            <v>GCHATEAUGIRON</v>
          </cell>
          <cell r="P2283">
            <v>38681.435810185183</v>
          </cell>
        </row>
        <row r="2284">
          <cell r="A2284" t="str">
            <v>2002</v>
          </cell>
          <cell r="B2284" t="str">
            <v>LV</v>
          </cell>
          <cell r="C2284" t="str">
            <v>SO_SC</v>
          </cell>
          <cell r="D2284" t="str">
            <v>A00</v>
          </cell>
          <cell r="E2284" t="str">
            <v>FTE</v>
          </cell>
          <cell r="F2284" t="str">
            <v>T</v>
          </cell>
          <cell r="G2284" t="str">
            <v>TOTAL</v>
          </cell>
          <cell r="H2284" t="str">
            <v>RSE</v>
          </cell>
          <cell r="I2284">
            <v>607</v>
          </cell>
          <cell r="K2284" t="str">
            <v>MS</v>
          </cell>
          <cell r="M2284" t="str">
            <v>V</v>
          </cell>
          <cell r="N2284">
            <v>38461.761458333334</v>
          </cell>
          <cell r="O2284" t="str">
            <v>GCHATEAUGIRON</v>
          </cell>
          <cell r="P2284">
            <v>38681.438321759262</v>
          </cell>
          <cell r="Q2284" t="str">
            <v>gchateaug</v>
          </cell>
        </row>
        <row r="2285">
          <cell r="A2285" t="str">
            <v>2001</v>
          </cell>
          <cell r="B2285" t="str">
            <v>LV</v>
          </cell>
          <cell r="C2285" t="str">
            <v>SO_SC</v>
          </cell>
          <cell r="D2285" t="str">
            <v>A00</v>
          </cell>
          <cell r="E2285" t="str">
            <v>FTE</v>
          </cell>
          <cell r="F2285" t="str">
            <v>T</v>
          </cell>
          <cell r="G2285" t="str">
            <v>TOTAL</v>
          </cell>
          <cell r="H2285" t="str">
            <v>RSE</v>
          </cell>
          <cell r="I2285">
            <v>664</v>
          </cell>
          <cell r="K2285" t="str">
            <v>NC</v>
          </cell>
          <cell r="M2285" t="str">
            <v>V</v>
          </cell>
          <cell r="N2285">
            <v>38461.761458333334</v>
          </cell>
          <cell r="O2285" t="str">
            <v>GCHATEAUGIRON</v>
          </cell>
          <cell r="P2285">
            <v>38681.438009259262</v>
          </cell>
        </row>
        <row r="2286">
          <cell r="A2286" t="str">
            <v>2000</v>
          </cell>
          <cell r="B2286" t="str">
            <v>LV</v>
          </cell>
          <cell r="C2286" t="str">
            <v>SO_SC</v>
          </cell>
          <cell r="D2286" t="str">
            <v>A00</v>
          </cell>
          <cell r="E2286" t="str">
            <v>FTE</v>
          </cell>
          <cell r="F2286" t="str">
            <v>T</v>
          </cell>
          <cell r="G2286" t="str">
            <v>TOTAL</v>
          </cell>
          <cell r="H2286" t="str">
            <v>RSE</v>
          </cell>
          <cell r="I2286">
            <v>776</v>
          </cell>
          <cell r="K2286" t="str">
            <v>NC</v>
          </cell>
          <cell r="M2286" t="str">
            <v>V</v>
          </cell>
          <cell r="N2286">
            <v>38461.761458333334</v>
          </cell>
          <cell r="O2286" t="str">
            <v>GCHATEAUGIRON</v>
          </cell>
          <cell r="P2286">
            <v>38681.437743055554</v>
          </cell>
        </row>
        <row r="2287">
          <cell r="A2287" t="str">
            <v>1999</v>
          </cell>
          <cell r="B2287" t="str">
            <v>LV</v>
          </cell>
          <cell r="C2287" t="str">
            <v>SO_SC</v>
          </cell>
          <cell r="D2287" t="str">
            <v>A00</v>
          </cell>
          <cell r="E2287" t="str">
            <v>FTE</v>
          </cell>
          <cell r="F2287" t="str">
            <v>T</v>
          </cell>
          <cell r="G2287" t="str">
            <v>TOTAL</v>
          </cell>
          <cell r="H2287" t="str">
            <v>RSE</v>
          </cell>
          <cell r="I2287">
            <v>374</v>
          </cell>
          <cell r="K2287" t="str">
            <v>NC</v>
          </cell>
          <cell r="M2287" t="str">
            <v>V</v>
          </cell>
          <cell r="N2287">
            <v>38461.761458333334</v>
          </cell>
          <cell r="O2287" t="str">
            <v>GCHATEAUGIRON</v>
          </cell>
          <cell r="P2287">
            <v>38681.437511574077</v>
          </cell>
        </row>
        <row r="2288">
          <cell r="A2288" t="str">
            <v>1998</v>
          </cell>
          <cell r="B2288" t="str">
            <v>LV</v>
          </cell>
          <cell r="C2288" t="str">
            <v>SO_SC</v>
          </cell>
          <cell r="D2288" t="str">
            <v>A00</v>
          </cell>
          <cell r="E2288" t="str">
            <v>FTE</v>
          </cell>
          <cell r="F2288" t="str">
            <v>T</v>
          </cell>
          <cell r="G2288" t="str">
            <v>TOTAL</v>
          </cell>
          <cell r="H2288" t="str">
            <v>RSE</v>
          </cell>
          <cell r="I2288">
            <v>274</v>
          </cell>
          <cell r="K2288" t="str">
            <v>NC</v>
          </cell>
          <cell r="M2288" t="str">
            <v>V</v>
          </cell>
          <cell r="N2288">
            <v>38461.761458333334</v>
          </cell>
          <cell r="O2288" t="str">
            <v>GCHATEAUGIRON</v>
          </cell>
          <cell r="P2288">
            <v>38681.437268518515</v>
          </cell>
        </row>
        <row r="2289">
          <cell r="A2289" t="str">
            <v>1997</v>
          </cell>
          <cell r="B2289" t="str">
            <v>LV</v>
          </cell>
          <cell r="C2289" t="str">
            <v>SO_SC</v>
          </cell>
          <cell r="D2289" t="str">
            <v>A00</v>
          </cell>
          <cell r="E2289" t="str">
            <v>FTE</v>
          </cell>
          <cell r="F2289" t="str">
            <v>T</v>
          </cell>
          <cell r="G2289" t="str">
            <v>TOTAL</v>
          </cell>
          <cell r="H2289" t="str">
            <v>RSE</v>
          </cell>
          <cell r="I2289">
            <v>262</v>
          </cell>
          <cell r="K2289" t="str">
            <v>NC</v>
          </cell>
          <cell r="M2289" t="str">
            <v>V</v>
          </cell>
          <cell r="N2289">
            <v>38461.761458333334</v>
          </cell>
          <cell r="O2289" t="str">
            <v>GCHATEAUGIRON</v>
          </cell>
          <cell r="P2289">
            <v>38681.437071759261</v>
          </cell>
        </row>
        <row r="2290">
          <cell r="A2290" t="str">
            <v>1996</v>
          </cell>
          <cell r="B2290" t="str">
            <v>LV</v>
          </cell>
          <cell r="C2290" t="str">
            <v>SO_SC</v>
          </cell>
          <cell r="D2290" t="str">
            <v>A00</v>
          </cell>
          <cell r="E2290" t="str">
            <v>FTE</v>
          </cell>
          <cell r="F2290" t="str">
            <v>T</v>
          </cell>
          <cell r="G2290" t="str">
            <v>TOTAL</v>
          </cell>
          <cell r="H2290" t="str">
            <v>RSE</v>
          </cell>
          <cell r="I2290">
            <v>287</v>
          </cell>
          <cell r="K2290" t="str">
            <v>NC</v>
          </cell>
          <cell r="M2290" t="str">
            <v>V</v>
          </cell>
          <cell r="N2290">
            <v>38461.761458333334</v>
          </cell>
          <cell r="O2290" t="str">
            <v>GCHATEAUGIRON</v>
          </cell>
          <cell r="P2290">
            <v>38681.436898148146</v>
          </cell>
        </row>
        <row r="2291">
          <cell r="A2291" t="str">
            <v>1995</v>
          </cell>
          <cell r="B2291" t="str">
            <v>LV</v>
          </cell>
          <cell r="C2291" t="str">
            <v>SO_SC</v>
          </cell>
          <cell r="D2291" t="str">
            <v>A00</v>
          </cell>
          <cell r="E2291" t="str">
            <v>FTE</v>
          </cell>
          <cell r="F2291" t="str">
            <v>T</v>
          </cell>
          <cell r="G2291" t="str">
            <v>TOTAL</v>
          </cell>
          <cell r="H2291" t="str">
            <v>RSE</v>
          </cell>
          <cell r="I2291">
            <v>266</v>
          </cell>
          <cell r="K2291" t="str">
            <v>NC</v>
          </cell>
          <cell r="M2291" t="str">
            <v>V</v>
          </cell>
          <cell r="N2291">
            <v>38461.761458333334</v>
          </cell>
          <cell r="O2291" t="str">
            <v>GCHATEAUGIRON</v>
          </cell>
          <cell r="P2291">
            <v>38681.436736111114</v>
          </cell>
        </row>
        <row r="2292">
          <cell r="A2292" t="str">
            <v>1994</v>
          </cell>
          <cell r="B2292" t="str">
            <v>LV</v>
          </cell>
          <cell r="C2292" t="str">
            <v>SO_SC</v>
          </cell>
          <cell r="D2292" t="str">
            <v>A00</v>
          </cell>
          <cell r="E2292" t="str">
            <v>FTE</v>
          </cell>
          <cell r="F2292" t="str">
            <v>T</v>
          </cell>
          <cell r="G2292" t="str">
            <v>TOTAL</v>
          </cell>
          <cell r="H2292" t="str">
            <v>RSE</v>
          </cell>
          <cell r="J2292" t="str">
            <v>:</v>
          </cell>
          <cell r="K2292" t="str">
            <v>NC</v>
          </cell>
          <cell r="M2292" t="str">
            <v>V</v>
          </cell>
          <cell r="N2292">
            <v>38461.761458333334</v>
          </cell>
          <cell r="O2292" t="str">
            <v>GCHATEAUGIRON</v>
          </cell>
          <cell r="P2292">
            <v>38681.436608796299</v>
          </cell>
        </row>
        <row r="2293">
          <cell r="A2293" t="str">
            <v>1993</v>
          </cell>
          <cell r="B2293" t="str">
            <v>LV</v>
          </cell>
          <cell r="C2293" t="str">
            <v>SO_SC</v>
          </cell>
          <cell r="D2293" t="str">
            <v>A00</v>
          </cell>
          <cell r="E2293" t="str">
            <v>FTE</v>
          </cell>
          <cell r="F2293" t="str">
            <v>T</v>
          </cell>
          <cell r="G2293" t="str">
            <v>TOTAL</v>
          </cell>
          <cell r="H2293" t="str">
            <v>RSE</v>
          </cell>
          <cell r="I2293">
            <v>299</v>
          </cell>
          <cell r="K2293" t="str">
            <v>NC</v>
          </cell>
          <cell r="M2293" t="str">
            <v>V</v>
          </cell>
          <cell r="N2293">
            <v>38461.761458333334</v>
          </cell>
          <cell r="O2293" t="str">
            <v>GCHATEAUGIRON</v>
          </cell>
          <cell r="P2293">
            <v>38681.436493055553</v>
          </cell>
        </row>
        <row r="2294">
          <cell r="A2294" t="str">
            <v>1992</v>
          </cell>
          <cell r="B2294" t="str">
            <v>LV</v>
          </cell>
          <cell r="C2294" t="str">
            <v>SO_SC</v>
          </cell>
          <cell r="D2294" t="str">
            <v>A00</v>
          </cell>
          <cell r="E2294" t="str">
            <v>FTE</v>
          </cell>
          <cell r="F2294" t="str">
            <v>T</v>
          </cell>
          <cell r="G2294" t="str">
            <v>TOTAL</v>
          </cell>
          <cell r="H2294" t="str">
            <v>RSE</v>
          </cell>
          <cell r="J2294" t="str">
            <v>:</v>
          </cell>
          <cell r="K2294" t="str">
            <v>NC</v>
          </cell>
          <cell r="M2294" t="str">
            <v>V</v>
          </cell>
          <cell r="N2294">
            <v>38461.761458333334</v>
          </cell>
          <cell r="O2294" t="str">
            <v>GCHATEAUGIRON</v>
          </cell>
          <cell r="P2294">
            <v>38681.436400462961</v>
          </cell>
        </row>
        <row r="2295">
          <cell r="A2295" t="str">
            <v>1991</v>
          </cell>
          <cell r="B2295" t="str">
            <v>LV</v>
          </cell>
          <cell r="C2295" t="str">
            <v>SO_SC</v>
          </cell>
          <cell r="D2295" t="str">
            <v>A00</v>
          </cell>
          <cell r="E2295" t="str">
            <v>FTE</v>
          </cell>
          <cell r="F2295" t="str">
            <v>T</v>
          </cell>
          <cell r="G2295" t="str">
            <v>TOTAL</v>
          </cell>
          <cell r="H2295" t="str">
            <v>RSE</v>
          </cell>
          <cell r="J2295" t="str">
            <v>:</v>
          </cell>
          <cell r="K2295" t="str">
            <v>NC</v>
          </cell>
          <cell r="M2295" t="str">
            <v>V</v>
          </cell>
          <cell r="N2295">
            <v>38461.761458333334</v>
          </cell>
          <cell r="O2295" t="str">
            <v>GCHATEAUGIRON</v>
          </cell>
          <cell r="P2295">
            <v>38681.436319444445</v>
          </cell>
        </row>
        <row r="2296">
          <cell r="A2296" t="str">
            <v>1990</v>
          </cell>
          <cell r="B2296" t="str">
            <v>LV</v>
          </cell>
          <cell r="C2296" t="str">
            <v>SO_SC</v>
          </cell>
          <cell r="D2296" t="str">
            <v>A00</v>
          </cell>
          <cell r="E2296" t="str">
            <v>FTE</v>
          </cell>
          <cell r="F2296" t="str">
            <v>T</v>
          </cell>
          <cell r="G2296" t="str">
            <v>TOTAL</v>
          </cell>
          <cell r="H2296" t="str">
            <v>RSE</v>
          </cell>
          <cell r="J2296" t="str">
            <v>:</v>
          </cell>
          <cell r="K2296" t="str">
            <v>NC</v>
          </cell>
          <cell r="M2296" t="str">
            <v>V</v>
          </cell>
          <cell r="N2296">
            <v>38461.761458333334</v>
          </cell>
          <cell r="O2296" t="str">
            <v>GCHATEAUGIRON</v>
          </cell>
          <cell r="P2296">
            <v>38681.436249999999</v>
          </cell>
        </row>
        <row r="2297">
          <cell r="A2297" t="str">
            <v>1989</v>
          </cell>
          <cell r="B2297" t="str">
            <v>LV</v>
          </cell>
          <cell r="C2297" t="str">
            <v>SO_SC</v>
          </cell>
          <cell r="D2297" t="str">
            <v>A00</v>
          </cell>
          <cell r="E2297" t="str">
            <v>FTE</v>
          </cell>
          <cell r="F2297" t="str">
            <v>T</v>
          </cell>
          <cell r="G2297" t="str">
            <v>TOTAL</v>
          </cell>
          <cell r="H2297" t="str">
            <v>RSE</v>
          </cell>
          <cell r="J2297" t="str">
            <v>:</v>
          </cell>
          <cell r="K2297" t="str">
            <v>NC</v>
          </cell>
          <cell r="M2297" t="str">
            <v>V</v>
          </cell>
          <cell r="N2297">
            <v>38461.761458333334</v>
          </cell>
          <cell r="O2297" t="str">
            <v>GCHATEAUGIRON</v>
          </cell>
          <cell r="P2297">
            <v>38681.436180555553</v>
          </cell>
        </row>
        <row r="2298">
          <cell r="A2298" t="str">
            <v>1988</v>
          </cell>
          <cell r="B2298" t="str">
            <v>LV</v>
          </cell>
          <cell r="C2298" t="str">
            <v>SO_SC</v>
          </cell>
          <cell r="D2298" t="str">
            <v>A00</v>
          </cell>
          <cell r="E2298" t="str">
            <v>FTE</v>
          </cell>
          <cell r="F2298" t="str">
            <v>T</v>
          </cell>
          <cell r="G2298" t="str">
            <v>TOTAL</v>
          </cell>
          <cell r="H2298" t="str">
            <v>RSE</v>
          </cell>
          <cell r="J2298" t="str">
            <v>:</v>
          </cell>
          <cell r="K2298" t="str">
            <v>NC</v>
          </cell>
          <cell r="M2298" t="str">
            <v>V</v>
          </cell>
          <cell r="N2298">
            <v>38461.761458333334</v>
          </cell>
          <cell r="O2298" t="str">
            <v>GCHATEAUGIRON</v>
          </cell>
          <cell r="P2298">
            <v>38681.436122685183</v>
          </cell>
        </row>
        <row r="2299">
          <cell r="A2299" t="str">
            <v>1987</v>
          </cell>
          <cell r="B2299" t="str">
            <v>LV</v>
          </cell>
          <cell r="C2299" t="str">
            <v>SO_SC</v>
          </cell>
          <cell r="D2299" t="str">
            <v>A00</v>
          </cell>
          <cell r="E2299" t="str">
            <v>FTE</v>
          </cell>
          <cell r="F2299" t="str">
            <v>T</v>
          </cell>
          <cell r="G2299" t="str">
            <v>TOTAL</v>
          </cell>
          <cell r="H2299" t="str">
            <v>RSE</v>
          </cell>
          <cell r="J2299" t="str">
            <v>:</v>
          </cell>
          <cell r="K2299" t="str">
            <v>NC</v>
          </cell>
          <cell r="M2299" t="str">
            <v>V</v>
          </cell>
          <cell r="N2299">
            <v>38461.761458333334</v>
          </cell>
          <cell r="O2299" t="str">
            <v>GCHATEAUGIRON</v>
          </cell>
          <cell r="P2299">
            <v>38681.436076388891</v>
          </cell>
        </row>
        <row r="2300">
          <cell r="A2300" t="str">
            <v>1986</v>
          </cell>
          <cell r="B2300" t="str">
            <v>LV</v>
          </cell>
          <cell r="C2300" t="str">
            <v>SO_SC</v>
          </cell>
          <cell r="D2300" t="str">
            <v>A00</v>
          </cell>
          <cell r="E2300" t="str">
            <v>FTE</v>
          </cell>
          <cell r="F2300" t="str">
            <v>T</v>
          </cell>
          <cell r="G2300" t="str">
            <v>TOTAL</v>
          </cell>
          <cell r="H2300" t="str">
            <v>RSE</v>
          </cell>
          <cell r="J2300" t="str">
            <v>:</v>
          </cell>
          <cell r="K2300" t="str">
            <v>NC</v>
          </cell>
          <cell r="M2300" t="str">
            <v>V</v>
          </cell>
          <cell r="N2300">
            <v>38461.761458333334</v>
          </cell>
          <cell r="O2300" t="str">
            <v>GCHATEAUGIRON</v>
          </cell>
          <cell r="P2300">
            <v>38681.436018518521</v>
          </cell>
        </row>
        <row r="2301">
          <cell r="A2301" t="str">
            <v>1985</v>
          </cell>
          <cell r="B2301" t="str">
            <v>LV</v>
          </cell>
          <cell r="C2301" t="str">
            <v>SO_SC</v>
          </cell>
          <cell r="D2301" t="str">
            <v>A00</v>
          </cell>
          <cell r="E2301" t="str">
            <v>FTE</v>
          </cell>
          <cell r="F2301" t="str">
            <v>T</v>
          </cell>
          <cell r="G2301" t="str">
            <v>TOTAL</v>
          </cell>
          <cell r="H2301" t="str">
            <v>RSE</v>
          </cell>
          <cell r="J2301" t="str">
            <v>:</v>
          </cell>
          <cell r="K2301" t="str">
            <v>NC</v>
          </cell>
          <cell r="M2301" t="str">
            <v>V</v>
          </cell>
          <cell r="N2301">
            <v>38461.761458333334</v>
          </cell>
          <cell r="O2301" t="str">
            <v>GCHATEAUGIRON</v>
          </cell>
          <cell r="P2301">
            <v>38681.435983796298</v>
          </cell>
        </row>
        <row r="2302">
          <cell r="A2302" t="str">
            <v>1984</v>
          </cell>
          <cell r="B2302" t="str">
            <v>LV</v>
          </cell>
          <cell r="C2302" t="str">
            <v>SO_SC</v>
          </cell>
          <cell r="D2302" t="str">
            <v>A00</v>
          </cell>
          <cell r="E2302" t="str">
            <v>FTE</v>
          </cell>
          <cell r="F2302" t="str">
            <v>T</v>
          </cell>
          <cell r="G2302" t="str">
            <v>TOTAL</v>
          </cell>
          <cell r="H2302" t="str">
            <v>RSE</v>
          </cell>
          <cell r="J2302" t="str">
            <v>:</v>
          </cell>
          <cell r="K2302" t="str">
            <v>NC</v>
          </cell>
          <cell r="M2302" t="str">
            <v>V</v>
          </cell>
          <cell r="N2302">
            <v>38461.761458333334</v>
          </cell>
          <cell r="O2302" t="str">
            <v>GCHATEAUGIRON</v>
          </cell>
          <cell r="P2302">
            <v>38681.435937499999</v>
          </cell>
        </row>
        <row r="2303">
          <cell r="A2303" t="str">
            <v>1983</v>
          </cell>
          <cell r="B2303" t="str">
            <v>LV</v>
          </cell>
          <cell r="C2303" t="str">
            <v>SO_SC</v>
          </cell>
          <cell r="D2303" t="str">
            <v>A00</v>
          </cell>
          <cell r="E2303" t="str">
            <v>FTE</v>
          </cell>
          <cell r="F2303" t="str">
            <v>T</v>
          </cell>
          <cell r="G2303" t="str">
            <v>TOTAL</v>
          </cell>
          <cell r="H2303" t="str">
            <v>RSE</v>
          </cell>
          <cell r="J2303" t="str">
            <v>:</v>
          </cell>
          <cell r="K2303" t="str">
            <v>NC</v>
          </cell>
          <cell r="M2303" t="str">
            <v>V</v>
          </cell>
          <cell r="N2303">
            <v>38461.761458333334</v>
          </cell>
          <cell r="O2303" t="str">
            <v>GCHATEAUGIRON</v>
          </cell>
          <cell r="P2303">
            <v>38681.435902777775</v>
          </cell>
        </row>
        <row r="2304">
          <cell r="A2304" t="str">
            <v>1982</v>
          </cell>
          <cell r="B2304" t="str">
            <v>LV</v>
          </cell>
          <cell r="C2304" t="str">
            <v>SO_SC</v>
          </cell>
          <cell r="D2304" t="str">
            <v>A00</v>
          </cell>
          <cell r="E2304" t="str">
            <v>FTE</v>
          </cell>
          <cell r="F2304" t="str">
            <v>T</v>
          </cell>
          <cell r="G2304" t="str">
            <v>TOTAL</v>
          </cell>
          <cell r="H2304" t="str">
            <v>RSE</v>
          </cell>
          <cell r="J2304" t="str">
            <v>:</v>
          </cell>
          <cell r="K2304" t="str">
            <v>NC</v>
          </cell>
          <cell r="M2304" t="str">
            <v>V</v>
          </cell>
          <cell r="N2304">
            <v>38461.761458333334</v>
          </cell>
          <cell r="O2304" t="str">
            <v>GCHATEAUGIRON</v>
          </cell>
          <cell r="P2304">
            <v>38681.435879629629</v>
          </cell>
        </row>
        <row r="2305">
          <cell r="A2305" t="str">
            <v>1981</v>
          </cell>
          <cell r="B2305" t="str">
            <v>LV</v>
          </cell>
          <cell r="C2305" t="str">
            <v>SO_SC</v>
          </cell>
          <cell r="D2305" t="str">
            <v>A00</v>
          </cell>
          <cell r="E2305" t="str">
            <v>FTE</v>
          </cell>
          <cell r="F2305" t="str">
            <v>T</v>
          </cell>
          <cell r="G2305" t="str">
            <v>TOTAL</v>
          </cell>
          <cell r="H2305" t="str">
            <v>RSE</v>
          </cell>
          <cell r="J2305" t="str">
            <v>:</v>
          </cell>
          <cell r="K2305" t="str">
            <v>NC</v>
          </cell>
          <cell r="M2305" t="str">
            <v>V</v>
          </cell>
          <cell r="N2305">
            <v>38461.761458333334</v>
          </cell>
          <cell r="O2305" t="str">
            <v>GCHATEAUGIRON</v>
          </cell>
          <cell r="P2305">
            <v>38681.435844907406</v>
          </cell>
        </row>
        <row r="2306">
          <cell r="A2306" t="str">
            <v>1980</v>
          </cell>
          <cell r="B2306" t="str">
            <v>LV</v>
          </cell>
          <cell r="C2306" t="str">
            <v>SO_SC</v>
          </cell>
          <cell r="D2306" t="str">
            <v>A00</v>
          </cell>
          <cell r="E2306" t="str">
            <v>FTE</v>
          </cell>
          <cell r="F2306" t="str">
            <v>T</v>
          </cell>
          <cell r="G2306" t="str">
            <v>TOTAL</v>
          </cell>
          <cell r="H2306" t="str">
            <v>RSE</v>
          </cell>
          <cell r="J2306" t="str">
            <v>:</v>
          </cell>
          <cell r="K2306" t="str">
            <v>NC</v>
          </cell>
          <cell r="M2306" t="str">
            <v>V</v>
          </cell>
          <cell r="N2306">
            <v>38461.761458333334</v>
          </cell>
          <cell r="O2306" t="str">
            <v>GCHATEAUGIRON</v>
          </cell>
          <cell r="P2306">
            <v>38681.43582175926</v>
          </cell>
        </row>
        <row r="2307">
          <cell r="A2307" t="str">
            <v>2002</v>
          </cell>
          <cell r="B2307" t="str">
            <v>LT</v>
          </cell>
          <cell r="C2307" t="str">
            <v>SO_SC</v>
          </cell>
          <cell r="D2307" t="str">
            <v>A00</v>
          </cell>
          <cell r="E2307" t="str">
            <v>FTE</v>
          </cell>
          <cell r="F2307" t="str">
            <v>T</v>
          </cell>
          <cell r="G2307" t="str">
            <v>TOTAL</v>
          </cell>
          <cell r="H2307" t="str">
            <v>RSE</v>
          </cell>
          <cell r="I2307">
            <v>999</v>
          </cell>
          <cell r="K2307" t="str">
            <v>MS</v>
          </cell>
          <cell r="M2307" t="str">
            <v>V</v>
          </cell>
          <cell r="N2307">
            <v>38461.761458333334</v>
          </cell>
          <cell r="O2307" t="str">
            <v>GCHATEAUGIRON</v>
          </cell>
          <cell r="P2307">
            <v>38681.438310185185</v>
          </cell>
          <cell r="Q2307" t="str">
            <v>gchateaug</v>
          </cell>
        </row>
        <row r="2308">
          <cell r="A2308" t="str">
            <v>2002</v>
          </cell>
          <cell r="B2308" t="str">
            <v>CZ</v>
          </cell>
          <cell r="C2308" t="str">
            <v>ME_SC</v>
          </cell>
          <cell r="D2308" t="str">
            <v>A00</v>
          </cell>
          <cell r="E2308" t="str">
            <v>FTE</v>
          </cell>
          <cell r="F2308" t="str">
            <v>T</v>
          </cell>
          <cell r="G2308" t="str">
            <v>TOTAL</v>
          </cell>
          <cell r="H2308" t="str">
            <v>RSE</v>
          </cell>
          <cell r="I2308">
            <v>1095</v>
          </cell>
          <cell r="K2308" t="str">
            <v>MS</v>
          </cell>
          <cell r="M2308" t="str">
            <v>V</v>
          </cell>
          <cell r="N2308">
            <v>38461.761458333334</v>
          </cell>
          <cell r="O2308" t="str">
            <v>GCHATEAUGIRON</v>
          </cell>
          <cell r="P2308">
            <v>38681.438194444447</v>
          </cell>
          <cell r="Q2308" t="str">
            <v>gchateaug</v>
          </cell>
        </row>
        <row r="2309">
          <cell r="A2309" t="str">
            <v>2001</v>
          </cell>
          <cell r="B2309" t="str">
            <v>CZ</v>
          </cell>
          <cell r="C2309" t="str">
            <v>ME_SC</v>
          </cell>
          <cell r="D2309" t="str">
            <v>A00</v>
          </cell>
          <cell r="E2309" t="str">
            <v>FTE</v>
          </cell>
          <cell r="F2309" t="str">
            <v>T</v>
          </cell>
          <cell r="G2309" t="str">
            <v>TOTAL</v>
          </cell>
          <cell r="H2309" t="str">
            <v>RSE</v>
          </cell>
          <cell r="I2309">
            <v>1069</v>
          </cell>
          <cell r="K2309" t="str">
            <v>NC</v>
          </cell>
          <cell r="M2309" t="str">
            <v>V</v>
          </cell>
          <cell r="N2309">
            <v>38461.761458333334</v>
          </cell>
          <cell r="O2309" t="str">
            <v>GCHATEAUGIRON</v>
          </cell>
          <cell r="P2309">
            <v>38681.437893518516</v>
          </cell>
        </row>
        <row r="2310">
          <cell r="A2310" t="str">
            <v>2000</v>
          </cell>
          <cell r="B2310" t="str">
            <v>CZ</v>
          </cell>
          <cell r="C2310" t="str">
            <v>ME_SC</v>
          </cell>
          <cell r="D2310" t="str">
            <v>A00</v>
          </cell>
          <cell r="E2310" t="str">
            <v>FTE</v>
          </cell>
          <cell r="F2310" t="str">
            <v>T</v>
          </cell>
          <cell r="G2310" t="str">
            <v>TOTAL</v>
          </cell>
          <cell r="H2310" t="str">
            <v>RSE</v>
          </cell>
          <cell r="I2310">
            <v>909</v>
          </cell>
          <cell r="K2310" t="str">
            <v>NC</v>
          </cell>
          <cell r="M2310" t="str">
            <v>V</v>
          </cell>
          <cell r="N2310">
            <v>38461.761458333334</v>
          </cell>
          <cell r="O2310" t="str">
            <v>GCHATEAUGIRON</v>
          </cell>
          <cell r="P2310">
            <v>38681.437650462962</v>
          </cell>
        </row>
        <row r="2311">
          <cell r="A2311" t="str">
            <v>1999</v>
          </cell>
          <cell r="B2311" t="str">
            <v>CZ</v>
          </cell>
          <cell r="C2311" t="str">
            <v>ME_SC</v>
          </cell>
          <cell r="D2311" t="str">
            <v>A00</v>
          </cell>
          <cell r="E2311" t="str">
            <v>FTE</v>
          </cell>
          <cell r="F2311" t="str">
            <v>T</v>
          </cell>
          <cell r="G2311" t="str">
            <v>TOTAL</v>
          </cell>
          <cell r="H2311" t="str">
            <v>RSE</v>
          </cell>
          <cell r="I2311">
            <v>781</v>
          </cell>
          <cell r="J2311" t="str">
            <v>i</v>
          </cell>
          <cell r="K2311" t="str">
            <v>NC</v>
          </cell>
          <cell r="M2311" t="str">
            <v>V</v>
          </cell>
          <cell r="N2311">
            <v>38461.761458333334</v>
          </cell>
          <cell r="O2311" t="str">
            <v>GCHATEAUGIRON</v>
          </cell>
          <cell r="P2311">
            <v>38681.437407407408</v>
          </cell>
        </row>
        <row r="2312">
          <cell r="A2312" t="str">
            <v>1998</v>
          </cell>
          <cell r="B2312" t="str">
            <v>CZ</v>
          </cell>
          <cell r="C2312" t="str">
            <v>ME_SC</v>
          </cell>
          <cell r="D2312" t="str">
            <v>A00</v>
          </cell>
          <cell r="E2312" t="str">
            <v>FTE</v>
          </cell>
          <cell r="F2312" t="str">
            <v>T</v>
          </cell>
          <cell r="G2312" t="str">
            <v>TOTAL</v>
          </cell>
          <cell r="H2312" t="str">
            <v>RSE</v>
          </cell>
          <cell r="I2312">
            <v>765</v>
          </cell>
          <cell r="J2312" t="str">
            <v>i</v>
          </cell>
          <cell r="K2312" t="str">
            <v>NC</v>
          </cell>
          <cell r="M2312" t="str">
            <v>V</v>
          </cell>
          <cell r="N2312">
            <v>38461.761458333334</v>
          </cell>
          <cell r="O2312" t="str">
            <v>GCHATEAUGIRON</v>
          </cell>
          <cell r="P2312">
            <v>38681.4371875</v>
          </cell>
        </row>
        <row r="2313">
          <cell r="A2313" t="str">
            <v>1997</v>
          </cell>
          <cell r="B2313" t="str">
            <v>CZ</v>
          </cell>
          <cell r="C2313" t="str">
            <v>ME_SC</v>
          </cell>
          <cell r="D2313" t="str">
            <v>A00</v>
          </cell>
          <cell r="E2313" t="str">
            <v>FTE</v>
          </cell>
          <cell r="F2313" t="str">
            <v>T</v>
          </cell>
          <cell r="G2313" t="str">
            <v>TOTAL</v>
          </cell>
          <cell r="H2313" t="str">
            <v>RSE</v>
          </cell>
          <cell r="I2313">
            <v>679</v>
          </cell>
          <cell r="J2313" t="str">
            <v>i</v>
          </cell>
          <cell r="K2313" t="str">
            <v>NC</v>
          </cell>
          <cell r="M2313" t="str">
            <v>V</v>
          </cell>
          <cell r="N2313">
            <v>38461.761458333334</v>
          </cell>
          <cell r="O2313" t="str">
            <v>GCHATEAUGIRON</v>
          </cell>
          <cell r="P2313">
            <v>38681.436990740738</v>
          </cell>
        </row>
        <row r="2314">
          <cell r="A2314" t="str">
            <v>1996</v>
          </cell>
          <cell r="B2314" t="str">
            <v>CZ</v>
          </cell>
          <cell r="C2314" t="str">
            <v>ME_SC</v>
          </cell>
          <cell r="D2314" t="str">
            <v>A00</v>
          </cell>
          <cell r="E2314" t="str">
            <v>FTE</v>
          </cell>
          <cell r="F2314" t="str">
            <v>T</v>
          </cell>
          <cell r="G2314" t="str">
            <v>TOTAL</v>
          </cell>
          <cell r="H2314" t="str">
            <v>RSE</v>
          </cell>
          <cell r="I2314">
            <v>877</v>
          </cell>
          <cell r="J2314" t="str">
            <v>i</v>
          </cell>
          <cell r="K2314" t="str">
            <v>NC</v>
          </cell>
          <cell r="M2314" t="str">
            <v>V</v>
          </cell>
          <cell r="N2314">
            <v>38461.761458333334</v>
          </cell>
          <cell r="O2314" t="str">
            <v>GCHATEAUGIRON</v>
          </cell>
          <cell r="P2314">
            <v>38681.436828703707</v>
          </cell>
        </row>
        <row r="2315">
          <cell r="A2315" t="str">
            <v>1995</v>
          </cell>
          <cell r="B2315" t="str">
            <v>CZ</v>
          </cell>
          <cell r="C2315" t="str">
            <v>ME_SC</v>
          </cell>
          <cell r="D2315" t="str">
            <v>A00</v>
          </cell>
          <cell r="E2315" t="str">
            <v>FTE</v>
          </cell>
          <cell r="F2315" t="str">
            <v>T</v>
          </cell>
          <cell r="G2315" t="str">
            <v>TOTAL</v>
          </cell>
          <cell r="H2315" t="str">
            <v>RSE</v>
          </cell>
          <cell r="I2315">
            <v>742</v>
          </cell>
          <cell r="J2315" t="str">
            <v>i</v>
          </cell>
          <cell r="K2315" t="str">
            <v>NC</v>
          </cell>
          <cell r="M2315" t="str">
            <v>V</v>
          </cell>
          <cell r="N2315">
            <v>38461.761458333334</v>
          </cell>
          <cell r="O2315" t="str">
            <v>GCHATEAUGIRON</v>
          </cell>
          <cell r="P2315">
            <v>38681.436678240738</v>
          </cell>
        </row>
        <row r="2316">
          <cell r="A2316" t="str">
            <v>1994</v>
          </cell>
          <cell r="B2316" t="str">
            <v>CZ</v>
          </cell>
          <cell r="C2316" t="str">
            <v>ME_SC</v>
          </cell>
          <cell r="D2316" t="str">
            <v>A00</v>
          </cell>
          <cell r="E2316" t="str">
            <v>FTE</v>
          </cell>
          <cell r="F2316" t="str">
            <v>T</v>
          </cell>
          <cell r="G2316" t="str">
            <v>TOTAL</v>
          </cell>
          <cell r="H2316" t="str">
            <v>RSE</v>
          </cell>
          <cell r="J2316" t="str">
            <v>:</v>
          </cell>
          <cell r="K2316" t="str">
            <v>NC</v>
          </cell>
          <cell r="M2316" t="str">
            <v>V</v>
          </cell>
          <cell r="N2316">
            <v>38461.761458333334</v>
          </cell>
          <cell r="O2316" t="str">
            <v>GCHATEAUGIRON</v>
          </cell>
          <cell r="P2316">
            <v>38681.436562499999</v>
          </cell>
        </row>
        <row r="2317">
          <cell r="A2317" t="str">
            <v>1993</v>
          </cell>
          <cell r="B2317" t="str">
            <v>CZ</v>
          </cell>
          <cell r="C2317" t="str">
            <v>ME_SC</v>
          </cell>
          <cell r="D2317" t="str">
            <v>A00</v>
          </cell>
          <cell r="E2317" t="str">
            <v>FTE</v>
          </cell>
          <cell r="F2317" t="str">
            <v>T</v>
          </cell>
          <cell r="G2317" t="str">
            <v>TOTAL</v>
          </cell>
          <cell r="H2317" t="str">
            <v>RSE</v>
          </cell>
          <cell r="J2317" t="str">
            <v>:</v>
          </cell>
          <cell r="K2317" t="str">
            <v>NC</v>
          </cell>
          <cell r="M2317" t="str">
            <v>V</v>
          </cell>
          <cell r="N2317">
            <v>38461.761458333334</v>
          </cell>
          <cell r="O2317" t="str">
            <v>GCHATEAUGIRON</v>
          </cell>
          <cell r="P2317">
            <v>38681.43645833333</v>
          </cell>
        </row>
        <row r="2318">
          <cell r="A2318" t="str">
            <v>1992</v>
          </cell>
          <cell r="B2318" t="str">
            <v>CZ</v>
          </cell>
          <cell r="C2318" t="str">
            <v>ME_SC</v>
          </cell>
          <cell r="D2318" t="str">
            <v>A00</v>
          </cell>
          <cell r="E2318" t="str">
            <v>FTE</v>
          </cell>
          <cell r="F2318" t="str">
            <v>T</v>
          </cell>
          <cell r="G2318" t="str">
            <v>TOTAL</v>
          </cell>
          <cell r="H2318" t="str">
            <v>RSE</v>
          </cell>
          <cell r="J2318" t="str">
            <v>:</v>
          </cell>
          <cell r="K2318" t="str">
            <v>NC</v>
          </cell>
          <cell r="M2318" t="str">
            <v>V</v>
          </cell>
          <cell r="N2318">
            <v>38461.761458333334</v>
          </cell>
          <cell r="O2318" t="str">
            <v>GCHATEAUGIRON</v>
          </cell>
          <cell r="P2318">
            <v>38681.436365740738</v>
          </cell>
        </row>
        <row r="2319">
          <cell r="A2319" t="str">
            <v>2001</v>
          </cell>
          <cell r="B2319" t="str">
            <v>LT</v>
          </cell>
          <cell r="C2319" t="str">
            <v>SO_SC</v>
          </cell>
          <cell r="D2319" t="str">
            <v>A00</v>
          </cell>
          <cell r="E2319" t="str">
            <v>FTE</v>
          </cell>
          <cell r="F2319" t="str">
            <v>T</v>
          </cell>
          <cell r="G2319" t="str">
            <v>TOTAL</v>
          </cell>
          <cell r="H2319" t="str">
            <v>RSE</v>
          </cell>
          <cell r="I2319">
            <v>1466</v>
          </cell>
          <cell r="J2319" t="str">
            <v>i</v>
          </cell>
          <cell r="K2319" t="str">
            <v>NC</v>
          </cell>
          <cell r="M2319" t="str">
            <v>V</v>
          </cell>
          <cell r="N2319">
            <v>38461.761458333334</v>
          </cell>
          <cell r="O2319" t="str">
            <v>GCHATEAUGIRON</v>
          </cell>
          <cell r="P2319">
            <v>38681.437997685185</v>
          </cell>
        </row>
        <row r="2320">
          <cell r="A2320" t="str">
            <v>2000</v>
          </cell>
          <cell r="B2320" t="str">
            <v>LT</v>
          </cell>
          <cell r="C2320" t="str">
            <v>SO_SC</v>
          </cell>
          <cell r="D2320" t="str">
            <v>A00</v>
          </cell>
          <cell r="E2320" t="str">
            <v>FTE</v>
          </cell>
          <cell r="F2320" t="str">
            <v>T</v>
          </cell>
          <cell r="G2320" t="str">
            <v>TOTAL</v>
          </cell>
          <cell r="H2320" t="str">
            <v>RSE</v>
          </cell>
          <cell r="I2320">
            <v>1352</v>
          </cell>
          <cell r="K2320" t="str">
            <v>NC</v>
          </cell>
          <cell r="M2320" t="str">
            <v>V</v>
          </cell>
          <cell r="N2320">
            <v>38461.761458333334</v>
          </cell>
          <cell r="O2320" t="str">
            <v>GCHATEAUGIRON</v>
          </cell>
          <cell r="P2320">
            <v>38681.437743055554</v>
          </cell>
        </row>
        <row r="2321">
          <cell r="A2321" t="str">
            <v>1999</v>
          </cell>
          <cell r="B2321" t="str">
            <v>LT</v>
          </cell>
          <cell r="C2321" t="str">
            <v>SO_SC</v>
          </cell>
          <cell r="D2321" t="str">
            <v>A00</v>
          </cell>
          <cell r="E2321" t="str">
            <v>FTE</v>
          </cell>
          <cell r="F2321" t="str">
            <v>T</v>
          </cell>
          <cell r="G2321" t="str">
            <v>TOTAL</v>
          </cell>
          <cell r="H2321" t="str">
            <v>RSE</v>
          </cell>
          <cell r="I2321">
            <v>1453</v>
          </cell>
          <cell r="K2321" t="str">
            <v>NC</v>
          </cell>
          <cell r="M2321" t="str">
            <v>V</v>
          </cell>
          <cell r="N2321">
            <v>38461.761458333334</v>
          </cell>
          <cell r="O2321" t="str">
            <v>GCHATEAUGIRON</v>
          </cell>
          <cell r="P2321">
            <v>38681.4375</v>
          </cell>
        </row>
        <row r="2322">
          <cell r="A2322" t="str">
            <v>1998</v>
          </cell>
          <cell r="B2322" t="str">
            <v>LT</v>
          </cell>
          <cell r="C2322" t="str">
            <v>SO_SC</v>
          </cell>
          <cell r="D2322" t="str">
            <v>A00</v>
          </cell>
          <cell r="E2322" t="str">
            <v>FTE</v>
          </cell>
          <cell r="F2322" t="str">
            <v>T</v>
          </cell>
          <cell r="G2322" t="str">
            <v>TOTAL</v>
          </cell>
          <cell r="H2322" t="str">
            <v>RSE</v>
          </cell>
          <cell r="I2322">
            <v>1508</v>
          </cell>
          <cell r="K2322" t="str">
            <v>NC</v>
          </cell>
          <cell r="M2322" t="str">
            <v>V</v>
          </cell>
          <cell r="N2322">
            <v>38461.761458333334</v>
          </cell>
          <cell r="O2322" t="str">
            <v>GCHATEAUGIRON</v>
          </cell>
          <cell r="P2322">
            <v>38681.437268518515</v>
          </cell>
        </row>
        <row r="2323">
          <cell r="A2323" t="str">
            <v>1997</v>
          </cell>
          <cell r="B2323" t="str">
            <v>LT</v>
          </cell>
          <cell r="C2323" t="str">
            <v>SO_SC</v>
          </cell>
          <cell r="D2323" t="str">
            <v>A00</v>
          </cell>
          <cell r="E2323" t="str">
            <v>FTE</v>
          </cell>
          <cell r="F2323" t="str">
            <v>T</v>
          </cell>
          <cell r="G2323" t="str">
            <v>TOTAL</v>
          </cell>
          <cell r="H2323" t="str">
            <v>RSE</v>
          </cell>
          <cell r="I2323">
            <v>1246</v>
          </cell>
          <cell r="K2323" t="str">
            <v>NC</v>
          </cell>
          <cell r="M2323" t="str">
            <v>V</v>
          </cell>
          <cell r="N2323">
            <v>38461.761458333334</v>
          </cell>
          <cell r="O2323" t="str">
            <v>GCHATEAUGIRON</v>
          </cell>
          <cell r="P2323">
            <v>38681.437071759261</v>
          </cell>
        </row>
        <row r="2324">
          <cell r="A2324" t="str">
            <v>1996</v>
          </cell>
          <cell r="B2324" t="str">
            <v>LT</v>
          </cell>
          <cell r="C2324" t="str">
            <v>SO_SC</v>
          </cell>
          <cell r="D2324" t="str">
            <v>A00</v>
          </cell>
          <cell r="E2324" t="str">
            <v>FTE</v>
          </cell>
          <cell r="F2324" t="str">
            <v>T</v>
          </cell>
          <cell r="G2324" t="str">
            <v>TOTAL</v>
          </cell>
          <cell r="H2324" t="str">
            <v>RSE</v>
          </cell>
          <cell r="I2324">
            <v>1179</v>
          </cell>
          <cell r="K2324" t="str">
            <v>NC</v>
          </cell>
          <cell r="M2324" t="str">
            <v>V</v>
          </cell>
          <cell r="N2324">
            <v>38461.761458333334</v>
          </cell>
          <cell r="O2324" t="str">
            <v>GCHATEAUGIRON</v>
          </cell>
          <cell r="P2324">
            <v>38681.436886574076</v>
          </cell>
        </row>
        <row r="2325">
          <cell r="A2325" t="str">
            <v>1995</v>
          </cell>
          <cell r="B2325" t="str">
            <v>LT</v>
          </cell>
          <cell r="C2325" t="str">
            <v>SO_SC</v>
          </cell>
          <cell r="D2325" t="str">
            <v>A00</v>
          </cell>
          <cell r="E2325" t="str">
            <v>FTE</v>
          </cell>
          <cell r="F2325" t="str">
            <v>T</v>
          </cell>
          <cell r="G2325" t="str">
            <v>TOTAL</v>
          </cell>
          <cell r="H2325" t="str">
            <v>RSE</v>
          </cell>
          <cell r="J2325" t="str">
            <v>:</v>
          </cell>
          <cell r="K2325" t="str">
            <v>NC</v>
          </cell>
          <cell r="M2325" t="str">
            <v>V</v>
          </cell>
          <cell r="N2325">
            <v>38461.761458333334</v>
          </cell>
          <cell r="O2325" t="str">
            <v>GCHATEAUGIRON</v>
          </cell>
          <cell r="P2325">
            <v>38681.436736111114</v>
          </cell>
        </row>
        <row r="2326">
          <cell r="A2326" t="str">
            <v>1994</v>
          </cell>
          <cell r="B2326" t="str">
            <v>LT</v>
          </cell>
          <cell r="C2326" t="str">
            <v>SO_SC</v>
          </cell>
          <cell r="D2326" t="str">
            <v>A00</v>
          </cell>
          <cell r="E2326" t="str">
            <v>FTE</v>
          </cell>
          <cell r="F2326" t="str">
            <v>T</v>
          </cell>
          <cell r="G2326" t="str">
            <v>TOTAL</v>
          </cell>
          <cell r="H2326" t="str">
            <v>RSE</v>
          </cell>
          <cell r="J2326" t="str">
            <v>:</v>
          </cell>
          <cell r="K2326" t="str">
            <v>NC</v>
          </cell>
          <cell r="M2326" t="str">
            <v>V</v>
          </cell>
          <cell r="N2326">
            <v>38461.761458333334</v>
          </cell>
          <cell r="O2326" t="str">
            <v>GCHATEAUGIRON</v>
          </cell>
          <cell r="P2326">
            <v>38681.436597222222</v>
          </cell>
        </row>
        <row r="2327">
          <cell r="A2327" t="str">
            <v>1993</v>
          </cell>
          <cell r="B2327" t="str">
            <v>LT</v>
          </cell>
          <cell r="C2327" t="str">
            <v>SO_SC</v>
          </cell>
          <cell r="D2327" t="str">
            <v>A00</v>
          </cell>
          <cell r="E2327" t="str">
            <v>FTE</v>
          </cell>
          <cell r="F2327" t="str">
            <v>T</v>
          </cell>
          <cell r="G2327" t="str">
            <v>TOTAL</v>
          </cell>
          <cell r="H2327" t="str">
            <v>RSE</v>
          </cell>
          <cell r="J2327" t="str">
            <v>:</v>
          </cell>
          <cell r="K2327" t="str">
            <v>NC</v>
          </cell>
          <cell r="M2327" t="str">
            <v>V</v>
          </cell>
          <cell r="N2327">
            <v>38461.761458333334</v>
          </cell>
          <cell r="O2327" t="str">
            <v>GCHATEAUGIRON</v>
          </cell>
          <cell r="P2327">
            <v>38681.436493055553</v>
          </cell>
        </row>
        <row r="2328">
          <cell r="A2328" t="str">
            <v>1992</v>
          </cell>
          <cell r="B2328" t="str">
            <v>LT</v>
          </cell>
          <cell r="C2328" t="str">
            <v>SO_SC</v>
          </cell>
          <cell r="D2328" t="str">
            <v>A00</v>
          </cell>
          <cell r="E2328" t="str">
            <v>FTE</v>
          </cell>
          <cell r="F2328" t="str">
            <v>T</v>
          </cell>
          <cell r="G2328" t="str">
            <v>TOTAL</v>
          </cell>
          <cell r="H2328" t="str">
            <v>RSE</v>
          </cell>
          <cell r="J2328" t="str">
            <v>:</v>
          </cell>
          <cell r="K2328" t="str">
            <v>NC</v>
          </cell>
          <cell r="M2328" t="str">
            <v>V</v>
          </cell>
          <cell r="N2328">
            <v>38461.761458333334</v>
          </cell>
          <cell r="O2328" t="str">
            <v>GCHATEAUGIRON</v>
          </cell>
          <cell r="P2328">
            <v>38681.436400462961</v>
          </cell>
        </row>
        <row r="2329">
          <cell r="A2329" t="str">
            <v>1991</v>
          </cell>
          <cell r="B2329" t="str">
            <v>LT</v>
          </cell>
          <cell r="C2329" t="str">
            <v>SO_SC</v>
          </cell>
          <cell r="D2329" t="str">
            <v>A00</v>
          </cell>
          <cell r="E2329" t="str">
            <v>FTE</v>
          </cell>
          <cell r="F2329" t="str">
            <v>T</v>
          </cell>
          <cell r="G2329" t="str">
            <v>TOTAL</v>
          </cell>
          <cell r="H2329" t="str">
            <v>RSE</v>
          </cell>
          <cell r="J2329" t="str">
            <v>:</v>
          </cell>
          <cell r="K2329" t="str">
            <v>NC</v>
          </cell>
          <cell r="M2329" t="str">
            <v>V</v>
          </cell>
          <cell r="N2329">
            <v>38461.761458333334</v>
          </cell>
          <cell r="O2329" t="str">
            <v>GCHATEAUGIRON</v>
          </cell>
          <cell r="P2329">
            <v>38681.436319444445</v>
          </cell>
        </row>
        <row r="2330">
          <cell r="A2330" t="str">
            <v>1990</v>
          </cell>
          <cell r="B2330" t="str">
            <v>LT</v>
          </cell>
          <cell r="C2330" t="str">
            <v>SO_SC</v>
          </cell>
          <cell r="D2330" t="str">
            <v>A00</v>
          </cell>
          <cell r="E2330" t="str">
            <v>FTE</v>
          </cell>
          <cell r="F2330" t="str">
            <v>T</v>
          </cell>
          <cell r="G2330" t="str">
            <v>TOTAL</v>
          </cell>
          <cell r="H2330" t="str">
            <v>RSE</v>
          </cell>
          <cell r="J2330" t="str">
            <v>:</v>
          </cell>
          <cell r="K2330" t="str">
            <v>NC</v>
          </cell>
          <cell r="M2330" t="str">
            <v>V</v>
          </cell>
          <cell r="N2330">
            <v>38461.761458333334</v>
          </cell>
          <cell r="O2330" t="str">
            <v>GCHATEAUGIRON</v>
          </cell>
          <cell r="P2330">
            <v>38681.436238425929</v>
          </cell>
        </row>
        <row r="2331">
          <cell r="A2331" t="str">
            <v>1989</v>
          </cell>
          <cell r="B2331" t="str">
            <v>LT</v>
          </cell>
          <cell r="C2331" t="str">
            <v>SO_SC</v>
          </cell>
          <cell r="D2331" t="str">
            <v>A00</v>
          </cell>
          <cell r="E2331" t="str">
            <v>FTE</v>
          </cell>
          <cell r="F2331" t="str">
            <v>T</v>
          </cell>
          <cell r="G2331" t="str">
            <v>TOTAL</v>
          </cell>
          <cell r="H2331" t="str">
            <v>RSE</v>
          </cell>
          <cell r="J2331" t="str">
            <v>:</v>
          </cell>
          <cell r="K2331" t="str">
            <v>NC</v>
          </cell>
          <cell r="M2331" t="str">
            <v>V</v>
          </cell>
          <cell r="N2331">
            <v>38461.761458333334</v>
          </cell>
          <cell r="O2331" t="str">
            <v>GCHATEAUGIRON</v>
          </cell>
          <cell r="P2331">
            <v>38681.436180555553</v>
          </cell>
        </row>
        <row r="2332">
          <cell r="A2332" t="str">
            <v>1988</v>
          </cell>
          <cell r="B2332" t="str">
            <v>LT</v>
          </cell>
          <cell r="C2332" t="str">
            <v>SO_SC</v>
          </cell>
          <cell r="D2332" t="str">
            <v>A00</v>
          </cell>
          <cell r="E2332" t="str">
            <v>FTE</v>
          </cell>
          <cell r="F2332" t="str">
            <v>T</v>
          </cell>
          <cell r="G2332" t="str">
            <v>TOTAL</v>
          </cell>
          <cell r="H2332" t="str">
            <v>RSE</v>
          </cell>
          <cell r="J2332" t="str">
            <v>:</v>
          </cell>
          <cell r="K2332" t="str">
            <v>NC</v>
          </cell>
          <cell r="M2332" t="str">
            <v>V</v>
          </cell>
          <cell r="N2332">
            <v>38461.761458333334</v>
          </cell>
          <cell r="O2332" t="str">
            <v>GCHATEAUGIRON</v>
          </cell>
          <cell r="P2332">
            <v>38681.436122685183</v>
          </cell>
        </row>
        <row r="2333">
          <cell r="A2333" t="str">
            <v>1987</v>
          </cell>
          <cell r="B2333" t="str">
            <v>LT</v>
          </cell>
          <cell r="C2333" t="str">
            <v>SO_SC</v>
          </cell>
          <cell r="D2333" t="str">
            <v>A00</v>
          </cell>
          <cell r="E2333" t="str">
            <v>FTE</v>
          </cell>
          <cell r="F2333" t="str">
            <v>T</v>
          </cell>
          <cell r="G2333" t="str">
            <v>TOTAL</v>
          </cell>
          <cell r="H2333" t="str">
            <v>RSE</v>
          </cell>
          <cell r="J2333" t="str">
            <v>:</v>
          </cell>
          <cell r="K2333" t="str">
            <v>NC</v>
          </cell>
          <cell r="M2333" t="str">
            <v>V</v>
          </cell>
          <cell r="N2333">
            <v>38461.761458333334</v>
          </cell>
          <cell r="O2333" t="str">
            <v>GCHATEAUGIRON</v>
          </cell>
          <cell r="P2333">
            <v>38681.436064814814</v>
          </cell>
        </row>
        <row r="2334">
          <cell r="A2334" t="str">
            <v>1986</v>
          </cell>
          <cell r="B2334" t="str">
            <v>LT</v>
          </cell>
          <cell r="C2334" t="str">
            <v>SO_SC</v>
          </cell>
          <cell r="D2334" t="str">
            <v>A00</v>
          </cell>
          <cell r="E2334" t="str">
            <v>FTE</v>
          </cell>
          <cell r="F2334" t="str">
            <v>T</v>
          </cell>
          <cell r="G2334" t="str">
            <v>TOTAL</v>
          </cell>
          <cell r="H2334" t="str">
            <v>RSE</v>
          </cell>
          <cell r="J2334" t="str">
            <v>:</v>
          </cell>
          <cell r="K2334" t="str">
            <v>NC</v>
          </cell>
          <cell r="M2334" t="str">
            <v>V</v>
          </cell>
          <cell r="N2334">
            <v>38461.761458333334</v>
          </cell>
          <cell r="O2334" t="str">
            <v>GCHATEAUGIRON</v>
          </cell>
          <cell r="P2334">
            <v>38681.436018518521</v>
          </cell>
        </row>
        <row r="2335">
          <cell r="A2335" t="str">
            <v>1985</v>
          </cell>
          <cell r="B2335" t="str">
            <v>LT</v>
          </cell>
          <cell r="C2335" t="str">
            <v>SO_SC</v>
          </cell>
          <cell r="D2335" t="str">
            <v>A00</v>
          </cell>
          <cell r="E2335" t="str">
            <v>FTE</v>
          </cell>
          <cell r="F2335" t="str">
            <v>T</v>
          </cell>
          <cell r="G2335" t="str">
            <v>TOTAL</v>
          </cell>
          <cell r="H2335" t="str">
            <v>RSE</v>
          </cell>
          <cell r="J2335" t="str">
            <v>:</v>
          </cell>
          <cell r="K2335" t="str">
            <v>NC</v>
          </cell>
          <cell r="M2335" t="str">
            <v>V</v>
          </cell>
          <cell r="N2335">
            <v>38461.761458333334</v>
          </cell>
          <cell r="O2335" t="str">
            <v>GCHATEAUGIRON</v>
          </cell>
          <cell r="P2335">
            <v>38681.435972222222</v>
          </cell>
        </row>
        <row r="2336">
          <cell r="A2336" t="str">
            <v>1984</v>
          </cell>
          <cell r="B2336" t="str">
            <v>LT</v>
          </cell>
          <cell r="C2336" t="str">
            <v>SO_SC</v>
          </cell>
          <cell r="D2336" t="str">
            <v>A00</v>
          </cell>
          <cell r="E2336" t="str">
            <v>FTE</v>
          </cell>
          <cell r="F2336" t="str">
            <v>T</v>
          </cell>
          <cell r="G2336" t="str">
            <v>TOTAL</v>
          </cell>
          <cell r="H2336" t="str">
            <v>RSE</v>
          </cell>
          <cell r="J2336" t="str">
            <v>:</v>
          </cell>
          <cell r="K2336" t="str">
            <v>NC</v>
          </cell>
          <cell r="M2336" t="str">
            <v>V</v>
          </cell>
          <cell r="N2336">
            <v>38461.761458333334</v>
          </cell>
          <cell r="O2336" t="str">
            <v>GCHATEAUGIRON</v>
          </cell>
          <cell r="P2336">
            <v>38681.435937499999</v>
          </cell>
        </row>
        <row r="2337">
          <cell r="A2337" t="str">
            <v>1983</v>
          </cell>
          <cell r="B2337" t="str">
            <v>LT</v>
          </cell>
          <cell r="C2337" t="str">
            <v>SO_SC</v>
          </cell>
          <cell r="D2337" t="str">
            <v>A00</v>
          </cell>
          <cell r="E2337" t="str">
            <v>FTE</v>
          </cell>
          <cell r="F2337" t="str">
            <v>T</v>
          </cell>
          <cell r="G2337" t="str">
            <v>TOTAL</v>
          </cell>
          <cell r="H2337" t="str">
            <v>RSE</v>
          </cell>
          <cell r="J2337" t="str">
            <v>:</v>
          </cell>
          <cell r="K2337" t="str">
            <v>NC</v>
          </cell>
          <cell r="M2337" t="str">
            <v>V</v>
          </cell>
          <cell r="N2337">
            <v>38461.761458333334</v>
          </cell>
          <cell r="O2337" t="str">
            <v>GCHATEAUGIRON</v>
          </cell>
          <cell r="P2337">
            <v>38681.435902777775</v>
          </cell>
        </row>
        <row r="2338">
          <cell r="A2338" t="str">
            <v>1982</v>
          </cell>
          <cell r="B2338" t="str">
            <v>LT</v>
          </cell>
          <cell r="C2338" t="str">
            <v>SO_SC</v>
          </cell>
          <cell r="D2338" t="str">
            <v>A00</v>
          </cell>
          <cell r="E2338" t="str">
            <v>FTE</v>
          </cell>
          <cell r="F2338" t="str">
            <v>T</v>
          </cell>
          <cell r="G2338" t="str">
            <v>TOTAL</v>
          </cell>
          <cell r="H2338" t="str">
            <v>RSE</v>
          </cell>
          <cell r="J2338" t="str">
            <v>:</v>
          </cell>
          <cell r="K2338" t="str">
            <v>NC</v>
          </cell>
          <cell r="M2338" t="str">
            <v>V</v>
          </cell>
          <cell r="N2338">
            <v>38461.761458333334</v>
          </cell>
          <cell r="O2338" t="str">
            <v>GCHATEAUGIRON</v>
          </cell>
          <cell r="P2338">
            <v>38681.435879629629</v>
          </cell>
        </row>
        <row r="2339">
          <cell r="A2339" t="str">
            <v>1981</v>
          </cell>
          <cell r="B2339" t="str">
            <v>LT</v>
          </cell>
          <cell r="C2339" t="str">
            <v>SO_SC</v>
          </cell>
          <cell r="D2339" t="str">
            <v>A00</v>
          </cell>
          <cell r="E2339" t="str">
            <v>FTE</v>
          </cell>
          <cell r="F2339" t="str">
            <v>T</v>
          </cell>
          <cell r="G2339" t="str">
            <v>TOTAL</v>
          </cell>
          <cell r="H2339" t="str">
            <v>RSE</v>
          </cell>
          <cell r="J2339" t="str">
            <v>:</v>
          </cell>
          <cell r="K2339" t="str">
            <v>NC</v>
          </cell>
          <cell r="M2339" t="str">
            <v>V</v>
          </cell>
          <cell r="N2339">
            <v>38461.761458333334</v>
          </cell>
          <cell r="O2339" t="str">
            <v>GCHATEAUGIRON</v>
          </cell>
          <cell r="P2339">
            <v>38681.435844907406</v>
          </cell>
        </row>
        <row r="2340">
          <cell r="A2340" t="str">
            <v>1980</v>
          </cell>
          <cell r="B2340" t="str">
            <v>LT</v>
          </cell>
          <cell r="C2340" t="str">
            <v>SO_SC</v>
          </cell>
          <cell r="D2340" t="str">
            <v>A00</v>
          </cell>
          <cell r="E2340" t="str">
            <v>FTE</v>
          </cell>
          <cell r="F2340" t="str">
            <v>T</v>
          </cell>
          <cell r="G2340" t="str">
            <v>TOTAL</v>
          </cell>
          <cell r="H2340" t="str">
            <v>RSE</v>
          </cell>
          <cell r="J2340" t="str">
            <v>:</v>
          </cell>
          <cell r="K2340" t="str">
            <v>NC</v>
          </cell>
          <cell r="M2340" t="str">
            <v>V</v>
          </cell>
          <cell r="N2340">
            <v>38461.761458333334</v>
          </cell>
          <cell r="O2340" t="str">
            <v>GCHATEAUGIRON</v>
          </cell>
          <cell r="P2340">
            <v>38681.43582175926</v>
          </cell>
        </row>
        <row r="2341">
          <cell r="A2341" t="str">
            <v>2002</v>
          </cell>
          <cell r="B2341" t="str">
            <v>HU</v>
          </cell>
          <cell r="C2341" t="str">
            <v>SO_SC</v>
          </cell>
          <cell r="D2341" t="str">
            <v>A00</v>
          </cell>
          <cell r="E2341" t="str">
            <v>FTE</v>
          </cell>
          <cell r="F2341" t="str">
            <v>T</v>
          </cell>
          <cell r="G2341" t="str">
            <v>TOTAL</v>
          </cell>
          <cell r="H2341" t="str">
            <v>RSE</v>
          </cell>
          <cell r="I2341">
            <v>1879</v>
          </cell>
          <cell r="K2341" t="str">
            <v>MS</v>
          </cell>
          <cell r="M2341" t="str">
            <v>V</v>
          </cell>
          <cell r="N2341">
            <v>38461.761458333334</v>
          </cell>
          <cell r="O2341" t="str">
            <v>GCHATEAUGIRON</v>
          </cell>
          <cell r="P2341">
            <v>38681.438287037039</v>
          </cell>
          <cell r="Q2341" t="str">
            <v>gchateaug</v>
          </cell>
        </row>
        <row r="2342">
          <cell r="A2342" t="str">
            <v>2001</v>
          </cell>
          <cell r="B2342" t="str">
            <v>HU</v>
          </cell>
          <cell r="C2342" t="str">
            <v>SO_SC</v>
          </cell>
          <cell r="D2342" t="str">
            <v>A00</v>
          </cell>
          <cell r="E2342" t="str">
            <v>FTE</v>
          </cell>
          <cell r="F2342" t="str">
            <v>T</v>
          </cell>
          <cell r="G2342" t="str">
            <v>TOTAL</v>
          </cell>
          <cell r="H2342" t="str">
            <v>RSE</v>
          </cell>
          <cell r="I2342">
            <v>1848</v>
          </cell>
          <cell r="K2342" t="str">
            <v>NC</v>
          </cell>
          <cell r="M2342" t="str">
            <v>V</v>
          </cell>
          <cell r="N2342">
            <v>38461.761458333334</v>
          </cell>
          <cell r="O2342" t="str">
            <v>GCHATEAUGIRON</v>
          </cell>
          <cell r="P2342">
            <v>38681.437986111108</v>
          </cell>
        </row>
        <row r="2343">
          <cell r="A2343" t="str">
            <v>2000</v>
          </cell>
          <cell r="B2343" t="str">
            <v>HU</v>
          </cell>
          <cell r="C2343" t="str">
            <v>SO_SC</v>
          </cell>
          <cell r="D2343" t="str">
            <v>A00</v>
          </cell>
          <cell r="E2343" t="str">
            <v>FTE</v>
          </cell>
          <cell r="F2343" t="str">
            <v>T</v>
          </cell>
          <cell r="G2343" t="str">
            <v>TOTAL</v>
          </cell>
          <cell r="H2343" t="str">
            <v>RSE</v>
          </cell>
          <cell r="I2343">
            <v>1584</v>
          </cell>
          <cell r="K2343" t="str">
            <v>NC</v>
          </cell>
          <cell r="M2343" t="str">
            <v>V</v>
          </cell>
          <cell r="N2343">
            <v>38461.761458333334</v>
          </cell>
          <cell r="O2343" t="str">
            <v>GCHATEAUGIRON</v>
          </cell>
          <cell r="P2343">
            <v>38681.437719907408</v>
          </cell>
        </row>
        <row r="2344">
          <cell r="A2344" t="str">
            <v>1999</v>
          </cell>
          <cell r="B2344" t="str">
            <v>HU</v>
          </cell>
          <cell r="C2344" t="str">
            <v>SO_SC</v>
          </cell>
          <cell r="D2344" t="str">
            <v>A00</v>
          </cell>
          <cell r="E2344" t="str">
            <v>FTE</v>
          </cell>
          <cell r="F2344" t="str">
            <v>T</v>
          </cell>
          <cell r="G2344" t="str">
            <v>TOTAL</v>
          </cell>
          <cell r="H2344" t="str">
            <v>RSE</v>
          </cell>
          <cell r="I2344">
            <v>3403</v>
          </cell>
          <cell r="J2344" t="str">
            <v>i</v>
          </cell>
          <cell r="K2344" t="str">
            <v>NC</v>
          </cell>
          <cell r="M2344" t="str">
            <v>V</v>
          </cell>
          <cell r="N2344">
            <v>38461.761458333334</v>
          </cell>
          <cell r="O2344" t="str">
            <v>GCHATEAUGIRON</v>
          </cell>
          <cell r="P2344">
            <v>38681.437488425923</v>
          </cell>
        </row>
        <row r="2345">
          <cell r="A2345" t="str">
            <v>1998</v>
          </cell>
          <cell r="B2345" t="str">
            <v>HU</v>
          </cell>
          <cell r="C2345" t="str">
            <v>SO_SC</v>
          </cell>
          <cell r="D2345" t="str">
            <v>A00</v>
          </cell>
          <cell r="E2345" t="str">
            <v>FTE</v>
          </cell>
          <cell r="F2345" t="str">
            <v>T</v>
          </cell>
          <cell r="G2345" t="str">
            <v>TOTAL</v>
          </cell>
          <cell r="H2345" t="str">
            <v>RSE</v>
          </cell>
          <cell r="I2345">
            <v>2998</v>
          </cell>
          <cell r="J2345" t="str">
            <v>i</v>
          </cell>
          <cell r="K2345" t="str">
            <v>NC</v>
          </cell>
          <cell r="M2345" t="str">
            <v>V</v>
          </cell>
          <cell r="N2345">
            <v>38461.761458333334</v>
          </cell>
          <cell r="O2345" t="str">
            <v>GCHATEAUGIRON</v>
          </cell>
          <cell r="P2345">
            <v>38681.437245370369</v>
          </cell>
        </row>
        <row r="2346">
          <cell r="A2346" t="str">
            <v>1997</v>
          </cell>
          <cell r="B2346" t="str">
            <v>HU</v>
          </cell>
          <cell r="C2346" t="str">
            <v>SO_SC</v>
          </cell>
          <cell r="D2346" t="str">
            <v>A00</v>
          </cell>
          <cell r="E2346" t="str">
            <v>FTE</v>
          </cell>
          <cell r="F2346" t="str">
            <v>T</v>
          </cell>
          <cell r="G2346" t="str">
            <v>TOTAL</v>
          </cell>
          <cell r="H2346" t="str">
            <v>RSE</v>
          </cell>
          <cell r="I2346">
            <v>2865</v>
          </cell>
          <cell r="J2346" t="str">
            <v>i</v>
          </cell>
          <cell r="K2346" t="str">
            <v>NC</v>
          </cell>
          <cell r="M2346" t="str">
            <v>V</v>
          </cell>
          <cell r="N2346">
            <v>38461.761458333334</v>
          </cell>
          <cell r="O2346" t="str">
            <v>GCHATEAUGIRON</v>
          </cell>
          <cell r="P2346">
            <v>38681.437060185184</v>
          </cell>
        </row>
        <row r="2347">
          <cell r="A2347" t="str">
            <v>1996</v>
          </cell>
          <cell r="B2347" t="str">
            <v>HU</v>
          </cell>
          <cell r="C2347" t="str">
            <v>SO_SC</v>
          </cell>
          <cell r="D2347" t="str">
            <v>A00</v>
          </cell>
          <cell r="E2347" t="str">
            <v>FTE</v>
          </cell>
          <cell r="F2347" t="str">
            <v>T</v>
          </cell>
          <cell r="G2347" t="str">
            <v>TOTAL</v>
          </cell>
          <cell r="H2347" t="str">
            <v>RSE</v>
          </cell>
          <cell r="I2347">
            <v>2431</v>
          </cell>
          <cell r="J2347" t="str">
            <v>i</v>
          </cell>
          <cell r="K2347" t="str">
            <v>NC</v>
          </cell>
          <cell r="M2347" t="str">
            <v>V</v>
          </cell>
          <cell r="N2347">
            <v>38461.761458333334</v>
          </cell>
          <cell r="O2347" t="str">
            <v>GCHATEAUGIRON</v>
          </cell>
          <cell r="P2347">
            <v>38681.436874999999</v>
          </cell>
        </row>
        <row r="2348">
          <cell r="A2348" t="str">
            <v>1995</v>
          </cell>
          <cell r="B2348" t="str">
            <v>HU</v>
          </cell>
          <cell r="C2348" t="str">
            <v>SO_SC</v>
          </cell>
          <cell r="D2348" t="str">
            <v>A00</v>
          </cell>
          <cell r="E2348" t="str">
            <v>FTE</v>
          </cell>
          <cell r="F2348" t="str">
            <v>T</v>
          </cell>
          <cell r="G2348" t="str">
            <v>TOTAL</v>
          </cell>
          <cell r="H2348" t="str">
            <v>RSE</v>
          </cell>
          <cell r="I2348">
            <v>2532</v>
          </cell>
          <cell r="J2348" t="str">
            <v>i</v>
          </cell>
          <cell r="K2348" t="str">
            <v>NC</v>
          </cell>
          <cell r="M2348" t="str">
            <v>V</v>
          </cell>
          <cell r="N2348">
            <v>38461.761458333334</v>
          </cell>
          <cell r="O2348" t="str">
            <v>GCHATEAUGIRON</v>
          </cell>
          <cell r="P2348">
            <v>38681.436724537038</v>
          </cell>
        </row>
        <row r="2349">
          <cell r="A2349" t="str">
            <v>1994</v>
          </cell>
          <cell r="B2349" t="str">
            <v>HU</v>
          </cell>
          <cell r="C2349" t="str">
            <v>SO_SC</v>
          </cell>
          <cell r="D2349" t="str">
            <v>A00</v>
          </cell>
          <cell r="E2349" t="str">
            <v>FTE</v>
          </cell>
          <cell r="F2349" t="str">
            <v>T</v>
          </cell>
          <cell r="G2349" t="str">
            <v>TOTAL</v>
          </cell>
          <cell r="H2349" t="str">
            <v>RSE</v>
          </cell>
          <cell r="I2349">
            <v>2830</v>
          </cell>
          <cell r="J2349" t="str">
            <v>i</v>
          </cell>
          <cell r="K2349" t="str">
            <v>NC</v>
          </cell>
          <cell r="M2349" t="str">
            <v>V</v>
          </cell>
          <cell r="N2349">
            <v>38461.761458333334</v>
          </cell>
          <cell r="O2349" t="str">
            <v>GCHATEAUGIRON</v>
          </cell>
          <cell r="P2349">
            <v>38681.436585648145</v>
          </cell>
        </row>
        <row r="2350">
          <cell r="A2350" t="str">
            <v>1993</v>
          </cell>
          <cell r="B2350" t="str">
            <v>HU</v>
          </cell>
          <cell r="C2350" t="str">
            <v>SO_SC</v>
          </cell>
          <cell r="D2350" t="str">
            <v>A00</v>
          </cell>
          <cell r="E2350" t="str">
            <v>FTE</v>
          </cell>
          <cell r="F2350" t="str">
            <v>T</v>
          </cell>
          <cell r="G2350" t="str">
            <v>TOTAL</v>
          </cell>
          <cell r="H2350" t="str">
            <v>RSE</v>
          </cell>
          <cell r="I2350">
            <v>2698</v>
          </cell>
          <cell r="J2350" t="str">
            <v>i</v>
          </cell>
          <cell r="K2350" t="str">
            <v>NC</v>
          </cell>
          <cell r="M2350" t="str">
            <v>V</v>
          </cell>
          <cell r="N2350">
            <v>38461.761458333334</v>
          </cell>
          <cell r="O2350" t="str">
            <v>GCHATEAUGIRON</v>
          </cell>
          <cell r="P2350">
            <v>38681.436481481483</v>
          </cell>
        </row>
        <row r="2351">
          <cell r="A2351" t="str">
            <v>1992</v>
          </cell>
          <cell r="B2351" t="str">
            <v>HU</v>
          </cell>
          <cell r="C2351" t="str">
            <v>SO_SC</v>
          </cell>
          <cell r="D2351" t="str">
            <v>A00</v>
          </cell>
          <cell r="E2351" t="str">
            <v>FTE</v>
          </cell>
          <cell r="F2351" t="str">
            <v>T</v>
          </cell>
          <cell r="G2351" t="str">
            <v>TOTAL</v>
          </cell>
          <cell r="H2351" t="str">
            <v>RSE</v>
          </cell>
          <cell r="I2351">
            <v>2695</v>
          </cell>
          <cell r="J2351" t="str">
            <v>i</v>
          </cell>
          <cell r="K2351" t="str">
            <v>NC</v>
          </cell>
          <cell r="M2351" t="str">
            <v>V</v>
          </cell>
          <cell r="N2351">
            <v>38461.761458333334</v>
          </cell>
          <cell r="O2351" t="str">
            <v>GCHATEAUGIRON</v>
          </cell>
          <cell r="P2351">
            <v>38681.436388888891</v>
          </cell>
        </row>
        <row r="2352">
          <cell r="A2352" t="str">
            <v>1991</v>
          </cell>
          <cell r="B2352" t="str">
            <v>HU</v>
          </cell>
          <cell r="C2352" t="str">
            <v>SO_SC</v>
          </cell>
          <cell r="D2352" t="str">
            <v>A00</v>
          </cell>
          <cell r="E2352" t="str">
            <v>FTE</v>
          </cell>
          <cell r="F2352" t="str">
            <v>T</v>
          </cell>
          <cell r="G2352" t="str">
            <v>TOTAL</v>
          </cell>
          <cell r="H2352" t="str">
            <v>RSE</v>
          </cell>
          <cell r="I2352">
            <v>2936</v>
          </cell>
          <cell r="J2352" t="str">
            <v>i</v>
          </cell>
          <cell r="K2352" t="str">
            <v>NC</v>
          </cell>
          <cell r="M2352" t="str">
            <v>V</v>
          </cell>
          <cell r="N2352">
            <v>38461.761458333334</v>
          </cell>
          <cell r="O2352" t="str">
            <v>GCHATEAUGIRON</v>
          </cell>
          <cell r="P2352">
            <v>38681.436307870368</v>
          </cell>
        </row>
        <row r="2353">
          <cell r="A2353" t="str">
            <v>1990</v>
          </cell>
          <cell r="B2353" t="str">
            <v>HU</v>
          </cell>
          <cell r="C2353" t="str">
            <v>SO_SC</v>
          </cell>
          <cell r="D2353" t="str">
            <v>A00</v>
          </cell>
          <cell r="E2353" t="str">
            <v>FTE</v>
          </cell>
          <cell r="F2353" t="str">
            <v>T</v>
          </cell>
          <cell r="G2353" t="str">
            <v>TOTAL</v>
          </cell>
          <cell r="H2353" t="str">
            <v>RSE</v>
          </cell>
          <cell r="I2353">
            <v>2945</v>
          </cell>
          <cell r="J2353" t="str">
            <v>i</v>
          </cell>
          <cell r="K2353" t="str">
            <v>NC</v>
          </cell>
          <cell r="M2353" t="str">
            <v>V</v>
          </cell>
          <cell r="N2353">
            <v>38461.761458333334</v>
          </cell>
          <cell r="O2353" t="str">
            <v>GCHATEAUGIRON</v>
          </cell>
          <cell r="P2353">
            <v>38681.436238425929</v>
          </cell>
        </row>
        <row r="2354">
          <cell r="A2354" t="str">
            <v>1989</v>
          </cell>
          <cell r="B2354" t="str">
            <v>HU</v>
          </cell>
          <cell r="C2354" t="str">
            <v>SO_SC</v>
          </cell>
          <cell r="D2354" t="str">
            <v>A00</v>
          </cell>
          <cell r="E2354" t="str">
            <v>FTE</v>
          </cell>
          <cell r="F2354" t="str">
            <v>T</v>
          </cell>
          <cell r="G2354" t="str">
            <v>TOTAL</v>
          </cell>
          <cell r="H2354" t="str">
            <v>RSE</v>
          </cell>
          <cell r="I2354">
            <v>3192</v>
          </cell>
          <cell r="J2354" t="str">
            <v>i</v>
          </cell>
          <cell r="K2354" t="str">
            <v>NC</v>
          </cell>
          <cell r="M2354" t="str">
            <v>V</v>
          </cell>
          <cell r="N2354">
            <v>38461.761458333334</v>
          </cell>
          <cell r="O2354" t="str">
            <v>GCHATEAUGIRON</v>
          </cell>
          <cell r="P2354">
            <v>38681.436180555553</v>
          </cell>
        </row>
        <row r="2355">
          <cell r="A2355" t="str">
            <v>1988</v>
          </cell>
          <cell r="B2355" t="str">
            <v>HU</v>
          </cell>
          <cell r="C2355" t="str">
            <v>SO_SC</v>
          </cell>
          <cell r="D2355" t="str">
            <v>A00</v>
          </cell>
          <cell r="E2355" t="str">
            <v>FTE</v>
          </cell>
          <cell r="F2355" t="str">
            <v>T</v>
          </cell>
          <cell r="G2355" t="str">
            <v>TOTAL</v>
          </cell>
          <cell r="H2355" t="str">
            <v>RSE</v>
          </cell>
          <cell r="I2355">
            <v>3285</v>
          </cell>
          <cell r="J2355" t="str">
            <v>i</v>
          </cell>
          <cell r="K2355" t="str">
            <v>NC</v>
          </cell>
          <cell r="M2355" t="str">
            <v>V</v>
          </cell>
          <cell r="N2355">
            <v>38461.761458333334</v>
          </cell>
          <cell r="O2355" t="str">
            <v>GCHATEAUGIRON</v>
          </cell>
          <cell r="P2355">
            <v>38681.436122685183</v>
          </cell>
        </row>
        <row r="2356">
          <cell r="A2356" t="str">
            <v>1987</v>
          </cell>
          <cell r="B2356" t="str">
            <v>HU</v>
          </cell>
          <cell r="C2356" t="str">
            <v>SO_SC</v>
          </cell>
          <cell r="D2356" t="str">
            <v>A00</v>
          </cell>
          <cell r="E2356" t="str">
            <v>FTE</v>
          </cell>
          <cell r="F2356" t="str">
            <v>T</v>
          </cell>
          <cell r="G2356" t="str">
            <v>TOTAL</v>
          </cell>
          <cell r="H2356" t="str">
            <v>RSE</v>
          </cell>
          <cell r="I2356">
            <v>3426</v>
          </cell>
          <cell r="J2356" t="str">
            <v>i</v>
          </cell>
          <cell r="K2356" t="str">
            <v>NC</v>
          </cell>
          <cell r="M2356" t="str">
            <v>V</v>
          </cell>
          <cell r="N2356">
            <v>38461.761458333334</v>
          </cell>
          <cell r="O2356" t="str">
            <v>GCHATEAUGIRON</v>
          </cell>
          <cell r="P2356">
            <v>38681.436064814814</v>
          </cell>
        </row>
        <row r="2357">
          <cell r="A2357" t="str">
            <v>1986</v>
          </cell>
          <cell r="B2357" t="str">
            <v>HU</v>
          </cell>
          <cell r="C2357" t="str">
            <v>SO_SC</v>
          </cell>
          <cell r="D2357" t="str">
            <v>A00</v>
          </cell>
          <cell r="E2357" t="str">
            <v>FTE</v>
          </cell>
          <cell r="F2357" t="str">
            <v>T</v>
          </cell>
          <cell r="G2357" t="str">
            <v>TOTAL</v>
          </cell>
          <cell r="H2357" t="str">
            <v>RSE</v>
          </cell>
          <cell r="J2357" t="str">
            <v>:</v>
          </cell>
          <cell r="K2357" t="str">
            <v>NC</v>
          </cell>
          <cell r="M2357" t="str">
            <v>V</v>
          </cell>
          <cell r="N2357">
            <v>38461.761458333334</v>
          </cell>
          <cell r="O2357" t="str">
            <v>GCHATEAUGIRON</v>
          </cell>
          <cell r="P2357">
            <v>38681.436018518521</v>
          </cell>
        </row>
        <row r="2358">
          <cell r="A2358" t="str">
            <v>1985</v>
          </cell>
          <cell r="B2358" t="str">
            <v>HU</v>
          </cell>
          <cell r="C2358" t="str">
            <v>SO_SC</v>
          </cell>
          <cell r="D2358" t="str">
            <v>A00</v>
          </cell>
          <cell r="E2358" t="str">
            <v>FTE</v>
          </cell>
          <cell r="F2358" t="str">
            <v>T</v>
          </cell>
          <cell r="G2358" t="str">
            <v>TOTAL</v>
          </cell>
          <cell r="H2358" t="str">
            <v>RSE</v>
          </cell>
          <cell r="J2358" t="str">
            <v>:</v>
          </cell>
          <cell r="K2358" t="str">
            <v>NC</v>
          </cell>
          <cell r="M2358" t="str">
            <v>V</v>
          </cell>
          <cell r="N2358">
            <v>38461.761458333334</v>
          </cell>
          <cell r="O2358" t="str">
            <v>GCHATEAUGIRON</v>
          </cell>
          <cell r="P2358">
            <v>38681.435972222222</v>
          </cell>
        </row>
        <row r="2359">
          <cell r="A2359" t="str">
            <v>1984</v>
          </cell>
          <cell r="B2359" t="str">
            <v>HU</v>
          </cell>
          <cell r="C2359" t="str">
            <v>SO_SC</v>
          </cell>
          <cell r="D2359" t="str">
            <v>A00</v>
          </cell>
          <cell r="E2359" t="str">
            <v>FTE</v>
          </cell>
          <cell r="F2359" t="str">
            <v>T</v>
          </cell>
          <cell r="G2359" t="str">
            <v>TOTAL</v>
          </cell>
          <cell r="H2359" t="str">
            <v>RSE</v>
          </cell>
          <cell r="J2359" t="str">
            <v>:</v>
          </cell>
          <cell r="K2359" t="str">
            <v>NC</v>
          </cell>
          <cell r="M2359" t="str">
            <v>V</v>
          </cell>
          <cell r="N2359">
            <v>38461.761458333334</v>
          </cell>
          <cell r="O2359" t="str">
            <v>GCHATEAUGIRON</v>
          </cell>
          <cell r="P2359">
            <v>38681.435937499999</v>
          </cell>
        </row>
        <row r="2360">
          <cell r="A2360" t="str">
            <v>1983</v>
          </cell>
          <cell r="B2360" t="str">
            <v>HU</v>
          </cell>
          <cell r="C2360" t="str">
            <v>SO_SC</v>
          </cell>
          <cell r="D2360" t="str">
            <v>A00</v>
          </cell>
          <cell r="E2360" t="str">
            <v>FTE</v>
          </cell>
          <cell r="F2360" t="str">
            <v>T</v>
          </cell>
          <cell r="G2360" t="str">
            <v>TOTAL</v>
          </cell>
          <cell r="H2360" t="str">
            <v>RSE</v>
          </cell>
          <cell r="J2360" t="str">
            <v>:</v>
          </cell>
          <cell r="K2360" t="str">
            <v>NC</v>
          </cell>
          <cell r="M2360" t="str">
            <v>V</v>
          </cell>
          <cell r="N2360">
            <v>38461.761458333334</v>
          </cell>
          <cell r="O2360" t="str">
            <v>GCHATEAUGIRON</v>
          </cell>
          <cell r="P2360">
            <v>38681.435902777775</v>
          </cell>
        </row>
        <row r="2361">
          <cell r="A2361" t="str">
            <v>1982</v>
          </cell>
          <cell r="B2361" t="str">
            <v>HU</v>
          </cell>
          <cell r="C2361" t="str">
            <v>SO_SC</v>
          </cell>
          <cell r="D2361" t="str">
            <v>A00</v>
          </cell>
          <cell r="E2361" t="str">
            <v>FTE</v>
          </cell>
          <cell r="F2361" t="str">
            <v>T</v>
          </cell>
          <cell r="G2361" t="str">
            <v>TOTAL</v>
          </cell>
          <cell r="H2361" t="str">
            <v>RSE</v>
          </cell>
          <cell r="J2361" t="str">
            <v>:</v>
          </cell>
          <cell r="K2361" t="str">
            <v>NC</v>
          </cell>
          <cell r="M2361" t="str">
            <v>V</v>
          </cell>
          <cell r="N2361">
            <v>38461.761458333334</v>
          </cell>
          <cell r="O2361" t="str">
            <v>GCHATEAUGIRON</v>
          </cell>
          <cell r="P2361">
            <v>38681.435868055552</v>
          </cell>
        </row>
        <row r="2362">
          <cell r="A2362" t="str">
            <v>1981</v>
          </cell>
          <cell r="B2362" t="str">
            <v>HU</v>
          </cell>
          <cell r="C2362" t="str">
            <v>SO_SC</v>
          </cell>
          <cell r="D2362" t="str">
            <v>A00</v>
          </cell>
          <cell r="E2362" t="str">
            <v>FTE</v>
          </cell>
          <cell r="F2362" t="str">
            <v>T</v>
          </cell>
          <cell r="G2362" t="str">
            <v>TOTAL</v>
          </cell>
          <cell r="H2362" t="str">
            <v>RSE</v>
          </cell>
          <cell r="J2362" t="str">
            <v>:</v>
          </cell>
          <cell r="K2362" t="str">
            <v>NC</v>
          </cell>
          <cell r="M2362" t="str">
            <v>V</v>
          </cell>
          <cell r="N2362">
            <v>38461.761458333334</v>
          </cell>
          <cell r="O2362" t="str">
            <v>GCHATEAUGIRON</v>
          </cell>
          <cell r="P2362">
            <v>38681.435844907406</v>
          </cell>
        </row>
        <row r="2363">
          <cell r="A2363" t="str">
            <v>1980</v>
          </cell>
          <cell r="B2363" t="str">
            <v>HU</v>
          </cell>
          <cell r="C2363" t="str">
            <v>SO_SC</v>
          </cell>
          <cell r="D2363" t="str">
            <v>A00</v>
          </cell>
          <cell r="E2363" t="str">
            <v>FTE</v>
          </cell>
          <cell r="F2363" t="str">
            <v>T</v>
          </cell>
          <cell r="G2363" t="str">
            <v>TOTAL</v>
          </cell>
          <cell r="H2363" t="str">
            <v>RSE</v>
          </cell>
          <cell r="J2363" t="str">
            <v>:</v>
          </cell>
          <cell r="K2363" t="str">
            <v>NC</v>
          </cell>
          <cell r="M2363" t="str">
            <v>V</v>
          </cell>
          <cell r="N2363">
            <v>38461.761458333334</v>
          </cell>
          <cell r="O2363" t="str">
            <v>GCHATEAUGIRON</v>
          </cell>
          <cell r="P2363">
            <v>38681.43582175926</v>
          </cell>
        </row>
        <row r="2364">
          <cell r="A2364" t="str">
            <v>2002</v>
          </cell>
          <cell r="B2364" t="str">
            <v>PL</v>
          </cell>
          <cell r="C2364" t="str">
            <v>SO_SC</v>
          </cell>
          <cell r="D2364" t="str">
            <v>A00</v>
          </cell>
          <cell r="E2364" t="str">
            <v>FTE</v>
          </cell>
          <cell r="F2364" t="str">
            <v>T</v>
          </cell>
          <cell r="G2364" t="str">
            <v>TOTAL</v>
          </cell>
          <cell r="H2364" t="str">
            <v>RSE</v>
          </cell>
          <cell r="I2364">
            <v>4621</v>
          </cell>
          <cell r="K2364" t="str">
            <v>MS</v>
          </cell>
          <cell r="M2364" t="str">
            <v>V</v>
          </cell>
          <cell r="N2364">
            <v>38461.761458333334</v>
          </cell>
          <cell r="O2364" t="str">
            <v>GCHATEAUGIRON</v>
          </cell>
          <cell r="P2364">
            <v>38681.438344907408</v>
          </cell>
          <cell r="Q2364" t="str">
            <v>gchateaug</v>
          </cell>
        </row>
        <row r="2365">
          <cell r="A2365" t="str">
            <v>2001</v>
          </cell>
          <cell r="B2365" t="str">
            <v>PL</v>
          </cell>
          <cell r="C2365" t="str">
            <v>SO_SC</v>
          </cell>
          <cell r="D2365" t="str">
            <v>A00</v>
          </cell>
          <cell r="E2365" t="str">
            <v>FTE</v>
          </cell>
          <cell r="F2365" t="str">
            <v>T</v>
          </cell>
          <cell r="G2365" t="str">
            <v>TOTAL</v>
          </cell>
          <cell r="H2365" t="str">
            <v>RSE</v>
          </cell>
          <cell r="I2365">
            <v>6923</v>
          </cell>
          <cell r="K2365" t="str">
            <v>NC</v>
          </cell>
          <cell r="M2365" t="str">
            <v>V</v>
          </cell>
          <cell r="N2365">
            <v>38461.761458333334</v>
          </cell>
          <cell r="O2365" t="str">
            <v>GCHATEAUGIRON</v>
          </cell>
          <cell r="P2365">
            <v>38681.438032407408</v>
          </cell>
        </row>
        <row r="2366">
          <cell r="A2366" t="str">
            <v>2000</v>
          </cell>
          <cell r="B2366" t="str">
            <v>PL</v>
          </cell>
          <cell r="C2366" t="str">
            <v>SO_SC</v>
          </cell>
          <cell r="D2366" t="str">
            <v>A00</v>
          </cell>
          <cell r="E2366" t="str">
            <v>FTE</v>
          </cell>
          <cell r="F2366" t="str">
            <v>T</v>
          </cell>
          <cell r="G2366" t="str">
            <v>TOTAL</v>
          </cell>
          <cell r="H2366" t="str">
            <v>RSE</v>
          </cell>
          <cell r="I2366">
            <v>6522</v>
          </cell>
          <cell r="K2366" t="str">
            <v>NC</v>
          </cell>
          <cell r="M2366" t="str">
            <v>V</v>
          </cell>
          <cell r="N2366">
            <v>38461.761458333334</v>
          </cell>
          <cell r="O2366" t="str">
            <v>GCHATEAUGIRON</v>
          </cell>
          <cell r="P2366">
            <v>38681.4377662037</v>
          </cell>
        </row>
        <row r="2367">
          <cell r="A2367" t="str">
            <v>1999</v>
          </cell>
          <cell r="B2367" t="str">
            <v>PL</v>
          </cell>
          <cell r="C2367" t="str">
            <v>SO_SC</v>
          </cell>
          <cell r="D2367" t="str">
            <v>A00</v>
          </cell>
          <cell r="E2367" t="str">
            <v>FTE</v>
          </cell>
          <cell r="F2367" t="str">
            <v>T</v>
          </cell>
          <cell r="G2367" t="str">
            <v>TOTAL</v>
          </cell>
          <cell r="H2367" t="str">
            <v>RSE</v>
          </cell>
          <cell r="I2367">
            <v>6619</v>
          </cell>
          <cell r="K2367" t="str">
            <v>NC</v>
          </cell>
          <cell r="M2367" t="str">
            <v>V</v>
          </cell>
          <cell r="N2367">
            <v>38461.761458333334</v>
          </cell>
          <cell r="O2367" t="str">
            <v>GCHATEAUGIRON</v>
          </cell>
          <cell r="P2367">
            <v>38681.437534722223</v>
          </cell>
        </row>
        <row r="2368">
          <cell r="A2368" t="str">
            <v>1998</v>
          </cell>
          <cell r="B2368" t="str">
            <v>PL</v>
          </cell>
          <cell r="C2368" t="str">
            <v>SO_SC</v>
          </cell>
          <cell r="D2368" t="str">
            <v>A00</v>
          </cell>
          <cell r="E2368" t="str">
            <v>FTE</v>
          </cell>
          <cell r="F2368" t="str">
            <v>T</v>
          </cell>
          <cell r="G2368" t="str">
            <v>TOTAL</v>
          </cell>
          <cell r="H2368" t="str">
            <v>RSE</v>
          </cell>
          <cell r="I2368">
            <v>6557</v>
          </cell>
          <cell r="K2368" t="str">
            <v>NC</v>
          </cell>
          <cell r="M2368" t="str">
            <v>V</v>
          </cell>
          <cell r="N2368">
            <v>38461.761458333334</v>
          </cell>
          <cell r="O2368" t="str">
            <v>GCHATEAUGIRON</v>
          </cell>
          <cell r="P2368">
            <v>38681.437291666669</v>
          </cell>
        </row>
        <row r="2369">
          <cell r="A2369" t="str">
            <v>1997</v>
          </cell>
          <cell r="B2369" t="str">
            <v>PL</v>
          </cell>
          <cell r="C2369" t="str">
            <v>SO_SC</v>
          </cell>
          <cell r="D2369" t="str">
            <v>A00</v>
          </cell>
          <cell r="E2369" t="str">
            <v>FTE</v>
          </cell>
          <cell r="F2369" t="str">
            <v>T</v>
          </cell>
          <cell r="G2369" t="str">
            <v>TOTAL</v>
          </cell>
          <cell r="H2369" t="str">
            <v>RSE</v>
          </cell>
          <cell r="I2369">
            <v>5986</v>
          </cell>
          <cell r="K2369" t="str">
            <v>NC</v>
          </cell>
          <cell r="M2369" t="str">
            <v>V</v>
          </cell>
          <cell r="N2369">
            <v>38461.761458333334</v>
          </cell>
          <cell r="O2369" t="str">
            <v>GCHATEAUGIRON</v>
          </cell>
          <cell r="P2369">
            <v>38681.437094907407</v>
          </cell>
        </row>
        <row r="2370">
          <cell r="A2370" t="str">
            <v>1996</v>
          </cell>
          <cell r="B2370" t="str">
            <v>PL</v>
          </cell>
          <cell r="C2370" t="str">
            <v>SO_SC</v>
          </cell>
          <cell r="D2370" t="str">
            <v>A00</v>
          </cell>
          <cell r="E2370" t="str">
            <v>FTE</v>
          </cell>
          <cell r="F2370" t="str">
            <v>T</v>
          </cell>
          <cell r="G2370" t="str">
            <v>TOTAL</v>
          </cell>
          <cell r="H2370" t="str">
            <v>RSE</v>
          </cell>
          <cell r="I2370">
            <v>5327</v>
          </cell>
          <cell r="K2370" t="str">
            <v>NC</v>
          </cell>
          <cell r="M2370" t="str">
            <v>V</v>
          </cell>
          <cell r="N2370">
            <v>38461.761458333334</v>
          </cell>
          <cell r="O2370" t="str">
            <v>GCHATEAUGIRON</v>
          </cell>
          <cell r="P2370">
            <v>38681.436909722222</v>
          </cell>
        </row>
        <row r="2371">
          <cell r="A2371" t="str">
            <v>1995</v>
          </cell>
          <cell r="B2371" t="str">
            <v>PL</v>
          </cell>
          <cell r="C2371" t="str">
            <v>SO_SC</v>
          </cell>
          <cell r="D2371" t="str">
            <v>A00</v>
          </cell>
          <cell r="E2371" t="str">
            <v>FTE</v>
          </cell>
          <cell r="F2371" t="str">
            <v>T</v>
          </cell>
          <cell r="G2371" t="str">
            <v>TOTAL</v>
          </cell>
          <cell r="H2371" t="str">
            <v>RSE</v>
          </cell>
          <cell r="I2371">
            <v>4279</v>
          </cell>
          <cell r="K2371" t="str">
            <v>NC</v>
          </cell>
          <cell r="M2371" t="str">
            <v>V</v>
          </cell>
          <cell r="N2371">
            <v>38461.761458333334</v>
          </cell>
          <cell r="O2371" t="str">
            <v>GCHATEAUGIRON</v>
          </cell>
          <cell r="P2371">
            <v>38681.436747685184</v>
          </cell>
        </row>
        <row r="2372">
          <cell r="A2372" t="str">
            <v>1994</v>
          </cell>
          <cell r="B2372" t="str">
            <v>PL</v>
          </cell>
          <cell r="C2372" t="str">
            <v>SO_SC</v>
          </cell>
          <cell r="D2372" t="str">
            <v>A00</v>
          </cell>
          <cell r="E2372" t="str">
            <v>FTE</v>
          </cell>
          <cell r="F2372" t="str">
            <v>T</v>
          </cell>
          <cell r="G2372" t="str">
            <v>TOTAL</v>
          </cell>
          <cell r="H2372" t="str">
            <v>RSE</v>
          </cell>
          <cell r="J2372" t="str">
            <v>:</v>
          </cell>
          <cell r="K2372" t="str">
            <v>NC</v>
          </cell>
          <cell r="M2372" t="str">
            <v>V</v>
          </cell>
          <cell r="N2372">
            <v>38461.761458333334</v>
          </cell>
          <cell r="O2372" t="str">
            <v>GCHATEAUGIRON</v>
          </cell>
          <cell r="P2372">
            <v>38681.436608796299</v>
          </cell>
        </row>
        <row r="2373">
          <cell r="A2373" t="str">
            <v>1993</v>
          </cell>
          <cell r="B2373" t="str">
            <v>PL</v>
          </cell>
          <cell r="C2373" t="str">
            <v>SO_SC</v>
          </cell>
          <cell r="D2373" t="str">
            <v>A00</v>
          </cell>
          <cell r="E2373" t="str">
            <v>FTE</v>
          </cell>
          <cell r="F2373" t="str">
            <v>T</v>
          </cell>
          <cell r="G2373" t="str">
            <v>TOTAL</v>
          </cell>
          <cell r="H2373" t="str">
            <v>RSE</v>
          </cell>
          <cell r="J2373" t="str">
            <v>:</v>
          </cell>
          <cell r="K2373" t="str">
            <v>NC</v>
          </cell>
          <cell r="M2373" t="str">
            <v>V</v>
          </cell>
          <cell r="N2373">
            <v>38461.761458333334</v>
          </cell>
          <cell r="O2373" t="str">
            <v>GCHATEAUGIRON</v>
          </cell>
          <cell r="P2373">
            <v>38681.43650462963</v>
          </cell>
        </row>
        <row r="2374">
          <cell r="A2374" t="str">
            <v>1985</v>
          </cell>
          <cell r="B2374" t="str">
            <v>EE</v>
          </cell>
          <cell r="C2374" t="str">
            <v>ME_SC</v>
          </cell>
          <cell r="D2374" t="str">
            <v>A00</v>
          </cell>
          <cell r="E2374" t="str">
            <v>FTE</v>
          </cell>
          <cell r="F2374" t="str">
            <v>T</v>
          </cell>
          <cell r="G2374" t="str">
            <v>TOTAL</v>
          </cell>
          <cell r="H2374" t="str">
            <v>RSE</v>
          </cell>
          <cell r="J2374" t="str">
            <v>:</v>
          </cell>
          <cell r="K2374" t="str">
            <v>NC</v>
          </cell>
          <cell r="M2374" t="str">
            <v>V</v>
          </cell>
          <cell r="N2374">
            <v>38461.761469907404</v>
          </cell>
          <cell r="O2374" t="str">
            <v>GCHATEAUGIRON</v>
          </cell>
          <cell r="P2374">
            <v>38681.435972222222</v>
          </cell>
        </row>
        <row r="2375">
          <cell r="A2375" t="str">
            <v>1984</v>
          </cell>
          <cell r="B2375" t="str">
            <v>EE</v>
          </cell>
          <cell r="C2375" t="str">
            <v>ME_SC</v>
          </cell>
          <cell r="D2375" t="str">
            <v>A00</v>
          </cell>
          <cell r="E2375" t="str">
            <v>FTE</v>
          </cell>
          <cell r="F2375" t="str">
            <v>T</v>
          </cell>
          <cell r="G2375" t="str">
            <v>TOTAL</v>
          </cell>
          <cell r="H2375" t="str">
            <v>RSE</v>
          </cell>
          <cell r="J2375" t="str">
            <v>:</v>
          </cell>
          <cell r="K2375" t="str">
            <v>NC</v>
          </cell>
          <cell r="M2375" t="str">
            <v>V</v>
          </cell>
          <cell r="N2375">
            <v>38461.761469907404</v>
          </cell>
          <cell r="O2375" t="str">
            <v>GCHATEAUGIRON</v>
          </cell>
          <cell r="P2375">
            <v>38681.435925925929</v>
          </cell>
        </row>
        <row r="2376">
          <cell r="A2376" t="str">
            <v>1983</v>
          </cell>
          <cell r="B2376" t="str">
            <v>EE</v>
          </cell>
          <cell r="C2376" t="str">
            <v>ME_SC</v>
          </cell>
          <cell r="D2376" t="str">
            <v>A00</v>
          </cell>
          <cell r="E2376" t="str">
            <v>FTE</v>
          </cell>
          <cell r="F2376" t="str">
            <v>T</v>
          </cell>
          <cell r="G2376" t="str">
            <v>TOTAL</v>
          </cell>
          <cell r="H2376" t="str">
            <v>RSE</v>
          </cell>
          <cell r="J2376" t="str">
            <v>:</v>
          </cell>
          <cell r="K2376" t="str">
            <v>NC</v>
          </cell>
          <cell r="M2376" t="str">
            <v>V</v>
          </cell>
          <cell r="N2376">
            <v>38461.761469907404</v>
          </cell>
          <cell r="O2376" t="str">
            <v>GCHATEAUGIRON</v>
          </cell>
          <cell r="P2376">
            <v>38681.435891203706</v>
          </cell>
        </row>
        <row r="2377">
          <cell r="A2377" t="str">
            <v>1982</v>
          </cell>
          <cell r="B2377" t="str">
            <v>EE</v>
          </cell>
          <cell r="C2377" t="str">
            <v>ME_SC</v>
          </cell>
          <cell r="D2377" t="str">
            <v>A00</v>
          </cell>
          <cell r="E2377" t="str">
            <v>FTE</v>
          </cell>
          <cell r="F2377" t="str">
            <v>T</v>
          </cell>
          <cell r="G2377" t="str">
            <v>TOTAL</v>
          </cell>
          <cell r="H2377" t="str">
            <v>RSE</v>
          </cell>
          <cell r="J2377" t="str">
            <v>:</v>
          </cell>
          <cell r="K2377" t="str">
            <v>NC</v>
          </cell>
          <cell r="M2377" t="str">
            <v>V</v>
          </cell>
          <cell r="N2377">
            <v>38461.761469907404</v>
          </cell>
          <cell r="O2377" t="str">
            <v>GCHATEAUGIRON</v>
          </cell>
          <cell r="P2377">
            <v>38681.435868055552</v>
          </cell>
        </row>
        <row r="2378">
          <cell r="A2378" t="str">
            <v>1981</v>
          </cell>
          <cell r="B2378" t="str">
            <v>EE</v>
          </cell>
          <cell r="C2378" t="str">
            <v>ME_SC</v>
          </cell>
          <cell r="D2378" t="str">
            <v>A00</v>
          </cell>
          <cell r="E2378" t="str">
            <v>FTE</v>
          </cell>
          <cell r="F2378" t="str">
            <v>T</v>
          </cell>
          <cell r="G2378" t="str">
            <v>TOTAL</v>
          </cell>
          <cell r="H2378" t="str">
            <v>RSE</v>
          </cell>
          <cell r="J2378" t="str">
            <v>:</v>
          </cell>
          <cell r="K2378" t="str">
            <v>NC</v>
          </cell>
          <cell r="M2378" t="str">
            <v>V</v>
          </cell>
          <cell r="N2378">
            <v>38461.761469907404</v>
          </cell>
          <cell r="O2378" t="str">
            <v>GCHATEAUGIRON</v>
          </cell>
          <cell r="P2378">
            <v>38681.435844907406</v>
          </cell>
        </row>
        <row r="2379">
          <cell r="A2379" t="str">
            <v>1980</v>
          </cell>
          <cell r="B2379" t="str">
            <v>EE</v>
          </cell>
          <cell r="C2379" t="str">
            <v>ME_SC</v>
          </cell>
          <cell r="D2379" t="str">
            <v>A00</v>
          </cell>
          <cell r="E2379" t="str">
            <v>FTE</v>
          </cell>
          <cell r="F2379" t="str">
            <v>T</v>
          </cell>
          <cell r="G2379" t="str">
            <v>TOTAL</v>
          </cell>
          <cell r="H2379" t="str">
            <v>RSE</v>
          </cell>
          <cell r="J2379" t="str">
            <v>:</v>
          </cell>
          <cell r="K2379" t="str">
            <v>NC</v>
          </cell>
          <cell r="M2379" t="str">
            <v>V</v>
          </cell>
          <cell r="N2379">
            <v>38461.761469907404</v>
          </cell>
          <cell r="O2379" t="str">
            <v>GCHATEAUGIRON</v>
          </cell>
          <cell r="P2379">
            <v>38681.435810185183</v>
          </cell>
        </row>
        <row r="2380">
          <cell r="A2380" t="str">
            <v>2002</v>
          </cell>
          <cell r="B2380" t="str">
            <v>CY</v>
          </cell>
          <cell r="C2380" t="str">
            <v>ME_SC</v>
          </cell>
          <cell r="D2380" t="str">
            <v>A00</v>
          </cell>
          <cell r="E2380" t="str">
            <v>FTE</v>
          </cell>
          <cell r="F2380" t="str">
            <v>T</v>
          </cell>
          <cell r="G2380" t="str">
            <v>TOTAL</v>
          </cell>
          <cell r="H2380" t="str">
            <v>RSE</v>
          </cell>
          <cell r="I2380">
            <v>18.600000000000001</v>
          </cell>
          <cell r="K2380" t="str">
            <v>MS</v>
          </cell>
          <cell r="M2380" t="str">
            <v>V</v>
          </cell>
          <cell r="N2380">
            <v>38461.761469907404</v>
          </cell>
          <cell r="O2380" t="str">
            <v>GCHATEAUGIRON</v>
          </cell>
          <cell r="P2380">
            <v>38681.438171296293</v>
          </cell>
          <cell r="Q2380" t="str">
            <v>gchateaug</v>
          </cell>
        </row>
        <row r="2381">
          <cell r="A2381" t="str">
            <v>2001</v>
          </cell>
          <cell r="B2381" t="str">
            <v>CY</v>
          </cell>
          <cell r="C2381" t="str">
            <v>ME_SC</v>
          </cell>
          <cell r="D2381" t="str">
            <v>A00</v>
          </cell>
          <cell r="E2381" t="str">
            <v>FTE</v>
          </cell>
          <cell r="F2381" t="str">
            <v>T</v>
          </cell>
          <cell r="G2381" t="str">
            <v>TOTAL</v>
          </cell>
          <cell r="H2381" t="str">
            <v>RSE</v>
          </cell>
          <cell r="I2381">
            <v>17</v>
          </cell>
          <cell r="K2381" t="str">
            <v>NC</v>
          </cell>
          <cell r="M2381" t="str">
            <v>V</v>
          </cell>
          <cell r="N2381">
            <v>38461.761469907404</v>
          </cell>
          <cell r="O2381" t="str">
            <v>GCHATEAUGIRON</v>
          </cell>
          <cell r="P2381">
            <v>38681.43787037037</v>
          </cell>
        </row>
        <row r="2382">
          <cell r="A2382" t="str">
            <v>2000</v>
          </cell>
          <cell r="B2382" t="str">
            <v>CY</v>
          </cell>
          <cell r="C2382" t="str">
            <v>ME_SC</v>
          </cell>
          <cell r="D2382" t="str">
            <v>A00</v>
          </cell>
          <cell r="E2382" t="str">
            <v>FTE</v>
          </cell>
          <cell r="F2382" t="str">
            <v>T</v>
          </cell>
          <cell r="G2382" t="str">
            <v>TOTAL</v>
          </cell>
          <cell r="H2382" t="str">
            <v>RSE</v>
          </cell>
          <cell r="I2382">
            <v>14</v>
          </cell>
          <cell r="K2382" t="str">
            <v>NC</v>
          </cell>
          <cell r="M2382" t="str">
            <v>V</v>
          </cell>
          <cell r="N2382">
            <v>38461.761469907404</v>
          </cell>
          <cell r="O2382" t="str">
            <v>GCHATEAUGIRON</v>
          </cell>
          <cell r="P2382">
            <v>38681.437638888892</v>
          </cell>
        </row>
        <row r="2383">
          <cell r="A2383" t="str">
            <v>1999</v>
          </cell>
          <cell r="B2383" t="str">
            <v>CY</v>
          </cell>
          <cell r="C2383" t="str">
            <v>ME_SC</v>
          </cell>
          <cell r="D2383" t="str">
            <v>A00</v>
          </cell>
          <cell r="E2383" t="str">
            <v>FTE</v>
          </cell>
          <cell r="F2383" t="str">
            <v>T</v>
          </cell>
          <cell r="G2383" t="str">
            <v>TOTAL</v>
          </cell>
          <cell r="H2383" t="str">
            <v>RSE</v>
          </cell>
          <cell r="I2383">
            <v>12</v>
          </cell>
          <cell r="K2383" t="str">
            <v>NC</v>
          </cell>
          <cell r="M2383" t="str">
            <v>V</v>
          </cell>
          <cell r="N2383">
            <v>38461.761469907404</v>
          </cell>
          <cell r="O2383" t="str">
            <v>GCHATEAUGIRON</v>
          </cell>
          <cell r="P2383">
            <v>38681.437395833331</v>
          </cell>
        </row>
        <row r="2384">
          <cell r="A2384" t="str">
            <v>1998</v>
          </cell>
          <cell r="B2384" t="str">
            <v>CY</v>
          </cell>
          <cell r="C2384" t="str">
            <v>ME_SC</v>
          </cell>
          <cell r="D2384" t="str">
            <v>A00</v>
          </cell>
          <cell r="E2384" t="str">
            <v>FTE</v>
          </cell>
          <cell r="F2384" t="str">
            <v>T</v>
          </cell>
          <cell r="G2384" t="str">
            <v>TOTAL</v>
          </cell>
          <cell r="H2384" t="str">
            <v>RSE</v>
          </cell>
          <cell r="I2384">
            <v>5</v>
          </cell>
          <cell r="K2384" t="str">
            <v>NC</v>
          </cell>
          <cell r="M2384" t="str">
            <v>V</v>
          </cell>
          <cell r="N2384">
            <v>38461.761469907404</v>
          </cell>
          <cell r="O2384" t="str">
            <v>GCHATEAUGIRON</v>
          </cell>
          <cell r="P2384">
            <v>38681.437175925923</v>
          </cell>
        </row>
        <row r="2385">
          <cell r="A2385" t="str">
            <v>1997</v>
          </cell>
          <cell r="B2385" t="str">
            <v>CY</v>
          </cell>
          <cell r="C2385" t="str">
            <v>ME_SC</v>
          </cell>
          <cell r="D2385" t="str">
            <v>A00</v>
          </cell>
          <cell r="E2385" t="str">
            <v>FTE</v>
          </cell>
          <cell r="F2385" t="str">
            <v>T</v>
          </cell>
          <cell r="G2385" t="str">
            <v>TOTAL</v>
          </cell>
          <cell r="H2385" t="str">
            <v>RSE</v>
          </cell>
          <cell r="J2385" t="str">
            <v>:</v>
          </cell>
          <cell r="K2385" t="str">
            <v>NC</v>
          </cell>
          <cell r="M2385" t="str">
            <v>V</v>
          </cell>
          <cell r="N2385">
            <v>38461.761469907404</v>
          </cell>
          <cell r="O2385" t="str">
            <v>GCHATEAUGIRON</v>
          </cell>
          <cell r="P2385">
            <v>38681.436979166669</v>
          </cell>
        </row>
        <row r="2386">
          <cell r="A2386" t="str">
            <v>1996</v>
          </cell>
          <cell r="B2386" t="str">
            <v>CY</v>
          </cell>
          <cell r="C2386" t="str">
            <v>ME_SC</v>
          </cell>
          <cell r="D2386" t="str">
            <v>A00</v>
          </cell>
          <cell r="E2386" t="str">
            <v>FTE</v>
          </cell>
          <cell r="F2386" t="str">
            <v>T</v>
          </cell>
          <cell r="G2386" t="str">
            <v>TOTAL</v>
          </cell>
          <cell r="H2386" t="str">
            <v>RSE</v>
          </cell>
          <cell r="J2386" t="str">
            <v>:</v>
          </cell>
          <cell r="K2386" t="str">
            <v>NC</v>
          </cell>
          <cell r="M2386" t="str">
            <v>V</v>
          </cell>
          <cell r="N2386">
            <v>38461.761469907404</v>
          </cell>
          <cell r="O2386" t="str">
            <v>GCHATEAUGIRON</v>
          </cell>
          <cell r="P2386">
            <v>38681.43681712963</v>
          </cell>
        </row>
        <row r="2387">
          <cell r="A2387" t="str">
            <v>1995</v>
          </cell>
          <cell r="B2387" t="str">
            <v>CY</v>
          </cell>
          <cell r="C2387" t="str">
            <v>ME_SC</v>
          </cell>
          <cell r="D2387" t="str">
            <v>A00</v>
          </cell>
          <cell r="E2387" t="str">
            <v>FTE</v>
          </cell>
          <cell r="F2387" t="str">
            <v>T</v>
          </cell>
          <cell r="G2387" t="str">
            <v>TOTAL</v>
          </cell>
          <cell r="H2387" t="str">
            <v>RSE</v>
          </cell>
          <cell r="J2387" t="str">
            <v>:</v>
          </cell>
          <cell r="K2387" t="str">
            <v>NC</v>
          </cell>
          <cell r="M2387" t="str">
            <v>V</v>
          </cell>
          <cell r="N2387">
            <v>38461.761469907404</v>
          </cell>
          <cell r="O2387" t="str">
            <v>GCHATEAUGIRON</v>
          </cell>
          <cell r="P2387">
            <v>38681.436666666668</v>
          </cell>
        </row>
        <row r="2388">
          <cell r="A2388" t="str">
            <v>1994</v>
          </cell>
          <cell r="B2388" t="str">
            <v>CY</v>
          </cell>
          <cell r="C2388" t="str">
            <v>ME_SC</v>
          </cell>
          <cell r="D2388" t="str">
            <v>A00</v>
          </cell>
          <cell r="E2388" t="str">
            <v>FTE</v>
          </cell>
          <cell r="F2388" t="str">
            <v>T</v>
          </cell>
          <cell r="G2388" t="str">
            <v>TOTAL</v>
          </cell>
          <cell r="H2388" t="str">
            <v>RSE</v>
          </cell>
          <cell r="J2388" t="str">
            <v>:</v>
          </cell>
          <cell r="K2388" t="str">
            <v>NC</v>
          </cell>
          <cell r="M2388" t="str">
            <v>V</v>
          </cell>
          <cell r="N2388">
            <v>38461.761469907404</v>
          </cell>
          <cell r="O2388" t="str">
            <v>GCHATEAUGIRON</v>
          </cell>
          <cell r="P2388">
            <v>38681.436550925922</v>
          </cell>
        </row>
        <row r="2389">
          <cell r="A2389" t="str">
            <v>1993</v>
          </cell>
          <cell r="B2389" t="str">
            <v>CY</v>
          </cell>
          <cell r="C2389" t="str">
            <v>ME_SC</v>
          </cell>
          <cell r="D2389" t="str">
            <v>A00</v>
          </cell>
          <cell r="E2389" t="str">
            <v>FTE</v>
          </cell>
          <cell r="F2389" t="str">
            <v>T</v>
          </cell>
          <cell r="G2389" t="str">
            <v>TOTAL</v>
          </cell>
          <cell r="H2389" t="str">
            <v>RSE</v>
          </cell>
          <cell r="J2389" t="str">
            <v>:</v>
          </cell>
          <cell r="K2389" t="str">
            <v>NC</v>
          </cell>
          <cell r="M2389" t="str">
            <v>V</v>
          </cell>
          <cell r="N2389">
            <v>38461.761469907404</v>
          </cell>
          <cell r="O2389" t="str">
            <v>GCHATEAUGIRON</v>
          </cell>
          <cell r="P2389">
            <v>38681.43644675926</v>
          </cell>
        </row>
        <row r="2390">
          <cell r="A2390" t="str">
            <v>1992</v>
          </cell>
          <cell r="B2390" t="str">
            <v>CY</v>
          </cell>
          <cell r="C2390" t="str">
            <v>ME_SC</v>
          </cell>
          <cell r="D2390" t="str">
            <v>A00</v>
          </cell>
          <cell r="E2390" t="str">
            <v>FTE</v>
          </cell>
          <cell r="F2390" t="str">
            <v>T</v>
          </cell>
          <cell r="G2390" t="str">
            <v>TOTAL</v>
          </cell>
          <cell r="H2390" t="str">
            <v>RSE</v>
          </cell>
          <cell r="I2390">
            <v>3</v>
          </cell>
          <cell r="J2390" t="str">
            <v>i</v>
          </cell>
          <cell r="K2390" t="str">
            <v>NC</v>
          </cell>
          <cell r="M2390" t="str">
            <v>V</v>
          </cell>
          <cell r="N2390">
            <v>38461.761469907404</v>
          </cell>
          <cell r="O2390" t="str">
            <v>GCHATEAUGIRON</v>
          </cell>
          <cell r="P2390">
            <v>38681.436365740738</v>
          </cell>
        </row>
        <row r="2391">
          <cell r="A2391" t="str">
            <v>1991</v>
          </cell>
          <cell r="B2391" t="str">
            <v>CY</v>
          </cell>
          <cell r="C2391" t="str">
            <v>ME_SC</v>
          </cell>
          <cell r="D2391" t="str">
            <v>A00</v>
          </cell>
          <cell r="E2391" t="str">
            <v>FTE</v>
          </cell>
          <cell r="F2391" t="str">
            <v>T</v>
          </cell>
          <cell r="G2391" t="str">
            <v>TOTAL</v>
          </cell>
          <cell r="H2391" t="str">
            <v>RSE</v>
          </cell>
          <cell r="I2391">
            <v>3</v>
          </cell>
          <cell r="J2391" t="str">
            <v>i</v>
          </cell>
          <cell r="K2391" t="str">
            <v>NC</v>
          </cell>
          <cell r="M2391" t="str">
            <v>V</v>
          </cell>
          <cell r="N2391">
            <v>38461.761469907404</v>
          </cell>
          <cell r="O2391" t="str">
            <v>GCHATEAUGIRON</v>
          </cell>
          <cell r="P2391">
            <v>38681.436284722222</v>
          </cell>
        </row>
        <row r="2392">
          <cell r="A2392" t="str">
            <v>1990</v>
          </cell>
          <cell r="B2392" t="str">
            <v>CY</v>
          </cell>
          <cell r="C2392" t="str">
            <v>ME_SC</v>
          </cell>
          <cell r="D2392" t="str">
            <v>A00</v>
          </cell>
          <cell r="E2392" t="str">
            <v>FTE</v>
          </cell>
          <cell r="F2392" t="str">
            <v>T</v>
          </cell>
          <cell r="G2392" t="str">
            <v>TOTAL</v>
          </cell>
          <cell r="H2392" t="str">
            <v>RSE</v>
          </cell>
          <cell r="J2392" t="str">
            <v>:</v>
          </cell>
          <cell r="K2392" t="str">
            <v>NC</v>
          </cell>
          <cell r="M2392" t="str">
            <v>V</v>
          </cell>
          <cell r="N2392">
            <v>38461.761469907404</v>
          </cell>
          <cell r="O2392" t="str">
            <v>GCHATEAUGIRON</v>
          </cell>
          <cell r="P2392">
            <v>38681.436215277776</v>
          </cell>
        </row>
        <row r="2393">
          <cell r="A2393" t="str">
            <v>1989</v>
          </cell>
          <cell r="B2393" t="str">
            <v>CY</v>
          </cell>
          <cell r="C2393" t="str">
            <v>ME_SC</v>
          </cell>
          <cell r="D2393" t="str">
            <v>A00</v>
          </cell>
          <cell r="E2393" t="str">
            <v>FTE</v>
          </cell>
          <cell r="F2393" t="str">
            <v>T</v>
          </cell>
          <cell r="G2393" t="str">
            <v>TOTAL</v>
          </cell>
          <cell r="H2393" t="str">
            <v>RSE</v>
          </cell>
          <cell r="J2393" t="str">
            <v>:</v>
          </cell>
          <cell r="K2393" t="str">
            <v>NC</v>
          </cell>
          <cell r="M2393" t="str">
            <v>V</v>
          </cell>
          <cell r="N2393">
            <v>38461.761469907404</v>
          </cell>
          <cell r="O2393" t="str">
            <v>GCHATEAUGIRON</v>
          </cell>
          <cell r="P2393">
            <v>38681.436145833337</v>
          </cell>
        </row>
        <row r="2394">
          <cell r="A2394" t="str">
            <v>1988</v>
          </cell>
          <cell r="B2394" t="str">
            <v>CY</v>
          </cell>
          <cell r="C2394" t="str">
            <v>ME_SC</v>
          </cell>
          <cell r="D2394" t="str">
            <v>A00</v>
          </cell>
          <cell r="E2394" t="str">
            <v>FTE</v>
          </cell>
          <cell r="F2394" t="str">
            <v>T</v>
          </cell>
          <cell r="G2394" t="str">
            <v>TOTAL</v>
          </cell>
          <cell r="H2394" t="str">
            <v>RSE</v>
          </cell>
          <cell r="J2394" t="str">
            <v>:</v>
          </cell>
          <cell r="K2394" t="str">
            <v>NC</v>
          </cell>
          <cell r="M2394" t="str">
            <v>V</v>
          </cell>
          <cell r="N2394">
            <v>38461.761469907404</v>
          </cell>
          <cell r="O2394" t="str">
            <v>GCHATEAUGIRON</v>
          </cell>
          <cell r="P2394">
            <v>38681.436099537037</v>
          </cell>
        </row>
        <row r="2395">
          <cell r="A2395" t="str">
            <v>1987</v>
          </cell>
          <cell r="B2395" t="str">
            <v>CY</v>
          </cell>
          <cell r="C2395" t="str">
            <v>ME_SC</v>
          </cell>
          <cell r="D2395" t="str">
            <v>A00</v>
          </cell>
          <cell r="E2395" t="str">
            <v>FTE</v>
          </cell>
          <cell r="F2395" t="str">
            <v>T</v>
          </cell>
          <cell r="G2395" t="str">
            <v>TOTAL</v>
          </cell>
          <cell r="H2395" t="str">
            <v>RSE</v>
          </cell>
          <cell r="J2395" t="str">
            <v>:</v>
          </cell>
          <cell r="K2395" t="str">
            <v>NC</v>
          </cell>
          <cell r="M2395" t="str">
            <v>V</v>
          </cell>
          <cell r="N2395">
            <v>38461.761469907404</v>
          </cell>
          <cell r="O2395" t="str">
            <v>GCHATEAUGIRON</v>
          </cell>
          <cell r="P2395">
            <v>38681.436041666668</v>
          </cell>
        </row>
        <row r="2396">
          <cell r="A2396" t="str">
            <v>1986</v>
          </cell>
          <cell r="B2396" t="str">
            <v>CY</v>
          </cell>
          <cell r="C2396" t="str">
            <v>ME_SC</v>
          </cell>
          <cell r="D2396" t="str">
            <v>A00</v>
          </cell>
          <cell r="E2396" t="str">
            <v>FTE</v>
          </cell>
          <cell r="F2396" t="str">
            <v>T</v>
          </cell>
          <cell r="G2396" t="str">
            <v>TOTAL</v>
          </cell>
          <cell r="H2396" t="str">
            <v>RSE</v>
          </cell>
          <cell r="J2396" t="str">
            <v>:</v>
          </cell>
          <cell r="K2396" t="str">
            <v>NC</v>
          </cell>
          <cell r="M2396" t="str">
            <v>V</v>
          </cell>
          <cell r="N2396">
            <v>38461.761469907404</v>
          </cell>
          <cell r="O2396" t="str">
            <v>GCHATEAUGIRON</v>
          </cell>
          <cell r="P2396">
            <v>38681.435995370368</v>
          </cell>
        </row>
        <row r="2397">
          <cell r="A2397" t="str">
            <v>1985</v>
          </cell>
          <cell r="B2397" t="str">
            <v>CY</v>
          </cell>
          <cell r="C2397" t="str">
            <v>ME_SC</v>
          </cell>
          <cell r="D2397" t="str">
            <v>A00</v>
          </cell>
          <cell r="E2397" t="str">
            <v>FTE</v>
          </cell>
          <cell r="F2397" t="str">
            <v>T</v>
          </cell>
          <cell r="G2397" t="str">
            <v>TOTAL</v>
          </cell>
          <cell r="H2397" t="str">
            <v>RSE</v>
          </cell>
          <cell r="J2397" t="str">
            <v>:</v>
          </cell>
          <cell r="K2397" t="str">
            <v>NC</v>
          </cell>
          <cell r="M2397" t="str">
            <v>V</v>
          </cell>
          <cell r="N2397">
            <v>38461.761469907404</v>
          </cell>
          <cell r="O2397" t="str">
            <v>GCHATEAUGIRON</v>
          </cell>
          <cell r="P2397">
            <v>38681.435960648145</v>
          </cell>
        </row>
        <row r="2398">
          <cell r="A2398" t="str">
            <v>1984</v>
          </cell>
          <cell r="B2398" t="str">
            <v>CY</v>
          </cell>
          <cell r="C2398" t="str">
            <v>ME_SC</v>
          </cell>
          <cell r="D2398" t="str">
            <v>A00</v>
          </cell>
          <cell r="E2398" t="str">
            <v>FTE</v>
          </cell>
          <cell r="F2398" t="str">
            <v>T</v>
          </cell>
          <cell r="G2398" t="str">
            <v>TOTAL</v>
          </cell>
          <cell r="H2398" t="str">
            <v>RSE</v>
          </cell>
          <cell r="J2398" t="str">
            <v>:</v>
          </cell>
          <cell r="K2398" t="str">
            <v>NC</v>
          </cell>
          <cell r="M2398" t="str">
            <v>V</v>
          </cell>
          <cell r="N2398">
            <v>38461.761469907404</v>
          </cell>
          <cell r="O2398" t="str">
            <v>GCHATEAUGIRON</v>
          </cell>
          <cell r="P2398">
            <v>38681.435925925929</v>
          </cell>
        </row>
        <row r="2399">
          <cell r="A2399" t="str">
            <v>1983</v>
          </cell>
          <cell r="B2399" t="str">
            <v>CY</v>
          </cell>
          <cell r="C2399" t="str">
            <v>ME_SC</v>
          </cell>
          <cell r="D2399" t="str">
            <v>A00</v>
          </cell>
          <cell r="E2399" t="str">
            <v>FTE</v>
          </cell>
          <cell r="F2399" t="str">
            <v>T</v>
          </cell>
          <cell r="G2399" t="str">
            <v>TOTAL</v>
          </cell>
          <cell r="H2399" t="str">
            <v>RSE</v>
          </cell>
          <cell r="J2399" t="str">
            <v>:</v>
          </cell>
          <cell r="K2399" t="str">
            <v>NC</v>
          </cell>
          <cell r="M2399" t="str">
            <v>V</v>
          </cell>
          <cell r="N2399">
            <v>38461.761469907404</v>
          </cell>
          <cell r="O2399" t="str">
            <v>GCHATEAUGIRON</v>
          </cell>
          <cell r="P2399">
            <v>38681.435891203706</v>
          </cell>
        </row>
        <row r="2400">
          <cell r="A2400" t="str">
            <v>1982</v>
          </cell>
          <cell r="B2400" t="str">
            <v>CY</v>
          </cell>
          <cell r="C2400" t="str">
            <v>ME_SC</v>
          </cell>
          <cell r="D2400" t="str">
            <v>A00</v>
          </cell>
          <cell r="E2400" t="str">
            <v>FTE</v>
          </cell>
          <cell r="F2400" t="str">
            <v>T</v>
          </cell>
          <cell r="G2400" t="str">
            <v>TOTAL</v>
          </cell>
          <cell r="H2400" t="str">
            <v>RSE</v>
          </cell>
          <cell r="J2400" t="str">
            <v>:</v>
          </cell>
          <cell r="K2400" t="str">
            <v>NC</v>
          </cell>
          <cell r="M2400" t="str">
            <v>V</v>
          </cell>
          <cell r="N2400">
            <v>38461.761469907404</v>
          </cell>
          <cell r="O2400" t="str">
            <v>GCHATEAUGIRON</v>
          </cell>
          <cell r="P2400">
            <v>38681.435856481483</v>
          </cell>
        </row>
        <row r="2401">
          <cell r="A2401" t="str">
            <v>1981</v>
          </cell>
          <cell r="B2401" t="str">
            <v>CY</v>
          </cell>
          <cell r="C2401" t="str">
            <v>ME_SC</v>
          </cell>
          <cell r="D2401" t="str">
            <v>A00</v>
          </cell>
          <cell r="E2401" t="str">
            <v>FTE</v>
          </cell>
          <cell r="F2401" t="str">
            <v>T</v>
          </cell>
          <cell r="G2401" t="str">
            <v>TOTAL</v>
          </cell>
          <cell r="H2401" t="str">
            <v>RSE</v>
          </cell>
          <cell r="J2401" t="str">
            <v>:</v>
          </cell>
          <cell r="K2401" t="str">
            <v>NC</v>
          </cell>
          <cell r="M2401" t="str">
            <v>V</v>
          </cell>
          <cell r="N2401">
            <v>38461.761469907404</v>
          </cell>
          <cell r="O2401" t="str">
            <v>GCHATEAUGIRON</v>
          </cell>
          <cell r="P2401">
            <v>38681.435833333337</v>
          </cell>
        </row>
        <row r="2402">
          <cell r="A2402" t="str">
            <v>1980</v>
          </cell>
          <cell r="B2402" t="str">
            <v>CY</v>
          </cell>
          <cell r="C2402" t="str">
            <v>ME_SC</v>
          </cell>
          <cell r="D2402" t="str">
            <v>A00</v>
          </cell>
          <cell r="E2402" t="str">
            <v>FTE</v>
          </cell>
          <cell r="F2402" t="str">
            <v>T</v>
          </cell>
          <cell r="G2402" t="str">
            <v>TOTAL</v>
          </cell>
          <cell r="H2402" t="str">
            <v>RSE</v>
          </cell>
          <cell r="J2402" t="str">
            <v>:</v>
          </cell>
          <cell r="K2402" t="str">
            <v>NC</v>
          </cell>
          <cell r="M2402" t="str">
            <v>V</v>
          </cell>
          <cell r="N2402">
            <v>38461.761469907404</v>
          </cell>
          <cell r="O2402" t="str">
            <v>GCHATEAUGIRON</v>
          </cell>
          <cell r="P2402">
            <v>38681.435810185183</v>
          </cell>
        </row>
        <row r="2403">
          <cell r="A2403" t="str">
            <v>2002</v>
          </cell>
          <cell r="B2403" t="str">
            <v>LV</v>
          </cell>
          <cell r="C2403" t="str">
            <v>ME_SC</v>
          </cell>
          <cell r="D2403" t="str">
            <v>A00</v>
          </cell>
          <cell r="E2403" t="str">
            <v>FTE</v>
          </cell>
          <cell r="F2403" t="str">
            <v>T</v>
          </cell>
          <cell r="G2403" t="str">
            <v>TOTAL</v>
          </cell>
          <cell r="H2403" t="str">
            <v>RSE</v>
          </cell>
          <cell r="I2403">
            <v>196</v>
          </cell>
          <cell r="K2403" t="str">
            <v>MS</v>
          </cell>
          <cell r="M2403" t="str">
            <v>V</v>
          </cell>
          <cell r="N2403">
            <v>38461.761469907404</v>
          </cell>
          <cell r="O2403" t="str">
            <v>GCHATEAUGIRON</v>
          </cell>
          <cell r="P2403">
            <v>38681.438321759262</v>
          </cell>
          <cell r="Q2403" t="str">
            <v>gchateaug</v>
          </cell>
        </row>
        <row r="2404">
          <cell r="A2404" t="str">
            <v>2001</v>
          </cell>
          <cell r="B2404" t="str">
            <v>LV</v>
          </cell>
          <cell r="C2404" t="str">
            <v>ME_SC</v>
          </cell>
          <cell r="D2404" t="str">
            <v>A00</v>
          </cell>
          <cell r="E2404" t="str">
            <v>FTE</v>
          </cell>
          <cell r="F2404" t="str">
            <v>T</v>
          </cell>
          <cell r="G2404" t="str">
            <v>TOTAL</v>
          </cell>
          <cell r="H2404" t="str">
            <v>RSE</v>
          </cell>
          <cell r="I2404">
            <v>259</v>
          </cell>
          <cell r="K2404" t="str">
            <v>NC</v>
          </cell>
          <cell r="M2404" t="str">
            <v>V</v>
          </cell>
          <cell r="N2404">
            <v>38461.761469907404</v>
          </cell>
          <cell r="O2404" t="str">
            <v>GCHATEAUGIRON</v>
          </cell>
          <cell r="P2404">
            <v>38681.438009259262</v>
          </cell>
        </row>
        <row r="2405">
          <cell r="A2405" t="str">
            <v>2000</v>
          </cell>
          <cell r="B2405" t="str">
            <v>LV</v>
          </cell>
          <cell r="C2405" t="str">
            <v>ME_SC</v>
          </cell>
          <cell r="D2405" t="str">
            <v>A00</v>
          </cell>
          <cell r="E2405" t="str">
            <v>FTE</v>
          </cell>
          <cell r="F2405" t="str">
            <v>T</v>
          </cell>
          <cell r="G2405" t="str">
            <v>TOTAL</v>
          </cell>
          <cell r="H2405" t="str">
            <v>RSE</v>
          </cell>
          <cell r="I2405">
            <v>168</v>
          </cell>
          <cell r="K2405" t="str">
            <v>NC</v>
          </cell>
          <cell r="M2405" t="str">
            <v>V</v>
          </cell>
          <cell r="N2405">
            <v>38461.761469907404</v>
          </cell>
          <cell r="O2405" t="str">
            <v>GCHATEAUGIRON</v>
          </cell>
          <cell r="P2405">
            <v>38681.437743055554</v>
          </cell>
        </row>
        <row r="2406">
          <cell r="A2406" t="str">
            <v>1999</v>
          </cell>
          <cell r="B2406" t="str">
            <v>LV</v>
          </cell>
          <cell r="C2406" t="str">
            <v>ME_SC</v>
          </cell>
          <cell r="D2406" t="str">
            <v>A00</v>
          </cell>
          <cell r="E2406" t="str">
            <v>FTE</v>
          </cell>
          <cell r="F2406" t="str">
            <v>T</v>
          </cell>
          <cell r="G2406" t="str">
            <v>TOTAL</v>
          </cell>
          <cell r="H2406" t="str">
            <v>RSE</v>
          </cell>
          <cell r="I2406">
            <v>139</v>
          </cell>
          <cell r="K2406" t="str">
            <v>NC</v>
          </cell>
          <cell r="M2406" t="str">
            <v>V</v>
          </cell>
          <cell r="N2406">
            <v>38461.761469907404</v>
          </cell>
          <cell r="O2406" t="str">
            <v>GCHATEAUGIRON</v>
          </cell>
          <cell r="P2406">
            <v>38681.437511574077</v>
          </cell>
        </row>
        <row r="2407">
          <cell r="A2407" t="str">
            <v>1998</v>
          </cell>
          <cell r="B2407" t="str">
            <v>LV</v>
          </cell>
          <cell r="C2407" t="str">
            <v>ME_SC</v>
          </cell>
          <cell r="D2407" t="str">
            <v>A00</v>
          </cell>
          <cell r="E2407" t="str">
            <v>FTE</v>
          </cell>
          <cell r="F2407" t="str">
            <v>T</v>
          </cell>
          <cell r="G2407" t="str">
            <v>TOTAL</v>
          </cell>
          <cell r="H2407" t="str">
            <v>RSE</v>
          </cell>
          <cell r="I2407">
            <v>161</v>
          </cell>
          <cell r="K2407" t="str">
            <v>NC</v>
          </cell>
          <cell r="M2407" t="str">
            <v>V</v>
          </cell>
          <cell r="N2407">
            <v>38461.761469907404</v>
          </cell>
          <cell r="O2407" t="str">
            <v>GCHATEAUGIRON</v>
          </cell>
          <cell r="P2407">
            <v>38681.437268518515</v>
          </cell>
        </row>
        <row r="2408">
          <cell r="A2408" t="str">
            <v>1997</v>
          </cell>
          <cell r="B2408" t="str">
            <v>LV</v>
          </cell>
          <cell r="C2408" t="str">
            <v>ME_SC</v>
          </cell>
          <cell r="D2408" t="str">
            <v>A00</v>
          </cell>
          <cell r="E2408" t="str">
            <v>FTE</v>
          </cell>
          <cell r="F2408" t="str">
            <v>T</v>
          </cell>
          <cell r="G2408" t="str">
            <v>TOTAL</v>
          </cell>
          <cell r="H2408" t="str">
            <v>RSE</v>
          </cell>
          <cell r="I2408">
            <v>155</v>
          </cell>
          <cell r="K2408" t="str">
            <v>NC</v>
          </cell>
          <cell r="M2408" t="str">
            <v>V</v>
          </cell>
          <cell r="N2408">
            <v>38461.761469907404</v>
          </cell>
          <cell r="O2408" t="str">
            <v>GCHATEAUGIRON</v>
          </cell>
          <cell r="P2408">
            <v>38681.437071759261</v>
          </cell>
        </row>
        <row r="2409">
          <cell r="A2409" t="str">
            <v>1996</v>
          </cell>
          <cell r="B2409" t="str">
            <v>LV</v>
          </cell>
          <cell r="C2409" t="str">
            <v>ME_SC</v>
          </cell>
          <cell r="D2409" t="str">
            <v>A00</v>
          </cell>
          <cell r="E2409" t="str">
            <v>FTE</v>
          </cell>
          <cell r="F2409" t="str">
            <v>T</v>
          </cell>
          <cell r="G2409" t="str">
            <v>TOTAL</v>
          </cell>
          <cell r="H2409" t="str">
            <v>RSE</v>
          </cell>
          <cell r="I2409">
            <v>123</v>
          </cell>
          <cell r="K2409" t="str">
            <v>NC</v>
          </cell>
          <cell r="M2409" t="str">
            <v>V</v>
          </cell>
          <cell r="N2409">
            <v>38461.761469907404</v>
          </cell>
          <cell r="O2409" t="str">
            <v>GCHATEAUGIRON</v>
          </cell>
          <cell r="P2409">
            <v>38681.436898148146</v>
          </cell>
        </row>
        <row r="2410">
          <cell r="A2410" t="str">
            <v>1995</v>
          </cell>
          <cell r="B2410" t="str">
            <v>LV</v>
          </cell>
          <cell r="C2410" t="str">
            <v>ME_SC</v>
          </cell>
          <cell r="D2410" t="str">
            <v>A00</v>
          </cell>
          <cell r="E2410" t="str">
            <v>FTE</v>
          </cell>
          <cell r="F2410" t="str">
            <v>T</v>
          </cell>
          <cell r="G2410" t="str">
            <v>TOTAL</v>
          </cell>
          <cell r="H2410" t="str">
            <v>RSE</v>
          </cell>
          <cell r="I2410">
            <v>161</v>
          </cell>
          <cell r="K2410" t="str">
            <v>NC</v>
          </cell>
          <cell r="M2410" t="str">
            <v>V</v>
          </cell>
          <cell r="N2410">
            <v>38461.761469907404</v>
          </cell>
          <cell r="O2410" t="str">
            <v>GCHATEAUGIRON</v>
          </cell>
          <cell r="P2410">
            <v>38681.436736111114</v>
          </cell>
        </row>
        <row r="2411">
          <cell r="A2411" t="str">
            <v>1994</v>
          </cell>
          <cell r="B2411" t="str">
            <v>LV</v>
          </cell>
          <cell r="C2411" t="str">
            <v>ME_SC</v>
          </cell>
          <cell r="D2411" t="str">
            <v>A00</v>
          </cell>
          <cell r="E2411" t="str">
            <v>FTE</v>
          </cell>
          <cell r="F2411" t="str">
            <v>T</v>
          </cell>
          <cell r="G2411" t="str">
            <v>TOTAL</v>
          </cell>
          <cell r="H2411" t="str">
            <v>RSE</v>
          </cell>
          <cell r="J2411" t="str">
            <v>:</v>
          </cell>
          <cell r="K2411" t="str">
            <v>NC</v>
          </cell>
          <cell r="M2411" t="str">
            <v>V</v>
          </cell>
          <cell r="N2411">
            <v>38461.761469907404</v>
          </cell>
          <cell r="O2411" t="str">
            <v>GCHATEAUGIRON</v>
          </cell>
          <cell r="P2411">
            <v>38681.436597222222</v>
          </cell>
        </row>
        <row r="2412">
          <cell r="A2412" t="str">
            <v>1993</v>
          </cell>
          <cell r="B2412" t="str">
            <v>LV</v>
          </cell>
          <cell r="C2412" t="str">
            <v>ME_SC</v>
          </cell>
          <cell r="D2412" t="str">
            <v>A00</v>
          </cell>
          <cell r="E2412" t="str">
            <v>FTE</v>
          </cell>
          <cell r="F2412" t="str">
            <v>T</v>
          </cell>
          <cell r="G2412" t="str">
            <v>TOTAL</v>
          </cell>
          <cell r="H2412" t="str">
            <v>RSE</v>
          </cell>
          <cell r="I2412">
            <v>184</v>
          </cell>
          <cell r="K2412" t="str">
            <v>NC</v>
          </cell>
          <cell r="M2412" t="str">
            <v>V</v>
          </cell>
          <cell r="N2412">
            <v>38461.761469907404</v>
          </cell>
          <cell r="O2412" t="str">
            <v>GCHATEAUGIRON</v>
          </cell>
          <cell r="P2412">
            <v>38681.436493055553</v>
          </cell>
        </row>
        <row r="2413">
          <cell r="A2413" t="str">
            <v>1992</v>
          </cell>
          <cell r="B2413" t="str">
            <v>LV</v>
          </cell>
          <cell r="C2413" t="str">
            <v>ME_SC</v>
          </cell>
          <cell r="D2413" t="str">
            <v>A00</v>
          </cell>
          <cell r="E2413" t="str">
            <v>FTE</v>
          </cell>
          <cell r="F2413" t="str">
            <v>T</v>
          </cell>
          <cell r="G2413" t="str">
            <v>TOTAL</v>
          </cell>
          <cell r="H2413" t="str">
            <v>RSE</v>
          </cell>
          <cell r="J2413" t="str">
            <v>:</v>
          </cell>
          <cell r="K2413" t="str">
            <v>NC</v>
          </cell>
          <cell r="M2413" t="str">
            <v>V</v>
          </cell>
          <cell r="N2413">
            <v>38461.761469907404</v>
          </cell>
          <cell r="O2413" t="str">
            <v>GCHATEAUGIRON</v>
          </cell>
          <cell r="P2413">
            <v>38681.436400462961</v>
          </cell>
        </row>
        <row r="2414">
          <cell r="A2414" t="str">
            <v>1991</v>
          </cell>
          <cell r="B2414" t="str">
            <v>LV</v>
          </cell>
          <cell r="C2414" t="str">
            <v>ME_SC</v>
          </cell>
          <cell r="D2414" t="str">
            <v>A00</v>
          </cell>
          <cell r="E2414" t="str">
            <v>FTE</v>
          </cell>
          <cell r="F2414" t="str">
            <v>T</v>
          </cell>
          <cell r="G2414" t="str">
            <v>TOTAL</v>
          </cell>
          <cell r="H2414" t="str">
            <v>RSE</v>
          </cell>
          <cell r="J2414" t="str">
            <v>:</v>
          </cell>
          <cell r="K2414" t="str">
            <v>NC</v>
          </cell>
          <cell r="M2414" t="str">
            <v>V</v>
          </cell>
          <cell r="N2414">
            <v>38461.761469907404</v>
          </cell>
          <cell r="O2414" t="str">
            <v>GCHATEAUGIRON</v>
          </cell>
          <cell r="P2414">
            <v>38681.436319444445</v>
          </cell>
        </row>
        <row r="2415">
          <cell r="A2415" t="str">
            <v>1990</v>
          </cell>
          <cell r="B2415" t="str">
            <v>LV</v>
          </cell>
          <cell r="C2415" t="str">
            <v>ME_SC</v>
          </cell>
          <cell r="D2415" t="str">
            <v>A00</v>
          </cell>
          <cell r="E2415" t="str">
            <v>FTE</v>
          </cell>
          <cell r="F2415" t="str">
            <v>T</v>
          </cell>
          <cell r="G2415" t="str">
            <v>TOTAL</v>
          </cell>
          <cell r="H2415" t="str">
            <v>RSE</v>
          </cell>
          <cell r="J2415" t="str">
            <v>:</v>
          </cell>
          <cell r="K2415" t="str">
            <v>NC</v>
          </cell>
          <cell r="M2415" t="str">
            <v>V</v>
          </cell>
          <cell r="N2415">
            <v>38461.761469907404</v>
          </cell>
          <cell r="O2415" t="str">
            <v>GCHATEAUGIRON</v>
          </cell>
          <cell r="P2415">
            <v>38681.436249999999</v>
          </cell>
        </row>
        <row r="2416">
          <cell r="A2416" t="str">
            <v>1989</v>
          </cell>
          <cell r="B2416" t="str">
            <v>LV</v>
          </cell>
          <cell r="C2416" t="str">
            <v>ME_SC</v>
          </cell>
          <cell r="D2416" t="str">
            <v>A00</v>
          </cell>
          <cell r="E2416" t="str">
            <v>FTE</v>
          </cell>
          <cell r="F2416" t="str">
            <v>T</v>
          </cell>
          <cell r="G2416" t="str">
            <v>TOTAL</v>
          </cell>
          <cell r="H2416" t="str">
            <v>RSE</v>
          </cell>
          <cell r="J2416" t="str">
            <v>:</v>
          </cell>
          <cell r="K2416" t="str">
            <v>NC</v>
          </cell>
          <cell r="M2416" t="str">
            <v>V</v>
          </cell>
          <cell r="N2416">
            <v>38461.761469907404</v>
          </cell>
          <cell r="O2416" t="str">
            <v>GCHATEAUGIRON</v>
          </cell>
          <cell r="P2416">
            <v>38681.436180555553</v>
          </cell>
        </row>
        <row r="2417">
          <cell r="A2417" t="str">
            <v>1988</v>
          </cell>
          <cell r="B2417" t="str">
            <v>LV</v>
          </cell>
          <cell r="C2417" t="str">
            <v>ME_SC</v>
          </cell>
          <cell r="D2417" t="str">
            <v>A00</v>
          </cell>
          <cell r="E2417" t="str">
            <v>FTE</v>
          </cell>
          <cell r="F2417" t="str">
            <v>T</v>
          </cell>
          <cell r="G2417" t="str">
            <v>TOTAL</v>
          </cell>
          <cell r="H2417" t="str">
            <v>RSE</v>
          </cell>
          <cell r="J2417" t="str">
            <v>:</v>
          </cell>
          <cell r="K2417" t="str">
            <v>NC</v>
          </cell>
          <cell r="M2417" t="str">
            <v>V</v>
          </cell>
          <cell r="N2417">
            <v>38461.761469907404</v>
          </cell>
          <cell r="O2417" t="str">
            <v>GCHATEAUGIRON</v>
          </cell>
          <cell r="P2417">
            <v>38681.436122685183</v>
          </cell>
        </row>
        <row r="2418">
          <cell r="A2418" t="str">
            <v>1987</v>
          </cell>
          <cell r="B2418" t="str">
            <v>LV</v>
          </cell>
          <cell r="C2418" t="str">
            <v>ME_SC</v>
          </cell>
          <cell r="D2418" t="str">
            <v>A00</v>
          </cell>
          <cell r="E2418" t="str">
            <v>FTE</v>
          </cell>
          <cell r="F2418" t="str">
            <v>T</v>
          </cell>
          <cell r="G2418" t="str">
            <v>TOTAL</v>
          </cell>
          <cell r="H2418" t="str">
            <v>RSE</v>
          </cell>
          <cell r="J2418" t="str">
            <v>:</v>
          </cell>
          <cell r="K2418" t="str">
            <v>NC</v>
          </cell>
          <cell r="M2418" t="str">
            <v>V</v>
          </cell>
          <cell r="N2418">
            <v>38461.761469907404</v>
          </cell>
          <cell r="O2418" t="str">
            <v>GCHATEAUGIRON</v>
          </cell>
          <cell r="P2418">
            <v>38681.436076388891</v>
          </cell>
        </row>
        <row r="2419">
          <cell r="A2419" t="str">
            <v>1986</v>
          </cell>
          <cell r="B2419" t="str">
            <v>LV</v>
          </cell>
          <cell r="C2419" t="str">
            <v>ME_SC</v>
          </cell>
          <cell r="D2419" t="str">
            <v>A00</v>
          </cell>
          <cell r="E2419" t="str">
            <v>FTE</v>
          </cell>
          <cell r="F2419" t="str">
            <v>T</v>
          </cell>
          <cell r="G2419" t="str">
            <v>TOTAL</v>
          </cell>
          <cell r="H2419" t="str">
            <v>RSE</v>
          </cell>
          <cell r="J2419" t="str">
            <v>:</v>
          </cell>
          <cell r="K2419" t="str">
            <v>NC</v>
          </cell>
          <cell r="M2419" t="str">
            <v>V</v>
          </cell>
          <cell r="N2419">
            <v>38461.761469907404</v>
          </cell>
          <cell r="O2419" t="str">
            <v>GCHATEAUGIRON</v>
          </cell>
          <cell r="P2419">
            <v>38681.436018518521</v>
          </cell>
        </row>
        <row r="2420">
          <cell r="A2420" t="str">
            <v>1985</v>
          </cell>
          <cell r="B2420" t="str">
            <v>LV</v>
          </cell>
          <cell r="C2420" t="str">
            <v>ME_SC</v>
          </cell>
          <cell r="D2420" t="str">
            <v>A00</v>
          </cell>
          <cell r="E2420" t="str">
            <v>FTE</v>
          </cell>
          <cell r="F2420" t="str">
            <v>T</v>
          </cell>
          <cell r="G2420" t="str">
            <v>TOTAL</v>
          </cell>
          <cell r="H2420" t="str">
            <v>RSE</v>
          </cell>
          <cell r="J2420" t="str">
            <v>:</v>
          </cell>
          <cell r="K2420" t="str">
            <v>NC</v>
          </cell>
          <cell r="M2420" t="str">
            <v>V</v>
          </cell>
          <cell r="N2420">
            <v>38461.761469907404</v>
          </cell>
          <cell r="O2420" t="str">
            <v>GCHATEAUGIRON</v>
          </cell>
          <cell r="P2420">
            <v>38681.435983796298</v>
          </cell>
        </row>
        <row r="2421">
          <cell r="A2421" t="str">
            <v>1984</v>
          </cell>
          <cell r="B2421" t="str">
            <v>LV</v>
          </cell>
          <cell r="C2421" t="str">
            <v>ME_SC</v>
          </cell>
          <cell r="D2421" t="str">
            <v>A00</v>
          </cell>
          <cell r="E2421" t="str">
            <v>FTE</v>
          </cell>
          <cell r="F2421" t="str">
            <v>T</v>
          </cell>
          <cell r="G2421" t="str">
            <v>TOTAL</v>
          </cell>
          <cell r="H2421" t="str">
            <v>RSE</v>
          </cell>
          <cell r="J2421" t="str">
            <v>:</v>
          </cell>
          <cell r="K2421" t="str">
            <v>NC</v>
          </cell>
          <cell r="M2421" t="str">
            <v>V</v>
          </cell>
          <cell r="N2421">
            <v>38461.761469907404</v>
          </cell>
          <cell r="O2421" t="str">
            <v>GCHATEAUGIRON</v>
          </cell>
          <cell r="P2421">
            <v>38681.435937499999</v>
          </cell>
        </row>
        <row r="2422">
          <cell r="A2422" t="str">
            <v>1983</v>
          </cell>
          <cell r="B2422" t="str">
            <v>LV</v>
          </cell>
          <cell r="C2422" t="str">
            <v>ME_SC</v>
          </cell>
          <cell r="D2422" t="str">
            <v>A00</v>
          </cell>
          <cell r="E2422" t="str">
            <v>FTE</v>
          </cell>
          <cell r="F2422" t="str">
            <v>T</v>
          </cell>
          <cell r="G2422" t="str">
            <v>TOTAL</v>
          </cell>
          <cell r="H2422" t="str">
            <v>RSE</v>
          </cell>
          <cell r="J2422" t="str">
            <v>:</v>
          </cell>
          <cell r="K2422" t="str">
            <v>NC</v>
          </cell>
          <cell r="M2422" t="str">
            <v>V</v>
          </cell>
          <cell r="N2422">
            <v>38461.761469907404</v>
          </cell>
          <cell r="O2422" t="str">
            <v>GCHATEAUGIRON</v>
          </cell>
          <cell r="P2422">
            <v>38681.435902777775</v>
          </cell>
        </row>
        <row r="2423">
          <cell r="A2423" t="str">
            <v>1982</v>
          </cell>
          <cell r="B2423" t="str">
            <v>LV</v>
          </cell>
          <cell r="C2423" t="str">
            <v>ME_SC</v>
          </cell>
          <cell r="D2423" t="str">
            <v>A00</v>
          </cell>
          <cell r="E2423" t="str">
            <v>FTE</v>
          </cell>
          <cell r="F2423" t="str">
            <v>T</v>
          </cell>
          <cell r="G2423" t="str">
            <v>TOTAL</v>
          </cell>
          <cell r="H2423" t="str">
            <v>RSE</v>
          </cell>
          <cell r="J2423" t="str">
            <v>:</v>
          </cell>
          <cell r="K2423" t="str">
            <v>NC</v>
          </cell>
          <cell r="M2423" t="str">
            <v>V</v>
          </cell>
          <cell r="N2423">
            <v>38461.761469907404</v>
          </cell>
          <cell r="O2423" t="str">
            <v>GCHATEAUGIRON</v>
          </cell>
          <cell r="P2423">
            <v>38681.435879629629</v>
          </cell>
        </row>
        <row r="2424">
          <cell r="A2424" t="str">
            <v>1981</v>
          </cell>
          <cell r="B2424" t="str">
            <v>LV</v>
          </cell>
          <cell r="C2424" t="str">
            <v>ME_SC</v>
          </cell>
          <cell r="D2424" t="str">
            <v>A00</v>
          </cell>
          <cell r="E2424" t="str">
            <v>FTE</v>
          </cell>
          <cell r="F2424" t="str">
            <v>T</v>
          </cell>
          <cell r="G2424" t="str">
            <v>TOTAL</v>
          </cell>
          <cell r="H2424" t="str">
            <v>RSE</v>
          </cell>
          <cell r="J2424" t="str">
            <v>:</v>
          </cell>
          <cell r="K2424" t="str">
            <v>NC</v>
          </cell>
          <cell r="M2424" t="str">
            <v>V</v>
          </cell>
          <cell r="N2424">
            <v>38461.761469907404</v>
          </cell>
          <cell r="O2424" t="str">
            <v>GCHATEAUGIRON</v>
          </cell>
          <cell r="P2424">
            <v>38681.435844907406</v>
          </cell>
        </row>
        <row r="2425">
          <cell r="A2425" t="str">
            <v>1980</v>
          </cell>
          <cell r="B2425" t="str">
            <v>LV</v>
          </cell>
          <cell r="C2425" t="str">
            <v>ME_SC</v>
          </cell>
          <cell r="D2425" t="str">
            <v>A00</v>
          </cell>
          <cell r="E2425" t="str">
            <v>FTE</v>
          </cell>
          <cell r="F2425" t="str">
            <v>T</v>
          </cell>
          <cell r="G2425" t="str">
            <v>TOTAL</v>
          </cell>
          <cell r="H2425" t="str">
            <v>RSE</v>
          </cell>
          <cell r="J2425" t="str">
            <v>:</v>
          </cell>
          <cell r="K2425" t="str">
            <v>NC</v>
          </cell>
          <cell r="M2425" t="str">
            <v>V</v>
          </cell>
          <cell r="N2425">
            <v>38461.761469907404</v>
          </cell>
          <cell r="O2425" t="str">
            <v>GCHATEAUGIRON</v>
          </cell>
          <cell r="P2425">
            <v>38681.43582175926</v>
          </cell>
        </row>
        <row r="2426">
          <cell r="A2426" t="str">
            <v>2002</v>
          </cell>
          <cell r="B2426" t="str">
            <v>LT</v>
          </cell>
          <cell r="C2426" t="str">
            <v>ME_SC</v>
          </cell>
          <cell r="D2426" t="str">
            <v>A00</v>
          </cell>
          <cell r="E2426" t="str">
            <v>FTE</v>
          </cell>
          <cell r="F2426" t="str">
            <v>T</v>
          </cell>
          <cell r="G2426" t="str">
            <v>TOTAL</v>
          </cell>
          <cell r="H2426" t="str">
            <v>RSE</v>
          </cell>
          <cell r="I2426">
            <v>745</v>
          </cell>
          <cell r="K2426" t="str">
            <v>MS</v>
          </cell>
          <cell r="M2426" t="str">
            <v>V</v>
          </cell>
          <cell r="N2426">
            <v>38461.761469907404</v>
          </cell>
          <cell r="O2426" t="str">
            <v>GCHATEAUGIRON</v>
          </cell>
          <cell r="P2426">
            <v>38681.438310185185</v>
          </cell>
          <cell r="Q2426" t="str">
            <v>gchateaug</v>
          </cell>
        </row>
        <row r="2427">
          <cell r="A2427" t="str">
            <v>1989</v>
          </cell>
          <cell r="B2427" t="str">
            <v>PT</v>
          </cell>
          <cell r="C2427" t="str">
            <v>SO_SC</v>
          </cell>
          <cell r="D2427" t="str">
            <v>A00</v>
          </cell>
          <cell r="E2427" t="str">
            <v>FTE</v>
          </cell>
          <cell r="F2427" t="str">
            <v>T</v>
          </cell>
          <cell r="G2427" t="str">
            <v>TOTAL</v>
          </cell>
          <cell r="H2427" t="str">
            <v>RSE</v>
          </cell>
          <cell r="J2427" t="str">
            <v>:</v>
          </cell>
          <cell r="K2427" t="str">
            <v>NC</v>
          </cell>
          <cell r="M2427" t="str">
            <v>V</v>
          </cell>
          <cell r="N2427">
            <v>38461.761469907404</v>
          </cell>
          <cell r="O2427" t="str">
            <v>GCHATEAUGIRON</v>
          </cell>
          <cell r="P2427">
            <v>38681.436192129629</v>
          </cell>
        </row>
        <row r="2428">
          <cell r="A2428" t="str">
            <v>1988</v>
          </cell>
          <cell r="B2428" t="str">
            <v>PT</v>
          </cell>
          <cell r="C2428" t="str">
            <v>SO_SC</v>
          </cell>
          <cell r="D2428" t="str">
            <v>A00</v>
          </cell>
          <cell r="E2428" t="str">
            <v>FTE</v>
          </cell>
          <cell r="F2428" t="str">
            <v>T</v>
          </cell>
          <cell r="G2428" t="str">
            <v>TOTAL</v>
          </cell>
          <cell r="H2428" t="str">
            <v>RSE</v>
          </cell>
          <cell r="J2428" t="str">
            <v>:</v>
          </cell>
          <cell r="K2428" t="str">
            <v>NC</v>
          </cell>
          <cell r="M2428" t="str">
            <v>V</v>
          </cell>
          <cell r="N2428">
            <v>38461.761469907404</v>
          </cell>
          <cell r="O2428" t="str">
            <v>GCHATEAUGIRON</v>
          </cell>
          <cell r="P2428">
            <v>38681.43613425926</v>
          </cell>
        </row>
        <row r="2429">
          <cell r="A2429" t="str">
            <v>1987</v>
          </cell>
          <cell r="B2429" t="str">
            <v>PT</v>
          </cell>
          <cell r="C2429" t="str">
            <v>SO_SC</v>
          </cell>
          <cell r="D2429" t="str">
            <v>A00</v>
          </cell>
          <cell r="E2429" t="str">
            <v>FTE</v>
          </cell>
          <cell r="F2429" t="str">
            <v>T</v>
          </cell>
          <cell r="G2429" t="str">
            <v>TOTAL</v>
          </cell>
          <cell r="H2429" t="str">
            <v>RSE</v>
          </cell>
          <cell r="J2429" t="str">
            <v>:</v>
          </cell>
          <cell r="K2429" t="str">
            <v>NC</v>
          </cell>
          <cell r="M2429" t="str">
            <v>V</v>
          </cell>
          <cell r="N2429">
            <v>38461.761469907404</v>
          </cell>
          <cell r="O2429" t="str">
            <v>GCHATEAUGIRON</v>
          </cell>
          <cell r="P2429">
            <v>38681.436076388891</v>
          </cell>
        </row>
        <row r="2430">
          <cell r="A2430" t="str">
            <v>1986</v>
          </cell>
          <cell r="B2430" t="str">
            <v>PT</v>
          </cell>
          <cell r="C2430" t="str">
            <v>SO_SC</v>
          </cell>
          <cell r="D2430" t="str">
            <v>A00</v>
          </cell>
          <cell r="E2430" t="str">
            <v>FTE</v>
          </cell>
          <cell r="F2430" t="str">
            <v>T</v>
          </cell>
          <cell r="G2430" t="str">
            <v>TOTAL</v>
          </cell>
          <cell r="H2430" t="str">
            <v>RSE</v>
          </cell>
          <cell r="J2430" t="str">
            <v>:</v>
          </cell>
          <cell r="K2430" t="str">
            <v>NC</v>
          </cell>
          <cell r="M2430" t="str">
            <v>V</v>
          </cell>
          <cell r="N2430">
            <v>38461.761469907404</v>
          </cell>
          <cell r="O2430" t="str">
            <v>GCHATEAUGIRON</v>
          </cell>
          <cell r="P2430">
            <v>38681.436030092591</v>
          </cell>
        </row>
        <row r="2431">
          <cell r="A2431" t="str">
            <v>1985</v>
          </cell>
          <cell r="B2431" t="str">
            <v>PT</v>
          </cell>
          <cell r="C2431" t="str">
            <v>SO_SC</v>
          </cell>
          <cell r="D2431" t="str">
            <v>A00</v>
          </cell>
          <cell r="E2431" t="str">
            <v>FTE</v>
          </cell>
          <cell r="F2431" t="str">
            <v>T</v>
          </cell>
          <cell r="G2431" t="str">
            <v>TOTAL</v>
          </cell>
          <cell r="H2431" t="str">
            <v>RSE</v>
          </cell>
          <cell r="J2431" t="str">
            <v>:</v>
          </cell>
          <cell r="K2431" t="str">
            <v>NC</v>
          </cell>
          <cell r="M2431" t="str">
            <v>V</v>
          </cell>
          <cell r="N2431">
            <v>38461.761469907404</v>
          </cell>
          <cell r="O2431" t="str">
            <v>GCHATEAUGIRON</v>
          </cell>
          <cell r="P2431">
            <v>38681.435983796298</v>
          </cell>
        </row>
        <row r="2432">
          <cell r="A2432" t="str">
            <v>1984</v>
          </cell>
          <cell r="B2432" t="str">
            <v>PT</v>
          </cell>
          <cell r="C2432" t="str">
            <v>SO_SC</v>
          </cell>
          <cell r="D2432" t="str">
            <v>A00</v>
          </cell>
          <cell r="E2432" t="str">
            <v>FTE</v>
          </cell>
          <cell r="F2432" t="str">
            <v>T</v>
          </cell>
          <cell r="G2432" t="str">
            <v>TOTAL</v>
          </cell>
          <cell r="H2432" t="str">
            <v>RSE</v>
          </cell>
          <cell r="J2432" t="str">
            <v>:</v>
          </cell>
          <cell r="K2432" t="str">
            <v>NC</v>
          </cell>
          <cell r="M2432" t="str">
            <v>V</v>
          </cell>
          <cell r="N2432">
            <v>38461.761469907404</v>
          </cell>
          <cell r="O2432" t="str">
            <v>GCHATEAUGIRON</v>
          </cell>
          <cell r="P2432">
            <v>38681.435949074075</v>
          </cell>
        </row>
        <row r="2433">
          <cell r="A2433" t="str">
            <v>1983</v>
          </cell>
          <cell r="B2433" t="str">
            <v>PT</v>
          </cell>
          <cell r="C2433" t="str">
            <v>SO_SC</v>
          </cell>
          <cell r="D2433" t="str">
            <v>A00</v>
          </cell>
          <cell r="E2433" t="str">
            <v>FTE</v>
          </cell>
          <cell r="F2433" t="str">
            <v>T</v>
          </cell>
          <cell r="G2433" t="str">
            <v>TOTAL</v>
          </cell>
          <cell r="H2433" t="str">
            <v>RSE</v>
          </cell>
          <cell r="J2433" t="str">
            <v>:</v>
          </cell>
          <cell r="K2433" t="str">
            <v>NC</v>
          </cell>
          <cell r="M2433" t="str">
            <v>V</v>
          </cell>
          <cell r="N2433">
            <v>38461.761469907404</v>
          </cell>
          <cell r="O2433" t="str">
            <v>GCHATEAUGIRON</v>
          </cell>
          <cell r="P2433">
            <v>38681.435914351852</v>
          </cell>
        </row>
        <row r="2434">
          <cell r="A2434" t="str">
            <v>1982</v>
          </cell>
          <cell r="B2434" t="str">
            <v>PT</v>
          </cell>
          <cell r="C2434" t="str">
            <v>SO_SC</v>
          </cell>
          <cell r="D2434" t="str">
            <v>A00</v>
          </cell>
          <cell r="E2434" t="str">
            <v>FTE</v>
          </cell>
          <cell r="F2434" t="str">
            <v>T</v>
          </cell>
          <cell r="G2434" t="str">
            <v>TOTAL</v>
          </cell>
          <cell r="H2434" t="str">
            <v>RSE</v>
          </cell>
          <cell r="J2434" t="str">
            <v>:</v>
          </cell>
          <cell r="K2434" t="str">
            <v>NC</v>
          </cell>
          <cell r="M2434" t="str">
            <v>V</v>
          </cell>
          <cell r="N2434">
            <v>38461.761469907404</v>
          </cell>
          <cell r="O2434" t="str">
            <v>GCHATEAUGIRON</v>
          </cell>
          <cell r="P2434">
            <v>38681.435879629629</v>
          </cell>
        </row>
        <row r="2435">
          <cell r="A2435" t="str">
            <v>1981</v>
          </cell>
          <cell r="B2435" t="str">
            <v>PT</v>
          </cell>
          <cell r="C2435" t="str">
            <v>SO_SC</v>
          </cell>
          <cell r="D2435" t="str">
            <v>A00</v>
          </cell>
          <cell r="E2435" t="str">
            <v>FTE</v>
          </cell>
          <cell r="F2435" t="str">
            <v>T</v>
          </cell>
          <cell r="G2435" t="str">
            <v>TOTAL</v>
          </cell>
          <cell r="H2435" t="str">
            <v>RSE</v>
          </cell>
          <cell r="J2435" t="str">
            <v>:</v>
          </cell>
          <cell r="K2435" t="str">
            <v>NC</v>
          </cell>
          <cell r="M2435" t="str">
            <v>V</v>
          </cell>
          <cell r="N2435">
            <v>38461.761469907404</v>
          </cell>
          <cell r="O2435" t="str">
            <v>GCHATEAUGIRON</v>
          </cell>
          <cell r="P2435">
            <v>38681.435844907406</v>
          </cell>
        </row>
        <row r="2436">
          <cell r="A2436" t="str">
            <v>1980</v>
          </cell>
          <cell r="B2436" t="str">
            <v>PT</v>
          </cell>
          <cell r="C2436" t="str">
            <v>SO_SC</v>
          </cell>
          <cell r="D2436" t="str">
            <v>A00</v>
          </cell>
          <cell r="E2436" t="str">
            <v>FTE</v>
          </cell>
          <cell r="F2436" t="str">
            <v>T</v>
          </cell>
          <cell r="G2436" t="str">
            <v>TOTAL</v>
          </cell>
          <cell r="H2436" t="str">
            <v>RSE</v>
          </cell>
          <cell r="J2436" t="str">
            <v>:</v>
          </cell>
          <cell r="K2436" t="str">
            <v>NC</v>
          </cell>
          <cell r="M2436" t="str">
            <v>V</v>
          </cell>
          <cell r="N2436">
            <v>38461.761469907404</v>
          </cell>
          <cell r="O2436" t="str">
            <v>GCHATEAUGIRON</v>
          </cell>
          <cell r="P2436">
            <v>38681.43582175926</v>
          </cell>
        </row>
        <row r="2437">
          <cell r="A2437" t="str">
            <v>2002</v>
          </cell>
          <cell r="B2437" t="str">
            <v>SI</v>
          </cell>
          <cell r="C2437" t="str">
            <v>SO_SC</v>
          </cell>
          <cell r="D2437" t="str">
            <v>A00</v>
          </cell>
          <cell r="E2437" t="str">
            <v>FTE</v>
          </cell>
          <cell r="F2437" t="str">
            <v>T</v>
          </cell>
          <cell r="G2437" t="str">
            <v>TOTAL</v>
          </cell>
          <cell r="H2437" t="str">
            <v>RSE</v>
          </cell>
          <cell r="I2437">
            <v>813</v>
          </cell>
          <cell r="K2437" t="str">
            <v>MS</v>
          </cell>
          <cell r="M2437" t="str">
            <v>V</v>
          </cell>
          <cell r="N2437">
            <v>38461.761469907404</v>
          </cell>
          <cell r="O2437" t="str">
            <v>GCHATEAUGIRON</v>
          </cell>
          <cell r="P2437">
            <v>38681.438414351855</v>
          </cell>
          <cell r="Q2437" t="str">
            <v>gchateaug</v>
          </cell>
        </row>
        <row r="2438">
          <cell r="A2438" t="str">
            <v>2001</v>
          </cell>
          <cell r="B2438" t="str">
            <v>SI</v>
          </cell>
          <cell r="C2438" t="str">
            <v>SO_SC</v>
          </cell>
          <cell r="D2438" t="str">
            <v>A00</v>
          </cell>
          <cell r="E2438" t="str">
            <v>FTE</v>
          </cell>
          <cell r="F2438" t="str">
            <v>T</v>
          </cell>
          <cell r="G2438" t="str">
            <v>TOTAL</v>
          </cell>
          <cell r="H2438" t="str">
            <v>RSE</v>
          </cell>
          <cell r="I2438">
            <v>820</v>
          </cell>
          <cell r="K2438" t="str">
            <v>NC</v>
          </cell>
          <cell r="M2438" t="str">
            <v>V</v>
          </cell>
          <cell r="N2438">
            <v>38461.761469907404</v>
          </cell>
          <cell r="O2438" t="str">
            <v>GCHATEAUGIRON</v>
          </cell>
          <cell r="P2438">
            <v>38681.438090277778</v>
          </cell>
        </row>
        <row r="2439">
          <cell r="A2439" t="str">
            <v>2000</v>
          </cell>
          <cell r="B2439" t="str">
            <v>SI</v>
          </cell>
          <cell r="C2439" t="str">
            <v>SO_SC</v>
          </cell>
          <cell r="D2439" t="str">
            <v>A00</v>
          </cell>
          <cell r="E2439" t="str">
            <v>FTE</v>
          </cell>
          <cell r="F2439" t="str">
            <v>T</v>
          </cell>
          <cell r="G2439" t="str">
            <v>TOTAL</v>
          </cell>
          <cell r="H2439" t="str">
            <v>RSE</v>
          </cell>
          <cell r="I2439">
            <v>788</v>
          </cell>
          <cell r="K2439" t="str">
            <v>NC</v>
          </cell>
          <cell r="M2439" t="str">
            <v>V</v>
          </cell>
          <cell r="N2439">
            <v>38461.761469907404</v>
          </cell>
          <cell r="O2439" t="str">
            <v>GCHATEAUGIRON</v>
          </cell>
          <cell r="P2439">
            <v>38681.4378125</v>
          </cell>
        </row>
        <row r="2440">
          <cell r="A2440" t="str">
            <v>1999</v>
          </cell>
          <cell r="B2440" t="str">
            <v>SI</v>
          </cell>
          <cell r="C2440" t="str">
            <v>SO_SC</v>
          </cell>
          <cell r="D2440" t="str">
            <v>A00</v>
          </cell>
          <cell r="E2440" t="str">
            <v>FTE</v>
          </cell>
          <cell r="F2440" t="str">
            <v>T</v>
          </cell>
          <cell r="G2440" t="str">
            <v>TOTAL</v>
          </cell>
          <cell r="H2440" t="str">
            <v>RSE</v>
          </cell>
          <cell r="I2440">
            <v>654</v>
          </cell>
          <cell r="K2440" t="str">
            <v>NC</v>
          </cell>
          <cell r="M2440" t="str">
            <v>V</v>
          </cell>
          <cell r="N2440">
            <v>38461.761469907404</v>
          </cell>
          <cell r="O2440" t="str">
            <v>GCHATEAUGIRON</v>
          </cell>
          <cell r="P2440">
            <v>38681.437581018516</v>
          </cell>
        </row>
        <row r="2441">
          <cell r="A2441" t="str">
            <v>1998</v>
          </cell>
          <cell r="B2441" t="str">
            <v>SI</v>
          </cell>
          <cell r="C2441" t="str">
            <v>SO_SC</v>
          </cell>
          <cell r="D2441" t="str">
            <v>A00</v>
          </cell>
          <cell r="E2441" t="str">
            <v>FTE</v>
          </cell>
          <cell r="F2441" t="str">
            <v>T</v>
          </cell>
          <cell r="G2441" t="str">
            <v>TOTAL</v>
          </cell>
          <cell r="H2441" t="str">
            <v>RSE</v>
          </cell>
          <cell r="I2441">
            <v>647</v>
          </cell>
          <cell r="K2441" t="str">
            <v>NC</v>
          </cell>
          <cell r="M2441" t="str">
            <v>V</v>
          </cell>
          <cell r="N2441">
            <v>38461.761469907404</v>
          </cell>
          <cell r="O2441" t="str">
            <v>GCHATEAUGIRON</v>
          </cell>
          <cell r="P2441">
            <v>38681.437337962961</v>
          </cell>
        </row>
        <row r="2442">
          <cell r="A2442" t="str">
            <v>1997</v>
          </cell>
          <cell r="B2442" t="str">
            <v>SI</v>
          </cell>
          <cell r="C2442" t="str">
            <v>SO_SC</v>
          </cell>
          <cell r="D2442" t="str">
            <v>A00</v>
          </cell>
          <cell r="E2442" t="str">
            <v>FTE</v>
          </cell>
          <cell r="F2442" t="str">
            <v>T</v>
          </cell>
          <cell r="G2442" t="str">
            <v>TOTAL</v>
          </cell>
          <cell r="H2442" t="str">
            <v>RSE</v>
          </cell>
          <cell r="I2442">
            <v>550</v>
          </cell>
          <cell r="K2442" t="str">
            <v>NC</v>
          </cell>
          <cell r="M2442" t="str">
            <v>V</v>
          </cell>
          <cell r="N2442">
            <v>38461.761469907404</v>
          </cell>
          <cell r="O2442" t="str">
            <v>GCHATEAUGIRON</v>
          </cell>
          <cell r="P2442">
            <v>38681.43712962963</v>
          </cell>
        </row>
        <row r="2443">
          <cell r="A2443" t="str">
            <v>1996</v>
          </cell>
          <cell r="B2443" t="str">
            <v>SI</v>
          </cell>
          <cell r="C2443" t="str">
            <v>SO_SC</v>
          </cell>
          <cell r="D2443" t="str">
            <v>A00</v>
          </cell>
          <cell r="E2443" t="str">
            <v>FTE</v>
          </cell>
          <cell r="F2443" t="str">
            <v>T</v>
          </cell>
          <cell r="G2443" t="str">
            <v>TOTAL</v>
          </cell>
          <cell r="H2443" t="str">
            <v>RSE</v>
          </cell>
          <cell r="I2443">
            <v>654</v>
          </cell>
          <cell r="K2443" t="str">
            <v>NC</v>
          </cell>
          <cell r="M2443" t="str">
            <v>V</v>
          </cell>
          <cell r="N2443">
            <v>38461.761469907404</v>
          </cell>
          <cell r="O2443" t="str">
            <v>GCHATEAUGIRON</v>
          </cell>
          <cell r="P2443">
            <v>38681.436944444446</v>
          </cell>
        </row>
        <row r="2444">
          <cell r="A2444" t="str">
            <v>1995</v>
          </cell>
          <cell r="B2444" t="str">
            <v>SI</v>
          </cell>
          <cell r="C2444" t="str">
            <v>SO_SC</v>
          </cell>
          <cell r="D2444" t="str">
            <v>A00</v>
          </cell>
          <cell r="E2444" t="str">
            <v>FTE</v>
          </cell>
          <cell r="F2444" t="str">
            <v>T</v>
          </cell>
          <cell r="G2444" t="str">
            <v>TOTAL</v>
          </cell>
          <cell r="H2444" t="str">
            <v>RSE</v>
          </cell>
          <cell r="I2444">
            <v>658</v>
          </cell>
          <cell r="K2444" t="str">
            <v>NC</v>
          </cell>
          <cell r="M2444" t="str">
            <v>V</v>
          </cell>
          <cell r="N2444">
            <v>38461.761469907404</v>
          </cell>
          <cell r="O2444" t="str">
            <v>GCHATEAUGIRON</v>
          </cell>
          <cell r="P2444">
            <v>38681.436782407407</v>
          </cell>
        </row>
        <row r="2445">
          <cell r="A2445" t="str">
            <v>1994</v>
          </cell>
          <cell r="B2445" t="str">
            <v>SI</v>
          </cell>
          <cell r="C2445" t="str">
            <v>SO_SC</v>
          </cell>
          <cell r="D2445" t="str">
            <v>A00</v>
          </cell>
          <cell r="E2445" t="str">
            <v>FTE</v>
          </cell>
          <cell r="F2445" t="str">
            <v>T</v>
          </cell>
          <cell r="G2445" t="str">
            <v>TOTAL</v>
          </cell>
          <cell r="H2445" t="str">
            <v>RSE</v>
          </cell>
          <cell r="I2445">
            <v>545</v>
          </cell>
          <cell r="K2445" t="str">
            <v>NC</v>
          </cell>
          <cell r="M2445" t="str">
            <v>V</v>
          </cell>
          <cell r="N2445">
            <v>38461.761469907404</v>
          </cell>
          <cell r="O2445" t="str">
            <v>GCHATEAUGIRON</v>
          </cell>
          <cell r="P2445">
            <v>38681.436643518522</v>
          </cell>
        </row>
        <row r="2446">
          <cell r="A2446" t="str">
            <v>1993</v>
          </cell>
          <cell r="B2446" t="str">
            <v>SI</v>
          </cell>
          <cell r="C2446" t="str">
            <v>SO_SC</v>
          </cell>
          <cell r="D2446" t="str">
            <v>A00</v>
          </cell>
          <cell r="E2446" t="str">
            <v>FTE</v>
          </cell>
          <cell r="F2446" t="str">
            <v>T</v>
          </cell>
          <cell r="G2446" t="str">
            <v>TOTAL</v>
          </cell>
          <cell r="H2446" t="str">
            <v>RSE</v>
          </cell>
          <cell r="I2446">
            <v>558</v>
          </cell>
          <cell r="K2446" t="str">
            <v>NC</v>
          </cell>
          <cell r="M2446" t="str">
            <v>V</v>
          </cell>
          <cell r="N2446">
            <v>38461.761469907404</v>
          </cell>
          <cell r="O2446" t="str">
            <v>GCHATEAUGIRON</v>
          </cell>
          <cell r="P2446">
            <v>38681.436527777776</v>
          </cell>
        </row>
        <row r="2447">
          <cell r="A2447" t="str">
            <v>1992</v>
          </cell>
          <cell r="B2447" t="str">
            <v>SI</v>
          </cell>
          <cell r="C2447" t="str">
            <v>SO_SC</v>
          </cell>
          <cell r="D2447" t="str">
            <v>A00</v>
          </cell>
          <cell r="E2447" t="str">
            <v>FTE</v>
          </cell>
          <cell r="F2447" t="str">
            <v>T</v>
          </cell>
          <cell r="G2447" t="str">
            <v>TOTAL</v>
          </cell>
          <cell r="H2447" t="str">
            <v>RSE</v>
          </cell>
          <cell r="J2447" t="str">
            <v>:</v>
          </cell>
          <cell r="K2447" t="str">
            <v>NC</v>
          </cell>
          <cell r="M2447" t="str">
            <v>V</v>
          </cell>
          <cell r="N2447">
            <v>38461.761469907404</v>
          </cell>
          <cell r="O2447" t="str">
            <v>GCHATEAUGIRON</v>
          </cell>
          <cell r="P2447">
            <v>38681.436423611114</v>
          </cell>
        </row>
        <row r="2448">
          <cell r="A2448" t="str">
            <v>1991</v>
          </cell>
          <cell r="B2448" t="str">
            <v>SI</v>
          </cell>
          <cell r="C2448" t="str">
            <v>SO_SC</v>
          </cell>
          <cell r="D2448" t="str">
            <v>A00</v>
          </cell>
          <cell r="E2448" t="str">
            <v>FTE</v>
          </cell>
          <cell r="F2448" t="str">
            <v>T</v>
          </cell>
          <cell r="G2448" t="str">
            <v>TOTAL</v>
          </cell>
          <cell r="H2448" t="str">
            <v>RSE</v>
          </cell>
          <cell r="J2448" t="str">
            <v>:</v>
          </cell>
          <cell r="K2448" t="str">
            <v>NC</v>
          </cell>
          <cell r="M2448" t="str">
            <v>V</v>
          </cell>
          <cell r="N2448">
            <v>38461.761469907404</v>
          </cell>
          <cell r="O2448" t="str">
            <v>GCHATEAUGIRON</v>
          </cell>
          <cell r="P2448">
            <v>38681.436342592591</v>
          </cell>
        </row>
        <row r="2449">
          <cell r="A2449" t="str">
            <v>1990</v>
          </cell>
          <cell r="B2449" t="str">
            <v>SI</v>
          </cell>
          <cell r="C2449" t="str">
            <v>SO_SC</v>
          </cell>
          <cell r="D2449" t="str">
            <v>A00</v>
          </cell>
          <cell r="E2449" t="str">
            <v>FTE</v>
          </cell>
          <cell r="F2449" t="str">
            <v>T</v>
          </cell>
          <cell r="G2449" t="str">
            <v>TOTAL</v>
          </cell>
          <cell r="H2449" t="str">
            <v>RSE</v>
          </cell>
          <cell r="J2449" t="str">
            <v>:</v>
          </cell>
          <cell r="K2449" t="str">
            <v>NC</v>
          </cell>
          <cell r="M2449" t="str">
            <v>V</v>
          </cell>
          <cell r="N2449">
            <v>38461.761469907404</v>
          </cell>
          <cell r="O2449" t="str">
            <v>GCHATEAUGIRON</v>
          </cell>
          <cell r="P2449">
            <v>38681.436261574076</v>
          </cell>
        </row>
        <row r="2450">
          <cell r="A2450" t="str">
            <v>1989</v>
          </cell>
          <cell r="B2450" t="str">
            <v>SI</v>
          </cell>
          <cell r="C2450" t="str">
            <v>SO_SC</v>
          </cell>
          <cell r="D2450" t="str">
            <v>A00</v>
          </cell>
          <cell r="E2450" t="str">
            <v>FTE</v>
          </cell>
          <cell r="F2450" t="str">
            <v>T</v>
          </cell>
          <cell r="G2450" t="str">
            <v>TOTAL</v>
          </cell>
          <cell r="H2450" t="str">
            <v>RSE</v>
          </cell>
          <cell r="J2450" t="str">
            <v>:</v>
          </cell>
          <cell r="K2450" t="str">
            <v>NC</v>
          </cell>
          <cell r="M2450" t="str">
            <v>V</v>
          </cell>
          <cell r="N2450">
            <v>38461.761469907404</v>
          </cell>
          <cell r="O2450" t="str">
            <v>GCHATEAUGIRON</v>
          </cell>
          <cell r="P2450">
            <v>38681.436192129629</v>
          </cell>
        </row>
        <row r="2451">
          <cell r="A2451" t="str">
            <v>1988</v>
          </cell>
          <cell r="B2451" t="str">
            <v>SI</v>
          </cell>
          <cell r="C2451" t="str">
            <v>SO_SC</v>
          </cell>
          <cell r="D2451" t="str">
            <v>A00</v>
          </cell>
          <cell r="E2451" t="str">
            <v>FTE</v>
          </cell>
          <cell r="F2451" t="str">
            <v>T</v>
          </cell>
          <cell r="G2451" t="str">
            <v>TOTAL</v>
          </cell>
          <cell r="H2451" t="str">
            <v>RSE</v>
          </cell>
          <cell r="J2451" t="str">
            <v>:</v>
          </cell>
          <cell r="K2451" t="str">
            <v>NC</v>
          </cell>
          <cell r="M2451" t="str">
            <v>V</v>
          </cell>
          <cell r="N2451">
            <v>38461.761469907404</v>
          </cell>
          <cell r="O2451" t="str">
            <v>GCHATEAUGIRON</v>
          </cell>
          <cell r="P2451">
            <v>38681.43613425926</v>
          </cell>
        </row>
        <row r="2452">
          <cell r="A2452" t="str">
            <v>1987</v>
          </cell>
          <cell r="B2452" t="str">
            <v>SI</v>
          </cell>
          <cell r="C2452" t="str">
            <v>SO_SC</v>
          </cell>
          <cell r="D2452" t="str">
            <v>A00</v>
          </cell>
          <cell r="E2452" t="str">
            <v>FTE</v>
          </cell>
          <cell r="F2452" t="str">
            <v>T</v>
          </cell>
          <cell r="G2452" t="str">
            <v>TOTAL</v>
          </cell>
          <cell r="H2452" t="str">
            <v>RSE</v>
          </cell>
          <cell r="J2452" t="str">
            <v>:</v>
          </cell>
          <cell r="K2452" t="str">
            <v>NC</v>
          </cell>
          <cell r="M2452" t="str">
            <v>V</v>
          </cell>
          <cell r="N2452">
            <v>38461.761469907404</v>
          </cell>
          <cell r="O2452" t="str">
            <v>GCHATEAUGIRON</v>
          </cell>
          <cell r="P2452">
            <v>38681.43608796296</v>
          </cell>
        </row>
        <row r="2453">
          <cell r="A2453" t="str">
            <v>1986</v>
          </cell>
          <cell r="B2453" t="str">
            <v>SI</v>
          </cell>
          <cell r="C2453" t="str">
            <v>SO_SC</v>
          </cell>
          <cell r="D2453" t="str">
            <v>A00</v>
          </cell>
          <cell r="E2453" t="str">
            <v>FTE</v>
          </cell>
          <cell r="F2453" t="str">
            <v>T</v>
          </cell>
          <cell r="G2453" t="str">
            <v>TOTAL</v>
          </cell>
          <cell r="H2453" t="str">
            <v>RSE</v>
          </cell>
          <cell r="J2453" t="str">
            <v>:</v>
          </cell>
          <cell r="K2453" t="str">
            <v>NC</v>
          </cell>
          <cell r="M2453" t="str">
            <v>V</v>
          </cell>
          <cell r="N2453">
            <v>38461.761469907404</v>
          </cell>
          <cell r="O2453" t="str">
            <v>GCHATEAUGIRON</v>
          </cell>
          <cell r="P2453">
            <v>38681.436030092591</v>
          </cell>
        </row>
        <row r="2454">
          <cell r="A2454" t="str">
            <v>1992</v>
          </cell>
          <cell r="B2454" t="str">
            <v>PL</v>
          </cell>
          <cell r="C2454" t="str">
            <v>SO_SC</v>
          </cell>
          <cell r="D2454" t="str">
            <v>A00</v>
          </cell>
          <cell r="E2454" t="str">
            <v>FTE</v>
          </cell>
          <cell r="F2454" t="str">
            <v>T</v>
          </cell>
          <cell r="G2454" t="str">
            <v>TOTAL</v>
          </cell>
          <cell r="H2454" t="str">
            <v>RSE</v>
          </cell>
          <cell r="J2454" t="str">
            <v>:</v>
          </cell>
          <cell r="K2454" t="str">
            <v>NC</v>
          </cell>
          <cell r="M2454" t="str">
            <v>V</v>
          </cell>
          <cell r="N2454">
            <v>38461.761458333334</v>
          </cell>
          <cell r="O2454" t="str">
            <v>GCHATEAUGIRON</v>
          </cell>
          <cell r="P2454">
            <v>38681.436412037037</v>
          </cell>
        </row>
        <row r="2455">
          <cell r="A2455" t="str">
            <v>1991</v>
          </cell>
          <cell r="B2455" t="str">
            <v>PL</v>
          </cell>
          <cell r="C2455" t="str">
            <v>SO_SC</v>
          </cell>
          <cell r="D2455" t="str">
            <v>A00</v>
          </cell>
          <cell r="E2455" t="str">
            <v>FTE</v>
          </cell>
          <cell r="F2455" t="str">
            <v>T</v>
          </cell>
          <cell r="G2455" t="str">
            <v>TOTAL</v>
          </cell>
          <cell r="H2455" t="str">
            <v>RSE</v>
          </cell>
          <cell r="J2455" t="str">
            <v>:</v>
          </cell>
          <cell r="K2455" t="str">
            <v>NC</v>
          </cell>
          <cell r="M2455" t="str">
            <v>V</v>
          </cell>
          <cell r="N2455">
            <v>38461.761458333334</v>
          </cell>
          <cell r="O2455" t="str">
            <v>GCHATEAUGIRON</v>
          </cell>
          <cell r="P2455">
            <v>38681.436331018522</v>
          </cell>
        </row>
        <row r="2456">
          <cell r="A2456" t="str">
            <v>1990</v>
          </cell>
          <cell r="B2456" t="str">
            <v>PL</v>
          </cell>
          <cell r="C2456" t="str">
            <v>SO_SC</v>
          </cell>
          <cell r="D2456" t="str">
            <v>A00</v>
          </cell>
          <cell r="E2456" t="str">
            <v>FTE</v>
          </cell>
          <cell r="F2456" t="str">
            <v>T</v>
          </cell>
          <cell r="G2456" t="str">
            <v>TOTAL</v>
          </cell>
          <cell r="H2456" t="str">
            <v>RSE</v>
          </cell>
          <cell r="J2456" t="str">
            <v>:</v>
          </cell>
          <cell r="K2456" t="str">
            <v>NC</v>
          </cell>
          <cell r="M2456" t="str">
            <v>V</v>
          </cell>
          <cell r="N2456">
            <v>38461.761458333334</v>
          </cell>
          <cell r="O2456" t="str">
            <v>GCHATEAUGIRON</v>
          </cell>
          <cell r="P2456">
            <v>38681.436249999999</v>
          </cell>
        </row>
        <row r="2457">
          <cell r="A2457" t="str">
            <v>1989</v>
          </cell>
          <cell r="B2457" t="str">
            <v>PL</v>
          </cell>
          <cell r="C2457" t="str">
            <v>SO_SC</v>
          </cell>
          <cell r="D2457" t="str">
            <v>A00</v>
          </cell>
          <cell r="E2457" t="str">
            <v>FTE</v>
          </cell>
          <cell r="F2457" t="str">
            <v>T</v>
          </cell>
          <cell r="G2457" t="str">
            <v>TOTAL</v>
          </cell>
          <cell r="H2457" t="str">
            <v>RSE</v>
          </cell>
          <cell r="J2457" t="str">
            <v>:</v>
          </cell>
          <cell r="K2457" t="str">
            <v>NC</v>
          </cell>
          <cell r="M2457" t="str">
            <v>V</v>
          </cell>
          <cell r="N2457">
            <v>38461.761458333334</v>
          </cell>
          <cell r="O2457" t="str">
            <v>GCHATEAUGIRON</v>
          </cell>
          <cell r="P2457">
            <v>38681.436180555553</v>
          </cell>
        </row>
        <row r="2458">
          <cell r="A2458" t="str">
            <v>1988</v>
          </cell>
          <cell r="B2458" t="str">
            <v>PL</v>
          </cell>
          <cell r="C2458" t="str">
            <v>SO_SC</v>
          </cell>
          <cell r="D2458" t="str">
            <v>A00</v>
          </cell>
          <cell r="E2458" t="str">
            <v>FTE</v>
          </cell>
          <cell r="F2458" t="str">
            <v>T</v>
          </cell>
          <cell r="G2458" t="str">
            <v>TOTAL</v>
          </cell>
          <cell r="H2458" t="str">
            <v>RSE</v>
          </cell>
          <cell r="J2458" t="str">
            <v>:</v>
          </cell>
          <cell r="K2458" t="str">
            <v>NC</v>
          </cell>
          <cell r="M2458" t="str">
            <v>V</v>
          </cell>
          <cell r="N2458">
            <v>38461.761458333334</v>
          </cell>
          <cell r="O2458" t="str">
            <v>GCHATEAUGIRON</v>
          </cell>
          <cell r="P2458">
            <v>38681.436122685183</v>
          </cell>
        </row>
        <row r="2459">
          <cell r="A2459" t="str">
            <v>1987</v>
          </cell>
          <cell r="B2459" t="str">
            <v>PL</v>
          </cell>
          <cell r="C2459" t="str">
            <v>SO_SC</v>
          </cell>
          <cell r="D2459" t="str">
            <v>A00</v>
          </cell>
          <cell r="E2459" t="str">
            <v>FTE</v>
          </cell>
          <cell r="F2459" t="str">
            <v>T</v>
          </cell>
          <cell r="G2459" t="str">
            <v>TOTAL</v>
          </cell>
          <cell r="H2459" t="str">
            <v>RSE</v>
          </cell>
          <cell r="J2459" t="str">
            <v>:</v>
          </cell>
          <cell r="K2459" t="str">
            <v>NC</v>
          </cell>
          <cell r="M2459" t="str">
            <v>V</v>
          </cell>
          <cell r="N2459">
            <v>38461.761458333334</v>
          </cell>
          <cell r="O2459" t="str">
            <v>GCHATEAUGIRON</v>
          </cell>
          <cell r="P2459">
            <v>38681.436076388891</v>
          </cell>
        </row>
        <row r="2460">
          <cell r="A2460" t="str">
            <v>1986</v>
          </cell>
          <cell r="B2460" t="str">
            <v>PL</v>
          </cell>
          <cell r="C2460" t="str">
            <v>SO_SC</v>
          </cell>
          <cell r="D2460" t="str">
            <v>A00</v>
          </cell>
          <cell r="E2460" t="str">
            <v>FTE</v>
          </cell>
          <cell r="F2460" t="str">
            <v>T</v>
          </cell>
          <cell r="G2460" t="str">
            <v>TOTAL</v>
          </cell>
          <cell r="H2460" t="str">
            <v>RSE</v>
          </cell>
          <cell r="J2460" t="str">
            <v>:</v>
          </cell>
          <cell r="K2460" t="str">
            <v>NC</v>
          </cell>
          <cell r="M2460" t="str">
            <v>V</v>
          </cell>
          <cell r="N2460">
            <v>38461.761458333334</v>
          </cell>
          <cell r="O2460" t="str">
            <v>GCHATEAUGIRON</v>
          </cell>
          <cell r="P2460">
            <v>38681.436030092591</v>
          </cell>
        </row>
        <row r="2461">
          <cell r="A2461" t="str">
            <v>1985</v>
          </cell>
          <cell r="B2461" t="str">
            <v>PL</v>
          </cell>
          <cell r="C2461" t="str">
            <v>SO_SC</v>
          </cell>
          <cell r="D2461" t="str">
            <v>A00</v>
          </cell>
          <cell r="E2461" t="str">
            <v>FTE</v>
          </cell>
          <cell r="F2461" t="str">
            <v>T</v>
          </cell>
          <cell r="G2461" t="str">
            <v>TOTAL</v>
          </cell>
          <cell r="H2461" t="str">
            <v>RSE</v>
          </cell>
          <cell r="J2461" t="str">
            <v>:</v>
          </cell>
          <cell r="K2461" t="str">
            <v>NC</v>
          </cell>
          <cell r="M2461" t="str">
            <v>V</v>
          </cell>
          <cell r="N2461">
            <v>38461.761458333334</v>
          </cell>
          <cell r="O2461" t="str">
            <v>GCHATEAUGIRON</v>
          </cell>
          <cell r="P2461">
            <v>38681.435983796298</v>
          </cell>
        </row>
        <row r="2462">
          <cell r="A2462" t="str">
            <v>1984</v>
          </cell>
          <cell r="B2462" t="str">
            <v>PL</v>
          </cell>
          <cell r="C2462" t="str">
            <v>SO_SC</v>
          </cell>
          <cell r="D2462" t="str">
            <v>A00</v>
          </cell>
          <cell r="E2462" t="str">
            <v>FTE</v>
          </cell>
          <cell r="F2462" t="str">
            <v>T</v>
          </cell>
          <cell r="G2462" t="str">
            <v>TOTAL</v>
          </cell>
          <cell r="H2462" t="str">
            <v>RSE</v>
          </cell>
          <cell r="J2462" t="str">
            <v>:</v>
          </cell>
          <cell r="K2462" t="str">
            <v>NC</v>
          </cell>
          <cell r="M2462" t="str">
            <v>V</v>
          </cell>
          <cell r="N2462">
            <v>38461.761458333334</v>
          </cell>
          <cell r="O2462" t="str">
            <v>GCHATEAUGIRON</v>
          </cell>
          <cell r="P2462">
            <v>38681.435937499999</v>
          </cell>
        </row>
        <row r="2463">
          <cell r="A2463" t="str">
            <v>1983</v>
          </cell>
          <cell r="B2463" t="str">
            <v>PL</v>
          </cell>
          <cell r="C2463" t="str">
            <v>SO_SC</v>
          </cell>
          <cell r="D2463" t="str">
            <v>A00</v>
          </cell>
          <cell r="E2463" t="str">
            <v>FTE</v>
          </cell>
          <cell r="F2463" t="str">
            <v>T</v>
          </cell>
          <cell r="G2463" t="str">
            <v>TOTAL</v>
          </cell>
          <cell r="H2463" t="str">
            <v>RSE</v>
          </cell>
          <cell r="J2463" t="str">
            <v>:</v>
          </cell>
          <cell r="K2463" t="str">
            <v>NC</v>
          </cell>
          <cell r="M2463" t="str">
            <v>V</v>
          </cell>
          <cell r="N2463">
            <v>38461.761458333334</v>
          </cell>
          <cell r="O2463" t="str">
            <v>GCHATEAUGIRON</v>
          </cell>
          <cell r="P2463">
            <v>38681.435902777775</v>
          </cell>
        </row>
        <row r="2464">
          <cell r="A2464" t="str">
            <v>1982</v>
          </cell>
          <cell r="B2464" t="str">
            <v>PL</v>
          </cell>
          <cell r="C2464" t="str">
            <v>SO_SC</v>
          </cell>
          <cell r="D2464" t="str">
            <v>A00</v>
          </cell>
          <cell r="E2464" t="str">
            <v>FTE</v>
          </cell>
          <cell r="F2464" t="str">
            <v>T</v>
          </cell>
          <cell r="G2464" t="str">
            <v>TOTAL</v>
          </cell>
          <cell r="H2464" t="str">
            <v>RSE</v>
          </cell>
          <cell r="J2464" t="str">
            <v>:</v>
          </cell>
          <cell r="K2464" t="str">
            <v>NC</v>
          </cell>
          <cell r="M2464" t="str">
            <v>V</v>
          </cell>
          <cell r="N2464">
            <v>38461.761458333334</v>
          </cell>
          <cell r="O2464" t="str">
            <v>GCHATEAUGIRON</v>
          </cell>
          <cell r="P2464">
            <v>38681.435879629629</v>
          </cell>
        </row>
        <row r="2465">
          <cell r="A2465" t="str">
            <v>1981</v>
          </cell>
          <cell r="B2465" t="str">
            <v>PL</v>
          </cell>
          <cell r="C2465" t="str">
            <v>SO_SC</v>
          </cell>
          <cell r="D2465" t="str">
            <v>A00</v>
          </cell>
          <cell r="E2465" t="str">
            <v>FTE</v>
          </cell>
          <cell r="F2465" t="str">
            <v>T</v>
          </cell>
          <cell r="G2465" t="str">
            <v>TOTAL</v>
          </cell>
          <cell r="H2465" t="str">
            <v>RSE</v>
          </cell>
          <cell r="J2465" t="str">
            <v>:</v>
          </cell>
          <cell r="K2465" t="str">
            <v>NC</v>
          </cell>
          <cell r="M2465" t="str">
            <v>V</v>
          </cell>
          <cell r="N2465">
            <v>38461.761458333334</v>
          </cell>
          <cell r="O2465" t="str">
            <v>GCHATEAUGIRON</v>
          </cell>
          <cell r="P2465">
            <v>38681.435844907406</v>
          </cell>
        </row>
        <row r="2466">
          <cell r="A2466" t="str">
            <v>1980</v>
          </cell>
          <cell r="B2466" t="str">
            <v>PL</v>
          </cell>
          <cell r="C2466" t="str">
            <v>SO_SC</v>
          </cell>
          <cell r="D2466" t="str">
            <v>A00</v>
          </cell>
          <cell r="E2466" t="str">
            <v>FTE</v>
          </cell>
          <cell r="F2466" t="str">
            <v>T</v>
          </cell>
          <cell r="G2466" t="str">
            <v>TOTAL</v>
          </cell>
          <cell r="H2466" t="str">
            <v>RSE</v>
          </cell>
          <cell r="J2466" t="str">
            <v>:</v>
          </cell>
          <cell r="K2466" t="str">
            <v>NC</v>
          </cell>
          <cell r="M2466" t="str">
            <v>V</v>
          </cell>
          <cell r="N2466">
            <v>38461.761458333334</v>
          </cell>
          <cell r="O2466" t="str">
            <v>GCHATEAUGIRON</v>
          </cell>
          <cell r="P2466">
            <v>38681.43582175926</v>
          </cell>
        </row>
        <row r="2467">
          <cell r="A2467" t="str">
            <v>2002</v>
          </cell>
          <cell r="B2467" t="str">
            <v>PT</v>
          </cell>
          <cell r="C2467" t="str">
            <v>SO_SC</v>
          </cell>
          <cell r="D2467" t="str">
            <v>A00</v>
          </cell>
          <cell r="E2467" t="str">
            <v>FTE</v>
          </cell>
          <cell r="F2467" t="str">
            <v>T</v>
          </cell>
          <cell r="G2467" t="str">
            <v>TOTAL</v>
          </cell>
          <cell r="H2467" t="str">
            <v>RSE</v>
          </cell>
          <cell r="I2467">
            <v>3145.7</v>
          </cell>
          <cell r="J2467" t="str">
            <v>e</v>
          </cell>
          <cell r="K2467" t="str">
            <v>MS</v>
          </cell>
          <cell r="M2467" t="str">
            <v>V</v>
          </cell>
          <cell r="N2467">
            <v>38461.761458333334</v>
          </cell>
          <cell r="O2467" t="str">
            <v>GCHATEAUGIRON</v>
          </cell>
          <cell r="P2467">
            <v>38681.438368055555</v>
          </cell>
          <cell r="Q2467" t="str">
            <v>gchateaug</v>
          </cell>
        </row>
        <row r="2468">
          <cell r="A2468" t="str">
            <v>2001</v>
          </cell>
          <cell r="B2468" t="str">
            <v>PT</v>
          </cell>
          <cell r="C2468" t="str">
            <v>SO_SC</v>
          </cell>
          <cell r="D2468" t="str">
            <v>A00</v>
          </cell>
          <cell r="E2468" t="str">
            <v>FTE</v>
          </cell>
          <cell r="F2468" t="str">
            <v>T</v>
          </cell>
          <cell r="G2468" t="str">
            <v>TOTAL</v>
          </cell>
          <cell r="H2468" t="str">
            <v>RSE</v>
          </cell>
          <cell r="I2468">
            <v>2897</v>
          </cell>
          <cell r="K2468" t="str">
            <v>NC</v>
          </cell>
          <cell r="M2468" t="str">
            <v>V</v>
          </cell>
          <cell r="N2468">
            <v>38461.761458333334</v>
          </cell>
          <cell r="O2468" t="str">
            <v>GCHATEAUGIRON</v>
          </cell>
          <cell r="P2468">
            <v>38681.438055555554</v>
          </cell>
        </row>
        <row r="2469">
          <cell r="A2469" t="str">
            <v>2000</v>
          </cell>
          <cell r="B2469" t="str">
            <v>PT</v>
          </cell>
          <cell r="C2469" t="str">
            <v>SO_SC</v>
          </cell>
          <cell r="D2469" t="str">
            <v>A00</v>
          </cell>
          <cell r="E2469" t="str">
            <v>FTE</v>
          </cell>
          <cell r="F2469" t="str">
            <v>T</v>
          </cell>
          <cell r="G2469" t="str">
            <v>TOTAL</v>
          </cell>
          <cell r="H2469" t="str">
            <v>RSE</v>
          </cell>
          <cell r="J2469" t="str">
            <v>:</v>
          </cell>
          <cell r="K2469" t="str">
            <v>NC</v>
          </cell>
          <cell r="M2469" t="str">
            <v>V</v>
          </cell>
          <cell r="N2469">
            <v>38461.761458333334</v>
          </cell>
          <cell r="O2469" t="str">
            <v>GCHATEAUGIRON</v>
          </cell>
          <cell r="P2469">
            <v>38681.437777777777</v>
          </cell>
        </row>
        <row r="2470">
          <cell r="A2470" t="str">
            <v>1999</v>
          </cell>
          <cell r="B2470" t="str">
            <v>PT</v>
          </cell>
          <cell r="C2470" t="str">
            <v>SO_SC</v>
          </cell>
          <cell r="D2470" t="str">
            <v>A00</v>
          </cell>
          <cell r="E2470" t="str">
            <v>FTE</v>
          </cell>
          <cell r="F2470" t="str">
            <v>T</v>
          </cell>
          <cell r="G2470" t="str">
            <v>TOTAL</v>
          </cell>
          <cell r="H2470" t="str">
            <v>RSE</v>
          </cell>
          <cell r="J2470" t="str">
            <v>:</v>
          </cell>
          <cell r="K2470" t="str">
            <v>NC</v>
          </cell>
          <cell r="M2470" t="str">
            <v>V</v>
          </cell>
          <cell r="N2470">
            <v>38461.761458333334</v>
          </cell>
          <cell r="O2470" t="str">
            <v>GCHATEAUGIRON</v>
          </cell>
          <cell r="P2470">
            <v>38681.4375462963</v>
          </cell>
        </row>
        <row r="2471">
          <cell r="A2471" t="str">
            <v>1998</v>
          </cell>
          <cell r="B2471" t="str">
            <v>PT</v>
          </cell>
          <cell r="C2471" t="str">
            <v>SO_SC</v>
          </cell>
          <cell r="D2471" t="str">
            <v>A00</v>
          </cell>
          <cell r="E2471" t="str">
            <v>FTE</v>
          </cell>
          <cell r="F2471" t="str">
            <v>T</v>
          </cell>
          <cell r="G2471" t="str">
            <v>TOTAL</v>
          </cell>
          <cell r="H2471" t="str">
            <v>RSE</v>
          </cell>
          <cell r="J2471" t="str">
            <v>:</v>
          </cell>
          <cell r="K2471" t="str">
            <v>NC</v>
          </cell>
          <cell r="M2471" t="str">
            <v>V</v>
          </cell>
          <cell r="N2471">
            <v>38461.761458333334</v>
          </cell>
          <cell r="O2471" t="str">
            <v>GCHATEAUGIRON</v>
          </cell>
          <cell r="P2471">
            <v>38681.437303240738</v>
          </cell>
        </row>
        <row r="2472">
          <cell r="A2472" t="str">
            <v>1997</v>
          </cell>
          <cell r="B2472" t="str">
            <v>PT</v>
          </cell>
          <cell r="C2472" t="str">
            <v>SO_SC</v>
          </cell>
          <cell r="D2472" t="str">
            <v>A00</v>
          </cell>
          <cell r="E2472" t="str">
            <v>FTE</v>
          </cell>
          <cell r="F2472" t="str">
            <v>T</v>
          </cell>
          <cell r="G2472" t="str">
            <v>TOTAL</v>
          </cell>
          <cell r="H2472" t="str">
            <v>RSE</v>
          </cell>
          <cell r="J2472" t="str">
            <v>:</v>
          </cell>
          <cell r="K2472" t="str">
            <v>NC</v>
          </cell>
          <cell r="M2472" t="str">
            <v>V</v>
          </cell>
          <cell r="N2472">
            <v>38461.761458333334</v>
          </cell>
          <cell r="O2472" t="str">
            <v>GCHATEAUGIRON</v>
          </cell>
          <cell r="P2472">
            <v>38681.437106481484</v>
          </cell>
        </row>
        <row r="2473">
          <cell r="A2473" t="str">
            <v>1996</v>
          </cell>
          <cell r="B2473" t="str">
            <v>PT</v>
          </cell>
          <cell r="C2473" t="str">
            <v>SO_SC</v>
          </cell>
          <cell r="D2473" t="str">
            <v>A00</v>
          </cell>
          <cell r="E2473" t="str">
            <v>FTE</v>
          </cell>
          <cell r="F2473" t="str">
            <v>T</v>
          </cell>
          <cell r="G2473" t="str">
            <v>TOTAL</v>
          </cell>
          <cell r="H2473" t="str">
            <v>RSE</v>
          </cell>
          <cell r="J2473" t="str">
            <v>:</v>
          </cell>
          <cell r="K2473" t="str">
            <v>NC</v>
          </cell>
          <cell r="M2473" t="str">
            <v>V</v>
          </cell>
          <cell r="N2473">
            <v>38461.761458333334</v>
          </cell>
          <cell r="O2473" t="str">
            <v>GCHATEAUGIRON</v>
          </cell>
          <cell r="P2473">
            <v>38681.436921296299</v>
          </cell>
        </row>
        <row r="2474">
          <cell r="A2474" t="str">
            <v>1995</v>
          </cell>
          <cell r="B2474" t="str">
            <v>PT</v>
          </cell>
          <cell r="C2474" t="str">
            <v>SO_SC</v>
          </cell>
          <cell r="D2474" t="str">
            <v>A00</v>
          </cell>
          <cell r="E2474" t="str">
            <v>FTE</v>
          </cell>
          <cell r="F2474" t="str">
            <v>T</v>
          </cell>
          <cell r="G2474" t="str">
            <v>TOTAL</v>
          </cell>
          <cell r="H2474" t="str">
            <v>RSE</v>
          </cell>
          <cell r="J2474" t="str">
            <v>:</v>
          </cell>
          <cell r="K2474" t="str">
            <v>NC</v>
          </cell>
          <cell r="M2474" t="str">
            <v>V</v>
          </cell>
          <cell r="N2474">
            <v>38461.761458333334</v>
          </cell>
          <cell r="O2474" t="str">
            <v>GCHATEAUGIRON</v>
          </cell>
          <cell r="P2474">
            <v>38681.436759259261</v>
          </cell>
        </row>
        <row r="2475">
          <cell r="A2475" t="str">
            <v>1994</v>
          </cell>
          <cell r="B2475" t="str">
            <v>PT</v>
          </cell>
          <cell r="C2475" t="str">
            <v>SO_SC</v>
          </cell>
          <cell r="D2475" t="str">
            <v>A00</v>
          </cell>
          <cell r="E2475" t="str">
            <v>FTE</v>
          </cell>
          <cell r="F2475" t="str">
            <v>T</v>
          </cell>
          <cell r="G2475" t="str">
            <v>TOTAL</v>
          </cell>
          <cell r="H2475" t="str">
            <v>RSE</v>
          </cell>
          <cell r="J2475" t="str">
            <v>:</v>
          </cell>
          <cell r="K2475" t="str">
            <v>NC</v>
          </cell>
          <cell r="M2475" t="str">
            <v>V</v>
          </cell>
          <cell r="N2475">
            <v>38461.761458333334</v>
          </cell>
          <cell r="O2475" t="str">
            <v>GCHATEAUGIRON</v>
          </cell>
          <cell r="P2475">
            <v>38681.436620370368</v>
          </cell>
        </row>
        <row r="2476">
          <cell r="A2476" t="str">
            <v>1993</v>
          </cell>
          <cell r="B2476" t="str">
            <v>PT</v>
          </cell>
          <cell r="C2476" t="str">
            <v>SO_SC</v>
          </cell>
          <cell r="D2476" t="str">
            <v>A00</v>
          </cell>
          <cell r="E2476" t="str">
            <v>FTE</v>
          </cell>
          <cell r="F2476" t="str">
            <v>T</v>
          </cell>
          <cell r="G2476" t="str">
            <v>TOTAL</v>
          </cell>
          <cell r="H2476" t="str">
            <v>RSE</v>
          </cell>
          <cell r="J2476" t="str">
            <v>:</v>
          </cell>
          <cell r="K2476" t="str">
            <v>NC</v>
          </cell>
          <cell r="M2476" t="str">
            <v>V</v>
          </cell>
          <cell r="N2476">
            <v>38461.761458333334</v>
          </cell>
          <cell r="O2476" t="str">
            <v>GCHATEAUGIRON</v>
          </cell>
          <cell r="P2476">
            <v>38681.43650462963</v>
          </cell>
        </row>
        <row r="2477">
          <cell r="A2477" t="str">
            <v>1992</v>
          </cell>
          <cell r="B2477" t="str">
            <v>PT</v>
          </cell>
          <cell r="C2477" t="str">
            <v>SO_SC</v>
          </cell>
          <cell r="D2477" t="str">
            <v>A00</v>
          </cell>
          <cell r="E2477" t="str">
            <v>FTE</v>
          </cell>
          <cell r="F2477" t="str">
            <v>T</v>
          </cell>
          <cell r="G2477" t="str">
            <v>TOTAL</v>
          </cell>
          <cell r="H2477" t="str">
            <v>RSE</v>
          </cell>
          <cell r="J2477" t="str">
            <v>:</v>
          </cell>
          <cell r="K2477" t="str">
            <v>NC</v>
          </cell>
          <cell r="M2477" t="str">
            <v>V</v>
          </cell>
          <cell r="N2477">
            <v>38461.761458333334</v>
          </cell>
          <cell r="O2477" t="str">
            <v>GCHATEAUGIRON</v>
          </cell>
          <cell r="P2477">
            <v>38681.436412037037</v>
          </cell>
        </row>
        <row r="2478">
          <cell r="A2478" t="str">
            <v>1991</v>
          </cell>
          <cell r="B2478" t="str">
            <v>PT</v>
          </cell>
          <cell r="C2478" t="str">
            <v>SO_SC</v>
          </cell>
          <cell r="D2478" t="str">
            <v>A00</v>
          </cell>
          <cell r="E2478" t="str">
            <v>FTE</v>
          </cell>
          <cell r="F2478" t="str">
            <v>T</v>
          </cell>
          <cell r="G2478" t="str">
            <v>TOTAL</v>
          </cell>
          <cell r="H2478" t="str">
            <v>RSE</v>
          </cell>
          <cell r="J2478" t="str">
            <v>:</v>
          </cell>
          <cell r="K2478" t="str">
            <v>NC</v>
          </cell>
          <cell r="M2478" t="str">
            <v>V</v>
          </cell>
          <cell r="N2478">
            <v>38461.761458333334</v>
          </cell>
          <cell r="O2478" t="str">
            <v>GCHATEAUGIRON</v>
          </cell>
          <cell r="P2478">
            <v>38681.436331018522</v>
          </cell>
        </row>
        <row r="2479">
          <cell r="A2479" t="str">
            <v>1990</v>
          </cell>
          <cell r="B2479" t="str">
            <v>PT</v>
          </cell>
          <cell r="C2479" t="str">
            <v>SO_SC</v>
          </cell>
          <cell r="D2479" t="str">
            <v>A00</v>
          </cell>
          <cell r="E2479" t="str">
            <v>FTE</v>
          </cell>
          <cell r="F2479" t="str">
            <v>T</v>
          </cell>
          <cell r="G2479" t="str">
            <v>TOTAL</v>
          </cell>
          <cell r="H2479" t="str">
            <v>RSE</v>
          </cell>
          <cell r="J2479" t="str">
            <v>:</v>
          </cell>
          <cell r="K2479" t="str">
            <v>NC</v>
          </cell>
          <cell r="M2479" t="str">
            <v>V</v>
          </cell>
          <cell r="N2479">
            <v>38461.761458333334</v>
          </cell>
          <cell r="O2479" t="str">
            <v>GCHATEAUGIRON</v>
          </cell>
          <cell r="P2479">
            <v>38681.436249999999</v>
          </cell>
        </row>
        <row r="2480">
          <cell r="A2480" t="str">
            <v>1985</v>
          </cell>
          <cell r="B2480" t="str">
            <v>SI</v>
          </cell>
          <cell r="C2480" t="str">
            <v>SO_SC</v>
          </cell>
          <cell r="D2480" t="str">
            <v>A00</v>
          </cell>
          <cell r="E2480" t="str">
            <v>FTE</v>
          </cell>
          <cell r="F2480" t="str">
            <v>T</v>
          </cell>
          <cell r="G2480" t="str">
            <v>TOTAL</v>
          </cell>
          <cell r="H2480" t="str">
            <v>RSE</v>
          </cell>
          <cell r="J2480" t="str">
            <v>:</v>
          </cell>
          <cell r="K2480" t="str">
            <v>NC</v>
          </cell>
          <cell r="M2480" t="str">
            <v>V</v>
          </cell>
          <cell r="N2480">
            <v>38461.761469907404</v>
          </cell>
          <cell r="O2480" t="str">
            <v>GCHATEAUGIRON</v>
          </cell>
          <cell r="P2480">
            <v>38681.435995370368</v>
          </cell>
        </row>
        <row r="2481">
          <cell r="A2481" t="str">
            <v>1984</v>
          </cell>
          <cell r="B2481" t="str">
            <v>SI</v>
          </cell>
          <cell r="C2481" t="str">
            <v>SO_SC</v>
          </cell>
          <cell r="D2481" t="str">
            <v>A00</v>
          </cell>
          <cell r="E2481" t="str">
            <v>FTE</v>
          </cell>
          <cell r="F2481" t="str">
            <v>T</v>
          </cell>
          <cell r="G2481" t="str">
            <v>TOTAL</v>
          </cell>
          <cell r="H2481" t="str">
            <v>RSE</v>
          </cell>
          <cell r="J2481" t="str">
            <v>:</v>
          </cell>
          <cell r="K2481" t="str">
            <v>NC</v>
          </cell>
          <cell r="M2481" t="str">
            <v>V</v>
          </cell>
          <cell r="N2481">
            <v>38461.761469907404</v>
          </cell>
          <cell r="O2481" t="str">
            <v>GCHATEAUGIRON</v>
          </cell>
          <cell r="P2481">
            <v>38681.435949074075</v>
          </cell>
        </row>
        <row r="2482">
          <cell r="A2482" t="str">
            <v>1983</v>
          </cell>
          <cell r="B2482" t="str">
            <v>SI</v>
          </cell>
          <cell r="C2482" t="str">
            <v>SO_SC</v>
          </cell>
          <cell r="D2482" t="str">
            <v>A00</v>
          </cell>
          <cell r="E2482" t="str">
            <v>FTE</v>
          </cell>
          <cell r="F2482" t="str">
            <v>T</v>
          </cell>
          <cell r="G2482" t="str">
            <v>TOTAL</v>
          </cell>
          <cell r="H2482" t="str">
            <v>RSE</v>
          </cell>
          <cell r="J2482" t="str">
            <v>:</v>
          </cell>
          <cell r="K2482" t="str">
            <v>NC</v>
          </cell>
          <cell r="M2482" t="str">
            <v>V</v>
          </cell>
          <cell r="N2482">
            <v>38461.761469907404</v>
          </cell>
          <cell r="O2482" t="str">
            <v>GCHATEAUGIRON</v>
          </cell>
          <cell r="P2482">
            <v>38681.435914351852</v>
          </cell>
        </row>
        <row r="2483">
          <cell r="A2483" t="str">
            <v>1982</v>
          </cell>
          <cell r="B2483" t="str">
            <v>SI</v>
          </cell>
          <cell r="C2483" t="str">
            <v>SO_SC</v>
          </cell>
          <cell r="D2483" t="str">
            <v>A00</v>
          </cell>
          <cell r="E2483" t="str">
            <v>FTE</v>
          </cell>
          <cell r="F2483" t="str">
            <v>T</v>
          </cell>
          <cell r="G2483" t="str">
            <v>TOTAL</v>
          </cell>
          <cell r="H2483" t="str">
            <v>RSE</v>
          </cell>
          <cell r="J2483" t="str">
            <v>:</v>
          </cell>
          <cell r="K2483" t="str">
            <v>NC</v>
          </cell>
          <cell r="M2483" t="str">
            <v>V</v>
          </cell>
          <cell r="N2483">
            <v>38461.761469907404</v>
          </cell>
          <cell r="O2483" t="str">
            <v>GCHATEAUGIRON</v>
          </cell>
          <cell r="P2483">
            <v>38681.435879629629</v>
          </cell>
        </row>
        <row r="2484">
          <cell r="A2484" t="str">
            <v>1981</v>
          </cell>
          <cell r="B2484" t="str">
            <v>SI</v>
          </cell>
          <cell r="C2484" t="str">
            <v>SO_SC</v>
          </cell>
          <cell r="D2484" t="str">
            <v>A00</v>
          </cell>
          <cell r="E2484" t="str">
            <v>FTE</v>
          </cell>
          <cell r="F2484" t="str">
            <v>T</v>
          </cell>
          <cell r="G2484" t="str">
            <v>TOTAL</v>
          </cell>
          <cell r="H2484" t="str">
            <v>RSE</v>
          </cell>
          <cell r="J2484" t="str">
            <v>:</v>
          </cell>
          <cell r="K2484" t="str">
            <v>NC</v>
          </cell>
          <cell r="M2484" t="str">
            <v>V</v>
          </cell>
          <cell r="N2484">
            <v>38461.761469907404</v>
          </cell>
          <cell r="O2484" t="str">
            <v>GCHATEAUGIRON</v>
          </cell>
          <cell r="P2484">
            <v>38681.435856481483</v>
          </cell>
        </row>
        <row r="2485">
          <cell r="A2485" t="str">
            <v>1980</v>
          </cell>
          <cell r="B2485" t="str">
            <v>SI</v>
          </cell>
          <cell r="C2485" t="str">
            <v>SO_SC</v>
          </cell>
          <cell r="D2485" t="str">
            <v>A00</v>
          </cell>
          <cell r="E2485" t="str">
            <v>FTE</v>
          </cell>
          <cell r="F2485" t="str">
            <v>T</v>
          </cell>
          <cell r="G2485" t="str">
            <v>TOTAL</v>
          </cell>
          <cell r="H2485" t="str">
            <v>RSE</v>
          </cell>
          <cell r="J2485" t="str">
            <v>:</v>
          </cell>
          <cell r="K2485" t="str">
            <v>NC</v>
          </cell>
          <cell r="M2485" t="str">
            <v>V</v>
          </cell>
          <cell r="N2485">
            <v>38461.761469907404</v>
          </cell>
          <cell r="O2485" t="str">
            <v>GCHATEAUGIRON</v>
          </cell>
          <cell r="P2485">
            <v>38681.435833333337</v>
          </cell>
        </row>
        <row r="2486">
          <cell r="A2486" t="str">
            <v>2002</v>
          </cell>
          <cell r="B2486" t="str">
            <v>SK</v>
          </cell>
          <cell r="C2486" t="str">
            <v>SO_SC</v>
          </cell>
          <cell r="D2486" t="str">
            <v>A00</v>
          </cell>
          <cell r="E2486" t="str">
            <v>FTE</v>
          </cell>
          <cell r="F2486" t="str">
            <v>T</v>
          </cell>
          <cell r="G2486" t="str">
            <v>TOTAL</v>
          </cell>
          <cell r="H2486" t="str">
            <v>RSE</v>
          </cell>
          <cell r="I2486">
            <v>1232</v>
          </cell>
          <cell r="K2486" t="str">
            <v>MS</v>
          </cell>
          <cell r="M2486" t="str">
            <v>V</v>
          </cell>
          <cell r="N2486">
            <v>38461.761469907404</v>
          </cell>
          <cell r="O2486" t="str">
            <v>GCHATEAUGIRON</v>
          </cell>
          <cell r="P2486">
            <v>38681.438437500001</v>
          </cell>
          <cell r="Q2486" t="str">
            <v>gchateaug</v>
          </cell>
        </row>
        <row r="2487">
          <cell r="A2487" t="str">
            <v>2001</v>
          </cell>
          <cell r="B2487" t="str">
            <v>SK</v>
          </cell>
          <cell r="C2487" t="str">
            <v>SO_SC</v>
          </cell>
          <cell r="D2487" t="str">
            <v>A00</v>
          </cell>
          <cell r="E2487" t="str">
            <v>FTE</v>
          </cell>
          <cell r="F2487" t="str">
            <v>T</v>
          </cell>
          <cell r="G2487" t="str">
            <v>TOTAL</v>
          </cell>
          <cell r="H2487" t="str">
            <v>RSE</v>
          </cell>
          <cell r="I2487">
            <v>1433</v>
          </cell>
          <cell r="K2487" t="str">
            <v>NC</v>
          </cell>
          <cell r="M2487" t="str">
            <v>V</v>
          </cell>
          <cell r="N2487">
            <v>38461.761469907404</v>
          </cell>
          <cell r="O2487" t="str">
            <v>GCHATEAUGIRON</v>
          </cell>
          <cell r="P2487">
            <v>38681.438113425924</v>
          </cell>
        </row>
        <row r="2488">
          <cell r="A2488" t="str">
            <v>2000</v>
          </cell>
          <cell r="B2488" t="str">
            <v>SK</v>
          </cell>
          <cell r="C2488" t="str">
            <v>SO_SC</v>
          </cell>
          <cell r="D2488" t="str">
            <v>A00</v>
          </cell>
          <cell r="E2488" t="str">
            <v>FTE</v>
          </cell>
          <cell r="F2488" t="str">
            <v>T</v>
          </cell>
          <cell r="G2488" t="str">
            <v>TOTAL</v>
          </cell>
          <cell r="H2488" t="str">
            <v>RSE</v>
          </cell>
          <cell r="I2488">
            <v>1633</v>
          </cell>
          <cell r="K2488" t="str">
            <v>NC</v>
          </cell>
          <cell r="M2488" t="str">
            <v>V</v>
          </cell>
          <cell r="N2488">
            <v>38461.761469907404</v>
          </cell>
          <cell r="O2488" t="str">
            <v>GCHATEAUGIRON</v>
          </cell>
          <cell r="P2488">
            <v>38681.437835648147</v>
          </cell>
        </row>
        <row r="2489">
          <cell r="A2489" t="str">
            <v>1999</v>
          </cell>
          <cell r="B2489" t="str">
            <v>SK</v>
          </cell>
          <cell r="C2489" t="str">
            <v>SO_SC</v>
          </cell>
          <cell r="D2489" t="str">
            <v>A00</v>
          </cell>
          <cell r="E2489" t="str">
            <v>FTE</v>
          </cell>
          <cell r="F2489" t="str">
            <v>T</v>
          </cell>
          <cell r="G2489" t="str">
            <v>TOTAL</v>
          </cell>
          <cell r="H2489" t="str">
            <v>RSE</v>
          </cell>
          <cell r="I2489">
            <v>1345</v>
          </cell>
          <cell r="K2489" t="str">
            <v>NC</v>
          </cell>
          <cell r="M2489" t="str">
            <v>V</v>
          </cell>
          <cell r="N2489">
            <v>38461.761469907404</v>
          </cell>
          <cell r="O2489" t="str">
            <v>GCHATEAUGIRON</v>
          </cell>
          <cell r="P2489">
            <v>38681.437592592592</v>
          </cell>
        </row>
        <row r="2490">
          <cell r="A2490" t="str">
            <v>1998</v>
          </cell>
          <cell r="B2490" t="str">
            <v>SK</v>
          </cell>
          <cell r="C2490" t="str">
            <v>SO_SC</v>
          </cell>
          <cell r="D2490" t="str">
            <v>A00</v>
          </cell>
          <cell r="E2490" t="str">
            <v>FTE</v>
          </cell>
          <cell r="F2490" t="str">
            <v>T</v>
          </cell>
          <cell r="G2490" t="str">
            <v>TOTAL</v>
          </cell>
          <cell r="H2490" t="str">
            <v>RSE</v>
          </cell>
          <cell r="I2490">
            <v>1428</v>
          </cell>
          <cell r="K2490" t="str">
            <v>NC</v>
          </cell>
          <cell r="M2490" t="str">
            <v>V</v>
          </cell>
          <cell r="N2490">
            <v>38461.761469907404</v>
          </cell>
          <cell r="O2490" t="str">
            <v>GCHATEAUGIRON</v>
          </cell>
          <cell r="P2490">
            <v>38681.437361111108</v>
          </cell>
        </row>
        <row r="2491">
          <cell r="A2491" t="str">
            <v>1997</v>
          </cell>
          <cell r="B2491" t="str">
            <v>SK</v>
          </cell>
          <cell r="C2491" t="str">
            <v>SO_SC</v>
          </cell>
          <cell r="D2491" t="str">
            <v>A00</v>
          </cell>
          <cell r="E2491" t="str">
            <v>FTE</v>
          </cell>
          <cell r="F2491" t="str">
            <v>T</v>
          </cell>
          <cell r="G2491" t="str">
            <v>TOTAL</v>
          </cell>
          <cell r="H2491" t="str">
            <v>RSE</v>
          </cell>
          <cell r="I2491">
            <v>1372</v>
          </cell>
          <cell r="K2491" t="str">
            <v>NC</v>
          </cell>
          <cell r="M2491" t="str">
            <v>V</v>
          </cell>
          <cell r="N2491">
            <v>38461.761469907404</v>
          </cell>
          <cell r="O2491" t="str">
            <v>GCHATEAUGIRON</v>
          </cell>
          <cell r="P2491">
            <v>38681.437141203707</v>
          </cell>
        </row>
        <row r="2492">
          <cell r="A2492" t="str">
            <v>1996</v>
          </cell>
          <cell r="B2492" t="str">
            <v>SK</v>
          </cell>
          <cell r="C2492" t="str">
            <v>SO_SC</v>
          </cell>
          <cell r="D2492" t="str">
            <v>A00</v>
          </cell>
          <cell r="E2492" t="str">
            <v>FTE</v>
          </cell>
          <cell r="F2492" t="str">
            <v>T</v>
          </cell>
          <cell r="G2492" t="str">
            <v>TOTAL</v>
          </cell>
          <cell r="H2492" t="str">
            <v>RSE</v>
          </cell>
          <cell r="I2492">
            <v>1165</v>
          </cell>
          <cell r="K2492" t="str">
            <v>NC</v>
          </cell>
          <cell r="M2492" t="str">
            <v>V</v>
          </cell>
          <cell r="N2492">
            <v>38461.761469907404</v>
          </cell>
          <cell r="O2492" t="str">
            <v>GCHATEAUGIRON</v>
          </cell>
          <cell r="P2492">
            <v>38681.436956018515</v>
          </cell>
        </row>
        <row r="2493">
          <cell r="A2493" t="str">
            <v>1995</v>
          </cell>
          <cell r="B2493" t="str">
            <v>SK</v>
          </cell>
          <cell r="C2493" t="str">
            <v>SO_SC</v>
          </cell>
          <cell r="D2493" t="str">
            <v>A00</v>
          </cell>
          <cell r="E2493" t="str">
            <v>FTE</v>
          </cell>
          <cell r="F2493" t="str">
            <v>T</v>
          </cell>
          <cell r="G2493" t="str">
            <v>TOTAL</v>
          </cell>
          <cell r="H2493" t="str">
            <v>RSE</v>
          </cell>
          <cell r="J2493" t="str">
            <v>:</v>
          </cell>
          <cell r="K2493" t="str">
            <v>NC</v>
          </cell>
          <cell r="M2493" t="str">
            <v>V</v>
          </cell>
          <cell r="N2493">
            <v>38461.761469907404</v>
          </cell>
          <cell r="O2493" t="str">
            <v>GCHATEAUGIRON</v>
          </cell>
          <cell r="P2493">
            <v>38681.436793981484</v>
          </cell>
        </row>
        <row r="2494">
          <cell r="A2494" t="str">
            <v>1994</v>
          </cell>
          <cell r="B2494" t="str">
            <v>SK</v>
          </cell>
          <cell r="C2494" t="str">
            <v>SO_SC</v>
          </cell>
          <cell r="D2494" t="str">
            <v>A00</v>
          </cell>
          <cell r="E2494" t="str">
            <v>FTE</v>
          </cell>
          <cell r="F2494" t="str">
            <v>T</v>
          </cell>
          <cell r="G2494" t="str">
            <v>TOTAL</v>
          </cell>
          <cell r="H2494" t="str">
            <v>RSE</v>
          </cell>
          <cell r="J2494" t="str">
            <v>:</v>
          </cell>
          <cell r="K2494" t="str">
            <v>NC</v>
          </cell>
          <cell r="M2494" t="str">
            <v>V</v>
          </cell>
          <cell r="N2494">
            <v>38461.761469907404</v>
          </cell>
          <cell r="O2494" t="str">
            <v>GCHATEAUGIRON</v>
          </cell>
          <cell r="P2494">
            <v>38681.436655092592</v>
          </cell>
        </row>
        <row r="2495">
          <cell r="A2495" t="str">
            <v>1993</v>
          </cell>
          <cell r="B2495" t="str">
            <v>SK</v>
          </cell>
          <cell r="C2495" t="str">
            <v>SO_SC</v>
          </cell>
          <cell r="D2495" t="str">
            <v>A00</v>
          </cell>
          <cell r="E2495" t="str">
            <v>FTE</v>
          </cell>
          <cell r="F2495" t="str">
            <v>T</v>
          </cell>
          <cell r="G2495" t="str">
            <v>TOTAL</v>
          </cell>
          <cell r="H2495" t="str">
            <v>RSE</v>
          </cell>
          <cell r="J2495" t="str">
            <v>:</v>
          </cell>
          <cell r="K2495" t="str">
            <v>NC</v>
          </cell>
          <cell r="M2495" t="str">
            <v>V</v>
          </cell>
          <cell r="N2495">
            <v>38461.761469907404</v>
          </cell>
          <cell r="O2495" t="str">
            <v>GCHATEAUGIRON</v>
          </cell>
          <cell r="P2495">
            <v>38681.436527777776</v>
          </cell>
        </row>
        <row r="2496">
          <cell r="A2496" t="str">
            <v>1992</v>
          </cell>
          <cell r="B2496" t="str">
            <v>SK</v>
          </cell>
          <cell r="C2496" t="str">
            <v>SO_SC</v>
          </cell>
          <cell r="D2496" t="str">
            <v>A00</v>
          </cell>
          <cell r="E2496" t="str">
            <v>FTE</v>
          </cell>
          <cell r="F2496" t="str">
            <v>T</v>
          </cell>
          <cell r="G2496" t="str">
            <v>TOTAL</v>
          </cell>
          <cell r="H2496" t="str">
            <v>RSE</v>
          </cell>
          <cell r="J2496" t="str">
            <v>:</v>
          </cell>
          <cell r="K2496" t="str">
            <v>NC</v>
          </cell>
          <cell r="M2496" t="str">
            <v>V</v>
          </cell>
          <cell r="N2496">
            <v>38461.761469907404</v>
          </cell>
          <cell r="O2496" t="str">
            <v>GCHATEAUGIRON</v>
          </cell>
          <cell r="P2496">
            <v>38681.436435185184</v>
          </cell>
        </row>
        <row r="2497">
          <cell r="A2497" t="str">
            <v>1991</v>
          </cell>
          <cell r="B2497" t="str">
            <v>SK</v>
          </cell>
          <cell r="C2497" t="str">
            <v>SO_SC</v>
          </cell>
          <cell r="D2497" t="str">
            <v>A00</v>
          </cell>
          <cell r="E2497" t="str">
            <v>FTE</v>
          </cell>
          <cell r="F2497" t="str">
            <v>T</v>
          </cell>
          <cell r="G2497" t="str">
            <v>TOTAL</v>
          </cell>
          <cell r="H2497" t="str">
            <v>RSE</v>
          </cell>
          <cell r="J2497" t="str">
            <v>:</v>
          </cell>
          <cell r="K2497" t="str">
            <v>NC</v>
          </cell>
          <cell r="M2497" t="str">
            <v>V</v>
          </cell>
          <cell r="N2497">
            <v>38461.761469907404</v>
          </cell>
          <cell r="O2497" t="str">
            <v>GCHATEAUGIRON</v>
          </cell>
          <cell r="P2497">
            <v>38681.436342592591</v>
          </cell>
        </row>
        <row r="2498">
          <cell r="A2498" t="str">
            <v>1990</v>
          </cell>
          <cell r="B2498" t="str">
            <v>SK</v>
          </cell>
          <cell r="C2498" t="str">
            <v>SO_SC</v>
          </cell>
          <cell r="D2498" t="str">
            <v>A00</v>
          </cell>
          <cell r="E2498" t="str">
            <v>FTE</v>
          </cell>
          <cell r="F2498" t="str">
            <v>T</v>
          </cell>
          <cell r="G2498" t="str">
            <v>TOTAL</v>
          </cell>
          <cell r="H2498" t="str">
            <v>RSE</v>
          </cell>
          <cell r="J2498" t="str">
            <v>:</v>
          </cell>
          <cell r="K2498" t="str">
            <v>NC</v>
          </cell>
          <cell r="M2498" t="str">
            <v>V</v>
          </cell>
          <cell r="N2498">
            <v>38461.761469907404</v>
          </cell>
          <cell r="O2498" t="str">
            <v>GCHATEAUGIRON</v>
          </cell>
          <cell r="P2498">
            <v>38681.436273148145</v>
          </cell>
        </row>
        <row r="2499">
          <cell r="A2499" t="str">
            <v>1989</v>
          </cell>
          <cell r="B2499" t="str">
            <v>SK</v>
          </cell>
          <cell r="C2499" t="str">
            <v>SO_SC</v>
          </cell>
          <cell r="D2499" t="str">
            <v>A00</v>
          </cell>
          <cell r="E2499" t="str">
            <v>FTE</v>
          </cell>
          <cell r="F2499" t="str">
            <v>T</v>
          </cell>
          <cell r="G2499" t="str">
            <v>TOTAL</v>
          </cell>
          <cell r="H2499" t="str">
            <v>RSE</v>
          </cell>
          <cell r="J2499" t="str">
            <v>:</v>
          </cell>
          <cell r="K2499" t="str">
            <v>NC</v>
          </cell>
          <cell r="M2499" t="str">
            <v>V</v>
          </cell>
          <cell r="N2499">
            <v>38461.761469907404</v>
          </cell>
          <cell r="O2499" t="str">
            <v>GCHATEAUGIRON</v>
          </cell>
          <cell r="P2499">
            <v>38681.436203703706</v>
          </cell>
        </row>
        <row r="2500">
          <cell r="A2500" t="str">
            <v>1988</v>
          </cell>
          <cell r="B2500" t="str">
            <v>SK</v>
          </cell>
          <cell r="C2500" t="str">
            <v>SO_SC</v>
          </cell>
          <cell r="D2500" t="str">
            <v>A00</v>
          </cell>
          <cell r="E2500" t="str">
            <v>FTE</v>
          </cell>
          <cell r="F2500" t="str">
            <v>T</v>
          </cell>
          <cell r="G2500" t="str">
            <v>TOTAL</v>
          </cell>
          <cell r="H2500" t="str">
            <v>RSE</v>
          </cell>
          <cell r="J2500" t="str">
            <v>:</v>
          </cell>
          <cell r="K2500" t="str">
            <v>NC</v>
          </cell>
          <cell r="M2500" t="str">
            <v>V</v>
          </cell>
          <cell r="N2500">
            <v>38461.761469907404</v>
          </cell>
          <cell r="O2500" t="str">
            <v>GCHATEAUGIRON</v>
          </cell>
          <cell r="P2500">
            <v>38681.436145833337</v>
          </cell>
        </row>
        <row r="2501">
          <cell r="A2501" t="str">
            <v>1987</v>
          </cell>
          <cell r="B2501" t="str">
            <v>SK</v>
          </cell>
          <cell r="C2501" t="str">
            <v>SO_SC</v>
          </cell>
          <cell r="D2501" t="str">
            <v>A00</v>
          </cell>
          <cell r="E2501" t="str">
            <v>FTE</v>
          </cell>
          <cell r="F2501" t="str">
            <v>T</v>
          </cell>
          <cell r="G2501" t="str">
            <v>TOTAL</v>
          </cell>
          <cell r="H2501" t="str">
            <v>RSE</v>
          </cell>
          <cell r="J2501" t="str">
            <v>:</v>
          </cell>
          <cell r="K2501" t="str">
            <v>NC</v>
          </cell>
          <cell r="M2501" t="str">
            <v>V</v>
          </cell>
          <cell r="N2501">
            <v>38461.761469907404</v>
          </cell>
          <cell r="O2501" t="str">
            <v>GCHATEAUGIRON</v>
          </cell>
          <cell r="P2501">
            <v>38681.43608796296</v>
          </cell>
        </row>
        <row r="2502">
          <cell r="A2502" t="str">
            <v>1986</v>
          </cell>
          <cell r="B2502" t="str">
            <v>SK</v>
          </cell>
          <cell r="C2502" t="str">
            <v>SO_SC</v>
          </cell>
          <cell r="D2502" t="str">
            <v>A00</v>
          </cell>
          <cell r="E2502" t="str">
            <v>FTE</v>
          </cell>
          <cell r="F2502" t="str">
            <v>T</v>
          </cell>
          <cell r="G2502" t="str">
            <v>TOTAL</v>
          </cell>
          <cell r="H2502" t="str">
            <v>RSE</v>
          </cell>
          <cell r="J2502" t="str">
            <v>:</v>
          </cell>
          <cell r="K2502" t="str">
            <v>NC</v>
          </cell>
          <cell r="M2502" t="str">
            <v>V</v>
          </cell>
          <cell r="N2502">
            <v>38461.761469907404</v>
          </cell>
          <cell r="O2502" t="str">
            <v>GCHATEAUGIRON</v>
          </cell>
          <cell r="P2502">
            <v>38681.436041666668</v>
          </cell>
        </row>
        <row r="2503">
          <cell r="A2503" t="str">
            <v>1985</v>
          </cell>
          <cell r="B2503" t="str">
            <v>SK</v>
          </cell>
          <cell r="C2503" t="str">
            <v>SO_SC</v>
          </cell>
          <cell r="D2503" t="str">
            <v>A00</v>
          </cell>
          <cell r="E2503" t="str">
            <v>FTE</v>
          </cell>
          <cell r="F2503" t="str">
            <v>T</v>
          </cell>
          <cell r="G2503" t="str">
            <v>TOTAL</v>
          </cell>
          <cell r="H2503" t="str">
            <v>RSE</v>
          </cell>
          <cell r="J2503" t="str">
            <v>:</v>
          </cell>
          <cell r="K2503" t="str">
            <v>NC</v>
          </cell>
          <cell r="M2503" t="str">
            <v>V</v>
          </cell>
          <cell r="N2503">
            <v>38461.761469907404</v>
          </cell>
          <cell r="O2503" t="str">
            <v>GCHATEAUGIRON</v>
          </cell>
          <cell r="P2503">
            <v>38681.435995370368</v>
          </cell>
        </row>
        <row r="2504">
          <cell r="A2504" t="str">
            <v>1984</v>
          </cell>
          <cell r="B2504" t="str">
            <v>SK</v>
          </cell>
          <cell r="C2504" t="str">
            <v>SO_SC</v>
          </cell>
          <cell r="D2504" t="str">
            <v>A00</v>
          </cell>
          <cell r="E2504" t="str">
            <v>FTE</v>
          </cell>
          <cell r="F2504" t="str">
            <v>T</v>
          </cell>
          <cell r="G2504" t="str">
            <v>TOTAL</v>
          </cell>
          <cell r="H2504" t="str">
            <v>RSE</v>
          </cell>
          <cell r="J2504" t="str">
            <v>:</v>
          </cell>
          <cell r="K2504" t="str">
            <v>NC</v>
          </cell>
          <cell r="M2504" t="str">
            <v>V</v>
          </cell>
          <cell r="N2504">
            <v>38461.761469907404</v>
          </cell>
          <cell r="O2504" t="str">
            <v>GCHATEAUGIRON</v>
          </cell>
          <cell r="P2504">
            <v>38681.435949074075</v>
          </cell>
        </row>
        <row r="2505">
          <cell r="A2505" t="str">
            <v>1983</v>
          </cell>
          <cell r="B2505" t="str">
            <v>SK</v>
          </cell>
          <cell r="C2505" t="str">
            <v>SO_SC</v>
          </cell>
          <cell r="D2505" t="str">
            <v>A00</v>
          </cell>
          <cell r="E2505" t="str">
            <v>FTE</v>
          </cell>
          <cell r="F2505" t="str">
            <v>T</v>
          </cell>
          <cell r="G2505" t="str">
            <v>TOTAL</v>
          </cell>
          <cell r="H2505" t="str">
            <v>RSE</v>
          </cell>
          <cell r="J2505" t="str">
            <v>:</v>
          </cell>
          <cell r="K2505" t="str">
            <v>NC</v>
          </cell>
          <cell r="M2505" t="str">
            <v>V</v>
          </cell>
          <cell r="N2505">
            <v>38461.761469907404</v>
          </cell>
          <cell r="O2505" t="str">
            <v>GCHATEAUGIRON</v>
          </cell>
          <cell r="P2505">
            <v>38681.435914351852</v>
          </cell>
        </row>
        <row r="2506">
          <cell r="A2506" t="str">
            <v>1982</v>
          </cell>
          <cell r="B2506" t="str">
            <v>SK</v>
          </cell>
          <cell r="C2506" t="str">
            <v>SO_SC</v>
          </cell>
          <cell r="D2506" t="str">
            <v>A00</v>
          </cell>
          <cell r="E2506" t="str">
            <v>FTE</v>
          </cell>
          <cell r="F2506" t="str">
            <v>T</v>
          </cell>
          <cell r="G2506" t="str">
            <v>TOTAL</v>
          </cell>
          <cell r="H2506" t="str">
            <v>RSE</v>
          </cell>
          <cell r="J2506" t="str">
            <v>:</v>
          </cell>
          <cell r="K2506" t="str">
            <v>NC</v>
          </cell>
          <cell r="M2506" t="str">
            <v>V</v>
          </cell>
          <cell r="N2506">
            <v>38461.761469907404</v>
          </cell>
          <cell r="O2506" t="str">
            <v>GCHATEAUGIRON</v>
          </cell>
          <cell r="P2506">
            <v>38681.435879629629</v>
          </cell>
        </row>
        <row r="2507">
          <cell r="A2507" t="str">
            <v>1981</v>
          </cell>
          <cell r="B2507" t="str">
            <v>SK</v>
          </cell>
          <cell r="C2507" t="str">
            <v>SO_SC</v>
          </cell>
          <cell r="D2507" t="str">
            <v>A00</v>
          </cell>
          <cell r="E2507" t="str">
            <v>FTE</v>
          </cell>
          <cell r="F2507" t="str">
            <v>T</v>
          </cell>
          <cell r="G2507" t="str">
            <v>TOTAL</v>
          </cell>
          <cell r="H2507" t="str">
            <v>RSE</v>
          </cell>
          <cell r="J2507" t="str">
            <v>:</v>
          </cell>
          <cell r="K2507" t="str">
            <v>NC</v>
          </cell>
          <cell r="M2507" t="str">
            <v>V</v>
          </cell>
          <cell r="N2507">
            <v>38461.761469907404</v>
          </cell>
          <cell r="O2507" t="str">
            <v>GCHATEAUGIRON</v>
          </cell>
          <cell r="P2507">
            <v>38681.435856481483</v>
          </cell>
        </row>
        <row r="2508">
          <cell r="A2508" t="str">
            <v>1980</v>
          </cell>
          <cell r="B2508" t="str">
            <v>SK</v>
          </cell>
          <cell r="C2508" t="str">
            <v>SO_SC</v>
          </cell>
          <cell r="D2508" t="str">
            <v>A00</v>
          </cell>
          <cell r="E2508" t="str">
            <v>FTE</v>
          </cell>
          <cell r="F2508" t="str">
            <v>T</v>
          </cell>
          <cell r="G2508" t="str">
            <v>TOTAL</v>
          </cell>
          <cell r="H2508" t="str">
            <v>RSE</v>
          </cell>
          <cell r="J2508" t="str">
            <v>:</v>
          </cell>
          <cell r="K2508" t="str">
            <v>NC</v>
          </cell>
          <cell r="M2508" t="str">
            <v>V</v>
          </cell>
          <cell r="N2508">
            <v>38461.761469907404</v>
          </cell>
          <cell r="O2508" t="str">
            <v>GCHATEAUGIRON</v>
          </cell>
          <cell r="P2508">
            <v>38681.435833333337</v>
          </cell>
        </row>
        <row r="2509">
          <cell r="A2509" t="str">
            <v>2002</v>
          </cell>
          <cell r="B2509" t="str">
            <v>BG</v>
          </cell>
          <cell r="C2509" t="str">
            <v>SO_SC</v>
          </cell>
          <cell r="D2509" t="str">
            <v>A00</v>
          </cell>
          <cell r="E2509" t="str">
            <v>FTE</v>
          </cell>
          <cell r="F2509" t="str">
            <v>T</v>
          </cell>
          <cell r="G2509" t="str">
            <v>TOTAL</v>
          </cell>
          <cell r="H2509" t="str">
            <v>RSE</v>
          </cell>
          <cell r="I2509">
            <v>753</v>
          </cell>
          <cell r="K2509" t="str">
            <v>MS</v>
          </cell>
          <cell r="M2509" t="str">
            <v>V</v>
          </cell>
          <cell r="N2509">
            <v>38461.761469907404</v>
          </cell>
          <cell r="O2509" t="str">
            <v>GCHATEAUGIRON</v>
          </cell>
          <cell r="P2509">
            <v>38681.438159722224</v>
          </cell>
          <cell r="Q2509" t="str">
            <v>gchateaug</v>
          </cell>
        </row>
        <row r="2510">
          <cell r="A2510" t="str">
            <v>2001</v>
          </cell>
          <cell r="B2510" t="str">
            <v>BG</v>
          </cell>
          <cell r="C2510" t="str">
            <v>SO_SC</v>
          </cell>
          <cell r="D2510" t="str">
            <v>A00</v>
          </cell>
          <cell r="E2510" t="str">
            <v>FTE</v>
          </cell>
          <cell r="F2510" t="str">
            <v>T</v>
          </cell>
          <cell r="G2510" t="str">
            <v>TOTAL</v>
          </cell>
          <cell r="H2510" t="str">
            <v>RSE</v>
          </cell>
          <cell r="I2510">
            <v>714</v>
          </cell>
          <cell r="K2510" t="str">
            <v>NC</v>
          </cell>
          <cell r="M2510" t="str">
            <v>V</v>
          </cell>
          <cell r="N2510">
            <v>38461.761469907404</v>
          </cell>
          <cell r="O2510" t="str">
            <v>GCHATEAUGIRON</v>
          </cell>
          <cell r="P2510">
            <v>38681.437858796293</v>
          </cell>
        </row>
        <row r="2511">
          <cell r="A2511" t="str">
            <v>2000</v>
          </cell>
          <cell r="B2511" t="str">
            <v>BG</v>
          </cell>
          <cell r="C2511" t="str">
            <v>SO_SC</v>
          </cell>
          <cell r="D2511" t="str">
            <v>A00</v>
          </cell>
          <cell r="E2511" t="str">
            <v>FTE</v>
          </cell>
          <cell r="F2511" t="str">
            <v>T</v>
          </cell>
          <cell r="G2511" t="str">
            <v>TOTAL</v>
          </cell>
          <cell r="H2511" t="str">
            <v>RSE</v>
          </cell>
          <cell r="I2511">
            <v>518</v>
          </cell>
          <cell r="K2511" t="str">
            <v>NC</v>
          </cell>
          <cell r="M2511" t="str">
            <v>V</v>
          </cell>
          <cell r="N2511">
            <v>38461.761469907404</v>
          </cell>
          <cell r="O2511" t="str">
            <v>GCHATEAUGIRON</v>
          </cell>
          <cell r="P2511">
            <v>38681.437627314815</v>
          </cell>
        </row>
        <row r="2512">
          <cell r="A2512" t="str">
            <v>1999</v>
          </cell>
          <cell r="B2512" t="str">
            <v>BG</v>
          </cell>
          <cell r="C2512" t="str">
            <v>SO_SC</v>
          </cell>
          <cell r="D2512" t="str">
            <v>A00</v>
          </cell>
          <cell r="E2512" t="str">
            <v>FTE</v>
          </cell>
          <cell r="F2512" t="str">
            <v>T</v>
          </cell>
          <cell r="G2512" t="str">
            <v>TOTAL</v>
          </cell>
          <cell r="H2512" t="str">
            <v>RSE</v>
          </cell>
          <cell r="I2512">
            <v>1513</v>
          </cell>
          <cell r="J2512" t="str">
            <v>i</v>
          </cell>
          <cell r="K2512" t="str">
            <v>NC</v>
          </cell>
          <cell r="M2512" t="str">
            <v>V</v>
          </cell>
          <cell r="N2512">
            <v>38461.761469907404</v>
          </cell>
          <cell r="O2512" t="str">
            <v>GCHATEAUGIRON</v>
          </cell>
          <cell r="P2512">
            <v>38681.437384259261</v>
          </cell>
        </row>
        <row r="2513">
          <cell r="A2513" t="str">
            <v>1998</v>
          </cell>
          <cell r="B2513" t="str">
            <v>BG</v>
          </cell>
          <cell r="C2513" t="str">
            <v>SO_SC</v>
          </cell>
          <cell r="D2513" t="str">
            <v>A00</v>
          </cell>
          <cell r="E2513" t="str">
            <v>FTE</v>
          </cell>
          <cell r="F2513" t="str">
            <v>T</v>
          </cell>
          <cell r="G2513" t="str">
            <v>TOTAL</v>
          </cell>
          <cell r="H2513" t="str">
            <v>RSE</v>
          </cell>
          <cell r="I2513">
            <v>1644</v>
          </cell>
          <cell r="J2513" t="str">
            <v>i</v>
          </cell>
          <cell r="K2513" t="str">
            <v>NC</v>
          </cell>
          <cell r="M2513" t="str">
            <v>V</v>
          </cell>
          <cell r="N2513">
            <v>38461.761469907404</v>
          </cell>
          <cell r="O2513" t="str">
            <v>GCHATEAUGIRON</v>
          </cell>
          <cell r="P2513">
            <v>38681.437164351853</v>
          </cell>
        </row>
        <row r="2514">
          <cell r="A2514" t="str">
            <v>1997</v>
          </cell>
          <cell r="B2514" t="str">
            <v>BG</v>
          </cell>
          <cell r="C2514" t="str">
            <v>SO_SC</v>
          </cell>
          <cell r="D2514" t="str">
            <v>A00</v>
          </cell>
          <cell r="E2514" t="str">
            <v>FTE</v>
          </cell>
          <cell r="F2514" t="str">
            <v>T</v>
          </cell>
          <cell r="G2514" t="str">
            <v>TOTAL</v>
          </cell>
          <cell r="H2514" t="str">
            <v>RSE</v>
          </cell>
          <cell r="I2514">
            <v>1867</v>
          </cell>
          <cell r="J2514" t="str">
            <v>i</v>
          </cell>
          <cell r="K2514" t="str">
            <v>NC</v>
          </cell>
          <cell r="M2514" t="str">
            <v>V</v>
          </cell>
          <cell r="N2514">
            <v>38461.761469907404</v>
          </cell>
          <cell r="O2514" t="str">
            <v>GCHATEAUGIRON</v>
          </cell>
          <cell r="P2514">
            <v>38681.436967592592</v>
          </cell>
        </row>
        <row r="2515">
          <cell r="A2515" t="str">
            <v>1996</v>
          </cell>
          <cell r="B2515" t="str">
            <v>BG</v>
          </cell>
          <cell r="C2515" t="str">
            <v>SO_SC</v>
          </cell>
          <cell r="D2515" t="str">
            <v>A00</v>
          </cell>
          <cell r="E2515" t="str">
            <v>FTE</v>
          </cell>
          <cell r="F2515" t="str">
            <v>T</v>
          </cell>
          <cell r="G2515" t="str">
            <v>TOTAL</v>
          </cell>
          <cell r="H2515" t="str">
            <v>RSE</v>
          </cell>
          <cell r="I2515">
            <v>2426</v>
          </cell>
          <cell r="J2515" t="str">
            <v>i</v>
          </cell>
          <cell r="K2515" t="str">
            <v>NC</v>
          </cell>
          <cell r="M2515" t="str">
            <v>V</v>
          </cell>
          <cell r="N2515">
            <v>38461.761469907404</v>
          </cell>
          <cell r="O2515" t="str">
            <v>GCHATEAUGIRON</v>
          </cell>
          <cell r="P2515">
            <v>38681.43681712963</v>
          </cell>
        </row>
        <row r="2516">
          <cell r="A2516" t="str">
            <v>1995</v>
          </cell>
          <cell r="B2516" t="str">
            <v>BG</v>
          </cell>
          <cell r="C2516" t="str">
            <v>SO_SC</v>
          </cell>
          <cell r="D2516" t="str">
            <v>A00</v>
          </cell>
          <cell r="E2516" t="str">
            <v>FTE</v>
          </cell>
          <cell r="F2516" t="str">
            <v>T</v>
          </cell>
          <cell r="G2516" t="str">
            <v>TOTAL</v>
          </cell>
          <cell r="H2516" t="str">
            <v>RSE</v>
          </cell>
          <cell r="I2516">
            <v>2059</v>
          </cell>
          <cell r="J2516" t="str">
            <v>i</v>
          </cell>
          <cell r="K2516" t="str">
            <v>NC</v>
          </cell>
          <cell r="M2516" t="str">
            <v>V</v>
          </cell>
          <cell r="N2516">
            <v>38461.761469907404</v>
          </cell>
          <cell r="O2516" t="str">
            <v>GCHATEAUGIRON</v>
          </cell>
          <cell r="P2516">
            <v>38681.436666666668</v>
          </cell>
        </row>
        <row r="2517">
          <cell r="A2517" t="str">
            <v>1994</v>
          </cell>
          <cell r="B2517" t="str">
            <v>BG</v>
          </cell>
          <cell r="C2517" t="str">
            <v>SO_SC</v>
          </cell>
          <cell r="D2517" t="str">
            <v>A00</v>
          </cell>
          <cell r="E2517" t="str">
            <v>FTE</v>
          </cell>
          <cell r="F2517" t="str">
            <v>T</v>
          </cell>
          <cell r="G2517" t="str">
            <v>TOTAL</v>
          </cell>
          <cell r="H2517" t="str">
            <v>RSE</v>
          </cell>
          <cell r="I2517">
            <v>2020</v>
          </cell>
          <cell r="J2517" t="str">
            <v>i</v>
          </cell>
          <cell r="K2517" t="str">
            <v>NC</v>
          </cell>
          <cell r="M2517" t="str">
            <v>V</v>
          </cell>
          <cell r="N2517">
            <v>38461.761469907404</v>
          </cell>
          <cell r="O2517" t="str">
            <v>GCHATEAUGIRON</v>
          </cell>
          <cell r="P2517">
            <v>38681.436539351853</v>
          </cell>
        </row>
        <row r="2518">
          <cell r="A2518" t="str">
            <v>1993</v>
          </cell>
          <cell r="B2518" t="str">
            <v>BG</v>
          </cell>
          <cell r="C2518" t="str">
            <v>SO_SC</v>
          </cell>
          <cell r="D2518" t="str">
            <v>A00</v>
          </cell>
          <cell r="E2518" t="str">
            <v>FTE</v>
          </cell>
          <cell r="F2518" t="str">
            <v>T</v>
          </cell>
          <cell r="G2518" t="str">
            <v>TOTAL</v>
          </cell>
          <cell r="H2518" t="str">
            <v>RSE</v>
          </cell>
          <cell r="I2518">
            <v>4275</v>
          </cell>
          <cell r="J2518" t="str">
            <v>i</v>
          </cell>
          <cell r="K2518" t="str">
            <v>NC</v>
          </cell>
          <cell r="M2518" t="str">
            <v>V</v>
          </cell>
          <cell r="N2518">
            <v>38461.761469907404</v>
          </cell>
          <cell r="O2518" t="str">
            <v>GCHATEAUGIRON</v>
          </cell>
          <cell r="P2518">
            <v>38681.43644675926</v>
          </cell>
        </row>
        <row r="2519">
          <cell r="A2519" t="str">
            <v>1992</v>
          </cell>
          <cell r="B2519" t="str">
            <v>BG</v>
          </cell>
          <cell r="C2519" t="str">
            <v>SO_SC</v>
          </cell>
          <cell r="D2519" t="str">
            <v>A00</v>
          </cell>
          <cell r="E2519" t="str">
            <v>FTE</v>
          </cell>
          <cell r="F2519" t="str">
            <v>T</v>
          </cell>
          <cell r="G2519" t="str">
            <v>TOTAL</v>
          </cell>
          <cell r="H2519" t="str">
            <v>RSE</v>
          </cell>
          <cell r="J2519" t="str">
            <v>:</v>
          </cell>
          <cell r="K2519" t="str">
            <v>NC</v>
          </cell>
          <cell r="M2519" t="str">
            <v>V</v>
          </cell>
          <cell r="N2519">
            <v>38461.761469907404</v>
          </cell>
          <cell r="O2519" t="str">
            <v>GCHATEAUGIRON</v>
          </cell>
          <cell r="P2519">
            <v>38681.436354166668</v>
          </cell>
        </row>
        <row r="2520">
          <cell r="A2520" t="str">
            <v>1991</v>
          </cell>
          <cell r="B2520" t="str">
            <v>BG</v>
          </cell>
          <cell r="C2520" t="str">
            <v>SO_SC</v>
          </cell>
          <cell r="D2520" t="str">
            <v>A00</v>
          </cell>
          <cell r="E2520" t="str">
            <v>FTE</v>
          </cell>
          <cell r="F2520" t="str">
            <v>T</v>
          </cell>
          <cell r="G2520" t="str">
            <v>TOTAL</v>
          </cell>
          <cell r="H2520" t="str">
            <v>RSE</v>
          </cell>
          <cell r="J2520" t="str">
            <v>:</v>
          </cell>
          <cell r="K2520" t="str">
            <v>NC</v>
          </cell>
          <cell r="M2520" t="str">
            <v>V</v>
          </cell>
          <cell r="N2520">
            <v>38461.761469907404</v>
          </cell>
          <cell r="O2520" t="str">
            <v>GCHATEAUGIRON</v>
          </cell>
          <cell r="P2520">
            <v>38681.436284722222</v>
          </cell>
        </row>
        <row r="2521">
          <cell r="A2521" t="str">
            <v>1990</v>
          </cell>
          <cell r="B2521" t="str">
            <v>BG</v>
          </cell>
          <cell r="C2521" t="str">
            <v>SO_SC</v>
          </cell>
          <cell r="D2521" t="str">
            <v>A00</v>
          </cell>
          <cell r="E2521" t="str">
            <v>FTE</v>
          </cell>
          <cell r="F2521" t="str">
            <v>T</v>
          </cell>
          <cell r="G2521" t="str">
            <v>TOTAL</v>
          </cell>
          <cell r="H2521" t="str">
            <v>RSE</v>
          </cell>
          <cell r="J2521" t="str">
            <v>:</v>
          </cell>
          <cell r="K2521" t="str">
            <v>NC</v>
          </cell>
          <cell r="M2521" t="str">
            <v>V</v>
          </cell>
          <cell r="N2521">
            <v>38461.761469907404</v>
          </cell>
          <cell r="O2521" t="str">
            <v>GCHATEAUGIRON</v>
          </cell>
          <cell r="P2521">
            <v>38681.436203703706</v>
          </cell>
        </row>
        <row r="2522">
          <cell r="A2522" t="str">
            <v>1989</v>
          </cell>
          <cell r="B2522" t="str">
            <v>BG</v>
          </cell>
          <cell r="C2522" t="str">
            <v>SO_SC</v>
          </cell>
          <cell r="D2522" t="str">
            <v>A00</v>
          </cell>
          <cell r="E2522" t="str">
            <v>FTE</v>
          </cell>
          <cell r="F2522" t="str">
            <v>T</v>
          </cell>
          <cell r="G2522" t="str">
            <v>TOTAL</v>
          </cell>
          <cell r="H2522" t="str">
            <v>RSE</v>
          </cell>
          <cell r="J2522" t="str">
            <v>:</v>
          </cell>
          <cell r="K2522" t="str">
            <v>NC</v>
          </cell>
          <cell r="M2522" t="str">
            <v>V</v>
          </cell>
          <cell r="N2522">
            <v>38461.761469907404</v>
          </cell>
          <cell r="O2522" t="str">
            <v>GCHATEAUGIRON</v>
          </cell>
          <cell r="P2522">
            <v>38681.436145833337</v>
          </cell>
        </row>
        <row r="2523">
          <cell r="A2523" t="str">
            <v>1988</v>
          </cell>
          <cell r="B2523" t="str">
            <v>BG</v>
          </cell>
          <cell r="C2523" t="str">
            <v>SO_SC</v>
          </cell>
          <cell r="D2523" t="str">
            <v>A00</v>
          </cell>
          <cell r="E2523" t="str">
            <v>FTE</v>
          </cell>
          <cell r="F2523" t="str">
            <v>T</v>
          </cell>
          <cell r="G2523" t="str">
            <v>TOTAL</v>
          </cell>
          <cell r="H2523" t="str">
            <v>RSE</v>
          </cell>
          <cell r="J2523" t="str">
            <v>:</v>
          </cell>
          <cell r="K2523" t="str">
            <v>NC</v>
          </cell>
          <cell r="M2523" t="str">
            <v>V</v>
          </cell>
          <cell r="N2523">
            <v>38461.761469907404</v>
          </cell>
          <cell r="O2523" t="str">
            <v>GCHATEAUGIRON</v>
          </cell>
          <cell r="P2523">
            <v>38681.436099537037</v>
          </cell>
        </row>
        <row r="2524">
          <cell r="A2524" t="str">
            <v>1987</v>
          </cell>
          <cell r="B2524" t="str">
            <v>BG</v>
          </cell>
          <cell r="C2524" t="str">
            <v>SO_SC</v>
          </cell>
          <cell r="D2524" t="str">
            <v>A00</v>
          </cell>
          <cell r="E2524" t="str">
            <v>FTE</v>
          </cell>
          <cell r="F2524" t="str">
            <v>T</v>
          </cell>
          <cell r="G2524" t="str">
            <v>TOTAL</v>
          </cell>
          <cell r="H2524" t="str">
            <v>RSE</v>
          </cell>
          <cell r="J2524" t="str">
            <v>:</v>
          </cell>
          <cell r="K2524" t="str">
            <v>NC</v>
          </cell>
          <cell r="M2524" t="str">
            <v>V</v>
          </cell>
          <cell r="N2524">
            <v>38461.761469907404</v>
          </cell>
          <cell r="O2524" t="str">
            <v>GCHATEAUGIRON</v>
          </cell>
          <cell r="P2524">
            <v>38681.436041666668</v>
          </cell>
        </row>
        <row r="2525">
          <cell r="A2525" t="str">
            <v>1986</v>
          </cell>
          <cell r="B2525" t="str">
            <v>BG</v>
          </cell>
          <cell r="C2525" t="str">
            <v>SO_SC</v>
          </cell>
          <cell r="D2525" t="str">
            <v>A00</v>
          </cell>
          <cell r="E2525" t="str">
            <v>FTE</v>
          </cell>
          <cell r="F2525" t="str">
            <v>T</v>
          </cell>
          <cell r="G2525" t="str">
            <v>TOTAL</v>
          </cell>
          <cell r="H2525" t="str">
            <v>RSE</v>
          </cell>
          <cell r="J2525" t="str">
            <v>:</v>
          </cell>
          <cell r="K2525" t="str">
            <v>NC</v>
          </cell>
          <cell r="M2525" t="str">
            <v>V</v>
          </cell>
          <cell r="N2525">
            <v>38461.761469907404</v>
          </cell>
          <cell r="O2525" t="str">
            <v>GCHATEAUGIRON</v>
          </cell>
          <cell r="P2525">
            <v>38681.435995370368</v>
          </cell>
        </row>
        <row r="2526">
          <cell r="A2526" t="str">
            <v>1985</v>
          </cell>
          <cell r="B2526" t="str">
            <v>BG</v>
          </cell>
          <cell r="C2526" t="str">
            <v>SO_SC</v>
          </cell>
          <cell r="D2526" t="str">
            <v>A00</v>
          </cell>
          <cell r="E2526" t="str">
            <v>FTE</v>
          </cell>
          <cell r="F2526" t="str">
            <v>T</v>
          </cell>
          <cell r="G2526" t="str">
            <v>TOTAL</v>
          </cell>
          <cell r="H2526" t="str">
            <v>RSE</v>
          </cell>
          <cell r="J2526" t="str">
            <v>:</v>
          </cell>
          <cell r="K2526" t="str">
            <v>NC</v>
          </cell>
          <cell r="M2526" t="str">
            <v>V</v>
          </cell>
          <cell r="N2526">
            <v>38461.761469907404</v>
          </cell>
          <cell r="O2526" t="str">
            <v>GCHATEAUGIRON</v>
          </cell>
          <cell r="P2526">
            <v>38681.435960648145</v>
          </cell>
        </row>
        <row r="2527">
          <cell r="A2527" t="str">
            <v>1984</v>
          </cell>
          <cell r="B2527" t="str">
            <v>BG</v>
          </cell>
          <cell r="C2527" t="str">
            <v>SO_SC</v>
          </cell>
          <cell r="D2527" t="str">
            <v>A00</v>
          </cell>
          <cell r="E2527" t="str">
            <v>FTE</v>
          </cell>
          <cell r="F2527" t="str">
            <v>T</v>
          </cell>
          <cell r="G2527" t="str">
            <v>TOTAL</v>
          </cell>
          <cell r="H2527" t="str">
            <v>RSE</v>
          </cell>
          <cell r="J2527" t="str">
            <v>:</v>
          </cell>
          <cell r="K2527" t="str">
            <v>NC</v>
          </cell>
          <cell r="M2527" t="str">
            <v>V</v>
          </cell>
          <cell r="N2527">
            <v>38461.761469907404</v>
          </cell>
          <cell r="O2527" t="str">
            <v>GCHATEAUGIRON</v>
          </cell>
          <cell r="P2527">
            <v>38681.435925925929</v>
          </cell>
        </row>
        <row r="2528">
          <cell r="A2528" t="str">
            <v>1983</v>
          </cell>
          <cell r="B2528" t="str">
            <v>BG</v>
          </cell>
          <cell r="C2528" t="str">
            <v>SO_SC</v>
          </cell>
          <cell r="D2528" t="str">
            <v>A00</v>
          </cell>
          <cell r="E2528" t="str">
            <v>FTE</v>
          </cell>
          <cell r="F2528" t="str">
            <v>T</v>
          </cell>
          <cell r="G2528" t="str">
            <v>TOTAL</v>
          </cell>
          <cell r="H2528" t="str">
            <v>RSE</v>
          </cell>
          <cell r="J2528" t="str">
            <v>:</v>
          </cell>
          <cell r="K2528" t="str">
            <v>NC</v>
          </cell>
          <cell r="M2528" t="str">
            <v>V</v>
          </cell>
          <cell r="N2528">
            <v>38461.761469907404</v>
          </cell>
          <cell r="O2528" t="str">
            <v>GCHATEAUGIRON</v>
          </cell>
          <cell r="P2528">
            <v>38681.435891203706</v>
          </cell>
        </row>
        <row r="2529">
          <cell r="A2529" t="str">
            <v>1982</v>
          </cell>
          <cell r="B2529" t="str">
            <v>BG</v>
          </cell>
          <cell r="C2529" t="str">
            <v>SO_SC</v>
          </cell>
          <cell r="D2529" t="str">
            <v>A00</v>
          </cell>
          <cell r="E2529" t="str">
            <v>FTE</v>
          </cell>
          <cell r="F2529" t="str">
            <v>T</v>
          </cell>
          <cell r="G2529" t="str">
            <v>TOTAL</v>
          </cell>
          <cell r="H2529" t="str">
            <v>RSE</v>
          </cell>
          <cell r="J2529" t="str">
            <v>:</v>
          </cell>
          <cell r="K2529" t="str">
            <v>NC</v>
          </cell>
          <cell r="M2529" t="str">
            <v>V</v>
          </cell>
          <cell r="N2529">
            <v>38461.761469907404</v>
          </cell>
          <cell r="O2529" t="str">
            <v>GCHATEAUGIRON</v>
          </cell>
          <cell r="P2529">
            <v>38681.435856481483</v>
          </cell>
        </row>
        <row r="2530">
          <cell r="A2530" t="str">
            <v>1981</v>
          </cell>
          <cell r="B2530" t="str">
            <v>BG</v>
          </cell>
          <cell r="C2530" t="str">
            <v>SO_SC</v>
          </cell>
          <cell r="D2530" t="str">
            <v>A00</v>
          </cell>
          <cell r="E2530" t="str">
            <v>FTE</v>
          </cell>
          <cell r="F2530" t="str">
            <v>T</v>
          </cell>
          <cell r="G2530" t="str">
            <v>TOTAL</v>
          </cell>
          <cell r="H2530" t="str">
            <v>RSE</v>
          </cell>
          <cell r="J2530" t="str">
            <v>:</v>
          </cell>
          <cell r="K2530" t="str">
            <v>NC</v>
          </cell>
          <cell r="M2530" t="str">
            <v>V</v>
          </cell>
          <cell r="N2530">
            <v>38461.761469907404</v>
          </cell>
          <cell r="O2530" t="str">
            <v>GCHATEAUGIRON</v>
          </cell>
          <cell r="P2530">
            <v>38681.435833333337</v>
          </cell>
        </row>
        <row r="2531">
          <cell r="A2531" t="str">
            <v>1980</v>
          </cell>
          <cell r="B2531" t="str">
            <v>BG</v>
          </cell>
          <cell r="C2531" t="str">
            <v>SO_SC</v>
          </cell>
          <cell r="D2531" t="str">
            <v>A00</v>
          </cell>
          <cell r="E2531" t="str">
            <v>FTE</v>
          </cell>
          <cell r="F2531" t="str">
            <v>T</v>
          </cell>
          <cell r="G2531" t="str">
            <v>TOTAL</v>
          </cell>
          <cell r="H2531" t="str">
            <v>RSE</v>
          </cell>
          <cell r="J2531" t="str">
            <v>:</v>
          </cell>
          <cell r="K2531" t="str">
            <v>NC</v>
          </cell>
          <cell r="M2531" t="str">
            <v>V</v>
          </cell>
          <cell r="N2531">
            <v>38461.761469907404</v>
          </cell>
          <cell r="O2531" t="str">
            <v>GCHATEAUGIRON</v>
          </cell>
          <cell r="P2531">
            <v>38681.435810185183</v>
          </cell>
        </row>
        <row r="2532">
          <cell r="A2532" t="str">
            <v>2002</v>
          </cell>
          <cell r="B2532" t="str">
            <v>HR</v>
          </cell>
          <cell r="C2532" t="str">
            <v>SO_SC</v>
          </cell>
          <cell r="D2532" t="str">
            <v>A00</v>
          </cell>
          <cell r="E2532" t="str">
            <v>FTE</v>
          </cell>
          <cell r="F2532" t="str">
            <v>T</v>
          </cell>
          <cell r="G2532" t="str">
            <v>TOTAL</v>
          </cell>
          <cell r="H2532" t="str">
            <v>RSE</v>
          </cell>
          <cell r="I2532">
            <v>1445</v>
          </cell>
          <cell r="K2532" t="str">
            <v>MS</v>
          </cell>
          <cell r="M2532" t="str">
            <v>V</v>
          </cell>
          <cell r="N2532">
            <v>38461.761469907404</v>
          </cell>
          <cell r="O2532" t="str">
            <v>GCHATEAUGIRON</v>
          </cell>
          <cell r="P2532">
            <v>38681.438275462962</v>
          </cell>
          <cell r="Q2532" t="str">
            <v>gchateaug</v>
          </cell>
        </row>
        <row r="2533">
          <cell r="A2533" t="str">
            <v>2001</v>
          </cell>
          <cell r="B2533" t="str">
            <v>HR</v>
          </cell>
          <cell r="C2533" t="str">
            <v>SO_SC</v>
          </cell>
          <cell r="D2533" t="str">
            <v>A00</v>
          </cell>
          <cell r="E2533" t="str">
            <v>FTE</v>
          </cell>
          <cell r="F2533" t="str">
            <v>T</v>
          </cell>
          <cell r="G2533" t="str">
            <v>TOTAL</v>
          </cell>
          <cell r="H2533" t="str">
            <v>RSE</v>
          </cell>
          <cell r="J2533" t="str">
            <v>:</v>
          </cell>
          <cell r="K2533" t="str">
            <v>NC</v>
          </cell>
          <cell r="M2533" t="str">
            <v>V</v>
          </cell>
          <cell r="N2533">
            <v>38461.761469907404</v>
          </cell>
          <cell r="O2533" t="str">
            <v>GCHATEAUGIRON</v>
          </cell>
          <cell r="P2533">
            <v>38681.437962962962</v>
          </cell>
        </row>
        <row r="2534">
          <cell r="A2534" t="str">
            <v>2003</v>
          </cell>
          <cell r="B2534" t="str">
            <v>FR</v>
          </cell>
          <cell r="C2534" t="str">
            <v>NA_SC</v>
          </cell>
          <cell r="D2534" t="str">
            <v>A00</v>
          </cell>
          <cell r="E2534" t="str">
            <v>FTE</v>
          </cell>
          <cell r="F2534" t="str">
            <v>T</v>
          </cell>
          <cell r="G2534" t="str">
            <v>TOTAL</v>
          </cell>
          <cell r="H2534" t="str">
            <v>RSE</v>
          </cell>
          <cell r="J2534" t="str">
            <v>:</v>
          </cell>
          <cell r="K2534" t="str">
            <v>MS</v>
          </cell>
          <cell r="M2534" t="str">
            <v>V</v>
          </cell>
          <cell r="N2534">
            <v>38670.724953703706</v>
          </cell>
          <cell r="O2534" t="str">
            <v>czerr</v>
          </cell>
          <cell r="P2534">
            <v>38681.438460648147</v>
          </cell>
          <cell r="Q2534" t="str">
            <v>gchateaug</v>
          </cell>
        </row>
        <row r="2535">
          <cell r="A2535" t="str">
            <v>2003</v>
          </cell>
          <cell r="B2535" t="str">
            <v>FR</v>
          </cell>
          <cell r="C2535" t="str">
            <v>ME_SC</v>
          </cell>
          <cell r="D2535" t="str">
            <v>A00</v>
          </cell>
          <cell r="E2535" t="str">
            <v>FTE</v>
          </cell>
          <cell r="F2535" t="str">
            <v>T</v>
          </cell>
          <cell r="G2535" t="str">
            <v>TOTAL</v>
          </cell>
          <cell r="H2535" t="str">
            <v>RSE</v>
          </cell>
          <cell r="J2535" t="str">
            <v>:</v>
          </cell>
          <cell r="K2535" t="str">
            <v>MS</v>
          </cell>
          <cell r="M2535" t="str">
            <v>V</v>
          </cell>
          <cell r="N2535">
            <v>38670.724953703706</v>
          </cell>
          <cell r="O2535" t="str">
            <v>czerr</v>
          </cell>
          <cell r="P2535">
            <v>38681.438460648147</v>
          </cell>
          <cell r="Q2535" t="str">
            <v>gchateaug</v>
          </cell>
        </row>
        <row r="2536">
          <cell r="A2536" t="str">
            <v>2003</v>
          </cell>
          <cell r="B2536" t="str">
            <v>FR</v>
          </cell>
          <cell r="C2536" t="str">
            <v>EN_TE</v>
          </cell>
          <cell r="D2536" t="str">
            <v>A00</v>
          </cell>
          <cell r="E2536" t="str">
            <v>FTE</v>
          </cell>
          <cell r="F2536" t="str">
            <v>T</v>
          </cell>
          <cell r="G2536" t="str">
            <v>TOTAL</v>
          </cell>
          <cell r="H2536" t="str">
            <v>RSE</v>
          </cell>
          <cell r="J2536" t="str">
            <v>:</v>
          </cell>
          <cell r="K2536" t="str">
            <v>MS</v>
          </cell>
          <cell r="M2536" t="str">
            <v>V</v>
          </cell>
          <cell r="N2536">
            <v>38670.724953703706</v>
          </cell>
          <cell r="O2536" t="str">
            <v>czerr</v>
          </cell>
          <cell r="P2536">
            <v>38681.438460648147</v>
          </cell>
          <cell r="Q2536" t="str">
            <v>gchateaug</v>
          </cell>
        </row>
        <row r="2537">
          <cell r="A2537" t="str">
            <v>2003</v>
          </cell>
          <cell r="B2537" t="str">
            <v>FR</v>
          </cell>
          <cell r="C2537" t="str">
            <v>SO_SC</v>
          </cell>
          <cell r="D2537" t="str">
            <v>A00</v>
          </cell>
          <cell r="E2537" t="str">
            <v>FTE</v>
          </cell>
          <cell r="F2537" t="str">
            <v>T</v>
          </cell>
          <cell r="G2537" t="str">
            <v>TOTAL</v>
          </cell>
          <cell r="H2537" t="str">
            <v>RSE</v>
          </cell>
          <cell r="J2537" t="str">
            <v>:</v>
          </cell>
          <cell r="K2537" t="str">
            <v>MS</v>
          </cell>
          <cell r="M2537" t="str">
            <v>V</v>
          </cell>
          <cell r="N2537">
            <v>38670.724953703706</v>
          </cell>
          <cell r="O2537" t="str">
            <v>czerr</v>
          </cell>
          <cell r="P2537">
            <v>38681.438460648147</v>
          </cell>
          <cell r="Q2537" t="str">
            <v>gchateaug</v>
          </cell>
        </row>
        <row r="2538">
          <cell r="A2538" t="str">
            <v>2003</v>
          </cell>
          <cell r="B2538" t="str">
            <v>FR</v>
          </cell>
          <cell r="C2538" t="str">
            <v>AG_SC</v>
          </cell>
          <cell r="D2538" t="str">
            <v>A00</v>
          </cell>
          <cell r="E2538" t="str">
            <v>FTE</v>
          </cell>
          <cell r="F2538" t="str">
            <v>T</v>
          </cell>
          <cell r="G2538" t="str">
            <v>TOTAL</v>
          </cell>
          <cell r="H2538" t="str">
            <v>RSE</v>
          </cell>
          <cell r="J2538" t="str">
            <v>:</v>
          </cell>
          <cell r="K2538" t="str">
            <v>MS</v>
          </cell>
          <cell r="M2538" t="str">
            <v>V</v>
          </cell>
          <cell r="N2538">
            <v>38670.724953703706</v>
          </cell>
          <cell r="O2538" t="str">
            <v>czerr</v>
          </cell>
          <cell r="P2538">
            <v>38681.438460648147</v>
          </cell>
          <cell r="Q2538" t="str">
            <v>gchateaug</v>
          </cell>
        </row>
        <row r="2539">
          <cell r="A2539" t="str">
            <v>2003</v>
          </cell>
          <cell r="B2539" t="str">
            <v>FR</v>
          </cell>
          <cell r="C2539" t="str">
            <v>NSE</v>
          </cell>
          <cell r="D2539" t="str">
            <v>A00</v>
          </cell>
          <cell r="E2539" t="str">
            <v>FTE</v>
          </cell>
          <cell r="F2539" t="str">
            <v>T</v>
          </cell>
          <cell r="G2539" t="str">
            <v>TOTAL</v>
          </cell>
          <cell r="H2539" t="str">
            <v>RSE</v>
          </cell>
          <cell r="J2539" t="str">
            <v>:</v>
          </cell>
          <cell r="K2539" t="str">
            <v>MS</v>
          </cell>
          <cell r="M2539" t="str">
            <v>V</v>
          </cell>
          <cell r="N2539">
            <v>38670.724953703706</v>
          </cell>
          <cell r="O2539" t="str">
            <v>czerr</v>
          </cell>
          <cell r="P2539">
            <v>38681.438460648147</v>
          </cell>
          <cell r="Q2539" t="str">
            <v>gchateaug</v>
          </cell>
        </row>
        <row r="2540">
          <cell r="A2540" t="str">
            <v>2003</v>
          </cell>
          <cell r="B2540" t="str">
            <v>FR</v>
          </cell>
          <cell r="C2540" t="str">
            <v>SSH</v>
          </cell>
          <cell r="D2540" t="str">
            <v>A00</v>
          </cell>
          <cell r="E2540" t="str">
            <v>FTE</v>
          </cell>
          <cell r="F2540" t="str">
            <v>T</v>
          </cell>
          <cell r="G2540" t="str">
            <v>TOTAL</v>
          </cell>
          <cell r="H2540" t="str">
            <v>RSE</v>
          </cell>
          <cell r="J2540" t="str">
            <v>:</v>
          </cell>
          <cell r="K2540" t="str">
            <v>MS</v>
          </cell>
          <cell r="M2540" t="str">
            <v>V</v>
          </cell>
          <cell r="N2540">
            <v>38670.724953703706</v>
          </cell>
          <cell r="O2540" t="str">
            <v>czerr</v>
          </cell>
          <cell r="P2540">
            <v>38681.438460648147</v>
          </cell>
          <cell r="Q2540" t="str">
            <v>gchateaug</v>
          </cell>
        </row>
        <row r="2541">
          <cell r="A2541" t="str">
            <v>2003</v>
          </cell>
          <cell r="B2541" t="str">
            <v>FR</v>
          </cell>
          <cell r="C2541" t="str">
            <v>HUM</v>
          </cell>
          <cell r="D2541" t="str">
            <v>A00</v>
          </cell>
          <cell r="E2541" t="str">
            <v>FTE</v>
          </cell>
          <cell r="F2541" t="str">
            <v>T</v>
          </cell>
          <cell r="G2541" t="str">
            <v>TOTAL</v>
          </cell>
          <cell r="H2541" t="str">
            <v>RSE</v>
          </cell>
          <cell r="J2541" t="str">
            <v>:</v>
          </cell>
          <cell r="K2541" t="str">
            <v>MS</v>
          </cell>
          <cell r="M2541" t="str">
            <v>V</v>
          </cell>
          <cell r="N2541">
            <v>38670.724953703706</v>
          </cell>
          <cell r="O2541" t="str">
            <v>czerr</v>
          </cell>
          <cell r="P2541">
            <v>38681.438460648147</v>
          </cell>
          <cell r="Q2541" t="str">
            <v>gchateaug</v>
          </cell>
        </row>
        <row r="2542">
          <cell r="A2542" t="str">
            <v>2003</v>
          </cell>
          <cell r="B2542" t="str">
            <v>FR</v>
          </cell>
          <cell r="C2542" t="str">
            <v>NOT_CLAS</v>
          </cell>
          <cell r="D2542" t="str">
            <v>A00</v>
          </cell>
          <cell r="E2542" t="str">
            <v>FTE</v>
          </cell>
          <cell r="F2542" t="str">
            <v>T</v>
          </cell>
          <cell r="G2542" t="str">
            <v>TOTAL</v>
          </cell>
          <cell r="H2542" t="str">
            <v>RSE</v>
          </cell>
          <cell r="J2542" t="str">
            <v>:</v>
          </cell>
          <cell r="K2542" t="str">
            <v>MS</v>
          </cell>
          <cell r="M2542" t="str">
            <v>V</v>
          </cell>
          <cell r="N2542">
            <v>38670.724953703706</v>
          </cell>
          <cell r="O2542" t="str">
            <v>czerr</v>
          </cell>
          <cell r="P2542">
            <v>38681.438460648147</v>
          </cell>
          <cell r="Q2542" t="str">
            <v>gchateaug</v>
          </cell>
        </row>
        <row r="2543">
          <cell r="A2543" t="str">
            <v>2003</v>
          </cell>
          <cell r="B2543" t="str">
            <v>PL</v>
          </cell>
          <cell r="C2543" t="str">
            <v>NOT_CLAS</v>
          </cell>
          <cell r="D2543" t="str">
            <v>A00</v>
          </cell>
          <cell r="E2543" t="str">
            <v>FTE</v>
          </cell>
          <cell r="F2543" t="str">
            <v>T</v>
          </cell>
          <cell r="G2543" t="str">
            <v>TOTAL</v>
          </cell>
          <cell r="H2543" t="str">
            <v>RSE</v>
          </cell>
          <cell r="J2543" t="str">
            <v>-</v>
          </cell>
          <cell r="K2543" t="str">
            <v>MS</v>
          </cell>
          <cell r="M2543" t="str">
            <v>V</v>
          </cell>
          <cell r="N2543">
            <v>38670.724965277775</v>
          </cell>
          <cell r="O2543" t="str">
            <v>czerr</v>
          </cell>
          <cell r="P2543">
            <v>38681.438460648147</v>
          </cell>
          <cell r="Q2543" t="str">
            <v>gchateaug</v>
          </cell>
        </row>
        <row r="2544">
          <cell r="A2544" t="str">
            <v>1999</v>
          </cell>
          <cell r="B2544" t="str">
            <v>PT</v>
          </cell>
          <cell r="C2544" t="str">
            <v>SSH</v>
          </cell>
          <cell r="D2544" t="str">
            <v>A00</v>
          </cell>
          <cell r="E2544" t="str">
            <v>FTE</v>
          </cell>
          <cell r="F2544" t="str">
            <v>T</v>
          </cell>
          <cell r="G2544" t="str">
            <v>TOTAL</v>
          </cell>
          <cell r="H2544" t="str">
            <v>RSE</v>
          </cell>
          <cell r="J2544" t="str">
            <v>:</v>
          </cell>
          <cell r="K2544" t="str">
            <v>MS</v>
          </cell>
          <cell r="M2544" t="str">
            <v>V</v>
          </cell>
          <cell r="N2544">
            <v>38672.655590277776</v>
          </cell>
          <cell r="O2544" t="str">
            <v>gchateaug</v>
          </cell>
          <cell r="P2544">
            <v>38681.4375462963</v>
          </cell>
        </row>
        <row r="2545">
          <cell r="A2545" t="str">
            <v>1999</v>
          </cell>
          <cell r="B2545" t="str">
            <v>PT</v>
          </cell>
          <cell r="C2545" t="str">
            <v>NSE</v>
          </cell>
          <cell r="D2545" t="str">
            <v>A00</v>
          </cell>
          <cell r="E2545" t="str">
            <v>FTE</v>
          </cell>
          <cell r="F2545" t="str">
            <v>T</v>
          </cell>
          <cell r="G2545" t="str">
            <v>TOTAL</v>
          </cell>
          <cell r="H2545" t="str">
            <v>RSE</v>
          </cell>
          <cell r="J2545" t="str">
            <v>:</v>
          </cell>
          <cell r="K2545" t="str">
            <v>MS</v>
          </cell>
          <cell r="M2545" t="str">
            <v>V</v>
          </cell>
          <cell r="N2545">
            <v>38672.655590277776</v>
          </cell>
          <cell r="O2545" t="str">
            <v>gchateaug</v>
          </cell>
          <cell r="P2545">
            <v>38681.4375462963</v>
          </cell>
        </row>
        <row r="2546">
          <cell r="A2546" t="str">
            <v>1999</v>
          </cell>
          <cell r="B2546" t="str">
            <v>CY</v>
          </cell>
          <cell r="C2546" t="str">
            <v>SSH</v>
          </cell>
          <cell r="D2546" t="str">
            <v>A00</v>
          </cell>
          <cell r="E2546" t="str">
            <v>FTE</v>
          </cell>
          <cell r="F2546" t="str">
            <v>T</v>
          </cell>
          <cell r="G2546" t="str">
            <v>TOTAL</v>
          </cell>
          <cell r="H2546" t="str">
            <v>RSE</v>
          </cell>
          <cell r="I2546">
            <v>96</v>
          </cell>
          <cell r="K2546" t="str">
            <v>MS</v>
          </cell>
          <cell r="M2546" t="str">
            <v>V</v>
          </cell>
          <cell r="N2546">
            <v>38672.655590277776</v>
          </cell>
          <cell r="O2546" t="str">
            <v>gchateaug</v>
          </cell>
          <cell r="P2546">
            <v>38681.437395833331</v>
          </cell>
        </row>
        <row r="2547">
          <cell r="A2547" t="str">
            <v>1999</v>
          </cell>
          <cell r="B2547" t="str">
            <v>CZ</v>
          </cell>
          <cell r="C2547" t="str">
            <v>SSH</v>
          </cell>
          <cell r="D2547" t="str">
            <v>A00</v>
          </cell>
          <cell r="E2547" t="str">
            <v>FTE</v>
          </cell>
          <cell r="F2547" t="str">
            <v>T</v>
          </cell>
          <cell r="G2547" t="str">
            <v>TOTAL</v>
          </cell>
          <cell r="H2547" t="str">
            <v>RSE</v>
          </cell>
          <cell r="I2547">
            <v>1195</v>
          </cell>
          <cell r="K2547" t="str">
            <v>MS</v>
          </cell>
          <cell r="M2547" t="str">
            <v>V</v>
          </cell>
          <cell r="N2547">
            <v>38672.655590277776</v>
          </cell>
          <cell r="O2547" t="str">
            <v>gchateaug</v>
          </cell>
          <cell r="P2547">
            <v>38681.437418981484</v>
          </cell>
        </row>
        <row r="2548">
          <cell r="A2548" t="str">
            <v>1999</v>
          </cell>
          <cell r="B2548" t="str">
            <v>CZ</v>
          </cell>
          <cell r="C2548" t="str">
            <v>NSE</v>
          </cell>
          <cell r="D2548" t="str">
            <v>A00</v>
          </cell>
          <cell r="E2548" t="str">
            <v>FTE</v>
          </cell>
          <cell r="F2548" t="str">
            <v>T</v>
          </cell>
          <cell r="G2548" t="str">
            <v>TOTAL</v>
          </cell>
          <cell r="H2548" t="str">
            <v>RSE</v>
          </cell>
          <cell r="I2548">
            <v>12340</v>
          </cell>
          <cell r="K2548" t="str">
            <v>MS</v>
          </cell>
          <cell r="M2548" t="str">
            <v>V</v>
          </cell>
          <cell r="N2548">
            <v>38672.655590277776</v>
          </cell>
          <cell r="O2548" t="str">
            <v>gchateaug</v>
          </cell>
          <cell r="P2548">
            <v>38681.437418981484</v>
          </cell>
        </row>
        <row r="2549">
          <cell r="A2549" t="str">
            <v>1999</v>
          </cell>
          <cell r="B2549" t="str">
            <v>CY</v>
          </cell>
          <cell r="C2549" t="str">
            <v>NSE</v>
          </cell>
          <cell r="D2549" t="str">
            <v>A00</v>
          </cell>
          <cell r="E2549" t="str">
            <v>FTE</v>
          </cell>
          <cell r="F2549" t="str">
            <v>T</v>
          </cell>
          <cell r="G2549" t="str">
            <v>TOTAL</v>
          </cell>
          <cell r="H2549" t="str">
            <v>RSE</v>
          </cell>
          <cell r="I2549">
            <v>180</v>
          </cell>
          <cell r="K2549" t="str">
            <v>MS</v>
          </cell>
          <cell r="M2549" t="str">
            <v>V</v>
          </cell>
          <cell r="N2549">
            <v>38672.655590277776</v>
          </cell>
          <cell r="O2549" t="str">
            <v>gchateaug</v>
          </cell>
          <cell r="P2549">
            <v>38681.437395833331</v>
          </cell>
        </row>
        <row r="2550">
          <cell r="A2550" t="str">
            <v>1999</v>
          </cell>
          <cell r="B2550" t="str">
            <v>LT</v>
          </cell>
          <cell r="C2550" t="str">
            <v>SSH</v>
          </cell>
          <cell r="D2550" t="str">
            <v>A00</v>
          </cell>
          <cell r="E2550" t="str">
            <v>FTE</v>
          </cell>
          <cell r="F2550" t="str">
            <v>T</v>
          </cell>
          <cell r="G2550" t="str">
            <v>TOTAL</v>
          </cell>
          <cell r="H2550" t="str">
            <v>RSE</v>
          </cell>
          <cell r="I2550">
            <v>3278</v>
          </cell>
          <cell r="K2550" t="str">
            <v>MS</v>
          </cell>
          <cell r="M2550" t="str">
            <v>V</v>
          </cell>
          <cell r="N2550">
            <v>38672.655590277776</v>
          </cell>
          <cell r="O2550" t="str">
            <v>gchateaug</v>
          </cell>
          <cell r="P2550">
            <v>38681.4375</v>
          </cell>
        </row>
        <row r="2551">
          <cell r="A2551" t="str">
            <v>1998</v>
          </cell>
          <cell r="B2551" t="str">
            <v>PT</v>
          </cell>
          <cell r="C2551" t="str">
            <v>SSH</v>
          </cell>
          <cell r="D2551" t="str">
            <v>A00</v>
          </cell>
          <cell r="E2551" t="str">
            <v>FTE</v>
          </cell>
          <cell r="F2551" t="str">
            <v>T</v>
          </cell>
          <cell r="G2551" t="str">
            <v>TOTAL</v>
          </cell>
          <cell r="H2551" t="str">
            <v>RSE</v>
          </cell>
          <cell r="J2551" t="str">
            <v>:</v>
          </cell>
          <cell r="K2551" t="str">
            <v>MS</v>
          </cell>
          <cell r="M2551" t="str">
            <v>V</v>
          </cell>
          <cell r="N2551">
            <v>38672.655601851853</v>
          </cell>
          <cell r="O2551" t="str">
            <v>gchateaug</v>
          </cell>
          <cell r="P2551">
            <v>38681.437303240738</v>
          </cell>
        </row>
        <row r="2552">
          <cell r="A2552" t="str">
            <v>1998</v>
          </cell>
          <cell r="B2552" t="str">
            <v>PT</v>
          </cell>
          <cell r="C2552" t="str">
            <v>NSE</v>
          </cell>
          <cell r="D2552" t="str">
            <v>A00</v>
          </cell>
          <cell r="E2552" t="str">
            <v>FTE</v>
          </cell>
          <cell r="F2552" t="str">
            <v>T</v>
          </cell>
          <cell r="G2552" t="str">
            <v>TOTAL</v>
          </cell>
          <cell r="H2552" t="str">
            <v>RSE</v>
          </cell>
          <cell r="J2552" t="str">
            <v>:</v>
          </cell>
          <cell r="K2552" t="str">
            <v>MS</v>
          </cell>
          <cell r="M2552" t="str">
            <v>V</v>
          </cell>
          <cell r="N2552">
            <v>38672.655601851853</v>
          </cell>
          <cell r="O2552" t="str">
            <v>gchateaug</v>
          </cell>
          <cell r="P2552">
            <v>38681.437303240738</v>
          </cell>
        </row>
        <row r="2553">
          <cell r="A2553" t="str">
            <v>1998</v>
          </cell>
          <cell r="B2553" t="str">
            <v>CY</v>
          </cell>
          <cell r="C2553" t="str">
            <v>NSE</v>
          </cell>
          <cell r="D2553" t="str">
            <v>A00</v>
          </cell>
          <cell r="E2553" t="str">
            <v>FTE</v>
          </cell>
          <cell r="F2553" t="str">
            <v>T</v>
          </cell>
          <cell r="G2553" t="str">
            <v>TOTAL</v>
          </cell>
          <cell r="H2553" t="str">
            <v>RSE</v>
          </cell>
          <cell r="I2553">
            <v>152</v>
          </cell>
          <cell r="K2553" t="str">
            <v>MS</v>
          </cell>
          <cell r="M2553" t="str">
            <v>V</v>
          </cell>
          <cell r="N2553">
            <v>38672.655601851853</v>
          </cell>
          <cell r="O2553" t="str">
            <v>gchateaug</v>
          </cell>
          <cell r="P2553">
            <v>38681.437175925923</v>
          </cell>
        </row>
        <row r="2554">
          <cell r="A2554" t="str">
            <v>1998</v>
          </cell>
          <cell r="B2554" t="str">
            <v>SI</v>
          </cell>
          <cell r="C2554" t="str">
            <v>NSE</v>
          </cell>
          <cell r="D2554" t="str">
            <v>A00</v>
          </cell>
          <cell r="E2554" t="str">
            <v>FTE</v>
          </cell>
          <cell r="F2554" t="str">
            <v>T</v>
          </cell>
          <cell r="G2554" t="str">
            <v>TOTAL</v>
          </cell>
          <cell r="H2554" t="str">
            <v>RSE</v>
          </cell>
          <cell r="I2554">
            <v>3468</v>
          </cell>
          <cell r="K2554" t="str">
            <v>MS</v>
          </cell>
          <cell r="M2554" t="str">
            <v>V</v>
          </cell>
          <cell r="N2554">
            <v>38672.655601851853</v>
          </cell>
          <cell r="O2554" t="str">
            <v>gchateaug</v>
          </cell>
          <cell r="P2554">
            <v>38681.437337962961</v>
          </cell>
        </row>
        <row r="2555">
          <cell r="A2555" t="str">
            <v>1998</v>
          </cell>
          <cell r="B2555" t="str">
            <v>SK</v>
          </cell>
          <cell r="C2555" t="str">
            <v>SSH</v>
          </cell>
          <cell r="D2555" t="str">
            <v>A00</v>
          </cell>
          <cell r="E2555" t="str">
            <v>FTE</v>
          </cell>
          <cell r="F2555" t="str">
            <v>T</v>
          </cell>
          <cell r="G2555" t="str">
            <v>TOTAL</v>
          </cell>
          <cell r="H2555" t="str">
            <v>RSE</v>
          </cell>
          <cell r="I2555">
            <v>1602</v>
          </cell>
          <cell r="K2555" t="str">
            <v>MS</v>
          </cell>
          <cell r="M2555" t="str">
            <v>V</v>
          </cell>
          <cell r="N2555">
            <v>38672.655601851853</v>
          </cell>
          <cell r="O2555" t="str">
            <v>gchateaug</v>
          </cell>
          <cell r="P2555">
            <v>38681.437361111108</v>
          </cell>
        </row>
        <row r="2556">
          <cell r="A2556" t="str">
            <v>1998</v>
          </cell>
          <cell r="B2556" t="str">
            <v>SK</v>
          </cell>
          <cell r="C2556" t="str">
            <v>NSE</v>
          </cell>
          <cell r="D2556" t="str">
            <v>A00</v>
          </cell>
          <cell r="E2556" t="str">
            <v>FTE</v>
          </cell>
          <cell r="F2556" t="str">
            <v>T</v>
          </cell>
          <cell r="G2556" t="str">
            <v>TOTAL</v>
          </cell>
          <cell r="H2556" t="str">
            <v>RSE</v>
          </cell>
          <cell r="I2556">
            <v>8543</v>
          </cell>
          <cell r="K2556" t="str">
            <v>MS</v>
          </cell>
          <cell r="M2556" t="str">
            <v>V</v>
          </cell>
          <cell r="N2556">
            <v>38672.655601851853</v>
          </cell>
          <cell r="O2556" t="str">
            <v>gchateaug</v>
          </cell>
          <cell r="P2556">
            <v>38681.437349537038</v>
          </cell>
        </row>
        <row r="2557">
          <cell r="A2557" t="str">
            <v>1998</v>
          </cell>
          <cell r="B2557" t="str">
            <v>SI</v>
          </cell>
          <cell r="C2557" t="str">
            <v>SSH</v>
          </cell>
          <cell r="D2557" t="str">
            <v>A00</v>
          </cell>
          <cell r="E2557" t="str">
            <v>FTE</v>
          </cell>
          <cell r="F2557" t="str">
            <v>T</v>
          </cell>
          <cell r="G2557" t="str">
            <v>TOTAL</v>
          </cell>
          <cell r="H2557" t="str">
            <v>RSE</v>
          </cell>
          <cell r="I2557">
            <v>817</v>
          </cell>
          <cell r="K2557" t="str">
            <v>MS</v>
          </cell>
          <cell r="M2557" t="str">
            <v>V</v>
          </cell>
          <cell r="N2557">
            <v>38672.655601851853</v>
          </cell>
          <cell r="O2557" t="str">
            <v>gchateaug</v>
          </cell>
          <cell r="P2557">
            <v>38681.437337962961</v>
          </cell>
        </row>
        <row r="2558">
          <cell r="A2558" t="str">
            <v>1998</v>
          </cell>
          <cell r="B2558" t="str">
            <v>BG</v>
          </cell>
          <cell r="C2558" t="str">
            <v>SSH</v>
          </cell>
          <cell r="D2558" t="str">
            <v>A00</v>
          </cell>
          <cell r="E2558" t="str">
            <v>FTE</v>
          </cell>
          <cell r="F2558" t="str">
            <v>T</v>
          </cell>
          <cell r="G2558" t="str">
            <v>TOTAL</v>
          </cell>
          <cell r="H2558" t="str">
            <v>RSE</v>
          </cell>
          <cell r="I2558">
            <v>1644</v>
          </cell>
          <cell r="K2558" t="str">
            <v>MS</v>
          </cell>
          <cell r="M2558" t="str">
            <v>V</v>
          </cell>
          <cell r="N2558">
            <v>38672.655601851853</v>
          </cell>
          <cell r="O2558" t="str">
            <v>gchateaug</v>
          </cell>
          <cell r="P2558">
            <v>38681.437164351853</v>
          </cell>
        </row>
        <row r="2559">
          <cell r="A2559" t="str">
            <v>1998</v>
          </cell>
          <cell r="B2559" t="str">
            <v>RO</v>
          </cell>
          <cell r="C2559" t="str">
            <v>SSH</v>
          </cell>
          <cell r="D2559" t="str">
            <v>A00</v>
          </cell>
          <cell r="E2559" t="str">
            <v>FTE</v>
          </cell>
          <cell r="F2559" t="str">
            <v>T</v>
          </cell>
          <cell r="G2559" t="str">
            <v>TOTAL</v>
          </cell>
          <cell r="H2559" t="str">
            <v>RSE</v>
          </cell>
          <cell r="I2559">
            <v>1447</v>
          </cell>
          <cell r="K2559" t="str">
            <v>MS</v>
          </cell>
          <cell r="M2559" t="str">
            <v>V</v>
          </cell>
          <cell r="N2559">
            <v>38672.655601851853</v>
          </cell>
          <cell r="O2559" t="str">
            <v>gchateaug</v>
          </cell>
          <cell r="P2559">
            <v>38681.437314814815</v>
          </cell>
        </row>
        <row r="2560">
          <cell r="A2560" t="str">
            <v>1998</v>
          </cell>
          <cell r="B2560" t="str">
            <v>RO</v>
          </cell>
          <cell r="C2560" t="str">
            <v>NSE</v>
          </cell>
          <cell r="D2560" t="str">
            <v>A00</v>
          </cell>
          <cell r="E2560" t="str">
            <v>FTE</v>
          </cell>
          <cell r="F2560" t="str">
            <v>T</v>
          </cell>
          <cell r="G2560" t="str">
            <v>TOTAL</v>
          </cell>
          <cell r="H2560" t="str">
            <v>RSE</v>
          </cell>
          <cell r="I2560">
            <v>26047</v>
          </cell>
          <cell r="K2560" t="str">
            <v>MS</v>
          </cell>
          <cell r="M2560" t="str">
            <v>V</v>
          </cell>
          <cell r="N2560">
            <v>38672.655601851853</v>
          </cell>
          <cell r="O2560" t="str">
            <v>gchateaug</v>
          </cell>
          <cell r="P2560">
            <v>38681.437314814815</v>
          </cell>
        </row>
        <row r="2561">
          <cell r="A2561" t="str">
            <v>1998</v>
          </cell>
          <cell r="B2561" t="str">
            <v>BG</v>
          </cell>
          <cell r="C2561" t="str">
            <v>NSE</v>
          </cell>
          <cell r="D2561" t="str">
            <v>A00</v>
          </cell>
          <cell r="E2561" t="str">
            <v>FTE</v>
          </cell>
          <cell r="F2561" t="str">
            <v>T</v>
          </cell>
          <cell r="G2561" t="str">
            <v>TOTAL</v>
          </cell>
          <cell r="H2561" t="str">
            <v>RSE</v>
          </cell>
          <cell r="I2561">
            <v>10328</v>
          </cell>
          <cell r="K2561" t="str">
            <v>MS</v>
          </cell>
          <cell r="M2561" t="str">
            <v>V</v>
          </cell>
          <cell r="N2561">
            <v>38672.655601851853</v>
          </cell>
          <cell r="O2561" t="str">
            <v>gchateaug</v>
          </cell>
          <cell r="P2561">
            <v>38681.437164351853</v>
          </cell>
        </row>
        <row r="2562">
          <cell r="A2562" t="str">
            <v>1997</v>
          </cell>
          <cell r="B2562" t="str">
            <v>PT</v>
          </cell>
          <cell r="C2562" t="str">
            <v>SSH</v>
          </cell>
          <cell r="D2562" t="str">
            <v>A00</v>
          </cell>
          <cell r="E2562" t="str">
            <v>FTE</v>
          </cell>
          <cell r="F2562" t="str">
            <v>T</v>
          </cell>
          <cell r="G2562" t="str">
            <v>TOTAL</v>
          </cell>
          <cell r="H2562" t="str">
            <v>RSE</v>
          </cell>
          <cell r="J2562" t="str">
            <v>:</v>
          </cell>
          <cell r="K2562" t="str">
            <v>MS</v>
          </cell>
          <cell r="M2562" t="str">
            <v>V</v>
          </cell>
          <cell r="N2562">
            <v>38672.655601851853</v>
          </cell>
          <cell r="O2562" t="str">
            <v>gchateaug</v>
          </cell>
          <cell r="P2562">
            <v>38681.437106481484</v>
          </cell>
        </row>
        <row r="2563">
          <cell r="A2563" t="str">
            <v>1997</v>
          </cell>
          <cell r="B2563" t="str">
            <v>CY</v>
          </cell>
          <cell r="C2563" t="str">
            <v>SSH</v>
          </cell>
          <cell r="D2563" t="str">
            <v>A00</v>
          </cell>
          <cell r="E2563" t="str">
            <v>FTE</v>
          </cell>
          <cell r="F2563" t="str">
            <v>T</v>
          </cell>
          <cell r="G2563" t="str">
            <v>TOTAL</v>
          </cell>
          <cell r="H2563" t="str">
            <v>RSE</v>
          </cell>
          <cell r="J2563" t="str">
            <v>:</v>
          </cell>
          <cell r="K2563" t="str">
            <v>MS</v>
          </cell>
          <cell r="M2563" t="str">
            <v>V</v>
          </cell>
          <cell r="N2563">
            <v>38672.655601851853</v>
          </cell>
          <cell r="O2563" t="str">
            <v>gchateaug</v>
          </cell>
          <cell r="P2563">
            <v>38681.436990740738</v>
          </cell>
        </row>
        <row r="2564">
          <cell r="A2564" t="str">
            <v>1997</v>
          </cell>
          <cell r="B2564" t="str">
            <v>CY</v>
          </cell>
          <cell r="C2564" t="str">
            <v>NSE</v>
          </cell>
          <cell r="D2564" t="str">
            <v>A00</v>
          </cell>
          <cell r="E2564" t="str">
            <v>FTE</v>
          </cell>
          <cell r="F2564" t="str">
            <v>T</v>
          </cell>
          <cell r="G2564" t="str">
            <v>TOTAL</v>
          </cell>
          <cell r="H2564" t="str">
            <v>RSE</v>
          </cell>
          <cell r="J2564" t="str">
            <v>:</v>
          </cell>
          <cell r="K2564" t="str">
            <v>MS</v>
          </cell>
          <cell r="M2564" t="str">
            <v>V</v>
          </cell>
          <cell r="N2564">
            <v>38672.655601851853</v>
          </cell>
          <cell r="O2564" t="str">
            <v>gchateaug</v>
          </cell>
          <cell r="P2564">
            <v>38681.436979166669</v>
          </cell>
        </row>
        <row r="2565">
          <cell r="A2565" t="str">
            <v>1997</v>
          </cell>
          <cell r="B2565" t="str">
            <v>CZ</v>
          </cell>
          <cell r="C2565" t="str">
            <v>SSH</v>
          </cell>
          <cell r="D2565" t="str">
            <v>A00</v>
          </cell>
          <cell r="E2565" t="str">
            <v>FTE</v>
          </cell>
          <cell r="F2565" t="str">
            <v>T</v>
          </cell>
          <cell r="G2565" t="str">
            <v>TOTAL</v>
          </cell>
          <cell r="H2565" t="str">
            <v>RSE</v>
          </cell>
          <cell r="I2565">
            <v>1518</v>
          </cell>
          <cell r="K2565" t="str">
            <v>MS</v>
          </cell>
          <cell r="M2565" t="str">
            <v>V</v>
          </cell>
          <cell r="N2565">
            <v>38672.655601851853</v>
          </cell>
          <cell r="O2565" t="str">
            <v>gchateaug</v>
          </cell>
          <cell r="P2565">
            <v>38681.437002314815</v>
          </cell>
        </row>
        <row r="2566">
          <cell r="A2566" t="str">
            <v>1997</v>
          </cell>
          <cell r="B2566" t="str">
            <v>CZ</v>
          </cell>
          <cell r="C2566" t="str">
            <v>NSE</v>
          </cell>
          <cell r="D2566" t="str">
            <v>A00</v>
          </cell>
          <cell r="E2566" t="str">
            <v>FTE</v>
          </cell>
          <cell r="F2566" t="str">
            <v>T</v>
          </cell>
          <cell r="G2566" t="str">
            <v>TOTAL</v>
          </cell>
          <cell r="H2566" t="str">
            <v>RSE</v>
          </cell>
          <cell r="I2566">
            <v>11062</v>
          </cell>
          <cell r="K2566" t="str">
            <v>MS</v>
          </cell>
          <cell r="M2566" t="str">
            <v>V</v>
          </cell>
          <cell r="N2566">
            <v>38672.655601851853</v>
          </cell>
          <cell r="O2566" t="str">
            <v>gchateaug</v>
          </cell>
          <cell r="P2566">
            <v>38681.437002314815</v>
          </cell>
        </row>
        <row r="2567">
          <cell r="A2567" t="str">
            <v>1997</v>
          </cell>
          <cell r="B2567" t="str">
            <v>LT</v>
          </cell>
          <cell r="C2567" t="str">
            <v>SSH</v>
          </cell>
          <cell r="D2567" t="str">
            <v>A00</v>
          </cell>
          <cell r="E2567" t="str">
            <v>FTE</v>
          </cell>
          <cell r="F2567" t="str">
            <v>T</v>
          </cell>
          <cell r="G2567" t="str">
            <v>TOTAL</v>
          </cell>
          <cell r="H2567" t="str">
            <v>RSE</v>
          </cell>
          <cell r="I2567">
            <v>2728</v>
          </cell>
          <cell r="K2567" t="str">
            <v>MS</v>
          </cell>
          <cell r="M2567" t="str">
            <v>V</v>
          </cell>
          <cell r="N2567">
            <v>38672.655601851853</v>
          </cell>
          <cell r="O2567" t="str">
            <v>gchateaug</v>
          </cell>
          <cell r="P2567">
            <v>38681.437071759261</v>
          </cell>
        </row>
        <row r="2568">
          <cell r="A2568" t="str">
            <v>1997</v>
          </cell>
          <cell r="B2568" t="str">
            <v>LV</v>
          </cell>
          <cell r="C2568" t="str">
            <v>NSE</v>
          </cell>
          <cell r="D2568" t="str">
            <v>A00</v>
          </cell>
          <cell r="E2568" t="str">
            <v>FTE</v>
          </cell>
          <cell r="F2568" t="str">
            <v>T</v>
          </cell>
          <cell r="G2568" t="str">
            <v>TOTAL</v>
          </cell>
          <cell r="H2568" t="str">
            <v>RSE</v>
          </cell>
          <cell r="I2568">
            <v>2077</v>
          </cell>
          <cell r="K2568" t="str">
            <v>MS</v>
          </cell>
          <cell r="M2568" t="str">
            <v>V</v>
          </cell>
          <cell r="N2568">
            <v>38672.655601851853</v>
          </cell>
          <cell r="O2568" t="str">
            <v>gchateaug</v>
          </cell>
          <cell r="P2568">
            <v>38681.437071759261</v>
          </cell>
        </row>
        <row r="2569">
          <cell r="A2569" t="str">
            <v>1997</v>
          </cell>
          <cell r="B2569" t="str">
            <v>PL</v>
          </cell>
          <cell r="C2569" t="str">
            <v>SSH</v>
          </cell>
          <cell r="D2569" t="str">
            <v>A00</v>
          </cell>
          <cell r="E2569" t="str">
            <v>FTE</v>
          </cell>
          <cell r="F2569" t="str">
            <v>T</v>
          </cell>
          <cell r="G2569" t="str">
            <v>TOTAL</v>
          </cell>
          <cell r="H2569" t="str">
            <v>RSE</v>
          </cell>
          <cell r="I2569">
            <v>11461</v>
          </cell>
          <cell r="K2569" t="str">
            <v>MS</v>
          </cell>
          <cell r="M2569" t="str">
            <v>V</v>
          </cell>
          <cell r="N2569">
            <v>38672.655601851853</v>
          </cell>
          <cell r="O2569" t="str">
            <v>gchateaug</v>
          </cell>
          <cell r="P2569">
            <v>38681.437094907407</v>
          </cell>
        </row>
        <row r="2570">
          <cell r="A2570" t="str">
            <v>1997</v>
          </cell>
          <cell r="B2570" t="str">
            <v>PL</v>
          </cell>
          <cell r="C2570" t="str">
            <v>NSE</v>
          </cell>
          <cell r="D2570" t="str">
            <v>A00</v>
          </cell>
          <cell r="E2570" t="str">
            <v>FTE</v>
          </cell>
          <cell r="F2570" t="str">
            <v>T</v>
          </cell>
          <cell r="G2570" t="str">
            <v>TOTAL</v>
          </cell>
          <cell r="H2570" t="str">
            <v>RSE</v>
          </cell>
          <cell r="I2570">
            <v>44141</v>
          </cell>
          <cell r="K2570" t="str">
            <v>MS</v>
          </cell>
          <cell r="M2570" t="str">
            <v>V</v>
          </cell>
          <cell r="N2570">
            <v>38672.655601851853</v>
          </cell>
          <cell r="O2570" t="str">
            <v>gchateaug</v>
          </cell>
          <cell r="P2570">
            <v>38681.437094907407</v>
          </cell>
        </row>
        <row r="2571">
          <cell r="A2571" t="str">
            <v>1997</v>
          </cell>
          <cell r="B2571" t="str">
            <v>LV</v>
          </cell>
          <cell r="C2571" t="str">
            <v>SSH</v>
          </cell>
          <cell r="D2571" t="str">
            <v>A00</v>
          </cell>
          <cell r="E2571" t="str">
            <v>FTE</v>
          </cell>
          <cell r="F2571" t="str">
            <v>T</v>
          </cell>
          <cell r="G2571" t="str">
            <v>TOTAL</v>
          </cell>
          <cell r="H2571" t="str">
            <v>RSE</v>
          </cell>
          <cell r="I2571">
            <v>533</v>
          </cell>
          <cell r="K2571" t="str">
            <v>MS</v>
          </cell>
          <cell r="M2571" t="str">
            <v>V</v>
          </cell>
          <cell r="N2571">
            <v>38672.655601851853</v>
          </cell>
          <cell r="O2571" t="str">
            <v>gchateaug</v>
          </cell>
          <cell r="P2571">
            <v>38681.437071759261</v>
          </cell>
        </row>
        <row r="2572">
          <cell r="A2572" t="str">
            <v>2004</v>
          </cell>
          <cell r="B2572" t="str">
            <v>CY</v>
          </cell>
          <cell r="C2572" t="str">
            <v>SSH</v>
          </cell>
          <cell r="D2572" t="str">
            <v>A00</v>
          </cell>
          <cell r="E2572" t="str">
            <v>FTE</v>
          </cell>
          <cell r="F2572" t="str">
            <v>T</v>
          </cell>
          <cell r="G2572" t="str">
            <v>TOTAL</v>
          </cell>
          <cell r="H2572" t="str">
            <v>RSE</v>
          </cell>
          <cell r="J2572" t="str">
            <v>:</v>
          </cell>
          <cell r="K2572" t="str">
            <v>MS</v>
          </cell>
          <cell r="M2572" t="str">
            <v>V</v>
          </cell>
          <cell r="N2572">
            <v>38672.655578703707</v>
          </cell>
          <cell r="O2572" t="str">
            <v>gchateaug</v>
          </cell>
          <cell r="P2572">
            <v>38681.438472222224</v>
          </cell>
        </row>
        <row r="2573">
          <cell r="A2573" t="str">
            <v>2004</v>
          </cell>
          <cell r="B2573" t="str">
            <v>CY</v>
          </cell>
          <cell r="C2573" t="str">
            <v>NSE</v>
          </cell>
          <cell r="D2573" t="str">
            <v>A00</v>
          </cell>
          <cell r="E2573" t="str">
            <v>FTE</v>
          </cell>
          <cell r="F2573" t="str">
            <v>T</v>
          </cell>
          <cell r="G2573" t="str">
            <v>TOTAL</v>
          </cell>
          <cell r="H2573" t="str">
            <v>RSE</v>
          </cell>
          <cell r="J2573" t="str">
            <v>:</v>
          </cell>
          <cell r="K2573" t="str">
            <v>MS</v>
          </cell>
          <cell r="M2573" t="str">
            <v>V</v>
          </cell>
          <cell r="N2573">
            <v>38672.655578703707</v>
          </cell>
          <cell r="O2573" t="str">
            <v>gchateaug</v>
          </cell>
          <cell r="P2573">
            <v>38681.438472222224</v>
          </cell>
        </row>
        <row r="2574">
          <cell r="A2574" t="str">
            <v>2004</v>
          </cell>
          <cell r="B2574" t="str">
            <v>PT</v>
          </cell>
          <cell r="C2574" t="str">
            <v>NSE</v>
          </cell>
          <cell r="D2574" t="str">
            <v>A00</v>
          </cell>
          <cell r="E2574" t="str">
            <v>FTE</v>
          </cell>
          <cell r="F2574" t="str">
            <v>T</v>
          </cell>
          <cell r="G2574" t="str">
            <v>TOTAL</v>
          </cell>
          <cell r="H2574" t="str">
            <v>RSE</v>
          </cell>
          <cell r="J2574" t="str">
            <v>:</v>
          </cell>
          <cell r="K2574" t="str">
            <v>MS</v>
          </cell>
          <cell r="M2574" t="str">
            <v>V</v>
          </cell>
          <cell r="N2574">
            <v>38672.655578703707</v>
          </cell>
          <cell r="O2574" t="str">
            <v>gchateaug</v>
          </cell>
          <cell r="P2574">
            <v>38681.438472222224</v>
          </cell>
        </row>
        <row r="2575">
          <cell r="A2575" t="str">
            <v>2004</v>
          </cell>
          <cell r="B2575" t="str">
            <v>PT</v>
          </cell>
          <cell r="C2575" t="str">
            <v>SSH</v>
          </cell>
          <cell r="D2575" t="str">
            <v>A00</v>
          </cell>
          <cell r="E2575" t="str">
            <v>FTE</v>
          </cell>
          <cell r="F2575" t="str">
            <v>T</v>
          </cell>
          <cell r="G2575" t="str">
            <v>TOTAL</v>
          </cell>
          <cell r="H2575" t="str">
            <v>RSE</v>
          </cell>
          <cell r="J2575" t="str">
            <v>:</v>
          </cell>
          <cell r="K2575" t="str">
            <v>MS</v>
          </cell>
          <cell r="M2575" t="str">
            <v>V</v>
          </cell>
          <cell r="N2575">
            <v>38672.655578703707</v>
          </cell>
          <cell r="O2575" t="str">
            <v>gchateaug</v>
          </cell>
          <cell r="P2575">
            <v>38681.438472222224</v>
          </cell>
        </row>
        <row r="2576">
          <cell r="A2576" t="str">
            <v>2004</v>
          </cell>
          <cell r="B2576" t="str">
            <v>CZ</v>
          </cell>
          <cell r="C2576" t="str">
            <v>SSH</v>
          </cell>
          <cell r="D2576" t="str">
            <v>A00</v>
          </cell>
          <cell r="E2576" t="str">
            <v>FTE</v>
          </cell>
          <cell r="F2576" t="str">
            <v>T</v>
          </cell>
          <cell r="G2576" t="str">
            <v>TOTAL</v>
          </cell>
          <cell r="H2576" t="str">
            <v>RSE</v>
          </cell>
          <cell r="J2576" t="str">
            <v>:</v>
          </cell>
          <cell r="K2576" t="str">
            <v>MS</v>
          </cell>
          <cell r="M2576" t="str">
            <v>V</v>
          </cell>
          <cell r="N2576">
            <v>38672.655578703707</v>
          </cell>
          <cell r="O2576" t="str">
            <v>gchateaug</v>
          </cell>
          <cell r="P2576">
            <v>38681.438472222224</v>
          </cell>
        </row>
        <row r="2577">
          <cell r="A2577" t="str">
            <v>2004</v>
          </cell>
          <cell r="B2577" t="str">
            <v>CZ</v>
          </cell>
          <cell r="C2577" t="str">
            <v>NSE</v>
          </cell>
          <cell r="D2577" t="str">
            <v>A00</v>
          </cell>
          <cell r="E2577" t="str">
            <v>FTE</v>
          </cell>
          <cell r="F2577" t="str">
            <v>T</v>
          </cell>
          <cell r="G2577" t="str">
            <v>TOTAL</v>
          </cell>
          <cell r="H2577" t="str">
            <v>RSE</v>
          </cell>
          <cell r="J2577" t="str">
            <v>:</v>
          </cell>
          <cell r="K2577" t="str">
            <v>MS</v>
          </cell>
          <cell r="M2577" t="str">
            <v>V</v>
          </cell>
          <cell r="N2577">
            <v>38672.655578703707</v>
          </cell>
          <cell r="O2577" t="str">
            <v>gchateaug</v>
          </cell>
          <cell r="P2577">
            <v>38681.438472222224</v>
          </cell>
        </row>
        <row r="2578">
          <cell r="A2578" t="str">
            <v>2004</v>
          </cell>
          <cell r="B2578" t="str">
            <v>LT</v>
          </cell>
          <cell r="C2578" t="str">
            <v>SSH</v>
          </cell>
          <cell r="D2578" t="str">
            <v>A00</v>
          </cell>
          <cell r="E2578" t="str">
            <v>FTE</v>
          </cell>
          <cell r="F2578" t="str">
            <v>T</v>
          </cell>
          <cell r="G2578" t="str">
            <v>TOTAL</v>
          </cell>
          <cell r="H2578" t="str">
            <v>RSE</v>
          </cell>
          <cell r="J2578" t="str">
            <v>:</v>
          </cell>
          <cell r="K2578" t="str">
            <v>MS</v>
          </cell>
          <cell r="M2578" t="str">
            <v>V</v>
          </cell>
          <cell r="N2578">
            <v>38672.655578703707</v>
          </cell>
          <cell r="O2578" t="str">
            <v>gchateaug</v>
          </cell>
          <cell r="P2578">
            <v>38681.438472222224</v>
          </cell>
        </row>
        <row r="2579">
          <cell r="A2579" t="str">
            <v>2004</v>
          </cell>
          <cell r="B2579" t="str">
            <v>LT</v>
          </cell>
          <cell r="C2579" t="str">
            <v>NSE</v>
          </cell>
          <cell r="D2579" t="str">
            <v>A00</v>
          </cell>
          <cell r="E2579" t="str">
            <v>FTE</v>
          </cell>
          <cell r="F2579" t="str">
            <v>T</v>
          </cell>
          <cell r="G2579" t="str">
            <v>TOTAL</v>
          </cell>
          <cell r="H2579" t="str">
            <v>RSE</v>
          </cell>
          <cell r="J2579" t="str">
            <v>:</v>
          </cell>
          <cell r="K2579" t="str">
            <v>MS</v>
          </cell>
          <cell r="M2579" t="str">
            <v>V</v>
          </cell>
          <cell r="N2579">
            <v>38672.655578703707</v>
          </cell>
          <cell r="O2579" t="str">
            <v>gchateaug</v>
          </cell>
          <cell r="P2579">
            <v>38681.438472222224</v>
          </cell>
        </row>
        <row r="2580">
          <cell r="A2580" t="str">
            <v>1999</v>
          </cell>
          <cell r="B2580" t="str">
            <v>LV</v>
          </cell>
          <cell r="C2580" t="str">
            <v>SSH</v>
          </cell>
          <cell r="D2580" t="str">
            <v>A00</v>
          </cell>
          <cell r="E2580" t="str">
            <v>FTE</v>
          </cell>
          <cell r="F2580" t="str">
            <v>T</v>
          </cell>
          <cell r="G2580" t="str">
            <v>TOTAL</v>
          </cell>
          <cell r="H2580" t="str">
            <v>RSE</v>
          </cell>
          <cell r="I2580">
            <v>626</v>
          </cell>
          <cell r="K2580" t="str">
            <v>MS</v>
          </cell>
          <cell r="M2580" t="str">
            <v>V</v>
          </cell>
          <cell r="N2580">
            <v>38672.655590277776</v>
          </cell>
          <cell r="O2580" t="str">
            <v>gchateaug</v>
          </cell>
          <cell r="P2580">
            <v>38681.437511574077</v>
          </cell>
        </row>
        <row r="2581">
          <cell r="A2581" t="str">
            <v>1999</v>
          </cell>
          <cell r="B2581" t="str">
            <v>LV</v>
          </cell>
          <cell r="C2581" t="str">
            <v>NSE</v>
          </cell>
          <cell r="D2581" t="str">
            <v>A00</v>
          </cell>
          <cell r="E2581" t="str">
            <v>FTE</v>
          </cell>
          <cell r="F2581" t="str">
            <v>T</v>
          </cell>
          <cell r="G2581" t="str">
            <v>TOTAL</v>
          </cell>
          <cell r="H2581" t="str">
            <v>RSE</v>
          </cell>
          <cell r="I2581">
            <v>2000</v>
          </cell>
          <cell r="K2581" t="str">
            <v>MS</v>
          </cell>
          <cell r="M2581" t="str">
            <v>V</v>
          </cell>
          <cell r="N2581">
            <v>38672.655590277776</v>
          </cell>
          <cell r="O2581" t="str">
            <v>gchateaug</v>
          </cell>
          <cell r="P2581">
            <v>38681.437511574077</v>
          </cell>
        </row>
        <row r="2582">
          <cell r="A2582" t="str">
            <v>1999</v>
          </cell>
          <cell r="B2582" t="str">
            <v>LT</v>
          </cell>
          <cell r="C2582" t="str">
            <v>NSE</v>
          </cell>
          <cell r="D2582" t="str">
            <v>A00</v>
          </cell>
          <cell r="E2582" t="str">
            <v>FTE</v>
          </cell>
          <cell r="F2582" t="str">
            <v>T</v>
          </cell>
          <cell r="G2582" t="str">
            <v>TOTAL</v>
          </cell>
          <cell r="H2582" t="str">
            <v>RSE</v>
          </cell>
          <cell r="I2582">
            <v>5261</v>
          </cell>
          <cell r="K2582" t="str">
            <v>MS</v>
          </cell>
          <cell r="M2582" t="str">
            <v>V</v>
          </cell>
          <cell r="N2582">
            <v>38672.655590277776</v>
          </cell>
          <cell r="O2582" t="str">
            <v>gchateaug</v>
          </cell>
          <cell r="P2582">
            <v>38681.4375</v>
          </cell>
        </row>
        <row r="2583">
          <cell r="A2583" t="str">
            <v>1999</v>
          </cell>
          <cell r="B2583" t="str">
            <v>PL</v>
          </cell>
          <cell r="C2583" t="str">
            <v>NSE</v>
          </cell>
          <cell r="D2583" t="str">
            <v>A00</v>
          </cell>
          <cell r="E2583" t="str">
            <v>FTE</v>
          </cell>
          <cell r="F2583" t="str">
            <v>T</v>
          </cell>
          <cell r="G2583" t="str">
            <v>TOTAL</v>
          </cell>
          <cell r="H2583" t="str">
            <v>RSE</v>
          </cell>
          <cell r="I2583">
            <v>44197</v>
          </cell>
          <cell r="K2583" t="str">
            <v>MS</v>
          </cell>
          <cell r="M2583" t="str">
            <v>V</v>
          </cell>
          <cell r="N2583">
            <v>38672.655590277776</v>
          </cell>
          <cell r="O2583" t="str">
            <v>gchateaug</v>
          </cell>
          <cell r="P2583">
            <v>38681.437534722223</v>
          </cell>
        </row>
        <row r="2584">
          <cell r="A2584" t="str">
            <v>1999</v>
          </cell>
          <cell r="B2584" t="str">
            <v>SI</v>
          </cell>
          <cell r="C2584" t="str">
            <v>SSH</v>
          </cell>
          <cell r="D2584" t="str">
            <v>A00</v>
          </cell>
          <cell r="E2584" t="str">
            <v>FTE</v>
          </cell>
          <cell r="F2584" t="str">
            <v>T</v>
          </cell>
          <cell r="G2584" t="str">
            <v>TOTAL</v>
          </cell>
          <cell r="H2584" t="str">
            <v>RSE</v>
          </cell>
          <cell r="I2584">
            <v>829</v>
          </cell>
          <cell r="K2584" t="str">
            <v>MS</v>
          </cell>
          <cell r="M2584" t="str">
            <v>V</v>
          </cell>
          <cell r="N2584">
            <v>38672.655590277776</v>
          </cell>
          <cell r="O2584" t="str">
            <v>gchateaug</v>
          </cell>
          <cell r="P2584">
            <v>38681.437581018516</v>
          </cell>
        </row>
        <row r="2585">
          <cell r="A2585" t="str">
            <v>1999</v>
          </cell>
          <cell r="B2585" t="str">
            <v>SI</v>
          </cell>
          <cell r="C2585" t="str">
            <v>NSE</v>
          </cell>
          <cell r="D2585" t="str">
            <v>A00</v>
          </cell>
          <cell r="E2585" t="str">
            <v>FTE</v>
          </cell>
          <cell r="F2585" t="str">
            <v>T</v>
          </cell>
          <cell r="G2585" t="str">
            <v>TOTAL</v>
          </cell>
          <cell r="H2585" t="str">
            <v>RSE</v>
          </cell>
          <cell r="I2585">
            <v>3598</v>
          </cell>
          <cell r="K2585" t="str">
            <v>MS</v>
          </cell>
          <cell r="M2585" t="str">
            <v>V</v>
          </cell>
          <cell r="N2585">
            <v>38672.655590277776</v>
          </cell>
          <cell r="O2585" t="str">
            <v>gchateaug</v>
          </cell>
          <cell r="P2585">
            <v>38681.437581018516</v>
          </cell>
        </row>
        <row r="2586">
          <cell r="A2586" t="str">
            <v>1999</v>
          </cell>
          <cell r="B2586" t="str">
            <v>PL</v>
          </cell>
          <cell r="C2586" t="str">
            <v>SSH</v>
          </cell>
          <cell r="D2586" t="str">
            <v>A00</v>
          </cell>
          <cell r="E2586" t="str">
            <v>FTE</v>
          </cell>
          <cell r="F2586" t="str">
            <v>T</v>
          </cell>
          <cell r="G2586" t="str">
            <v>TOTAL</v>
          </cell>
          <cell r="H2586" t="str">
            <v>RSE</v>
          </cell>
          <cell r="I2586">
            <v>12236</v>
          </cell>
          <cell r="K2586" t="str">
            <v>MS</v>
          </cell>
          <cell r="M2586" t="str">
            <v>V</v>
          </cell>
          <cell r="N2586">
            <v>38672.655590277776</v>
          </cell>
          <cell r="O2586" t="str">
            <v>gchateaug</v>
          </cell>
          <cell r="P2586">
            <v>38681.437534722223</v>
          </cell>
        </row>
        <row r="2587">
          <cell r="A2587" t="str">
            <v>1999</v>
          </cell>
          <cell r="B2587" t="str">
            <v>SK</v>
          </cell>
          <cell r="C2587" t="str">
            <v>SSH</v>
          </cell>
          <cell r="D2587" t="str">
            <v>A00</v>
          </cell>
          <cell r="E2587" t="str">
            <v>FTE</v>
          </cell>
          <cell r="F2587" t="str">
            <v>T</v>
          </cell>
          <cell r="G2587" t="str">
            <v>TOTAL</v>
          </cell>
          <cell r="H2587" t="str">
            <v>RSE</v>
          </cell>
          <cell r="I2587">
            <v>1643</v>
          </cell>
          <cell r="K2587" t="str">
            <v>MS</v>
          </cell>
          <cell r="M2587" t="str">
            <v>V</v>
          </cell>
          <cell r="N2587">
            <v>38672.655590277776</v>
          </cell>
          <cell r="O2587" t="str">
            <v>gchateaug</v>
          </cell>
          <cell r="P2587">
            <v>38681.437592592592</v>
          </cell>
        </row>
        <row r="2588">
          <cell r="A2588" t="str">
            <v>1999</v>
          </cell>
          <cell r="B2588" t="str">
            <v>BG</v>
          </cell>
          <cell r="C2588" t="str">
            <v>SSH</v>
          </cell>
          <cell r="D2588" t="str">
            <v>A00</v>
          </cell>
          <cell r="E2588" t="str">
            <v>FTE</v>
          </cell>
          <cell r="F2588" t="str">
            <v>T</v>
          </cell>
          <cell r="G2588" t="str">
            <v>TOTAL</v>
          </cell>
          <cell r="H2588" t="str">
            <v>RSE</v>
          </cell>
          <cell r="I2588">
            <v>1513</v>
          </cell>
          <cell r="K2588" t="str">
            <v>MS</v>
          </cell>
          <cell r="M2588" t="str">
            <v>V</v>
          </cell>
          <cell r="N2588">
            <v>38672.655590277776</v>
          </cell>
          <cell r="O2588" t="str">
            <v>gchateaug</v>
          </cell>
          <cell r="P2588">
            <v>38681.437384259261</v>
          </cell>
        </row>
        <row r="2589">
          <cell r="A2589" t="str">
            <v>1999</v>
          </cell>
          <cell r="B2589" t="str">
            <v>BG</v>
          </cell>
          <cell r="C2589" t="str">
            <v>NSE</v>
          </cell>
          <cell r="D2589" t="str">
            <v>A00</v>
          </cell>
          <cell r="E2589" t="str">
            <v>FTE</v>
          </cell>
          <cell r="F2589" t="str">
            <v>T</v>
          </cell>
          <cell r="G2589" t="str">
            <v>TOTAL</v>
          </cell>
          <cell r="H2589" t="str">
            <v>RSE</v>
          </cell>
          <cell r="I2589">
            <v>9067</v>
          </cell>
          <cell r="K2589" t="str">
            <v>MS</v>
          </cell>
          <cell r="M2589" t="str">
            <v>V</v>
          </cell>
          <cell r="N2589">
            <v>38672.655590277776</v>
          </cell>
          <cell r="O2589" t="str">
            <v>gchateaug</v>
          </cell>
          <cell r="P2589">
            <v>38681.437384259261</v>
          </cell>
        </row>
        <row r="2590">
          <cell r="A2590" t="str">
            <v>1999</v>
          </cell>
          <cell r="B2590" t="str">
            <v>SK</v>
          </cell>
          <cell r="C2590" t="str">
            <v>NSE</v>
          </cell>
          <cell r="D2590" t="str">
            <v>A00</v>
          </cell>
          <cell r="E2590" t="str">
            <v>FTE</v>
          </cell>
          <cell r="F2590" t="str">
            <v>T</v>
          </cell>
          <cell r="G2590" t="str">
            <v>TOTAL</v>
          </cell>
          <cell r="H2590" t="str">
            <v>RSE</v>
          </cell>
          <cell r="I2590">
            <v>7561</v>
          </cell>
          <cell r="K2590" t="str">
            <v>MS</v>
          </cell>
          <cell r="M2590" t="str">
            <v>V</v>
          </cell>
          <cell r="N2590">
            <v>38672.655590277776</v>
          </cell>
          <cell r="O2590" t="str">
            <v>gchateaug</v>
          </cell>
          <cell r="P2590">
            <v>38681.437592592592</v>
          </cell>
        </row>
        <row r="2591">
          <cell r="A2591" t="str">
            <v>1999</v>
          </cell>
          <cell r="B2591" t="str">
            <v>RO</v>
          </cell>
          <cell r="C2591" t="str">
            <v>NSE</v>
          </cell>
          <cell r="D2591" t="str">
            <v>A00</v>
          </cell>
          <cell r="E2591" t="str">
            <v>FTE</v>
          </cell>
          <cell r="F2591" t="str">
            <v>T</v>
          </cell>
          <cell r="G2591" t="str">
            <v>TOTAL</v>
          </cell>
          <cell r="H2591" t="str">
            <v>RSE</v>
          </cell>
          <cell r="I2591">
            <v>22237</v>
          </cell>
          <cell r="K2591" t="str">
            <v>MS</v>
          </cell>
          <cell r="M2591" t="str">
            <v>V</v>
          </cell>
          <cell r="N2591">
            <v>38672.655590277776</v>
          </cell>
          <cell r="O2591" t="str">
            <v>gchateaug</v>
          </cell>
          <cell r="P2591">
            <v>38681.437557870369</v>
          </cell>
        </row>
        <row r="2592">
          <cell r="A2592" t="str">
            <v>1999</v>
          </cell>
          <cell r="B2592" t="str">
            <v>RO</v>
          </cell>
          <cell r="C2592" t="str">
            <v>SSH</v>
          </cell>
          <cell r="D2592" t="str">
            <v>A00</v>
          </cell>
          <cell r="E2592" t="str">
            <v>FTE</v>
          </cell>
          <cell r="F2592" t="str">
            <v>T</v>
          </cell>
          <cell r="G2592" t="str">
            <v>TOTAL</v>
          </cell>
          <cell r="H2592" t="str">
            <v>RSE</v>
          </cell>
          <cell r="I2592">
            <v>1236</v>
          </cell>
          <cell r="K2592" t="str">
            <v>MS</v>
          </cell>
          <cell r="M2592" t="str">
            <v>V</v>
          </cell>
          <cell r="N2592">
            <v>38672.655590277776</v>
          </cell>
          <cell r="O2592" t="str">
            <v>gchateaug</v>
          </cell>
          <cell r="P2592">
            <v>38681.437557870369</v>
          </cell>
        </row>
        <row r="2593">
          <cell r="A2593" t="str">
            <v>2004</v>
          </cell>
          <cell r="B2593" t="str">
            <v>LV</v>
          </cell>
          <cell r="C2593" t="str">
            <v>SSH</v>
          </cell>
          <cell r="D2593" t="str">
            <v>A00</v>
          </cell>
          <cell r="E2593" t="str">
            <v>FTE</v>
          </cell>
          <cell r="F2593" t="str">
            <v>T</v>
          </cell>
          <cell r="G2593" t="str">
            <v>TOTAL</v>
          </cell>
          <cell r="H2593" t="str">
            <v>RSE</v>
          </cell>
          <cell r="J2593" t="str">
            <v>:</v>
          </cell>
          <cell r="K2593" t="str">
            <v>MS</v>
          </cell>
          <cell r="M2593" t="str">
            <v>V</v>
          </cell>
          <cell r="N2593">
            <v>38672.655578703707</v>
          </cell>
          <cell r="O2593" t="str">
            <v>gchateaug</v>
          </cell>
          <cell r="P2593">
            <v>38681.438472222224</v>
          </cell>
        </row>
        <row r="2594">
          <cell r="A2594" t="str">
            <v>2004</v>
          </cell>
          <cell r="B2594" t="str">
            <v>LV</v>
          </cell>
          <cell r="C2594" t="str">
            <v>NSE</v>
          </cell>
          <cell r="D2594" t="str">
            <v>A00</v>
          </cell>
          <cell r="E2594" t="str">
            <v>FTE</v>
          </cell>
          <cell r="F2594" t="str">
            <v>T</v>
          </cell>
          <cell r="G2594" t="str">
            <v>TOTAL</v>
          </cell>
          <cell r="H2594" t="str">
            <v>RSE</v>
          </cell>
          <cell r="J2594" t="str">
            <v>:</v>
          </cell>
          <cell r="K2594" t="str">
            <v>MS</v>
          </cell>
          <cell r="M2594" t="str">
            <v>V</v>
          </cell>
          <cell r="N2594">
            <v>38672.655578703707</v>
          </cell>
          <cell r="O2594" t="str">
            <v>gchateaug</v>
          </cell>
          <cell r="P2594">
            <v>38681.438472222224</v>
          </cell>
        </row>
        <row r="2595">
          <cell r="A2595" t="str">
            <v>2004</v>
          </cell>
          <cell r="B2595" t="str">
            <v>PL</v>
          </cell>
          <cell r="C2595" t="str">
            <v>NSE</v>
          </cell>
          <cell r="D2595" t="str">
            <v>A00</v>
          </cell>
          <cell r="E2595" t="str">
            <v>FTE</v>
          </cell>
          <cell r="F2595" t="str">
            <v>T</v>
          </cell>
          <cell r="G2595" t="str">
            <v>TOTAL</v>
          </cell>
          <cell r="H2595" t="str">
            <v>RSE</v>
          </cell>
          <cell r="J2595" t="str">
            <v>:</v>
          </cell>
          <cell r="K2595" t="str">
            <v>MS</v>
          </cell>
          <cell r="M2595" t="str">
            <v>V</v>
          </cell>
          <cell r="N2595">
            <v>38672.655578703707</v>
          </cell>
          <cell r="O2595" t="str">
            <v>gchateaug</v>
          </cell>
          <cell r="P2595">
            <v>38681.438472222224</v>
          </cell>
        </row>
        <row r="2596">
          <cell r="A2596" t="str">
            <v>2004</v>
          </cell>
          <cell r="B2596" t="str">
            <v>SI</v>
          </cell>
          <cell r="C2596" t="str">
            <v>SSH</v>
          </cell>
          <cell r="D2596" t="str">
            <v>A00</v>
          </cell>
          <cell r="E2596" t="str">
            <v>FTE</v>
          </cell>
          <cell r="F2596" t="str">
            <v>T</v>
          </cell>
          <cell r="G2596" t="str">
            <v>TOTAL</v>
          </cell>
          <cell r="H2596" t="str">
            <v>RSE</v>
          </cell>
          <cell r="J2596" t="str">
            <v>:</v>
          </cell>
          <cell r="K2596" t="str">
            <v>MS</v>
          </cell>
          <cell r="M2596" t="str">
            <v>V</v>
          </cell>
          <cell r="N2596">
            <v>38672.655578703707</v>
          </cell>
          <cell r="O2596" t="str">
            <v>gchateaug</v>
          </cell>
          <cell r="P2596">
            <v>38681.438472222224</v>
          </cell>
        </row>
        <row r="2597">
          <cell r="A2597" t="str">
            <v>2004</v>
          </cell>
          <cell r="B2597" t="str">
            <v>SI</v>
          </cell>
          <cell r="C2597" t="str">
            <v>NSE</v>
          </cell>
          <cell r="D2597" t="str">
            <v>A00</v>
          </cell>
          <cell r="E2597" t="str">
            <v>FTE</v>
          </cell>
          <cell r="F2597" t="str">
            <v>T</v>
          </cell>
          <cell r="G2597" t="str">
            <v>TOTAL</v>
          </cell>
          <cell r="H2597" t="str">
            <v>RSE</v>
          </cell>
          <cell r="J2597" t="str">
            <v>:</v>
          </cell>
          <cell r="K2597" t="str">
            <v>MS</v>
          </cell>
          <cell r="M2597" t="str">
            <v>V</v>
          </cell>
          <cell r="N2597">
            <v>38672.655578703707</v>
          </cell>
          <cell r="O2597" t="str">
            <v>gchateaug</v>
          </cell>
          <cell r="P2597">
            <v>38681.438472222224</v>
          </cell>
        </row>
        <row r="2598">
          <cell r="A2598" t="str">
            <v>2004</v>
          </cell>
          <cell r="B2598" t="str">
            <v>PL</v>
          </cell>
          <cell r="C2598" t="str">
            <v>SSH</v>
          </cell>
          <cell r="D2598" t="str">
            <v>A00</v>
          </cell>
          <cell r="E2598" t="str">
            <v>FTE</v>
          </cell>
          <cell r="F2598" t="str">
            <v>T</v>
          </cell>
          <cell r="G2598" t="str">
            <v>TOTAL</v>
          </cell>
          <cell r="H2598" t="str">
            <v>RSE</v>
          </cell>
          <cell r="J2598" t="str">
            <v>:</v>
          </cell>
          <cell r="K2598" t="str">
            <v>MS</v>
          </cell>
          <cell r="M2598" t="str">
            <v>V</v>
          </cell>
          <cell r="N2598">
            <v>38672.655578703707</v>
          </cell>
          <cell r="O2598" t="str">
            <v>gchateaug</v>
          </cell>
          <cell r="P2598">
            <v>38681.438472222224</v>
          </cell>
        </row>
        <row r="2599">
          <cell r="A2599" t="str">
            <v>2004</v>
          </cell>
          <cell r="B2599" t="str">
            <v>RO</v>
          </cell>
          <cell r="C2599" t="str">
            <v>NSE</v>
          </cell>
          <cell r="D2599" t="str">
            <v>A00</v>
          </cell>
          <cell r="E2599" t="str">
            <v>FTE</v>
          </cell>
          <cell r="F2599" t="str">
            <v>T</v>
          </cell>
          <cell r="G2599" t="str">
            <v>TOTAL</v>
          </cell>
          <cell r="H2599" t="str">
            <v>RSE</v>
          </cell>
          <cell r="J2599" t="str">
            <v>:</v>
          </cell>
          <cell r="K2599" t="str">
            <v>MS</v>
          </cell>
          <cell r="M2599" t="str">
            <v>V</v>
          </cell>
          <cell r="N2599">
            <v>38672.655578703707</v>
          </cell>
          <cell r="O2599" t="str">
            <v>gchateaug</v>
          </cell>
          <cell r="P2599">
            <v>38681.438472222224</v>
          </cell>
        </row>
        <row r="2600">
          <cell r="A2600" t="str">
            <v>2004</v>
          </cell>
          <cell r="B2600" t="str">
            <v>BG</v>
          </cell>
          <cell r="C2600" t="str">
            <v>SSH</v>
          </cell>
          <cell r="D2600" t="str">
            <v>A00</v>
          </cell>
          <cell r="E2600" t="str">
            <v>FTE</v>
          </cell>
          <cell r="F2600" t="str">
            <v>T</v>
          </cell>
          <cell r="G2600" t="str">
            <v>TOTAL</v>
          </cell>
          <cell r="H2600" t="str">
            <v>RSE</v>
          </cell>
          <cell r="J2600" t="str">
            <v>:</v>
          </cell>
          <cell r="K2600" t="str">
            <v>MS</v>
          </cell>
          <cell r="M2600" t="str">
            <v>V</v>
          </cell>
          <cell r="N2600">
            <v>38672.655578703707</v>
          </cell>
          <cell r="O2600" t="str">
            <v>gchateaug</v>
          </cell>
          <cell r="P2600">
            <v>38681.438472222224</v>
          </cell>
        </row>
        <row r="2601">
          <cell r="A2601" t="str">
            <v>2004</v>
          </cell>
          <cell r="B2601" t="str">
            <v>BG</v>
          </cell>
          <cell r="C2601" t="str">
            <v>NSE</v>
          </cell>
          <cell r="D2601" t="str">
            <v>A00</v>
          </cell>
          <cell r="E2601" t="str">
            <v>FTE</v>
          </cell>
          <cell r="F2601" t="str">
            <v>T</v>
          </cell>
          <cell r="G2601" t="str">
            <v>TOTAL</v>
          </cell>
          <cell r="H2601" t="str">
            <v>RSE</v>
          </cell>
          <cell r="J2601" t="str">
            <v>:</v>
          </cell>
          <cell r="K2601" t="str">
            <v>MS</v>
          </cell>
          <cell r="M2601" t="str">
            <v>V</v>
          </cell>
          <cell r="N2601">
            <v>38672.655578703707</v>
          </cell>
          <cell r="O2601" t="str">
            <v>gchateaug</v>
          </cell>
          <cell r="P2601">
            <v>38681.438472222224</v>
          </cell>
        </row>
        <row r="2602">
          <cell r="A2602" t="str">
            <v>2004</v>
          </cell>
          <cell r="B2602" t="str">
            <v>RO</v>
          </cell>
          <cell r="C2602" t="str">
            <v>SSH</v>
          </cell>
          <cell r="D2602" t="str">
            <v>A00</v>
          </cell>
          <cell r="E2602" t="str">
            <v>FTE</v>
          </cell>
          <cell r="F2602" t="str">
            <v>T</v>
          </cell>
          <cell r="G2602" t="str">
            <v>TOTAL</v>
          </cell>
          <cell r="H2602" t="str">
            <v>RSE</v>
          </cell>
          <cell r="J2602" t="str">
            <v>:</v>
          </cell>
          <cell r="K2602" t="str">
            <v>MS</v>
          </cell>
          <cell r="M2602" t="str">
            <v>V</v>
          </cell>
          <cell r="N2602">
            <v>38672.655578703707</v>
          </cell>
          <cell r="O2602" t="str">
            <v>gchateaug</v>
          </cell>
          <cell r="P2602">
            <v>38681.438472222224</v>
          </cell>
        </row>
        <row r="2603">
          <cell r="A2603" t="str">
            <v>2004</v>
          </cell>
          <cell r="B2603" t="str">
            <v>SK</v>
          </cell>
          <cell r="C2603" t="str">
            <v>SSH</v>
          </cell>
          <cell r="D2603" t="str">
            <v>A00</v>
          </cell>
          <cell r="E2603" t="str">
            <v>FTE</v>
          </cell>
          <cell r="F2603" t="str">
            <v>T</v>
          </cell>
          <cell r="G2603" t="str">
            <v>TOTAL</v>
          </cell>
          <cell r="H2603" t="str">
            <v>RSE</v>
          </cell>
          <cell r="J2603" t="str">
            <v>:</v>
          </cell>
          <cell r="K2603" t="str">
            <v>MS</v>
          </cell>
          <cell r="M2603" t="str">
            <v>V</v>
          </cell>
          <cell r="N2603">
            <v>38672.655578703707</v>
          </cell>
          <cell r="O2603" t="str">
            <v>gchateaug</v>
          </cell>
          <cell r="P2603">
            <v>38681.438472222224</v>
          </cell>
        </row>
        <row r="2604">
          <cell r="A2604" t="str">
            <v>2004</v>
          </cell>
          <cell r="B2604" t="str">
            <v>SK</v>
          </cell>
          <cell r="C2604" t="str">
            <v>NSE</v>
          </cell>
          <cell r="D2604" t="str">
            <v>A00</v>
          </cell>
          <cell r="E2604" t="str">
            <v>FTE</v>
          </cell>
          <cell r="F2604" t="str">
            <v>T</v>
          </cell>
          <cell r="G2604" t="str">
            <v>TOTAL</v>
          </cell>
          <cell r="H2604" t="str">
            <v>RSE</v>
          </cell>
          <cell r="J2604" t="str">
            <v>:</v>
          </cell>
          <cell r="K2604" t="str">
            <v>MS</v>
          </cell>
          <cell r="M2604" t="str">
            <v>V</v>
          </cell>
          <cell r="N2604">
            <v>38672.655578703707</v>
          </cell>
          <cell r="O2604" t="str">
            <v>gchateaug</v>
          </cell>
          <cell r="P2604">
            <v>38681.438472222224</v>
          </cell>
        </row>
        <row r="2605">
          <cell r="A2605" t="str">
            <v>2003</v>
          </cell>
          <cell r="B2605" t="str">
            <v>SI</v>
          </cell>
          <cell r="C2605" t="str">
            <v>NSE</v>
          </cell>
          <cell r="D2605" t="str">
            <v>A00</v>
          </cell>
          <cell r="E2605" t="str">
            <v>FTE</v>
          </cell>
          <cell r="F2605" t="str">
            <v>T</v>
          </cell>
          <cell r="G2605" t="str">
            <v>TOTAL</v>
          </cell>
          <cell r="H2605" t="str">
            <v>RSE</v>
          </cell>
          <cell r="J2605" t="str">
            <v>:</v>
          </cell>
          <cell r="K2605" t="str">
            <v>MS</v>
          </cell>
          <cell r="M2605" t="str">
            <v>V</v>
          </cell>
          <cell r="N2605">
            <v>38672.655578703707</v>
          </cell>
          <cell r="O2605" t="str">
            <v>gchateaug</v>
          </cell>
          <cell r="P2605">
            <v>38681.438472222224</v>
          </cell>
        </row>
        <row r="2606">
          <cell r="A2606" t="str">
            <v>2003</v>
          </cell>
          <cell r="B2606" t="str">
            <v>SI</v>
          </cell>
          <cell r="C2606" t="str">
            <v>SSH</v>
          </cell>
          <cell r="D2606" t="str">
            <v>A00</v>
          </cell>
          <cell r="E2606" t="str">
            <v>FTE</v>
          </cell>
          <cell r="F2606" t="str">
            <v>T</v>
          </cell>
          <cell r="G2606" t="str">
            <v>TOTAL</v>
          </cell>
          <cell r="H2606" t="str">
            <v>RSE</v>
          </cell>
          <cell r="J2606" t="str">
            <v>:</v>
          </cell>
          <cell r="K2606" t="str">
            <v>MS</v>
          </cell>
          <cell r="M2606" t="str">
            <v>V</v>
          </cell>
          <cell r="N2606">
            <v>38672.655578703707</v>
          </cell>
          <cell r="O2606" t="str">
            <v>gchateaug</v>
          </cell>
          <cell r="P2606">
            <v>38681.438472222224</v>
          </cell>
        </row>
        <row r="2607">
          <cell r="A2607" t="str">
            <v>2001</v>
          </cell>
          <cell r="B2607" t="str">
            <v>PT</v>
          </cell>
          <cell r="C2607" t="str">
            <v>NSE</v>
          </cell>
          <cell r="D2607" t="str">
            <v>A00</v>
          </cell>
          <cell r="E2607" t="str">
            <v>FTE</v>
          </cell>
          <cell r="F2607" t="str">
            <v>T</v>
          </cell>
          <cell r="G2607" t="str">
            <v>TOTAL</v>
          </cell>
          <cell r="H2607" t="str">
            <v>RSE</v>
          </cell>
          <cell r="I2607">
            <v>12749</v>
          </cell>
          <cell r="K2607" t="str">
            <v>MS</v>
          </cell>
          <cell r="M2607" t="str">
            <v>V</v>
          </cell>
          <cell r="N2607">
            <v>38672.655578703707</v>
          </cell>
          <cell r="O2607" t="str">
            <v>gchateaug</v>
          </cell>
          <cell r="P2607">
            <v>38681.438043981485</v>
          </cell>
        </row>
        <row r="2608">
          <cell r="A2608" t="str">
            <v>2001</v>
          </cell>
          <cell r="B2608" t="str">
            <v>CY</v>
          </cell>
          <cell r="C2608" t="str">
            <v>NSE</v>
          </cell>
          <cell r="D2608" t="str">
            <v>A00</v>
          </cell>
          <cell r="E2608" t="str">
            <v>FTE</v>
          </cell>
          <cell r="F2608" t="str">
            <v>T</v>
          </cell>
          <cell r="G2608" t="str">
            <v>TOTAL</v>
          </cell>
          <cell r="H2608" t="str">
            <v>RSE</v>
          </cell>
          <cell r="I2608">
            <v>217</v>
          </cell>
          <cell r="K2608" t="str">
            <v>MS</v>
          </cell>
          <cell r="M2608" t="str">
            <v>V</v>
          </cell>
          <cell r="N2608">
            <v>38672.655578703707</v>
          </cell>
          <cell r="O2608" t="str">
            <v>gchateaug</v>
          </cell>
          <cell r="P2608">
            <v>38681.437881944446</v>
          </cell>
        </row>
        <row r="2609">
          <cell r="A2609" t="str">
            <v>2001</v>
          </cell>
          <cell r="B2609" t="str">
            <v>PT</v>
          </cell>
          <cell r="C2609" t="str">
            <v>SSH</v>
          </cell>
          <cell r="D2609" t="str">
            <v>A00</v>
          </cell>
          <cell r="E2609" t="str">
            <v>FTE</v>
          </cell>
          <cell r="F2609" t="str">
            <v>T</v>
          </cell>
          <cell r="G2609" t="str">
            <v>TOTAL</v>
          </cell>
          <cell r="H2609" t="str">
            <v>RSE</v>
          </cell>
          <cell r="I2609">
            <v>3978</v>
          </cell>
          <cell r="K2609" t="str">
            <v>MS</v>
          </cell>
          <cell r="M2609" t="str">
            <v>V</v>
          </cell>
          <cell r="N2609">
            <v>38672.655590277776</v>
          </cell>
          <cell r="O2609" t="str">
            <v>gchateaug</v>
          </cell>
          <cell r="P2609">
            <v>38681.438055555554</v>
          </cell>
        </row>
        <row r="2610">
          <cell r="A2610" t="str">
            <v>2001</v>
          </cell>
          <cell r="B2610" t="str">
            <v>CY</v>
          </cell>
          <cell r="C2610" t="str">
            <v>SSH</v>
          </cell>
          <cell r="D2610" t="str">
            <v>A00</v>
          </cell>
          <cell r="E2610" t="str">
            <v>FTE</v>
          </cell>
          <cell r="F2610" t="str">
            <v>T</v>
          </cell>
          <cell r="G2610" t="str">
            <v>TOTAL</v>
          </cell>
          <cell r="H2610" t="str">
            <v>RSE</v>
          </cell>
          <cell r="I2610">
            <v>114</v>
          </cell>
          <cell r="K2610" t="str">
            <v>MS</v>
          </cell>
          <cell r="M2610" t="str">
            <v>V</v>
          </cell>
          <cell r="N2610">
            <v>38672.655590277776</v>
          </cell>
          <cell r="O2610" t="str">
            <v>gchateaug</v>
          </cell>
          <cell r="P2610">
            <v>38681.437881944446</v>
          </cell>
        </row>
        <row r="2611">
          <cell r="A2611" t="str">
            <v>2001</v>
          </cell>
          <cell r="B2611" t="str">
            <v>CZ</v>
          </cell>
          <cell r="C2611" t="str">
            <v>SSH</v>
          </cell>
          <cell r="D2611" t="str">
            <v>A00</v>
          </cell>
          <cell r="E2611" t="str">
            <v>FTE</v>
          </cell>
          <cell r="F2611" t="str">
            <v>T</v>
          </cell>
          <cell r="G2611" t="str">
            <v>TOTAL</v>
          </cell>
          <cell r="H2611" t="str">
            <v>RSE</v>
          </cell>
          <cell r="I2611">
            <v>1821</v>
          </cell>
          <cell r="K2611" t="str">
            <v>MS</v>
          </cell>
          <cell r="M2611" t="str">
            <v>V</v>
          </cell>
          <cell r="N2611">
            <v>38672.655590277776</v>
          </cell>
          <cell r="O2611" t="str">
            <v>gchateaug</v>
          </cell>
          <cell r="P2611">
            <v>38681.437905092593</v>
          </cell>
        </row>
        <row r="2612">
          <cell r="A2612" t="str">
            <v>2001</v>
          </cell>
          <cell r="B2612" t="str">
            <v>CZ</v>
          </cell>
          <cell r="C2612" t="str">
            <v>NSE</v>
          </cell>
          <cell r="D2612" t="str">
            <v>A00</v>
          </cell>
          <cell r="E2612" t="str">
            <v>FTE</v>
          </cell>
          <cell r="F2612" t="str">
            <v>T</v>
          </cell>
          <cell r="G2612" t="str">
            <v>TOTAL</v>
          </cell>
          <cell r="H2612" t="str">
            <v>RSE</v>
          </cell>
          <cell r="I2612">
            <v>13166</v>
          </cell>
          <cell r="K2612" t="str">
            <v>MS</v>
          </cell>
          <cell r="M2612" t="str">
            <v>V</v>
          </cell>
          <cell r="N2612">
            <v>38672.655590277776</v>
          </cell>
          <cell r="O2612" t="str">
            <v>gchateaug</v>
          </cell>
          <cell r="P2612">
            <v>38681.437905092593</v>
          </cell>
        </row>
        <row r="2613">
          <cell r="A2613" t="str">
            <v>2001</v>
          </cell>
          <cell r="B2613" t="str">
            <v>LT</v>
          </cell>
          <cell r="C2613" t="str">
            <v>NSE</v>
          </cell>
          <cell r="D2613" t="str">
            <v>A00</v>
          </cell>
          <cell r="E2613" t="str">
            <v>FTE</v>
          </cell>
          <cell r="F2613" t="str">
            <v>T</v>
          </cell>
          <cell r="G2613" t="str">
            <v>TOTAL</v>
          </cell>
          <cell r="H2613" t="str">
            <v>RSE</v>
          </cell>
          <cell r="I2613">
            <v>4874</v>
          </cell>
          <cell r="K2613" t="str">
            <v>MS</v>
          </cell>
          <cell r="M2613" t="str">
            <v>V</v>
          </cell>
          <cell r="N2613">
            <v>38672.655590277776</v>
          </cell>
          <cell r="O2613" t="str">
            <v>gchateaug</v>
          </cell>
          <cell r="P2613">
            <v>38681.437997685185</v>
          </cell>
        </row>
        <row r="2614">
          <cell r="A2614" t="str">
            <v>2001</v>
          </cell>
          <cell r="B2614" t="str">
            <v>LT</v>
          </cell>
          <cell r="C2614" t="str">
            <v>SSH</v>
          </cell>
          <cell r="D2614" t="str">
            <v>A00</v>
          </cell>
          <cell r="E2614" t="str">
            <v>FTE</v>
          </cell>
          <cell r="F2614" t="str">
            <v>T</v>
          </cell>
          <cell r="G2614" t="str">
            <v>TOTAL</v>
          </cell>
          <cell r="H2614" t="str">
            <v>RSE</v>
          </cell>
          <cell r="I2614">
            <v>2784</v>
          </cell>
          <cell r="K2614" t="str">
            <v>MS</v>
          </cell>
          <cell r="M2614" t="str">
            <v>V</v>
          </cell>
          <cell r="N2614">
            <v>38672.655590277776</v>
          </cell>
          <cell r="O2614" t="str">
            <v>gchateaug</v>
          </cell>
          <cell r="P2614">
            <v>38681.437997685185</v>
          </cell>
        </row>
        <row r="2615">
          <cell r="A2615" t="str">
            <v>2001</v>
          </cell>
          <cell r="B2615" t="str">
            <v>LV</v>
          </cell>
          <cell r="C2615" t="str">
            <v>SSH</v>
          </cell>
          <cell r="D2615" t="str">
            <v>A00</v>
          </cell>
          <cell r="E2615" t="str">
            <v>FTE</v>
          </cell>
          <cell r="F2615" t="str">
            <v>T</v>
          </cell>
          <cell r="G2615" t="str">
            <v>TOTAL</v>
          </cell>
          <cell r="H2615" t="str">
            <v>RSE</v>
          </cell>
          <cell r="I2615">
            <v>1080</v>
          </cell>
          <cell r="K2615" t="str">
            <v>MS</v>
          </cell>
          <cell r="M2615" t="str">
            <v>V</v>
          </cell>
          <cell r="N2615">
            <v>38672.655590277776</v>
          </cell>
          <cell r="O2615" t="str">
            <v>gchateaug</v>
          </cell>
          <cell r="P2615">
            <v>38681.438009259262</v>
          </cell>
        </row>
        <row r="2616">
          <cell r="A2616" t="str">
            <v>2001</v>
          </cell>
          <cell r="B2616" t="str">
            <v>LV</v>
          </cell>
          <cell r="C2616" t="str">
            <v>NSE</v>
          </cell>
          <cell r="D2616" t="str">
            <v>A00</v>
          </cell>
          <cell r="E2616" t="str">
            <v>FTE</v>
          </cell>
          <cell r="F2616" t="str">
            <v>T</v>
          </cell>
          <cell r="G2616" t="str">
            <v>TOTAL</v>
          </cell>
          <cell r="H2616" t="str">
            <v>RSE</v>
          </cell>
          <cell r="I2616">
            <v>2417</v>
          </cell>
          <cell r="K2616" t="str">
            <v>MS</v>
          </cell>
          <cell r="M2616" t="str">
            <v>V</v>
          </cell>
          <cell r="N2616">
            <v>38672.655590277776</v>
          </cell>
          <cell r="O2616" t="str">
            <v>gchateaug</v>
          </cell>
          <cell r="P2616">
            <v>38681.438009259262</v>
          </cell>
        </row>
        <row r="2617">
          <cell r="A2617" t="str">
            <v>2001</v>
          </cell>
          <cell r="B2617" t="str">
            <v>PL</v>
          </cell>
          <cell r="C2617" t="str">
            <v>NSE</v>
          </cell>
          <cell r="D2617" t="str">
            <v>A00</v>
          </cell>
          <cell r="E2617" t="str">
            <v>FTE</v>
          </cell>
          <cell r="F2617" t="str">
            <v>T</v>
          </cell>
          <cell r="G2617" t="str">
            <v>TOTAL</v>
          </cell>
          <cell r="H2617" t="str">
            <v>RSE</v>
          </cell>
          <cell r="I2617">
            <v>44624</v>
          </cell>
          <cell r="K2617" t="str">
            <v>MS</v>
          </cell>
          <cell r="M2617" t="str">
            <v>V</v>
          </cell>
          <cell r="N2617">
            <v>38672.655590277776</v>
          </cell>
          <cell r="O2617" t="str">
            <v>gchateaug</v>
          </cell>
          <cell r="P2617">
            <v>38681.438032407408</v>
          </cell>
        </row>
        <row r="2618">
          <cell r="A2618" t="str">
            <v>2001</v>
          </cell>
          <cell r="B2618" t="str">
            <v>SI</v>
          </cell>
          <cell r="C2618" t="str">
            <v>SSH</v>
          </cell>
          <cell r="D2618" t="str">
            <v>A00</v>
          </cell>
          <cell r="E2618" t="str">
            <v>FTE</v>
          </cell>
          <cell r="F2618" t="str">
            <v>T</v>
          </cell>
          <cell r="G2618" t="str">
            <v>TOTAL</v>
          </cell>
          <cell r="H2618" t="str">
            <v>RSE</v>
          </cell>
          <cell r="I2618">
            <v>999</v>
          </cell>
          <cell r="K2618" t="str">
            <v>MS</v>
          </cell>
          <cell r="M2618" t="str">
            <v>V</v>
          </cell>
          <cell r="N2618">
            <v>38672.655590277776</v>
          </cell>
          <cell r="O2618" t="str">
            <v>gchateaug</v>
          </cell>
          <cell r="P2618">
            <v>38681.438101851854</v>
          </cell>
        </row>
        <row r="2619">
          <cell r="A2619" t="str">
            <v>2001</v>
          </cell>
          <cell r="B2619" t="str">
            <v>SI</v>
          </cell>
          <cell r="C2619" t="str">
            <v>NSE</v>
          </cell>
          <cell r="D2619" t="str">
            <v>A00</v>
          </cell>
          <cell r="E2619" t="str">
            <v>FTE</v>
          </cell>
          <cell r="F2619" t="str">
            <v>T</v>
          </cell>
          <cell r="G2619" t="str">
            <v>TOTAL</v>
          </cell>
          <cell r="H2619" t="str">
            <v>RSE</v>
          </cell>
          <cell r="I2619">
            <v>3498</v>
          </cell>
          <cell r="K2619" t="str">
            <v>MS</v>
          </cell>
          <cell r="M2619" t="str">
            <v>V</v>
          </cell>
          <cell r="N2619">
            <v>38672.655590277776</v>
          </cell>
          <cell r="O2619" t="str">
            <v>gchateaug</v>
          </cell>
          <cell r="P2619">
            <v>38681.438090277778</v>
          </cell>
        </row>
        <row r="2620">
          <cell r="A2620" t="str">
            <v>2001</v>
          </cell>
          <cell r="B2620" t="str">
            <v>PL</v>
          </cell>
          <cell r="C2620" t="str">
            <v>SSH</v>
          </cell>
          <cell r="D2620" t="str">
            <v>A00</v>
          </cell>
          <cell r="E2620" t="str">
            <v>FTE</v>
          </cell>
          <cell r="F2620" t="str">
            <v>T</v>
          </cell>
          <cell r="G2620" t="str">
            <v>TOTAL</v>
          </cell>
          <cell r="H2620" t="str">
            <v>RSE</v>
          </cell>
          <cell r="I2620">
            <v>12294</v>
          </cell>
          <cell r="K2620" t="str">
            <v>MS</v>
          </cell>
          <cell r="M2620" t="str">
            <v>V</v>
          </cell>
          <cell r="N2620">
            <v>38672.655590277776</v>
          </cell>
          <cell r="O2620" t="str">
            <v>gchateaug</v>
          </cell>
          <cell r="P2620">
            <v>38681.438032407408</v>
          </cell>
        </row>
        <row r="2621">
          <cell r="A2621" t="str">
            <v>2001</v>
          </cell>
          <cell r="B2621" t="str">
            <v>SK</v>
          </cell>
          <cell r="C2621" t="str">
            <v>NSE</v>
          </cell>
          <cell r="D2621" t="str">
            <v>A00</v>
          </cell>
          <cell r="E2621" t="str">
            <v>FTE</v>
          </cell>
          <cell r="F2621" t="str">
            <v>T</v>
          </cell>
          <cell r="G2621" t="str">
            <v>TOTAL</v>
          </cell>
          <cell r="H2621" t="str">
            <v>RSE</v>
          </cell>
          <cell r="I2621">
            <v>7937</v>
          </cell>
          <cell r="K2621" t="str">
            <v>MS</v>
          </cell>
          <cell r="M2621" t="str">
            <v>V</v>
          </cell>
          <cell r="N2621">
            <v>38672.655590277776</v>
          </cell>
          <cell r="O2621" t="str">
            <v>gchateaug</v>
          </cell>
          <cell r="P2621">
            <v>38681.438113425924</v>
          </cell>
        </row>
        <row r="2622">
          <cell r="A2622" t="str">
            <v>2001</v>
          </cell>
          <cell r="B2622" t="str">
            <v>SK</v>
          </cell>
          <cell r="C2622" t="str">
            <v>SSH</v>
          </cell>
          <cell r="D2622" t="str">
            <v>A00</v>
          </cell>
          <cell r="E2622" t="str">
            <v>FTE</v>
          </cell>
          <cell r="F2622" t="str">
            <v>T</v>
          </cell>
          <cell r="G2622" t="str">
            <v>TOTAL</v>
          </cell>
          <cell r="H2622" t="str">
            <v>RSE</v>
          </cell>
          <cell r="I2622">
            <v>1648</v>
          </cell>
          <cell r="K2622" t="str">
            <v>MS</v>
          </cell>
          <cell r="M2622" t="str">
            <v>V</v>
          </cell>
          <cell r="N2622">
            <v>38672.655590277776</v>
          </cell>
          <cell r="O2622" t="str">
            <v>gchateaug</v>
          </cell>
          <cell r="P2622">
            <v>38681.438113425924</v>
          </cell>
        </row>
        <row r="2623">
          <cell r="A2623" t="str">
            <v>2001</v>
          </cell>
          <cell r="B2623" t="str">
            <v>RO</v>
          </cell>
          <cell r="C2623" t="str">
            <v>SSH</v>
          </cell>
          <cell r="D2623" t="str">
            <v>A00</v>
          </cell>
          <cell r="E2623" t="str">
            <v>FTE</v>
          </cell>
          <cell r="F2623" t="str">
            <v>T</v>
          </cell>
          <cell r="G2623" t="str">
            <v>TOTAL</v>
          </cell>
          <cell r="H2623" t="str">
            <v>RSE</v>
          </cell>
          <cell r="I2623">
            <v>1666</v>
          </cell>
          <cell r="K2623" t="str">
            <v>MS</v>
          </cell>
          <cell r="M2623" t="str">
            <v>V</v>
          </cell>
          <cell r="N2623">
            <v>38672.655590277776</v>
          </cell>
          <cell r="O2623" t="str">
            <v>gchateaug</v>
          </cell>
          <cell r="P2623">
            <v>38681.438067129631</v>
          </cell>
        </row>
        <row r="2624">
          <cell r="A2624" t="str">
            <v>2001</v>
          </cell>
          <cell r="B2624" t="str">
            <v>RO</v>
          </cell>
          <cell r="C2624" t="str">
            <v>NSE</v>
          </cell>
          <cell r="D2624" t="str">
            <v>A00</v>
          </cell>
          <cell r="E2624" t="str">
            <v>FTE</v>
          </cell>
          <cell r="F2624" t="str">
            <v>T</v>
          </cell>
          <cell r="G2624" t="str">
            <v>TOTAL</v>
          </cell>
          <cell r="H2624" t="str">
            <v>RSE</v>
          </cell>
          <cell r="I2624">
            <v>18060</v>
          </cell>
          <cell r="K2624" t="str">
            <v>MS</v>
          </cell>
          <cell r="M2624" t="str">
            <v>V</v>
          </cell>
          <cell r="N2624">
            <v>38672.655590277776</v>
          </cell>
          <cell r="O2624" t="str">
            <v>gchateaug</v>
          </cell>
          <cell r="P2624">
            <v>38681.438067129631</v>
          </cell>
        </row>
        <row r="2625">
          <cell r="A2625" t="str">
            <v>2001</v>
          </cell>
          <cell r="B2625" t="str">
            <v>BG</v>
          </cell>
          <cell r="C2625" t="str">
            <v>SSH</v>
          </cell>
          <cell r="D2625" t="str">
            <v>A00</v>
          </cell>
          <cell r="E2625" t="str">
            <v>FTE</v>
          </cell>
          <cell r="F2625" t="str">
            <v>T</v>
          </cell>
          <cell r="G2625" t="str">
            <v>TOTAL</v>
          </cell>
          <cell r="H2625" t="str">
            <v>RSE</v>
          </cell>
          <cell r="I2625">
            <v>1596</v>
          </cell>
          <cell r="K2625" t="str">
            <v>MS</v>
          </cell>
          <cell r="M2625" t="str">
            <v>V</v>
          </cell>
          <cell r="N2625">
            <v>38672.655590277776</v>
          </cell>
          <cell r="O2625" t="str">
            <v>gchateaug</v>
          </cell>
          <cell r="P2625">
            <v>38681.437858796293</v>
          </cell>
        </row>
        <row r="2626">
          <cell r="A2626" t="str">
            <v>2001</v>
          </cell>
          <cell r="B2626" t="str">
            <v>BG</v>
          </cell>
          <cell r="C2626" t="str">
            <v>NSE</v>
          </cell>
          <cell r="D2626" t="str">
            <v>A00</v>
          </cell>
          <cell r="E2626" t="str">
            <v>FTE</v>
          </cell>
          <cell r="F2626" t="str">
            <v>T</v>
          </cell>
          <cell r="G2626" t="str">
            <v>TOTAL</v>
          </cell>
          <cell r="H2626" t="str">
            <v>RSE</v>
          </cell>
          <cell r="I2626">
            <v>7621</v>
          </cell>
          <cell r="K2626" t="str">
            <v>MS</v>
          </cell>
          <cell r="M2626" t="str">
            <v>V</v>
          </cell>
          <cell r="N2626">
            <v>38672.655590277776</v>
          </cell>
          <cell r="O2626" t="str">
            <v>gchateaug</v>
          </cell>
          <cell r="P2626">
            <v>38681.437858796293</v>
          </cell>
        </row>
        <row r="2627">
          <cell r="A2627" t="str">
            <v>1997</v>
          </cell>
          <cell r="B2627" t="str">
            <v>SK</v>
          </cell>
          <cell r="C2627" t="str">
            <v>NSE</v>
          </cell>
          <cell r="D2627" t="str">
            <v>A00</v>
          </cell>
          <cell r="E2627" t="str">
            <v>FTE</v>
          </cell>
          <cell r="F2627" t="str">
            <v>T</v>
          </cell>
          <cell r="G2627" t="str">
            <v>TOTAL</v>
          </cell>
          <cell r="H2627" t="str">
            <v>RSE</v>
          </cell>
          <cell r="I2627">
            <v>8600</v>
          </cell>
          <cell r="K2627" t="str">
            <v>MS</v>
          </cell>
          <cell r="M2627" t="str">
            <v>V</v>
          </cell>
          <cell r="N2627">
            <v>38672.655601851853</v>
          </cell>
          <cell r="O2627" t="str">
            <v>gchateaug</v>
          </cell>
          <cell r="P2627">
            <v>38681.437141203707</v>
          </cell>
        </row>
        <row r="2628">
          <cell r="A2628" t="str">
            <v>1997</v>
          </cell>
          <cell r="B2628" t="str">
            <v>SI</v>
          </cell>
          <cell r="C2628" t="str">
            <v>SSH</v>
          </cell>
          <cell r="D2628" t="str">
            <v>A00</v>
          </cell>
          <cell r="E2628" t="str">
            <v>FTE</v>
          </cell>
          <cell r="F2628" t="str">
            <v>T</v>
          </cell>
          <cell r="G2628" t="str">
            <v>TOTAL</v>
          </cell>
          <cell r="H2628" t="str">
            <v>RSE</v>
          </cell>
          <cell r="I2628">
            <v>700</v>
          </cell>
          <cell r="K2628" t="str">
            <v>MS</v>
          </cell>
          <cell r="M2628" t="str">
            <v>V</v>
          </cell>
          <cell r="N2628">
            <v>38672.655601851853</v>
          </cell>
          <cell r="O2628" t="str">
            <v>gchateaug</v>
          </cell>
          <cell r="P2628">
            <v>38681.43712962963</v>
          </cell>
        </row>
        <row r="2629">
          <cell r="A2629" t="str">
            <v>1997</v>
          </cell>
          <cell r="B2629" t="str">
            <v>SI</v>
          </cell>
          <cell r="C2629" t="str">
            <v>NSE</v>
          </cell>
          <cell r="D2629" t="str">
            <v>A00</v>
          </cell>
          <cell r="E2629" t="str">
            <v>FTE</v>
          </cell>
          <cell r="F2629" t="str">
            <v>T</v>
          </cell>
          <cell r="G2629" t="str">
            <v>TOTAL</v>
          </cell>
          <cell r="H2629" t="str">
            <v>RSE</v>
          </cell>
          <cell r="I2629">
            <v>3322</v>
          </cell>
          <cell r="K2629" t="str">
            <v>MS</v>
          </cell>
          <cell r="M2629" t="str">
            <v>V</v>
          </cell>
          <cell r="N2629">
            <v>38672.655601851853</v>
          </cell>
          <cell r="O2629" t="str">
            <v>gchateaug</v>
          </cell>
          <cell r="P2629">
            <v>38681.43712962963</v>
          </cell>
        </row>
        <row r="2630">
          <cell r="A2630" t="str">
            <v>1997</v>
          </cell>
          <cell r="B2630" t="str">
            <v>BG</v>
          </cell>
          <cell r="C2630" t="str">
            <v>NSE</v>
          </cell>
          <cell r="D2630" t="str">
            <v>A00</v>
          </cell>
          <cell r="E2630" t="str">
            <v>FTE</v>
          </cell>
          <cell r="F2630" t="str">
            <v>T</v>
          </cell>
          <cell r="G2630" t="str">
            <v>TOTAL</v>
          </cell>
          <cell r="H2630" t="str">
            <v>RSE</v>
          </cell>
          <cell r="I2630">
            <v>10113</v>
          </cell>
          <cell r="K2630" t="str">
            <v>MS</v>
          </cell>
          <cell r="M2630" t="str">
            <v>V</v>
          </cell>
          <cell r="N2630">
            <v>38672.655601851853</v>
          </cell>
          <cell r="O2630" t="str">
            <v>gchateaug</v>
          </cell>
          <cell r="P2630">
            <v>38681.436967592592</v>
          </cell>
        </row>
        <row r="2631">
          <cell r="A2631" t="str">
            <v>1997</v>
          </cell>
          <cell r="B2631" t="str">
            <v>SK</v>
          </cell>
          <cell r="C2631" t="str">
            <v>SSH</v>
          </cell>
          <cell r="D2631" t="str">
            <v>A00</v>
          </cell>
          <cell r="E2631" t="str">
            <v>FTE</v>
          </cell>
          <cell r="F2631" t="str">
            <v>T</v>
          </cell>
          <cell r="G2631" t="str">
            <v>TOTAL</v>
          </cell>
          <cell r="H2631" t="str">
            <v>RSE</v>
          </cell>
          <cell r="I2631">
            <v>1393</v>
          </cell>
          <cell r="K2631" t="str">
            <v>MS</v>
          </cell>
          <cell r="M2631" t="str">
            <v>V</v>
          </cell>
          <cell r="N2631">
            <v>38672.655601851853</v>
          </cell>
          <cell r="O2631" t="str">
            <v>gchateaug</v>
          </cell>
          <cell r="P2631">
            <v>38681.437141203707</v>
          </cell>
        </row>
        <row r="2632">
          <cell r="A2632" t="str">
            <v>1997</v>
          </cell>
          <cell r="B2632" t="str">
            <v>BG</v>
          </cell>
          <cell r="C2632" t="str">
            <v>SSH</v>
          </cell>
          <cell r="D2632" t="str">
            <v>A00</v>
          </cell>
          <cell r="E2632" t="str">
            <v>FTE</v>
          </cell>
          <cell r="F2632" t="str">
            <v>T</v>
          </cell>
          <cell r="G2632" t="str">
            <v>TOTAL</v>
          </cell>
          <cell r="H2632" t="str">
            <v>RSE</v>
          </cell>
          <cell r="I2632">
            <v>1867</v>
          </cell>
          <cell r="K2632" t="str">
            <v>MS</v>
          </cell>
          <cell r="M2632" t="str">
            <v>V</v>
          </cell>
          <cell r="N2632">
            <v>38672.655601851853</v>
          </cell>
          <cell r="O2632" t="str">
            <v>gchateaug</v>
          </cell>
          <cell r="P2632">
            <v>38681.436979166669</v>
          </cell>
        </row>
        <row r="2633">
          <cell r="A2633" t="str">
            <v>1997</v>
          </cell>
          <cell r="B2633" t="str">
            <v>RO</v>
          </cell>
          <cell r="C2633" t="str">
            <v>NSE</v>
          </cell>
          <cell r="D2633" t="str">
            <v>A00</v>
          </cell>
          <cell r="E2633" t="str">
            <v>FTE</v>
          </cell>
          <cell r="F2633" t="str">
            <v>T</v>
          </cell>
          <cell r="G2633" t="str">
            <v>TOTAL</v>
          </cell>
          <cell r="H2633" t="str">
            <v>RSE</v>
          </cell>
          <cell r="I2633">
            <v>26658</v>
          </cell>
          <cell r="K2633" t="str">
            <v>MS</v>
          </cell>
          <cell r="M2633" t="str">
            <v>V</v>
          </cell>
          <cell r="N2633">
            <v>38672.655601851853</v>
          </cell>
          <cell r="O2633" t="str">
            <v>gchateaug</v>
          </cell>
          <cell r="P2633">
            <v>38681.437106481484</v>
          </cell>
        </row>
        <row r="2634">
          <cell r="A2634" t="str">
            <v>1997</v>
          </cell>
          <cell r="B2634" t="str">
            <v>RO</v>
          </cell>
          <cell r="C2634" t="str">
            <v>SSH</v>
          </cell>
          <cell r="D2634" t="str">
            <v>A00</v>
          </cell>
          <cell r="E2634" t="str">
            <v>FTE</v>
          </cell>
          <cell r="F2634" t="str">
            <v>T</v>
          </cell>
          <cell r="G2634" t="str">
            <v>TOTAL</v>
          </cell>
          <cell r="H2634" t="str">
            <v>RSE</v>
          </cell>
          <cell r="I2634">
            <v>1773</v>
          </cell>
          <cell r="K2634" t="str">
            <v>MS</v>
          </cell>
          <cell r="M2634" t="str">
            <v>V</v>
          </cell>
          <cell r="N2634">
            <v>38672.655601851853</v>
          </cell>
          <cell r="O2634" t="str">
            <v>gchateaug</v>
          </cell>
          <cell r="P2634">
            <v>38681.437106481484</v>
          </cell>
        </row>
        <row r="2635">
          <cell r="A2635" t="str">
            <v>1997</v>
          </cell>
          <cell r="B2635" t="str">
            <v>LT</v>
          </cell>
          <cell r="C2635" t="str">
            <v>NSE</v>
          </cell>
          <cell r="D2635" t="str">
            <v>A00</v>
          </cell>
          <cell r="E2635" t="str">
            <v>FTE</v>
          </cell>
          <cell r="F2635" t="str">
            <v>T</v>
          </cell>
          <cell r="G2635" t="str">
            <v>TOTAL</v>
          </cell>
          <cell r="H2635" t="str">
            <v>RSE</v>
          </cell>
          <cell r="I2635">
            <v>5072</v>
          </cell>
          <cell r="K2635" t="str">
            <v>MS</v>
          </cell>
          <cell r="M2635" t="str">
            <v>V</v>
          </cell>
          <cell r="N2635">
            <v>38672.655601851853</v>
          </cell>
          <cell r="O2635" t="str">
            <v>gchateaug</v>
          </cell>
          <cell r="P2635">
            <v>38681.437071759261</v>
          </cell>
        </row>
        <row r="2636">
          <cell r="A2636" t="str">
            <v>2000</v>
          </cell>
          <cell r="B2636" t="str">
            <v>CY</v>
          </cell>
          <cell r="C2636" t="str">
            <v>SSH</v>
          </cell>
          <cell r="D2636" t="str">
            <v>A00</v>
          </cell>
          <cell r="E2636" t="str">
            <v>FTE</v>
          </cell>
          <cell r="F2636" t="str">
            <v>T</v>
          </cell>
          <cell r="G2636" t="str">
            <v>TOTAL</v>
          </cell>
          <cell r="H2636" t="str">
            <v>RSE</v>
          </cell>
          <cell r="I2636">
            <v>108</v>
          </cell>
          <cell r="K2636" t="str">
            <v>MS</v>
          </cell>
          <cell r="M2636" t="str">
            <v>V</v>
          </cell>
          <cell r="N2636">
            <v>38672.655590277776</v>
          </cell>
          <cell r="O2636" t="str">
            <v>gchateaug</v>
          </cell>
          <cell r="P2636">
            <v>38681.437638888892</v>
          </cell>
        </row>
        <row r="2637">
          <cell r="A2637" t="str">
            <v>2000</v>
          </cell>
          <cell r="B2637" t="str">
            <v>CY</v>
          </cell>
          <cell r="C2637" t="str">
            <v>NSE</v>
          </cell>
          <cell r="D2637" t="str">
            <v>A00</v>
          </cell>
          <cell r="E2637" t="str">
            <v>FTE</v>
          </cell>
          <cell r="F2637" t="str">
            <v>T</v>
          </cell>
          <cell r="G2637" t="str">
            <v>TOTAL</v>
          </cell>
          <cell r="H2637" t="str">
            <v>RSE</v>
          </cell>
          <cell r="I2637">
            <v>194</v>
          </cell>
          <cell r="K2637" t="str">
            <v>MS</v>
          </cell>
          <cell r="M2637" t="str">
            <v>V</v>
          </cell>
          <cell r="N2637">
            <v>38672.655590277776</v>
          </cell>
          <cell r="O2637" t="str">
            <v>gchateaug</v>
          </cell>
          <cell r="P2637">
            <v>38681.437638888892</v>
          </cell>
        </row>
        <row r="2638">
          <cell r="A2638" t="str">
            <v>2000</v>
          </cell>
          <cell r="B2638" t="str">
            <v>PT</v>
          </cell>
          <cell r="C2638" t="str">
            <v>NSE</v>
          </cell>
          <cell r="D2638" t="str">
            <v>A00</v>
          </cell>
          <cell r="E2638" t="str">
            <v>FTE</v>
          </cell>
          <cell r="F2638" t="str">
            <v>T</v>
          </cell>
          <cell r="G2638" t="str">
            <v>TOTAL</v>
          </cell>
          <cell r="H2638" t="str">
            <v>RSE</v>
          </cell>
          <cell r="J2638" t="str">
            <v>:</v>
          </cell>
          <cell r="K2638" t="str">
            <v>MS</v>
          </cell>
          <cell r="M2638" t="str">
            <v>V</v>
          </cell>
          <cell r="N2638">
            <v>38672.655590277776</v>
          </cell>
          <cell r="O2638" t="str">
            <v>gchateaug</v>
          </cell>
          <cell r="P2638">
            <v>38681.437777777777</v>
          </cell>
        </row>
        <row r="2639">
          <cell r="A2639" t="str">
            <v>2000</v>
          </cell>
          <cell r="B2639" t="str">
            <v>PT</v>
          </cell>
          <cell r="C2639" t="str">
            <v>SSH</v>
          </cell>
          <cell r="D2639" t="str">
            <v>A00</v>
          </cell>
          <cell r="E2639" t="str">
            <v>FTE</v>
          </cell>
          <cell r="F2639" t="str">
            <v>T</v>
          </cell>
          <cell r="G2639" t="str">
            <v>TOTAL</v>
          </cell>
          <cell r="H2639" t="str">
            <v>RSE</v>
          </cell>
          <cell r="J2639" t="str">
            <v>:</v>
          </cell>
          <cell r="K2639" t="str">
            <v>MS</v>
          </cell>
          <cell r="M2639" t="str">
            <v>V</v>
          </cell>
          <cell r="N2639">
            <v>38672.655590277776</v>
          </cell>
          <cell r="O2639" t="str">
            <v>gchateaug</v>
          </cell>
          <cell r="P2639">
            <v>38681.437777777777</v>
          </cell>
        </row>
        <row r="2640">
          <cell r="A2640" t="str">
            <v>2000</v>
          </cell>
          <cell r="B2640" t="str">
            <v>CZ</v>
          </cell>
          <cell r="C2640" t="str">
            <v>NSE</v>
          </cell>
          <cell r="D2640" t="str">
            <v>A00</v>
          </cell>
          <cell r="E2640" t="str">
            <v>FTE</v>
          </cell>
          <cell r="F2640" t="str">
            <v>T</v>
          </cell>
          <cell r="G2640" t="str">
            <v>TOTAL</v>
          </cell>
          <cell r="H2640" t="str">
            <v>RSE</v>
          </cell>
          <cell r="I2640">
            <v>12469</v>
          </cell>
          <cell r="K2640" t="str">
            <v>MS</v>
          </cell>
          <cell r="M2640" t="str">
            <v>V</v>
          </cell>
          <cell r="N2640">
            <v>38672.655590277776</v>
          </cell>
          <cell r="O2640" t="str">
            <v>gchateaug</v>
          </cell>
          <cell r="P2640">
            <v>38681.437650462962</v>
          </cell>
        </row>
        <row r="2641">
          <cell r="A2641" t="str">
            <v>1997</v>
          </cell>
          <cell r="B2641" t="str">
            <v>PT</v>
          </cell>
          <cell r="C2641" t="str">
            <v>NSE</v>
          </cell>
          <cell r="D2641" t="str">
            <v>A00</v>
          </cell>
          <cell r="E2641" t="str">
            <v>FTE</v>
          </cell>
          <cell r="F2641" t="str">
            <v>T</v>
          </cell>
          <cell r="G2641" t="str">
            <v>TOTAL</v>
          </cell>
          <cell r="H2641" t="str">
            <v>RSE</v>
          </cell>
          <cell r="J2641" t="str">
            <v>:</v>
          </cell>
          <cell r="K2641" t="str">
            <v>MS</v>
          </cell>
          <cell r="M2641" t="str">
            <v>V</v>
          </cell>
          <cell r="N2641">
            <v>38672.655601851853</v>
          </cell>
          <cell r="O2641" t="str">
            <v>gchateaug</v>
          </cell>
          <cell r="P2641">
            <v>38681.437106481484</v>
          </cell>
        </row>
        <row r="2642">
          <cell r="A2642" t="str">
            <v>2000</v>
          </cell>
          <cell r="B2642" t="str">
            <v>CZ</v>
          </cell>
          <cell r="C2642" t="str">
            <v>SSH</v>
          </cell>
          <cell r="D2642" t="str">
            <v>A00</v>
          </cell>
          <cell r="E2642" t="str">
            <v>FTE</v>
          </cell>
          <cell r="F2642" t="str">
            <v>T</v>
          </cell>
          <cell r="G2642" t="str">
            <v>TOTAL</v>
          </cell>
          <cell r="H2642" t="str">
            <v>RSE</v>
          </cell>
          <cell r="I2642">
            <v>1383</v>
          </cell>
          <cell r="K2642" t="str">
            <v>MS</v>
          </cell>
          <cell r="M2642" t="str">
            <v>V</v>
          </cell>
          <cell r="N2642">
            <v>38672.655590277776</v>
          </cell>
          <cell r="O2642" t="str">
            <v>gchateaug</v>
          </cell>
          <cell r="P2642">
            <v>38681.437662037039</v>
          </cell>
        </row>
        <row r="2643">
          <cell r="A2643" t="str">
            <v>2000</v>
          </cell>
          <cell r="B2643" t="str">
            <v>LT</v>
          </cell>
          <cell r="C2643" t="str">
            <v>SSH</v>
          </cell>
          <cell r="D2643" t="str">
            <v>A00</v>
          </cell>
          <cell r="E2643" t="str">
            <v>FTE</v>
          </cell>
          <cell r="F2643" t="str">
            <v>T</v>
          </cell>
          <cell r="G2643" t="str">
            <v>TOTAL</v>
          </cell>
          <cell r="H2643" t="str">
            <v>RSE</v>
          </cell>
          <cell r="I2643">
            <v>2871</v>
          </cell>
          <cell r="K2643" t="str">
            <v>MS</v>
          </cell>
          <cell r="M2643" t="str">
            <v>V</v>
          </cell>
          <cell r="N2643">
            <v>38672.655590277776</v>
          </cell>
          <cell r="O2643" t="str">
            <v>gchateaug</v>
          </cell>
          <cell r="P2643">
            <v>38681.437743055554</v>
          </cell>
        </row>
        <row r="2644">
          <cell r="A2644" t="str">
            <v>2000</v>
          </cell>
          <cell r="B2644" t="str">
            <v>LT</v>
          </cell>
          <cell r="C2644" t="str">
            <v>NSE</v>
          </cell>
          <cell r="D2644" t="str">
            <v>A00</v>
          </cell>
          <cell r="E2644" t="str">
            <v>FTE</v>
          </cell>
          <cell r="F2644" t="str">
            <v>T</v>
          </cell>
          <cell r="G2644" t="str">
            <v>TOTAL</v>
          </cell>
          <cell r="H2644" t="str">
            <v>RSE</v>
          </cell>
          <cell r="I2644">
            <v>4618</v>
          </cell>
          <cell r="K2644" t="str">
            <v>MS</v>
          </cell>
          <cell r="M2644" t="str">
            <v>V</v>
          </cell>
          <cell r="N2644">
            <v>38672.655590277776</v>
          </cell>
          <cell r="O2644" t="str">
            <v>gchateaug</v>
          </cell>
          <cell r="P2644">
            <v>38681.437731481485</v>
          </cell>
        </row>
        <row r="2645">
          <cell r="A2645" t="str">
            <v>2000</v>
          </cell>
          <cell r="B2645" t="str">
            <v>LV</v>
          </cell>
          <cell r="C2645" t="str">
            <v>SSH</v>
          </cell>
          <cell r="D2645" t="str">
            <v>A00</v>
          </cell>
          <cell r="E2645" t="str">
            <v>FTE</v>
          </cell>
          <cell r="F2645" t="str">
            <v>T</v>
          </cell>
          <cell r="G2645" t="str">
            <v>TOTAL</v>
          </cell>
          <cell r="H2645" t="str">
            <v>RSE</v>
          </cell>
          <cell r="I2645">
            <v>1115</v>
          </cell>
          <cell r="K2645" t="str">
            <v>MS</v>
          </cell>
          <cell r="M2645" t="str">
            <v>V</v>
          </cell>
          <cell r="N2645">
            <v>38672.655590277776</v>
          </cell>
          <cell r="O2645" t="str">
            <v>gchateaug</v>
          </cell>
          <cell r="P2645">
            <v>38681.437743055554</v>
          </cell>
        </row>
        <row r="2646">
          <cell r="A2646" t="str">
            <v>2000</v>
          </cell>
          <cell r="B2646" t="str">
            <v>PL</v>
          </cell>
          <cell r="C2646" t="str">
            <v>SSH</v>
          </cell>
          <cell r="D2646" t="str">
            <v>A00</v>
          </cell>
          <cell r="E2646" t="str">
            <v>FTE</v>
          </cell>
          <cell r="F2646" t="str">
            <v>T</v>
          </cell>
          <cell r="G2646" t="str">
            <v>TOTAL</v>
          </cell>
          <cell r="H2646" t="str">
            <v>RSE</v>
          </cell>
          <cell r="I2646">
            <v>11709</v>
          </cell>
          <cell r="K2646" t="str">
            <v>MS</v>
          </cell>
          <cell r="M2646" t="str">
            <v>V</v>
          </cell>
          <cell r="N2646">
            <v>38672.655590277776</v>
          </cell>
          <cell r="O2646" t="str">
            <v>gchateaug</v>
          </cell>
          <cell r="P2646">
            <v>38681.4377662037</v>
          </cell>
        </row>
        <row r="2647">
          <cell r="A2647" t="str">
            <v>2000</v>
          </cell>
          <cell r="B2647" t="str">
            <v>PL</v>
          </cell>
          <cell r="C2647" t="str">
            <v>NSE</v>
          </cell>
          <cell r="D2647" t="str">
            <v>A00</v>
          </cell>
          <cell r="E2647" t="str">
            <v>FTE</v>
          </cell>
          <cell r="F2647" t="str">
            <v>T</v>
          </cell>
          <cell r="G2647" t="str">
            <v>TOTAL</v>
          </cell>
          <cell r="H2647" t="str">
            <v>RSE</v>
          </cell>
          <cell r="I2647">
            <v>43465</v>
          </cell>
          <cell r="K2647" t="str">
            <v>MS</v>
          </cell>
          <cell r="M2647" t="str">
            <v>V</v>
          </cell>
          <cell r="N2647">
            <v>38672.655590277776</v>
          </cell>
          <cell r="O2647" t="str">
            <v>gchateaug</v>
          </cell>
          <cell r="P2647">
            <v>38681.4377662037</v>
          </cell>
        </row>
        <row r="2648">
          <cell r="A2648" t="str">
            <v>2000</v>
          </cell>
          <cell r="B2648" t="str">
            <v>LV</v>
          </cell>
          <cell r="C2648" t="str">
            <v>NSE</v>
          </cell>
          <cell r="D2648" t="str">
            <v>A00</v>
          </cell>
          <cell r="E2648" t="str">
            <v>FTE</v>
          </cell>
          <cell r="F2648" t="str">
            <v>T</v>
          </cell>
          <cell r="G2648" t="str">
            <v>TOTAL</v>
          </cell>
          <cell r="H2648" t="str">
            <v>RSE</v>
          </cell>
          <cell r="I2648">
            <v>2699</v>
          </cell>
          <cell r="K2648" t="str">
            <v>MS</v>
          </cell>
          <cell r="M2648" t="str">
            <v>V</v>
          </cell>
          <cell r="N2648">
            <v>38672.655590277776</v>
          </cell>
          <cell r="O2648" t="str">
            <v>gchateaug</v>
          </cell>
          <cell r="P2648">
            <v>38681.437743055554</v>
          </cell>
        </row>
        <row r="2649">
          <cell r="A2649" t="str">
            <v>2000</v>
          </cell>
          <cell r="B2649" t="str">
            <v>SI</v>
          </cell>
          <cell r="C2649" t="str">
            <v>NSE</v>
          </cell>
          <cell r="D2649" t="str">
            <v>A00</v>
          </cell>
          <cell r="E2649" t="str">
            <v>FTE</v>
          </cell>
          <cell r="F2649" t="str">
            <v>T</v>
          </cell>
          <cell r="G2649" t="str">
            <v>TOTAL</v>
          </cell>
          <cell r="H2649" t="str">
            <v>RSE</v>
          </cell>
          <cell r="I2649">
            <v>3378</v>
          </cell>
          <cell r="K2649" t="str">
            <v>MS</v>
          </cell>
          <cell r="M2649" t="str">
            <v>V</v>
          </cell>
          <cell r="N2649">
            <v>38672.655590277776</v>
          </cell>
          <cell r="O2649" t="str">
            <v>gchateaug</v>
          </cell>
          <cell r="P2649">
            <v>38681.4378125</v>
          </cell>
        </row>
        <row r="2650">
          <cell r="A2650" t="str">
            <v>2000</v>
          </cell>
          <cell r="B2650" t="str">
            <v>SK</v>
          </cell>
          <cell r="C2650" t="str">
            <v>SSH</v>
          </cell>
          <cell r="D2650" t="str">
            <v>A00</v>
          </cell>
          <cell r="E2650" t="str">
            <v>FTE</v>
          </cell>
          <cell r="F2650" t="str">
            <v>T</v>
          </cell>
          <cell r="G2650" t="str">
            <v>TOTAL</v>
          </cell>
          <cell r="H2650" t="str">
            <v>RSE</v>
          </cell>
          <cell r="I2650">
            <v>2107</v>
          </cell>
          <cell r="K2650" t="str">
            <v>MS</v>
          </cell>
          <cell r="M2650" t="str">
            <v>V</v>
          </cell>
          <cell r="N2650">
            <v>38672.655590277776</v>
          </cell>
          <cell r="O2650" t="str">
            <v>gchateaug</v>
          </cell>
          <cell r="P2650">
            <v>38681.437835648147</v>
          </cell>
        </row>
        <row r="2651">
          <cell r="A2651" t="str">
            <v>2000</v>
          </cell>
          <cell r="B2651" t="str">
            <v>SK</v>
          </cell>
          <cell r="C2651" t="str">
            <v>NSE</v>
          </cell>
          <cell r="D2651" t="str">
            <v>A00</v>
          </cell>
          <cell r="E2651" t="str">
            <v>FTE</v>
          </cell>
          <cell r="F2651" t="str">
            <v>T</v>
          </cell>
          <cell r="G2651" t="str">
            <v>TOTAL</v>
          </cell>
          <cell r="H2651" t="str">
            <v>RSE</v>
          </cell>
          <cell r="I2651">
            <v>7848</v>
          </cell>
          <cell r="K2651" t="str">
            <v>MS</v>
          </cell>
          <cell r="M2651" t="str">
            <v>V</v>
          </cell>
          <cell r="N2651">
            <v>38672.655590277776</v>
          </cell>
          <cell r="O2651" t="str">
            <v>gchateaug</v>
          </cell>
          <cell r="P2651">
            <v>38681.437835648147</v>
          </cell>
        </row>
        <row r="2652">
          <cell r="A2652" t="str">
            <v>2000</v>
          </cell>
          <cell r="B2652" t="str">
            <v>SI</v>
          </cell>
          <cell r="C2652" t="str">
            <v>SSH</v>
          </cell>
          <cell r="D2652" t="str">
            <v>A00</v>
          </cell>
          <cell r="E2652" t="str">
            <v>FTE</v>
          </cell>
          <cell r="F2652" t="str">
            <v>T</v>
          </cell>
          <cell r="G2652" t="str">
            <v>TOTAL</v>
          </cell>
          <cell r="H2652" t="str">
            <v>RSE</v>
          </cell>
          <cell r="I2652">
            <v>958</v>
          </cell>
          <cell r="K2652" t="str">
            <v>MS</v>
          </cell>
          <cell r="M2652" t="str">
            <v>V</v>
          </cell>
          <cell r="N2652">
            <v>38672.655590277776</v>
          </cell>
          <cell r="O2652" t="str">
            <v>gchateaug</v>
          </cell>
          <cell r="P2652">
            <v>38681.4378125</v>
          </cell>
        </row>
        <row r="2653">
          <cell r="A2653" t="str">
            <v>2000</v>
          </cell>
          <cell r="B2653" t="str">
            <v>BG</v>
          </cell>
          <cell r="C2653" t="str">
            <v>SSH</v>
          </cell>
          <cell r="D2653" t="str">
            <v>A00</v>
          </cell>
          <cell r="E2653" t="str">
            <v>FTE</v>
          </cell>
          <cell r="F2653" t="str">
            <v>T</v>
          </cell>
          <cell r="G2653" t="str">
            <v>TOTAL</v>
          </cell>
          <cell r="H2653" t="str">
            <v>RSE</v>
          </cell>
          <cell r="I2653">
            <v>1452</v>
          </cell>
          <cell r="K2653" t="str">
            <v>MS</v>
          </cell>
          <cell r="M2653" t="str">
            <v>V</v>
          </cell>
          <cell r="N2653">
            <v>38672.655590277776</v>
          </cell>
          <cell r="O2653" t="str">
            <v>gchateaug</v>
          </cell>
          <cell r="P2653">
            <v>38681.437627314815</v>
          </cell>
        </row>
        <row r="2654">
          <cell r="A2654" t="str">
            <v>2000</v>
          </cell>
          <cell r="B2654" t="str">
            <v>RO</v>
          </cell>
          <cell r="C2654" t="str">
            <v>SSH</v>
          </cell>
          <cell r="D2654" t="str">
            <v>A00</v>
          </cell>
          <cell r="E2654" t="str">
            <v>FTE</v>
          </cell>
          <cell r="F2654" t="str">
            <v>T</v>
          </cell>
          <cell r="G2654" t="str">
            <v>TOTAL</v>
          </cell>
          <cell r="H2654" t="str">
            <v>RSE</v>
          </cell>
          <cell r="I2654">
            <v>1638</v>
          </cell>
          <cell r="K2654" t="str">
            <v>MS</v>
          </cell>
          <cell r="M2654" t="str">
            <v>V</v>
          </cell>
          <cell r="N2654">
            <v>38672.655590277776</v>
          </cell>
          <cell r="O2654" t="str">
            <v>gchateaug</v>
          </cell>
          <cell r="P2654">
            <v>38681.437789351854</v>
          </cell>
        </row>
        <row r="2655">
          <cell r="A2655" t="str">
            <v>2000</v>
          </cell>
          <cell r="B2655" t="str">
            <v>RO</v>
          </cell>
          <cell r="C2655" t="str">
            <v>NSE</v>
          </cell>
          <cell r="D2655" t="str">
            <v>A00</v>
          </cell>
          <cell r="E2655" t="str">
            <v>FTE</v>
          </cell>
          <cell r="F2655" t="str">
            <v>T</v>
          </cell>
          <cell r="G2655" t="str">
            <v>TOTAL</v>
          </cell>
          <cell r="H2655" t="str">
            <v>RSE</v>
          </cell>
          <cell r="I2655">
            <v>18838</v>
          </cell>
          <cell r="K2655" t="str">
            <v>MS</v>
          </cell>
          <cell r="M2655" t="str">
            <v>V</v>
          </cell>
          <cell r="N2655">
            <v>38672.655590277776</v>
          </cell>
          <cell r="O2655" t="str">
            <v>gchateaug</v>
          </cell>
          <cell r="P2655">
            <v>38681.437789351854</v>
          </cell>
        </row>
        <row r="2656">
          <cell r="A2656" t="str">
            <v>2000</v>
          </cell>
          <cell r="B2656" t="str">
            <v>BG</v>
          </cell>
          <cell r="C2656" t="str">
            <v>NSE</v>
          </cell>
          <cell r="D2656" t="str">
            <v>A00</v>
          </cell>
          <cell r="E2656" t="str">
            <v>FTE</v>
          </cell>
          <cell r="F2656" t="str">
            <v>T</v>
          </cell>
          <cell r="G2656" t="str">
            <v>TOTAL</v>
          </cell>
          <cell r="H2656" t="str">
            <v>RSE</v>
          </cell>
          <cell r="I2656">
            <v>8027</v>
          </cell>
          <cell r="K2656" t="str">
            <v>MS</v>
          </cell>
          <cell r="M2656" t="str">
            <v>V</v>
          </cell>
          <cell r="N2656">
            <v>38672.655590277776</v>
          </cell>
          <cell r="O2656" t="str">
            <v>gchateaug</v>
          </cell>
          <cell r="P2656">
            <v>38681.437615740739</v>
          </cell>
        </row>
        <row r="2657">
          <cell r="A2657" t="str">
            <v>1998</v>
          </cell>
          <cell r="B2657" t="str">
            <v>CY</v>
          </cell>
          <cell r="C2657" t="str">
            <v>SSH</v>
          </cell>
          <cell r="D2657" t="str">
            <v>A00</v>
          </cell>
          <cell r="E2657" t="str">
            <v>FTE</v>
          </cell>
          <cell r="F2657" t="str">
            <v>T</v>
          </cell>
          <cell r="G2657" t="str">
            <v>TOTAL</v>
          </cell>
          <cell r="H2657" t="str">
            <v>RSE</v>
          </cell>
          <cell r="I2657">
            <v>82</v>
          </cell>
          <cell r="K2657" t="str">
            <v>MS</v>
          </cell>
          <cell r="M2657" t="str">
            <v>V</v>
          </cell>
          <cell r="N2657">
            <v>38672.655601851853</v>
          </cell>
          <cell r="O2657" t="str">
            <v>gchateaug</v>
          </cell>
          <cell r="P2657">
            <v>38681.437175925923</v>
          </cell>
        </row>
        <row r="2658">
          <cell r="A2658" t="str">
            <v>1998</v>
          </cell>
          <cell r="B2658" t="str">
            <v>CZ</v>
          </cell>
          <cell r="C2658" t="str">
            <v>NSE</v>
          </cell>
          <cell r="D2658" t="str">
            <v>A00</v>
          </cell>
          <cell r="E2658" t="str">
            <v>FTE</v>
          </cell>
          <cell r="F2658" t="str">
            <v>T</v>
          </cell>
          <cell r="G2658" t="str">
            <v>TOTAL</v>
          </cell>
          <cell r="H2658" t="str">
            <v>RSE</v>
          </cell>
          <cell r="I2658">
            <v>11439</v>
          </cell>
          <cell r="K2658" t="str">
            <v>MS</v>
          </cell>
          <cell r="M2658" t="str">
            <v>V</v>
          </cell>
          <cell r="N2658">
            <v>38672.655601851853</v>
          </cell>
          <cell r="O2658" t="str">
            <v>gchateaug</v>
          </cell>
          <cell r="P2658">
            <v>38681.4371875</v>
          </cell>
        </row>
        <row r="2659">
          <cell r="A2659" t="str">
            <v>1998</v>
          </cell>
          <cell r="B2659" t="str">
            <v>CZ</v>
          </cell>
          <cell r="C2659" t="str">
            <v>SSH</v>
          </cell>
          <cell r="D2659" t="str">
            <v>A00</v>
          </cell>
          <cell r="E2659" t="str">
            <v>FTE</v>
          </cell>
          <cell r="F2659" t="str">
            <v>T</v>
          </cell>
          <cell r="G2659" t="str">
            <v>TOTAL</v>
          </cell>
          <cell r="H2659" t="str">
            <v>RSE</v>
          </cell>
          <cell r="I2659">
            <v>1127</v>
          </cell>
          <cell r="K2659" t="str">
            <v>MS</v>
          </cell>
          <cell r="M2659" t="str">
            <v>V</v>
          </cell>
          <cell r="N2659">
            <v>38672.655601851853</v>
          </cell>
          <cell r="O2659" t="str">
            <v>gchateaug</v>
          </cell>
          <cell r="P2659">
            <v>38681.4371875</v>
          </cell>
        </row>
        <row r="2660">
          <cell r="A2660" t="str">
            <v>1998</v>
          </cell>
          <cell r="B2660" t="str">
            <v>LT</v>
          </cell>
          <cell r="C2660" t="str">
            <v>NSE</v>
          </cell>
          <cell r="D2660" t="str">
            <v>A00</v>
          </cell>
          <cell r="E2660" t="str">
            <v>FTE</v>
          </cell>
          <cell r="F2660" t="str">
            <v>T</v>
          </cell>
          <cell r="G2660" t="str">
            <v>TOTAL</v>
          </cell>
          <cell r="H2660" t="str">
            <v>RSE</v>
          </cell>
          <cell r="I2660">
            <v>5274</v>
          </cell>
          <cell r="K2660" t="str">
            <v>MS</v>
          </cell>
          <cell r="M2660" t="str">
            <v>V</v>
          </cell>
          <cell r="N2660">
            <v>38672.655601851853</v>
          </cell>
          <cell r="O2660" t="str">
            <v>gchateaug</v>
          </cell>
          <cell r="P2660">
            <v>38681.437256944446</v>
          </cell>
        </row>
        <row r="2661">
          <cell r="A2661" t="str">
            <v>1998</v>
          </cell>
          <cell r="B2661" t="str">
            <v>LV</v>
          </cell>
          <cell r="C2661" t="str">
            <v>NSE</v>
          </cell>
          <cell r="D2661" t="str">
            <v>A00</v>
          </cell>
          <cell r="E2661" t="str">
            <v>FTE</v>
          </cell>
          <cell r="F2661" t="str">
            <v>T</v>
          </cell>
          <cell r="G2661" t="str">
            <v>TOTAL</v>
          </cell>
          <cell r="H2661" t="str">
            <v>RSE</v>
          </cell>
          <cell r="I2661">
            <v>2035</v>
          </cell>
          <cell r="K2661" t="str">
            <v>MS</v>
          </cell>
          <cell r="M2661" t="str">
            <v>V</v>
          </cell>
          <cell r="N2661">
            <v>38672.655601851853</v>
          </cell>
          <cell r="O2661" t="str">
            <v>gchateaug</v>
          </cell>
          <cell r="P2661">
            <v>38681.437268518515</v>
          </cell>
        </row>
        <row r="2662">
          <cell r="A2662" t="str">
            <v>1998</v>
          </cell>
          <cell r="B2662" t="str">
            <v>LT</v>
          </cell>
          <cell r="C2662" t="str">
            <v>SSH</v>
          </cell>
          <cell r="D2662" t="str">
            <v>A00</v>
          </cell>
          <cell r="E2662" t="str">
            <v>FTE</v>
          </cell>
          <cell r="F2662" t="str">
            <v>T</v>
          </cell>
          <cell r="G2662" t="str">
            <v>TOTAL</v>
          </cell>
          <cell r="H2662" t="str">
            <v>RSE</v>
          </cell>
          <cell r="I2662">
            <v>3162</v>
          </cell>
          <cell r="K2662" t="str">
            <v>MS</v>
          </cell>
          <cell r="M2662" t="str">
            <v>V</v>
          </cell>
          <cell r="N2662">
            <v>38672.655601851853</v>
          </cell>
          <cell r="O2662" t="str">
            <v>gchateaug</v>
          </cell>
          <cell r="P2662">
            <v>38681.437268518515</v>
          </cell>
        </row>
        <row r="2663">
          <cell r="A2663" t="str">
            <v>1998</v>
          </cell>
          <cell r="B2663" t="str">
            <v>LV</v>
          </cell>
          <cell r="C2663" t="str">
            <v>SSH</v>
          </cell>
          <cell r="D2663" t="str">
            <v>A00</v>
          </cell>
          <cell r="E2663" t="str">
            <v>FTE</v>
          </cell>
          <cell r="F2663" t="str">
            <v>T</v>
          </cell>
          <cell r="G2663" t="str">
            <v>TOTAL</v>
          </cell>
          <cell r="H2663" t="str">
            <v>RSE</v>
          </cell>
          <cell r="I2663">
            <v>522</v>
          </cell>
          <cell r="K2663" t="str">
            <v>MS</v>
          </cell>
          <cell r="M2663" t="str">
            <v>V</v>
          </cell>
          <cell r="N2663">
            <v>38672.655601851853</v>
          </cell>
          <cell r="O2663" t="str">
            <v>gchateaug</v>
          </cell>
          <cell r="P2663">
            <v>38681.437268518515</v>
          </cell>
        </row>
        <row r="2664">
          <cell r="A2664" t="str">
            <v>1998</v>
          </cell>
          <cell r="B2664" t="str">
            <v>PL</v>
          </cell>
          <cell r="C2664" t="str">
            <v>SSH</v>
          </cell>
          <cell r="D2664" t="str">
            <v>A00</v>
          </cell>
          <cell r="E2664" t="str">
            <v>FTE</v>
          </cell>
          <cell r="F2664" t="str">
            <v>T</v>
          </cell>
          <cell r="G2664" t="str">
            <v>TOTAL</v>
          </cell>
          <cell r="H2664" t="str">
            <v>RSE</v>
          </cell>
          <cell r="I2664">
            <v>12290</v>
          </cell>
          <cell r="K2664" t="str">
            <v>MS</v>
          </cell>
          <cell r="M2664" t="str">
            <v>V</v>
          </cell>
          <cell r="N2664">
            <v>38672.655601851853</v>
          </cell>
          <cell r="O2664" t="str">
            <v>gchateaug</v>
          </cell>
          <cell r="P2664">
            <v>38681.437291666669</v>
          </cell>
        </row>
        <row r="2665">
          <cell r="A2665" t="str">
            <v>1998</v>
          </cell>
          <cell r="B2665" t="str">
            <v>PL</v>
          </cell>
          <cell r="C2665" t="str">
            <v>NSE</v>
          </cell>
          <cell r="D2665" t="str">
            <v>A00</v>
          </cell>
          <cell r="E2665" t="str">
            <v>FTE</v>
          </cell>
          <cell r="F2665" t="str">
            <v>T</v>
          </cell>
          <cell r="G2665" t="str">
            <v>TOTAL</v>
          </cell>
          <cell r="H2665" t="str">
            <v>RSE</v>
          </cell>
          <cell r="I2665">
            <v>43889</v>
          </cell>
          <cell r="K2665" t="str">
            <v>MS</v>
          </cell>
          <cell r="M2665" t="str">
            <v>V</v>
          </cell>
          <cell r="N2665">
            <v>38672.655601851853</v>
          </cell>
          <cell r="O2665" t="str">
            <v>gchateaug</v>
          </cell>
          <cell r="P2665">
            <v>38681.437291666669</v>
          </cell>
        </row>
        <row r="2666">
          <cell r="A2666" t="str">
            <v>1995</v>
          </cell>
          <cell r="B2666" t="str">
            <v>PT</v>
          </cell>
          <cell r="C2666" t="str">
            <v>NSE</v>
          </cell>
          <cell r="D2666" t="str">
            <v>A00</v>
          </cell>
          <cell r="E2666" t="str">
            <v>FTE</v>
          </cell>
          <cell r="F2666" t="str">
            <v>T</v>
          </cell>
          <cell r="G2666" t="str">
            <v>TOTAL</v>
          </cell>
          <cell r="H2666" t="str">
            <v>RSE</v>
          </cell>
          <cell r="J2666" t="str">
            <v>:</v>
          </cell>
          <cell r="K2666" t="str">
            <v>MS</v>
          </cell>
          <cell r="M2666" t="str">
            <v>V</v>
          </cell>
          <cell r="N2666">
            <v>38672.655613425923</v>
          </cell>
          <cell r="O2666" t="str">
            <v>gchateaug</v>
          </cell>
          <cell r="P2666">
            <v>38681.436759259261</v>
          </cell>
        </row>
        <row r="2667">
          <cell r="A2667" t="str">
            <v>1995</v>
          </cell>
          <cell r="B2667" t="str">
            <v>PT</v>
          </cell>
          <cell r="C2667" t="str">
            <v>SSH</v>
          </cell>
          <cell r="D2667" t="str">
            <v>A00</v>
          </cell>
          <cell r="E2667" t="str">
            <v>FTE</v>
          </cell>
          <cell r="F2667" t="str">
            <v>T</v>
          </cell>
          <cell r="G2667" t="str">
            <v>TOTAL</v>
          </cell>
          <cell r="H2667" t="str">
            <v>RSE</v>
          </cell>
          <cell r="J2667" t="str">
            <v>:</v>
          </cell>
          <cell r="K2667" t="str">
            <v>MS</v>
          </cell>
          <cell r="M2667" t="str">
            <v>V</v>
          </cell>
          <cell r="N2667">
            <v>38672.655613425923</v>
          </cell>
          <cell r="O2667" t="str">
            <v>gchateaug</v>
          </cell>
          <cell r="P2667">
            <v>38681.436759259261</v>
          </cell>
        </row>
        <row r="2668">
          <cell r="A2668" t="str">
            <v>1995</v>
          </cell>
          <cell r="B2668" t="str">
            <v>CY</v>
          </cell>
          <cell r="C2668" t="str">
            <v>SSH</v>
          </cell>
          <cell r="D2668" t="str">
            <v>A00</v>
          </cell>
          <cell r="E2668" t="str">
            <v>FTE</v>
          </cell>
          <cell r="F2668" t="str">
            <v>T</v>
          </cell>
          <cell r="G2668" t="str">
            <v>TOTAL</v>
          </cell>
          <cell r="H2668" t="str">
            <v>RSE</v>
          </cell>
          <cell r="J2668" t="str">
            <v>:</v>
          </cell>
          <cell r="K2668" t="str">
            <v>MS</v>
          </cell>
          <cell r="M2668" t="str">
            <v>V</v>
          </cell>
          <cell r="N2668">
            <v>38672.655613425923</v>
          </cell>
          <cell r="O2668" t="str">
            <v>gchateaug</v>
          </cell>
          <cell r="P2668">
            <v>38681.436678240738</v>
          </cell>
        </row>
        <row r="2669">
          <cell r="A2669" t="str">
            <v>1995</v>
          </cell>
          <cell r="B2669" t="str">
            <v>CY</v>
          </cell>
          <cell r="C2669" t="str">
            <v>NSE</v>
          </cell>
          <cell r="D2669" t="str">
            <v>A00</v>
          </cell>
          <cell r="E2669" t="str">
            <v>FTE</v>
          </cell>
          <cell r="F2669" t="str">
            <v>T</v>
          </cell>
          <cell r="G2669" t="str">
            <v>TOTAL</v>
          </cell>
          <cell r="H2669" t="str">
            <v>RSE</v>
          </cell>
          <cell r="J2669" t="str">
            <v>:</v>
          </cell>
          <cell r="K2669" t="str">
            <v>MS</v>
          </cell>
          <cell r="M2669" t="str">
            <v>V</v>
          </cell>
          <cell r="N2669">
            <v>38672.655613425923</v>
          </cell>
          <cell r="O2669" t="str">
            <v>gchateaug</v>
          </cell>
          <cell r="P2669">
            <v>38681.436678240738</v>
          </cell>
        </row>
        <row r="2670">
          <cell r="A2670" t="str">
            <v>1995</v>
          </cell>
          <cell r="B2670" t="str">
            <v>CZ</v>
          </cell>
          <cell r="C2670" t="str">
            <v>NSE</v>
          </cell>
          <cell r="D2670" t="str">
            <v>A00</v>
          </cell>
          <cell r="E2670" t="str">
            <v>FTE</v>
          </cell>
          <cell r="F2670" t="str">
            <v>T</v>
          </cell>
          <cell r="G2670" t="str">
            <v>TOTAL</v>
          </cell>
          <cell r="H2670" t="str">
            <v>RSE</v>
          </cell>
          <cell r="I2670">
            <v>10998</v>
          </cell>
          <cell r="K2670" t="str">
            <v>MS</v>
          </cell>
          <cell r="M2670" t="str">
            <v>V</v>
          </cell>
          <cell r="N2670">
            <v>38672.655613425923</v>
          </cell>
          <cell r="O2670" t="str">
            <v>gchateaug</v>
          </cell>
          <cell r="P2670">
            <v>38681.436689814815</v>
          </cell>
        </row>
        <row r="2671">
          <cell r="A2671" t="str">
            <v>1995</v>
          </cell>
          <cell r="B2671" t="str">
            <v>CZ</v>
          </cell>
          <cell r="C2671" t="str">
            <v>SSH</v>
          </cell>
          <cell r="D2671" t="str">
            <v>A00</v>
          </cell>
          <cell r="E2671" t="str">
            <v>FTE</v>
          </cell>
          <cell r="F2671" t="str">
            <v>T</v>
          </cell>
          <cell r="G2671" t="str">
            <v>TOTAL</v>
          </cell>
          <cell r="H2671" t="str">
            <v>RSE</v>
          </cell>
          <cell r="I2671">
            <v>937</v>
          </cell>
          <cell r="K2671" t="str">
            <v>MS</v>
          </cell>
          <cell r="M2671" t="str">
            <v>V</v>
          </cell>
          <cell r="N2671">
            <v>38672.655613425923</v>
          </cell>
          <cell r="O2671" t="str">
            <v>gchateaug</v>
          </cell>
          <cell r="P2671">
            <v>38681.436689814815</v>
          </cell>
        </row>
        <row r="2672">
          <cell r="A2672" t="str">
            <v>1992</v>
          </cell>
          <cell r="B2672" t="str">
            <v>PT</v>
          </cell>
          <cell r="C2672" t="str">
            <v>SSH</v>
          </cell>
          <cell r="D2672" t="str">
            <v>A00</v>
          </cell>
          <cell r="E2672" t="str">
            <v>FTE</v>
          </cell>
          <cell r="F2672" t="str">
            <v>T</v>
          </cell>
          <cell r="G2672" t="str">
            <v>TOTAL</v>
          </cell>
          <cell r="H2672" t="str">
            <v>RSE</v>
          </cell>
          <cell r="J2672" t="str">
            <v>:</v>
          </cell>
          <cell r="K2672" t="str">
            <v>MS</v>
          </cell>
          <cell r="M2672" t="str">
            <v>V</v>
          </cell>
          <cell r="N2672">
            <v>38672.655624999999</v>
          </cell>
          <cell r="O2672" t="str">
            <v>gchateaug</v>
          </cell>
          <cell r="P2672">
            <v>38681.436412037037</v>
          </cell>
        </row>
        <row r="2673">
          <cell r="A2673" t="str">
            <v>1992</v>
          </cell>
          <cell r="B2673" t="str">
            <v>PT</v>
          </cell>
          <cell r="C2673" t="str">
            <v>NSE</v>
          </cell>
          <cell r="D2673" t="str">
            <v>A00</v>
          </cell>
          <cell r="E2673" t="str">
            <v>FTE</v>
          </cell>
          <cell r="F2673" t="str">
            <v>T</v>
          </cell>
          <cell r="G2673" t="str">
            <v>TOTAL</v>
          </cell>
          <cell r="H2673" t="str">
            <v>RSE</v>
          </cell>
          <cell r="J2673" t="str">
            <v>:</v>
          </cell>
          <cell r="K2673" t="str">
            <v>MS</v>
          </cell>
          <cell r="M2673" t="str">
            <v>V</v>
          </cell>
          <cell r="N2673">
            <v>38672.655624999999</v>
          </cell>
          <cell r="O2673" t="str">
            <v>gchateaug</v>
          </cell>
          <cell r="P2673">
            <v>38681.436412037037</v>
          </cell>
        </row>
        <row r="2674">
          <cell r="A2674" t="str">
            <v>1992</v>
          </cell>
          <cell r="B2674" t="str">
            <v>CY</v>
          </cell>
          <cell r="C2674" t="str">
            <v>SSH</v>
          </cell>
          <cell r="D2674" t="str">
            <v>A00</v>
          </cell>
          <cell r="E2674" t="str">
            <v>FTE</v>
          </cell>
          <cell r="F2674" t="str">
            <v>T</v>
          </cell>
          <cell r="G2674" t="str">
            <v>TOTAL</v>
          </cell>
          <cell r="H2674" t="str">
            <v>RSE</v>
          </cell>
          <cell r="J2674" t="str">
            <v>:</v>
          </cell>
          <cell r="K2674" t="str">
            <v>MS</v>
          </cell>
          <cell r="M2674" t="str">
            <v>V</v>
          </cell>
          <cell r="N2674">
            <v>38672.655624999999</v>
          </cell>
          <cell r="O2674" t="str">
            <v>gchateaug</v>
          </cell>
          <cell r="P2674">
            <v>38681.436365740738</v>
          </cell>
        </row>
        <row r="2675">
          <cell r="A2675" t="str">
            <v>1992</v>
          </cell>
          <cell r="B2675" t="str">
            <v>CY</v>
          </cell>
          <cell r="C2675" t="str">
            <v>NSE</v>
          </cell>
          <cell r="D2675" t="str">
            <v>A00</v>
          </cell>
          <cell r="E2675" t="str">
            <v>FTE</v>
          </cell>
          <cell r="F2675" t="str">
            <v>T</v>
          </cell>
          <cell r="G2675" t="str">
            <v>TOTAL</v>
          </cell>
          <cell r="H2675" t="str">
            <v>RSE</v>
          </cell>
          <cell r="I2675">
            <v>110</v>
          </cell>
          <cell r="K2675" t="str">
            <v>MS</v>
          </cell>
          <cell r="M2675" t="str">
            <v>V</v>
          </cell>
          <cell r="N2675">
            <v>38672.655624999999</v>
          </cell>
          <cell r="O2675" t="str">
            <v>gchateaug</v>
          </cell>
          <cell r="P2675">
            <v>38681.436365740738</v>
          </cell>
        </row>
        <row r="2676">
          <cell r="A2676" t="str">
            <v>1992</v>
          </cell>
          <cell r="B2676" t="str">
            <v>CZ</v>
          </cell>
          <cell r="C2676" t="str">
            <v>SSH</v>
          </cell>
          <cell r="D2676" t="str">
            <v>A00</v>
          </cell>
          <cell r="E2676" t="str">
            <v>FTE</v>
          </cell>
          <cell r="F2676" t="str">
            <v>T</v>
          </cell>
          <cell r="G2676" t="str">
            <v>TOTAL</v>
          </cell>
          <cell r="H2676" t="str">
            <v>RSE</v>
          </cell>
          <cell r="J2676" t="str">
            <v>:</v>
          </cell>
          <cell r="K2676" t="str">
            <v>MS</v>
          </cell>
          <cell r="M2676" t="str">
            <v>V</v>
          </cell>
          <cell r="N2676">
            <v>38672.655624999999</v>
          </cell>
          <cell r="O2676" t="str">
            <v>gchateaug</v>
          </cell>
          <cell r="P2676">
            <v>38681.436365740738</v>
          </cell>
        </row>
        <row r="2677">
          <cell r="A2677" t="str">
            <v>1992</v>
          </cell>
          <cell r="B2677" t="str">
            <v>CZ</v>
          </cell>
          <cell r="C2677" t="str">
            <v>NSE</v>
          </cell>
          <cell r="D2677" t="str">
            <v>A00</v>
          </cell>
          <cell r="E2677" t="str">
            <v>FTE</v>
          </cell>
          <cell r="F2677" t="str">
            <v>T</v>
          </cell>
          <cell r="G2677" t="str">
            <v>TOTAL</v>
          </cell>
          <cell r="H2677" t="str">
            <v>RSE</v>
          </cell>
          <cell r="J2677" t="str">
            <v>:</v>
          </cell>
          <cell r="K2677" t="str">
            <v>MS</v>
          </cell>
          <cell r="M2677" t="str">
            <v>V</v>
          </cell>
          <cell r="N2677">
            <v>38672.655624999999</v>
          </cell>
          <cell r="O2677" t="str">
            <v>gchateaug</v>
          </cell>
          <cell r="P2677">
            <v>38681.436365740738</v>
          </cell>
        </row>
        <row r="2678">
          <cell r="A2678" t="str">
            <v>1992</v>
          </cell>
          <cell r="B2678" t="str">
            <v>LT</v>
          </cell>
          <cell r="C2678" t="str">
            <v>SSH</v>
          </cell>
          <cell r="D2678" t="str">
            <v>A00</v>
          </cell>
          <cell r="E2678" t="str">
            <v>FTE</v>
          </cell>
          <cell r="F2678" t="str">
            <v>T</v>
          </cell>
          <cell r="G2678" t="str">
            <v>TOTAL</v>
          </cell>
          <cell r="H2678" t="str">
            <v>RSE</v>
          </cell>
          <cell r="J2678" t="str">
            <v>:</v>
          </cell>
          <cell r="K2678" t="str">
            <v>MS</v>
          </cell>
          <cell r="M2678" t="str">
            <v>V</v>
          </cell>
          <cell r="N2678">
            <v>38672.655624999999</v>
          </cell>
          <cell r="O2678" t="str">
            <v>gchateaug</v>
          </cell>
          <cell r="P2678">
            <v>38681.436400462961</v>
          </cell>
        </row>
        <row r="2679">
          <cell r="A2679" t="str">
            <v>1992</v>
          </cell>
          <cell r="B2679" t="str">
            <v>LT</v>
          </cell>
          <cell r="C2679" t="str">
            <v>NSE</v>
          </cell>
          <cell r="D2679" t="str">
            <v>A00</v>
          </cell>
          <cell r="E2679" t="str">
            <v>FTE</v>
          </cell>
          <cell r="F2679" t="str">
            <v>T</v>
          </cell>
          <cell r="G2679" t="str">
            <v>TOTAL</v>
          </cell>
          <cell r="H2679" t="str">
            <v>RSE</v>
          </cell>
          <cell r="J2679" t="str">
            <v>:</v>
          </cell>
          <cell r="K2679" t="str">
            <v>MS</v>
          </cell>
          <cell r="M2679" t="str">
            <v>V</v>
          </cell>
          <cell r="N2679">
            <v>38672.655624999999</v>
          </cell>
          <cell r="O2679" t="str">
            <v>gchateaug</v>
          </cell>
          <cell r="P2679">
            <v>38681.436400462961</v>
          </cell>
        </row>
        <row r="2680">
          <cell r="A2680" t="str">
            <v>1992</v>
          </cell>
          <cell r="B2680" t="str">
            <v>LV</v>
          </cell>
          <cell r="C2680" t="str">
            <v>SSH</v>
          </cell>
          <cell r="D2680" t="str">
            <v>A00</v>
          </cell>
          <cell r="E2680" t="str">
            <v>FTE</v>
          </cell>
          <cell r="F2680" t="str">
            <v>T</v>
          </cell>
          <cell r="G2680" t="str">
            <v>TOTAL</v>
          </cell>
          <cell r="H2680" t="str">
            <v>RSE</v>
          </cell>
          <cell r="J2680" t="str">
            <v>:</v>
          </cell>
          <cell r="K2680" t="str">
            <v>MS</v>
          </cell>
          <cell r="M2680" t="str">
            <v>V</v>
          </cell>
          <cell r="N2680">
            <v>38672.655624999999</v>
          </cell>
          <cell r="O2680" t="str">
            <v>gchateaug</v>
          </cell>
          <cell r="P2680">
            <v>38681.436400462961</v>
          </cell>
        </row>
        <row r="2681">
          <cell r="A2681" t="str">
            <v>1992</v>
          </cell>
          <cell r="B2681" t="str">
            <v>LV</v>
          </cell>
          <cell r="C2681" t="str">
            <v>NSE</v>
          </cell>
          <cell r="D2681" t="str">
            <v>A00</v>
          </cell>
          <cell r="E2681" t="str">
            <v>FTE</v>
          </cell>
          <cell r="F2681" t="str">
            <v>T</v>
          </cell>
          <cell r="G2681" t="str">
            <v>TOTAL</v>
          </cell>
          <cell r="H2681" t="str">
            <v>RSE</v>
          </cell>
          <cell r="J2681" t="str">
            <v>:</v>
          </cell>
          <cell r="K2681" t="str">
            <v>MS</v>
          </cell>
          <cell r="M2681" t="str">
            <v>V</v>
          </cell>
          <cell r="N2681">
            <v>38672.655624999999</v>
          </cell>
          <cell r="O2681" t="str">
            <v>gchateaug</v>
          </cell>
          <cell r="P2681">
            <v>38681.436400462961</v>
          </cell>
        </row>
        <row r="2682">
          <cell r="A2682" t="str">
            <v>1992</v>
          </cell>
          <cell r="B2682" t="str">
            <v>PL</v>
          </cell>
          <cell r="C2682" t="str">
            <v>NSE</v>
          </cell>
          <cell r="D2682" t="str">
            <v>A00</v>
          </cell>
          <cell r="E2682" t="str">
            <v>FTE</v>
          </cell>
          <cell r="F2682" t="str">
            <v>T</v>
          </cell>
          <cell r="G2682" t="str">
            <v>TOTAL</v>
          </cell>
          <cell r="H2682" t="str">
            <v>RSE</v>
          </cell>
          <cell r="J2682" t="str">
            <v>:</v>
          </cell>
          <cell r="K2682" t="str">
            <v>MS</v>
          </cell>
          <cell r="M2682" t="str">
            <v>V</v>
          </cell>
          <cell r="N2682">
            <v>38672.655624999999</v>
          </cell>
          <cell r="O2682" t="str">
            <v>gchateaug</v>
          </cell>
          <cell r="P2682">
            <v>38681.436412037037</v>
          </cell>
        </row>
        <row r="2683">
          <cell r="A2683" t="str">
            <v>1992</v>
          </cell>
          <cell r="B2683" t="str">
            <v>PL</v>
          </cell>
          <cell r="C2683" t="str">
            <v>SSH</v>
          </cell>
          <cell r="D2683" t="str">
            <v>A00</v>
          </cell>
          <cell r="E2683" t="str">
            <v>FTE</v>
          </cell>
          <cell r="F2683" t="str">
            <v>T</v>
          </cell>
          <cell r="G2683" t="str">
            <v>TOTAL</v>
          </cell>
          <cell r="H2683" t="str">
            <v>RSE</v>
          </cell>
          <cell r="J2683" t="str">
            <v>:</v>
          </cell>
          <cell r="K2683" t="str">
            <v>MS</v>
          </cell>
          <cell r="M2683" t="str">
            <v>V</v>
          </cell>
          <cell r="N2683">
            <v>38672.655624999999</v>
          </cell>
          <cell r="O2683" t="str">
            <v>gchateaug</v>
          </cell>
          <cell r="P2683">
            <v>38681.436412037037</v>
          </cell>
        </row>
        <row r="2684">
          <cell r="A2684" t="str">
            <v>1992</v>
          </cell>
          <cell r="B2684" t="str">
            <v>SI</v>
          </cell>
          <cell r="C2684" t="str">
            <v>NSE</v>
          </cell>
          <cell r="D2684" t="str">
            <v>A00</v>
          </cell>
          <cell r="E2684" t="str">
            <v>FTE</v>
          </cell>
          <cell r="F2684" t="str">
            <v>T</v>
          </cell>
          <cell r="G2684" t="str">
            <v>TOTAL</v>
          </cell>
          <cell r="H2684" t="str">
            <v>RSE</v>
          </cell>
          <cell r="J2684" t="str">
            <v>:</v>
          </cell>
          <cell r="K2684" t="str">
            <v>MS</v>
          </cell>
          <cell r="M2684" t="str">
            <v>V</v>
          </cell>
          <cell r="N2684">
            <v>38672.655624999999</v>
          </cell>
          <cell r="O2684" t="str">
            <v>gchateaug</v>
          </cell>
          <cell r="P2684">
            <v>38681.436423611114</v>
          </cell>
        </row>
        <row r="2685">
          <cell r="A2685" t="str">
            <v>1992</v>
          </cell>
          <cell r="B2685" t="str">
            <v>SI</v>
          </cell>
          <cell r="C2685" t="str">
            <v>SSH</v>
          </cell>
          <cell r="D2685" t="str">
            <v>A00</v>
          </cell>
          <cell r="E2685" t="str">
            <v>FTE</v>
          </cell>
          <cell r="F2685" t="str">
            <v>T</v>
          </cell>
          <cell r="G2685" t="str">
            <v>TOTAL</v>
          </cell>
          <cell r="H2685" t="str">
            <v>RSE</v>
          </cell>
          <cell r="J2685" t="str">
            <v>:</v>
          </cell>
          <cell r="K2685" t="str">
            <v>MS</v>
          </cell>
          <cell r="M2685" t="str">
            <v>V</v>
          </cell>
          <cell r="N2685">
            <v>38672.655624999999</v>
          </cell>
          <cell r="O2685" t="str">
            <v>gchateaug</v>
          </cell>
          <cell r="P2685">
            <v>38681.436423611114</v>
          </cell>
        </row>
        <row r="2686">
          <cell r="A2686" t="str">
            <v>1991</v>
          </cell>
          <cell r="B2686" t="str">
            <v>PT</v>
          </cell>
          <cell r="C2686" t="str">
            <v>NSE</v>
          </cell>
          <cell r="D2686" t="str">
            <v>A00</v>
          </cell>
          <cell r="E2686" t="str">
            <v>FTE</v>
          </cell>
          <cell r="F2686" t="str">
            <v>T</v>
          </cell>
          <cell r="G2686" t="str">
            <v>TOTAL</v>
          </cell>
          <cell r="H2686" t="str">
            <v>RSE</v>
          </cell>
          <cell r="J2686" t="str">
            <v>:</v>
          </cell>
          <cell r="K2686" t="str">
            <v>MS</v>
          </cell>
          <cell r="M2686" t="str">
            <v>V</v>
          </cell>
          <cell r="N2686">
            <v>38672.655624999999</v>
          </cell>
          <cell r="O2686" t="str">
            <v>gchateaug</v>
          </cell>
          <cell r="P2686">
            <v>38681.436331018522</v>
          </cell>
        </row>
        <row r="2687">
          <cell r="A2687" t="str">
            <v>1991</v>
          </cell>
          <cell r="B2687" t="str">
            <v>PT</v>
          </cell>
          <cell r="C2687" t="str">
            <v>SSH</v>
          </cell>
          <cell r="D2687" t="str">
            <v>A00</v>
          </cell>
          <cell r="E2687" t="str">
            <v>FTE</v>
          </cell>
          <cell r="F2687" t="str">
            <v>T</v>
          </cell>
          <cell r="G2687" t="str">
            <v>TOTAL</v>
          </cell>
          <cell r="H2687" t="str">
            <v>RSE</v>
          </cell>
          <cell r="J2687" t="str">
            <v>:</v>
          </cell>
          <cell r="K2687" t="str">
            <v>MS</v>
          </cell>
          <cell r="M2687" t="str">
            <v>V</v>
          </cell>
          <cell r="N2687">
            <v>38672.655624999999</v>
          </cell>
          <cell r="O2687" t="str">
            <v>gchateaug</v>
          </cell>
          <cell r="P2687">
            <v>38681.436331018522</v>
          </cell>
        </row>
        <row r="2688">
          <cell r="A2688" t="str">
            <v>1995</v>
          </cell>
          <cell r="B2688" t="str">
            <v>LT</v>
          </cell>
          <cell r="C2688" t="str">
            <v>NSE</v>
          </cell>
          <cell r="D2688" t="str">
            <v>A00</v>
          </cell>
          <cell r="E2688" t="str">
            <v>FTE</v>
          </cell>
          <cell r="F2688" t="str">
            <v>T</v>
          </cell>
          <cell r="G2688" t="str">
            <v>TOTAL</v>
          </cell>
          <cell r="H2688" t="str">
            <v>RSE</v>
          </cell>
          <cell r="J2688" t="str">
            <v>:</v>
          </cell>
          <cell r="K2688" t="str">
            <v>MS</v>
          </cell>
          <cell r="M2688" t="str">
            <v>V</v>
          </cell>
          <cell r="N2688">
            <v>38672.655613425923</v>
          </cell>
          <cell r="O2688" t="str">
            <v>gchateaug</v>
          </cell>
          <cell r="P2688">
            <v>38681.436736111114</v>
          </cell>
        </row>
        <row r="2689">
          <cell r="A2689" t="str">
            <v>1995</v>
          </cell>
          <cell r="B2689" t="str">
            <v>LV</v>
          </cell>
          <cell r="C2689" t="str">
            <v>SSH</v>
          </cell>
          <cell r="D2689" t="str">
            <v>A00</v>
          </cell>
          <cell r="E2689" t="str">
            <v>FTE</v>
          </cell>
          <cell r="F2689" t="str">
            <v>T</v>
          </cell>
          <cell r="G2689" t="str">
            <v>TOTAL</v>
          </cell>
          <cell r="H2689" t="str">
            <v>RSE</v>
          </cell>
          <cell r="I2689">
            <v>621</v>
          </cell>
          <cell r="K2689" t="str">
            <v>MS</v>
          </cell>
          <cell r="M2689" t="str">
            <v>V</v>
          </cell>
          <cell r="N2689">
            <v>38672.655613425923</v>
          </cell>
          <cell r="O2689" t="str">
            <v>gchateaug</v>
          </cell>
          <cell r="P2689">
            <v>38681.436736111114</v>
          </cell>
        </row>
        <row r="2690">
          <cell r="A2690" t="str">
            <v>1995</v>
          </cell>
          <cell r="B2690" t="str">
            <v>LV</v>
          </cell>
          <cell r="C2690" t="str">
            <v>NSE</v>
          </cell>
          <cell r="D2690" t="str">
            <v>A00</v>
          </cell>
          <cell r="E2690" t="str">
            <v>FTE</v>
          </cell>
          <cell r="F2690" t="str">
            <v>T</v>
          </cell>
          <cell r="G2690" t="str">
            <v>TOTAL</v>
          </cell>
          <cell r="H2690" t="str">
            <v>RSE</v>
          </cell>
          <cell r="I2690">
            <v>2451</v>
          </cell>
          <cell r="K2690" t="str">
            <v>MS</v>
          </cell>
          <cell r="M2690" t="str">
            <v>V</v>
          </cell>
          <cell r="N2690">
            <v>38672.655613425923</v>
          </cell>
          <cell r="O2690" t="str">
            <v>gchateaug</v>
          </cell>
          <cell r="P2690">
            <v>38681.436736111114</v>
          </cell>
        </row>
        <row r="2691">
          <cell r="A2691" t="str">
            <v>1995</v>
          </cell>
          <cell r="B2691" t="str">
            <v>LT</v>
          </cell>
          <cell r="C2691" t="str">
            <v>SSH</v>
          </cell>
          <cell r="D2691" t="str">
            <v>A00</v>
          </cell>
          <cell r="E2691" t="str">
            <v>FTE</v>
          </cell>
          <cell r="F2691" t="str">
            <v>T</v>
          </cell>
          <cell r="G2691" t="str">
            <v>TOTAL</v>
          </cell>
          <cell r="H2691" t="str">
            <v>RSE</v>
          </cell>
          <cell r="J2691" t="str">
            <v>:</v>
          </cell>
          <cell r="K2691" t="str">
            <v>MS</v>
          </cell>
          <cell r="M2691" t="str">
            <v>V</v>
          </cell>
          <cell r="N2691">
            <v>38672.655613425923</v>
          </cell>
          <cell r="O2691" t="str">
            <v>gchateaug</v>
          </cell>
          <cell r="P2691">
            <v>38681.436736111114</v>
          </cell>
        </row>
        <row r="2692">
          <cell r="A2692" t="str">
            <v>1995</v>
          </cell>
          <cell r="B2692" t="str">
            <v>PL</v>
          </cell>
          <cell r="C2692" t="str">
            <v>SSH</v>
          </cell>
          <cell r="D2692" t="str">
            <v>A00</v>
          </cell>
          <cell r="E2692" t="str">
            <v>FTE</v>
          </cell>
          <cell r="F2692" t="str">
            <v>T</v>
          </cell>
          <cell r="G2692" t="str">
            <v>TOTAL</v>
          </cell>
          <cell r="H2692" t="str">
            <v>RSE</v>
          </cell>
          <cell r="I2692">
            <v>8037</v>
          </cell>
          <cell r="K2692" t="str">
            <v>MS</v>
          </cell>
          <cell r="M2692" t="str">
            <v>V</v>
          </cell>
          <cell r="N2692">
            <v>38672.655613425923</v>
          </cell>
          <cell r="O2692" t="str">
            <v>gchateaug</v>
          </cell>
          <cell r="P2692">
            <v>38681.436759259261</v>
          </cell>
        </row>
        <row r="2693">
          <cell r="A2693" t="str">
            <v>1995</v>
          </cell>
          <cell r="B2693" t="str">
            <v>PL</v>
          </cell>
          <cell r="C2693" t="str">
            <v>NSE</v>
          </cell>
          <cell r="D2693" t="str">
            <v>A00</v>
          </cell>
          <cell r="E2693" t="str">
            <v>FTE</v>
          </cell>
          <cell r="F2693" t="str">
            <v>T</v>
          </cell>
          <cell r="G2693" t="str">
            <v>TOTAL</v>
          </cell>
          <cell r="H2693" t="str">
            <v>RSE</v>
          </cell>
          <cell r="I2693">
            <v>42389</v>
          </cell>
          <cell r="K2693" t="str">
            <v>MS</v>
          </cell>
          <cell r="M2693" t="str">
            <v>V</v>
          </cell>
          <cell r="N2693">
            <v>38672.655613425923</v>
          </cell>
          <cell r="O2693" t="str">
            <v>gchateaug</v>
          </cell>
          <cell r="P2693">
            <v>38681.436747685184</v>
          </cell>
        </row>
        <row r="2694">
          <cell r="A2694" t="str">
            <v>1995</v>
          </cell>
          <cell r="B2694" t="str">
            <v>SI</v>
          </cell>
          <cell r="C2694" t="str">
            <v>NSE</v>
          </cell>
          <cell r="D2694" t="str">
            <v>A00</v>
          </cell>
          <cell r="E2694" t="str">
            <v>FTE</v>
          </cell>
          <cell r="F2694" t="str">
            <v>T</v>
          </cell>
          <cell r="G2694" t="str">
            <v>TOTAL</v>
          </cell>
          <cell r="H2694" t="str">
            <v>RSE</v>
          </cell>
          <cell r="I2694">
            <v>3806</v>
          </cell>
          <cell r="K2694" t="str">
            <v>MS</v>
          </cell>
          <cell r="M2694" t="str">
            <v>V</v>
          </cell>
          <cell r="N2694">
            <v>38672.655613425923</v>
          </cell>
          <cell r="O2694" t="str">
            <v>gchateaug</v>
          </cell>
          <cell r="P2694">
            <v>38681.436782407407</v>
          </cell>
        </row>
        <row r="2695">
          <cell r="A2695" t="str">
            <v>1995</v>
          </cell>
          <cell r="B2695" t="str">
            <v>SI</v>
          </cell>
          <cell r="C2695" t="str">
            <v>SSH</v>
          </cell>
          <cell r="D2695" t="str">
            <v>A00</v>
          </cell>
          <cell r="E2695" t="str">
            <v>FTE</v>
          </cell>
          <cell r="F2695" t="str">
            <v>T</v>
          </cell>
          <cell r="G2695" t="str">
            <v>TOTAL</v>
          </cell>
          <cell r="H2695" t="str">
            <v>RSE</v>
          </cell>
          <cell r="I2695">
            <v>1091</v>
          </cell>
          <cell r="K2695" t="str">
            <v>MS</v>
          </cell>
          <cell r="M2695" t="str">
            <v>V</v>
          </cell>
          <cell r="N2695">
            <v>38672.655613425923</v>
          </cell>
          <cell r="O2695" t="str">
            <v>gchateaug</v>
          </cell>
          <cell r="P2695">
            <v>38681.436782407407</v>
          </cell>
        </row>
        <row r="2696">
          <cell r="A2696" t="str">
            <v>1995</v>
          </cell>
          <cell r="B2696" t="str">
            <v>SK</v>
          </cell>
          <cell r="C2696" t="str">
            <v>SSH</v>
          </cell>
          <cell r="D2696" t="str">
            <v>A00</v>
          </cell>
          <cell r="E2696" t="str">
            <v>FTE</v>
          </cell>
          <cell r="F2696" t="str">
            <v>T</v>
          </cell>
          <cell r="G2696" t="str">
            <v>TOTAL</v>
          </cell>
          <cell r="H2696" t="str">
            <v>RSE</v>
          </cell>
          <cell r="J2696" t="str">
            <v>:</v>
          </cell>
          <cell r="K2696" t="str">
            <v>MS</v>
          </cell>
          <cell r="M2696" t="str">
            <v>V</v>
          </cell>
          <cell r="N2696">
            <v>38672.655613425923</v>
          </cell>
          <cell r="O2696" t="str">
            <v>gchateaug</v>
          </cell>
          <cell r="P2696">
            <v>38681.436793981484</v>
          </cell>
        </row>
        <row r="2697">
          <cell r="A2697" t="str">
            <v>1995</v>
          </cell>
          <cell r="B2697" t="str">
            <v>SK</v>
          </cell>
          <cell r="C2697" t="str">
            <v>NSE</v>
          </cell>
          <cell r="D2697" t="str">
            <v>A00</v>
          </cell>
          <cell r="E2697" t="str">
            <v>FTE</v>
          </cell>
          <cell r="F2697" t="str">
            <v>T</v>
          </cell>
          <cell r="G2697" t="str">
            <v>TOTAL</v>
          </cell>
          <cell r="H2697" t="str">
            <v>RSE</v>
          </cell>
          <cell r="J2697" t="str">
            <v>:</v>
          </cell>
          <cell r="K2697" t="str">
            <v>MS</v>
          </cell>
          <cell r="M2697" t="str">
            <v>V</v>
          </cell>
          <cell r="N2697">
            <v>38672.655613425923</v>
          </cell>
          <cell r="O2697" t="str">
            <v>gchateaug</v>
          </cell>
          <cell r="P2697">
            <v>38681.436793981484</v>
          </cell>
        </row>
        <row r="2698">
          <cell r="A2698" t="str">
            <v>1995</v>
          </cell>
          <cell r="B2698" t="str">
            <v>BG</v>
          </cell>
          <cell r="C2698" t="str">
            <v>NSE</v>
          </cell>
          <cell r="D2698" t="str">
            <v>A00</v>
          </cell>
          <cell r="E2698" t="str">
            <v>FTE</v>
          </cell>
          <cell r="F2698" t="str">
            <v>T</v>
          </cell>
          <cell r="G2698" t="str">
            <v>TOTAL</v>
          </cell>
          <cell r="H2698" t="str">
            <v>RSE</v>
          </cell>
          <cell r="I2698">
            <v>11931</v>
          </cell>
          <cell r="K2698" t="str">
            <v>MS</v>
          </cell>
          <cell r="M2698" t="str">
            <v>V</v>
          </cell>
          <cell r="N2698">
            <v>38672.655613425923</v>
          </cell>
          <cell r="O2698" t="str">
            <v>gchateaug</v>
          </cell>
          <cell r="P2698">
            <v>38681.436666666668</v>
          </cell>
        </row>
        <row r="2699">
          <cell r="A2699" t="str">
            <v>1995</v>
          </cell>
          <cell r="B2699" t="str">
            <v>BG</v>
          </cell>
          <cell r="C2699" t="str">
            <v>SSH</v>
          </cell>
          <cell r="D2699" t="str">
            <v>A00</v>
          </cell>
          <cell r="E2699" t="str">
            <v>FTE</v>
          </cell>
          <cell r="F2699" t="str">
            <v>T</v>
          </cell>
          <cell r="G2699" t="str">
            <v>TOTAL</v>
          </cell>
          <cell r="H2699" t="str">
            <v>RSE</v>
          </cell>
          <cell r="I2699">
            <v>2059</v>
          </cell>
          <cell r="K2699" t="str">
            <v>MS</v>
          </cell>
          <cell r="M2699" t="str">
            <v>V</v>
          </cell>
          <cell r="N2699">
            <v>38672.655613425923</v>
          </cell>
          <cell r="O2699" t="str">
            <v>gchateaug</v>
          </cell>
          <cell r="P2699">
            <v>38681.436666666668</v>
          </cell>
        </row>
        <row r="2700">
          <cell r="A2700" t="str">
            <v>1991</v>
          </cell>
          <cell r="B2700" t="str">
            <v>CY</v>
          </cell>
          <cell r="C2700" t="str">
            <v>NSE</v>
          </cell>
          <cell r="D2700" t="str">
            <v>A00</v>
          </cell>
          <cell r="E2700" t="str">
            <v>FTE</v>
          </cell>
          <cell r="F2700" t="str">
            <v>T</v>
          </cell>
          <cell r="G2700" t="str">
            <v>TOTAL</v>
          </cell>
          <cell r="H2700" t="str">
            <v>RSE</v>
          </cell>
          <cell r="I2700">
            <v>103</v>
          </cell>
          <cell r="K2700" t="str">
            <v>MS</v>
          </cell>
          <cell r="M2700" t="str">
            <v>V</v>
          </cell>
          <cell r="N2700">
            <v>38672.655624999999</v>
          </cell>
          <cell r="O2700" t="str">
            <v>gchateaug</v>
          </cell>
          <cell r="P2700">
            <v>38681.436284722222</v>
          </cell>
        </row>
        <row r="2701">
          <cell r="A2701" t="str">
            <v>1991</v>
          </cell>
          <cell r="B2701" t="str">
            <v>CY</v>
          </cell>
          <cell r="C2701" t="str">
            <v>SSH</v>
          </cell>
          <cell r="D2701" t="str">
            <v>A00</v>
          </cell>
          <cell r="E2701" t="str">
            <v>FTE</v>
          </cell>
          <cell r="F2701" t="str">
            <v>T</v>
          </cell>
          <cell r="G2701" t="str">
            <v>TOTAL</v>
          </cell>
          <cell r="H2701" t="str">
            <v>RSE</v>
          </cell>
          <cell r="J2701" t="str">
            <v>:</v>
          </cell>
          <cell r="K2701" t="str">
            <v>MS</v>
          </cell>
          <cell r="M2701" t="str">
            <v>V</v>
          </cell>
          <cell r="N2701">
            <v>38672.655624999999</v>
          </cell>
          <cell r="O2701" t="str">
            <v>gchateaug</v>
          </cell>
          <cell r="P2701">
            <v>38681.436284722222</v>
          </cell>
        </row>
        <row r="2702">
          <cell r="A2702" t="str">
            <v>1991</v>
          </cell>
          <cell r="B2702" t="str">
            <v>CZ</v>
          </cell>
          <cell r="C2702" t="str">
            <v>NSE</v>
          </cell>
          <cell r="D2702" t="str">
            <v>A00</v>
          </cell>
          <cell r="E2702" t="str">
            <v>FTE</v>
          </cell>
          <cell r="F2702" t="str">
            <v>T</v>
          </cell>
          <cell r="G2702" t="str">
            <v>TOTAL</v>
          </cell>
          <cell r="H2702" t="str">
            <v>RSE</v>
          </cell>
          <cell r="J2702" t="str">
            <v>:</v>
          </cell>
          <cell r="K2702" t="str">
            <v>MS</v>
          </cell>
          <cell r="M2702" t="str">
            <v>V</v>
          </cell>
          <cell r="N2702">
            <v>38672.655624999999</v>
          </cell>
          <cell r="O2702" t="str">
            <v>gchateaug</v>
          </cell>
          <cell r="P2702">
            <v>38681.436296296299</v>
          </cell>
        </row>
        <row r="2703">
          <cell r="A2703" t="str">
            <v>1991</v>
          </cell>
          <cell r="B2703" t="str">
            <v>CZ</v>
          </cell>
          <cell r="C2703" t="str">
            <v>SSH</v>
          </cell>
          <cell r="D2703" t="str">
            <v>A00</v>
          </cell>
          <cell r="E2703" t="str">
            <v>FTE</v>
          </cell>
          <cell r="F2703" t="str">
            <v>T</v>
          </cell>
          <cell r="G2703" t="str">
            <v>TOTAL</v>
          </cell>
          <cell r="H2703" t="str">
            <v>RSE</v>
          </cell>
          <cell r="J2703" t="str">
            <v>:</v>
          </cell>
          <cell r="K2703" t="str">
            <v>MS</v>
          </cell>
          <cell r="M2703" t="str">
            <v>V</v>
          </cell>
          <cell r="N2703">
            <v>38672.655624999999</v>
          </cell>
          <cell r="O2703" t="str">
            <v>gchateaug</v>
          </cell>
          <cell r="P2703">
            <v>38681.436296296299</v>
          </cell>
        </row>
        <row r="2704">
          <cell r="A2704" t="str">
            <v>1991</v>
          </cell>
          <cell r="B2704" t="str">
            <v>LT</v>
          </cell>
          <cell r="C2704" t="str">
            <v>SSH</v>
          </cell>
          <cell r="D2704" t="str">
            <v>A00</v>
          </cell>
          <cell r="E2704" t="str">
            <v>FTE</v>
          </cell>
          <cell r="F2704" t="str">
            <v>T</v>
          </cell>
          <cell r="G2704" t="str">
            <v>TOTAL</v>
          </cell>
          <cell r="H2704" t="str">
            <v>RSE</v>
          </cell>
          <cell r="J2704" t="str">
            <v>:</v>
          </cell>
          <cell r="K2704" t="str">
            <v>MS</v>
          </cell>
          <cell r="M2704" t="str">
            <v>V</v>
          </cell>
          <cell r="N2704">
            <v>38672.655624999999</v>
          </cell>
          <cell r="O2704" t="str">
            <v>gchateaug</v>
          </cell>
          <cell r="P2704">
            <v>38681.436319444445</v>
          </cell>
        </row>
        <row r="2705">
          <cell r="A2705" t="str">
            <v>1991</v>
          </cell>
          <cell r="B2705" t="str">
            <v>LT</v>
          </cell>
          <cell r="C2705" t="str">
            <v>NSE</v>
          </cell>
          <cell r="D2705" t="str">
            <v>A00</v>
          </cell>
          <cell r="E2705" t="str">
            <v>FTE</v>
          </cell>
          <cell r="F2705" t="str">
            <v>T</v>
          </cell>
          <cell r="G2705" t="str">
            <v>TOTAL</v>
          </cell>
          <cell r="H2705" t="str">
            <v>RSE</v>
          </cell>
          <cell r="J2705" t="str">
            <v>:</v>
          </cell>
          <cell r="K2705" t="str">
            <v>MS</v>
          </cell>
          <cell r="M2705" t="str">
            <v>V</v>
          </cell>
          <cell r="N2705">
            <v>38672.655624999999</v>
          </cell>
          <cell r="O2705" t="str">
            <v>gchateaug</v>
          </cell>
          <cell r="P2705">
            <v>38681.436319444445</v>
          </cell>
        </row>
        <row r="2706">
          <cell r="A2706" t="str">
            <v>1991</v>
          </cell>
          <cell r="B2706" t="str">
            <v>LV</v>
          </cell>
          <cell r="C2706" t="str">
            <v>SSH</v>
          </cell>
          <cell r="D2706" t="str">
            <v>A00</v>
          </cell>
          <cell r="E2706" t="str">
            <v>FTE</v>
          </cell>
          <cell r="F2706" t="str">
            <v>T</v>
          </cell>
          <cell r="G2706" t="str">
            <v>TOTAL</v>
          </cell>
          <cell r="H2706" t="str">
            <v>RSE</v>
          </cell>
          <cell r="J2706" t="str">
            <v>:</v>
          </cell>
          <cell r="K2706" t="str">
            <v>MS</v>
          </cell>
          <cell r="M2706" t="str">
            <v>V</v>
          </cell>
          <cell r="N2706">
            <v>38672.655624999999</v>
          </cell>
          <cell r="O2706" t="str">
            <v>gchateaug</v>
          </cell>
          <cell r="P2706">
            <v>38681.436319444445</v>
          </cell>
        </row>
        <row r="2707">
          <cell r="A2707" t="str">
            <v>1991</v>
          </cell>
          <cell r="B2707" t="str">
            <v>LV</v>
          </cell>
          <cell r="C2707" t="str">
            <v>NSE</v>
          </cell>
          <cell r="D2707" t="str">
            <v>A00</v>
          </cell>
          <cell r="E2707" t="str">
            <v>FTE</v>
          </cell>
          <cell r="F2707" t="str">
            <v>T</v>
          </cell>
          <cell r="G2707" t="str">
            <v>TOTAL</v>
          </cell>
          <cell r="H2707" t="str">
            <v>RSE</v>
          </cell>
          <cell r="J2707" t="str">
            <v>:</v>
          </cell>
          <cell r="K2707" t="str">
            <v>MS</v>
          </cell>
          <cell r="M2707" t="str">
            <v>V</v>
          </cell>
          <cell r="N2707">
            <v>38672.655624999999</v>
          </cell>
          <cell r="O2707" t="str">
            <v>gchateaug</v>
          </cell>
          <cell r="P2707">
            <v>38681.436319444445</v>
          </cell>
        </row>
        <row r="2708">
          <cell r="A2708" t="str">
            <v>1991</v>
          </cell>
          <cell r="B2708" t="str">
            <v>PL</v>
          </cell>
          <cell r="C2708" t="str">
            <v>SSH</v>
          </cell>
          <cell r="D2708" t="str">
            <v>A00</v>
          </cell>
          <cell r="E2708" t="str">
            <v>FTE</v>
          </cell>
          <cell r="F2708" t="str">
            <v>T</v>
          </cell>
          <cell r="G2708" t="str">
            <v>TOTAL</v>
          </cell>
          <cell r="H2708" t="str">
            <v>RSE</v>
          </cell>
          <cell r="J2708" t="str">
            <v>:</v>
          </cell>
          <cell r="K2708" t="str">
            <v>MS</v>
          </cell>
          <cell r="M2708" t="str">
            <v>V</v>
          </cell>
          <cell r="N2708">
            <v>38672.655624999999</v>
          </cell>
          <cell r="O2708" t="str">
            <v>gchateaug</v>
          </cell>
          <cell r="P2708">
            <v>38681.436331018522</v>
          </cell>
        </row>
        <row r="2709">
          <cell r="A2709" t="str">
            <v>1991</v>
          </cell>
          <cell r="B2709" t="str">
            <v>PL</v>
          </cell>
          <cell r="C2709" t="str">
            <v>NSE</v>
          </cell>
          <cell r="D2709" t="str">
            <v>A00</v>
          </cell>
          <cell r="E2709" t="str">
            <v>FTE</v>
          </cell>
          <cell r="F2709" t="str">
            <v>T</v>
          </cell>
          <cell r="G2709" t="str">
            <v>TOTAL</v>
          </cell>
          <cell r="H2709" t="str">
            <v>RSE</v>
          </cell>
          <cell r="J2709" t="str">
            <v>:</v>
          </cell>
          <cell r="K2709" t="str">
            <v>MS</v>
          </cell>
          <cell r="M2709" t="str">
            <v>V</v>
          </cell>
          <cell r="N2709">
            <v>38672.655624999999</v>
          </cell>
          <cell r="O2709" t="str">
            <v>gchateaug</v>
          </cell>
          <cell r="P2709">
            <v>38681.436331018522</v>
          </cell>
        </row>
        <row r="2710">
          <cell r="A2710" t="str">
            <v>1991</v>
          </cell>
          <cell r="B2710" t="str">
            <v>SI</v>
          </cell>
          <cell r="C2710" t="str">
            <v>NSE</v>
          </cell>
          <cell r="D2710" t="str">
            <v>A00</v>
          </cell>
          <cell r="E2710" t="str">
            <v>FTE</v>
          </cell>
          <cell r="F2710" t="str">
            <v>T</v>
          </cell>
          <cell r="G2710" t="str">
            <v>TOTAL</v>
          </cell>
          <cell r="H2710" t="str">
            <v>RSE</v>
          </cell>
          <cell r="J2710" t="str">
            <v>:</v>
          </cell>
          <cell r="K2710" t="str">
            <v>MS</v>
          </cell>
          <cell r="M2710" t="str">
            <v>V</v>
          </cell>
          <cell r="N2710">
            <v>38672.655624999999</v>
          </cell>
          <cell r="O2710" t="str">
            <v>gchateaug</v>
          </cell>
          <cell r="P2710">
            <v>38681.436342592591</v>
          </cell>
        </row>
        <row r="2711">
          <cell r="A2711" t="str">
            <v>1991</v>
          </cell>
          <cell r="B2711" t="str">
            <v>SI</v>
          </cell>
          <cell r="C2711" t="str">
            <v>SSH</v>
          </cell>
          <cell r="D2711" t="str">
            <v>A00</v>
          </cell>
          <cell r="E2711" t="str">
            <v>FTE</v>
          </cell>
          <cell r="F2711" t="str">
            <v>T</v>
          </cell>
          <cell r="G2711" t="str">
            <v>TOTAL</v>
          </cell>
          <cell r="H2711" t="str">
            <v>RSE</v>
          </cell>
          <cell r="J2711" t="str">
            <v>:</v>
          </cell>
          <cell r="K2711" t="str">
            <v>MS</v>
          </cell>
          <cell r="M2711" t="str">
            <v>V</v>
          </cell>
          <cell r="N2711">
            <v>38672.655624999999</v>
          </cell>
          <cell r="O2711" t="str">
            <v>gchateaug</v>
          </cell>
          <cell r="P2711">
            <v>38681.436342592591</v>
          </cell>
        </row>
        <row r="2712">
          <cell r="A2712" t="str">
            <v>1991</v>
          </cell>
          <cell r="B2712" t="str">
            <v>SK</v>
          </cell>
          <cell r="C2712" t="str">
            <v>SSH</v>
          </cell>
          <cell r="D2712" t="str">
            <v>A00</v>
          </cell>
          <cell r="E2712" t="str">
            <v>FTE</v>
          </cell>
          <cell r="F2712" t="str">
            <v>T</v>
          </cell>
          <cell r="G2712" t="str">
            <v>TOTAL</v>
          </cell>
          <cell r="H2712" t="str">
            <v>RSE</v>
          </cell>
          <cell r="J2712" t="str">
            <v>:</v>
          </cell>
          <cell r="K2712" t="str">
            <v>MS</v>
          </cell>
          <cell r="M2712" t="str">
            <v>V</v>
          </cell>
          <cell r="N2712">
            <v>38672.655624999999</v>
          </cell>
          <cell r="O2712" t="str">
            <v>gchateaug</v>
          </cell>
          <cell r="P2712">
            <v>38681.436354166668</v>
          </cell>
        </row>
        <row r="2713">
          <cell r="A2713" t="str">
            <v>1991</v>
          </cell>
          <cell r="B2713" t="str">
            <v>SK</v>
          </cell>
          <cell r="C2713" t="str">
            <v>NSE</v>
          </cell>
          <cell r="D2713" t="str">
            <v>A00</v>
          </cell>
          <cell r="E2713" t="str">
            <v>FTE</v>
          </cell>
          <cell r="F2713" t="str">
            <v>T</v>
          </cell>
          <cell r="G2713" t="str">
            <v>TOTAL</v>
          </cell>
          <cell r="H2713" t="str">
            <v>RSE</v>
          </cell>
          <cell r="J2713" t="str">
            <v>:</v>
          </cell>
          <cell r="K2713" t="str">
            <v>MS</v>
          </cell>
          <cell r="M2713" t="str">
            <v>V</v>
          </cell>
          <cell r="N2713">
            <v>38672.655624999999</v>
          </cell>
          <cell r="O2713" t="str">
            <v>gchateaug</v>
          </cell>
          <cell r="P2713">
            <v>38681.436342592591</v>
          </cell>
        </row>
        <row r="2714">
          <cell r="A2714" t="str">
            <v>1991</v>
          </cell>
          <cell r="B2714" t="str">
            <v>BG</v>
          </cell>
          <cell r="C2714" t="str">
            <v>NSE</v>
          </cell>
          <cell r="D2714" t="str">
            <v>A00</v>
          </cell>
          <cell r="E2714" t="str">
            <v>FTE</v>
          </cell>
          <cell r="F2714" t="str">
            <v>T</v>
          </cell>
          <cell r="G2714" t="str">
            <v>TOTAL</v>
          </cell>
          <cell r="H2714" t="str">
            <v>RSE</v>
          </cell>
          <cell r="J2714" t="str">
            <v>:</v>
          </cell>
          <cell r="K2714" t="str">
            <v>MS</v>
          </cell>
          <cell r="M2714" t="str">
            <v>V</v>
          </cell>
          <cell r="N2714">
            <v>38672.655624999999</v>
          </cell>
          <cell r="O2714" t="str">
            <v>gchateaug</v>
          </cell>
          <cell r="P2714">
            <v>38681.436284722222</v>
          </cell>
        </row>
        <row r="2715">
          <cell r="A2715" t="str">
            <v>1991</v>
          </cell>
          <cell r="B2715" t="str">
            <v>BG</v>
          </cell>
          <cell r="C2715" t="str">
            <v>SSH</v>
          </cell>
          <cell r="D2715" t="str">
            <v>A00</v>
          </cell>
          <cell r="E2715" t="str">
            <v>FTE</v>
          </cell>
          <cell r="F2715" t="str">
            <v>T</v>
          </cell>
          <cell r="G2715" t="str">
            <v>TOTAL</v>
          </cell>
          <cell r="H2715" t="str">
            <v>RSE</v>
          </cell>
          <cell r="J2715" t="str">
            <v>:</v>
          </cell>
          <cell r="K2715" t="str">
            <v>MS</v>
          </cell>
          <cell r="M2715" t="str">
            <v>V</v>
          </cell>
          <cell r="N2715">
            <v>38672.655624999999</v>
          </cell>
          <cell r="O2715" t="str">
            <v>gchateaug</v>
          </cell>
          <cell r="P2715">
            <v>38681.436284722222</v>
          </cell>
        </row>
        <row r="2716">
          <cell r="A2716" t="str">
            <v>1991</v>
          </cell>
          <cell r="B2716" t="str">
            <v>RO</v>
          </cell>
          <cell r="C2716" t="str">
            <v>SSH</v>
          </cell>
          <cell r="D2716" t="str">
            <v>A00</v>
          </cell>
          <cell r="E2716" t="str">
            <v>FTE</v>
          </cell>
          <cell r="F2716" t="str">
            <v>T</v>
          </cell>
          <cell r="G2716" t="str">
            <v>TOTAL</v>
          </cell>
          <cell r="H2716" t="str">
            <v>RSE</v>
          </cell>
          <cell r="J2716" t="str">
            <v>:</v>
          </cell>
          <cell r="K2716" t="str">
            <v>MS</v>
          </cell>
          <cell r="M2716" t="str">
            <v>V</v>
          </cell>
          <cell r="N2716">
            <v>38672.655624999999</v>
          </cell>
          <cell r="O2716" t="str">
            <v>gchateaug</v>
          </cell>
          <cell r="P2716">
            <v>38681.436331018522</v>
          </cell>
        </row>
        <row r="2717">
          <cell r="A2717" t="str">
            <v>1991</v>
          </cell>
          <cell r="B2717" t="str">
            <v>RO</v>
          </cell>
          <cell r="C2717" t="str">
            <v>NSE</v>
          </cell>
          <cell r="D2717" t="str">
            <v>A00</v>
          </cell>
          <cell r="E2717" t="str">
            <v>FTE</v>
          </cell>
          <cell r="F2717" t="str">
            <v>T</v>
          </cell>
          <cell r="G2717" t="str">
            <v>TOTAL</v>
          </cell>
          <cell r="H2717" t="str">
            <v>RSE</v>
          </cell>
          <cell r="J2717" t="str">
            <v>:</v>
          </cell>
          <cell r="K2717" t="str">
            <v>MS</v>
          </cell>
          <cell r="M2717" t="str">
            <v>V</v>
          </cell>
          <cell r="N2717">
            <v>38672.655624999999</v>
          </cell>
          <cell r="O2717" t="str">
            <v>gchateaug</v>
          </cell>
          <cell r="P2717">
            <v>38681.436331018522</v>
          </cell>
        </row>
        <row r="2718">
          <cell r="A2718" t="str">
            <v>1995</v>
          </cell>
          <cell r="B2718" t="str">
            <v>RO</v>
          </cell>
          <cell r="C2718" t="str">
            <v>NSE</v>
          </cell>
          <cell r="D2718" t="str">
            <v>A00</v>
          </cell>
          <cell r="E2718" t="str">
            <v>FTE</v>
          </cell>
          <cell r="F2718" t="str">
            <v>T</v>
          </cell>
          <cell r="G2718" t="str">
            <v>TOTAL</v>
          </cell>
          <cell r="H2718" t="str">
            <v>RSE</v>
          </cell>
          <cell r="J2718" t="str">
            <v>:</v>
          </cell>
          <cell r="K2718" t="str">
            <v>MS</v>
          </cell>
          <cell r="M2718" t="str">
            <v>V</v>
          </cell>
          <cell r="N2718">
            <v>38672.655613425923</v>
          </cell>
          <cell r="O2718" t="str">
            <v>gchateaug</v>
          </cell>
          <cell r="P2718">
            <v>38681.43677083333</v>
          </cell>
        </row>
        <row r="2719">
          <cell r="A2719" t="str">
            <v>1995</v>
          </cell>
          <cell r="B2719" t="str">
            <v>RO</v>
          </cell>
          <cell r="C2719" t="str">
            <v>SSH</v>
          </cell>
          <cell r="D2719" t="str">
            <v>A00</v>
          </cell>
          <cell r="E2719" t="str">
            <v>FTE</v>
          </cell>
          <cell r="F2719" t="str">
            <v>T</v>
          </cell>
          <cell r="G2719" t="str">
            <v>TOTAL</v>
          </cell>
          <cell r="H2719" t="str">
            <v>RSE</v>
          </cell>
          <cell r="J2719" t="str">
            <v>:</v>
          </cell>
          <cell r="K2719" t="str">
            <v>MS</v>
          </cell>
          <cell r="M2719" t="str">
            <v>V</v>
          </cell>
          <cell r="N2719">
            <v>38672.655613425923</v>
          </cell>
          <cell r="O2719" t="str">
            <v>gchateaug</v>
          </cell>
          <cell r="P2719">
            <v>38681.43677083333</v>
          </cell>
        </row>
        <row r="2720">
          <cell r="A2720" t="str">
            <v>1990</v>
          </cell>
          <cell r="B2720" t="str">
            <v>RO</v>
          </cell>
          <cell r="C2720" t="str">
            <v>SSH</v>
          </cell>
          <cell r="D2720" t="str">
            <v>A00</v>
          </cell>
          <cell r="E2720" t="str">
            <v>FTE</v>
          </cell>
          <cell r="F2720" t="str">
            <v>T</v>
          </cell>
          <cell r="G2720" t="str">
            <v>TOTAL</v>
          </cell>
          <cell r="H2720" t="str">
            <v>RSE</v>
          </cell>
          <cell r="J2720" t="str">
            <v>:</v>
          </cell>
          <cell r="K2720" t="str">
            <v>MS</v>
          </cell>
          <cell r="M2720" t="str">
            <v>V</v>
          </cell>
          <cell r="N2720">
            <v>38672.655624999999</v>
          </cell>
          <cell r="O2720" t="str">
            <v>gchateaug</v>
          </cell>
          <cell r="P2720">
            <v>38681.436261574076</v>
          </cell>
        </row>
        <row r="2721">
          <cell r="A2721" t="str">
            <v>1990</v>
          </cell>
          <cell r="B2721" t="str">
            <v>LT</v>
          </cell>
          <cell r="C2721" t="str">
            <v>NSE</v>
          </cell>
          <cell r="D2721" t="str">
            <v>A00</v>
          </cell>
          <cell r="E2721" t="str">
            <v>FTE</v>
          </cell>
          <cell r="F2721" t="str">
            <v>T</v>
          </cell>
          <cell r="G2721" t="str">
            <v>TOTAL</v>
          </cell>
          <cell r="H2721" t="str">
            <v>RSE</v>
          </cell>
          <cell r="J2721" t="str">
            <v>:</v>
          </cell>
          <cell r="K2721" t="str">
            <v>MS</v>
          </cell>
          <cell r="M2721" t="str">
            <v>V</v>
          </cell>
          <cell r="N2721">
            <v>38672.655624999999</v>
          </cell>
          <cell r="O2721" t="str">
            <v>gchateaug</v>
          </cell>
          <cell r="P2721">
            <v>38681.436238425929</v>
          </cell>
        </row>
        <row r="2722">
          <cell r="A2722" t="str">
            <v>1990</v>
          </cell>
          <cell r="B2722" t="str">
            <v>LT</v>
          </cell>
          <cell r="C2722" t="str">
            <v>SSH</v>
          </cell>
          <cell r="D2722" t="str">
            <v>A00</v>
          </cell>
          <cell r="E2722" t="str">
            <v>FTE</v>
          </cell>
          <cell r="F2722" t="str">
            <v>T</v>
          </cell>
          <cell r="G2722" t="str">
            <v>TOTAL</v>
          </cell>
          <cell r="H2722" t="str">
            <v>RSE</v>
          </cell>
          <cell r="J2722" t="str">
            <v>:</v>
          </cell>
          <cell r="K2722" t="str">
            <v>MS</v>
          </cell>
          <cell r="M2722" t="str">
            <v>V</v>
          </cell>
          <cell r="N2722">
            <v>38672.655624999999</v>
          </cell>
          <cell r="O2722" t="str">
            <v>gchateaug</v>
          </cell>
          <cell r="P2722">
            <v>38681.436238425929</v>
          </cell>
        </row>
        <row r="2723">
          <cell r="A2723" t="str">
            <v>1990</v>
          </cell>
          <cell r="B2723" t="str">
            <v>LV</v>
          </cell>
          <cell r="C2723" t="str">
            <v>SSH</v>
          </cell>
          <cell r="D2723" t="str">
            <v>A00</v>
          </cell>
          <cell r="E2723" t="str">
            <v>FTE</v>
          </cell>
          <cell r="F2723" t="str">
            <v>T</v>
          </cell>
          <cell r="G2723" t="str">
            <v>TOTAL</v>
          </cell>
          <cell r="H2723" t="str">
            <v>RSE</v>
          </cell>
          <cell r="J2723" t="str">
            <v>:</v>
          </cell>
          <cell r="K2723" t="str">
            <v>MS</v>
          </cell>
          <cell r="M2723" t="str">
            <v>V</v>
          </cell>
          <cell r="N2723">
            <v>38672.655624999999</v>
          </cell>
          <cell r="O2723" t="str">
            <v>gchateaug</v>
          </cell>
          <cell r="P2723">
            <v>38681.436249999999</v>
          </cell>
        </row>
        <row r="2724">
          <cell r="A2724" t="str">
            <v>1990</v>
          </cell>
          <cell r="B2724" t="str">
            <v>LV</v>
          </cell>
          <cell r="C2724" t="str">
            <v>NSE</v>
          </cell>
          <cell r="D2724" t="str">
            <v>A00</v>
          </cell>
          <cell r="E2724" t="str">
            <v>FTE</v>
          </cell>
          <cell r="F2724" t="str">
            <v>T</v>
          </cell>
          <cell r="G2724" t="str">
            <v>TOTAL</v>
          </cell>
          <cell r="H2724" t="str">
            <v>RSE</v>
          </cell>
          <cell r="J2724" t="str">
            <v>:</v>
          </cell>
          <cell r="K2724" t="str">
            <v>MS</v>
          </cell>
          <cell r="M2724" t="str">
            <v>V</v>
          </cell>
          <cell r="N2724">
            <v>38672.655624999999</v>
          </cell>
          <cell r="O2724" t="str">
            <v>gchateaug</v>
          </cell>
          <cell r="P2724">
            <v>38681.436249999999</v>
          </cell>
        </row>
        <row r="2725">
          <cell r="A2725" t="str">
            <v>1990</v>
          </cell>
          <cell r="B2725" t="str">
            <v>PL</v>
          </cell>
          <cell r="C2725" t="str">
            <v>SSH</v>
          </cell>
          <cell r="D2725" t="str">
            <v>A00</v>
          </cell>
          <cell r="E2725" t="str">
            <v>FTE</v>
          </cell>
          <cell r="F2725" t="str">
            <v>T</v>
          </cell>
          <cell r="G2725" t="str">
            <v>TOTAL</v>
          </cell>
          <cell r="H2725" t="str">
            <v>RSE</v>
          </cell>
          <cell r="J2725" t="str">
            <v>:</v>
          </cell>
          <cell r="K2725" t="str">
            <v>MS</v>
          </cell>
          <cell r="M2725" t="str">
            <v>V</v>
          </cell>
          <cell r="N2725">
            <v>38672.655624999999</v>
          </cell>
          <cell r="O2725" t="str">
            <v>gchateaug</v>
          </cell>
          <cell r="P2725">
            <v>38681.436249999999</v>
          </cell>
        </row>
        <row r="2726">
          <cell r="A2726" t="str">
            <v>1990</v>
          </cell>
          <cell r="B2726" t="str">
            <v>PL</v>
          </cell>
          <cell r="C2726" t="str">
            <v>NSE</v>
          </cell>
          <cell r="D2726" t="str">
            <v>A00</v>
          </cell>
          <cell r="E2726" t="str">
            <v>FTE</v>
          </cell>
          <cell r="F2726" t="str">
            <v>T</v>
          </cell>
          <cell r="G2726" t="str">
            <v>TOTAL</v>
          </cell>
          <cell r="H2726" t="str">
            <v>RSE</v>
          </cell>
          <cell r="J2726" t="str">
            <v>:</v>
          </cell>
          <cell r="K2726" t="str">
            <v>MS</v>
          </cell>
          <cell r="M2726" t="str">
            <v>V</v>
          </cell>
          <cell r="N2726">
            <v>38672.655624999999</v>
          </cell>
          <cell r="O2726" t="str">
            <v>gchateaug</v>
          </cell>
          <cell r="P2726">
            <v>38681.436249999999</v>
          </cell>
        </row>
        <row r="2727">
          <cell r="A2727" t="str">
            <v>1990</v>
          </cell>
          <cell r="B2727" t="str">
            <v>SI</v>
          </cell>
          <cell r="C2727" t="str">
            <v>SSH</v>
          </cell>
          <cell r="D2727" t="str">
            <v>A00</v>
          </cell>
          <cell r="E2727" t="str">
            <v>FTE</v>
          </cell>
          <cell r="F2727" t="str">
            <v>T</v>
          </cell>
          <cell r="G2727" t="str">
            <v>TOTAL</v>
          </cell>
          <cell r="H2727" t="str">
            <v>RSE</v>
          </cell>
          <cell r="J2727" t="str">
            <v>:</v>
          </cell>
          <cell r="K2727" t="str">
            <v>MS</v>
          </cell>
          <cell r="M2727" t="str">
            <v>V</v>
          </cell>
          <cell r="N2727">
            <v>38672.655624999999</v>
          </cell>
          <cell r="O2727" t="str">
            <v>gchateaug</v>
          </cell>
          <cell r="P2727">
            <v>38681.436261574076</v>
          </cell>
        </row>
        <row r="2728">
          <cell r="A2728" t="str">
            <v>1990</v>
          </cell>
          <cell r="B2728" t="str">
            <v>SI</v>
          </cell>
          <cell r="C2728" t="str">
            <v>NSE</v>
          </cell>
          <cell r="D2728" t="str">
            <v>A00</v>
          </cell>
          <cell r="E2728" t="str">
            <v>FTE</v>
          </cell>
          <cell r="F2728" t="str">
            <v>T</v>
          </cell>
          <cell r="G2728" t="str">
            <v>TOTAL</v>
          </cell>
          <cell r="H2728" t="str">
            <v>RSE</v>
          </cell>
          <cell r="J2728" t="str">
            <v>:</v>
          </cell>
          <cell r="K2728" t="str">
            <v>MS</v>
          </cell>
          <cell r="M2728" t="str">
            <v>V</v>
          </cell>
          <cell r="N2728">
            <v>38672.655624999999</v>
          </cell>
          <cell r="O2728" t="str">
            <v>gchateaug</v>
          </cell>
          <cell r="P2728">
            <v>38681.436261574076</v>
          </cell>
        </row>
        <row r="2729">
          <cell r="A2729" t="str">
            <v>1990</v>
          </cell>
          <cell r="B2729" t="str">
            <v>SK</v>
          </cell>
          <cell r="C2729" t="str">
            <v>SSH</v>
          </cell>
          <cell r="D2729" t="str">
            <v>A00</v>
          </cell>
          <cell r="E2729" t="str">
            <v>FTE</v>
          </cell>
          <cell r="F2729" t="str">
            <v>T</v>
          </cell>
          <cell r="G2729" t="str">
            <v>TOTAL</v>
          </cell>
          <cell r="H2729" t="str">
            <v>RSE</v>
          </cell>
          <cell r="J2729" t="str">
            <v>:</v>
          </cell>
          <cell r="K2729" t="str">
            <v>MS</v>
          </cell>
          <cell r="M2729" t="str">
            <v>V</v>
          </cell>
          <cell r="N2729">
            <v>38672.655624999999</v>
          </cell>
          <cell r="O2729" t="str">
            <v>gchateaug</v>
          </cell>
          <cell r="P2729">
            <v>38681.436273148145</v>
          </cell>
        </row>
        <row r="2730">
          <cell r="A2730" t="str">
            <v>1990</v>
          </cell>
          <cell r="B2730" t="str">
            <v>SK</v>
          </cell>
          <cell r="C2730" t="str">
            <v>NSE</v>
          </cell>
          <cell r="D2730" t="str">
            <v>A00</v>
          </cell>
          <cell r="E2730" t="str">
            <v>FTE</v>
          </cell>
          <cell r="F2730" t="str">
            <v>T</v>
          </cell>
          <cell r="G2730" t="str">
            <v>TOTAL</v>
          </cell>
          <cell r="H2730" t="str">
            <v>RSE</v>
          </cell>
          <cell r="J2730" t="str">
            <v>:</v>
          </cell>
          <cell r="K2730" t="str">
            <v>MS</v>
          </cell>
          <cell r="M2730" t="str">
            <v>V</v>
          </cell>
          <cell r="N2730">
            <v>38672.655624999999</v>
          </cell>
          <cell r="O2730" t="str">
            <v>gchateaug</v>
          </cell>
          <cell r="P2730">
            <v>38681.436273148145</v>
          </cell>
        </row>
        <row r="2731">
          <cell r="A2731" t="str">
            <v>1990</v>
          </cell>
          <cell r="B2731" t="str">
            <v>BG</v>
          </cell>
          <cell r="C2731" t="str">
            <v>SSH</v>
          </cell>
          <cell r="D2731" t="str">
            <v>A00</v>
          </cell>
          <cell r="E2731" t="str">
            <v>FTE</v>
          </cell>
          <cell r="F2731" t="str">
            <v>T</v>
          </cell>
          <cell r="G2731" t="str">
            <v>TOTAL</v>
          </cell>
          <cell r="H2731" t="str">
            <v>RSE</v>
          </cell>
          <cell r="J2731" t="str">
            <v>:</v>
          </cell>
          <cell r="K2731" t="str">
            <v>MS</v>
          </cell>
          <cell r="M2731" t="str">
            <v>V</v>
          </cell>
          <cell r="N2731">
            <v>38672.655624999999</v>
          </cell>
          <cell r="O2731" t="str">
            <v>gchateaug</v>
          </cell>
          <cell r="P2731">
            <v>38681.436203703706</v>
          </cell>
        </row>
        <row r="2732">
          <cell r="A2732" t="str">
            <v>1990</v>
          </cell>
          <cell r="B2732" t="str">
            <v>BG</v>
          </cell>
          <cell r="C2732" t="str">
            <v>NSE</v>
          </cell>
          <cell r="D2732" t="str">
            <v>A00</v>
          </cell>
          <cell r="E2732" t="str">
            <v>FTE</v>
          </cell>
          <cell r="F2732" t="str">
            <v>T</v>
          </cell>
          <cell r="G2732" t="str">
            <v>TOTAL</v>
          </cell>
          <cell r="H2732" t="str">
            <v>RSE</v>
          </cell>
          <cell r="J2732" t="str">
            <v>:</v>
          </cell>
          <cell r="K2732" t="str">
            <v>MS</v>
          </cell>
          <cell r="M2732" t="str">
            <v>V</v>
          </cell>
          <cell r="N2732">
            <v>38672.655624999999</v>
          </cell>
          <cell r="O2732" t="str">
            <v>gchateaug</v>
          </cell>
          <cell r="P2732">
            <v>38681.436203703706</v>
          </cell>
        </row>
        <row r="2733">
          <cell r="A2733" t="str">
            <v>1990</v>
          </cell>
          <cell r="B2733" t="str">
            <v>RO</v>
          </cell>
          <cell r="C2733" t="str">
            <v>NSE</v>
          </cell>
          <cell r="D2733" t="str">
            <v>A00</v>
          </cell>
          <cell r="E2733" t="str">
            <v>FTE</v>
          </cell>
          <cell r="F2733" t="str">
            <v>T</v>
          </cell>
          <cell r="G2733" t="str">
            <v>TOTAL</v>
          </cell>
          <cell r="H2733" t="str">
            <v>RSE</v>
          </cell>
          <cell r="J2733" t="str">
            <v>:</v>
          </cell>
          <cell r="K2733" t="str">
            <v>MS</v>
          </cell>
          <cell r="M2733" t="str">
            <v>V</v>
          </cell>
          <cell r="N2733">
            <v>38672.655624999999</v>
          </cell>
          <cell r="O2733" t="str">
            <v>gchateaug</v>
          </cell>
          <cell r="P2733">
            <v>38681.436261574076</v>
          </cell>
        </row>
        <row r="2734">
          <cell r="A2734" t="str">
            <v>1994</v>
          </cell>
          <cell r="B2734" t="str">
            <v>PT</v>
          </cell>
          <cell r="C2734" t="str">
            <v>SSH</v>
          </cell>
          <cell r="D2734" t="str">
            <v>A00</v>
          </cell>
          <cell r="E2734" t="str">
            <v>FTE</v>
          </cell>
          <cell r="F2734" t="str">
            <v>T</v>
          </cell>
          <cell r="G2734" t="str">
            <v>TOTAL</v>
          </cell>
          <cell r="H2734" t="str">
            <v>RSE</v>
          </cell>
          <cell r="J2734" t="str">
            <v>:</v>
          </cell>
          <cell r="K2734" t="str">
            <v>MS</v>
          </cell>
          <cell r="M2734" t="str">
            <v>V</v>
          </cell>
          <cell r="N2734">
            <v>38672.655613425923</v>
          </cell>
          <cell r="O2734" t="str">
            <v>gchateaug</v>
          </cell>
          <cell r="P2734">
            <v>38681.436620370368</v>
          </cell>
        </row>
        <row r="2735">
          <cell r="A2735" t="str">
            <v>1994</v>
          </cell>
          <cell r="B2735" t="str">
            <v>PT</v>
          </cell>
          <cell r="C2735" t="str">
            <v>NSE</v>
          </cell>
          <cell r="D2735" t="str">
            <v>A00</v>
          </cell>
          <cell r="E2735" t="str">
            <v>FTE</v>
          </cell>
          <cell r="F2735" t="str">
            <v>T</v>
          </cell>
          <cell r="G2735" t="str">
            <v>TOTAL</v>
          </cell>
          <cell r="H2735" t="str">
            <v>RSE</v>
          </cell>
          <cell r="J2735" t="str">
            <v>:</v>
          </cell>
          <cell r="K2735" t="str">
            <v>MS</v>
          </cell>
          <cell r="M2735" t="str">
            <v>V</v>
          </cell>
          <cell r="N2735">
            <v>38672.655613425923</v>
          </cell>
          <cell r="O2735" t="str">
            <v>gchateaug</v>
          </cell>
          <cell r="P2735">
            <v>38681.436620370368</v>
          </cell>
        </row>
        <row r="2736">
          <cell r="A2736" t="str">
            <v>1994</v>
          </cell>
          <cell r="B2736" t="str">
            <v>CY</v>
          </cell>
          <cell r="C2736" t="str">
            <v>SSH</v>
          </cell>
          <cell r="D2736" t="str">
            <v>A00</v>
          </cell>
          <cell r="E2736" t="str">
            <v>FTE</v>
          </cell>
          <cell r="F2736" t="str">
            <v>T</v>
          </cell>
          <cell r="G2736" t="str">
            <v>TOTAL</v>
          </cell>
          <cell r="H2736" t="str">
            <v>RSE</v>
          </cell>
          <cell r="J2736" t="str">
            <v>:</v>
          </cell>
          <cell r="K2736" t="str">
            <v>MS</v>
          </cell>
          <cell r="M2736" t="str">
            <v>V</v>
          </cell>
          <cell r="N2736">
            <v>38672.655613425923</v>
          </cell>
          <cell r="O2736" t="str">
            <v>gchateaug</v>
          </cell>
          <cell r="P2736">
            <v>38681.436550925922</v>
          </cell>
        </row>
        <row r="2737">
          <cell r="A2737" t="str">
            <v>1994</v>
          </cell>
          <cell r="B2737" t="str">
            <v>CY</v>
          </cell>
          <cell r="C2737" t="str">
            <v>NSE</v>
          </cell>
          <cell r="D2737" t="str">
            <v>A00</v>
          </cell>
          <cell r="E2737" t="str">
            <v>FTE</v>
          </cell>
          <cell r="F2737" t="str">
            <v>T</v>
          </cell>
          <cell r="G2737" t="str">
            <v>TOTAL</v>
          </cell>
          <cell r="H2737" t="str">
            <v>RSE</v>
          </cell>
          <cell r="J2737" t="str">
            <v>:</v>
          </cell>
          <cell r="K2737" t="str">
            <v>MS</v>
          </cell>
          <cell r="M2737" t="str">
            <v>V</v>
          </cell>
          <cell r="N2737">
            <v>38672.655613425923</v>
          </cell>
          <cell r="O2737" t="str">
            <v>gchateaug</v>
          </cell>
          <cell r="P2737">
            <v>38681.436550925922</v>
          </cell>
        </row>
        <row r="2738">
          <cell r="A2738" t="str">
            <v>1994</v>
          </cell>
          <cell r="B2738" t="str">
            <v>CZ</v>
          </cell>
          <cell r="C2738" t="str">
            <v>SSH</v>
          </cell>
          <cell r="D2738" t="str">
            <v>A00</v>
          </cell>
          <cell r="E2738" t="str">
            <v>FTE</v>
          </cell>
          <cell r="F2738" t="str">
            <v>T</v>
          </cell>
          <cell r="G2738" t="str">
            <v>TOTAL</v>
          </cell>
          <cell r="H2738" t="str">
            <v>RSE</v>
          </cell>
          <cell r="J2738" t="str">
            <v>:</v>
          </cell>
          <cell r="K2738" t="str">
            <v>MS</v>
          </cell>
          <cell r="M2738" t="str">
            <v>V</v>
          </cell>
          <cell r="N2738">
            <v>38672.655613425923</v>
          </cell>
          <cell r="O2738" t="str">
            <v>gchateaug</v>
          </cell>
          <cell r="P2738">
            <v>38681.436562499999</v>
          </cell>
        </row>
        <row r="2739">
          <cell r="A2739" t="str">
            <v>1994</v>
          </cell>
          <cell r="B2739" t="str">
            <v>CZ</v>
          </cell>
          <cell r="C2739" t="str">
            <v>NSE</v>
          </cell>
          <cell r="D2739" t="str">
            <v>A00</v>
          </cell>
          <cell r="E2739" t="str">
            <v>FTE</v>
          </cell>
          <cell r="F2739" t="str">
            <v>T</v>
          </cell>
          <cell r="G2739" t="str">
            <v>TOTAL</v>
          </cell>
          <cell r="H2739" t="str">
            <v>RSE</v>
          </cell>
          <cell r="J2739" t="str">
            <v>:</v>
          </cell>
          <cell r="K2739" t="str">
            <v>MS</v>
          </cell>
          <cell r="M2739" t="str">
            <v>V</v>
          </cell>
          <cell r="N2739">
            <v>38672.655613425923</v>
          </cell>
          <cell r="O2739" t="str">
            <v>gchateaug</v>
          </cell>
          <cell r="P2739">
            <v>38681.436562499999</v>
          </cell>
        </row>
        <row r="2740">
          <cell r="A2740" t="str">
            <v>1990</v>
          </cell>
          <cell r="B2740" t="str">
            <v>PT</v>
          </cell>
          <cell r="C2740" t="str">
            <v>SSH</v>
          </cell>
          <cell r="D2740" t="str">
            <v>A00</v>
          </cell>
          <cell r="E2740" t="str">
            <v>FTE</v>
          </cell>
          <cell r="F2740" t="str">
            <v>T</v>
          </cell>
          <cell r="G2740" t="str">
            <v>TOTAL</v>
          </cell>
          <cell r="H2740" t="str">
            <v>RSE</v>
          </cell>
          <cell r="J2740" t="str">
            <v>:</v>
          </cell>
          <cell r="K2740" t="str">
            <v>MS</v>
          </cell>
          <cell r="M2740" t="str">
            <v>V</v>
          </cell>
          <cell r="N2740">
            <v>38672.655624999999</v>
          </cell>
          <cell r="O2740" t="str">
            <v>gchateaug</v>
          </cell>
          <cell r="P2740">
            <v>38681.436249999999</v>
          </cell>
        </row>
        <row r="2741">
          <cell r="A2741" t="str">
            <v>1990</v>
          </cell>
          <cell r="B2741" t="str">
            <v>PT</v>
          </cell>
          <cell r="C2741" t="str">
            <v>NSE</v>
          </cell>
          <cell r="D2741" t="str">
            <v>A00</v>
          </cell>
          <cell r="E2741" t="str">
            <v>FTE</v>
          </cell>
          <cell r="F2741" t="str">
            <v>T</v>
          </cell>
          <cell r="G2741" t="str">
            <v>TOTAL</v>
          </cell>
          <cell r="H2741" t="str">
            <v>RSE</v>
          </cell>
          <cell r="J2741" t="str">
            <v>:</v>
          </cell>
          <cell r="K2741" t="str">
            <v>MS</v>
          </cell>
          <cell r="M2741" t="str">
            <v>V</v>
          </cell>
          <cell r="N2741">
            <v>38672.655624999999</v>
          </cell>
          <cell r="O2741" t="str">
            <v>gchateaug</v>
          </cell>
          <cell r="P2741">
            <v>38681.436249999999</v>
          </cell>
        </row>
        <row r="2742">
          <cell r="A2742" t="str">
            <v>1990</v>
          </cell>
          <cell r="B2742" t="str">
            <v>CY</v>
          </cell>
          <cell r="C2742" t="str">
            <v>NSE</v>
          </cell>
          <cell r="D2742" t="str">
            <v>A00</v>
          </cell>
          <cell r="E2742" t="str">
            <v>FTE</v>
          </cell>
          <cell r="F2742" t="str">
            <v>T</v>
          </cell>
          <cell r="G2742" t="str">
            <v>TOTAL</v>
          </cell>
          <cell r="H2742" t="str">
            <v>RSE</v>
          </cell>
          <cell r="J2742" t="str">
            <v>:</v>
          </cell>
          <cell r="K2742" t="str">
            <v>MS</v>
          </cell>
          <cell r="M2742" t="str">
            <v>V</v>
          </cell>
          <cell r="N2742">
            <v>38672.655624999999</v>
          </cell>
          <cell r="O2742" t="str">
            <v>gchateaug</v>
          </cell>
          <cell r="P2742">
            <v>38681.436215277776</v>
          </cell>
        </row>
        <row r="2743">
          <cell r="A2743" t="str">
            <v>1990</v>
          </cell>
          <cell r="B2743" t="str">
            <v>CY</v>
          </cell>
          <cell r="C2743" t="str">
            <v>SSH</v>
          </cell>
          <cell r="D2743" t="str">
            <v>A00</v>
          </cell>
          <cell r="E2743" t="str">
            <v>FTE</v>
          </cell>
          <cell r="F2743" t="str">
            <v>T</v>
          </cell>
          <cell r="G2743" t="str">
            <v>TOTAL</v>
          </cell>
          <cell r="H2743" t="str">
            <v>RSE</v>
          </cell>
          <cell r="J2743" t="str">
            <v>:</v>
          </cell>
          <cell r="K2743" t="str">
            <v>MS</v>
          </cell>
          <cell r="M2743" t="str">
            <v>V</v>
          </cell>
          <cell r="N2743">
            <v>38672.655624999999</v>
          </cell>
          <cell r="O2743" t="str">
            <v>gchateaug</v>
          </cell>
          <cell r="P2743">
            <v>38681.436215277776</v>
          </cell>
        </row>
        <row r="2744">
          <cell r="A2744" t="str">
            <v>1990</v>
          </cell>
          <cell r="B2744" t="str">
            <v>CZ</v>
          </cell>
          <cell r="C2744" t="str">
            <v>SSH</v>
          </cell>
          <cell r="D2744" t="str">
            <v>A00</v>
          </cell>
          <cell r="E2744" t="str">
            <v>FTE</v>
          </cell>
          <cell r="F2744" t="str">
            <v>T</v>
          </cell>
          <cell r="G2744" t="str">
            <v>TOTAL</v>
          </cell>
          <cell r="H2744" t="str">
            <v>RSE</v>
          </cell>
          <cell r="J2744" t="str">
            <v>:</v>
          </cell>
          <cell r="K2744" t="str">
            <v>MS</v>
          </cell>
          <cell r="M2744" t="str">
            <v>V</v>
          </cell>
          <cell r="N2744">
            <v>38672.655624999999</v>
          </cell>
          <cell r="O2744" t="str">
            <v>gchateaug</v>
          </cell>
          <cell r="P2744">
            <v>38681.436215277776</v>
          </cell>
        </row>
        <row r="2745">
          <cell r="A2745" t="str">
            <v>1990</v>
          </cell>
          <cell r="B2745" t="str">
            <v>CZ</v>
          </cell>
          <cell r="C2745" t="str">
            <v>NSE</v>
          </cell>
          <cell r="D2745" t="str">
            <v>A00</v>
          </cell>
          <cell r="E2745" t="str">
            <v>FTE</v>
          </cell>
          <cell r="F2745" t="str">
            <v>T</v>
          </cell>
          <cell r="G2745" t="str">
            <v>TOTAL</v>
          </cell>
          <cell r="H2745" t="str">
            <v>RSE</v>
          </cell>
          <cell r="J2745" t="str">
            <v>:</v>
          </cell>
          <cell r="K2745" t="str">
            <v>MS</v>
          </cell>
          <cell r="M2745" t="str">
            <v>V</v>
          </cell>
          <cell r="N2745">
            <v>38672.655624999999</v>
          </cell>
          <cell r="O2745" t="str">
            <v>gchateaug</v>
          </cell>
          <cell r="P2745">
            <v>38681.436215277776</v>
          </cell>
        </row>
        <row r="2746">
          <cell r="A2746" t="str">
            <v>1994</v>
          </cell>
          <cell r="B2746" t="str">
            <v>LT</v>
          </cell>
          <cell r="C2746" t="str">
            <v>SSH</v>
          </cell>
          <cell r="D2746" t="str">
            <v>A00</v>
          </cell>
          <cell r="E2746" t="str">
            <v>FTE</v>
          </cell>
          <cell r="F2746" t="str">
            <v>T</v>
          </cell>
          <cell r="G2746" t="str">
            <v>TOTAL</v>
          </cell>
          <cell r="H2746" t="str">
            <v>RSE</v>
          </cell>
          <cell r="J2746" t="str">
            <v>:</v>
          </cell>
          <cell r="K2746" t="str">
            <v>MS</v>
          </cell>
          <cell r="M2746" t="str">
            <v>V</v>
          </cell>
          <cell r="N2746">
            <v>38672.655613425923</v>
          </cell>
          <cell r="O2746" t="str">
            <v>gchateaug</v>
          </cell>
          <cell r="P2746">
            <v>38681.436597222222</v>
          </cell>
        </row>
        <row r="2747">
          <cell r="A2747" t="str">
            <v>1994</v>
          </cell>
          <cell r="B2747" t="str">
            <v>LT</v>
          </cell>
          <cell r="C2747" t="str">
            <v>NSE</v>
          </cell>
          <cell r="D2747" t="str">
            <v>A00</v>
          </cell>
          <cell r="E2747" t="str">
            <v>FTE</v>
          </cell>
          <cell r="F2747" t="str">
            <v>T</v>
          </cell>
          <cell r="G2747" t="str">
            <v>TOTAL</v>
          </cell>
          <cell r="H2747" t="str">
            <v>RSE</v>
          </cell>
          <cell r="J2747" t="str">
            <v>:</v>
          </cell>
          <cell r="K2747" t="str">
            <v>MS</v>
          </cell>
          <cell r="M2747" t="str">
            <v>V</v>
          </cell>
          <cell r="N2747">
            <v>38672.655613425923</v>
          </cell>
          <cell r="O2747" t="str">
            <v>gchateaug</v>
          </cell>
          <cell r="P2747">
            <v>38681.436597222222</v>
          </cell>
        </row>
        <row r="2748">
          <cell r="A2748" t="str">
            <v>1994</v>
          </cell>
          <cell r="B2748" t="str">
            <v>LV</v>
          </cell>
          <cell r="C2748" t="str">
            <v>NSE</v>
          </cell>
          <cell r="D2748" t="str">
            <v>A00</v>
          </cell>
          <cell r="E2748" t="str">
            <v>FTE</v>
          </cell>
          <cell r="F2748" t="str">
            <v>T</v>
          </cell>
          <cell r="G2748" t="str">
            <v>TOTAL</v>
          </cell>
          <cell r="H2748" t="str">
            <v>RSE</v>
          </cell>
          <cell r="J2748" t="str">
            <v>:</v>
          </cell>
          <cell r="K2748" t="str">
            <v>MS</v>
          </cell>
          <cell r="M2748" t="str">
            <v>V</v>
          </cell>
          <cell r="N2748">
            <v>38672.655613425923</v>
          </cell>
          <cell r="O2748" t="str">
            <v>gchateaug</v>
          </cell>
          <cell r="P2748">
            <v>38681.436597222222</v>
          </cell>
        </row>
        <row r="2749">
          <cell r="A2749" t="str">
            <v>1994</v>
          </cell>
          <cell r="B2749" t="str">
            <v>LV</v>
          </cell>
          <cell r="C2749" t="str">
            <v>SSH</v>
          </cell>
          <cell r="D2749" t="str">
            <v>A00</v>
          </cell>
          <cell r="E2749" t="str">
            <v>FTE</v>
          </cell>
          <cell r="F2749" t="str">
            <v>T</v>
          </cell>
          <cell r="G2749" t="str">
            <v>TOTAL</v>
          </cell>
          <cell r="H2749" t="str">
            <v>RSE</v>
          </cell>
          <cell r="J2749" t="str">
            <v>:</v>
          </cell>
          <cell r="K2749" t="str">
            <v>MS</v>
          </cell>
          <cell r="M2749" t="str">
            <v>V</v>
          </cell>
          <cell r="N2749">
            <v>38672.655613425923</v>
          </cell>
          <cell r="O2749" t="str">
            <v>gchateaug</v>
          </cell>
          <cell r="P2749">
            <v>38681.436608796299</v>
          </cell>
        </row>
        <row r="2750">
          <cell r="A2750" t="str">
            <v>1994</v>
          </cell>
          <cell r="B2750" t="str">
            <v>PL</v>
          </cell>
          <cell r="C2750" t="str">
            <v>SSH</v>
          </cell>
          <cell r="D2750" t="str">
            <v>A00</v>
          </cell>
          <cell r="E2750" t="str">
            <v>FTE</v>
          </cell>
          <cell r="F2750" t="str">
            <v>T</v>
          </cell>
          <cell r="G2750" t="str">
            <v>TOTAL</v>
          </cell>
          <cell r="H2750" t="str">
            <v>RSE</v>
          </cell>
          <cell r="J2750" t="str">
            <v>:</v>
          </cell>
          <cell r="K2750" t="str">
            <v>MS</v>
          </cell>
          <cell r="M2750" t="str">
            <v>V</v>
          </cell>
          <cell r="N2750">
            <v>38672.655613425923</v>
          </cell>
          <cell r="O2750" t="str">
            <v>gchateaug</v>
          </cell>
          <cell r="P2750">
            <v>38681.436608796299</v>
          </cell>
        </row>
        <row r="2751">
          <cell r="A2751" t="str">
            <v>1994</v>
          </cell>
          <cell r="B2751" t="str">
            <v>PL</v>
          </cell>
          <cell r="C2751" t="str">
            <v>NSE</v>
          </cell>
          <cell r="D2751" t="str">
            <v>A00</v>
          </cell>
          <cell r="E2751" t="str">
            <v>FTE</v>
          </cell>
          <cell r="F2751" t="str">
            <v>T</v>
          </cell>
          <cell r="G2751" t="str">
            <v>TOTAL</v>
          </cell>
          <cell r="H2751" t="str">
            <v>RSE</v>
          </cell>
          <cell r="J2751" t="str">
            <v>:</v>
          </cell>
          <cell r="K2751" t="str">
            <v>MS</v>
          </cell>
          <cell r="M2751" t="str">
            <v>V</v>
          </cell>
          <cell r="N2751">
            <v>38672.655613425923</v>
          </cell>
          <cell r="O2751" t="str">
            <v>gchateaug</v>
          </cell>
          <cell r="P2751">
            <v>38681.436608796299</v>
          </cell>
        </row>
        <row r="2752">
          <cell r="A2752" t="str">
            <v>1994</v>
          </cell>
          <cell r="B2752" t="str">
            <v>SI</v>
          </cell>
          <cell r="C2752" t="str">
            <v>NSE</v>
          </cell>
          <cell r="D2752" t="str">
            <v>A00</v>
          </cell>
          <cell r="E2752" t="str">
            <v>FTE</v>
          </cell>
          <cell r="F2752" t="str">
            <v>T</v>
          </cell>
          <cell r="G2752" t="str">
            <v>TOTAL</v>
          </cell>
          <cell r="H2752" t="str">
            <v>RSE</v>
          </cell>
          <cell r="I2752">
            <v>3848</v>
          </cell>
          <cell r="K2752" t="str">
            <v>MS</v>
          </cell>
          <cell r="M2752" t="str">
            <v>V</v>
          </cell>
          <cell r="N2752">
            <v>38672.655613425923</v>
          </cell>
          <cell r="O2752" t="str">
            <v>gchateaug</v>
          </cell>
          <cell r="P2752">
            <v>38681.436643518522</v>
          </cell>
        </row>
        <row r="2753">
          <cell r="A2753" t="str">
            <v>1994</v>
          </cell>
          <cell r="B2753" t="str">
            <v>SI</v>
          </cell>
          <cell r="C2753" t="str">
            <v>SSH</v>
          </cell>
          <cell r="D2753" t="str">
            <v>A00</v>
          </cell>
          <cell r="E2753" t="str">
            <v>FTE</v>
          </cell>
          <cell r="F2753" t="str">
            <v>T</v>
          </cell>
          <cell r="G2753" t="str">
            <v>TOTAL</v>
          </cell>
          <cell r="H2753" t="str">
            <v>RSE</v>
          </cell>
          <cell r="I2753">
            <v>919</v>
          </cell>
          <cell r="K2753" t="str">
            <v>MS</v>
          </cell>
          <cell r="M2753" t="str">
            <v>V</v>
          </cell>
          <cell r="N2753">
            <v>38672.655613425923</v>
          </cell>
          <cell r="O2753" t="str">
            <v>gchateaug</v>
          </cell>
          <cell r="P2753">
            <v>38681.436643518522</v>
          </cell>
        </row>
        <row r="2754">
          <cell r="A2754" t="str">
            <v>1994</v>
          </cell>
          <cell r="B2754" t="str">
            <v>SK</v>
          </cell>
          <cell r="C2754" t="str">
            <v>SSH</v>
          </cell>
          <cell r="D2754" t="str">
            <v>A00</v>
          </cell>
          <cell r="E2754" t="str">
            <v>FTE</v>
          </cell>
          <cell r="F2754" t="str">
            <v>T</v>
          </cell>
          <cell r="G2754" t="str">
            <v>TOTAL</v>
          </cell>
          <cell r="H2754" t="str">
            <v>RSE</v>
          </cell>
          <cell r="J2754" t="str">
            <v>:</v>
          </cell>
          <cell r="K2754" t="str">
            <v>MS</v>
          </cell>
          <cell r="M2754" t="str">
            <v>V</v>
          </cell>
          <cell r="N2754">
            <v>38672.655613425923</v>
          </cell>
          <cell r="O2754" t="str">
            <v>gchateaug</v>
          </cell>
          <cell r="P2754">
            <v>38681.436655092592</v>
          </cell>
        </row>
        <row r="2755">
          <cell r="A2755" t="str">
            <v>1994</v>
          </cell>
          <cell r="B2755" t="str">
            <v>SK</v>
          </cell>
          <cell r="C2755" t="str">
            <v>NSE</v>
          </cell>
          <cell r="D2755" t="str">
            <v>A00</v>
          </cell>
          <cell r="E2755" t="str">
            <v>FTE</v>
          </cell>
          <cell r="F2755" t="str">
            <v>T</v>
          </cell>
          <cell r="G2755" t="str">
            <v>TOTAL</v>
          </cell>
          <cell r="H2755" t="str">
            <v>RSE</v>
          </cell>
          <cell r="J2755" t="str">
            <v>:</v>
          </cell>
          <cell r="K2755" t="str">
            <v>MS</v>
          </cell>
          <cell r="M2755" t="str">
            <v>V</v>
          </cell>
          <cell r="N2755">
            <v>38672.655613425923</v>
          </cell>
          <cell r="O2755" t="str">
            <v>gchateaug</v>
          </cell>
          <cell r="P2755">
            <v>38681.436655092592</v>
          </cell>
        </row>
        <row r="2756">
          <cell r="A2756" t="str">
            <v>1994</v>
          </cell>
          <cell r="B2756" t="str">
            <v>BG</v>
          </cell>
          <cell r="C2756" t="str">
            <v>NSE</v>
          </cell>
          <cell r="D2756" t="str">
            <v>A00</v>
          </cell>
          <cell r="E2756" t="str">
            <v>FTE</v>
          </cell>
          <cell r="F2756" t="str">
            <v>T</v>
          </cell>
          <cell r="G2756" t="str">
            <v>TOTAL</v>
          </cell>
          <cell r="H2756" t="str">
            <v>RSE</v>
          </cell>
          <cell r="I2756">
            <v>10588</v>
          </cell>
          <cell r="K2756" t="str">
            <v>MS</v>
          </cell>
          <cell r="M2756" t="str">
            <v>V</v>
          </cell>
          <cell r="N2756">
            <v>38672.655613425923</v>
          </cell>
          <cell r="O2756" t="str">
            <v>gchateaug</v>
          </cell>
          <cell r="P2756">
            <v>38681.436539351853</v>
          </cell>
        </row>
        <row r="2757">
          <cell r="A2757" t="str">
            <v>1994</v>
          </cell>
          <cell r="B2757" t="str">
            <v>BG</v>
          </cell>
          <cell r="C2757" t="str">
            <v>SSH</v>
          </cell>
          <cell r="D2757" t="str">
            <v>A00</v>
          </cell>
          <cell r="E2757" t="str">
            <v>FTE</v>
          </cell>
          <cell r="F2757" t="str">
            <v>T</v>
          </cell>
          <cell r="G2757" t="str">
            <v>TOTAL</v>
          </cell>
          <cell r="H2757" t="str">
            <v>RSE</v>
          </cell>
          <cell r="I2757">
            <v>2020</v>
          </cell>
          <cell r="K2757" t="str">
            <v>MS</v>
          </cell>
          <cell r="M2757" t="str">
            <v>V</v>
          </cell>
          <cell r="N2757">
            <v>38672.655613425923</v>
          </cell>
          <cell r="O2757" t="str">
            <v>gchateaug</v>
          </cell>
          <cell r="P2757">
            <v>38681.436539351853</v>
          </cell>
        </row>
        <row r="2758">
          <cell r="A2758" t="str">
            <v>1994</v>
          </cell>
          <cell r="B2758" t="str">
            <v>RO</v>
          </cell>
          <cell r="C2758" t="str">
            <v>SSH</v>
          </cell>
          <cell r="D2758" t="str">
            <v>A00</v>
          </cell>
          <cell r="E2758" t="str">
            <v>FTE</v>
          </cell>
          <cell r="F2758" t="str">
            <v>T</v>
          </cell>
          <cell r="G2758" t="str">
            <v>TOTAL</v>
          </cell>
          <cell r="H2758" t="str">
            <v>RSE</v>
          </cell>
          <cell r="J2758" t="str">
            <v>:</v>
          </cell>
          <cell r="K2758" t="str">
            <v>MS</v>
          </cell>
          <cell r="M2758" t="str">
            <v>V</v>
          </cell>
          <cell r="N2758">
            <v>38672.655613425923</v>
          </cell>
          <cell r="O2758" t="str">
            <v>gchateaug</v>
          </cell>
          <cell r="P2758">
            <v>38681.436620370368</v>
          </cell>
        </row>
        <row r="2759">
          <cell r="A2759" t="str">
            <v>1994</v>
          </cell>
          <cell r="B2759" t="str">
            <v>RO</v>
          </cell>
          <cell r="C2759" t="str">
            <v>NSE</v>
          </cell>
          <cell r="D2759" t="str">
            <v>A00</v>
          </cell>
          <cell r="E2759" t="str">
            <v>FTE</v>
          </cell>
          <cell r="F2759" t="str">
            <v>T</v>
          </cell>
          <cell r="G2759" t="str">
            <v>TOTAL</v>
          </cell>
          <cell r="H2759" t="str">
            <v>RSE</v>
          </cell>
          <cell r="J2759" t="str">
            <v>:</v>
          </cell>
          <cell r="K2759" t="str">
            <v>MS</v>
          </cell>
          <cell r="M2759" t="str">
            <v>V</v>
          </cell>
          <cell r="N2759">
            <v>38672.655613425923</v>
          </cell>
          <cell r="O2759" t="str">
            <v>gchateaug</v>
          </cell>
          <cell r="P2759">
            <v>38681.436620370368</v>
          </cell>
        </row>
        <row r="2760">
          <cell r="A2760" t="str">
            <v>1996</v>
          </cell>
          <cell r="B2760" t="str">
            <v>PT</v>
          </cell>
          <cell r="C2760" t="str">
            <v>NSE</v>
          </cell>
          <cell r="D2760" t="str">
            <v>A00</v>
          </cell>
          <cell r="E2760" t="str">
            <v>FTE</v>
          </cell>
          <cell r="F2760" t="str">
            <v>T</v>
          </cell>
          <cell r="G2760" t="str">
            <v>TOTAL</v>
          </cell>
          <cell r="H2760" t="str">
            <v>RSE</v>
          </cell>
          <cell r="J2760" t="str">
            <v>:</v>
          </cell>
          <cell r="K2760" t="str">
            <v>MS</v>
          </cell>
          <cell r="M2760" t="str">
            <v>V</v>
          </cell>
          <cell r="N2760">
            <v>38672.655601851853</v>
          </cell>
          <cell r="O2760" t="str">
            <v>gchateaug</v>
          </cell>
          <cell r="P2760">
            <v>38681.436921296299</v>
          </cell>
        </row>
        <row r="2761">
          <cell r="A2761" t="str">
            <v>1996</v>
          </cell>
          <cell r="B2761" t="str">
            <v>PT</v>
          </cell>
          <cell r="C2761" t="str">
            <v>SSH</v>
          </cell>
          <cell r="D2761" t="str">
            <v>A00</v>
          </cell>
          <cell r="E2761" t="str">
            <v>FTE</v>
          </cell>
          <cell r="F2761" t="str">
            <v>T</v>
          </cell>
          <cell r="G2761" t="str">
            <v>TOTAL</v>
          </cell>
          <cell r="H2761" t="str">
            <v>RSE</v>
          </cell>
          <cell r="J2761" t="str">
            <v>:</v>
          </cell>
          <cell r="K2761" t="str">
            <v>MS</v>
          </cell>
          <cell r="M2761" t="str">
            <v>V</v>
          </cell>
          <cell r="N2761">
            <v>38672.655601851853</v>
          </cell>
          <cell r="O2761" t="str">
            <v>gchateaug</v>
          </cell>
          <cell r="P2761">
            <v>38681.436921296299</v>
          </cell>
        </row>
        <row r="2762">
          <cell r="A2762" t="str">
            <v>1996</v>
          </cell>
          <cell r="B2762" t="str">
            <v>CY</v>
          </cell>
          <cell r="C2762" t="str">
            <v>NSE</v>
          </cell>
          <cell r="D2762" t="str">
            <v>A00</v>
          </cell>
          <cell r="E2762" t="str">
            <v>FTE</v>
          </cell>
          <cell r="F2762" t="str">
            <v>T</v>
          </cell>
          <cell r="G2762" t="str">
            <v>TOTAL</v>
          </cell>
          <cell r="H2762" t="str">
            <v>RSE</v>
          </cell>
          <cell r="J2762" t="str">
            <v>:</v>
          </cell>
          <cell r="K2762" t="str">
            <v>MS</v>
          </cell>
          <cell r="M2762" t="str">
            <v>V</v>
          </cell>
          <cell r="N2762">
            <v>38672.655601851853</v>
          </cell>
          <cell r="O2762" t="str">
            <v>gchateaug</v>
          </cell>
          <cell r="P2762">
            <v>38681.43681712963</v>
          </cell>
        </row>
        <row r="2763">
          <cell r="A2763" t="str">
            <v>1996</v>
          </cell>
          <cell r="B2763" t="str">
            <v>CY</v>
          </cell>
          <cell r="C2763" t="str">
            <v>SSH</v>
          </cell>
          <cell r="D2763" t="str">
            <v>A00</v>
          </cell>
          <cell r="E2763" t="str">
            <v>FTE</v>
          </cell>
          <cell r="F2763" t="str">
            <v>T</v>
          </cell>
          <cell r="G2763" t="str">
            <v>TOTAL</v>
          </cell>
          <cell r="H2763" t="str">
            <v>RSE</v>
          </cell>
          <cell r="J2763" t="str">
            <v>:</v>
          </cell>
          <cell r="K2763" t="str">
            <v>MS</v>
          </cell>
          <cell r="M2763" t="str">
            <v>V</v>
          </cell>
          <cell r="N2763">
            <v>38672.655601851853</v>
          </cell>
          <cell r="O2763" t="str">
            <v>gchateaug</v>
          </cell>
          <cell r="P2763">
            <v>38681.436828703707</v>
          </cell>
        </row>
        <row r="2764">
          <cell r="A2764" t="str">
            <v>1993</v>
          </cell>
          <cell r="B2764" t="str">
            <v>PT</v>
          </cell>
          <cell r="C2764" t="str">
            <v>SSH</v>
          </cell>
          <cell r="D2764" t="str">
            <v>A00</v>
          </cell>
          <cell r="E2764" t="str">
            <v>FTE</v>
          </cell>
          <cell r="F2764" t="str">
            <v>T</v>
          </cell>
          <cell r="G2764" t="str">
            <v>TOTAL</v>
          </cell>
          <cell r="H2764" t="str">
            <v>RSE</v>
          </cell>
          <cell r="J2764" t="str">
            <v>:</v>
          </cell>
          <cell r="K2764" t="str">
            <v>MS</v>
          </cell>
          <cell r="M2764" t="str">
            <v>V</v>
          </cell>
          <cell r="N2764">
            <v>38672.655624999999</v>
          </cell>
          <cell r="O2764" t="str">
            <v>gchateaug</v>
          </cell>
          <cell r="P2764">
            <v>38681.43650462963</v>
          </cell>
        </row>
        <row r="2765">
          <cell r="A2765" t="str">
            <v>1993</v>
          </cell>
          <cell r="B2765" t="str">
            <v>PT</v>
          </cell>
          <cell r="C2765" t="str">
            <v>NSE</v>
          </cell>
          <cell r="D2765" t="str">
            <v>A00</v>
          </cell>
          <cell r="E2765" t="str">
            <v>FTE</v>
          </cell>
          <cell r="F2765" t="str">
            <v>T</v>
          </cell>
          <cell r="G2765" t="str">
            <v>TOTAL</v>
          </cell>
          <cell r="H2765" t="str">
            <v>RSE</v>
          </cell>
          <cell r="J2765" t="str">
            <v>:</v>
          </cell>
          <cell r="K2765" t="str">
            <v>MS</v>
          </cell>
          <cell r="M2765" t="str">
            <v>V</v>
          </cell>
          <cell r="N2765">
            <v>38672.655624999999</v>
          </cell>
          <cell r="O2765" t="str">
            <v>gchateaug</v>
          </cell>
          <cell r="P2765">
            <v>38681.43650462963</v>
          </cell>
        </row>
        <row r="2766">
          <cell r="A2766" t="str">
            <v>1993</v>
          </cell>
          <cell r="B2766" t="str">
            <v>CY</v>
          </cell>
          <cell r="C2766" t="str">
            <v>NSE</v>
          </cell>
          <cell r="D2766" t="str">
            <v>A00</v>
          </cell>
          <cell r="E2766" t="str">
            <v>FTE</v>
          </cell>
          <cell r="F2766" t="str">
            <v>T</v>
          </cell>
          <cell r="G2766" t="str">
            <v>TOTAL</v>
          </cell>
          <cell r="H2766" t="str">
            <v>RSE</v>
          </cell>
          <cell r="J2766" t="str">
            <v>:</v>
          </cell>
          <cell r="K2766" t="str">
            <v>MS</v>
          </cell>
          <cell r="M2766" t="str">
            <v>V</v>
          </cell>
          <cell r="N2766">
            <v>38672.655624999999</v>
          </cell>
          <cell r="O2766" t="str">
            <v>gchateaug</v>
          </cell>
          <cell r="P2766">
            <v>38681.43644675926</v>
          </cell>
        </row>
        <row r="2767">
          <cell r="A2767" t="str">
            <v>1993</v>
          </cell>
          <cell r="B2767" t="str">
            <v>CY</v>
          </cell>
          <cell r="C2767" t="str">
            <v>SSH</v>
          </cell>
          <cell r="D2767" t="str">
            <v>A00</v>
          </cell>
          <cell r="E2767" t="str">
            <v>FTE</v>
          </cell>
          <cell r="F2767" t="str">
            <v>T</v>
          </cell>
          <cell r="G2767" t="str">
            <v>TOTAL</v>
          </cell>
          <cell r="H2767" t="str">
            <v>RSE</v>
          </cell>
          <cell r="J2767" t="str">
            <v>:</v>
          </cell>
          <cell r="K2767" t="str">
            <v>MS</v>
          </cell>
          <cell r="M2767" t="str">
            <v>V</v>
          </cell>
          <cell r="N2767">
            <v>38672.655624999999</v>
          </cell>
          <cell r="O2767" t="str">
            <v>gchateaug</v>
          </cell>
          <cell r="P2767">
            <v>38681.43644675926</v>
          </cell>
        </row>
        <row r="2768">
          <cell r="A2768" t="str">
            <v>1993</v>
          </cell>
          <cell r="B2768" t="str">
            <v>CZ</v>
          </cell>
          <cell r="C2768" t="str">
            <v>SSH</v>
          </cell>
          <cell r="D2768" t="str">
            <v>A00</v>
          </cell>
          <cell r="E2768" t="str">
            <v>FTE</v>
          </cell>
          <cell r="F2768" t="str">
            <v>T</v>
          </cell>
          <cell r="G2768" t="str">
            <v>TOTAL</v>
          </cell>
          <cell r="H2768" t="str">
            <v>RSE</v>
          </cell>
          <cell r="J2768" t="str">
            <v>:</v>
          </cell>
          <cell r="K2768" t="str">
            <v>MS</v>
          </cell>
          <cell r="M2768" t="str">
            <v>V</v>
          </cell>
          <cell r="N2768">
            <v>38672.655624999999</v>
          </cell>
          <cell r="O2768" t="str">
            <v>gchateaug</v>
          </cell>
          <cell r="P2768">
            <v>38681.43645833333</v>
          </cell>
        </row>
        <row r="2769">
          <cell r="A2769" t="str">
            <v>1993</v>
          </cell>
          <cell r="B2769" t="str">
            <v>CZ</v>
          </cell>
          <cell r="C2769" t="str">
            <v>NSE</v>
          </cell>
          <cell r="D2769" t="str">
            <v>A00</v>
          </cell>
          <cell r="E2769" t="str">
            <v>FTE</v>
          </cell>
          <cell r="F2769" t="str">
            <v>T</v>
          </cell>
          <cell r="G2769" t="str">
            <v>TOTAL</v>
          </cell>
          <cell r="H2769" t="str">
            <v>RSE</v>
          </cell>
          <cell r="J2769" t="str">
            <v>:</v>
          </cell>
          <cell r="K2769" t="str">
            <v>MS</v>
          </cell>
          <cell r="M2769" t="str">
            <v>V</v>
          </cell>
          <cell r="N2769">
            <v>38672.655624999999</v>
          </cell>
          <cell r="O2769" t="str">
            <v>gchateaug</v>
          </cell>
          <cell r="P2769">
            <v>38681.43645833333</v>
          </cell>
        </row>
        <row r="2770">
          <cell r="A2770" t="str">
            <v>1993</v>
          </cell>
          <cell r="B2770" t="str">
            <v>LT</v>
          </cell>
          <cell r="C2770" t="str">
            <v>NSE</v>
          </cell>
          <cell r="D2770" t="str">
            <v>A00</v>
          </cell>
          <cell r="E2770" t="str">
            <v>FTE</v>
          </cell>
          <cell r="F2770" t="str">
            <v>T</v>
          </cell>
          <cell r="G2770" t="str">
            <v>TOTAL</v>
          </cell>
          <cell r="H2770" t="str">
            <v>RSE</v>
          </cell>
          <cell r="J2770" t="str">
            <v>:</v>
          </cell>
          <cell r="K2770" t="str">
            <v>MS</v>
          </cell>
          <cell r="M2770" t="str">
            <v>V</v>
          </cell>
          <cell r="N2770">
            <v>38672.655624999999</v>
          </cell>
          <cell r="O2770" t="str">
            <v>gchateaug</v>
          </cell>
          <cell r="P2770">
            <v>38681.436493055553</v>
          </cell>
        </row>
        <row r="2771">
          <cell r="A2771" t="str">
            <v>1996</v>
          </cell>
          <cell r="B2771" t="str">
            <v>CZ</v>
          </cell>
          <cell r="C2771" t="str">
            <v>NSE</v>
          </cell>
          <cell r="D2771" t="str">
            <v>A00</v>
          </cell>
          <cell r="E2771" t="str">
            <v>FTE</v>
          </cell>
          <cell r="F2771" t="str">
            <v>T</v>
          </cell>
          <cell r="G2771" t="str">
            <v>TOTAL</v>
          </cell>
          <cell r="H2771" t="str">
            <v>RSE</v>
          </cell>
          <cell r="I2771">
            <v>10700</v>
          </cell>
          <cell r="K2771" t="str">
            <v>MS</v>
          </cell>
          <cell r="M2771" t="str">
            <v>V</v>
          </cell>
          <cell r="N2771">
            <v>38672.655601851853</v>
          </cell>
          <cell r="O2771" t="str">
            <v>gchateaug</v>
          </cell>
          <cell r="P2771">
            <v>38681.436840277776</v>
          </cell>
        </row>
        <row r="2772">
          <cell r="A2772" t="str">
            <v>1996</v>
          </cell>
          <cell r="B2772" t="str">
            <v>CZ</v>
          </cell>
          <cell r="C2772" t="str">
            <v>SSH</v>
          </cell>
          <cell r="D2772" t="str">
            <v>A00</v>
          </cell>
          <cell r="E2772" t="str">
            <v>FTE</v>
          </cell>
          <cell r="F2772" t="str">
            <v>T</v>
          </cell>
          <cell r="G2772" t="str">
            <v>TOTAL</v>
          </cell>
          <cell r="H2772" t="str">
            <v>RSE</v>
          </cell>
          <cell r="I2772">
            <v>2263</v>
          </cell>
          <cell r="K2772" t="str">
            <v>MS</v>
          </cell>
          <cell r="M2772" t="str">
            <v>V</v>
          </cell>
          <cell r="N2772">
            <v>38672.655601851853</v>
          </cell>
          <cell r="O2772" t="str">
            <v>gchateaug</v>
          </cell>
          <cell r="P2772">
            <v>38681.436840277776</v>
          </cell>
        </row>
        <row r="2773">
          <cell r="A2773" t="str">
            <v>1996</v>
          </cell>
          <cell r="B2773" t="str">
            <v>LT</v>
          </cell>
          <cell r="C2773" t="str">
            <v>NSE</v>
          </cell>
          <cell r="D2773" t="str">
            <v>A00</v>
          </cell>
          <cell r="E2773" t="str">
            <v>FTE</v>
          </cell>
          <cell r="F2773" t="str">
            <v>T</v>
          </cell>
          <cell r="G2773" t="str">
            <v>TOTAL</v>
          </cell>
          <cell r="H2773" t="str">
            <v>RSE</v>
          </cell>
          <cell r="I2773">
            <v>4975</v>
          </cell>
          <cell r="K2773" t="str">
            <v>MS</v>
          </cell>
          <cell r="M2773" t="str">
            <v>V</v>
          </cell>
          <cell r="N2773">
            <v>38672.655601851853</v>
          </cell>
          <cell r="O2773" t="str">
            <v>gchateaug</v>
          </cell>
          <cell r="P2773">
            <v>38681.436886574076</v>
          </cell>
        </row>
        <row r="2774">
          <cell r="A2774" t="str">
            <v>1996</v>
          </cell>
          <cell r="B2774" t="str">
            <v>LT</v>
          </cell>
          <cell r="C2774" t="str">
            <v>SSH</v>
          </cell>
          <cell r="D2774" t="str">
            <v>A00</v>
          </cell>
          <cell r="E2774" t="str">
            <v>FTE</v>
          </cell>
          <cell r="F2774" t="str">
            <v>T</v>
          </cell>
          <cell r="G2774" t="str">
            <v>TOTAL</v>
          </cell>
          <cell r="H2774" t="str">
            <v>RSE</v>
          </cell>
          <cell r="I2774">
            <v>2557</v>
          </cell>
          <cell r="K2774" t="str">
            <v>MS</v>
          </cell>
          <cell r="M2774" t="str">
            <v>V</v>
          </cell>
          <cell r="N2774">
            <v>38672.655601851853</v>
          </cell>
          <cell r="O2774" t="str">
            <v>gchateaug</v>
          </cell>
          <cell r="P2774">
            <v>38681.436886574076</v>
          </cell>
        </row>
        <row r="2775">
          <cell r="A2775" t="str">
            <v>1996</v>
          </cell>
          <cell r="B2775" t="str">
            <v>LV</v>
          </cell>
          <cell r="C2775" t="str">
            <v>SSH</v>
          </cell>
          <cell r="D2775" t="str">
            <v>A00</v>
          </cell>
          <cell r="E2775" t="str">
            <v>FTE</v>
          </cell>
          <cell r="F2775" t="str">
            <v>T</v>
          </cell>
          <cell r="G2775" t="str">
            <v>TOTAL</v>
          </cell>
          <cell r="H2775" t="str">
            <v>RSE</v>
          </cell>
          <cell r="I2775">
            <v>635</v>
          </cell>
          <cell r="K2775" t="str">
            <v>MS</v>
          </cell>
          <cell r="M2775" t="str">
            <v>V</v>
          </cell>
          <cell r="N2775">
            <v>38672.655601851853</v>
          </cell>
          <cell r="O2775" t="str">
            <v>gchateaug</v>
          </cell>
          <cell r="P2775">
            <v>38681.436898148146</v>
          </cell>
        </row>
        <row r="2776">
          <cell r="A2776" t="str">
            <v>1996</v>
          </cell>
          <cell r="B2776" t="str">
            <v>LV</v>
          </cell>
          <cell r="C2776" t="str">
            <v>NSE</v>
          </cell>
          <cell r="D2776" t="str">
            <v>A00</v>
          </cell>
          <cell r="E2776" t="str">
            <v>FTE</v>
          </cell>
          <cell r="F2776" t="str">
            <v>T</v>
          </cell>
          <cell r="G2776" t="str">
            <v>TOTAL</v>
          </cell>
          <cell r="H2776" t="str">
            <v>RSE</v>
          </cell>
          <cell r="I2776">
            <v>2204</v>
          </cell>
          <cell r="K2776" t="str">
            <v>MS</v>
          </cell>
          <cell r="M2776" t="str">
            <v>V</v>
          </cell>
          <cell r="N2776">
            <v>38672.655601851853</v>
          </cell>
          <cell r="O2776" t="str">
            <v>gchateaug</v>
          </cell>
          <cell r="P2776">
            <v>38681.436898148146</v>
          </cell>
        </row>
        <row r="2777">
          <cell r="A2777" t="str">
            <v>1996</v>
          </cell>
          <cell r="B2777" t="str">
            <v>PL</v>
          </cell>
          <cell r="C2777" t="str">
            <v>NSE</v>
          </cell>
          <cell r="D2777" t="str">
            <v>A00</v>
          </cell>
          <cell r="E2777" t="str">
            <v>FTE</v>
          </cell>
          <cell r="F2777" t="str">
            <v>T</v>
          </cell>
          <cell r="G2777" t="str">
            <v>TOTAL</v>
          </cell>
          <cell r="H2777" t="str">
            <v>RSE</v>
          </cell>
          <cell r="I2777">
            <v>42478</v>
          </cell>
          <cell r="K2777" t="str">
            <v>MS</v>
          </cell>
          <cell r="M2777" t="str">
            <v>V</v>
          </cell>
          <cell r="N2777">
            <v>38672.655601851853</v>
          </cell>
          <cell r="O2777" t="str">
            <v>gchateaug</v>
          </cell>
          <cell r="P2777">
            <v>38681.436909722222</v>
          </cell>
        </row>
        <row r="2778">
          <cell r="A2778" t="str">
            <v>1996</v>
          </cell>
          <cell r="B2778" t="str">
            <v>PL</v>
          </cell>
          <cell r="C2778" t="str">
            <v>SSH</v>
          </cell>
          <cell r="D2778" t="str">
            <v>A00</v>
          </cell>
          <cell r="E2778" t="str">
            <v>FTE</v>
          </cell>
          <cell r="F2778" t="str">
            <v>T</v>
          </cell>
          <cell r="G2778" t="str">
            <v>TOTAL</v>
          </cell>
          <cell r="H2778" t="str">
            <v>RSE</v>
          </cell>
          <cell r="I2778">
            <v>9996</v>
          </cell>
          <cell r="K2778" t="str">
            <v>MS</v>
          </cell>
          <cell r="M2778" t="str">
            <v>V</v>
          </cell>
          <cell r="N2778">
            <v>38672.655601851853</v>
          </cell>
          <cell r="O2778" t="str">
            <v>gchateaug</v>
          </cell>
          <cell r="P2778">
            <v>38681.436909722222</v>
          </cell>
        </row>
        <row r="2779">
          <cell r="A2779" t="str">
            <v>1996</v>
          </cell>
          <cell r="B2779" t="str">
            <v>SI</v>
          </cell>
          <cell r="C2779" t="str">
            <v>SSH</v>
          </cell>
          <cell r="D2779" t="str">
            <v>A00</v>
          </cell>
          <cell r="E2779" t="str">
            <v>FTE</v>
          </cell>
          <cell r="F2779" t="str">
            <v>T</v>
          </cell>
          <cell r="G2779" t="str">
            <v>TOTAL</v>
          </cell>
          <cell r="H2779" t="str">
            <v>RSE</v>
          </cell>
          <cell r="I2779">
            <v>905</v>
          </cell>
          <cell r="K2779" t="str">
            <v>MS</v>
          </cell>
          <cell r="M2779" t="str">
            <v>V</v>
          </cell>
          <cell r="N2779">
            <v>38672.655601851853</v>
          </cell>
          <cell r="O2779" t="str">
            <v>gchateaug</v>
          </cell>
          <cell r="P2779">
            <v>38681.436944444446</v>
          </cell>
        </row>
        <row r="2780">
          <cell r="A2780" t="str">
            <v>1996</v>
          </cell>
          <cell r="B2780" t="str">
            <v>SI</v>
          </cell>
          <cell r="C2780" t="str">
            <v>NSE</v>
          </cell>
          <cell r="D2780" t="str">
            <v>A00</v>
          </cell>
          <cell r="E2780" t="str">
            <v>FTE</v>
          </cell>
          <cell r="F2780" t="str">
            <v>T</v>
          </cell>
          <cell r="G2780" t="str">
            <v>TOTAL</v>
          </cell>
          <cell r="H2780" t="str">
            <v>RSE</v>
          </cell>
          <cell r="I2780">
            <v>3584</v>
          </cell>
          <cell r="K2780" t="str">
            <v>MS</v>
          </cell>
          <cell r="M2780" t="str">
            <v>V</v>
          </cell>
          <cell r="N2780">
            <v>38672.655601851853</v>
          </cell>
          <cell r="O2780" t="str">
            <v>gchateaug</v>
          </cell>
          <cell r="P2780">
            <v>38681.436944444446</v>
          </cell>
        </row>
        <row r="2781">
          <cell r="A2781" t="str">
            <v>1996</v>
          </cell>
          <cell r="B2781" t="str">
            <v>SK</v>
          </cell>
          <cell r="C2781" t="str">
            <v>SSH</v>
          </cell>
          <cell r="D2781" t="str">
            <v>A00</v>
          </cell>
          <cell r="E2781" t="str">
            <v>FTE</v>
          </cell>
          <cell r="F2781" t="str">
            <v>T</v>
          </cell>
          <cell r="G2781" t="str">
            <v>TOTAL</v>
          </cell>
          <cell r="H2781" t="str">
            <v>RSE</v>
          </cell>
          <cell r="I2781">
            <v>1176</v>
          </cell>
          <cell r="K2781" t="str">
            <v>MS</v>
          </cell>
          <cell r="M2781" t="str">
            <v>V</v>
          </cell>
          <cell r="N2781">
            <v>38672.655613425923</v>
          </cell>
          <cell r="O2781" t="str">
            <v>gchateaug</v>
          </cell>
          <cell r="P2781">
            <v>38681.436956018515</v>
          </cell>
        </row>
        <row r="2782">
          <cell r="A2782" t="str">
            <v>1996</v>
          </cell>
          <cell r="B2782" t="str">
            <v>SK</v>
          </cell>
          <cell r="C2782" t="str">
            <v>NSE</v>
          </cell>
          <cell r="D2782" t="str">
            <v>A00</v>
          </cell>
          <cell r="E2782" t="str">
            <v>FTE</v>
          </cell>
          <cell r="F2782" t="str">
            <v>T</v>
          </cell>
          <cell r="G2782" t="str">
            <v>TOTAL</v>
          </cell>
          <cell r="H2782" t="str">
            <v>RSE</v>
          </cell>
          <cell r="I2782">
            <v>8834</v>
          </cell>
          <cell r="K2782" t="str">
            <v>MS</v>
          </cell>
          <cell r="M2782" t="str">
            <v>V</v>
          </cell>
          <cell r="N2782">
            <v>38672.655613425923</v>
          </cell>
          <cell r="O2782" t="str">
            <v>gchateaug</v>
          </cell>
          <cell r="P2782">
            <v>38681.436956018515</v>
          </cell>
        </row>
        <row r="2783">
          <cell r="A2783" t="str">
            <v>1996</v>
          </cell>
          <cell r="B2783" t="str">
            <v>BG</v>
          </cell>
          <cell r="C2783" t="str">
            <v>SSH</v>
          </cell>
          <cell r="D2783" t="str">
            <v>A00</v>
          </cell>
          <cell r="E2783" t="str">
            <v>FTE</v>
          </cell>
          <cell r="F2783" t="str">
            <v>T</v>
          </cell>
          <cell r="G2783" t="str">
            <v>TOTAL</v>
          </cell>
          <cell r="H2783" t="str">
            <v>RSE</v>
          </cell>
          <cell r="I2783">
            <v>2426</v>
          </cell>
          <cell r="K2783" t="str">
            <v>MS</v>
          </cell>
          <cell r="M2783" t="str">
            <v>V</v>
          </cell>
          <cell r="N2783">
            <v>38672.655613425923</v>
          </cell>
          <cell r="O2783" t="str">
            <v>gchateaug</v>
          </cell>
          <cell r="P2783">
            <v>38681.43681712963</v>
          </cell>
        </row>
        <row r="2784">
          <cell r="A2784" t="str">
            <v>1996</v>
          </cell>
          <cell r="B2784" t="str">
            <v>BG</v>
          </cell>
          <cell r="C2784" t="str">
            <v>NSE</v>
          </cell>
          <cell r="D2784" t="str">
            <v>A00</v>
          </cell>
          <cell r="E2784" t="str">
            <v>FTE</v>
          </cell>
          <cell r="F2784" t="str">
            <v>T</v>
          </cell>
          <cell r="G2784" t="str">
            <v>TOTAL</v>
          </cell>
          <cell r="H2784" t="str">
            <v>RSE</v>
          </cell>
          <cell r="I2784">
            <v>12325</v>
          </cell>
          <cell r="K2784" t="str">
            <v>MS</v>
          </cell>
          <cell r="M2784" t="str">
            <v>V</v>
          </cell>
          <cell r="N2784">
            <v>38672.655613425923</v>
          </cell>
          <cell r="O2784" t="str">
            <v>gchateaug</v>
          </cell>
          <cell r="P2784">
            <v>38681.43681712963</v>
          </cell>
        </row>
        <row r="2785">
          <cell r="A2785" t="str">
            <v>1993</v>
          </cell>
          <cell r="B2785" t="str">
            <v>LT</v>
          </cell>
          <cell r="C2785" t="str">
            <v>SSH</v>
          </cell>
          <cell r="D2785" t="str">
            <v>A00</v>
          </cell>
          <cell r="E2785" t="str">
            <v>FTE</v>
          </cell>
          <cell r="F2785" t="str">
            <v>T</v>
          </cell>
          <cell r="G2785" t="str">
            <v>TOTAL</v>
          </cell>
          <cell r="H2785" t="str">
            <v>RSE</v>
          </cell>
          <cell r="J2785" t="str">
            <v>:</v>
          </cell>
          <cell r="K2785" t="str">
            <v>MS</v>
          </cell>
          <cell r="M2785" t="str">
            <v>V</v>
          </cell>
          <cell r="N2785">
            <v>38672.655624999999</v>
          </cell>
          <cell r="O2785" t="str">
            <v>gchateaug</v>
          </cell>
          <cell r="P2785">
            <v>38681.436493055553</v>
          </cell>
        </row>
        <row r="2786">
          <cell r="A2786" t="str">
            <v>1993</v>
          </cell>
          <cell r="B2786" t="str">
            <v>LV</v>
          </cell>
          <cell r="C2786" t="str">
            <v>SSH</v>
          </cell>
          <cell r="D2786" t="str">
            <v>A00</v>
          </cell>
          <cell r="E2786" t="str">
            <v>FTE</v>
          </cell>
          <cell r="F2786" t="str">
            <v>T</v>
          </cell>
          <cell r="G2786" t="str">
            <v>TOTAL</v>
          </cell>
          <cell r="H2786" t="str">
            <v>RSE</v>
          </cell>
          <cell r="I2786">
            <v>522</v>
          </cell>
          <cell r="K2786" t="str">
            <v>MS</v>
          </cell>
          <cell r="M2786" t="str">
            <v>V</v>
          </cell>
          <cell r="N2786">
            <v>38672.655624999999</v>
          </cell>
          <cell r="O2786" t="str">
            <v>gchateaug</v>
          </cell>
          <cell r="P2786">
            <v>38681.436493055553</v>
          </cell>
        </row>
        <row r="2787">
          <cell r="A2787" t="str">
            <v>1993</v>
          </cell>
          <cell r="B2787" t="str">
            <v>LV</v>
          </cell>
          <cell r="C2787" t="str">
            <v>NSE</v>
          </cell>
          <cell r="D2787" t="str">
            <v>A00</v>
          </cell>
          <cell r="E2787" t="str">
            <v>FTE</v>
          </cell>
          <cell r="F2787" t="str">
            <v>T</v>
          </cell>
          <cell r="G2787" t="str">
            <v>TOTAL</v>
          </cell>
          <cell r="H2787" t="str">
            <v>RSE</v>
          </cell>
          <cell r="I2787">
            <v>3477</v>
          </cell>
          <cell r="K2787" t="str">
            <v>MS</v>
          </cell>
          <cell r="M2787" t="str">
            <v>V</v>
          </cell>
          <cell r="N2787">
            <v>38672.655624999999</v>
          </cell>
          <cell r="O2787" t="str">
            <v>gchateaug</v>
          </cell>
          <cell r="P2787">
            <v>38681.436493055553</v>
          </cell>
        </row>
        <row r="2788">
          <cell r="A2788" t="str">
            <v>1993</v>
          </cell>
          <cell r="B2788" t="str">
            <v>PL</v>
          </cell>
          <cell r="C2788" t="str">
            <v>SSH</v>
          </cell>
          <cell r="D2788" t="str">
            <v>A00</v>
          </cell>
          <cell r="E2788" t="str">
            <v>FTE</v>
          </cell>
          <cell r="F2788" t="str">
            <v>T</v>
          </cell>
          <cell r="G2788" t="str">
            <v>TOTAL</v>
          </cell>
          <cell r="H2788" t="str">
            <v>RSE</v>
          </cell>
          <cell r="J2788" t="str">
            <v>:</v>
          </cell>
          <cell r="K2788" t="str">
            <v>MS</v>
          </cell>
          <cell r="M2788" t="str">
            <v>V</v>
          </cell>
          <cell r="N2788">
            <v>38672.655624999999</v>
          </cell>
          <cell r="O2788" t="str">
            <v>gchateaug</v>
          </cell>
          <cell r="P2788">
            <v>38681.43650462963</v>
          </cell>
        </row>
        <row r="2789">
          <cell r="A2789" t="str">
            <v>1993</v>
          </cell>
          <cell r="B2789" t="str">
            <v>PL</v>
          </cell>
          <cell r="C2789" t="str">
            <v>NSE</v>
          </cell>
          <cell r="D2789" t="str">
            <v>A00</v>
          </cell>
          <cell r="E2789" t="str">
            <v>FTE</v>
          </cell>
          <cell r="F2789" t="str">
            <v>T</v>
          </cell>
          <cell r="G2789" t="str">
            <v>TOTAL</v>
          </cell>
          <cell r="H2789" t="str">
            <v>RSE</v>
          </cell>
          <cell r="J2789" t="str">
            <v>:</v>
          </cell>
          <cell r="K2789" t="str">
            <v>MS</v>
          </cell>
          <cell r="M2789" t="str">
            <v>V</v>
          </cell>
          <cell r="N2789">
            <v>38672.655624999999</v>
          </cell>
          <cell r="O2789" t="str">
            <v>gchateaug</v>
          </cell>
          <cell r="P2789">
            <v>38681.43650462963</v>
          </cell>
        </row>
        <row r="2790">
          <cell r="A2790" t="str">
            <v>1993</v>
          </cell>
          <cell r="B2790" t="str">
            <v>SI</v>
          </cell>
          <cell r="C2790" t="str">
            <v>SSH</v>
          </cell>
          <cell r="D2790" t="str">
            <v>A00</v>
          </cell>
          <cell r="E2790" t="str">
            <v>FTE</v>
          </cell>
          <cell r="F2790" t="str">
            <v>T</v>
          </cell>
          <cell r="G2790" t="str">
            <v>TOTAL</v>
          </cell>
          <cell r="H2790" t="str">
            <v>RSE</v>
          </cell>
          <cell r="I2790">
            <v>767</v>
          </cell>
          <cell r="K2790" t="str">
            <v>MS</v>
          </cell>
          <cell r="M2790" t="str">
            <v>V</v>
          </cell>
          <cell r="N2790">
            <v>38672.655624999999</v>
          </cell>
          <cell r="O2790" t="str">
            <v>gchateaug</v>
          </cell>
          <cell r="P2790">
            <v>38681.436527777776</v>
          </cell>
        </row>
        <row r="2791">
          <cell r="A2791" t="str">
            <v>1993</v>
          </cell>
          <cell r="B2791" t="str">
            <v>SI</v>
          </cell>
          <cell r="C2791" t="str">
            <v>NSE</v>
          </cell>
          <cell r="D2791" t="str">
            <v>A00</v>
          </cell>
          <cell r="E2791" t="str">
            <v>FTE</v>
          </cell>
          <cell r="F2791" t="str">
            <v>T</v>
          </cell>
          <cell r="G2791" t="str">
            <v>TOTAL</v>
          </cell>
          <cell r="H2791" t="str">
            <v>RSE</v>
          </cell>
          <cell r="I2791">
            <v>2978</v>
          </cell>
          <cell r="K2791" t="str">
            <v>MS</v>
          </cell>
          <cell r="M2791" t="str">
            <v>V</v>
          </cell>
          <cell r="N2791">
            <v>38672.655624999999</v>
          </cell>
          <cell r="O2791" t="str">
            <v>gchateaug</v>
          </cell>
          <cell r="P2791">
            <v>38681.436527777776</v>
          </cell>
        </row>
        <row r="2792">
          <cell r="A2792" t="str">
            <v>1993</v>
          </cell>
          <cell r="B2792" t="str">
            <v>SK</v>
          </cell>
          <cell r="C2792" t="str">
            <v>SSH</v>
          </cell>
          <cell r="D2792" t="str">
            <v>A00</v>
          </cell>
          <cell r="E2792" t="str">
            <v>FTE</v>
          </cell>
          <cell r="F2792" t="str">
            <v>T</v>
          </cell>
          <cell r="G2792" t="str">
            <v>TOTAL</v>
          </cell>
          <cell r="H2792" t="str">
            <v>RSE</v>
          </cell>
          <cell r="J2792" t="str">
            <v>:</v>
          </cell>
          <cell r="K2792" t="str">
            <v>MS</v>
          </cell>
          <cell r="M2792" t="str">
            <v>V</v>
          </cell>
          <cell r="N2792">
            <v>38672.655624999999</v>
          </cell>
          <cell r="O2792" t="str">
            <v>gchateaug</v>
          </cell>
          <cell r="P2792">
            <v>38681.436527777776</v>
          </cell>
        </row>
        <row r="2793">
          <cell r="A2793" t="str">
            <v>1993</v>
          </cell>
          <cell r="B2793" t="str">
            <v>SK</v>
          </cell>
          <cell r="C2793" t="str">
            <v>NSE</v>
          </cell>
          <cell r="D2793" t="str">
            <v>A00</v>
          </cell>
          <cell r="E2793" t="str">
            <v>FTE</v>
          </cell>
          <cell r="F2793" t="str">
            <v>T</v>
          </cell>
          <cell r="G2793" t="str">
            <v>TOTAL</v>
          </cell>
          <cell r="H2793" t="str">
            <v>RSE</v>
          </cell>
          <cell r="J2793" t="str">
            <v>:</v>
          </cell>
          <cell r="K2793" t="str">
            <v>MS</v>
          </cell>
          <cell r="M2793" t="str">
            <v>V</v>
          </cell>
          <cell r="N2793">
            <v>38672.655624999999</v>
          </cell>
          <cell r="O2793" t="str">
            <v>gchateaug</v>
          </cell>
          <cell r="P2793">
            <v>38681.436527777776</v>
          </cell>
        </row>
        <row r="2794">
          <cell r="A2794" t="str">
            <v>1993</v>
          </cell>
          <cell r="B2794" t="str">
            <v>BG</v>
          </cell>
          <cell r="C2794" t="str">
            <v>SSH</v>
          </cell>
          <cell r="D2794" t="str">
            <v>A00</v>
          </cell>
          <cell r="E2794" t="str">
            <v>FTE</v>
          </cell>
          <cell r="F2794" t="str">
            <v>T</v>
          </cell>
          <cell r="G2794" t="str">
            <v>TOTAL</v>
          </cell>
          <cell r="H2794" t="str">
            <v>RSE</v>
          </cell>
          <cell r="I2794">
            <v>4275</v>
          </cell>
          <cell r="K2794" t="str">
            <v>MS</v>
          </cell>
          <cell r="M2794" t="str">
            <v>V</v>
          </cell>
          <cell r="N2794">
            <v>38672.655624999999</v>
          </cell>
          <cell r="O2794" t="str">
            <v>gchateaug</v>
          </cell>
          <cell r="P2794">
            <v>38681.43644675926</v>
          </cell>
        </row>
        <row r="2795">
          <cell r="A2795" t="str">
            <v>1993</v>
          </cell>
          <cell r="B2795" t="str">
            <v>BG</v>
          </cell>
          <cell r="C2795" t="str">
            <v>NSE</v>
          </cell>
          <cell r="D2795" t="str">
            <v>A00</v>
          </cell>
          <cell r="E2795" t="str">
            <v>FTE</v>
          </cell>
          <cell r="F2795" t="str">
            <v>T</v>
          </cell>
          <cell r="G2795" t="str">
            <v>TOTAL</v>
          </cell>
          <cell r="H2795" t="str">
            <v>RSE</v>
          </cell>
          <cell r="I2795">
            <v>23017</v>
          </cell>
          <cell r="K2795" t="str">
            <v>MS</v>
          </cell>
          <cell r="M2795" t="str">
            <v>V</v>
          </cell>
          <cell r="N2795">
            <v>38672.655624999999</v>
          </cell>
          <cell r="O2795" t="str">
            <v>gchateaug</v>
          </cell>
          <cell r="P2795">
            <v>38681.43644675926</v>
          </cell>
        </row>
        <row r="2796">
          <cell r="A2796" t="str">
            <v>1993</v>
          </cell>
          <cell r="B2796" t="str">
            <v>RO</v>
          </cell>
          <cell r="C2796" t="str">
            <v>NSE</v>
          </cell>
          <cell r="D2796" t="str">
            <v>A00</v>
          </cell>
          <cell r="E2796" t="str">
            <v>FTE</v>
          </cell>
          <cell r="F2796" t="str">
            <v>T</v>
          </cell>
          <cell r="G2796" t="str">
            <v>TOTAL</v>
          </cell>
          <cell r="H2796" t="str">
            <v>RSE</v>
          </cell>
          <cell r="J2796" t="str">
            <v>:</v>
          </cell>
          <cell r="K2796" t="str">
            <v>MS</v>
          </cell>
          <cell r="M2796" t="str">
            <v>V</v>
          </cell>
          <cell r="N2796">
            <v>38672.655624999999</v>
          </cell>
          <cell r="O2796" t="str">
            <v>gchateaug</v>
          </cell>
          <cell r="P2796">
            <v>38681.436516203707</v>
          </cell>
        </row>
        <row r="2797">
          <cell r="A2797" t="str">
            <v>1993</v>
          </cell>
          <cell r="B2797" t="str">
            <v>RO</v>
          </cell>
          <cell r="C2797" t="str">
            <v>SSH</v>
          </cell>
          <cell r="D2797" t="str">
            <v>A00</v>
          </cell>
          <cell r="E2797" t="str">
            <v>FTE</v>
          </cell>
          <cell r="F2797" t="str">
            <v>T</v>
          </cell>
          <cell r="G2797" t="str">
            <v>TOTAL</v>
          </cell>
          <cell r="H2797" t="str">
            <v>RSE</v>
          </cell>
          <cell r="J2797" t="str">
            <v>:</v>
          </cell>
          <cell r="K2797" t="str">
            <v>MS</v>
          </cell>
          <cell r="M2797" t="str">
            <v>V</v>
          </cell>
          <cell r="N2797">
            <v>38672.655624999999</v>
          </cell>
          <cell r="O2797" t="str">
            <v>gchateaug</v>
          </cell>
          <cell r="P2797">
            <v>38681.436516203707</v>
          </cell>
        </row>
        <row r="2798">
          <cell r="A2798" t="str">
            <v>1996</v>
          </cell>
          <cell r="B2798" t="str">
            <v>RO</v>
          </cell>
          <cell r="C2798" t="str">
            <v>NSE</v>
          </cell>
          <cell r="D2798" t="str">
            <v>A00</v>
          </cell>
          <cell r="E2798" t="str">
            <v>FTE</v>
          </cell>
          <cell r="F2798" t="str">
            <v>T</v>
          </cell>
          <cell r="G2798" t="str">
            <v>TOTAL</v>
          </cell>
          <cell r="H2798" t="str">
            <v>RSE</v>
          </cell>
          <cell r="I2798">
            <v>28681</v>
          </cell>
          <cell r="K2798" t="str">
            <v>MS</v>
          </cell>
          <cell r="M2798" t="str">
            <v>V</v>
          </cell>
          <cell r="N2798">
            <v>38672.655613425923</v>
          </cell>
          <cell r="O2798" t="str">
            <v>gchateaug</v>
          </cell>
          <cell r="P2798">
            <v>38681.436921296299</v>
          </cell>
        </row>
        <row r="2799">
          <cell r="A2799" t="str">
            <v>1996</v>
          </cell>
          <cell r="B2799" t="str">
            <v>RO</v>
          </cell>
          <cell r="C2799" t="str">
            <v>SSH</v>
          </cell>
          <cell r="D2799" t="str">
            <v>A00</v>
          </cell>
          <cell r="E2799" t="str">
            <v>FTE</v>
          </cell>
          <cell r="F2799" t="str">
            <v>T</v>
          </cell>
          <cell r="G2799" t="str">
            <v>TOTAL</v>
          </cell>
          <cell r="H2799" t="str">
            <v>RSE</v>
          </cell>
          <cell r="I2799">
            <v>1622</v>
          </cell>
          <cell r="K2799" t="str">
            <v>MS</v>
          </cell>
          <cell r="M2799" t="str">
            <v>V</v>
          </cell>
          <cell r="N2799">
            <v>38672.655613425923</v>
          </cell>
          <cell r="O2799" t="str">
            <v>gchateaug</v>
          </cell>
          <cell r="P2799">
            <v>38681.436921296299</v>
          </cell>
        </row>
        <row r="2800">
          <cell r="A2800" t="str">
            <v>1992</v>
          </cell>
          <cell r="B2800" t="str">
            <v>SK</v>
          </cell>
          <cell r="C2800" t="str">
            <v>NSE</v>
          </cell>
          <cell r="D2800" t="str">
            <v>A00</v>
          </cell>
          <cell r="E2800" t="str">
            <v>FTE</v>
          </cell>
          <cell r="F2800" t="str">
            <v>T</v>
          </cell>
          <cell r="G2800" t="str">
            <v>TOTAL</v>
          </cell>
          <cell r="H2800" t="str">
            <v>RSE</v>
          </cell>
          <cell r="J2800" t="str">
            <v>:</v>
          </cell>
          <cell r="K2800" t="str">
            <v>MS</v>
          </cell>
          <cell r="M2800" t="str">
            <v>V</v>
          </cell>
          <cell r="N2800">
            <v>38672.655624999999</v>
          </cell>
          <cell r="O2800" t="str">
            <v>gchateaug</v>
          </cell>
          <cell r="P2800">
            <v>38681.436435185184</v>
          </cell>
        </row>
        <row r="2801">
          <cell r="A2801" t="str">
            <v>1992</v>
          </cell>
          <cell r="B2801" t="str">
            <v>BG</v>
          </cell>
          <cell r="C2801" t="str">
            <v>NSE</v>
          </cell>
          <cell r="D2801" t="str">
            <v>A00</v>
          </cell>
          <cell r="E2801" t="str">
            <v>FTE</v>
          </cell>
          <cell r="F2801" t="str">
            <v>T</v>
          </cell>
          <cell r="G2801" t="str">
            <v>TOTAL</v>
          </cell>
          <cell r="H2801" t="str">
            <v>RSE</v>
          </cell>
          <cell r="J2801" t="str">
            <v>:</v>
          </cell>
          <cell r="K2801" t="str">
            <v>MS</v>
          </cell>
          <cell r="M2801" t="str">
            <v>V</v>
          </cell>
          <cell r="N2801">
            <v>38672.655624999999</v>
          </cell>
          <cell r="O2801" t="str">
            <v>gchateaug</v>
          </cell>
          <cell r="P2801">
            <v>38681.436354166668</v>
          </cell>
        </row>
        <row r="2802">
          <cell r="A2802" t="str">
            <v>1992</v>
          </cell>
          <cell r="B2802" t="str">
            <v>SK</v>
          </cell>
          <cell r="C2802" t="str">
            <v>SSH</v>
          </cell>
          <cell r="D2802" t="str">
            <v>A00</v>
          </cell>
          <cell r="E2802" t="str">
            <v>FTE</v>
          </cell>
          <cell r="F2802" t="str">
            <v>T</v>
          </cell>
          <cell r="G2802" t="str">
            <v>TOTAL</v>
          </cell>
          <cell r="H2802" t="str">
            <v>RSE</v>
          </cell>
          <cell r="J2802" t="str">
            <v>:</v>
          </cell>
          <cell r="K2802" t="str">
            <v>MS</v>
          </cell>
          <cell r="M2802" t="str">
            <v>V</v>
          </cell>
          <cell r="N2802">
            <v>38672.655624999999</v>
          </cell>
          <cell r="O2802" t="str">
            <v>gchateaug</v>
          </cell>
          <cell r="P2802">
            <v>38681.436435185184</v>
          </cell>
        </row>
        <row r="2803">
          <cell r="A2803" t="str">
            <v>1992</v>
          </cell>
          <cell r="B2803" t="str">
            <v>BG</v>
          </cell>
          <cell r="C2803" t="str">
            <v>SSH</v>
          </cell>
          <cell r="D2803" t="str">
            <v>A00</v>
          </cell>
          <cell r="E2803" t="str">
            <v>FTE</v>
          </cell>
          <cell r="F2803" t="str">
            <v>T</v>
          </cell>
          <cell r="G2803" t="str">
            <v>TOTAL</v>
          </cell>
          <cell r="H2803" t="str">
            <v>RSE</v>
          </cell>
          <cell r="J2803" t="str">
            <v>:</v>
          </cell>
          <cell r="K2803" t="str">
            <v>MS</v>
          </cell>
          <cell r="M2803" t="str">
            <v>V</v>
          </cell>
          <cell r="N2803">
            <v>38672.655624999999</v>
          </cell>
          <cell r="O2803" t="str">
            <v>gchateaug</v>
          </cell>
          <cell r="P2803">
            <v>38681.436354166668</v>
          </cell>
        </row>
        <row r="2804">
          <cell r="A2804" t="str">
            <v>1992</v>
          </cell>
          <cell r="B2804" t="str">
            <v>RO</v>
          </cell>
          <cell r="C2804" t="str">
            <v>SSH</v>
          </cell>
          <cell r="D2804" t="str">
            <v>A00</v>
          </cell>
          <cell r="E2804" t="str">
            <v>FTE</v>
          </cell>
          <cell r="F2804" t="str">
            <v>T</v>
          </cell>
          <cell r="G2804" t="str">
            <v>TOTAL</v>
          </cell>
          <cell r="H2804" t="str">
            <v>RSE</v>
          </cell>
          <cell r="J2804" t="str">
            <v>:</v>
          </cell>
          <cell r="K2804" t="str">
            <v>MS</v>
          </cell>
          <cell r="M2804" t="str">
            <v>V</v>
          </cell>
          <cell r="N2804">
            <v>38672.655624999999</v>
          </cell>
          <cell r="O2804" t="str">
            <v>gchateaug</v>
          </cell>
          <cell r="P2804">
            <v>38681.436423611114</v>
          </cell>
        </row>
        <row r="2805">
          <cell r="A2805" t="str">
            <v>1992</v>
          </cell>
          <cell r="B2805" t="str">
            <v>RO</v>
          </cell>
          <cell r="C2805" t="str">
            <v>NSE</v>
          </cell>
          <cell r="D2805" t="str">
            <v>A00</v>
          </cell>
          <cell r="E2805" t="str">
            <v>FTE</v>
          </cell>
          <cell r="F2805" t="str">
            <v>T</v>
          </cell>
          <cell r="G2805" t="str">
            <v>TOTAL</v>
          </cell>
          <cell r="H2805" t="str">
            <v>RSE</v>
          </cell>
          <cell r="J2805" t="str">
            <v>:</v>
          </cell>
          <cell r="K2805" t="str">
            <v>MS</v>
          </cell>
          <cell r="M2805" t="str">
            <v>V</v>
          </cell>
          <cell r="N2805">
            <v>38672.655624999999</v>
          </cell>
          <cell r="O2805" t="str">
            <v>gchateaug</v>
          </cell>
          <cell r="P2805">
            <v>38681.436423611114</v>
          </cell>
        </row>
        <row r="2806">
          <cell r="A2806" t="str">
            <v>2003</v>
          </cell>
          <cell r="B2806" t="str">
            <v>LV</v>
          </cell>
          <cell r="C2806" t="str">
            <v>SO_SC</v>
          </cell>
          <cell r="D2806" t="str">
            <v>A00</v>
          </cell>
          <cell r="E2806" t="str">
            <v>FTE</v>
          </cell>
          <cell r="F2806" t="str">
            <v>T</v>
          </cell>
          <cell r="G2806" t="str">
            <v>TOTAL</v>
          </cell>
          <cell r="H2806" t="str">
            <v>RSE</v>
          </cell>
          <cell r="I2806">
            <v>635</v>
          </cell>
          <cell r="K2806" t="str">
            <v>MS</v>
          </cell>
          <cell r="M2806" t="str">
            <v>V</v>
          </cell>
          <cell r="N2806">
            <v>38616.774675925924</v>
          </cell>
          <cell r="O2806" t="str">
            <v>gchateaug</v>
          </cell>
          <cell r="P2806">
            <v>38681.438460648147</v>
          </cell>
        </row>
        <row r="2807">
          <cell r="A2807" t="str">
            <v>2003</v>
          </cell>
          <cell r="B2807" t="str">
            <v>LV</v>
          </cell>
          <cell r="C2807" t="str">
            <v>SSH</v>
          </cell>
          <cell r="D2807" t="str">
            <v>A00</v>
          </cell>
          <cell r="E2807" t="str">
            <v>FTE</v>
          </cell>
          <cell r="F2807" t="str">
            <v>T</v>
          </cell>
          <cell r="G2807" t="str">
            <v>TOTAL</v>
          </cell>
          <cell r="H2807" t="str">
            <v>RSE</v>
          </cell>
          <cell r="I2807">
            <v>998</v>
          </cell>
          <cell r="K2807" t="str">
            <v>MS</v>
          </cell>
          <cell r="M2807" t="str">
            <v>V</v>
          </cell>
          <cell r="N2807">
            <v>38616.774675925924</v>
          </cell>
          <cell r="O2807" t="str">
            <v>gchateaug</v>
          </cell>
          <cell r="P2807">
            <v>38681.438460648147</v>
          </cell>
          <cell r="Q2807" t="str">
            <v>gchateaug</v>
          </cell>
        </row>
        <row r="2808">
          <cell r="A2808" t="str">
            <v>2003</v>
          </cell>
          <cell r="B2808" t="str">
            <v>LV</v>
          </cell>
          <cell r="C2808" t="str">
            <v>TOTAL</v>
          </cell>
          <cell r="D2808" t="str">
            <v>A00</v>
          </cell>
          <cell r="E2808" t="str">
            <v>FTE</v>
          </cell>
          <cell r="F2808" t="str">
            <v>T</v>
          </cell>
          <cell r="G2808" t="str">
            <v>TOTAL</v>
          </cell>
          <cell r="H2808" t="str">
            <v>RSE</v>
          </cell>
          <cell r="I2808">
            <v>3203</v>
          </cell>
          <cell r="K2808" t="str">
            <v>MS</v>
          </cell>
          <cell r="M2808" t="str">
            <v>V</v>
          </cell>
          <cell r="N2808">
            <v>38616.774675925924</v>
          </cell>
          <cell r="O2808" t="str">
            <v>gchateaug</v>
          </cell>
          <cell r="P2808">
            <v>38681.438460648147</v>
          </cell>
        </row>
        <row r="2809">
          <cell r="A2809" t="str">
            <v>2003</v>
          </cell>
          <cell r="B2809" t="str">
            <v>HR</v>
          </cell>
          <cell r="C2809" t="str">
            <v>SSH</v>
          </cell>
          <cell r="D2809" t="str">
            <v>A00</v>
          </cell>
          <cell r="E2809" t="str">
            <v>FTE</v>
          </cell>
          <cell r="F2809" t="str">
            <v>T</v>
          </cell>
          <cell r="G2809" t="str">
            <v>TOTAL</v>
          </cell>
          <cell r="H2809" t="str">
            <v>RSE</v>
          </cell>
          <cell r="I2809">
            <v>1467</v>
          </cell>
          <cell r="K2809" t="str">
            <v>MS</v>
          </cell>
          <cell r="M2809" t="str">
            <v>V</v>
          </cell>
          <cell r="N2809">
            <v>38616.774699074071</v>
          </cell>
          <cell r="O2809" t="str">
            <v>gchateaug</v>
          </cell>
          <cell r="P2809">
            <v>38681.438460648147</v>
          </cell>
        </row>
        <row r="2810">
          <cell r="A2810" t="str">
            <v>2003</v>
          </cell>
          <cell r="B2810" t="str">
            <v>HR</v>
          </cell>
          <cell r="C2810" t="str">
            <v>TOTAL</v>
          </cell>
          <cell r="D2810" t="str">
            <v>A00</v>
          </cell>
          <cell r="E2810" t="str">
            <v>FTE</v>
          </cell>
          <cell r="F2810" t="str">
            <v>T</v>
          </cell>
          <cell r="G2810" t="str">
            <v>TOTAL</v>
          </cell>
          <cell r="H2810" t="str">
            <v>RSE</v>
          </cell>
          <cell r="I2810">
            <v>5861</v>
          </cell>
          <cell r="K2810" t="str">
            <v>MS</v>
          </cell>
          <cell r="M2810" t="str">
            <v>V</v>
          </cell>
          <cell r="N2810">
            <v>38616.774699074071</v>
          </cell>
          <cell r="O2810" t="str">
            <v>gchateaug</v>
          </cell>
          <cell r="P2810">
            <v>38681.438460648147</v>
          </cell>
        </row>
        <row r="2811">
          <cell r="A2811" t="str">
            <v>2003</v>
          </cell>
          <cell r="B2811" t="str">
            <v>NO</v>
          </cell>
          <cell r="C2811" t="str">
            <v>TOTAL</v>
          </cell>
          <cell r="D2811" t="str">
            <v>A00</v>
          </cell>
          <cell r="E2811" t="str">
            <v>FTE</v>
          </cell>
          <cell r="F2811" t="str">
            <v>T</v>
          </cell>
          <cell r="G2811" t="str">
            <v>TOTAL</v>
          </cell>
          <cell r="H2811" t="str">
            <v>RSE</v>
          </cell>
          <cell r="I2811">
            <v>20989</v>
          </cell>
          <cell r="K2811" t="str">
            <v>MS</v>
          </cell>
          <cell r="M2811" t="str">
            <v>V</v>
          </cell>
          <cell r="N2811">
            <v>38616.774699074071</v>
          </cell>
          <cell r="O2811" t="str">
            <v>gchateaug</v>
          </cell>
          <cell r="P2811">
            <v>38681.438460648147</v>
          </cell>
        </row>
        <row r="2812">
          <cell r="A2812" t="str">
            <v>2003</v>
          </cell>
          <cell r="B2812" t="str">
            <v>CZ</v>
          </cell>
          <cell r="C2812" t="str">
            <v>EN_TE</v>
          </cell>
          <cell r="D2812" t="str">
            <v>A00</v>
          </cell>
          <cell r="E2812" t="str">
            <v>FTE</v>
          </cell>
          <cell r="F2812" t="str">
            <v>T</v>
          </cell>
          <cell r="G2812" t="str">
            <v>TOTAL</v>
          </cell>
          <cell r="H2812" t="str">
            <v>RSE</v>
          </cell>
          <cell r="I2812">
            <v>6836</v>
          </cell>
          <cell r="K2812" t="str">
            <v>MS</v>
          </cell>
          <cell r="M2812" t="str">
            <v>V</v>
          </cell>
          <cell r="N2812">
            <v>38616.774629629632</v>
          </cell>
          <cell r="O2812" t="str">
            <v>gchateaug</v>
          </cell>
          <cell r="P2812">
            <v>38681.438449074078</v>
          </cell>
        </row>
        <row r="2813">
          <cell r="A2813" t="str">
            <v>2003</v>
          </cell>
          <cell r="B2813" t="str">
            <v>CZ</v>
          </cell>
          <cell r="C2813" t="str">
            <v>HUM</v>
          </cell>
          <cell r="D2813" t="str">
            <v>A00</v>
          </cell>
          <cell r="E2813" t="str">
            <v>FTE</v>
          </cell>
          <cell r="F2813" t="str">
            <v>T</v>
          </cell>
          <cell r="G2813" t="str">
            <v>TOTAL</v>
          </cell>
          <cell r="H2813" t="str">
            <v>RSE</v>
          </cell>
          <cell r="I2813">
            <v>1025</v>
          </cell>
          <cell r="K2813" t="str">
            <v>MS</v>
          </cell>
          <cell r="M2813" t="str">
            <v>V</v>
          </cell>
          <cell r="N2813">
            <v>38616.774629629632</v>
          </cell>
          <cell r="O2813" t="str">
            <v>gchateaug</v>
          </cell>
          <cell r="P2813">
            <v>38681.438449074078</v>
          </cell>
        </row>
        <row r="2814">
          <cell r="A2814" t="str">
            <v>2003</v>
          </cell>
          <cell r="B2814" t="str">
            <v>BG</v>
          </cell>
          <cell r="C2814" t="str">
            <v>SSH</v>
          </cell>
          <cell r="D2814" t="str">
            <v>A00</v>
          </cell>
          <cell r="E2814" t="str">
            <v>FTE</v>
          </cell>
          <cell r="F2814" t="str">
            <v>T</v>
          </cell>
          <cell r="G2814" t="str">
            <v>TOTAL</v>
          </cell>
          <cell r="H2814" t="str">
            <v>RSE</v>
          </cell>
          <cell r="I2814">
            <v>1691</v>
          </cell>
          <cell r="K2814" t="str">
            <v>MS</v>
          </cell>
          <cell r="M2814" t="str">
            <v>V</v>
          </cell>
          <cell r="N2814">
            <v>38616.774652777778</v>
          </cell>
          <cell r="O2814" t="str">
            <v>gchateaug</v>
          </cell>
          <cell r="P2814">
            <v>38681.438449074078</v>
          </cell>
          <cell r="Q2814" t="str">
            <v>gchateaug</v>
          </cell>
        </row>
        <row r="2815">
          <cell r="A2815" t="str">
            <v>2003</v>
          </cell>
          <cell r="B2815" t="str">
            <v>BG</v>
          </cell>
          <cell r="C2815" t="str">
            <v>TOTAL</v>
          </cell>
          <cell r="D2815" t="str">
            <v>A00</v>
          </cell>
          <cell r="E2815" t="str">
            <v>FTE</v>
          </cell>
          <cell r="F2815" t="str">
            <v>T</v>
          </cell>
          <cell r="G2815" t="str">
            <v>TOTAL</v>
          </cell>
          <cell r="H2815" t="str">
            <v>RSE</v>
          </cell>
          <cell r="I2815">
            <v>9589</v>
          </cell>
          <cell r="K2815" t="str">
            <v>MS</v>
          </cell>
          <cell r="M2815" t="str">
            <v>V</v>
          </cell>
          <cell r="N2815">
            <v>38616.774652777778</v>
          </cell>
          <cell r="O2815" t="str">
            <v>gchateaug</v>
          </cell>
          <cell r="P2815">
            <v>38681.438449074078</v>
          </cell>
        </row>
        <row r="2816">
          <cell r="A2816" t="str">
            <v>2003</v>
          </cell>
          <cell r="B2816" t="str">
            <v>SE</v>
          </cell>
          <cell r="C2816" t="str">
            <v>TOTAL</v>
          </cell>
          <cell r="D2816" t="str">
            <v>A00</v>
          </cell>
          <cell r="E2816" t="str">
            <v>FTE</v>
          </cell>
          <cell r="F2816" t="str">
            <v>T</v>
          </cell>
          <cell r="G2816" t="str">
            <v>TOTAL</v>
          </cell>
          <cell r="H2816" t="str">
            <v>RSE</v>
          </cell>
          <cell r="I2816">
            <v>48400</v>
          </cell>
          <cell r="K2816" t="str">
            <v>MS</v>
          </cell>
          <cell r="M2816" t="str">
            <v>V</v>
          </cell>
          <cell r="N2816">
            <v>38616.774675925924</v>
          </cell>
          <cell r="O2816" t="str">
            <v>gchateaug</v>
          </cell>
          <cell r="P2816">
            <v>38681.438472222224</v>
          </cell>
          <cell r="Q2816" t="str">
            <v>gchateaug</v>
          </cell>
        </row>
        <row r="2817">
          <cell r="A2817" t="str">
            <v>2003</v>
          </cell>
          <cell r="B2817" t="str">
            <v>SI</v>
          </cell>
          <cell r="C2817" t="str">
            <v>TOTAL</v>
          </cell>
          <cell r="D2817" t="str">
            <v>A00</v>
          </cell>
          <cell r="E2817" t="str">
            <v>FTE</v>
          </cell>
          <cell r="F2817" t="str">
            <v>T</v>
          </cell>
          <cell r="G2817" t="str">
            <v>TOTAL</v>
          </cell>
          <cell r="H2817" t="str">
            <v>RSE</v>
          </cell>
          <cell r="I2817">
            <v>4815</v>
          </cell>
          <cell r="K2817" t="str">
            <v>MS</v>
          </cell>
          <cell r="M2817" t="str">
            <v>V</v>
          </cell>
          <cell r="N2817">
            <v>38616.774675925924</v>
          </cell>
          <cell r="O2817" t="str">
            <v>gchateaug</v>
          </cell>
          <cell r="P2817">
            <v>38681.438472222224</v>
          </cell>
        </row>
        <row r="2818">
          <cell r="A2818" t="str">
            <v>2003</v>
          </cell>
          <cell r="B2818" t="str">
            <v>SK</v>
          </cell>
          <cell r="C2818" t="str">
            <v>AG_SC</v>
          </cell>
          <cell r="D2818" t="str">
            <v>A00</v>
          </cell>
          <cell r="E2818" t="str">
            <v>FTE</v>
          </cell>
          <cell r="F2818" t="str">
            <v>T</v>
          </cell>
          <cell r="G2818" t="str">
            <v>TOTAL</v>
          </cell>
          <cell r="H2818" t="str">
            <v>RSE</v>
          </cell>
          <cell r="I2818">
            <v>895</v>
          </cell>
          <cell r="K2818" t="str">
            <v>MS</v>
          </cell>
          <cell r="M2818" t="str">
            <v>V</v>
          </cell>
          <cell r="N2818">
            <v>38616.774675925924</v>
          </cell>
          <cell r="O2818" t="str">
            <v>gchateaug</v>
          </cell>
          <cell r="P2818">
            <v>38681.438472222224</v>
          </cell>
        </row>
        <row r="2819">
          <cell r="A2819" t="str">
            <v>2003</v>
          </cell>
          <cell r="B2819" t="str">
            <v>ES</v>
          </cell>
          <cell r="C2819" t="str">
            <v>TOTAL</v>
          </cell>
          <cell r="D2819" t="str">
            <v>A00</v>
          </cell>
          <cell r="E2819" t="str">
            <v>FTE</v>
          </cell>
          <cell r="F2819" t="str">
            <v>T</v>
          </cell>
          <cell r="G2819" t="str">
            <v>TOTAL</v>
          </cell>
          <cell r="H2819" t="str">
            <v>RSE</v>
          </cell>
          <cell r="I2819">
            <v>92523</v>
          </cell>
          <cell r="K2819" t="str">
            <v>MS</v>
          </cell>
          <cell r="M2819" t="str">
            <v>V</v>
          </cell>
          <cell r="N2819">
            <v>38616.774675925924</v>
          </cell>
          <cell r="O2819" t="str">
            <v>gchateaug</v>
          </cell>
          <cell r="P2819">
            <v>38681.438460648147</v>
          </cell>
        </row>
        <row r="2820">
          <cell r="A2820" t="str">
            <v>2003</v>
          </cell>
          <cell r="B2820" t="str">
            <v>PT</v>
          </cell>
          <cell r="C2820" t="str">
            <v>AG_SC</v>
          </cell>
          <cell r="D2820" t="str">
            <v>A00</v>
          </cell>
          <cell r="E2820" t="str">
            <v>FTE</v>
          </cell>
          <cell r="F2820" t="str">
            <v>T</v>
          </cell>
          <cell r="G2820" t="str">
            <v>TOTAL</v>
          </cell>
          <cell r="H2820" t="str">
            <v>RSE</v>
          </cell>
          <cell r="I2820">
            <v>1613.8</v>
          </cell>
          <cell r="K2820" t="str">
            <v>MS</v>
          </cell>
          <cell r="M2820" t="str">
            <v>V</v>
          </cell>
          <cell r="N2820">
            <v>38616.774699074071</v>
          </cell>
          <cell r="O2820" t="str">
            <v>gchateaug</v>
          </cell>
          <cell r="P2820">
            <v>38681.438460648147</v>
          </cell>
        </row>
        <row r="2821">
          <cell r="A2821" t="str">
            <v>2003</v>
          </cell>
          <cell r="B2821" t="str">
            <v>PT</v>
          </cell>
          <cell r="C2821" t="str">
            <v>EN_TE</v>
          </cell>
          <cell r="D2821" t="str">
            <v>A00</v>
          </cell>
          <cell r="E2821" t="str">
            <v>FTE</v>
          </cell>
          <cell r="F2821" t="str">
            <v>T</v>
          </cell>
          <cell r="G2821" t="str">
            <v>TOTAL</v>
          </cell>
          <cell r="H2821" t="str">
            <v>RSE</v>
          </cell>
          <cell r="I2821">
            <v>5623.4</v>
          </cell>
          <cell r="K2821" t="str">
            <v>MS</v>
          </cell>
          <cell r="M2821" t="str">
            <v>V</v>
          </cell>
          <cell r="N2821">
            <v>38616.774699074071</v>
          </cell>
          <cell r="O2821" t="str">
            <v>gchateaug</v>
          </cell>
          <cell r="P2821">
            <v>38681.438460648147</v>
          </cell>
        </row>
        <row r="2822">
          <cell r="A2822" t="str">
            <v>2003</v>
          </cell>
          <cell r="B2822" t="str">
            <v>SK</v>
          </cell>
          <cell r="C2822" t="str">
            <v>SSH</v>
          </cell>
          <cell r="D2822" t="str">
            <v>A00</v>
          </cell>
          <cell r="E2822" t="str">
            <v>FTE</v>
          </cell>
          <cell r="F2822" t="str">
            <v>T</v>
          </cell>
          <cell r="G2822" t="str">
            <v>TOTAL</v>
          </cell>
          <cell r="H2822" t="str">
            <v>RSE</v>
          </cell>
          <cell r="I2822">
            <v>1795</v>
          </cell>
          <cell r="K2822" t="str">
            <v>MS</v>
          </cell>
          <cell r="M2822" t="str">
            <v>V</v>
          </cell>
          <cell r="N2822">
            <v>38616.774699074071</v>
          </cell>
          <cell r="O2822" t="str">
            <v>gchateaug</v>
          </cell>
          <cell r="P2822">
            <v>38681.438472222224</v>
          </cell>
          <cell r="Q2822" t="str">
            <v>gchateaug</v>
          </cell>
        </row>
        <row r="2823">
          <cell r="A2823" t="str">
            <v>2003</v>
          </cell>
          <cell r="B2823" t="str">
            <v>DK</v>
          </cell>
          <cell r="C2823" t="str">
            <v>TOTAL</v>
          </cell>
          <cell r="D2823" t="str">
            <v>A00</v>
          </cell>
          <cell r="E2823" t="str">
            <v>FTE</v>
          </cell>
          <cell r="F2823" t="str">
            <v>T</v>
          </cell>
          <cell r="G2823" t="str">
            <v>TOTAL</v>
          </cell>
          <cell r="H2823" t="str">
            <v>RSE</v>
          </cell>
          <cell r="I2823">
            <v>25546</v>
          </cell>
          <cell r="K2823" t="str">
            <v>MS</v>
          </cell>
          <cell r="M2823" t="str">
            <v>V</v>
          </cell>
          <cell r="N2823">
            <v>38616.774710648147</v>
          </cell>
          <cell r="O2823" t="str">
            <v>gchateaug</v>
          </cell>
          <cell r="P2823">
            <v>38681.438460648147</v>
          </cell>
        </row>
        <row r="2824">
          <cell r="A2824" t="str">
            <v>2003</v>
          </cell>
          <cell r="B2824" t="str">
            <v>EE</v>
          </cell>
          <cell r="C2824" t="str">
            <v>AG_SC</v>
          </cell>
          <cell r="D2824" t="str">
            <v>A00</v>
          </cell>
          <cell r="E2824" t="str">
            <v>FTE</v>
          </cell>
          <cell r="F2824" t="str">
            <v>T</v>
          </cell>
          <cell r="G2824" t="str">
            <v>TOTAL</v>
          </cell>
          <cell r="H2824" t="str">
            <v>RSE</v>
          </cell>
          <cell r="I2824">
            <v>159</v>
          </cell>
          <cell r="K2824" t="str">
            <v>MS</v>
          </cell>
          <cell r="M2824" t="str">
            <v>V</v>
          </cell>
          <cell r="N2824">
            <v>38616.774710648147</v>
          </cell>
          <cell r="O2824" t="str">
            <v>gchateaug</v>
          </cell>
          <cell r="P2824">
            <v>38681.438460648147</v>
          </cell>
        </row>
        <row r="2825">
          <cell r="A2825" t="str">
            <v>2003</v>
          </cell>
          <cell r="B2825" t="str">
            <v>EE</v>
          </cell>
          <cell r="C2825" t="str">
            <v>EN_TE</v>
          </cell>
          <cell r="D2825" t="str">
            <v>A00</v>
          </cell>
          <cell r="E2825" t="str">
            <v>FTE</v>
          </cell>
          <cell r="F2825" t="str">
            <v>T</v>
          </cell>
          <cell r="G2825" t="str">
            <v>TOTAL</v>
          </cell>
          <cell r="H2825" t="str">
            <v>RSE</v>
          </cell>
          <cell r="I2825">
            <v>532</v>
          </cell>
          <cell r="K2825" t="str">
            <v>MS</v>
          </cell>
          <cell r="M2825" t="str">
            <v>V</v>
          </cell>
          <cell r="N2825">
            <v>38616.774710648147</v>
          </cell>
          <cell r="O2825" t="str">
            <v>gchateaug</v>
          </cell>
          <cell r="P2825">
            <v>38681.438460648147</v>
          </cell>
        </row>
        <row r="2826">
          <cell r="A2826" t="str">
            <v>2003</v>
          </cell>
          <cell r="B2826" t="str">
            <v>CZ</v>
          </cell>
          <cell r="C2826" t="str">
            <v>ME_SC</v>
          </cell>
          <cell r="D2826" t="str">
            <v>A00</v>
          </cell>
          <cell r="E2826" t="str">
            <v>FTE</v>
          </cell>
          <cell r="F2826" t="str">
            <v>T</v>
          </cell>
          <cell r="G2826" t="str">
            <v>TOTAL</v>
          </cell>
          <cell r="H2826" t="str">
            <v>RSE</v>
          </cell>
          <cell r="I2826">
            <v>1288</v>
          </cell>
          <cell r="K2826" t="str">
            <v>MS</v>
          </cell>
          <cell r="M2826" t="str">
            <v>V</v>
          </cell>
          <cell r="N2826">
            <v>38616.774629629632</v>
          </cell>
          <cell r="O2826" t="str">
            <v>gchateaug</v>
          </cell>
          <cell r="P2826">
            <v>38681.438449074078</v>
          </cell>
        </row>
        <row r="2827">
          <cell r="A2827" t="str">
            <v>2002</v>
          </cell>
          <cell r="B2827" t="str">
            <v>LT</v>
          </cell>
          <cell r="C2827" t="str">
            <v>NOT_CLAS</v>
          </cell>
          <cell r="D2827" t="str">
            <v>A00</v>
          </cell>
          <cell r="E2827" t="str">
            <v>FTE</v>
          </cell>
          <cell r="F2827" t="str">
            <v>T</v>
          </cell>
          <cell r="G2827" t="str">
            <v>TOTAL</v>
          </cell>
          <cell r="H2827" t="str">
            <v>RSE</v>
          </cell>
          <cell r="I2827">
            <v>265</v>
          </cell>
          <cell r="K2827" t="str">
            <v>MS</v>
          </cell>
          <cell r="M2827" t="str">
            <v>V</v>
          </cell>
          <cell r="N2827">
            <v>38616.774652777778</v>
          </cell>
          <cell r="O2827" t="str">
            <v>gchateaug</v>
          </cell>
          <cell r="P2827">
            <v>38681.438310185185</v>
          </cell>
        </row>
        <row r="2828">
          <cell r="A2828" t="str">
            <v>2002</v>
          </cell>
          <cell r="B2828" t="str">
            <v>LT</v>
          </cell>
          <cell r="C2828" t="str">
            <v>NSE</v>
          </cell>
          <cell r="D2828" t="str">
            <v>A00</v>
          </cell>
          <cell r="E2828" t="str">
            <v>FTE</v>
          </cell>
          <cell r="F2828" t="str">
            <v>T</v>
          </cell>
          <cell r="G2828" t="str">
            <v>TOTAL</v>
          </cell>
          <cell r="H2828" t="str">
            <v>RSE</v>
          </cell>
          <cell r="I2828">
            <v>4060</v>
          </cell>
          <cell r="K2828" t="str">
            <v>MS</v>
          </cell>
          <cell r="M2828" t="str">
            <v>V</v>
          </cell>
          <cell r="N2828">
            <v>38616.774652777778</v>
          </cell>
          <cell r="O2828" t="str">
            <v>gchateaug</v>
          </cell>
          <cell r="P2828">
            <v>38681.438310185185</v>
          </cell>
          <cell r="Q2828" t="str">
            <v>gchateaug</v>
          </cell>
        </row>
        <row r="2829">
          <cell r="A2829" t="str">
            <v>2003</v>
          </cell>
          <cell r="B2829" t="str">
            <v>CY</v>
          </cell>
          <cell r="C2829" t="str">
            <v>AG_SC</v>
          </cell>
          <cell r="D2829" t="str">
            <v>A00</v>
          </cell>
          <cell r="E2829" t="str">
            <v>FTE</v>
          </cell>
          <cell r="F2829" t="str">
            <v>T</v>
          </cell>
          <cell r="G2829" t="str">
            <v>TOTAL</v>
          </cell>
          <cell r="H2829" t="str">
            <v>RSE</v>
          </cell>
          <cell r="I2829">
            <v>42.4</v>
          </cell>
          <cell r="K2829" t="str">
            <v>MS</v>
          </cell>
          <cell r="M2829" t="str">
            <v>V</v>
          </cell>
          <cell r="N2829">
            <v>38616.774652777778</v>
          </cell>
          <cell r="O2829" t="str">
            <v>gchateaug</v>
          </cell>
          <cell r="P2829">
            <v>38681.438449074078</v>
          </cell>
        </row>
        <row r="2830">
          <cell r="A2830" t="str">
            <v>2003</v>
          </cell>
          <cell r="B2830" t="str">
            <v>SK</v>
          </cell>
          <cell r="C2830" t="str">
            <v>TOTAL</v>
          </cell>
          <cell r="D2830" t="str">
            <v>A00</v>
          </cell>
          <cell r="E2830" t="str">
            <v>FTE</v>
          </cell>
          <cell r="F2830" t="str">
            <v>T</v>
          </cell>
          <cell r="G2830" t="str">
            <v>TOTAL</v>
          </cell>
          <cell r="H2830" t="str">
            <v>RSE</v>
          </cell>
          <cell r="I2830">
            <v>9626</v>
          </cell>
          <cell r="K2830" t="str">
            <v>MS</v>
          </cell>
          <cell r="M2830" t="str">
            <v>V</v>
          </cell>
          <cell r="N2830">
            <v>38616.774699074071</v>
          </cell>
          <cell r="O2830" t="str">
            <v>gchateaug</v>
          </cell>
          <cell r="P2830">
            <v>38681.438472222224</v>
          </cell>
        </row>
        <row r="2831">
          <cell r="A2831" t="str">
            <v>2003</v>
          </cell>
          <cell r="B2831" t="str">
            <v>RO</v>
          </cell>
          <cell r="C2831" t="str">
            <v>AG_SC</v>
          </cell>
          <cell r="D2831" t="str">
            <v>A00</v>
          </cell>
          <cell r="E2831" t="str">
            <v>FTE</v>
          </cell>
          <cell r="F2831" t="str">
            <v>T</v>
          </cell>
          <cell r="G2831" t="str">
            <v>TOTAL</v>
          </cell>
          <cell r="H2831" t="str">
            <v>RSE</v>
          </cell>
          <cell r="I2831">
            <v>1546</v>
          </cell>
          <cell r="K2831" t="str">
            <v>MS</v>
          </cell>
          <cell r="M2831" t="str">
            <v>V</v>
          </cell>
          <cell r="N2831">
            <v>38616.774710648147</v>
          </cell>
          <cell r="O2831" t="str">
            <v>gchateaug</v>
          </cell>
          <cell r="P2831">
            <v>38681.438460648147</v>
          </cell>
        </row>
        <row r="2832">
          <cell r="A2832" t="str">
            <v>2003</v>
          </cell>
          <cell r="B2832" t="str">
            <v>CZ</v>
          </cell>
          <cell r="C2832" t="str">
            <v>NA_SC</v>
          </cell>
          <cell r="D2832" t="str">
            <v>A00</v>
          </cell>
          <cell r="E2832" t="str">
            <v>FTE</v>
          </cell>
          <cell r="F2832" t="str">
            <v>T</v>
          </cell>
          <cell r="G2832" t="str">
            <v>TOTAL</v>
          </cell>
          <cell r="H2832" t="str">
            <v>RSE</v>
          </cell>
          <cell r="I2832">
            <v>4481</v>
          </cell>
          <cell r="K2832" t="str">
            <v>MS</v>
          </cell>
          <cell r="M2832" t="str">
            <v>V</v>
          </cell>
          <cell r="N2832">
            <v>38616.774629629632</v>
          </cell>
          <cell r="O2832" t="str">
            <v>gchateaug</v>
          </cell>
          <cell r="P2832">
            <v>38681.438449074078</v>
          </cell>
        </row>
        <row r="2833">
          <cell r="A2833" t="str">
            <v>2002</v>
          </cell>
          <cell r="B2833" t="str">
            <v>HR</v>
          </cell>
          <cell r="C2833" t="str">
            <v>NSE</v>
          </cell>
          <cell r="D2833" t="str">
            <v>A00</v>
          </cell>
          <cell r="E2833" t="str">
            <v>FTE</v>
          </cell>
          <cell r="F2833" t="str">
            <v>T</v>
          </cell>
          <cell r="G2833" t="str">
            <v>TOTAL</v>
          </cell>
          <cell r="H2833" t="str">
            <v>RSE</v>
          </cell>
          <cell r="I2833">
            <v>6494</v>
          </cell>
          <cell r="K2833" t="str">
            <v>MS</v>
          </cell>
          <cell r="M2833" t="str">
            <v>V</v>
          </cell>
          <cell r="N2833">
            <v>38616.774629629632</v>
          </cell>
          <cell r="O2833" t="str">
            <v>gchateaug</v>
          </cell>
          <cell r="P2833">
            <v>38681.438275462962</v>
          </cell>
        </row>
        <row r="2834">
          <cell r="A2834" t="str">
            <v>2002</v>
          </cell>
          <cell r="B2834" t="str">
            <v>EE</v>
          </cell>
          <cell r="C2834" t="str">
            <v>NSE</v>
          </cell>
          <cell r="D2834" t="str">
            <v>A00</v>
          </cell>
          <cell r="E2834" t="str">
            <v>FTE</v>
          </cell>
          <cell r="F2834" t="str">
            <v>T</v>
          </cell>
          <cell r="G2834" t="str">
            <v>TOTAL</v>
          </cell>
          <cell r="H2834" t="str">
            <v>RSE</v>
          </cell>
          <cell r="I2834">
            <v>1774</v>
          </cell>
          <cell r="K2834" t="str">
            <v>MS</v>
          </cell>
          <cell r="M2834" t="str">
            <v>V</v>
          </cell>
          <cell r="N2834">
            <v>38616.774664351855</v>
          </cell>
          <cell r="O2834" t="str">
            <v>gchateaug</v>
          </cell>
          <cell r="P2834">
            <v>38681.438240740739</v>
          </cell>
        </row>
        <row r="2835">
          <cell r="A2835" t="str">
            <v>2003</v>
          </cell>
          <cell r="B2835" t="str">
            <v>DE</v>
          </cell>
          <cell r="C2835" t="str">
            <v>TOTAL</v>
          </cell>
          <cell r="D2835" t="str">
            <v>A00</v>
          </cell>
          <cell r="E2835" t="str">
            <v>FTE</v>
          </cell>
          <cell r="F2835" t="str">
            <v>T</v>
          </cell>
          <cell r="G2835" t="str">
            <v>TOTAL</v>
          </cell>
          <cell r="H2835" t="str">
            <v>RSE</v>
          </cell>
          <cell r="I2835">
            <v>268942</v>
          </cell>
          <cell r="K2835" t="str">
            <v>MS</v>
          </cell>
          <cell r="M2835" t="str">
            <v>V</v>
          </cell>
          <cell r="N2835">
            <v>38616.774699074071</v>
          </cell>
          <cell r="O2835" t="str">
            <v>gchateaug</v>
          </cell>
          <cell r="P2835">
            <v>38681.438460648147</v>
          </cell>
          <cell r="Q2835" t="str">
            <v>gchateaug</v>
          </cell>
        </row>
        <row r="2836">
          <cell r="A2836" t="str">
            <v>2003</v>
          </cell>
          <cell r="B2836" t="str">
            <v>HU</v>
          </cell>
          <cell r="C2836" t="str">
            <v>AG_SC</v>
          </cell>
          <cell r="D2836" t="str">
            <v>A00</v>
          </cell>
          <cell r="E2836" t="str">
            <v>FTE</v>
          </cell>
          <cell r="F2836" t="str">
            <v>T</v>
          </cell>
          <cell r="G2836" t="str">
            <v>TOTAL</v>
          </cell>
          <cell r="H2836" t="str">
            <v>RSE</v>
          </cell>
          <cell r="I2836">
            <v>1301</v>
          </cell>
          <cell r="K2836" t="str">
            <v>MS</v>
          </cell>
          <cell r="M2836" t="str">
            <v>V</v>
          </cell>
          <cell r="N2836">
            <v>38616.774699074071</v>
          </cell>
          <cell r="O2836" t="str">
            <v>gchateaug</v>
          </cell>
          <cell r="P2836">
            <v>38681.438460648147</v>
          </cell>
        </row>
        <row r="2837">
          <cell r="A2837" t="str">
            <v>2003</v>
          </cell>
          <cell r="B2837" t="str">
            <v>HU</v>
          </cell>
          <cell r="C2837" t="str">
            <v>EN_TE</v>
          </cell>
          <cell r="D2837" t="str">
            <v>A00</v>
          </cell>
          <cell r="E2837" t="str">
            <v>FTE</v>
          </cell>
          <cell r="F2837" t="str">
            <v>T</v>
          </cell>
          <cell r="G2837" t="str">
            <v>TOTAL</v>
          </cell>
          <cell r="H2837" t="str">
            <v>RSE</v>
          </cell>
          <cell r="I2837">
            <v>5114</v>
          </cell>
          <cell r="K2837" t="str">
            <v>MS</v>
          </cell>
          <cell r="M2837" t="str">
            <v>V</v>
          </cell>
          <cell r="N2837">
            <v>38616.774699074071</v>
          </cell>
          <cell r="O2837" t="str">
            <v>gchateaug</v>
          </cell>
          <cell r="P2837">
            <v>38681.438460648147</v>
          </cell>
        </row>
        <row r="2838">
          <cell r="A2838" t="str">
            <v>2003</v>
          </cell>
          <cell r="B2838" t="str">
            <v>RO</v>
          </cell>
          <cell r="C2838" t="str">
            <v>EN_TE</v>
          </cell>
          <cell r="D2838" t="str">
            <v>A00</v>
          </cell>
          <cell r="E2838" t="str">
            <v>FTE</v>
          </cell>
          <cell r="F2838" t="str">
            <v>T</v>
          </cell>
          <cell r="G2838" t="str">
            <v>TOTAL</v>
          </cell>
          <cell r="H2838" t="str">
            <v>RSE</v>
          </cell>
          <cell r="I2838">
            <v>12117</v>
          </cell>
          <cell r="K2838" t="str">
            <v>MS</v>
          </cell>
          <cell r="M2838" t="str">
            <v>V</v>
          </cell>
          <cell r="N2838">
            <v>38616.774710648147</v>
          </cell>
          <cell r="O2838" t="str">
            <v>gchateaug</v>
          </cell>
          <cell r="P2838">
            <v>38681.438460648147</v>
          </cell>
        </row>
        <row r="2839">
          <cell r="A2839" t="str">
            <v>2002</v>
          </cell>
          <cell r="B2839" t="str">
            <v>CZ</v>
          </cell>
          <cell r="C2839" t="str">
            <v>NSE</v>
          </cell>
          <cell r="D2839" t="str">
            <v>A00</v>
          </cell>
          <cell r="E2839" t="str">
            <v>FTE</v>
          </cell>
          <cell r="F2839" t="str">
            <v>T</v>
          </cell>
          <cell r="G2839" t="str">
            <v>TOTAL</v>
          </cell>
          <cell r="H2839" t="str">
            <v>RSE</v>
          </cell>
          <cell r="I2839">
            <v>13077</v>
          </cell>
          <cell r="K2839" t="str">
            <v>MS</v>
          </cell>
          <cell r="M2839" t="str">
            <v>V</v>
          </cell>
          <cell r="N2839">
            <v>38616.774641203701</v>
          </cell>
          <cell r="O2839" t="str">
            <v>gchateaug</v>
          </cell>
          <cell r="P2839">
            <v>38681.438206018516</v>
          </cell>
          <cell r="Q2839" t="str">
            <v>gchateaug</v>
          </cell>
        </row>
        <row r="2840">
          <cell r="A2840" t="str">
            <v>2002</v>
          </cell>
          <cell r="B2840" t="str">
            <v>HR</v>
          </cell>
          <cell r="C2840" t="str">
            <v>SSH</v>
          </cell>
          <cell r="D2840" t="str">
            <v>A00</v>
          </cell>
          <cell r="E2840" t="str">
            <v>FTE</v>
          </cell>
          <cell r="F2840" t="str">
            <v>T</v>
          </cell>
          <cell r="G2840" t="str">
            <v>TOTAL</v>
          </cell>
          <cell r="H2840" t="str">
            <v>RSE</v>
          </cell>
          <cell r="I2840">
            <v>2078</v>
          </cell>
          <cell r="K2840" t="str">
            <v>MS</v>
          </cell>
          <cell r="M2840" t="str">
            <v>V</v>
          </cell>
          <cell r="N2840">
            <v>38616.774641203701</v>
          </cell>
          <cell r="O2840" t="str">
            <v>gchateaug</v>
          </cell>
          <cell r="P2840">
            <v>38681.438275462962</v>
          </cell>
        </row>
        <row r="2841">
          <cell r="A2841" t="str">
            <v>2002</v>
          </cell>
          <cell r="B2841" t="str">
            <v>LT</v>
          </cell>
          <cell r="C2841" t="str">
            <v>SSH</v>
          </cell>
          <cell r="D2841" t="str">
            <v>A00</v>
          </cell>
          <cell r="E2841" t="str">
            <v>FTE</v>
          </cell>
          <cell r="F2841" t="str">
            <v>T</v>
          </cell>
          <cell r="G2841" t="str">
            <v>TOTAL</v>
          </cell>
          <cell r="H2841" t="str">
            <v>RSE</v>
          </cell>
          <cell r="I2841">
            <v>2001</v>
          </cell>
          <cell r="K2841" t="str">
            <v>MS</v>
          </cell>
          <cell r="M2841" t="str">
            <v>V</v>
          </cell>
          <cell r="N2841">
            <v>38616.774664351855</v>
          </cell>
          <cell r="O2841" t="str">
            <v>gchateaug</v>
          </cell>
          <cell r="P2841">
            <v>38681.438310185185</v>
          </cell>
          <cell r="Q2841" t="str">
            <v>gchateaug</v>
          </cell>
        </row>
        <row r="2842">
          <cell r="A2842" t="str">
            <v>2003</v>
          </cell>
          <cell r="B2842" t="str">
            <v>CY</v>
          </cell>
          <cell r="C2842" t="str">
            <v>EN_TE</v>
          </cell>
          <cell r="D2842" t="str">
            <v>A00</v>
          </cell>
          <cell r="E2842" t="str">
            <v>FTE</v>
          </cell>
          <cell r="F2842" t="str">
            <v>T</v>
          </cell>
          <cell r="G2842" t="str">
            <v>TOTAL</v>
          </cell>
          <cell r="H2842" t="str">
            <v>RSE</v>
          </cell>
          <cell r="I2842">
            <v>52.5</v>
          </cell>
          <cell r="K2842" t="str">
            <v>MS</v>
          </cell>
          <cell r="M2842" t="str">
            <v>V</v>
          </cell>
          <cell r="N2842">
            <v>38616.774664351855</v>
          </cell>
          <cell r="O2842" t="str">
            <v>gchateaug</v>
          </cell>
          <cell r="P2842">
            <v>38681.438449074078</v>
          </cell>
        </row>
        <row r="2843">
          <cell r="A2843" t="str">
            <v>2003</v>
          </cell>
          <cell r="B2843" t="str">
            <v>CY</v>
          </cell>
          <cell r="C2843" t="str">
            <v>HUM</v>
          </cell>
          <cell r="D2843" t="str">
            <v>A00</v>
          </cell>
          <cell r="E2843" t="str">
            <v>FTE</v>
          </cell>
          <cell r="F2843" t="str">
            <v>T</v>
          </cell>
          <cell r="G2843" t="str">
            <v>TOTAL</v>
          </cell>
          <cell r="H2843" t="str">
            <v>RSE</v>
          </cell>
          <cell r="I2843">
            <v>49.4</v>
          </cell>
          <cell r="K2843" t="str">
            <v>MS</v>
          </cell>
          <cell r="M2843" t="str">
            <v>V</v>
          </cell>
          <cell r="N2843">
            <v>38616.774664351855</v>
          </cell>
          <cell r="O2843" t="str">
            <v>gchateaug</v>
          </cell>
          <cell r="P2843">
            <v>38681.438449074078</v>
          </cell>
        </row>
        <row r="2844">
          <cell r="A2844" t="str">
            <v>2003</v>
          </cell>
          <cell r="B2844" t="str">
            <v>SK</v>
          </cell>
          <cell r="C2844" t="str">
            <v>EN_TE</v>
          </cell>
          <cell r="D2844" t="str">
            <v>A00</v>
          </cell>
          <cell r="E2844" t="str">
            <v>FTE</v>
          </cell>
          <cell r="F2844" t="str">
            <v>T</v>
          </cell>
          <cell r="G2844" t="str">
            <v>TOTAL</v>
          </cell>
          <cell r="H2844" t="str">
            <v>RSE</v>
          </cell>
          <cell r="I2844">
            <v>2899</v>
          </cell>
          <cell r="K2844" t="str">
            <v>MS</v>
          </cell>
          <cell r="M2844" t="str">
            <v>V</v>
          </cell>
          <cell r="N2844">
            <v>38616.774675925924</v>
          </cell>
          <cell r="O2844" t="str">
            <v>gchateaug</v>
          </cell>
          <cell r="P2844">
            <v>38681.438472222224</v>
          </cell>
        </row>
        <row r="2845">
          <cell r="A2845" t="str">
            <v>2003</v>
          </cell>
          <cell r="B2845" t="str">
            <v>SK</v>
          </cell>
          <cell r="C2845" t="str">
            <v>HUM</v>
          </cell>
          <cell r="D2845" t="str">
            <v>A00</v>
          </cell>
          <cell r="E2845" t="str">
            <v>FTE</v>
          </cell>
          <cell r="F2845" t="str">
            <v>T</v>
          </cell>
          <cell r="G2845" t="str">
            <v>TOTAL</v>
          </cell>
          <cell r="H2845" t="str">
            <v>RSE</v>
          </cell>
          <cell r="I2845">
            <v>462</v>
          </cell>
          <cell r="K2845" t="str">
            <v>MS</v>
          </cell>
          <cell r="M2845" t="str">
            <v>V</v>
          </cell>
          <cell r="N2845">
            <v>38616.774675925924</v>
          </cell>
          <cell r="O2845" t="str">
            <v>gchateaug</v>
          </cell>
          <cell r="P2845">
            <v>38681.438472222224</v>
          </cell>
        </row>
        <row r="2846">
          <cell r="A2846" t="str">
            <v>2003</v>
          </cell>
          <cell r="B2846" t="str">
            <v>CZ</v>
          </cell>
          <cell r="C2846" t="str">
            <v>NOT_CLAS</v>
          </cell>
          <cell r="D2846" t="str">
            <v>A00</v>
          </cell>
          <cell r="E2846" t="str">
            <v>FTE</v>
          </cell>
          <cell r="F2846" t="str">
            <v>T</v>
          </cell>
          <cell r="G2846" t="str">
            <v>TOTAL</v>
          </cell>
          <cell r="H2846" t="str">
            <v>RSE</v>
          </cell>
          <cell r="I2846">
            <v>0</v>
          </cell>
          <cell r="K2846" t="str">
            <v>MS</v>
          </cell>
          <cell r="M2846" t="str">
            <v>V</v>
          </cell>
          <cell r="N2846">
            <v>38616.774675925924</v>
          </cell>
          <cell r="O2846" t="str">
            <v>gchateaug</v>
          </cell>
          <cell r="P2846">
            <v>38681.438449074078</v>
          </cell>
        </row>
        <row r="2847">
          <cell r="A2847" t="str">
            <v>2003</v>
          </cell>
          <cell r="B2847" t="str">
            <v>HU</v>
          </cell>
          <cell r="C2847" t="str">
            <v>HUM</v>
          </cell>
          <cell r="D2847" t="str">
            <v>A00</v>
          </cell>
          <cell r="E2847" t="str">
            <v>FTE</v>
          </cell>
          <cell r="F2847" t="str">
            <v>T</v>
          </cell>
          <cell r="G2847" t="str">
            <v>TOTAL</v>
          </cell>
          <cell r="H2847" t="str">
            <v>RSE</v>
          </cell>
          <cell r="I2847">
            <v>2484</v>
          </cell>
          <cell r="K2847" t="str">
            <v>MS</v>
          </cell>
          <cell r="M2847" t="str">
            <v>V</v>
          </cell>
          <cell r="N2847">
            <v>38616.774699074071</v>
          </cell>
          <cell r="O2847" t="str">
            <v>gchateaug</v>
          </cell>
          <cell r="P2847">
            <v>38681.438460648147</v>
          </cell>
        </row>
        <row r="2848">
          <cell r="A2848" t="str">
            <v>2003</v>
          </cell>
          <cell r="B2848" t="str">
            <v>PT</v>
          </cell>
          <cell r="C2848" t="str">
            <v>HUM</v>
          </cell>
          <cell r="D2848" t="str">
            <v>A00</v>
          </cell>
          <cell r="E2848" t="str">
            <v>FTE</v>
          </cell>
          <cell r="F2848" t="str">
            <v>T</v>
          </cell>
          <cell r="G2848" t="str">
            <v>TOTAL</v>
          </cell>
          <cell r="H2848" t="str">
            <v>RSE</v>
          </cell>
          <cell r="I2848">
            <v>1224.5</v>
          </cell>
          <cell r="K2848" t="str">
            <v>MS</v>
          </cell>
          <cell r="M2848" t="str">
            <v>V</v>
          </cell>
          <cell r="N2848">
            <v>38616.774699074071</v>
          </cell>
          <cell r="O2848" t="str">
            <v>gchateaug</v>
          </cell>
          <cell r="P2848">
            <v>38681.438460648147</v>
          </cell>
        </row>
        <row r="2849">
          <cell r="A2849" t="str">
            <v>2003</v>
          </cell>
          <cell r="B2849" t="str">
            <v>EE</v>
          </cell>
          <cell r="C2849" t="str">
            <v>HUM</v>
          </cell>
          <cell r="D2849" t="str">
            <v>A00</v>
          </cell>
          <cell r="E2849" t="str">
            <v>FTE</v>
          </cell>
          <cell r="F2849" t="str">
            <v>T</v>
          </cell>
          <cell r="G2849" t="str">
            <v>TOTAL</v>
          </cell>
          <cell r="H2849" t="str">
            <v>RSE</v>
          </cell>
          <cell r="I2849">
            <v>458</v>
          </cell>
          <cell r="K2849" t="str">
            <v>MS</v>
          </cell>
          <cell r="M2849" t="str">
            <v>V</v>
          </cell>
          <cell r="N2849">
            <v>38616.774710648147</v>
          </cell>
          <cell r="O2849" t="str">
            <v>gchateaug</v>
          </cell>
          <cell r="P2849">
            <v>38681.438460648147</v>
          </cell>
        </row>
        <row r="2850">
          <cell r="A2850" t="str">
            <v>2002</v>
          </cell>
          <cell r="B2850" t="str">
            <v>PT</v>
          </cell>
          <cell r="C2850" t="str">
            <v>NSE</v>
          </cell>
          <cell r="D2850" t="str">
            <v>A00</v>
          </cell>
          <cell r="E2850" t="str">
            <v>FTE</v>
          </cell>
          <cell r="F2850" t="str">
            <v>T</v>
          </cell>
          <cell r="G2850" t="str">
            <v>TOTAL</v>
          </cell>
          <cell r="H2850" t="str">
            <v>RSE</v>
          </cell>
          <cell r="I2850">
            <v>13694.8</v>
          </cell>
          <cell r="K2850" t="str">
            <v>MS</v>
          </cell>
          <cell r="M2850" t="str">
            <v>V</v>
          </cell>
          <cell r="N2850">
            <v>38616.774641203701</v>
          </cell>
          <cell r="O2850" t="str">
            <v>gchateaug</v>
          </cell>
          <cell r="P2850">
            <v>38681.438368055555</v>
          </cell>
          <cell r="Q2850" t="str">
            <v>gchateaug</v>
          </cell>
        </row>
        <row r="2851">
          <cell r="A2851" t="str">
            <v>2002</v>
          </cell>
          <cell r="B2851" t="str">
            <v>SK</v>
          </cell>
          <cell r="C2851" t="str">
            <v>NSE</v>
          </cell>
          <cell r="D2851" t="str">
            <v>A00</v>
          </cell>
          <cell r="E2851" t="str">
            <v>FTE</v>
          </cell>
          <cell r="F2851" t="str">
            <v>T</v>
          </cell>
          <cell r="G2851" t="str">
            <v>TOTAL</v>
          </cell>
          <cell r="H2851" t="str">
            <v>RSE</v>
          </cell>
          <cell r="I2851">
            <v>7613</v>
          </cell>
          <cell r="K2851" t="str">
            <v>MS</v>
          </cell>
          <cell r="M2851" t="str">
            <v>V</v>
          </cell>
          <cell r="N2851">
            <v>38616.774641203701</v>
          </cell>
          <cell r="O2851" t="str">
            <v>gchateaug</v>
          </cell>
          <cell r="P2851">
            <v>38681.438437500001</v>
          </cell>
          <cell r="Q2851" t="str">
            <v>gchateaug</v>
          </cell>
        </row>
        <row r="2852">
          <cell r="A2852" t="str">
            <v>2002</v>
          </cell>
          <cell r="B2852" t="str">
            <v>EE</v>
          </cell>
          <cell r="C2852" t="str">
            <v>SSH</v>
          </cell>
          <cell r="D2852" t="str">
            <v>A00</v>
          </cell>
          <cell r="E2852" t="str">
            <v>FTE</v>
          </cell>
          <cell r="F2852" t="str">
            <v>T</v>
          </cell>
          <cell r="G2852" t="str">
            <v>TOTAL</v>
          </cell>
          <cell r="H2852" t="str">
            <v>RSE</v>
          </cell>
          <cell r="I2852">
            <v>821</v>
          </cell>
          <cell r="K2852" t="str">
            <v>MS</v>
          </cell>
          <cell r="M2852" t="str">
            <v>V</v>
          </cell>
          <cell r="N2852">
            <v>38616.774664351855</v>
          </cell>
          <cell r="O2852" t="str">
            <v>gchateaug</v>
          </cell>
          <cell r="P2852">
            <v>38681.438240740739</v>
          </cell>
        </row>
        <row r="2853">
          <cell r="A2853" t="str">
            <v>2003</v>
          </cell>
          <cell r="B2853" t="str">
            <v>CZ</v>
          </cell>
          <cell r="C2853" t="str">
            <v>NSE</v>
          </cell>
          <cell r="D2853" t="str">
            <v>A00</v>
          </cell>
          <cell r="E2853" t="str">
            <v>FTE</v>
          </cell>
          <cell r="F2853" t="str">
            <v>T</v>
          </cell>
          <cell r="G2853" t="str">
            <v>TOTAL</v>
          </cell>
          <cell r="H2853" t="str">
            <v>RSE</v>
          </cell>
          <cell r="I2853">
            <v>13648</v>
          </cell>
          <cell r="K2853" t="str">
            <v>MS</v>
          </cell>
          <cell r="M2853" t="str">
            <v>V</v>
          </cell>
          <cell r="N2853">
            <v>38616.774675925924</v>
          </cell>
          <cell r="O2853" t="str">
            <v>gchateaug</v>
          </cell>
          <cell r="P2853">
            <v>38681.438449074078</v>
          </cell>
          <cell r="Q2853" t="str">
            <v>gchateaug</v>
          </cell>
        </row>
        <row r="2854">
          <cell r="A2854" t="str">
            <v>2003</v>
          </cell>
          <cell r="B2854" t="str">
            <v>HR</v>
          </cell>
          <cell r="C2854" t="str">
            <v>AG_SC</v>
          </cell>
          <cell r="D2854" t="str">
            <v>A00</v>
          </cell>
          <cell r="E2854" t="str">
            <v>FTE</v>
          </cell>
          <cell r="F2854" t="str">
            <v>T</v>
          </cell>
          <cell r="G2854" t="str">
            <v>TOTAL</v>
          </cell>
          <cell r="H2854" t="str">
            <v>RSE</v>
          </cell>
          <cell r="I2854">
            <v>433</v>
          </cell>
          <cell r="K2854" t="str">
            <v>MS</v>
          </cell>
          <cell r="M2854" t="str">
            <v>V</v>
          </cell>
          <cell r="N2854">
            <v>38616.774675925924</v>
          </cell>
          <cell r="O2854" t="str">
            <v>gchateaug</v>
          </cell>
          <cell r="P2854">
            <v>38681.438460648147</v>
          </cell>
        </row>
        <row r="2855">
          <cell r="A2855" t="str">
            <v>2003</v>
          </cell>
          <cell r="B2855" t="str">
            <v>HR</v>
          </cell>
          <cell r="C2855" t="str">
            <v>EN_TE</v>
          </cell>
          <cell r="D2855" t="str">
            <v>A00</v>
          </cell>
          <cell r="E2855" t="str">
            <v>FTE</v>
          </cell>
          <cell r="F2855" t="str">
            <v>T</v>
          </cell>
          <cell r="G2855" t="str">
            <v>TOTAL</v>
          </cell>
          <cell r="H2855" t="str">
            <v>RSE</v>
          </cell>
          <cell r="I2855">
            <v>1272</v>
          </cell>
          <cell r="K2855" t="str">
            <v>MS</v>
          </cell>
          <cell r="M2855" t="str">
            <v>V</v>
          </cell>
          <cell r="N2855">
            <v>38616.774675925924</v>
          </cell>
          <cell r="O2855" t="str">
            <v>gchateaug</v>
          </cell>
          <cell r="P2855">
            <v>38681.438460648147</v>
          </cell>
        </row>
        <row r="2856">
          <cell r="A2856" t="str">
            <v>2003</v>
          </cell>
          <cell r="B2856" t="str">
            <v>PT</v>
          </cell>
          <cell r="C2856" t="str">
            <v>ME_SC</v>
          </cell>
          <cell r="D2856" t="str">
            <v>A00</v>
          </cell>
          <cell r="E2856" t="str">
            <v>FTE</v>
          </cell>
          <cell r="F2856" t="str">
            <v>T</v>
          </cell>
          <cell r="G2856" t="str">
            <v>TOTAL</v>
          </cell>
          <cell r="H2856" t="str">
            <v>RSE</v>
          </cell>
          <cell r="I2856">
            <v>1848.7</v>
          </cell>
          <cell r="K2856" t="str">
            <v>MS</v>
          </cell>
          <cell r="M2856" t="str">
            <v>V</v>
          </cell>
          <cell r="N2856">
            <v>38616.774699074071</v>
          </cell>
          <cell r="O2856" t="str">
            <v>gchateaug</v>
          </cell>
          <cell r="P2856">
            <v>38681.438460648147</v>
          </cell>
        </row>
        <row r="2857">
          <cell r="A2857" t="str">
            <v>2003</v>
          </cell>
          <cell r="B2857" t="str">
            <v>EE</v>
          </cell>
          <cell r="C2857" t="str">
            <v>ME_SC</v>
          </cell>
          <cell r="D2857" t="str">
            <v>A00</v>
          </cell>
          <cell r="E2857" t="str">
            <v>FTE</v>
          </cell>
          <cell r="F2857" t="str">
            <v>T</v>
          </cell>
          <cell r="G2857" t="str">
            <v>TOTAL</v>
          </cell>
          <cell r="H2857" t="str">
            <v>RSE</v>
          </cell>
          <cell r="I2857">
            <v>184</v>
          </cell>
          <cell r="K2857" t="str">
            <v>MS</v>
          </cell>
          <cell r="M2857" t="str">
            <v>V</v>
          </cell>
          <cell r="N2857">
            <v>38616.774710648147</v>
          </cell>
          <cell r="O2857" t="str">
            <v>gchateaug</v>
          </cell>
          <cell r="P2857">
            <v>38681.438460648147</v>
          </cell>
        </row>
        <row r="2858">
          <cell r="A2858" t="str">
            <v>2003</v>
          </cell>
          <cell r="B2858" t="str">
            <v>IE</v>
          </cell>
          <cell r="C2858" t="str">
            <v>TOTAL</v>
          </cell>
          <cell r="D2858" t="str">
            <v>A00</v>
          </cell>
          <cell r="E2858" t="str">
            <v>FTE</v>
          </cell>
          <cell r="F2858" t="str">
            <v>T</v>
          </cell>
          <cell r="G2858" t="str">
            <v>TOTAL</v>
          </cell>
          <cell r="H2858" t="str">
            <v>RSE</v>
          </cell>
          <cell r="I2858">
            <v>9932</v>
          </cell>
          <cell r="K2858" t="str">
            <v>MS</v>
          </cell>
          <cell r="M2858" t="str">
            <v>V</v>
          </cell>
          <cell r="N2858">
            <v>38616.774710648147</v>
          </cell>
          <cell r="O2858" t="str">
            <v>gchateaug</v>
          </cell>
          <cell r="P2858">
            <v>38681.438460648147</v>
          </cell>
        </row>
        <row r="2859">
          <cell r="A2859" t="str">
            <v>2003</v>
          </cell>
          <cell r="B2859" t="str">
            <v>LT</v>
          </cell>
          <cell r="C2859" t="str">
            <v>AG_SC</v>
          </cell>
          <cell r="D2859" t="str">
            <v>A00</v>
          </cell>
          <cell r="E2859" t="str">
            <v>FTE</v>
          </cell>
          <cell r="F2859" t="str">
            <v>T</v>
          </cell>
          <cell r="G2859" t="str">
            <v>TOTAL</v>
          </cell>
          <cell r="H2859" t="str">
            <v>RSE</v>
          </cell>
          <cell r="I2859">
            <v>321</v>
          </cell>
          <cell r="K2859" t="str">
            <v>MS</v>
          </cell>
          <cell r="M2859" t="str">
            <v>V</v>
          </cell>
          <cell r="N2859">
            <v>38616.774722222224</v>
          </cell>
          <cell r="O2859" t="str">
            <v>gchateaug</v>
          </cell>
          <cell r="P2859">
            <v>38681.438460648147</v>
          </cell>
        </row>
        <row r="2860">
          <cell r="A2860" t="str">
            <v>2002</v>
          </cell>
          <cell r="B2860" t="str">
            <v>CZ</v>
          </cell>
          <cell r="C2860" t="str">
            <v>SSH</v>
          </cell>
          <cell r="D2860" t="str">
            <v>A00</v>
          </cell>
          <cell r="E2860" t="str">
            <v>FTE</v>
          </cell>
          <cell r="F2860" t="str">
            <v>T</v>
          </cell>
          <cell r="G2860" t="str">
            <v>TOTAL</v>
          </cell>
          <cell r="H2860" t="str">
            <v>RSE</v>
          </cell>
          <cell r="I2860">
            <v>1897</v>
          </cell>
          <cell r="K2860" t="str">
            <v>MS</v>
          </cell>
          <cell r="M2860" t="str">
            <v>V</v>
          </cell>
          <cell r="N2860">
            <v>38616.774641203701</v>
          </cell>
          <cell r="O2860" t="str">
            <v>gchateaug</v>
          </cell>
          <cell r="P2860">
            <v>38681.438206018516</v>
          </cell>
          <cell r="Q2860" t="str">
            <v>gchateaug</v>
          </cell>
        </row>
        <row r="2861">
          <cell r="A2861" t="str">
            <v>2002</v>
          </cell>
          <cell r="B2861" t="str">
            <v>PT</v>
          </cell>
          <cell r="C2861" t="str">
            <v>SSH</v>
          </cell>
          <cell r="D2861" t="str">
            <v>A00</v>
          </cell>
          <cell r="E2861" t="str">
            <v>FTE</v>
          </cell>
          <cell r="F2861" t="str">
            <v>T</v>
          </cell>
          <cell r="G2861" t="str">
            <v>TOTAL</v>
          </cell>
          <cell r="H2861" t="str">
            <v>RSE</v>
          </cell>
          <cell r="I2861">
            <v>4298.2</v>
          </cell>
          <cell r="K2861" t="str">
            <v>MS</v>
          </cell>
          <cell r="M2861" t="str">
            <v>V</v>
          </cell>
          <cell r="N2861">
            <v>38616.774641203701</v>
          </cell>
          <cell r="O2861" t="str">
            <v>gchateaug</v>
          </cell>
          <cell r="P2861">
            <v>38681.438368055555</v>
          </cell>
          <cell r="Q2861" t="str">
            <v>gchateaug</v>
          </cell>
        </row>
        <row r="2862">
          <cell r="A2862" t="str">
            <v>2002</v>
          </cell>
          <cell r="B2862" t="str">
            <v>LV</v>
          </cell>
          <cell r="C2862" t="str">
            <v>NSE</v>
          </cell>
          <cell r="D2862" t="str">
            <v>A00</v>
          </cell>
          <cell r="E2862" t="str">
            <v>FTE</v>
          </cell>
          <cell r="F2862" t="str">
            <v>T</v>
          </cell>
          <cell r="G2862" t="str">
            <v>TOTAL</v>
          </cell>
          <cell r="H2862" t="str">
            <v>RSE</v>
          </cell>
          <cell r="I2862">
            <v>2494</v>
          </cell>
          <cell r="K2862" t="str">
            <v>MS</v>
          </cell>
          <cell r="M2862" t="str">
            <v>V</v>
          </cell>
          <cell r="N2862">
            <v>38616.774664351855</v>
          </cell>
          <cell r="O2862" t="str">
            <v>gchateaug</v>
          </cell>
          <cell r="P2862">
            <v>38681.438321759262</v>
          </cell>
          <cell r="Q2862" t="str">
            <v>gchateaug</v>
          </cell>
        </row>
        <row r="2863">
          <cell r="A2863" t="str">
            <v>2002</v>
          </cell>
          <cell r="B2863" t="str">
            <v>SI</v>
          </cell>
          <cell r="C2863" t="str">
            <v>NSE</v>
          </cell>
          <cell r="D2863" t="str">
            <v>A00</v>
          </cell>
          <cell r="E2863" t="str">
            <v>FTE</v>
          </cell>
          <cell r="F2863" t="str">
            <v>T</v>
          </cell>
          <cell r="G2863" t="str">
            <v>TOTAL</v>
          </cell>
          <cell r="H2863" t="str">
            <v>RSE</v>
          </cell>
          <cell r="I2863">
            <v>3648</v>
          </cell>
          <cell r="K2863" t="str">
            <v>MS</v>
          </cell>
          <cell r="M2863" t="str">
            <v>V</v>
          </cell>
          <cell r="N2863">
            <v>38616.774664351855</v>
          </cell>
          <cell r="O2863" t="str">
            <v>gchateaug</v>
          </cell>
          <cell r="P2863">
            <v>38681.438414351855</v>
          </cell>
          <cell r="Q2863" t="str">
            <v>gchateaug</v>
          </cell>
        </row>
        <row r="2864">
          <cell r="A2864" t="str">
            <v>2003</v>
          </cell>
          <cell r="B2864" t="str">
            <v>CY</v>
          </cell>
          <cell r="C2864" t="str">
            <v>ME_SC</v>
          </cell>
          <cell r="D2864" t="str">
            <v>A00</v>
          </cell>
          <cell r="E2864" t="str">
            <v>FTE</v>
          </cell>
          <cell r="F2864" t="str">
            <v>T</v>
          </cell>
          <cell r="G2864" t="str">
            <v>TOTAL</v>
          </cell>
          <cell r="H2864" t="str">
            <v>RSE</v>
          </cell>
          <cell r="I2864">
            <v>26.4</v>
          </cell>
          <cell r="K2864" t="str">
            <v>MS</v>
          </cell>
          <cell r="M2864" t="str">
            <v>V</v>
          </cell>
          <cell r="N2864">
            <v>38616.774664351855</v>
          </cell>
          <cell r="O2864" t="str">
            <v>gchateaug</v>
          </cell>
          <cell r="P2864">
            <v>38681.438449074078</v>
          </cell>
        </row>
        <row r="2865">
          <cell r="A2865" t="str">
            <v>2003</v>
          </cell>
          <cell r="B2865" t="str">
            <v>HR</v>
          </cell>
          <cell r="C2865" t="str">
            <v>HUM</v>
          </cell>
          <cell r="D2865" t="str">
            <v>A00</v>
          </cell>
          <cell r="E2865" t="str">
            <v>FTE</v>
          </cell>
          <cell r="F2865" t="str">
            <v>T</v>
          </cell>
          <cell r="G2865" t="str">
            <v>TOTAL</v>
          </cell>
          <cell r="H2865" t="str">
            <v>RSE</v>
          </cell>
          <cell r="I2865">
            <v>465</v>
          </cell>
          <cell r="K2865" t="str">
            <v>MS</v>
          </cell>
          <cell r="M2865" t="str">
            <v>V</v>
          </cell>
          <cell r="N2865">
            <v>38616.774675925924</v>
          </cell>
          <cell r="O2865" t="str">
            <v>gchateaug</v>
          </cell>
          <cell r="P2865">
            <v>38681.438460648147</v>
          </cell>
        </row>
        <row r="2866">
          <cell r="A2866" t="str">
            <v>2003</v>
          </cell>
          <cell r="B2866" t="str">
            <v>LT</v>
          </cell>
          <cell r="C2866" t="str">
            <v>EN_TE</v>
          </cell>
          <cell r="D2866" t="str">
            <v>A00</v>
          </cell>
          <cell r="E2866" t="str">
            <v>FTE</v>
          </cell>
          <cell r="F2866" t="str">
            <v>T</v>
          </cell>
          <cell r="G2866" t="str">
            <v>TOTAL</v>
          </cell>
          <cell r="H2866" t="str">
            <v>RSE</v>
          </cell>
          <cell r="I2866">
            <v>1162</v>
          </cell>
          <cell r="K2866" t="str">
            <v>MS</v>
          </cell>
          <cell r="M2866" t="str">
            <v>V</v>
          </cell>
          <cell r="N2866">
            <v>38616.774722222224</v>
          </cell>
          <cell r="O2866" t="str">
            <v>gchateaug</v>
          </cell>
          <cell r="P2866">
            <v>38681.438460648147</v>
          </cell>
        </row>
        <row r="2867">
          <cell r="A2867" t="str">
            <v>2003</v>
          </cell>
          <cell r="B2867" t="str">
            <v>RO</v>
          </cell>
          <cell r="C2867" t="str">
            <v>HUM</v>
          </cell>
          <cell r="D2867" t="str">
            <v>A00</v>
          </cell>
          <cell r="E2867" t="str">
            <v>FTE</v>
          </cell>
          <cell r="F2867" t="str">
            <v>T</v>
          </cell>
          <cell r="G2867" t="str">
            <v>TOTAL</v>
          </cell>
          <cell r="H2867" t="str">
            <v>RSE</v>
          </cell>
          <cell r="I2867">
            <v>755</v>
          </cell>
          <cell r="K2867" t="str">
            <v>MS</v>
          </cell>
          <cell r="M2867" t="str">
            <v>V</v>
          </cell>
          <cell r="N2867">
            <v>38616.774722222224</v>
          </cell>
          <cell r="O2867" t="str">
            <v>gchateaug</v>
          </cell>
          <cell r="P2867">
            <v>38681.438460648147</v>
          </cell>
        </row>
        <row r="2868">
          <cell r="A2868" t="str">
            <v>2003</v>
          </cell>
          <cell r="B2868" t="str">
            <v>RO</v>
          </cell>
          <cell r="C2868" t="str">
            <v>ME_SC</v>
          </cell>
          <cell r="D2868" t="str">
            <v>A00</v>
          </cell>
          <cell r="E2868" t="str">
            <v>FTE</v>
          </cell>
          <cell r="F2868" t="str">
            <v>T</v>
          </cell>
          <cell r="G2868" t="str">
            <v>TOTAL</v>
          </cell>
          <cell r="H2868" t="str">
            <v>RSE</v>
          </cell>
          <cell r="I2868">
            <v>1976</v>
          </cell>
          <cell r="K2868" t="str">
            <v>MS</v>
          </cell>
          <cell r="M2868" t="str">
            <v>V</v>
          </cell>
          <cell r="N2868">
            <v>38616.774722222224</v>
          </cell>
          <cell r="O2868" t="str">
            <v>gchateaug</v>
          </cell>
          <cell r="P2868">
            <v>38681.438460648147</v>
          </cell>
        </row>
        <row r="2869">
          <cell r="A2869" t="str">
            <v>2002</v>
          </cell>
          <cell r="B2869" t="str">
            <v>AT</v>
          </cell>
          <cell r="C2869" t="str">
            <v>TOTAL</v>
          </cell>
          <cell r="D2869" t="str">
            <v>A00</v>
          </cell>
          <cell r="E2869" t="str">
            <v>FTE</v>
          </cell>
          <cell r="F2869" t="str">
            <v>T</v>
          </cell>
          <cell r="G2869" t="str">
            <v>TOTAL</v>
          </cell>
          <cell r="H2869" t="str">
            <v>RSE</v>
          </cell>
          <cell r="I2869">
            <v>24124.1</v>
          </cell>
          <cell r="K2869" t="str">
            <v>MS</v>
          </cell>
          <cell r="M2869" t="str">
            <v>V</v>
          </cell>
          <cell r="N2869">
            <v>38616.774606481478</v>
          </cell>
          <cell r="O2869" t="str">
            <v>gchateaug</v>
          </cell>
          <cell r="P2869">
            <v>38681.438125000001</v>
          </cell>
        </row>
        <row r="2870">
          <cell r="A2870" t="str">
            <v>2002</v>
          </cell>
          <cell r="B2870" t="str">
            <v>SK</v>
          </cell>
          <cell r="C2870" t="str">
            <v>SSH</v>
          </cell>
          <cell r="D2870" t="str">
            <v>A00</v>
          </cell>
          <cell r="E2870" t="str">
            <v>FTE</v>
          </cell>
          <cell r="F2870" t="str">
            <v>T</v>
          </cell>
          <cell r="G2870" t="str">
            <v>TOTAL</v>
          </cell>
          <cell r="H2870" t="str">
            <v>RSE</v>
          </cell>
          <cell r="I2870">
            <v>1568</v>
          </cell>
          <cell r="K2870" t="str">
            <v>MS</v>
          </cell>
          <cell r="M2870" t="str">
            <v>V</v>
          </cell>
          <cell r="N2870">
            <v>38616.774641203701</v>
          </cell>
          <cell r="O2870" t="str">
            <v>gchateaug</v>
          </cell>
          <cell r="P2870">
            <v>38681.438437500001</v>
          </cell>
          <cell r="Q2870" t="str">
            <v>gchateaug</v>
          </cell>
        </row>
        <row r="2871">
          <cell r="A2871" t="str">
            <v>2003</v>
          </cell>
          <cell r="B2871" t="str">
            <v>CY</v>
          </cell>
          <cell r="C2871" t="str">
            <v>NA_SC</v>
          </cell>
          <cell r="D2871" t="str">
            <v>A00</v>
          </cell>
          <cell r="E2871" t="str">
            <v>FTE</v>
          </cell>
          <cell r="F2871" t="str">
            <v>T</v>
          </cell>
          <cell r="G2871" t="str">
            <v>TOTAL</v>
          </cell>
          <cell r="H2871" t="str">
            <v>RSE</v>
          </cell>
          <cell r="I2871">
            <v>205.9</v>
          </cell>
          <cell r="K2871" t="str">
            <v>MS</v>
          </cell>
          <cell r="M2871" t="str">
            <v>V</v>
          </cell>
          <cell r="N2871">
            <v>38616.774664351855</v>
          </cell>
          <cell r="O2871" t="str">
            <v>gchateaug</v>
          </cell>
          <cell r="P2871">
            <v>38681.438449074078</v>
          </cell>
        </row>
        <row r="2872">
          <cell r="A2872" t="str">
            <v>2002</v>
          </cell>
          <cell r="B2872" t="str">
            <v>LV</v>
          </cell>
          <cell r="C2872" t="str">
            <v>SSH</v>
          </cell>
          <cell r="D2872" t="str">
            <v>A00</v>
          </cell>
          <cell r="E2872" t="str">
            <v>FTE</v>
          </cell>
          <cell r="F2872" t="str">
            <v>T</v>
          </cell>
          <cell r="G2872" t="str">
            <v>TOTAL</v>
          </cell>
          <cell r="H2872" t="str">
            <v>RSE</v>
          </cell>
          <cell r="I2872">
            <v>957</v>
          </cell>
          <cell r="K2872" t="str">
            <v>MS</v>
          </cell>
          <cell r="M2872" t="str">
            <v>V</v>
          </cell>
          <cell r="N2872">
            <v>38616.774664351855</v>
          </cell>
          <cell r="O2872" t="str">
            <v>gchateaug</v>
          </cell>
          <cell r="P2872">
            <v>38681.438321759262</v>
          </cell>
          <cell r="Q2872" t="str">
            <v>gchateaug</v>
          </cell>
        </row>
        <row r="2873">
          <cell r="A2873" t="str">
            <v>2002</v>
          </cell>
          <cell r="B2873" t="str">
            <v>MT</v>
          </cell>
          <cell r="C2873" t="str">
            <v>AG_SC</v>
          </cell>
          <cell r="D2873" t="str">
            <v>A00</v>
          </cell>
          <cell r="E2873" t="str">
            <v>FTE</v>
          </cell>
          <cell r="F2873" t="str">
            <v>T</v>
          </cell>
          <cell r="G2873" t="str">
            <v>TOTAL</v>
          </cell>
          <cell r="H2873" t="str">
            <v>RSE</v>
          </cell>
          <cell r="I2873">
            <v>4.3</v>
          </cell>
          <cell r="K2873" t="str">
            <v>MS</v>
          </cell>
          <cell r="M2873" t="str">
            <v>V</v>
          </cell>
          <cell r="N2873">
            <v>38616.774664351855</v>
          </cell>
          <cell r="O2873" t="str">
            <v>gchateaug</v>
          </cell>
          <cell r="P2873">
            <v>38681.438321759262</v>
          </cell>
        </row>
        <row r="2874">
          <cell r="A2874" t="str">
            <v>2003</v>
          </cell>
          <cell r="B2874" t="str">
            <v>MT</v>
          </cell>
          <cell r="C2874" t="str">
            <v>TOTAL</v>
          </cell>
          <cell r="D2874" t="str">
            <v>A00</v>
          </cell>
          <cell r="E2874" t="str">
            <v>FTE</v>
          </cell>
          <cell r="F2874" t="str">
            <v>T</v>
          </cell>
          <cell r="G2874" t="str">
            <v>TOTAL</v>
          </cell>
          <cell r="H2874" t="str">
            <v>RSE</v>
          </cell>
          <cell r="I2874">
            <v>276.3</v>
          </cell>
          <cell r="K2874" t="str">
            <v>MS</v>
          </cell>
          <cell r="M2874" t="str">
            <v>V</v>
          </cell>
          <cell r="N2874">
            <v>38616.774675925924</v>
          </cell>
          <cell r="O2874" t="str">
            <v>gchateaug</v>
          </cell>
          <cell r="P2874">
            <v>38681.438460648147</v>
          </cell>
        </row>
        <row r="2875">
          <cell r="A2875" t="str">
            <v>2003</v>
          </cell>
          <cell r="B2875" t="str">
            <v>SK</v>
          </cell>
          <cell r="C2875" t="str">
            <v>ME_SC</v>
          </cell>
          <cell r="D2875" t="str">
            <v>A00</v>
          </cell>
          <cell r="E2875" t="str">
            <v>FTE</v>
          </cell>
          <cell r="F2875" t="str">
            <v>T</v>
          </cell>
          <cell r="G2875" t="str">
            <v>TOTAL</v>
          </cell>
          <cell r="H2875" t="str">
            <v>RSE</v>
          </cell>
          <cell r="I2875">
            <v>1074</v>
          </cell>
          <cell r="K2875" t="str">
            <v>MS</v>
          </cell>
          <cell r="M2875" t="str">
            <v>V</v>
          </cell>
          <cell r="N2875">
            <v>38616.774687500001</v>
          </cell>
          <cell r="O2875" t="str">
            <v>gchateaug</v>
          </cell>
          <cell r="P2875">
            <v>38681.438472222224</v>
          </cell>
        </row>
        <row r="2876">
          <cell r="A2876" t="str">
            <v>2003</v>
          </cell>
          <cell r="B2876" t="str">
            <v>HU</v>
          </cell>
          <cell r="C2876" t="str">
            <v>ME_SC</v>
          </cell>
          <cell r="D2876" t="str">
            <v>A00</v>
          </cell>
          <cell r="E2876" t="str">
            <v>FTE</v>
          </cell>
          <cell r="F2876" t="str">
            <v>T</v>
          </cell>
          <cell r="G2876" t="str">
            <v>TOTAL</v>
          </cell>
          <cell r="H2876" t="str">
            <v>RSE</v>
          </cell>
          <cell r="I2876">
            <v>1371</v>
          </cell>
          <cell r="K2876" t="str">
            <v>MS</v>
          </cell>
          <cell r="M2876" t="str">
            <v>V</v>
          </cell>
          <cell r="N2876">
            <v>38616.774699074071</v>
          </cell>
          <cell r="O2876" t="str">
            <v>gchateaug</v>
          </cell>
          <cell r="P2876">
            <v>38681.438460648147</v>
          </cell>
        </row>
        <row r="2877">
          <cell r="A2877" t="str">
            <v>2003</v>
          </cell>
          <cell r="B2877" t="str">
            <v>HU</v>
          </cell>
          <cell r="C2877" t="str">
            <v>NA_SC</v>
          </cell>
          <cell r="D2877" t="str">
            <v>A00</v>
          </cell>
          <cell r="E2877" t="str">
            <v>FTE</v>
          </cell>
          <cell r="F2877" t="str">
            <v>T</v>
          </cell>
          <cell r="G2877" t="str">
            <v>TOTAL</v>
          </cell>
          <cell r="H2877" t="str">
            <v>RSE</v>
          </cell>
          <cell r="I2877">
            <v>3068</v>
          </cell>
          <cell r="K2877" t="str">
            <v>MS</v>
          </cell>
          <cell r="M2877" t="str">
            <v>V</v>
          </cell>
          <cell r="N2877">
            <v>38616.774699074071</v>
          </cell>
          <cell r="O2877" t="str">
            <v>gchateaug</v>
          </cell>
          <cell r="P2877">
            <v>38681.438460648147</v>
          </cell>
        </row>
        <row r="2878">
          <cell r="A2878" t="str">
            <v>2003</v>
          </cell>
          <cell r="B2878" t="str">
            <v>HU</v>
          </cell>
          <cell r="C2878" t="str">
            <v>NSE</v>
          </cell>
          <cell r="D2878" t="str">
            <v>A00</v>
          </cell>
          <cell r="E2878" t="str">
            <v>FTE</v>
          </cell>
          <cell r="F2878" t="str">
            <v>T</v>
          </cell>
          <cell r="G2878" t="str">
            <v>TOTAL</v>
          </cell>
          <cell r="H2878" t="str">
            <v>RSE</v>
          </cell>
          <cell r="I2878">
            <v>10854</v>
          </cell>
          <cell r="K2878" t="str">
            <v>MS</v>
          </cell>
          <cell r="M2878" t="str">
            <v>V</v>
          </cell>
          <cell r="N2878">
            <v>38616.774699074071</v>
          </cell>
          <cell r="O2878" t="str">
            <v>gchateaug</v>
          </cell>
          <cell r="P2878">
            <v>38681.438460648147</v>
          </cell>
        </row>
        <row r="2879">
          <cell r="A2879" t="str">
            <v>2003</v>
          </cell>
          <cell r="B2879" t="str">
            <v>RO</v>
          </cell>
          <cell r="C2879" t="str">
            <v>NA_SC</v>
          </cell>
          <cell r="D2879" t="str">
            <v>A00</v>
          </cell>
          <cell r="E2879" t="str">
            <v>FTE</v>
          </cell>
          <cell r="F2879" t="str">
            <v>T</v>
          </cell>
          <cell r="G2879" t="str">
            <v>TOTAL</v>
          </cell>
          <cell r="H2879" t="str">
            <v>RSE</v>
          </cell>
          <cell r="I2879">
            <v>3141</v>
          </cell>
          <cell r="K2879" t="str">
            <v>MS</v>
          </cell>
          <cell r="M2879" t="str">
            <v>V</v>
          </cell>
          <cell r="N2879">
            <v>38616.774722222224</v>
          </cell>
          <cell r="O2879" t="str">
            <v>gchateaug</v>
          </cell>
          <cell r="P2879">
            <v>38681.438460648147</v>
          </cell>
        </row>
        <row r="2880">
          <cell r="A2880" t="str">
            <v>2004</v>
          </cell>
          <cell r="B2880" t="str">
            <v>SK</v>
          </cell>
          <cell r="C2880" t="str">
            <v>TOTAL</v>
          </cell>
          <cell r="D2880" t="str">
            <v>A00</v>
          </cell>
          <cell r="E2880" t="str">
            <v>FTE</v>
          </cell>
          <cell r="F2880" t="str">
            <v>T</v>
          </cell>
          <cell r="G2880" t="str">
            <v>TOTAL</v>
          </cell>
          <cell r="H2880" t="str">
            <v>RSE</v>
          </cell>
          <cell r="I2880">
            <v>10718</v>
          </cell>
          <cell r="K2880" t="str">
            <v>MS</v>
          </cell>
          <cell r="M2880" t="str">
            <v>V</v>
          </cell>
          <cell r="N2880">
            <v>38616.774722222224</v>
          </cell>
          <cell r="O2880" t="str">
            <v>gchateaug</v>
          </cell>
          <cell r="P2880">
            <v>38681.438472222224</v>
          </cell>
        </row>
        <row r="2881">
          <cell r="A2881" t="str">
            <v>2003</v>
          </cell>
          <cell r="B2881" t="str">
            <v>EE</v>
          </cell>
          <cell r="C2881" t="str">
            <v>NA_SC</v>
          </cell>
          <cell r="D2881" t="str">
            <v>A00</v>
          </cell>
          <cell r="E2881" t="str">
            <v>FTE</v>
          </cell>
          <cell r="F2881" t="str">
            <v>T</v>
          </cell>
          <cell r="G2881" t="str">
            <v>TOTAL</v>
          </cell>
          <cell r="H2881" t="str">
            <v>RSE</v>
          </cell>
          <cell r="I2881">
            <v>791</v>
          </cell>
          <cell r="K2881" t="str">
            <v>MS</v>
          </cell>
          <cell r="M2881" t="str">
            <v>V</v>
          </cell>
          <cell r="N2881">
            <v>38616.774722222224</v>
          </cell>
          <cell r="O2881" t="str">
            <v>gchateaug</v>
          </cell>
          <cell r="P2881">
            <v>38681.438460648147</v>
          </cell>
        </row>
        <row r="2882">
          <cell r="A2882" t="str">
            <v>2002</v>
          </cell>
          <cell r="B2882" t="str">
            <v>BG</v>
          </cell>
          <cell r="C2882" t="str">
            <v>NSE</v>
          </cell>
          <cell r="D2882" t="str">
            <v>A00</v>
          </cell>
          <cell r="E2882" t="str">
            <v>FTE</v>
          </cell>
          <cell r="F2882" t="str">
            <v>T</v>
          </cell>
          <cell r="G2882" t="str">
            <v>TOTAL</v>
          </cell>
          <cell r="H2882" t="str">
            <v>RSE</v>
          </cell>
          <cell r="I2882">
            <v>7570</v>
          </cell>
          <cell r="K2882" t="str">
            <v>MS</v>
          </cell>
          <cell r="M2882" t="str">
            <v>V</v>
          </cell>
          <cell r="N2882">
            <v>38616.774618055555</v>
          </cell>
          <cell r="O2882" t="str">
            <v>gchateaug</v>
          </cell>
          <cell r="P2882">
            <v>38681.438148148147</v>
          </cell>
          <cell r="Q2882" t="str">
            <v>gchateaug</v>
          </cell>
        </row>
        <row r="2883">
          <cell r="A2883" t="str">
            <v>2002</v>
          </cell>
          <cell r="B2883" t="str">
            <v>HU</v>
          </cell>
          <cell r="C2883" t="str">
            <v>NSE</v>
          </cell>
          <cell r="D2883" t="str">
            <v>A00</v>
          </cell>
          <cell r="E2883" t="str">
            <v>FTE</v>
          </cell>
          <cell r="F2883" t="str">
            <v>T</v>
          </cell>
          <cell r="G2883" t="str">
            <v>TOTAL</v>
          </cell>
          <cell r="H2883" t="str">
            <v>RSE</v>
          </cell>
          <cell r="I2883">
            <v>10548</v>
          </cell>
          <cell r="K2883" t="str">
            <v>MS</v>
          </cell>
          <cell r="M2883" t="str">
            <v>V</v>
          </cell>
          <cell r="N2883">
            <v>38616.774641203701</v>
          </cell>
          <cell r="O2883" t="str">
            <v>gchateaug</v>
          </cell>
          <cell r="P2883">
            <v>38681.438287037039</v>
          </cell>
        </row>
        <row r="2884">
          <cell r="A2884" t="str">
            <v>2003</v>
          </cell>
          <cell r="B2884" t="str">
            <v>BG</v>
          </cell>
          <cell r="C2884" t="str">
            <v>AG_SC</v>
          </cell>
          <cell r="D2884" t="str">
            <v>A00</v>
          </cell>
          <cell r="E2884" t="str">
            <v>FTE</v>
          </cell>
          <cell r="F2884" t="str">
            <v>T</v>
          </cell>
          <cell r="G2884" t="str">
            <v>TOTAL</v>
          </cell>
          <cell r="H2884" t="str">
            <v>RSE</v>
          </cell>
          <cell r="I2884">
            <v>1087</v>
          </cell>
          <cell r="K2884" t="str">
            <v>MS</v>
          </cell>
          <cell r="M2884" t="str">
            <v>V</v>
          </cell>
          <cell r="N2884">
            <v>38616.774641203701</v>
          </cell>
          <cell r="O2884" t="str">
            <v>gchateaug</v>
          </cell>
          <cell r="P2884">
            <v>38681.438449074078</v>
          </cell>
        </row>
        <row r="2885">
          <cell r="A2885" t="str">
            <v>2002</v>
          </cell>
          <cell r="B2885" t="str">
            <v>MT</v>
          </cell>
          <cell r="C2885" t="str">
            <v>EN_TE</v>
          </cell>
          <cell r="D2885" t="str">
            <v>A00</v>
          </cell>
          <cell r="E2885" t="str">
            <v>FTE</v>
          </cell>
          <cell r="F2885" t="str">
            <v>T</v>
          </cell>
          <cell r="G2885" t="str">
            <v>TOTAL</v>
          </cell>
          <cell r="H2885" t="str">
            <v>RSE</v>
          </cell>
          <cell r="I2885">
            <v>61.3</v>
          </cell>
          <cell r="K2885" t="str">
            <v>MS</v>
          </cell>
          <cell r="M2885" t="str">
            <v>V</v>
          </cell>
          <cell r="N2885">
            <v>38616.774664351855</v>
          </cell>
          <cell r="O2885" t="str">
            <v>gchateaug</v>
          </cell>
          <cell r="P2885">
            <v>38681.438321759262</v>
          </cell>
        </row>
        <row r="2886">
          <cell r="A2886" t="str">
            <v>2003</v>
          </cell>
          <cell r="B2886" t="str">
            <v>CY</v>
          </cell>
          <cell r="C2886" t="str">
            <v>NOT_CLAS</v>
          </cell>
          <cell r="D2886" t="str">
            <v>A00</v>
          </cell>
          <cell r="E2886" t="str">
            <v>FTE</v>
          </cell>
          <cell r="F2886" t="str">
            <v>T</v>
          </cell>
          <cell r="G2886" t="str">
            <v>TOTAL</v>
          </cell>
          <cell r="H2886" t="str">
            <v>RSE</v>
          </cell>
          <cell r="J2886" t="str">
            <v>-</v>
          </cell>
          <cell r="K2886" t="str">
            <v>MS</v>
          </cell>
          <cell r="M2886" t="str">
            <v>V</v>
          </cell>
          <cell r="N2886">
            <v>38616.774664351855</v>
          </cell>
          <cell r="O2886" t="str">
            <v>gchateaug</v>
          </cell>
          <cell r="P2886">
            <v>38681.438449074078</v>
          </cell>
        </row>
        <row r="2887">
          <cell r="A2887" t="str">
            <v>2003</v>
          </cell>
          <cell r="B2887" t="str">
            <v>SK</v>
          </cell>
          <cell r="C2887" t="str">
            <v>NA_SC</v>
          </cell>
          <cell r="D2887" t="str">
            <v>A00</v>
          </cell>
          <cell r="E2887" t="str">
            <v>FTE</v>
          </cell>
          <cell r="F2887" t="str">
            <v>T</v>
          </cell>
          <cell r="G2887" t="str">
            <v>TOTAL</v>
          </cell>
          <cell r="H2887" t="str">
            <v>RSE</v>
          </cell>
          <cell r="I2887">
            <v>2963</v>
          </cell>
          <cell r="K2887" t="str">
            <v>MS</v>
          </cell>
          <cell r="M2887" t="str">
            <v>V</v>
          </cell>
          <cell r="N2887">
            <v>38616.774687500001</v>
          </cell>
          <cell r="O2887" t="str">
            <v>gchateaug</v>
          </cell>
          <cell r="P2887">
            <v>38681.438472222224</v>
          </cell>
        </row>
        <row r="2888">
          <cell r="A2888" t="str">
            <v>2003</v>
          </cell>
          <cell r="B2888" t="str">
            <v>CZ</v>
          </cell>
          <cell r="C2888" t="str">
            <v>SO_SC</v>
          </cell>
          <cell r="D2888" t="str">
            <v>A00</v>
          </cell>
          <cell r="E2888" t="str">
            <v>FTE</v>
          </cell>
          <cell r="F2888" t="str">
            <v>T</v>
          </cell>
          <cell r="G2888" t="str">
            <v>TOTAL</v>
          </cell>
          <cell r="H2888" t="str">
            <v>RSE</v>
          </cell>
          <cell r="I2888">
            <v>1136</v>
          </cell>
          <cell r="K2888" t="str">
            <v>MS</v>
          </cell>
          <cell r="M2888" t="str">
            <v>V</v>
          </cell>
          <cell r="N2888">
            <v>38616.774687500001</v>
          </cell>
          <cell r="O2888" t="str">
            <v>gchateaug</v>
          </cell>
          <cell r="P2888">
            <v>38681.438449074078</v>
          </cell>
        </row>
        <row r="2889">
          <cell r="A2889" t="str">
            <v>2003</v>
          </cell>
          <cell r="B2889" t="str">
            <v>PT</v>
          </cell>
          <cell r="C2889" t="str">
            <v>NA_SC</v>
          </cell>
          <cell r="D2889" t="str">
            <v>A00</v>
          </cell>
          <cell r="E2889" t="str">
            <v>FTE</v>
          </cell>
          <cell r="F2889" t="str">
            <v>T</v>
          </cell>
          <cell r="G2889" t="str">
            <v>TOTAL</v>
          </cell>
          <cell r="H2889" t="str">
            <v>RSE</v>
          </cell>
          <cell r="I2889">
            <v>5554.4</v>
          </cell>
          <cell r="K2889" t="str">
            <v>MS</v>
          </cell>
          <cell r="M2889" t="str">
            <v>V</v>
          </cell>
          <cell r="N2889">
            <v>38616.774699074071</v>
          </cell>
          <cell r="O2889" t="str">
            <v>gchateaug</v>
          </cell>
          <cell r="P2889">
            <v>38681.438460648147</v>
          </cell>
        </row>
        <row r="2890">
          <cell r="A2890" t="str">
            <v>2003</v>
          </cell>
          <cell r="B2890" t="str">
            <v>PT</v>
          </cell>
          <cell r="C2890" t="str">
            <v>NOT_CLAS</v>
          </cell>
          <cell r="D2890" t="str">
            <v>A00</v>
          </cell>
          <cell r="E2890" t="str">
            <v>FTE</v>
          </cell>
          <cell r="F2890" t="str">
            <v>T</v>
          </cell>
          <cell r="G2890" t="str">
            <v>TOTAL</v>
          </cell>
          <cell r="H2890" t="str">
            <v>RSE</v>
          </cell>
          <cell r="I2890">
            <v>983.8</v>
          </cell>
          <cell r="K2890" t="str">
            <v>MS</v>
          </cell>
          <cell r="M2890" t="str">
            <v>V</v>
          </cell>
          <cell r="N2890">
            <v>38616.774699074071</v>
          </cell>
          <cell r="O2890" t="str">
            <v>gchateaug</v>
          </cell>
          <cell r="P2890">
            <v>38681.438460648147</v>
          </cell>
        </row>
        <row r="2891">
          <cell r="A2891" t="str">
            <v>2003</v>
          </cell>
          <cell r="B2891" t="str">
            <v>EE</v>
          </cell>
          <cell r="C2891" t="str">
            <v>NOT_CLAS</v>
          </cell>
          <cell r="D2891" t="str">
            <v>A00</v>
          </cell>
          <cell r="E2891" t="str">
            <v>FTE</v>
          </cell>
          <cell r="F2891" t="str">
            <v>T</v>
          </cell>
          <cell r="G2891" t="str">
            <v>TOTAL</v>
          </cell>
          <cell r="H2891" t="str">
            <v>RSE</v>
          </cell>
          <cell r="I2891">
            <v>505</v>
          </cell>
          <cell r="K2891" t="str">
            <v>MS</v>
          </cell>
          <cell r="M2891" t="str">
            <v>V</v>
          </cell>
          <cell r="N2891">
            <v>38616.774722222224</v>
          </cell>
          <cell r="O2891" t="str">
            <v>gchateaug</v>
          </cell>
          <cell r="P2891">
            <v>38681.438460648147</v>
          </cell>
        </row>
        <row r="2892">
          <cell r="A2892" t="str">
            <v>2003</v>
          </cell>
          <cell r="B2892" t="str">
            <v>EE</v>
          </cell>
          <cell r="C2892" t="str">
            <v>NSE</v>
          </cell>
          <cell r="D2892" t="str">
            <v>A00</v>
          </cell>
          <cell r="E2892" t="str">
            <v>FTE</v>
          </cell>
          <cell r="F2892" t="str">
            <v>T</v>
          </cell>
          <cell r="G2892" t="str">
            <v>TOTAL</v>
          </cell>
          <cell r="H2892" t="str">
            <v>RSE</v>
          </cell>
          <cell r="I2892">
            <v>1666</v>
          </cell>
          <cell r="K2892" t="str">
            <v>MS</v>
          </cell>
          <cell r="M2892" t="str">
            <v>V</v>
          </cell>
          <cell r="N2892">
            <v>38616.774722222224</v>
          </cell>
          <cell r="O2892" t="str">
            <v>gchateaug</v>
          </cell>
          <cell r="P2892">
            <v>38681.438460648147</v>
          </cell>
        </row>
        <row r="2893">
          <cell r="A2893" t="str">
            <v>2003</v>
          </cell>
          <cell r="B2893" t="str">
            <v>LT</v>
          </cell>
          <cell r="C2893" t="str">
            <v>HUM</v>
          </cell>
          <cell r="D2893" t="str">
            <v>A00</v>
          </cell>
          <cell r="E2893" t="str">
            <v>FTE</v>
          </cell>
          <cell r="F2893" t="str">
            <v>T</v>
          </cell>
          <cell r="G2893" t="str">
            <v>TOTAL</v>
          </cell>
          <cell r="H2893" t="str">
            <v>RSE</v>
          </cell>
          <cell r="I2893">
            <v>1084</v>
          </cell>
          <cell r="K2893" t="str">
            <v>MS</v>
          </cell>
          <cell r="M2893" t="str">
            <v>V</v>
          </cell>
          <cell r="N2893">
            <v>38616.774722222224</v>
          </cell>
          <cell r="O2893" t="str">
            <v>gchateaug</v>
          </cell>
          <cell r="P2893">
            <v>38681.438460648147</v>
          </cell>
        </row>
        <row r="2894">
          <cell r="A2894" t="str">
            <v>2002</v>
          </cell>
          <cell r="B2894" t="str">
            <v>BG</v>
          </cell>
          <cell r="C2894" t="str">
            <v>SSH</v>
          </cell>
          <cell r="D2894" t="str">
            <v>A00</v>
          </cell>
          <cell r="E2894" t="str">
            <v>FTE</v>
          </cell>
          <cell r="F2894" t="str">
            <v>T</v>
          </cell>
          <cell r="G2894" t="str">
            <v>TOTAL</v>
          </cell>
          <cell r="H2894" t="str">
            <v>RSE</v>
          </cell>
          <cell r="I2894">
            <v>1653</v>
          </cell>
          <cell r="K2894" t="str">
            <v>MS</v>
          </cell>
          <cell r="M2894" t="str">
            <v>V</v>
          </cell>
          <cell r="N2894">
            <v>38616.774618055555</v>
          </cell>
          <cell r="O2894" t="str">
            <v>gchateaug</v>
          </cell>
          <cell r="P2894">
            <v>38681.438159722224</v>
          </cell>
          <cell r="Q2894" t="str">
            <v>gchateaug</v>
          </cell>
        </row>
        <row r="2895">
          <cell r="A2895" t="str">
            <v>2002</v>
          </cell>
          <cell r="B2895" t="str">
            <v>HU</v>
          </cell>
          <cell r="C2895" t="str">
            <v>SSH</v>
          </cell>
          <cell r="D2895" t="str">
            <v>A00</v>
          </cell>
          <cell r="E2895" t="str">
            <v>FTE</v>
          </cell>
          <cell r="F2895" t="str">
            <v>T</v>
          </cell>
          <cell r="G2895" t="str">
            <v>TOTAL</v>
          </cell>
          <cell r="H2895" t="str">
            <v>RSE</v>
          </cell>
          <cell r="I2895">
            <v>4417</v>
          </cell>
          <cell r="K2895" t="str">
            <v>MS</v>
          </cell>
          <cell r="M2895" t="str">
            <v>V</v>
          </cell>
          <cell r="N2895">
            <v>38616.774641203701</v>
          </cell>
          <cell r="O2895" t="str">
            <v>gchateaug</v>
          </cell>
          <cell r="P2895">
            <v>38681.438287037039</v>
          </cell>
        </row>
        <row r="2896">
          <cell r="A2896" t="str">
            <v>2002</v>
          </cell>
          <cell r="B2896" t="str">
            <v>RO</v>
          </cell>
          <cell r="C2896" t="str">
            <v>NSE</v>
          </cell>
          <cell r="D2896" t="str">
            <v>A00</v>
          </cell>
          <cell r="E2896" t="str">
            <v>FTE</v>
          </cell>
          <cell r="F2896" t="str">
            <v>T</v>
          </cell>
          <cell r="G2896" t="str">
            <v>TOTAL</v>
          </cell>
          <cell r="H2896" t="str">
            <v>RSE</v>
          </cell>
          <cell r="I2896">
            <v>17969</v>
          </cell>
          <cell r="K2896" t="str">
            <v>MS</v>
          </cell>
          <cell r="M2896" t="str">
            <v>V</v>
          </cell>
          <cell r="N2896">
            <v>38616.774652777778</v>
          </cell>
          <cell r="O2896" t="str">
            <v>gchateaug</v>
          </cell>
          <cell r="P2896">
            <v>38681.438379629632</v>
          </cell>
          <cell r="Q2896" t="str">
            <v>gchateaug</v>
          </cell>
        </row>
        <row r="2897">
          <cell r="A2897" t="str">
            <v>2003</v>
          </cell>
          <cell r="B2897" t="str">
            <v>CY</v>
          </cell>
          <cell r="C2897" t="str">
            <v>NSE</v>
          </cell>
          <cell r="D2897" t="str">
            <v>A00</v>
          </cell>
          <cell r="E2897" t="str">
            <v>FTE</v>
          </cell>
          <cell r="F2897" t="str">
            <v>T</v>
          </cell>
          <cell r="G2897" t="str">
            <v>TOTAL</v>
          </cell>
          <cell r="H2897" t="str">
            <v>RSE</v>
          </cell>
          <cell r="I2897">
            <v>327.2</v>
          </cell>
          <cell r="K2897" t="str">
            <v>MS</v>
          </cell>
          <cell r="M2897" t="str">
            <v>V</v>
          </cell>
          <cell r="N2897">
            <v>38616.774664351855</v>
          </cell>
          <cell r="O2897" t="str">
            <v>gchateaug</v>
          </cell>
          <cell r="P2897">
            <v>38681.438449074078</v>
          </cell>
          <cell r="Q2897" t="str">
            <v>gchateaug</v>
          </cell>
        </row>
        <row r="2898">
          <cell r="A2898" t="str">
            <v>2003</v>
          </cell>
          <cell r="B2898" t="str">
            <v>HR</v>
          </cell>
          <cell r="C2898" t="str">
            <v>ME_SC</v>
          </cell>
          <cell r="D2898" t="str">
            <v>A00</v>
          </cell>
          <cell r="E2898" t="str">
            <v>FTE</v>
          </cell>
          <cell r="F2898" t="str">
            <v>T</v>
          </cell>
          <cell r="G2898" t="str">
            <v>TOTAL</v>
          </cell>
          <cell r="H2898" t="str">
            <v>RSE</v>
          </cell>
          <cell r="I2898">
            <v>1383</v>
          </cell>
          <cell r="K2898" t="str">
            <v>MS</v>
          </cell>
          <cell r="M2898" t="str">
            <v>V</v>
          </cell>
          <cell r="N2898">
            <v>38616.774687500001</v>
          </cell>
          <cell r="O2898" t="str">
            <v>gchateaug</v>
          </cell>
          <cell r="P2898">
            <v>38681.438460648147</v>
          </cell>
        </row>
        <row r="2899">
          <cell r="A2899" t="str">
            <v>2003</v>
          </cell>
          <cell r="B2899" t="str">
            <v>HR</v>
          </cell>
          <cell r="C2899" t="str">
            <v>NA_SC</v>
          </cell>
          <cell r="D2899" t="str">
            <v>A00</v>
          </cell>
          <cell r="E2899" t="str">
            <v>FTE</v>
          </cell>
          <cell r="F2899" t="str">
            <v>T</v>
          </cell>
          <cell r="G2899" t="str">
            <v>TOTAL</v>
          </cell>
          <cell r="H2899" t="str">
            <v>RSE</v>
          </cell>
          <cell r="I2899">
            <v>1306</v>
          </cell>
          <cell r="K2899" t="str">
            <v>MS</v>
          </cell>
          <cell r="M2899" t="str">
            <v>V</v>
          </cell>
          <cell r="N2899">
            <v>38616.774687500001</v>
          </cell>
          <cell r="O2899" t="str">
            <v>gchateaug</v>
          </cell>
          <cell r="P2899">
            <v>38681.438460648147</v>
          </cell>
        </row>
        <row r="2900">
          <cell r="A2900" t="str">
            <v>2003</v>
          </cell>
          <cell r="B2900" t="str">
            <v>NL</v>
          </cell>
          <cell r="C2900" t="str">
            <v>TOTAL</v>
          </cell>
          <cell r="D2900" t="str">
            <v>A00</v>
          </cell>
          <cell r="E2900" t="str">
            <v>FTE</v>
          </cell>
          <cell r="F2900" t="str">
            <v>T</v>
          </cell>
          <cell r="G2900" t="str">
            <v>TOTAL</v>
          </cell>
          <cell r="H2900" t="str">
            <v>RSE</v>
          </cell>
          <cell r="I2900">
            <v>37928</v>
          </cell>
          <cell r="K2900" t="str">
            <v>MS</v>
          </cell>
          <cell r="M2900" t="str">
            <v>V</v>
          </cell>
          <cell r="N2900">
            <v>38616.774687500001</v>
          </cell>
          <cell r="O2900" t="str">
            <v>gchateaug</v>
          </cell>
          <cell r="P2900">
            <v>38681.438460648147</v>
          </cell>
        </row>
        <row r="2901">
          <cell r="A2901" t="str">
            <v>2003</v>
          </cell>
          <cell r="B2901" t="str">
            <v>LT</v>
          </cell>
          <cell r="C2901" t="str">
            <v>ME_SC</v>
          </cell>
          <cell r="D2901" t="str">
            <v>A00</v>
          </cell>
          <cell r="E2901" t="str">
            <v>FTE</v>
          </cell>
          <cell r="F2901" t="str">
            <v>T</v>
          </cell>
          <cell r="G2901" t="str">
            <v>TOTAL</v>
          </cell>
          <cell r="H2901" t="str">
            <v>RSE</v>
          </cell>
          <cell r="I2901">
            <v>741</v>
          </cell>
          <cell r="K2901" t="str">
            <v>MS</v>
          </cell>
          <cell r="M2901" t="str">
            <v>V</v>
          </cell>
          <cell r="N2901">
            <v>38616.774722222224</v>
          </cell>
          <cell r="O2901" t="str">
            <v>gchateaug</v>
          </cell>
          <cell r="P2901">
            <v>38681.438460648147</v>
          </cell>
        </row>
        <row r="2902">
          <cell r="A2902" t="str">
            <v>2003</v>
          </cell>
          <cell r="B2902" t="str">
            <v>LT</v>
          </cell>
          <cell r="C2902" t="str">
            <v>NA_SC</v>
          </cell>
          <cell r="D2902" t="str">
            <v>A00</v>
          </cell>
          <cell r="E2902" t="str">
            <v>FTE</v>
          </cell>
          <cell r="F2902" t="str">
            <v>T</v>
          </cell>
          <cell r="G2902" t="str">
            <v>TOTAL</v>
          </cell>
          <cell r="H2902" t="str">
            <v>RSE</v>
          </cell>
          <cell r="I2902">
            <v>1784</v>
          </cell>
          <cell r="K2902" t="str">
            <v>MS</v>
          </cell>
          <cell r="M2902" t="str">
            <v>V</v>
          </cell>
          <cell r="N2902">
            <v>38616.774722222224</v>
          </cell>
          <cell r="O2902" t="str">
            <v>gchateaug</v>
          </cell>
          <cell r="P2902">
            <v>38681.438460648147</v>
          </cell>
        </row>
        <row r="2903">
          <cell r="A2903" t="str">
            <v>2003</v>
          </cell>
          <cell r="B2903" t="str">
            <v>LT</v>
          </cell>
          <cell r="C2903" t="str">
            <v>NOT_CLAS</v>
          </cell>
          <cell r="D2903" t="str">
            <v>A00</v>
          </cell>
          <cell r="E2903" t="str">
            <v>FTE</v>
          </cell>
          <cell r="F2903" t="str">
            <v>T</v>
          </cell>
          <cell r="G2903" t="str">
            <v>TOTAL</v>
          </cell>
          <cell r="H2903" t="str">
            <v>RSE</v>
          </cell>
          <cell r="I2903">
            <v>442</v>
          </cell>
          <cell r="K2903" t="str">
            <v>MS</v>
          </cell>
          <cell r="M2903" t="str">
            <v>V</v>
          </cell>
          <cell r="N2903">
            <v>38616.774722222224</v>
          </cell>
          <cell r="O2903" t="str">
            <v>gchateaug</v>
          </cell>
          <cell r="P2903">
            <v>38681.438460648147</v>
          </cell>
        </row>
        <row r="2904">
          <cell r="A2904" t="str">
            <v>2003</v>
          </cell>
          <cell r="B2904" t="str">
            <v>RO</v>
          </cell>
          <cell r="C2904" t="str">
            <v>NSE</v>
          </cell>
          <cell r="D2904" t="str">
            <v>A00</v>
          </cell>
          <cell r="E2904" t="str">
            <v>FTE</v>
          </cell>
          <cell r="F2904" t="str">
            <v>T</v>
          </cell>
          <cell r="G2904" t="str">
            <v>TOTAL</v>
          </cell>
          <cell r="H2904" t="str">
            <v>RSE</v>
          </cell>
          <cell r="I2904">
            <v>18780</v>
          </cell>
          <cell r="K2904" t="str">
            <v>MS</v>
          </cell>
          <cell r="M2904" t="str">
            <v>V</v>
          </cell>
          <cell r="N2904">
            <v>38616.774722222224</v>
          </cell>
          <cell r="O2904" t="str">
            <v>gchateaug</v>
          </cell>
          <cell r="P2904">
            <v>38681.438460648147</v>
          </cell>
          <cell r="Q2904" t="str">
            <v>gchateaug</v>
          </cell>
        </row>
        <row r="2905">
          <cell r="A2905" t="str">
            <v>2003</v>
          </cell>
          <cell r="B2905" t="str">
            <v>BG</v>
          </cell>
          <cell r="C2905" t="str">
            <v>EN_TE</v>
          </cell>
          <cell r="D2905" t="str">
            <v>A00</v>
          </cell>
          <cell r="E2905" t="str">
            <v>FTE</v>
          </cell>
          <cell r="F2905" t="str">
            <v>T</v>
          </cell>
          <cell r="G2905" t="str">
            <v>TOTAL</v>
          </cell>
          <cell r="H2905" t="str">
            <v>RSE</v>
          </cell>
          <cell r="I2905">
            <v>2996</v>
          </cell>
          <cell r="K2905" t="str">
            <v>MS</v>
          </cell>
          <cell r="M2905" t="str">
            <v>V</v>
          </cell>
          <cell r="N2905">
            <v>38616.774652777778</v>
          </cell>
          <cell r="O2905" t="str">
            <v>gchateaug</v>
          </cell>
          <cell r="P2905">
            <v>38681.438449074078</v>
          </cell>
        </row>
        <row r="2906">
          <cell r="A2906" t="str">
            <v>2003</v>
          </cell>
          <cell r="B2906" t="str">
            <v>BG</v>
          </cell>
          <cell r="C2906" t="str">
            <v>HUM</v>
          </cell>
          <cell r="D2906" t="str">
            <v>A00</v>
          </cell>
          <cell r="E2906" t="str">
            <v>FTE</v>
          </cell>
          <cell r="F2906" t="str">
            <v>T</v>
          </cell>
          <cell r="G2906" t="str">
            <v>TOTAL</v>
          </cell>
          <cell r="H2906" t="str">
            <v>RSE</v>
          </cell>
          <cell r="I2906">
            <v>905</v>
          </cell>
          <cell r="K2906" t="str">
            <v>MS</v>
          </cell>
          <cell r="M2906" t="str">
            <v>V</v>
          </cell>
          <cell r="N2906">
            <v>38616.774652777778</v>
          </cell>
          <cell r="O2906" t="str">
            <v>gchateaug</v>
          </cell>
          <cell r="P2906">
            <v>38681.438449074078</v>
          </cell>
        </row>
        <row r="2907">
          <cell r="A2907" t="str">
            <v>2002</v>
          </cell>
          <cell r="B2907" t="str">
            <v>MT</v>
          </cell>
          <cell r="C2907" t="str">
            <v>HUM</v>
          </cell>
          <cell r="D2907" t="str">
            <v>A00</v>
          </cell>
          <cell r="E2907" t="str">
            <v>FTE</v>
          </cell>
          <cell r="F2907" t="str">
            <v>T</v>
          </cell>
          <cell r="G2907" t="str">
            <v>TOTAL</v>
          </cell>
          <cell r="H2907" t="str">
            <v>RSE</v>
          </cell>
          <cell r="I2907">
            <v>29.3</v>
          </cell>
          <cell r="K2907" t="str">
            <v>MS</v>
          </cell>
          <cell r="M2907" t="str">
            <v>V</v>
          </cell>
          <cell r="N2907">
            <v>38616.774664351855</v>
          </cell>
          <cell r="O2907" t="str">
            <v>gchateaug</v>
          </cell>
          <cell r="P2907">
            <v>38681.438321759262</v>
          </cell>
        </row>
        <row r="2908">
          <cell r="A2908" t="str">
            <v>2002</v>
          </cell>
          <cell r="B2908" t="str">
            <v>MT</v>
          </cell>
          <cell r="C2908" t="str">
            <v>ME_SC</v>
          </cell>
          <cell r="D2908" t="str">
            <v>A00</v>
          </cell>
          <cell r="E2908" t="str">
            <v>FTE</v>
          </cell>
          <cell r="F2908" t="str">
            <v>T</v>
          </cell>
          <cell r="G2908" t="str">
            <v>TOTAL</v>
          </cell>
          <cell r="H2908" t="str">
            <v>RSE</v>
          </cell>
          <cell r="I2908">
            <v>71.7</v>
          </cell>
          <cell r="K2908" t="str">
            <v>MS</v>
          </cell>
          <cell r="M2908" t="str">
            <v>V</v>
          </cell>
          <cell r="N2908">
            <v>38616.774664351855</v>
          </cell>
          <cell r="O2908" t="str">
            <v>gchateaug</v>
          </cell>
          <cell r="P2908">
            <v>38681.438321759262</v>
          </cell>
        </row>
        <row r="2909">
          <cell r="A2909" t="str">
            <v>2002</v>
          </cell>
          <cell r="B2909" t="str">
            <v>MT</v>
          </cell>
          <cell r="C2909" t="str">
            <v>NA_SC</v>
          </cell>
          <cell r="D2909" t="str">
            <v>A00</v>
          </cell>
          <cell r="E2909" t="str">
            <v>FTE</v>
          </cell>
          <cell r="F2909" t="str">
            <v>T</v>
          </cell>
          <cell r="G2909" t="str">
            <v>TOTAL</v>
          </cell>
          <cell r="H2909" t="str">
            <v>RSE</v>
          </cell>
          <cell r="I2909">
            <v>28</v>
          </cell>
          <cell r="K2909" t="str">
            <v>MS</v>
          </cell>
          <cell r="M2909" t="str">
            <v>V</v>
          </cell>
          <cell r="N2909">
            <v>38616.774664351855</v>
          </cell>
          <cell r="O2909" t="str">
            <v>gchateaug</v>
          </cell>
          <cell r="P2909">
            <v>38681.438321759262</v>
          </cell>
        </row>
        <row r="2910">
          <cell r="A2910" t="str">
            <v>2003</v>
          </cell>
          <cell r="B2910" t="str">
            <v>EE</v>
          </cell>
          <cell r="C2910" t="str">
            <v>TOTAL</v>
          </cell>
          <cell r="D2910" t="str">
            <v>A00</v>
          </cell>
          <cell r="E2910" t="str">
            <v>FTE</v>
          </cell>
          <cell r="F2910" t="str">
            <v>T</v>
          </cell>
          <cell r="G2910" t="str">
            <v>TOTAL</v>
          </cell>
          <cell r="H2910" t="str">
            <v>RSE</v>
          </cell>
          <cell r="I2910">
            <v>3017</v>
          </cell>
          <cell r="K2910" t="str">
            <v>MS</v>
          </cell>
          <cell r="M2910" t="str">
            <v>V</v>
          </cell>
          <cell r="N2910">
            <v>38616.774664351855</v>
          </cell>
          <cell r="O2910" t="str">
            <v>gchateaug</v>
          </cell>
          <cell r="P2910">
            <v>38681.438460648147</v>
          </cell>
        </row>
        <row r="2911">
          <cell r="A2911" t="str">
            <v>2003</v>
          </cell>
          <cell r="B2911" t="str">
            <v>HU</v>
          </cell>
          <cell r="C2911" t="str">
            <v>SO_SC</v>
          </cell>
          <cell r="D2911" t="str">
            <v>A00</v>
          </cell>
          <cell r="E2911" t="str">
            <v>FTE</v>
          </cell>
          <cell r="F2911" t="str">
            <v>T</v>
          </cell>
          <cell r="G2911" t="str">
            <v>TOTAL</v>
          </cell>
          <cell r="H2911" t="str">
            <v>RSE</v>
          </cell>
          <cell r="I2911">
            <v>1842</v>
          </cell>
          <cell r="K2911" t="str">
            <v>MS</v>
          </cell>
          <cell r="M2911" t="str">
            <v>V</v>
          </cell>
          <cell r="N2911">
            <v>38616.774710648147</v>
          </cell>
          <cell r="O2911" t="str">
            <v>gchateaug</v>
          </cell>
          <cell r="P2911">
            <v>38681.438460648147</v>
          </cell>
        </row>
        <row r="2912">
          <cell r="A2912" t="str">
            <v>2003</v>
          </cell>
          <cell r="B2912" t="str">
            <v>HU</v>
          </cell>
          <cell r="C2912" t="str">
            <v>SSH</v>
          </cell>
          <cell r="D2912" t="str">
            <v>A00</v>
          </cell>
          <cell r="E2912" t="str">
            <v>FTE</v>
          </cell>
          <cell r="F2912" t="str">
            <v>T</v>
          </cell>
          <cell r="G2912" t="str">
            <v>TOTAL</v>
          </cell>
          <cell r="H2912" t="str">
            <v>RSE</v>
          </cell>
          <cell r="I2912">
            <v>4326</v>
          </cell>
          <cell r="K2912" t="str">
            <v>MS</v>
          </cell>
          <cell r="M2912" t="str">
            <v>V</v>
          </cell>
          <cell r="N2912">
            <v>38616.774710648147</v>
          </cell>
          <cell r="O2912" t="str">
            <v>gchateaug</v>
          </cell>
          <cell r="P2912">
            <v>38681.438460648147</v>
          </cell>
        </row>
        <row r="2913">
          <cell r="A2913" t="str">
            <v>2003</v>
          </cell>
          <cell r="B2913" t="str">
            <v>RO</v>
          </cell>
          <cell r="C2913" t="str">
            <v>SO_SC</v>
          </cell>
          <cell r="D2913" t="str">
            <v>A00</v>
          </cell>
          <cell r="E2913" t="str">
            <v>FTE</v>
          </cell>
          <cell r="F2913" t="str">
            <v>T</v>
          </cell>
          <cell r="G2913" t="str">
            <v>TOTAL</v>
          </cell>
          <cell r="H2913" t="str">
            <v>RSE</v>
          </cell>
          <cell r="I2913">
            <v>1430</v>
          </cell>
          <cell r="K2913" t="str">
            <v>MS</v>
          </cell>
          <cell r="M2913" t="str">
            <v>V</v>
          </cell>
          <cell r="N2913">
            <v>38616.774722222224</v>
          </cell>
          <cell r="O2913" t="str">
            <v>gchateaug</v>
          </cell>
          <cell r="P2913">
            <v>38681.438460648147</v>
          </cell>
        </row>
        <row r="2914">
          <cell r="A2914" t="str">
            <v>2003</v>
          </cell>
          <cell r="B2914" t="str">
            <v>EE</v>
          </cell>
          <cell r="C2914" t="str">
            <v>SO_SC</v>
          </cell>
          <cell r="D2914" t="str">
            <v>A00</v>
          </cell>
          <cell r="E2914" t="str">
            <v>FTE</v>
          </cell>
          <cell r="F2914" t="str">
            <v>T</v>
          </cell>
          <cell r="G2914" t="str">
            <v>TOTAL</v>
          </cell>
          <cell r="H2914" t="str">
            <v>RSE</v>
          </cell>
          <cell r="I2914">
            <v>388</v>
          </cell>
          <cell r="K2914" t="str">
            <v>MS</v>
          </cell>
          <cell r="M2914" t="str">
            <v>V</v>
          </cell>
          <cell r="N2914">
            <v>38616.774722222224</v>
          </cell>
          <cell r="O2914" t="str">
            <v>gchateaug</v>
          </cell>
          <cell r="P2914">
            <v>38681.438460648147</v>
          </cell>
        </row>
        <row r="2915">
          <cell r="A2915" t="str">
            <v>2002</v>
          </cell>
          <cell r="B2915" t="str">
            <v>CY</v>
          </cell>
          <cell r="C2915" t="str">
            <v>NOT_CLAS</v>
          </cell>
          <cell r="D2915" t="str">
            <v>A00</v>
          </cell>
          <cell r="E2915" t="str">
            <v>FTE</v>
          </cell>
          <cell r="F2915" t="str">
            <v>T</v>
          </cell>
          <cell r="G2915" t="str">
            <v>TOTAL</v>
          </cell>
          <cell r="H2915" t="str">
            <v>RSE</v>
          </cell>
          <cell r="J2915" t="str">
            <v>-</v>
          </cell>
          <cell r="K2915" t="str">
            <v>MS</v>
          </cell>
          <cell r="M2915" t="str">
            <v>V</v>
          </cell>
          <cell r="N2915">
            <v>38616.774618055555</v>
          </cell>
          <cell r="O2915" t="str">
            <v>gchateaug</v>
          </cell>
          <cell r="P2915">
            <v>38681.43818287037</v>
          </cell>
        </row>
        <row r="2916">
          <cell r="A2916" t="str">
            <v>2003</v>
          </cell>
          <cell r="B2916" t="str">
            <v>LT</v>
          </cell>
          <cell r="C2916" t="str">
            <v>TOTAL</v>
          </cell>
          <cell r="D2916" t="str">
            <v>A00</v>
          </cell>
          <cell r="E2916" t="str">
            <v>FTE</v>
          </cell>
          <cell r="F2916" t="str">
            <v>T</v>
          </cell>
          <cell r="G2916" t="str">
            <v>TOTAL</v>
          </cell>
          <cell r="H2916" t="str">
            <v>RSE</v>
          </cell>
          <cell r="I2916">
            <v>6606</v>
          </cell>
          <cell r="K2916" t="str">
            <v>MS</v>
          </cell>
          <cell r="M2916" t="str">
            <v>V</v>
          </cell>
          <cell r="N2916">
            <v>38616.774664351855</v>
          </cell>
          <cell r="O2916" t="str">
            <v>gchateaug</v>
          </cell>
          <cell r="P2916">
            <v>38681.438460648147</v>
          </cell>
        </row>
        <row r="2917">
          <cell r="A2917" t="str">
            <v>2003</v>
          </cell>
          <cell r="B2917" t="str">
            <v>SK</v>
          </cell>
          <cell r="C2917" t="str">
            <v>NOT_CLAS</v>
          </cell>
          <cell r="D2917" t="str">
            <v>A00</v>
          </cell>
          <cell r="E2917" t="str">
            <v>FTE</v>
          </cell>
          <cell r="F2917" t="str">
            <v>T</v>
          </cell>
          <cell r="G2917" t="str">
            <v>TOTAL</v>
          </cell>
          <cell r="H2917" t="str">
            <v>RSE</v>
          </cell>
          <cell r="I2917">
            <v>0</v>
          </cell>
          <cell r="K2917" t="str">
            <v>MS</v>
          </cell>
          <cell r="M2917" t="str">
            <v>V</v>
          </cell>
          <cell r="N2917">
            <v>38616.774687500001</v>
          </cell>
          <cell r="O2917" t="str">
            <v>gchateaug</v>
          </cell>
          <cell r="P2917">
            <v>38681.438472222224</v>
          </cell>
        </row>
        <row r="2918">
          <cell r="A2918" t="str">
            <v>2003</v>
          </cell>
          <cell r="B2918" t="str">
            <v>CZ</v>
          </cell>
          <cell r="C2918" t="str">
            <v>SSH</v>
          </cell>
          <cell r="D2918" t="str">
            <v>A00</v>
          </cell>
          <cell r="E2918" t="str">
            <v>FTE</v>
          </cell>
          <cell r="F2918" t="str">
            <v>T</v>
          </cell>
          <cell r="G2918" t="str">
            <v>TOTAL</v>
          </cell>
          <cell r="H2918" t="str">
            <v>RSE</v>
          </cell>
          <cell r="I2918">
            <v>2161</v>
          </cell>
          <cell r="K2918" t="str">
            <v>MS</v>
          </cell>
          <cell r="M2918" t="str">
            <v>V</v>
          </cell>
          <cell r="N2918">
            <v>38616.774687500001</v>
          </cell>
          <cell r="O2918" t="str">
            <v>gchateaug</v>
          </cell>
          <cell r="P2918">
            <v>38681.438460648147</v>
          </cell>
          <cell r="Q2918" t="str">
            <v>gchateaug</v>
          </cell>
        </row>
        <row r="2919">
          <cell r="A2919" t="str">
            <v>2003</v>
          </cell>
          <cell r="B2919" t="str">
            <v>HU</v>
          </cell>
          <cell r="C2919" t="str">
            <v>TOTAL</v>
          </cell>
          <cell r="D2919" t="str">
            <v>A00</v>
          </cell>
          <cell r="E2919" t="str">
            <v>FTE</v>
          </cell>
          <cell r="F2919" t="str">
            <v>T</v>
          </cell>
          <cell r="G2919" t="str">
            <v>TOTAL</v>
          </cell>
          <cell r="H2919" t="str">
            <v>RSE</v>
          </cell>
          <cell r="I2919">
            <v>15180</v>
          </cell>
          <cell r="K2919" t="str">
            <v>MS</v>
          </cell>
          <cell r="M2919" t="str">
            <v>V</v>
          </cell>
          <cell r="N2919">
            <v>38616.774710648147</v>
          </cell>
          <cell r="O2919" t="str">
            <v>gchateaug</v>
          </cell>
          <cell r="P2919">
            <v>38681.438460648147</v>
          </cell>
        </row>
        <row r="2920">
          <cell r="A2920" t="str">
            <v>2003</v>
          </cell>
          <cell r="B2920" t="str">
            <v>PT</v>
          </cell>
          <cell r="C2920" t="str">
            <v>NSE</v>
          </cell>
          <cell r="D2920" t="str">
            <v>A00</v>
          </cell>
          <cell r="E2920" t="str">
            <v>FTE</v>
          </cell>
          <cell r="F2920" t="str">
            <v>T</v>
          </cell>
          <cell r="G2920" t="str">
            <v>TOTAL</v>
          </cell>
          <cell r="H2920" t="str">
            <v>RSE</v>
          </cell>
          <cell r="I2920">
            <v>14640.2</v>
          </cell>
          <cell r="K2920" t="str">
            <v>MS</v>
          </cell>
          <cell r="M2920" t="str">
            <v>V</v>
          </cell>
          <cell r="N2920">
            <v>38616.774710648147</v>
          </cell>
          <cell r="O2920" t="str">
            <v>gchateaug</v>
          </cell>
          <cell r="P2920">
            <v>38681.438460648147</v>
          </cell>
          <cell r="Q2920" t="str">
            <v>gchateaug</v>
          </cell>
        </row>
        <row r="2921">
          <cell r="A2921" t="str">
            <v>2003</v>
          </cell>
          <cell r="B2921" t="str">
            <v>EE</v>
          </cell>
          <cell r="C2921" t="str">
            <v>SSH</v>
          </cell>
          <cell r="D2921" t="str">
            <v>A00</v>
          </cell>
          <cell r="E2921" t="str">
            <v>FTE</v>
          </cell>
          <cell r="F2921" t="str">
            <v>T</v>
          </cell>
          <cell r="G2921" t="str">
            <v>TOTAL</v>
          </cell>
          <cell r="H2921" t="str">
            <v>RSE</v>
          </cell>
          <cell r="I2921">
            <v>846</v>
          </cell>
          <cell r="K2921" t="str">
            <v>MS</v>
          </cell>
          <cell r="M2921" t="str">
            <v>V</v>
          </cell>
          <cell r="N2921">
            <v>38616.774722222224</v>
          </cell>
          <cell r="O2921" t="str">
            <v>gchateaug</v>
          </cell>
          <cell r="P2921">
            <v>38681.438460648147</v>
          </cell>
        </row>
        <row r="2922">
          <cell r="A2922" t="str">
            <v>2003</v>
          </cell>
          <cell r="B2922" t="str">
            <v>LT</v>
          </cell>
          <cell r="C2922" t="str">
            <v>NSE</v>
          </cell>
          <cell r="D2922" t="str">
            <v>A00</v>
          </cell>
          <cell r="E2922" t="str">
            <v>FTE</v>
          </cell>
          <cell r="F2922" t="str">
            <v>T</v>
          </cell>
          <cell r="G2922" t="str">
            <v>TOTAL</v>
          </cell>
          <cell r="H2922" t="str">
            <v>RSE</v>
          </cell>
          <cell r="I2922">
            <v>4008</v>
          </cell>
          <cell r="K2922" t="str">
            <v>MS</v>
          </cell>
          <cell r="M2922" t="str">
            <v>V</v>
          </cell>
          <cell r="N2922">
            <v>38616.774722222224</v>
          </cell>
          <cell r="O2922" t="str">
            <v>gchateaug</v>
          </cell>
          <cell r="P2922">
            <v>38681.438460648147</v>
          </cell>
          <cell r="Q2922" t="str">
            <v>gchateaug</v>
          </cell>
        </row>
        <row r="2923">
          <cell r="A2923" t="str">
            <v>2003</v>
          </cell>
          <cell r="B2923" t="str">
            <v>LT</v>
          </cell>
          <cell r="C2923" t="str">
            <v>SO_SC</v>
          </cell>
          <cell r="D2923" t="str">
            <v>A00</v>
          </cell>
          <cell r="E2923" t="str">
            <v>FTE</v>
          </cell>
          <cell r="F2923" t="str">
            <v>T</v>
          </cell>
          <cell r="G2923" t="str">
            <v>TOTAL</v>
          </cell>
          <cell r="H2923" t="str">
            <v>RSE</v>
          </cell>
          <cell r="I2923">
            <v>1072</v>
          </cell>
          <cell r="K2923" t="str">
            <v>MS</v>
          </cell>
          <cell r="M2923" t="str">
            <v>V</v>
          </cell>
          <cell r="N2923">
            <v>38616.774722222224</v>
          </cell>
          <cell r="O2923" t="str">
            <v>gchateaug</v>
          </cell>
          <cell r="P2923">
            <v>38681.438460648147</v>
          </cell>
        </row>
        <row r="2924">
          <cell r="A2924" t="str">
            <v>2002</v>
          </cell>
          <cell r="B2924" t="str">
            <v>CY</v>
          </cell>
          <cell r="C2924" t="str">
            <v>NSE</v>
          </cell>
          <cell r="D2924" t="str">
            <v>A00</v>
          </cell>
          <cell r="E2924" t="str">
            <v>FTE</v>
          </cell>
          <cell r="F2924" t="str">
            <v>T</v>
          </cell>
          <cell r="G2924" t="str">
            <v>TOTAL</v>
          </cell>
          <cell r="H2924" t="str">
            <v>RSE</v>
          </cell>
          <cell r="I2924">
            <v>294.39999999999998</v>
          </cell>
          <cell r="K2924" t="str">
            <v>MS</v>
          </cell>
          <cell r="M2924" t="str">
            <v>V</v>
          </cell>
          <cell r="N2924">
            <v>38616.774618055555</v>
          </cell>
          <cell r="O2924" t="str">
            <v>gchateaug</v>
          </cell>
          <cell r="P2924">
            <v>38681.43818287037</v>
          </cell>
          <cell r="Q2924" t="str">
            <v>gchateaug</v>
          </cell>
        </row>
        <row r="2925">
          <cell r="A2925" t="str">
            <v>2002</v>
          </cell>
          <cell r="B2925" t="str">
            <v>CY</v>
          </cell>
          <cell r="C2925" t="str">
            <v>SSH</v>
          </cell>
          <cell r="D2925" t="str">
            <v>A00</v>
          </cell>
          <cell r="E2925" t="str">
            <v>FTE</v>
          </cell>
          <cell r="F2925" t="str">
            <v>T</v>
          </cell>
          <cell r="G2925" t="str">
            <v>TOTAL</v>
          </cell>
          <cell r="H2925" t="str">
            <v>RSE</v>
          </cell>
          <cell r="I2925">
            <v>140.30000000000001</v>
          </cell>
          <cell r="K2925" t="str">
            <v>MS</v>
          </cell>
          <cell r="M2925" t="str">
            <v>V</v>
          </cell>
          <cell r="N2925">
            <v>38616.774618055555</v>
          </cell>
          <cell r="O2925" t="str">
            <v>gchateaug</v>
          </cell>
          <cell r="P2925">
            <v>38681.43818287037</v>
          </cell>
          <cell r="Q2925" t="str">
            <v>gchateaug</v>
          </cell>
        </row>
        <row r="2926">
          <cell r="A2926" t="str">
            <v>2002</v>
          </cell>
          <cell r="B2926" t="str">
            <v>RO</v>
          </cell>
          <cell r="C2926" t="str">
            <v>SSH</v>
          </cell>
          <cell r="D2926" t="str">
            <v>A00</v>
          </cell>
          <cell r="E2926" t="str">
            <v>FTE</v>
          </cell>
          <cell r="F2926" t="str">
            <v>T</v>
          </cell>
          <cell r="G2926" t="str">
            <v>TOTAL</v>
          </cell>
          <cell r="H2926" t="str">
            <v>RSE</v>
          </cell>
          <cell r="I2926">
            <v>2317</v>
          </cell>
          <cell r="K2926" t="str">
            <v>MS</v>
          </cell>
          <cell r="M2926" t="str">
            <v>V</v>
          </cell>
          <cell r="N2926">
            <v>38616.774652777778</v>
          </cell>
          <cell r="O2926" t="str">
            <v>gchateaug</v>
          </cell>
          <cell r="P2926">
            <v>38681.438379629632</v>
          </cell>
          <cell r="Q2926" t="str">
            <v>gchateaug</v>
          </cell>
        </row>
        <row r="2927">
          <cell r="A2927" t="str">
            <v>2003</v>
          </cell>
          <cell r="B2927" t="str">
            <v>BG</v>
          </cell>
          <cell r="C2927" t="str">
            <v>ME_SC</v>
          </cell>
          <cell r="D2927" t="str">
            <v>A00</v>
          </cell>
          <cell r="E2927" t="str">
            <v>FTE</v>
          </cell>
          <cell r="F2927" t="str">
            <v>T</v>
          </cell>
          <cell r="G2927" t="str">
            <v>TOTAL</v>
          </cell>
          <cell r="H2927" t="str">
            <v>RSE</v>
          </cell>
          <cell r="I2927">
            <v>876</v>
          </cell>
          <cell r="K2927" t="str">
            <v>MS</v>
          </cell>
          <cell r="M2927" t="str">
            <v>V</v>
          </cell>
          <cell r="N2927">
            <v>38616.774652777778</v>
          </cell>
          <cell r="O2927" t="str">
            <v>gchateaug</v>
          </cell>
          <cell r="P2927">
            <v>38681.438449074078</v>
          </cell>
        </row>
        <row r="2928">
          <cell r="A2928" t="str">
            <v>2003</v>
          </cell>
          <cell r="B2928" t="str">
            <v>LU</v>
          </cell>
          <cell r="C2928" t="str">
            <v>TOTAL</v>
          </cell>
          <cell r="D2928" t="str">
            <v>A00</v>
          </cell>
          <cell r="E2928" t="str">
            <v>FTE</v>
          </cell>
          <cell r="F2928" t="str">
            <v>T</v>
          </cell>
          <cell r="G2928" t="str">
            <v>TOTAL</v>
          </cell>
          <cell r="H2928" t="str">
            <v>RSE</v>
          </cell>
          <cell r="I2928">
            <v>1949</v>
          </cell>
          <cell r="K2928" t="str">
            <v>MS</v>
          </cell>
          <cell r="M2928" t="str">
            <v>V</v>
          </cell>
          <cell r="N2928">
            <v>38616.774664351855</v>
          </cell>
          <cell r="O2928" t="str">
            <v>gchateaug</v>
          </cell>
          <cell r="P2928">
            <v>38681.438460648147</v>
          </cell>
        </row>
        <row r="2929">
          <cell r="A2929" t="str">
            <v>2003</v>
          </cell>
          <cell r="B2929" t="str">
            <v>CZ</v>
          </cell>
          <cell r="C2929" t="str">
            <v>TOTAL</v>
          </cell>
          <cell r="D2929" t="str">
            <v>A00</v>
          </cell>
          <cell r="E2929" t="str">
            <v>FTE</v>
          </cell>
          <cell r="F2929" t="str">
            <v>T</v>
          </cell>
          <cell r="G2929" t="str">
            <v>TOTAL</v>
          </cell>
          <cell r="H2929" t="str">
            <v>RSE</v>
          </cell>
          <cell r="I2929">
            <v>15809</v>
          </cell>
          <cell r="K2929" t="str">
            <v>MS</v>
          </cell>
          <cell r="M2929" t="str">
            <v>V</v>
          </cell>
          <cell r="N2929">
            <v>38616.774687500001</v>
          </cell>
          <cell r="O2929" t="str">
            <v>gchateaug</v>
          </cell>
          <cell r="P2929">
            <v>38681.438460648147</v>
          </cell>
        </row>
        <row r="2930">
          <cell r="A2930" t="str">
            <v>2003</v>
          </cell>
          <cell r="B2930" t="str">
            <v>HR</v>
          </cell>
          <cell r="C2930" t="str">
            <v>NOT_CLAS</v>
          </cell>
          <cell r="D2930" t="str">
            <v>A00</v>
          </cell>
          <cell r="E2930" t="str">
            <v>FTE</v>
          </cell>
          <cell r="F2930" t="str">
            <v>T</v>
          </cell>
          <cell r="G2930" t="str">
            <v>TOTAL</v>
          </cell>
          <cell r="H2930" t="str">
            <v>RSE</v>
          </cell>
          <cell r="I2930">
            <v>0</v>
          </cell>
          <cell r="K2930" t="str">
            <v>MS</v>
          </cell>
          <cell r="M2930" t="str">
            <v>V</v>
          </cell>
          <cell r="N2930">
            <v>38616.774687500001</v>
          </cell>
          <cell r="O2930" t="str">
            <v>gchateaug</v>
          </cell>
          <cell r="P2930">
            <v>38681.438460648147</v>
          </cell>
        </row>
        <row r="2931">
          <cell r="A2931" t="str">
            <v>2003</v>
          </cell>
          <cell r="B2931" t="str">
            <v>PT</v>
          </cell>
          <cell r="C2931" t="str">
            <v>SO_SC</v>
          </cell>
          <cell r="D2931" t="str">
            <v>A00</v>
          </cell>
          <cell r="E2931" t="str">
            <v>FTE</v>
          </cell>
          <cell r="F2931" t="str">
            <v>T</v>
          </cell>
          <cell r="G2931" t="str">
            <v>TOTAL</v>
          </cell>
          <cell r="H2931" t="str">
            <v>RSE</v>
          </cell>
          <cell r="I2931">
            <v>3393.5</v>
          </cell>
          <cell r="K2931" t="str">
            <v>MS</v>
          </cell>
          <cell r="M2931" t="str">
            <v>V</v>
          </cell>
          <cell r="N2931">
            <v>38616.774710648147</v>
          </cell>
          <cell r="O2931" t="str">
            <v>gchateaug</v>
          </cell>
          <cell r="P2931">
            <v>38681.438460648147</v>
          </cell>
        </row>
        <row r="2932">
          <cell r="A2932" t="str">
            <v>2003</v>
          </cell>
          <cell r="B2932" t="str">
            <v>LT</v>
          </cell>
          <cell r="C2932" t="str">
            <v>SSH</v>
          </cell>
          <cell r="D2932" t="str">
            <v>A00</v>
          </cell>
          <cell r="E2932" t="str">
            <v>FTE</v>
          </cell>
          <cell r="F2932" t="str">
            <v>T</v>
          </cell>
          <cell r="G2932" t="str">
            <v>TOTAL</v>
          </cell>
          <cell r="H2932" t="str">
            <v>RSE</v>
          </cell>
          <cell r="I2932">
            <v>2156</v>
          </cell>
          <cell r="K2932" t="str">
            <v>MS</v>
          </cell>
          <cell r="M2932" t="str">
            <v>V</v>
          </cell>
          <cell r="N2932">
            <v>38616.774722222224</v>
          </cell>
          <cell r="O2932" t="str">
            <v>gchateaug</v>
          </cell>
          <cell r="P2932">
            <v>38681.438460648147</v>
          </cell>
          <cell r="Q2932" t="str">
            <v>gchateaug</v>
          </cell>
        </row>
        <row r="2933">
          <cell r="A2933" t="str">
            <v>2003</v>
          </cell>
          <cell r="B2933" t="str">
            <v>RO</v>
          </cell>
          <cell r="C2933" t="str">
            <v>SSH</v>
          </cell>
          <cell r="D2933" t="str">
            <v>A00</v>
          </cell>
          <cell r="E2933" t="str">
            <v>FTE</v>
          </cell>
          <cell r="F2933" t="str">
            <v>T</v>
          </cell>
          <cell r="G2933" t="str">
            <v>TOTAL</v>
          </cell>
          <cell r="H2933" t="str">
            <v>RSE</v>
          </cell>
          <cell r="I2933">
            <v>2185</v>
          </cell>
          <cell r="K2933" t="str">
            <v>MS</v>
          </cell>
          <cell r="M2933" t="str">
            <v>V</v>
          </cell>
          <cell r="N2933">
            <v>38616.774722222224</v>
          </cell>
          <cell r="O2933" t="str">
            <v>gchateaug</v>
          </cell>
          <cell r="P2933">
            <v>38681.438460648147</v>
          </cell>
          <cell r="Q2933" t="str">
            <v>gchateaug</v>
          </cell>
        </row>
        <row r="2934">
          <cell r="A2934" t="str">
            <v>2003</v>
          </cell>
          <cell r="B2934" t="str">
            <v>RO</v>
          </cell>
          <cell r="C2934" t="str">
            <v>TOTAL</v>
          </cell>
          <cell r="D2934" t="str">
            <v>A00</v>
          </cell>
          <cell r="E2934" t="str">
            <v>FTE</v>
          </cell>
          <cell r="F2934" t="str">
            <v>T</v>
          </cell>
          <cell r="G2934" t="str">
            <v>TOTAL</v>
          </cell>
          <cell r="H2934" t="str">
            <v>RSE</v>
          </cell>
          <cell r="I2934">
            <v>20965</v>
          </cell>
          <cell r="K2934" t="str">
            <v>MS</v>
          </cell>
          <cell r="M2934" t="str">
            <v>V</v>
          </cell>
          <cell r="N2934">
            <v>38616.774722222224</v>
          </cell>
          <cell r="O2934" t="str">
            <v>gchateaug</v>
          </cell>
          <cell r="P2934">
            <v>38681.438460648147</v>
          </cell>
        </row>
        <row r="2935">
          <cell r="A2935" t="str">
            <v>2003</v>
          </cell>
          <cell r="B2935" t="str">
            <v>CY</v>
          </cell>
          <cell r="C2935" t="str">
            <v>SO_SC</v>
          </cell>
          <cell r="D2935" t="str">
            <v>A00</v>
          </cell>
          <cell r="E2935" t="str">
            <v>FTE</v>
          </cell>
          <cell r="F2935" t="str">
            <v>T</v>
          </cell>
          <cell r="G2935" t="str">
            <v>TOTAL</v>
          </cell>
          <cell r="H2935" t="str">
            <v>RSE</v>
          </cell>
          <cell r="I2935">
            <v>113</v>
          </cell>
          <cell r="K2935" t="str">
            <v>MS</v>
          </cell>
          <cell r="M2935" t="str">
            <v>V</v>
          </cell>
          <cell r="N2935">
            <v>38616.774618055555</v>
          </cell>
          <cell r="O2935" t="str">
            <v>gchateaug</v>
          </cell>
          <cell r="P2935">
            <v>38681.438449074078</v>
          </cell>
        </row>
        <row r="2936">
          <cell r="A2936" t="str">
            <v>2003</v>
          </cell>
          <cell r="B2936" t="str">
            <v>CY</v>
          </cell>
          <cell r="C2936" t="str">
            <v>SSH</v>
          </cell>
          <cell r="D2936" t="str">
            <v>A00</v>
          </cell>
          <cell r="E2936" t="str">
            <v>FTE</v>
          </cell>
          <cell r="F2936" t="str">
            <v>T</v>
          </cell>
          <cell r="G2936" t="str">
            <v>TOTAL</v>
          </cell>
          <cell r="H2936" t="str">
            <v>RSE</v>
          </cell>
          <cell r="I2936">
            <v>162.4</v>
          </cell>
          <cell r="K2936" t="str">
            <v>MS</v>
          </cell>
          <cell r="M2936" t="str">
            <v>V</v>
          </cell>
          <cell r="N2936">
            <v>38616.774618055555</v>
          </cell>
          <cell r="O2936" t="str">
            <v>gchateaug</v>
          </cell>
          <cell r="P2936">
            <v>38681.438449074078</v>
          </cell>
          <cell r="Q2936" t="str">
            <v>gchateaug</v>
          </cell>
        </row>
        <row r="2937">
          <cell r="A2937" t="str">
            <v>2003</v>
          </cell>
          <cell r="B2937" t="str">
            <v>BG</v>
          </cell>
          <cell r="C2937" t="str">
            <v>NA_SC</v>
          </cell>
          <cell r="D2937" t="str">
            <v>A00</v>
          </cell>
          <cell r="E2937" t="str">
            <v>FTE</v>
          </cell>
          <cell r="F2937" t="str">
            <v>T</v>
          </cell>
          <cell r="G2937" t="str">
            <v>TOTAL</v>
          </cell>
          <cell r="H2937" t="str">
            <v>RSE</v>
          </cell>
          <cell r="I2937">
            <v>2939</v>
          </cell>
          <cell r="K2937" t="str">
            <v>MS</v>
          </cell>
          <cell r="M2937" t="str">
            <v>V</v>
          </cell>
          <cell r="N2937">
            <v>38616.774652777778</v>
          </cell>
          <cell r="O2937" t="str">
            <v>gchateaug</v>
          </cell>
          <cell r="P2937">
            <v>38681.438449074078</v>
          </cell>
        </row>
        <row r="2938">
          <cell r="A2938" t="str">
            <v>2003</v>
          </cell>
          <cell r="B2938" t="str">
            <v>RU</v>
          </cell>
          <cell r="C2938" t="str">
            <v>TOTAL</v>
          </cell>
          <cell r="D2938" t="str">
            <v>A00</v>
          </cell>
          <cell r="E2938" t="str">
            <v>FTE</v>
          </cell>
          <cell r="F2938" t="str">
            <v>T</v>
          </cell>
          <cell r="G2938" t="str">
            <v>TOTAL</v>
          </cell>
          <cell r="H2938" t="str">
            <v>RSE</v>
          </cell>
          <cell r="I2938">
            <v>487477</v>
          </cell>
          <cell r="K2938" t="str">
            <v>MS</v>
          </cell>
          <cell r="M2938" t="str">
            <v>V</v>
          </cell>
          <cell r="N2938">
            <v>38616.774675925924</v>
          </cell>
          <cell r="O2938" t="str">
            <v>gchateaug</v>
          </cell>
          <cell r="P2938">
            <v>38681.438460648147</v>
          </cell>
        </row>
        <row r="2939">
          <cell r="A2939" t="str">
            <v>2003</v>
          </cell>
          <cell r="B2939" t="str">
            <v>HR</v>
          </cell>
          <cell r="C2939" t="str">
            <v>NSE</v>
          </cell>
          <cell r="D2939" t="str">
            <v>A00</v>
          </cell>
          <cell r="E2939" t="str">
            <v>FTE</v>
          </cell>
          <cell r="F2939" t="str">
            <v>T</v>
          </cell>
          <cell r="G2939" t="str">
            <v>TOTAL</v>
          </cell>
          <cell r="H2939" t="str">
            <v>RSE</v>
          </cell>
          <cell r="I2939">
            <v>4394</v>
          </cell>
          <cell r="K2939" t="str">
            <v>MS</v>
          </cell>
          <cell r="M2939" t="str">
            <v>V</v>
          </cell>
          <cell r="N2939">
            <v>38616.774687500001</v>
          </cell>
          <cell r="O2939" t="str">
            <v>gchateaug</v>
          </cell>
          <cell r="P2939">
            <v>38681.438460648147</v>
          </cell>
        </row>
        <row r="2940">
          <cell r="A2940" t="str">
            <v>2003</v>
          </cell>
          <cell r="B2940" t="str">
            <v>NO</v>
          </cell>
          <cell r="C2940" t="str">
            <v>NSE</v>
          </cell>
          <cell r="D2940" t="str">
            <v>A00</v>
          </cell>
          <cell r="E2940" t="str">
            <v>FTE</v>
          </cell>
          <cell r="F2940" t="str">
            <v>T</v>
          </cell>
          <cell r="G2940" t="str">
            <v>TOTAL</v>
          </cell>
          <cell r="H2940" t="str">
            <v>RSE</v>
          </cell>
          <cell r="I2940">
            <v>17335</v>
          </cell>
          <cell r="K2940" t="str">
            <v>MS</v>
          </cell>
          <cell r="M2940" t="str">
            <v>V</v>
          </cell>
          <cell r="N2940">
            <v>38616.774687500001</v>
          </cell>
          <cell r="O2940" t="str">
            <v>gchateaug</v>
          </cell>
          <cell r="P2940">
            <v>38681.438460648147</v>
          </cell>
        </row>
        <row r="2941">
          <cell r="A2941" t="str">
            <v>2003</v>
          </cell>
          <cell r="B2941" t="str">
            <v>NO</v>
          </cell>
          <cell r="C2941" t="str">
            <v>SSH</v>
          </cell>
          <cell r="D2941" t="str">
            <v>A00</v>
          </cell>
          <cell r="E2941" t="str">
            <v>FTE</v>
          </cell>
          <cell r="F2941" t="str">
            <v>T</v>
          </cell>
          <cell r="G2941" t="str">
            <v>TOTAL</v>
          </cell>
          <cell r="H2941" t="str">
            <v>RSE</v>
          </cell>
          <cell r="I2941">
            <v>3654</v>
          </cell>
          <cell r="K2941" t="str">
            <v>MS</v>
          </cell>
          <cell r="M2941" t="str">
            <v>V</v>
          </cell>
          <cell r="N2941">
            <v>38616.774687500001</v>
          </cell>
          <cell r="O2941" t="str">
            <v>gchateaug</v>
          </cell>
          <cell r="P2941">
            <v>38681.438460648147</v>
          </cell>
        </row>
        <row r="2942">
          <cell r="A2942" t="str">
            <v>2002</v>
          </cell>
          <cell r="B2942" t="str">
            <v>MT</v>
          </cell>
          <cell r="C2942" t="str">
            <v>NOT_CLAS</v>
          </cell>
          <cell r="D2942" t="str">
            <v>A00</v>
          </cell>
          <cell r="E2942" t="str">
            <v>FTE</v>
          </cell>
          <cell r="F2942" t="str">
            <v>T</v>
          </cell>
          <cell r="G2942" t="str">
            <v>TOTAL</v>
          </cell>
          <cell r="H2942" t="str">
            <v>RSE</v>
          </cell>
          <cell r="I2942">
            <v>0.3</v>
          </cell>
          <cell r="K2942" t="str">
            <v>MS</v>
          </cell>
          <cell r="M2942" t="str">
            <v>V</v>
          </cell>
          <cell r="N2942">
            <v>38616.774629629632</v>
          </cell>
          <cell r="O2942" t="str">
            <v>gchateaug</v>
          </cell>
          <cell r="P2942">
            <v>38681.438333333332</v>
          </cell>
        </row>
        <row r="2943">
          <cell r="A2943" t="str">
            <v>2002</v>
          </cell>
          <cell r="B2943" t="str">
            <v>MT</v>
          </cell>
          <cell r="C2943" t="str">
            <v>NSE</v>
          </cell>
          <cell r="D2943" t="str">
            <v>A00</v>
          </cell>
          <cell r="E2943" t="str">
            <v>FTE</v>
          </cell>
          <cell r="F2943" t="str">
            <v>T</v>
          </cell>
          <cell r="G2943" t="str">
            <v>TOTAL</v>
          </cell>
          <cell r="H2943" t="str">
            <v>RSE</v>
          </cell>
          <cell r="I2943">
            <v>165.3</v>
          </cell>
          <cell r="K2943" t="str">
            <v>MS</v>
          </cell>
          <cell r="M2943" t="str">
            <v>V</v>
          </cell>
          <cell r="N2943">
            <v>38616.774629629632</v>
          </cell>
          <cell r="O2943" t="str">
            <v>gchateaug</v>
          </cell>
          <cell r="P2943">
            <v>38681.438333333332</v>
          </cell>
        </row>
        <row r="2944">
          <cell r="A2944" t="str">
            <v>2002</v>
          </cell>
          <cell r="B2944" t="str">
            <v>MT</v>
          </cell>
          <cell r="C2944" t="str">
            <v>SO_SC</v>
          </cell>
          <cell r="D2944" t="str">
            <v>A00</v>
          </cell>
          <cell r="E2944" t="str">
            <v>FTE</v>
          </cell>
          <cell r="F2944" t="str">
            <v>T</v>
          </cell>
          <cell r="G2944" t="str">
            <v>TOTAL</v>
          </cell>
          <cell r="H2944" t="str">
            <v>RSE</v>
          </cell>
          <cell r="I2944">
            <v>77</v>
          </cell>
          <cell r="K2944" t="str">
            <v>MS</v>
          </cell>
          <cell r="M2944" t="str">
            <v>V</v>
          </cell>
          <cell r="N2944">
            <v>38616.774629629632</v>
          </cell>
          <cell r="O2944" t="str">
            <v>gchateaug</v>
          </cell>
          <cell r="P2944">
            <v>38681.438333333332</v>
          </cell>
        </row>
        <row r="2945">
          <cell r="A2945" t="str">
            <v>2002</v>
          </cell>
          <cell r="B2945" t="str">
            <v>MT</v>
          </cell>
          <cell r="C2945" t="str">
            <v>SSH</v>
          </cell>
          <cell r="D2945" t="str">
            <v>A00</v>
          </cell>
          <cell r="E2945" t="str">
            <v>FTE</v>
          </cell>
          <cell r="F2945" t="str">
            <v>T</v>
          </cell>
          <cell r="G2945" t="str">
            <v>TOTAL</v>
          </cell>
          <cell r="H2945" t="str">
            <v>RSE</v>
          </cell>
          <cell r="I2945">
            <v>106.3</v>
          </cell>
          <cell r="K2945" t="str">
            <v>MS</v>
          </cell>
          <cell r="M2945" t="str">
            <v>V</v>
          </cell>
          <cell r="N2945">
            <v>38616.774629629632</v>
          </cell>
          <cell r="O2945" t="str">
            <v>gchateaug</v>
          </cell>
          <cell r="P2945">
            <v>38681.438333333332</v>
          </cell>
        </row>
        <row r="2946">
          <cell r="A2946" t="str">
            <v>2003</v>
          </cell>
          <cell r="B2946" t="str">
            <v>LV</v>
          </cell>
          <cell r="C2946" t="str">
            <v>AG_SC</v>
          </cell>
          <cell r="D2946" t="str">
            <v>A00</v>
          </cell>
          <cell r="E2946" t="str">
            <v>FTE</v>
          </cell>
          <cell r="F2946" t="str">
            <v>T</v>
          </cell>
          <cell r="G2946" t="str">
            <v>TOTAL</v>
          </cell>
          <cell r="H2946" t="str">
            <v>RSE</v>
          </cell>
          <cell r="I2946">
            <v>253</v>
          </cell>
          <cell r="K2946" t="str">
            <v>MS</v>
          </cell>
          <cell r="M2946" t="str">
            <v>V</v>
          </cell>
          <cell r="N2946">
            <v>38616.774675925924</v>
          </cell>
          <cell r="O2946" t="str">
            <v>gchateaug</v>
          </cell>
          <cell r="P2946">
            <v>38681.438460648147</v>
          </cell>
        </row>
        <row r="2947">
          <cell r="A2947" t="str">
            <v>2003</v>
          </cell>
          <cell r="B2947" t="str">
            <v>LV</v>
          </cell>
          <cell r="C2947" t="str">
            <v>EN_TE</v>
          </cell>
          <cell r="D2947" t="str">
            <v>A00</v>
          </cell>
          <cell r="E2947" t="str">
            <v>FTE</v>
          </cell>
          <cell r="F2947" t="str">
            <v>T</v>
          </cell>
          <cell r="G2947" t="str">
            <v>TOTAL</v>
          </cell>
          <cell r="H2947" t="str">
            <v>RSE</v>
          </cell>
          <cell r="I2947">
            <v>501</v>
          </cell>
          <cell r="K2947" t="str">
            <v>MS</v>
          </cell>
          <cell r="M2947" t="str">
            <v>V</v>
          </cell>
          <cell r="N2947">
            <v>38616.774675925924</v>
          </cell>
          <cell r="O2947" t="str">
            <v>gchateaug</v>
          </cell>
          <cell r="P2947">
            <v>38681.438460648147</v>
          </cell>
        </row>
        <row r="2948">
          <cell r="A2948" t="str">
            <v>2003</v>
          </cell>
          <cell r="B2948" t="str">
            <v>LV</v>
          </cell>
          <cell r="C2948" t="str">
            <v>HUM</v>
          </cell>
          <cell r="D2948" t="str">
            <v>A00</v>
          </cell>
          <cell r="E2948" t="str">
            <v>FTE</v>
          </cell>
          <cell r="F2948" t="str">
            <v>T</v>
          </cell>
          <cell r="G2948" t="str">
            <v>TOTAL</v>
          </cell>
          <cell r="H2948" t="str">
            <v>RSE</v>
          </cell>
          <cell r="I2948">
            <v>363</v>
          </cell>
          <cell r="K2948" t="str">
            <v>MS</v>
          </cell>
          <cell r="M2948" t="str">
            <v>V</v>
          </cell>
          <cell r="N2948">
            <v>38616.774675925924</v>
          </cell>
          <cell r="O2948" t="str">
            <v>gchateaug</v>
          </cell>
          <cell r="P2948">
            <v>38681.438460648147</v>
          </cell>
        </row>
        <row r="2949">
          <cell r="A2949" t="str">
            <v>2003</v>
          </cell>
          <cell r="B2949" t="str">
            <v>LV</v>
          </cell>
          <cell r="C2949" t="str">
            <v>ME_SC</v>
          </cell>
          <cell r="D2949" t="str">
            <v>A00</v>
          </cell>
          <cell r="E2949" t="str">
            <v>FTE</v>
          </cell>
          <cell r="F2949" t="str">
            <v>T</v>
          </cell>
          <cell r="G2949" t="str">
            <v>TOTAL</v>
          </cell>
          <cell r="H2949" t="str">
            <v>RSE</v>
          </cell>
          <cell r="I2949">
            <v>274</v>
          </cell>
          <cell r="K2949" t="str">
            <v>MS</v>
          </cell>
          <cell r="M2949" t="str">
            <v>V</v>
          </cell>
          <cell r="N2949">
            <v>38616.774675925924</v>
          </cell>
          <cell r="O2949" t="str">
            <v>gchateaug</v>
          </cell>
          <cell r="P2949">
            <v>38681.438460648147</v>
          </cell>
        </row>
        <row r="2950">
          <cell r="A2950" t="str">
            <v>2003</v>
          </cell>
          <cell r="B2950" t="str">
            <v>LV</v>
          </cell>
          <cell r="C2950" t="str">
            <v>NA_SC</v>
          </cell>
          <cell r="D2950" t="str">
            <v>A00</v>
          </cell>
          <cell r="E2950" t="str">
            <v>FTE</v>
          </cell>
          <cell r="F2950" t="str">
            <v>T</v>
          </cell>
          <cell r="G2950" t="str">
            <v>TOTAL</v>
          </cell>
          <cell r="H2950" t="str">
            <v>RSE</v>
          </cell>
          <cell r="I2950">
            <v>1177</v>
          </cell>
          <cell r="K2950" t="str">
            <v>MS</v>
          </cell>
          <cell r="M2950" t="str">
            <v>V</v>
          </cell>
          <cell r="N2950">
            <v>38616.774675925924</v>
          </cell>
          <cell r="O2950" t="str">
            <v>gchateaug</v>
          </cell>
          <cell r="P2950">
            <v>38681.438460648147</v>
          </cell>
        </row>
        <row r="2951">
          <cell r="A2951" t="str">
            <v>2003</v>
          </cell>
          <cell r="B2951" t="str">
            <v>SK</v>
          </cell>
          <cell r="C2951" t="str">
            <v>NSE</v>
          </cell>
          <cell r="D2951" t="str">
            <v>A00</v>
          </cell>
          <cell r="E2951" t="str">
            <v>FTE</v>
          </cell>
          <cell r="F2951" t="str">
            <v>T</v>
          </cell>
          <cell r="G2951" t="str">
            <v>TOTAL</v>
          </cell>
          <cell r="H2951" t="str">
            <v>RSE</v>
          </cell>
          <cell r="I2951">
            <v>7831</v>
          </cell>
          <cell r="K2951" t="str">
            <v>MS</v>
          </cell>
          <cell r="M2951" t="str">
            <v>V</v>
          </cell>
          <cell r="N2951">
            <v>38616.774687500001</v>
          </cell>
          <cell r="O2951" t="str">
            <v>gchateaug</v>
          </cell>
          <cell r="P2951">
            <v>38681.438472222224</v>
          </cell>
          <cell r="Q2951" t="str">
            <v>gchateaug</v>
          </cell>
        </row>
        <row r="2952">
          <cell r="A2952" t="str">
            <v>2003</v>
          </cell>
          <cell r="B2952" t="str">
            <v>SK</v>
          </cell>
          <cell r="C2952" t="str">
            <v>SO_SC</v>
          </cell>
          <cell r="D2952" t="str">
            <v>A00</v>
          </cell>
          <cell r="E2952" t="str">
            <v>FTE</v>
          </cell>
          <cell r="F2952" t="str">
            <v>T</v>
          </cell>
          <cell r="G2952" t="str">
            <v>TOTAL</v>
          </cell>
          <cell r="H2952" t="str">
            <v>RSE</v>
          </cell>
          <cell r="I2952">
            <v>1333</v>
          </cell>
          <cell r="K2952" t="str">
            <v>MS</v>
          </cell>
          <cell r="M2952" t="str">
            <v>V</v>
          </cell>
          <cell r="N2952">
            <v>38616.774687500001</v>
          </cell>
          <cell r="O2952" t="str">
            <v>gchateaug</v>
          </cell>
          <cell r="P2952">
            <v>38681.438472222224</v>
          </cell>
        </row>
        <row r="2953">
          <cell r="A2953" t="str">
            <v>2002</v>
          </cell>
          <cell r="B2953" t="str">
            <v>AT</v>
          </cell>
          <cell r="C2953" t="str">
            <v>NA_SC</v>
          </cell>
          <cell r="D2953" t="str">
            <v>A00</v>
          </cell>
          <cell r="E2953" t="str">
            <v>FTE</v>
          </cell>
          <cell r="F2953" t="str">
            <v>T</v>
          </cell>
          <cell r="G2953" t="str">
            <v>TOTAL</v>
          </cell>
          <cell r="H2953" t="str">
            <v>RSE</v>
          </cell>
          <cell r="J2953" t="str">
            <v>:</v>
          </cell>
          <cell r="K2953" t="str">
            <v>MS</v>
          </cell>
          <cell r="M2953" t="str">
            <v>V</v>
          </cell>
          <cell r="N2953">
            <v>38616.774722222224</v>
          </cell>
          <cell r="O2953" t="str">
            <v>gchateaug</v>
          </cell>
          <cell r="P2953">
            <v>38681.438125000001</v>
          </cell>
        </row>
        <row r="2954">
          <cell r="A2954" t="str">
            <v>2002</v>
          </cell>
          <cell r="B2954" t="str">
            <v>AT</v>
          </cell>
          <cell r="C2954" t="str">
            <v>EN_TE</v>
          </cell>
          <cell r="D2954" t="str">
            <v>A00</v>
          </cell>
          <cell r="E2954" t="str">
            <v>FTE</v>
          </cell>
          <cell r="F2954" t="str">
            <v>T</v>
          </cell>
          <cell r="G2954" t="str">
            <v>TOTAL</v>
          </cell>
          <cell r="H2954" t="str">
            <v>RSE</v>
          </cell>
          <cell r="J2954" t="str">
            <v>:</v>
          </cell>
          <cell r="K2954" t="str">
            <v>MS</v>
          </cell>
          <cell r="M2954" t="str">
            <v>V</v>
          </cell>
          <cell r="N2954">
            <v>38616.774722222224</v>
          </cell>
          <cell r="O2954" t="str">
            <v>gchateaug</v>
          </cell>
          <cell r="P2954">
            <v>38681.438125000001</v>
          </cell>
        </row>
        <row r="2955">
          <cell r="A2955" t="str">
            <v>2002</v>
          </cell>
          <cell r="B2955" t="str">
            <v>AT</v>
          </cell>
          <cell r="C2955" t="str">
            <v>ME_SC</v>
          </cell>
          <cell r="D2955" t="str">
            <v>A00</v>
          </cell>
          <cell r="E2955" t="str">
            <v>FTE</v>
          </cell>
          <cell r="F2955" t="str">
            <v>T</v>
          </cell>
          <cell r="G2955" t="str">
            <v>TOTAL</v>
          </cell>
          <cell r="H2955" t="str">
            <v>RSE</v>
          </cell>
          <cell r="J2955" t="str">
            <v>:</v>
          </cell>
          <cell r="K2955" t="str">
            <v>MS</v>
          </cell>
          <cell r="M2955" t="str">
            <v>V</v>
          </cell>
          <cell r="N2955">
            <v>38616.774722222224</v>
          </cell>
          <cell r="O2955" t="str">
            <v>gchateaug</v>
          </cell>
          <cell r="P2955">
            <v>38681.438125000001</v>
          </cell>
        </row>
        <row r="2956">
          <cell r="A2956" t="str">
            <v>2002</v>
          </cell>
          <cell r="B2956" t="str">
            <v>SI</v>
          </cell>
          <cell r="C2956" t="str">
            <v>SSH</v>
          </cell>
          <cell r="D2956" t="str">
            <v>A00</v>
          </cell>
          <cell r="E2956" t="str">
            <v>FTE</v>
          </cell>
          <cell r="F2956" t="str">
            <v>T</v>
          </cell>
          <cell r="G2956" t="str">
            <v>TOTAL</v>
          </cell>
          <cell r="H2956" t="str">
            <v>RSE</v>
          </cell>
          <cell r="I2956">
            <v>994</v>
          </cell>
          <cell r="K2956" t="str">
            <v>MS</v>
          </cell>
          <cell r="M2956" t="str">
            <v>V</v>
          </cell>
          <cell r="N2956">
            <v>38616.774629629632</v>
          </cell>
          <cell r="O2956" t="str">
            <v>gchateaug</v>
          </cell>
          <cell r="P2956">
            <v>38681.438414351855</v>
          </cell>
          <cell r="Q2956" t="str">
            <v>gchateaug</v>
          </cell>
        </row>
        <row r="2957">
          <cell r="A2957" t="str">
            <v>2003</v>
          </cell>
          <cell r="B2957" t="str">
            <v>CY</v>
          </cell>
          <cell r="C2957" t="str">
            <v>TOTAL</v>
          </cell>
          <cell r="D2957" t="str">
            <v>A00</v>
          </cell>
          <cell r="E2957" t="str">
            <v>FTE</v>
          </cell>
          <cell r="F2957" t="str">
            <v>T</v>
          </cell>
          <cell r="G2957" t="str">
            <v>TOTAL</v>
          </cell>
          <cell r="H2957" t="str">
            <v>RSE</v>
          </cell>
          <cell r="I2957">
            <v>489.6</v>
          </cell>
          <cell r="K2957" t="str">
            <v>MS</v>
          </cell>
          <cell r="M2957" t="str">
            <v>V</v>
          </cell>
          <cell r="N2957">
            <v>38616.774629629632</v>
          </cell>
          <cell r="O2957" t="str">
            <v>gchateaug</v>
          </cell>
          <cell r="P2957">
            <v>38681.438449074078</v>
          </cell>
        </row>
        <row r="2958">
          <cell r="A2958" t="str">
            <v>2003</v>
          </cell>
          <cell r="B2958" t="str">
            <v>BG</v>
          </cell>
          <cell r="C2958" t="str">
            <v>NSE</v>
          </cell>
          <cell r="D2958" t="str">
            <v>A00</v>
          </cell>
          <cell r="E2958" t="str">
            <v>FTE</v>
          </cell>
          <cell r="F2958" t="str">
            <v>T</v>
          </cell>
          <cell r="G2958" t="str">
            <v>TOTAL</v>
          </cell>
          <cell r="H2958" t="str">
            <v>RSE</v>
          </cell>
          <cell r="I2958">
            <v>7898</v>
          </cell>
          <cell r="K2958" t="str">
            <v>MS</v>
          </cell>
          <cell r="M2958" t="str">
            <v>V</v>
          </cell>
          <cell r="N2958">
            <v>38616.774652777778</v>
          </cell>
          <cell r="O2958" t="str">
            <v>gchateaug</v>
          </cell>
          <cell r="P2958">
            <v>38681.438449074078</v>
          </cell>
          <cell r="Q2958" t="str">
            <v>gchateaug</v>
          </cell>
        </row>
        <row r="2959">
          <cell r="A2959" t="str">
            <v>2003</v>
          </cell>
          <cell r="B2959" t="str">
            <v>BG</v>
          </cell>
          <cell r="C2959" t="str">
            <v>SO_SC</v>
          </cell>
          <cell r="D2959" t="str">
            <v>A00</v>
          </cell>
          <cell r="E2959" t="str">
            <v>FTE</v>
          </cell>
          <cell r="F2959" t="str">
            <v>T</v>
          </cell>
          <cell r="G2959" t="str">
            <v>TOTAL</v>
          </cell>
          <cell r="H2959" t="str">
            <v>RSE</v>
          </cell>
          <cell r="I2959">
            <v>786</v>
          </cell>
          <cell r="K2959" t="str">
            <v>MS</v>
          </cell>
          <cell r="M2959" t="str">
            <v>V</v>
          </cell>
          <cell r="N2959">
            <v>38616.774652777778</v>
          </cell>
          <cell r="O2959" t="str">
            <v>gchateaug</v>
          </cell>
          <cell r="P2959">
            <v>38681.438449074078</v>
          </cell>
        </row>
        <row r="2960">
          <cell r="A2960" t="str">
            <v>2003</v>
          </cell>
          <cell r="B2960" t="str">
            <v>LV</v>
          </cell>
          <cell r="C2960" t="str">
            <v>NSE</v>
          </cell>
          <cell r="D2960" t="str">
            <v>A00</v>
          </cell>
          <cell r="E2960" t="str">
            <v>FTE</v>
          </cell>
          <cell r="F2960" t="str">
            <v>T</v>
          </cell>
          <cell r="G2960" t="str">
            <v>TOTAL</v>
          </cell>
          <cell r="H2960" t="str">
            <v>RSE</v>
          </cell>
          <cell r="I2960">
            <v>2205</v>
          </cell>
          <cell r="K2960" t="str">
            <v>MS</v>
          </cell>
          <cell r="M2960" t="str">
            <v>V</v>
          </cell>
          <cell r="N2960">
            <v>38616.774675925924</v>
          </cell>
          <cell r="O2960" t="str">
            <v>gchateaug</v>
          </cell>
          <cell r="P2960">
            <v>38681.438460648147</v>
          </cell>
          <cell r="Q2960" t="str">
            <v>gchateaug</v>
          </cell>
        </row>
        <row r="2961">
          <cell r="A2961" t="str">
            <v>2003</v>
          </cell>
          <cell r="B2961" t="str">
            <v>HR</v>
          </cell>
          <cell r="C2961" t="str">
            <v>SO_SC</v>
          </cell>
          <cell r="D2961" t="str">
            <v>A00</v>
          </cell>
          <cell r="E2961" t="str">
            <v>FTE</v>
          </cell>
          <cell r="F2961" t="str">
            <v>T</v>
          </cell>
          <cell r="G2961" t="str">
            <v>TOTAL</v>
          </cell>
          <cell r="H2961" t="str">
            <v>RSE</v>
          </cell>
          <cell r="I2961">
            <v>1002</v>
          </cell>
          <cell r="K2961" t="str">
            <v>MS</v>
          </cell>
          <cell r="M2961" t="str">
            <v>V</v>
          </cell>
          <cell r="N2961">
            <v>38616.774699074071</v>
          </cell>
          <cell r="O2961" t="str">
            <v>gchateaug</v>
          </cell>
          <cell r="P2961">
            <v>38681.438460648147</v>
          </cell>
        </row>
        <row r="2962">
          <cell r="A2962" t="str">
            <v>2003</v>
          </cell>
          <cell r="B2962" t="str">
            <v>PT</v>
          </cell>
          <cell r="C2962" t="str">
            <v>SSH</v>
          </cell>
          <cell r="D2962" t="str">
            <v>A00</v>
          </cell>
          <cell r="E2962" t="str">
            <v>FTE</v>
          </cell>
          <cell r="F2962" t="str">
            <v>T</v>
          </cell>
          <cell r="G2962" t="str">
            <v>TOTAL</v>
          </cell>
          <cell r="H2962" t="str">
            <v>RSE</v>
          </cell>
          <cell r="I2962">
            <v>4618</v>
          </cell>
          <cell r="K2962" t="str">
            <v>MS</v>
          </cell>
          <cell r="M2962" t="str">
            <v>V</v>
          </cell>
          <cell r="N2962">
            <v>38616.774710648147</v>
          </cell>
          <cell r="O2962" t="str">
            <v>gchateaug</v>
          </cell>
          <cell r="P2962">
            <v>38681.438460648147</v>
          </cell>
          <cell r="Q2962" t="str">
            <v>gchateaug</v>
          </cell>
        </row>
        <row r="2963">
          <cell r="A2963" t="str">
            <v>2003</v>
          </cell>
          <cell r="B2963" t="str">
            <v>PT</v>
          </cell>
          <cell r="C2963" t="str">
            <v>TOTAL</v>
          </cell>
          <cell r="D2963" t="str">
            <v>A00</v>
          </cell>
          <cell r="E2963" t="str">
            <v>FTE</v>
          </cell>
          <cell r="F2963" t="str">
            <v>T</v>
          </cell>
          <cell r="G2963" t="str">
            <v>TOTAL</v>
          </cell>
          <cell r="H2963" t="str">
            <v>RSE</v>
          </cell>
          <cell r="I2963">
            <v>20242</v>
          </cell>
          <cell r="K2963" t="str">
            <v>MS</v>
          </cell>
          <cell r="M2963" t="str">
            <v>V</v>
          </cell>
          <cell r="N2963">
            <v>38616.774710648147</v>
          </cell>
          <cell r="O2963" t="str">
            <v>gchateaug</v>
          </cell>
          <cell r="P2963">
            <v>38681.438460648147</v>
          </cell>
        </row>
        <row r="2964">
          <cell r="A2964" t="str">
            <v>2002</v>
          </cell>
          <cell r="B2964" t="str">
            <v>AT</v>
          </cell>
          <cell r="C2964" t="str">
            <v>AG_SC</v>
          </cell>
          <cell r="D2964" t="str">
            <v>A00</v>
          </cell>
          <cell r="E2964" t="str">
            <v>FTE</v>
          </cell>
          <cell r="F2964" t="str">
            <v>T</v>
          </cell>
          <cell r="G2964" t="str">
            <v>TOTAL</v>
          </cell>
          <cell r="H2964" t="str">
            <v>RSE</v>
          </cell>
          <cell r="J2964" t="str">
            <v>:</v>
          </cell>
          <cell r="K2964" t="str">
            <v>MS</v>
          </cell>
          <cell r="M2964" t="str">
            <v>V</v>
          </cell>
          <cell r="N2964">
            <v>38616.774722222224</v>
          </cell>
          <cell r="O2964" t="str">
            <v>gchateaug</v>
          </cell>
          <cell r="P2964">
            <v>38681.438125000001</v>
          </cell>
        </row>
        <row r="2965">
          <cell r="A2965" t="str">
            <v>2002</v>
          </cell>
          <cell r="B2965" t="str">
            <v>AT</v>
          </cell>
          <cell r="C2965" t="str">
            <v>NSE</v>
          </cell>
          <cell r="D2965" t="str">
            <v>A00</v>
          </cell>
          <cell r="E2965" t="str">
            <v>FTE</v>
          </cell>
          <cell r="F2965" t="str">
            <v>T</v>
          </cell>
          <cell r="G2965" t="str">
            <v>TOTAL</v>
          </cell>
          <cell r="H2965" t="str">
            <v>RSE</v>
          </cell>
          <cell r="J2965" t="str">
            <v>:</v>
          </cell>
          <cell r="K2965" t="str">
            <v>MS</v>
          </cell>
          <cell r="M2965" t="str">
            <v>V</v>
          </cell>
          <cell r="N2965">
            <v>38616.774722222224</v>
          </cell>
          <cell r="O2965" t="str">
            <v>gchateaug</v>
          </cell>
          <cell r="P2965">
            <v>38681.438125000001</v>
          </cell>
        </row>
        <row r="2966">
          <cell r="A2966" t="str">
            <v>2002</v>
          </cell>
          <cell r="B2966" t="str">
            <v>AT</v>
          </cell>
          <cell r="C2966" t="str">
            <v>SO_SC</v>
          </cell>
          <cell r="D2966" t="str">
            <v>A00</v>
          </cell>
          <cell r="E2966" t="str">
            <v>FTE</v>
          </cell>
          <cell r="F2966" t="str">
            <v>T</v>
          </cell>
          <cell r="G2966" t="str">
            <v>TOTAL</v>
          </cell>
          <cell r="H2966" t="str">
            <v>RSE</v>
          </cell>
          <cell r="J2966" t="str">
            <v>:</v>
          </cell>
          <cell r="K2966" t="str">
            <v>MS</v>
          </cell>
          <cell r="M2966" t="str">
            <v>V</v>
          </cell>
          <cell r="N2966">
            <v>38616.774722222224</v>
          </cell>
          <cell r="O2966" t="str">
            <v>gchateaug</v>
          </cell>
          <cell r="P2966">
            <v>38681.438125000001</v>
          </cell>
        </row>
        <row r="2967">
          <cell r="A2967" t="str">
            <v>2002</v>
          </cell>
          <cell r="B2967" t="str">
            <v>AT</v>
          </cell>
          <cell r="C2967" t="str">
            <v>HUM</v>
          </cell>
          <cell r="D2967" t="str">
            <v>A00</v>
          </cell>
          <cell r="E2967" t="str">
            <v>FTE</v>
          </cell>
          <cell r="F2967" t="str">
            <v>T</v>
          </cell>
          <cell r="G2967" t="str">
            <v>TOTAL</v>
          </cell>
          <cell r="H2967" t="str">
            <v>RSE</v>
          </cell>
          <cell r="J2967" t="str">
            <v>:</v>
          </cell>
          <cell r="K2967" t="str">
            <v>MS</v>
          </cell>
          <cell r="M2967" t="str">
            <v>V</v>
          </cell>
          <cell r="N2967">
            <v>38616.774722222224</v>
          </cell>
          <cell r="O2967" t="str">
            <v>gchateaug</v>
          </cell>
          <cell r="P2967">
            <v>38681.438125000001</v>
          </cell>
        </row>
        <row r="2968">
          <cell r="A2968" t="str">
            <v>2002</v>
          </cell>
          <cell r="B2968" t="str">
            <v>AT</v>
          </cell>
          <cell r="C2968" t="str">
            <v>SSH</v>
          </cell>
          <cell r="D2968" t="str">
            <v>A00</v>
          </cell>
          <cell r="E2968" t="str">
            <v>FTE</v>
          </cell>
          <cell r="F2968" t="str">
            <v>T</v>
          </cell>
          <cell r="G2968" t="str">
            <v>TOTAL</v>
          </cell>
          <cell r="H2968" t="str">
            <v>RSE</v>
          </cell>
          <cell r="J2968" t="str">
            <v>:</v>
          </cell>
          <cell r="K2968" t="str">
            <v>MS</v>
          </cell>
          <cell r="M2968" t="str">
            <v>V</v>
          </cell>
          <cell r="N2968">
            <v>38616.774722222224</v>
          </cell>
          <cell r="O2968" t="str">
            <v>gchateaug</v>
          </cell>
          <cell r="P2968">
            <v>38681.438125000001</v>
          </cell>
        </row>
        <row r="2969">
          <cell r="A2969" t="str">
            <v>2002</v>
          </cell>
          <cell r="B2969" t="str">
            <v>AT</v>
          </cell>
          <cell r="C2969" t="str">
            <v>NOT_CLAS</v>
          </cell>
          <cell r="D2969" t="str">
            <v>A00</v>
          </cell>
          <cell r="E2969" t="str">
            <v>FTE</v>
          </cell>
          <cell r="F2969" t="str">
            <v>T</v>
          </cell>
          <cell r="G2969" t="str">
            <v>TOTAL</v>
          </cell>
          <cell r="H2969" t="str">
            <v>RSE</v>
          </cell>
          <cell r="J2969" t="str">
            <v>:</v>
          </cell>
          <cell r="K2969" t="str">
            <v>MS</v>
          </cell>
          <cell r="M2969" t="str">
            <v>V</v>
          </cell>
          <cell r="N2969">
            <v>38616.774722222224</v>
          </cell>
          <cell r="O2969" t="str">
            <v>gchateaug</v>
          </cell>
          <cell r="P2969">
            <v>38681.438125000001</v>
          </cell>
        </row>
        <row r="2970">
          <cell r="A2970" t="str">
            <v>2003</v>
          </cell>
          <cell r="B2970" t="str">
            <v>CZ</v>
          </cell>
          <cell r="C2970" t="str">
            <v>AG_SC</v>
          </cell>
          <cell r="D2970" t="str">
            <v>A00</v>
          </cell>
          <cell r="E2970" t="str">
            <v>FTE</v>
          </cell>
          <cell r="F2970" t="str">
            <v>T</v>
          </cell>
          <cell r="G2970" t="str">
            <v>TOTAL</v>
          </cell>
          <cell r="H2970" t="str">
            <v>RSE</v>
          </cell>
          <cell r="I2970">
            <v>1043</v>
          </cell>
          <cell r="K2970" t="str">
            <v>MS</v>
          </cell>
          <cell r="M2970" t="str">
            <v>V</v>
          </cell>
          <cell r="N2970">
            <v>38616.774629629632</v>
          </cell>
          <cell r="O2970" t="str">
            <v>gchateaug</v>
          </cell>
          <cell r="P2970">
            <v>38681.438449074078</v>
          </cell>
        </row>
        <row r="2971">
          <cell r="A2971" t="str">
            <v>2002</v>
          </cell>
          <cell r="B2971" t="str">
            <v>MT</v>
          </cell>
          <cell r="C2971" t="str">
            <v>TOTAL</v>
          </cell>
          <cell r="D2971" t="str">
            <v>A00</v>
          </cell>
          <cell r="E2971" t="str">
            <v>FTE</v>
          </cell>
          <cell r="F2971" t="str">
            <v>T</v>
          </cell>
          <cell r="G2971" t="str">
            <v>TOTAL</v>
          </cell>
          <cell r="H2971" t="str">
            <v>RSE</v>
          </cell>
          <cell r="I2971">
            <v>272</v>
          </cell>
          <cell r="K2971" t="str">
            <v>MS</v>
          </cell>
          <cell r="M2971" t="str">
            <v>V</v>
          </cell>
          <cell r="N2971">
            <v>38616.774629629632</v>
          </cell>
          <cell r="O2971" t="str">
            <v>gchateaug</v>
          </cell>
          <cell r="P2971">
            <v>38681.438333333332</v>
          </cell>
        </row>
        <row r="2972">
          <cell r="A2972" t="str">
            <v>2002</v>
          </cell>
          <cell r="B2972" t="str">
            <v>NL</v>
          </cell>
          <cell r="C2972" t="str">
            <v>TOTAL</v>
          </cell>
          <cell r="D2972" t="str">
            <v>A00</v>
          </cell>
          <cell r="E2972" t="str">
            <v>FTE</v>
          </cell>
          <cell r="F2972" t="str">
            <v>T</v>
          </cell>
          <cell r="G2972" t="str">
            <v>TOTAL</v>
          </cell>
          <cell r="H2972" t="str">
            <v>RSE</v>
          </cell>
          <cell r="I2972">
            <v>43539</v>
          </cell>
          <cell r="K2972" t="str">
            <v>MS</v>
          </cell>
          <cell r="M2972" t="str">
            <v>V</v>
          </cell>
          <cell r="N2972">
            <v>38616.774629629632</v>
          </cell>
          <cell r="O2972" t="str">
            <v>gchateaug</v>
          </cell>
          <cell r="P2972">
            <v>38681.438333333332</v>
          </cell>
        </row>
        <row r="2973">
          <cell r="A2973" t="str">
            <v>2002</v>
          </cell>
          <cell r="B2973" t="str">
            <v>IE</v>
          </cell>
          <cell r="C2973" t="str">
            <v>TOTAL</v>
          </cell>
          <cell r="D2973" t="str">
            <v>A00</v>
          </cell>
          <cell r="E2973" t="str">
            <v>FTE</v>
          </cell>
          <cell r="F2973" t="str">
            <v>T</v>
          </cell>
          <cell r="G2973" t="str">
            <v>TOTAL</v>
          </cell>
          <cell r="H2973" t="str">
            <v>RSE</v>
          </cell>
          <cell r="I2973">
            <v>9375</v>
          </cell>
          <cell r="K2973" t="str">
            <v>MS</v>
          </cell>
          <cell r="M2973" t="str">
            <v>V</v>
          </cell>
          <cell r="N2973">
            <v>38616.774652777778</v>
          </cell>
          <cell r="O2973" t="str">
            <v>gchateaug</v>
          </cell>
          <cell r="P2973">
            <v>38681.438298611109</v>
          </cell>
        </row>
        <row r="2974">
          <cell r="A2974" t="str">
            <v>1988</v>
          </cell>
          <cell r="B2974" t="str">
            <v>LV</v>
          </cell>
          <cell r="C2974" t="str">
            <v>SSH</v>
          </cell>
          <cell r="D2974" t="str">
            <v>A00</v>
          </cell>
          <cell r="E2974" t="str">
            <v>FTE</v>
          </cell>
          <cell r="F2974" t="str">
            <v>T</v>
          </cell>
          <cell r="G2974" t="str">
            <v>TOTAL</v>
          </cell>
          <cell r="H2974" t="str">
            <v>RSE</v>
          </cell>
          <cell r="J2974" t="str">
            <v>:</v>
          </cell>
          <cell r="K2974" t="str">
            <v>MS</v>
          </cell>
          <cell r="M2974" t="str">
            <v>V</v>
          </cell>
          <cell r="N2974">
            <v>38672.655648148146</v>
          </cell>
          <cell r="O2974" t="str">
            <v>gchateaug</v>
          </cell>
          <cell r="P2974">
            <v>38681.436122685183</v>
          </cell>
        </row>
        <row r="2975">
          <cell r="A2975" t="str">
            <v>1988</v>
          </cell>
          <cell r="B2975" t="str">
            <v>LV</v>
          </cell>
          <cell r="C2975" t="str">
            <v>NSE</v>
          </cell>
          <cell r="D2975" t="str">
            <v>A00</v>
          </cell>
          <cell r="E2975" t="str">
            <v>FTE</v>
          </cell>
          <cell r="F2975" t="str">
            <v>T</v>
          </cell>
          <cell r="G2975" t="str">
            <v>TOTAL</v>
          </cell>
          <cell r="H2975" t="str">
            <v>RSE</v>
          </cell>
          <cell r="J2975" t="str">
            <v>:</v>
          </cell>
          <cell r="K2975" t="str">
            <v>MS</v>
          </cell>
          <cell r="M2975" t="str">
            <v>V</v>
          </cell>
          <cell r="N2975">
            <v>38672.655648148146</v>
          </cell>
          <cell r="O2975" t="str">
            <v>gchateaug</v>
          </cell>
          <cell r="P2975">
            <v>38681.436122685183</v>
          </cell>
        </row>
        <row r="2976">
          <cell r="A2976" t="str">
            <v>1988</v>
          </cell>
          <cell r="B2976" t="str">
            <v>SI</v>
          </cell>
          <cell r="C2976" t="str">
            <v>NSE</v>
          </cell>
          <cell r="D2976" t="str">
            <v>A00</v>
          </cell>
          <cell r="E2976" t="str">
            <v>FTE</v>
          </cell>
          <cell r="F2976" t="str">
            <v>T</v>
          </cell>
          <cell r="G2976" t="str">
            <v>TOTAL</v>
          </cell>
          <cell r="H2976" t="str">
            <v>RSE</v>
          </cell>
          <cell r="J2976" t="str">
            <v>:</v>
          </cell>
          <cell r="K2976" t="str">
            <v>MS</v>
          </cell>
          <cell r="M2976" t="str">
            <v>V</v>
          </cell>
          <cell r="N2976">
            <v>38672.655648148146</v>
          </cell>
          <cell r="O2976" t="str">
            <v>gchateaug</v>
          </cell>
          <cell r="P2976">
            <v>38681.43613425926</v>
          </cell>
        </row>
        <row r="2977">
          <cell r="A2977" t="str">
            <v>1988</v>
          </cell>
          <cell r="B2977" t="str">
            <v>SI</v>
          </cell>
          <cell r="C2977" t="str">
            <v>SSH</v>
          </cell>
          <cell r="D2977" t="str">
            <v>A00</v>
          </cell>
          <cell r="E2977" t="str">
            <v>FTE</v>
          </cell>
          <cell r="F2977" t="str">
            <v>T</v>
          </cell>
          <cell r="G2977" t="str">
            <v>TOTAL</v>
          </cell>
          <cell r="H2977" t="str">
            <v>RSE</v>
          </cell>
          <cell r="J2977" t="str">
            <v>:</v>
          </cell>
          <cell r="K2977" t="str">
            <v>MS</v>
          </cell>
          <cell r="M2977" t="str">
            <v>V</v>
          </cell>
          <cell r="N2977">
            <v>38672.655648148146</v>
          </cell>
          <cell r="O2977" t="str">
            <v>gchateaug</v>
          </cell>
          <cell r="P2977">
            <v>38681.43613425926</v>
          </cell>
        </row>
        <row r="2978">
          <cell r="A2978" t="str">
            <v>1988</v>
          </cell>
          <cell r="B2978" t="str">
            <v>BG</v>
          </cell>
          <cell r="C2978" t="str">
            <v>NSE</v>
          </cell>
          <cell r="D2978" t="str">
            <v>A00</v>
          </cell>
          <cell r="E2978" t="str">
            <v>FTE</v>
          </cell>
          <cell r="F2978" t="str">
            <v>T</v>
          </cell>
          <cell r="G2978" t="str">
            <v>TOTAL</v>
          </cell>
          <cell r="H2978" t="str">
            <v>RSE</v>
          </cell>
          <cell r="J2978" t="str">
            <v>:</v>
          </cell>
          <cell r="K2978" t="str">
            <v>MS</v>
          </cell>
          <cell r="M2978" t="str">
            <v>V</v>
          </cell>
          <cell r="N2978">
            <v>38672.655648148146</v>
          </cell>
          <cell r="O2978" t="str">
            <v>gchateaug</v>
          </cell>
          <cell r="P2978">
            <v>38681.436099537037</v>
          </cell>
        </row>
        <row r="2979">
          <cell r="A2979" t="str">
            <v>2002</v>
          </cell>
          <cell r="B2979" t="str">
            <v>ES</v>
          </cell>
          <cell r="C2979" t="str">
            <v>HUM</v>
          </cell>
          <cell r="D2979" t="str">
            <v>A00</v>
          </cell>
          <cell r="E2979" t="str">
            <v>FTE</v>
          </cell>
          <cell r="F2979" t="str">
            <v>T</v>
          </cell>
          <cell r="G2979" t="str">
            <v>TOTAL</v>
          </cell>
          <cell r="H2979" t="str">
            <v>RSE</v>
          </cell>
          <cell r="J2979" t="str">
            <v>:</v>
          </cell>
          <cell r="K2979" t="str">
            <v>MS</v>
          </cell>
          <cell r="M2979" t="str">
            <v>V</v>
          </cell>
          <cell r="N2979">
            <v>38616.774733796294</v>
          </cell>
          <cell r="O2979" t="str">
            <v>gchateaug</v>
          </cell>
          <cell r="P2979">
            <v>38681.438252314816</v>
          </cell>
        </row>
        <row r="2980">
          <cell r="A2980" t="str">
            <v>2003</v>
          </cell>
          <cell r="B2980" t="str">
            <v>ES</v>
          </cell>
          <cell r="C2980" t="str">
            <v>HUM</v>
          </cell>
          <cell r="D2980" t="str">
            <v>A00</v>
          </cell>
          <cell r="E2980" t="str">
            <v>FTE</v>
          </cell>
          <cell r="F2980" t="str">
            <v>T</v>
          </cell>
          <cell r="G2980" t="str">
            <v>TOTAL</v>
          </cell>
          <cell r="H2980" t="str">
            <v>RSE</v>
          </cell>
          <cell r="J2980" t="str">
            <v>:</v>
          </cell>
          <cell r="K2980" t="str">
            <v>MS</v>
          </cell>
          <cell r="M2980" t="str">
            <v>V</v>
          </cell>
          <cell r="N2980">
            <v>38616.774733796294</v>
          </cell>
          <cell r="O2980" t="str">
            <v>gchateaug</v>
          </cell>
          <cell r="P2980">
            <v>38681.438460648147</v>
          </cell>
        </row>
        <row r="2981">
          <cell r="A2981" t="str">
            <v>2002</v>
          </cell>
          <cell r="B2981" t="str">
            <v>ES</v>
          </cell>
          <cell r="C2981" t="str">
            <v>SSH</v>
          </cell>
          <cell r="D2981" t="str">
            <v>A00</v>
          </cell>
          <cell r="E2981" t="str">
            <v>FTE</v>
          </cell>
          <cell r="F2981" t="str">
            <v>T</v>
          </cell>
          <cell r="G2981" t="str">
            <v>TOTAL</v>
          </cell>
          <cell r="H2981" t="str">
            <v>RSE</v>
          </cell>
          <cell r="J2981" t="str">
            <v>:</v>
          </cell>
          <cell r="K2981" t="str">
            <v>MS</v>
          </cell>
          <cell r="M2981" t="str">
            <v>V</v>
          </cell>
          <cell r="N2981">
            <v>38616.774733796294</v>
          </cell>
          <cell r="O2981" t="str">
            <v>gchateaug</v>
          </cell>
          <cell r="P2981">
            <v>38681.438252314816</v>
          </cell>
        </row>
        <row r="2982">
          <cell r="A2982" t="str">
            <v>2003</v>
          </cell>
          <cell r="B2982" t="str">
            <v>ES</v>
          </cell>
          <cell r="C2982" t="str">
            <v>SSH</v>
          </cell>
          <cell r="D2982" t="str">
            <v>A00</v>
          </cell>
          <cell r="E2982" t="str">
            <v>FTE</v>
          </cell>
          <cell r="F2982" t="str">
            <v>T</v>
          </cell>
          <cell r="G2982" t="str">
            <v>TOTAL</v>
          </cell>
          <cell r="H2982" t="str">
            <v>RSE</v>
          </cell>
          <cell r="J2982" t="str">
            <v>:</v>
          </cell>
          <cell r="K2982" t="str">
            <v>MS</v>
          </cell>
          <cell r="M2982" t="str">
            <v>V</v>
          </cell>
          <cell r="N2982">
            <v>38616.774733796294</v>
          </cell>
          <cell r="O2982" t="str">
            <v>gchateaug</v>
          </cell>
          <cell r="P2982">
            <v>38681.438460648147</v>
          </cell>
        </row>
        <row r="2983">
          <cell r="A2983" t="str">
            <v>2002</v>
          </cell>
          <cell r="B2983" t="str">
            <v>ES</v>
          </cell>
          <cell r="C2983" t="str">
            <v>NOT_CLAS</v>
          </cell>
          <cell r="D2983" t="str">
            <v>A00</v>
          </cell>
          <cell r="E2983" t="str">
            <v>FTE</v>
          </cell>
          <cell r="F2983" t="str">
            <v>T</v>
          </cell>
          <cell r="G2983" t="str">
            <v>TOTAL</v>
          </cell>
          <cell r="H2983" t="str">
            <v>RSE</v>
          </cell>
          <cell r="J2983" t="str">
            <v>:</v>
          </cell>
          <cell r="K2983" t="str">
            <v>MS</v>
          </cell>
          <cell r="M2983" t="str">
            <v>V</v>
          </cell>
          <cell r="N2983">
            <v>38616.774733796294</v>
          </cell>
          <cell r="O2983" t="str">
            <v>gchateaug</v>
          </cell>
          <cell r="P2983">
            <v>38681.438252314816</v>
          </cell>
        </row>
        <row r="2984">
          <cell r="A2984" t="str">
            <v>2003</v>
          </cell>
          <cell r="B2984" t="str">
            <v>ES</v>
          </cell>
          <cell r="C2984" t="str">
            <v>NOT_CLAS</v>
          </cell>
          <cell r="D2984" t="str">
            <v>A00</v>
          </cell>
          <cell r="E2984" t="str">
            <v>FTE</v>
          </cell>
          <cell r="F2984" t="str">
            <v>T</v>
          </cell>
          <cell r="G2984" t="str">
            <v>TOTAL</v>
          </cell>
          <cell r="H2984" t="str">
            <v>RSE</v>
          </cell>
          <cell r="J2984" t="str">
            <v>:</v>
          </cell>
          <cell r="K2984" t="str">
            <v>MS</v>
          </cell>
          <cell r="M2984" t="str">
            <v>V</v>
          </cell>
          <cell r="N2984">
            <v>38616.774733796294</v>
          </cell>
          <cell r="O2984" t="str">
            <v>gchateaug</v>
          </cell>
          <cell r="P2984">
            <v>38681.438460648147</v>
          </cell>
        </row>
        <row r="2985">
          <cell r="A2985" t="str">
            <v>2003</v>
          </cell>
          <cell r="B2985" t="str">
            <v>NL</v>
          </cell>
          <cell r="C2985" t="str">
            <v>AG_SC</v>
          </cell>
          <cell r="D2985" t="str">
            <v>A00</v>
          </cell>
          <cell r="E2985" t="str">
            <v>FTE</v>
          </cell>
          <cell r="F2985" t="str">
            <v>T</v>
          </cell>
          <cell r="G2985" t="str">
            <v>TOTAL</v>
          </cell>
          <cell r="H2985" t="str">
            <v>RSE</v>
          </cell>
          <cell r="J2985" t="str">
            <v>:</v>
          </cell>
          <cell r="K2985" t="str">
            <v>MS</v>
          </cell>
          <cell r="M2985" t="str">
            <v>V</v>
          </cell>
          <cell r="N2985">
            <v>38616.774768518517</v>
          </cell>
          <cell r="O2985" t="str">
            <v>gchateaug</v>
          </cell>
          <cell r="P2985">
            <v>38681.438460648147</v>
          </cell>
        </row>
        <row r="2986">
          <cell r="A2986" t="str">
            <v>2003</v>
          </cell>
          <cell r="B2986" t="str">
            <v>NL</v>
          </cell>
          <cell r="C2986" t="str">
            <v>NSE</v>
          </cell>
          <cell r="D2986" t="str">
            <v>A00</v>
          </cell>
          <cell r="E2986" t="str">
            <v>FTE</v>
          </cell>
          <cell r="F2986" t="str">
            <v>T</v>
          </cell>
          <cell r="G2986" t="str">
            <v>TOTAL</v>
          </cell>
          <cell r="H2986" t="str">
            <v>RSE</v>
          </cell>
          <cell r="J2986" t="str">
            <v>:</v>
          </cell>
          <cell r="K2986" t="str">
            <v>MS</v>
          </cell>
          <cell r="M2986" t="str">
            <v>V</v>
          </cell>
          <cell r="N2986">
            <v>38616.774768518517</v>
          </cell>
          <cell r="O2986" t="str">
            <v>gchateaug</v>
          </cell>
          <cell r="P2986">
            <v>38681.438460648147</v>
          </cell>
        </row>
        <row r="2987">
          <cell r="A2987" t="str">
            <v>2003</v>
          </cell>
          <cell r="B2987" t="str">
            <v>NL</v>
          </cell>
          <cell r="C2987" t="str">
            <v>SO_SC</v>
          </cell>
          <cell r="D2987" t="str">
            <v>A00</v>
          </cell>
          <cell r="E2987" t="str">
            <v>FTE</v>
          </cell>
          <cell r="F2987" t="str">
            <v>T</v>
          </cell>
          <cell r="G2987" t="str">
            <v>TOTAL</v>
          </cell>
          <cell r="H2987" t="str">
            <v>RSE</v>
          </cell>
          <cell r="J2987" t="str">
            <v>:</v>
          </cell>
          <cell r="K2987" t="str">
            <v>MS</v>
          </cell>
          <cell r="M2987" t="str">
            <v>V</v>
          </cell>
          <cell r="N2987">
            <v>38616.774768518517</v>
          </cell>
          <cell r="O2987" t="str">
            <v>gchateaug</v>
          </cell>
          <cell r="P2987">
            <v>38681.438460648147</v>
          </cell>
        </row>
        <row r="2988">
          <cell r="A2988" t="str">
            <v>2003</v>
          </cell>
          <cell r="B2988" t="str">
            <v>NL</v>
          </cell>
          <cell r="C2988" t="str">
            <v>HUM</v>
          </cell>
          <cell r="D2988" t="str">
            <v>A00</v>
          </cell>
          <cell r="E2988" t="str">
            <v>FTE</v>
          </cell>
          <cell r="F2988" t="str">
            <v>T</v>
          </cell>
          <cell r="G2988" t="str">
            <v>TOTAL</v>
          </cell>
          <cell r="H2988" t="str">
            <v>RSE</v>
          </cell>
          <cell r="J2988" t="str">
            <v>:</v>
          </cell>
          <cell r="K2988" t="str">
            <v>MS</v>
          </cell>
          <cell r="M2988" t="str">
            <v>V</v>
          </cell>
          <cell r="N2988">
            <v>38616.774768518517</v>
          </cell>
          <cell r="O2988" t="str">
            <v>gchateaug</v>
          </cell>
          <cell r="P2988">
            <v>38681.438460648147</v>
          </cell>
        </row>
        <row r="2989">
          <cell r="A2989" t="str">
            <v>1986</v>
          </cell>
          <cell r="B2989" t="str">
            <v>SI</v>
          </cell>
          <cell r="C2989" t="str">
            <v>NSE</v>
          </cell>
          <cell r="D2989" t="str">
            <v>A00</v>
          </cell>
          <cell r="E2989" t="str">
            <v>FTE</v>
          </cell>
          <cell r="F2989" t="str">
            <v>T</v>
          </cell>
          <cell r="G2989" t="str">
            <v>TOTAL</v>
          </cell>
          <cell r="H2989" t="str">
            <v>RSE</v>
          </cell>
          <cell r="J2989" t="str">
            <v>:</v>
          </cell>
          <cell r="K2989" t="str">
            <v>MS</v>
          </cell>
          <cell r="M2989" t="str">
            <v>V</v>
          </cell>
          <cell r="N2989">
            <v>38672.655659722222</v>
          </cell>
          <cell r="O2989" t="str">
            <v>gchateaug</v>
          </cell>
          <cell r="P2989">
            <v>38681.436030092591</v>
          </cell>
        </row>
        <row r="2990">
          <cell r="A2990" t="str">
            <v>1986</v>
          </cell>
          <cell r="B2990" t="str">
            <v>SI</v>
          </cell>
          <cell r="C2990" t="str">
            <v>SSH</v>
          </cell>
          <cell r="D2990" t="str">
            <v>A00</v>
          </cell>
          <cell r="E2990" t="str">
            <v>FTE</v>
          </cell>
          <cell r="F2990" t="str">
            <v>T</v>
          </cell>
          <cell r="G2990" t="str">
            <v>TOTAL</v>
          </cell>
          <cell r="H2990" t="str">
            <v>RSE</v>
          </cell>
          <cell r="J2990" t="str">
            <v>:</v>
          </cell>
          <cell r="K2990" t="str">
            <v>MS</v>
          </cell>
          <cell r="M2990" t="str">
            <v>V</v>
          </cell>
          <cell r="N2990">
            <v>38672.655659722222</v>
          </cell>
          <cell r="O2990" t="str">
            <v>gchateaug</v>
          </cell>
          <cell r="P2990">
            <v>38681.436030092591</v>
          </cell>
        </row>
        <row r="2991">
          <cell r="A2991" t="str">
            <v>1986</v>
          </cell>
          <cell r="B2991" t="str">
            <v>SK</v>
          </cell>
          <cell r="C2991" t="str">
            <v>SSH</v>
          </cell>
          <cell r="D2991" t="str">
            <v>A00</v>
          </cell>
          <cell r="E2991" t="str">
            <v>FTE</v>
          </cell>
          <cell r="F2991" t="str">
            <v>T</v>
          </cell>
          <cell r="G2991" t="str">
            <v>TOTAL</v>
          </cell>
          <cell r="H2991" t="str">
            <v>RSE</v>
          </cell>
          <cell r="J2991" t="str">
            <v>:</v>
          </cell>
          <cell r="K2991" t="str">
            <v>MS</v>
          </cell>
          <cell r="M2991" t="str">
            <v>V</v>
          </cell>
          <cell r="N2991">
            <v>38672.655659722222</v>
          </cell>
          <cell r="O2991" t="str">
            <v>gchateaug</v>
          </cell>
          <cell r="P2991">
            <v>38681.436041666668</v>
          </cell>
        </row>
        <row r="2992">
          <cell r="A2992" t="str">
            <v>1986</v>
          </cell>
          <cell r="B2992" t="str">
            <v>SK</v>
          </cell>
          <cell r="C2992" t="str">
            <v>NSE</v>
          </cell>
          <cell r="D2992" t="str">
            <v>A00</v>
          </cell>
          <cell r="E2992" t="str">
            <v>FTE</v>
          </cell>
          <cell r="F2992" t="str">
            <v>T</v>
          </cell>
          <cell r="G2992" t="str">
            <v>TOTAL</v>
          </cell>
          <cell r="H2992" t="str">
            <v>RSE</v>
          </cell>
          <cell r="J2992" t="str">
            <v>:</v>
          </cell>
          <cell r="K2992" t="str">
            <v>MS</v>
          </cell>
          <cell r="M2992" t="str">
            <v>V</v>
          </cell>
          <cell r="N2992">
            <v>38672.655659722222</v>
          </cell>
          <cell r="O2992" t="str">
            <v>gchateaug</v>
          </cell>
          <cell r="P2992">
            <v>38681.436041666668</v>
          </cell>
        </row>
        <row r="2993">
          <cell r="A2993" t="str">
            <v>1986</v>
          </cell>
          <cell r="B2993" t="str">
            <v>BG</v>
          </cell>
          <cell r="C2993" t="str">
            <v>NSE</v>
          </cell>
          <cell r="D2993" t="str">
            <v>A00</v>
          </cell>
          <cell r="E2993" t="str">
            <v>FTE</v>
          </cell>
          <cell r="F2993" t="str">
            <v>T</v>
          </cell>
          <cell r="G2993" t="str">
            <v>TOTAL</v>
          </cell>
          <cell r="H2993" t="str">
            <v>RSE</v>
          </cell>
          <cell r="J2993" t="str">
            <v>:</v>
          </cell>
          <cell r="K2993" t="str">
            <v>MS</v>
          </cell>
          <cell r="M2993" t="str">
            <v>V</v>
          </cell>
          <cell r="N2993">
            <v>38672.655659722222</v>
          </cell>
          <cell r="O2993" t="str">
            <v>gchateaug</v>
          </cell>
          <cell r="P2993">
            <v>38681.435995370368</v>
          </cell>
        </row>
        <row r="2994">
          <cell r="A2994" t="str">
            <v>1986</v>
          </cell>
          <cell r="B2994" t="str">
            <v>BG</v>
          </cell>
          <cell r="C2994" t="str">
            <v>SSH</v>
          </cell>
          <cell r="D2994" t="str">
            <v>A00</v>
          </cell>
          <cell r="E2994" t="str">
            <v>FTE</v>
          </cell>
          <cell r="F2994" t="str">
            <v>T</v>
          </cell>
          <cell r="G2994" t="str">
            <v>TOTAL</v>
          </cell>
          <cell r="H2994" t="str">
            <v>RSE</v>
          </cell>
          <cell r="J2994" t="str">
            <v>:</v>
          </cell>
          <cell r="K2994" t="str">
            <v>MS</v>
          </cell>
          <cell r="M2994" t="str">
            <v>V</v>
          </cell>
          <cell r="N2994">
            <v>38672.655659722222</v>
          </cell>
          <cell r="O2994" t="str">
            <v>gchateaug</v>
          </cell>
          <cell r="P2994">
            <v>38681.435995370368</v>
          </cell>
        </row>
        <row r="2995">
          <cell r="A2995" t="str">
            <v>1986</v>
          </cell>
          <cell r="B2995" t="str">
            <v>RO</v>
          </cell>
          <cell r="C2995" t="str">
            <v>SSH</v>
          </cell>
          <cell r="D2995" t="str">
            <v>A00</v>
          </cell>
          <cell r="E2995" t="str">
            <v>FTE</v>
          </cell>
          <cell r="F2995" t="str">
            <v>T</v>
          </cell>
          <cell r="G2995" t="str">
            <v>TOTAL</v>
          </cell>
          <cell r="H2995" t="str">
            <v>RSE</v>
          </cell>
          <cell r="J2995" t="str">
            <v>:</v>
          </cell>
          <cell r="K2995" t="str">
            <v>MS</v>
          </cell>
          <cell r="M2995" t="str">
            <v>V</v>
          </cell>
          <cell r="N2995">
            <v>38672.655659722222</v>
          </cell>
          <cell r="O2995" t="str">
            <v>gchateaug</v>
          </cell>
          <cell r="P2995">
            <v>38681.436030092591</v>
          </cell>
        </row>
        <row r="2996">
          <cell r="A2996" t="str">
            <v>1986</v>
          </cell>
          <cell r="B2996" t="str">
            <v>RO</v>
          </cell>
          <cell r="C2996" t="str">
            <v>NSE</v>
          </cell>
          <cell r="D2996" t="str">
            <v>A00</v>
          </cell>
          <cell r="E2996" t="str">
            <v>FTE</v>
          </cell>
          <cell r="F2996" t="str">
            <v>T</v>
          </cell>
          <cell r="G2996" t="str">
            <v>TOTAL</v>
          </cell>
          <cell r="H2996" t="str">
            <v>RSE</v>
          </cell>
          <cell r="J2996" t="str">
            <v>:</v>
          </cell>
          <cell r="K2996" t="str">
            <v>MS</v>
          </cell>
          <cell r="M2996" t="str">
            <v>V</v>
          </cell>
          <cell r="N2996">
            <v>38672.655659722222</v>
          </cell>
          <cell r="O2996" t="str">
            <v>gchateaug</v>
          </cell>
          <cell r="P2996">
            <v>38681.436030092591</v>
          </cell>
        </row>
        <row r="2997">
          <cell r="A2997" t="str">
            <v>2002</v>
          </cell>
          <cell r="B2997" t="str">
            <v>SE</v>
          </cell>
          <cell r="C2997" t="str">
            <v>NA_SC</v>
          </cell>
          <cell r="D2997" t="str">
            <v>A00</v>
          </cell>
          <cell r="E2997" t="str">
            <v>FTE</v>
          </cell>
          <cell r="F2997" t="str">
            <v>T</v>
          </cell>
          <cell r="G2997" t="str">
            <v>TOTAL</v>
          </cell>
          <cell r="H2997" t="str">
            <v>RSE</v>
          </cell>
          <cell r="J2997" t="str">
            <v>:</v>
          </cell>
          <cell r="K2997" t="str">
            <v>MS</v>
          </cell>
          <cell r="M2997" t="str">
            <v>V</v>
          </cell>
          <cell r="N2997">
            <v>38616.774745370371</v>
          </cell>
          <cell r="O2997" t="str">
            <v>gchateaug</v>
          </cell>
          <cell r="P2997">
            <v>38681.438391203701</v>
          </cell>
          <cell r="Q2997" t="str">
            <v>gchateaug</v>
          </cell>
        </row>
        <row r="2998">
          <cell r="A2998" t="str">
            <v>2002</v>
          </cell>
          <cell r="B2998" t="str">
            <v>BE</v>
          </cell>
          <cell r="C2998" t="str">
            <v>NA_SC</v>
          </cell>
          <cell r="D2998" t="str">
            <v>A00</v>
          </cell>
          <cell r="E2998" t="str">
            <v>FTE</v>
          </cell>
          <cell r="F2998" t="str">
            <v>T</v>
          </cell>
          <cell r="G2998" t="str">
            <v>TOTAL</v>
          </cell>
          <cell r="H2998" t="str">
            <v>RSE</v>
          </cell>
          <cell r="J2998" t="str">
            <v>:</v>
          </cell>
          <cell r="K2998" t="str">
            <v>MS</v>
          </cell>
          <cell r="M2998" t="str">
            <v>V</v>
          </cell>
          <cell r="N2998">
            <v>38616.774745370371</v>
          </cell>
          <cell r="O2998" t="str">
            <v>gchateaug</v>
          </cell>
          <cell r="P2998">
            <v>38681.438136574077</v>
          </cell>
          <cell r="Q2998" t="str">
            <v>gchateaug</v>
          </cell>
        </row>
        <row r="2999">
          <cell r="A2999" t="str">
            <v>2002</v>
          </cell>
          <cell r="B2999" t="str">
            <v>BE</v>
          </cell>
          <cell r="C2999" t="str">
            <v>EN_TE</v>
          </cell>
          <cell r="D2999" t="str">
            <v>A00</v>
          </cell>
          <cell r="E2999" t="str">
            <v>FTE</v>
          </cell>
          <cell r="F2999" t="str">
            <v>T</v>
          </cell>
          <cell r="G2999" t="str">
            <v>TOTAL</v>
          </cell>
          <cell r="H2999" t="str">
            <v>RSE</v>
          </cell>
          <cell r="J2999" t="str">
            <v>:</v>
          </cell>
          <cell r="K2999" t="str">
            <v>MS</v>
          </cell>
          <cell r="M2999" t="str">
            <v>V</v>
          </cell>
          <cell r="N2999">
            <v>38616.774745370371</v>
          </cell>
          <cell r="O2999" t="str">
            <v>gchateaug</v>
          </cell>
          <cell r="P2999">
            <v>38681.438136574077</v>
          </cell>
          <cell r="Q2999" t="str">
            <v>gchateaug</v>
          </cell>
        </row>
        <row r="3000">
          <cell r="A3000" t="str">
            <v>2002</v>
          </cell>
          <cell r="B3000" t="str">
            <v>BE</v>
          </cell>
          <cell r="C3000" t="str">
            <v>ME_SC</v>
          </cell>
          <cell r="D3000" t="str">
            <v>A00</v>
          </cell>
          <cell r="E3000" t="str">
            <v>FTE</v>
          </cell>
          <cell r="F3000" t="str">
            <v>T</v>
          </cell>
          <cell r="G3000" t="str">
            <v>TOTAL</v>
          </cell>
          <cell r="H3000" t="str">
            <v>RSE</v>
          </cell>
          <cell r="J3000" t="str">
            <v>:</v>
          </cell>
          <cell r="K3000" t="str">
            <v>MS</v>
          </cell>
          <cell r="M3000" t="str">
            <v>V</v>
          </cell>
          <cell r="N3000">
            <v>38616.774745370371</v>
          </cell>
          <cell r="O3000" t="str">
            <v>gchateaug</v>
          </cell>
          <cell r="P3000">
            <v>38681.438136574077</v>
          </cell>
          <cell r="Q3000" t="str">
            <v>gchateaug</v>
          </cell>
        </row>
        <row r="3001">
          <cell r="A3001" t="str">
            <v>2003</v>
          </cell>
          <cell r="B3001" t="str">
            <v>NL</v>
          </cell>
          <cell r="C3001" t="str">
            <v>SSH</v>
          </cell>
          <cell r="D3001" t="str">
            <v>A00</v>
          </cell>
          <cell r="E3001" t="str">
            <v>FTE</v>
          </cell>
          <cell r="F3001" t="str">
            <v>T</v>
          </cell>
          <cell r="G3001" t="str">
            <v>TOTAL</v>
          </cell>
          <cell r="H3001" t="str">
            <v>RSE</v>
          </cell>
          <cell r="J3001" t="str">
            <v>:</v>
          </cell>
          <cell r="K3001" t="str">
            <v>MS</v>
          </cell>
          <cell r="M3001" t="str">
            <v>V</v>
          </cell>
          <cell r="N3001">
            <v>38616.774768518517</v>
          </cell>
          <cell r="O3001" t="str">
            <v>gchateaug</v>
          </cell>
          <cell r="P3001">
            <v>38681.438460648147</v>
          </cell>
        </row>
        <row r="3002">
          <cell r="A3002" t="str">
            <v>2003</v>
          </cell>
          <cell r="B3002" t="str">
            <v>NL</v>
          </cell>
          <cell r="C3002" t="str">
            <v>NOT_CLAS</v>
          </cell>
          <cell r="D3002" t="str">
            <v>A00</v>
          </cell>
          <cell r="E3002" t="str">
            <v>FTE</v>
          </cell>
          <cell r="F3002" t="str">
            <v>T</v>
          </cell>
          <cell r="G3002" t="str">
            <v>TOTAL</v>
          </cell>
          <cell r="H3002" t="str">
            <v>RSE</v>
          </cell>
          <cell r="J3002" t="str">
            <v>:</v>
          </cell>
          <cell r="K3002" t="str">
            <v>MS</v>
          </cell>
          <cell r="M3002" t="str">
            <v>V</v>
          </cell>
          <cell r="N3002">
            <v>38616.774768518517</v>
          </cell>
          <cell r="O3002" t="str">
            <v>gchateaug</v>
          </cell>
          <cell r="P3002">
            <v>38681.438460648147</v>
          </cell>
        </row>
        <row r="3003">
          <cell r="A3003" t="str">
            <v>1985</v>
          </cell>
          <cell r="B3003" t="str">
            <v>PT</v>
          </cell>
          <cell r="C3003" t="str">
            <v>SSH</v>
          </cell>
          <cell r="D3003" t="str">
            <v>A00</v>
          </cell>
          <cell r="E3003" t="str">
            <v>FTE</v>
          </cell>
          <cell r="F3003" t="str">
            <v>T</v>
          </cell>
          <cell r="G3003" t="str">
            <v>TOTAL</v>
          </cell>
          <cell r="H3003" t="str">
            <v>RSE</v>
          </cell>
          <cell r="J3003" t="str">
            <v>:</v>
          </cell>
          <cell r="K3003" t="str">
            <v>MS</v>
          </cell>
          <cell r="M3003" t="str">
            <v>V</v>
          </cell>
          <cell r="N3003">
            <v>38672.655659722222</v>
          </cell>
          <cell r="O3003" t="str">
            <v>gchateaug</v>
          </cell>
          <cell r="P3003">
            <v>38681.435983796298</v>
          </cell>
        </row>
        <row r="3004">
          <cell r="A3004" t="str">
            <v>1985</v>
          </cell>
          <cell r="B3004" t="str">
            <v>PT</v>
          </cell>
          <cell r="C3004" t="str">
            <v>NSE</v>
          </cell>
          <cell r="D3004" t="str">
            <v>A00</v>
          </cell>
          <cell r="E3004" t="str">
            <v>FTE</v>
          </cell>
          <cell r="F3004" t="str">
            <v>T</v>
          </cell>
          <cell r="G3004" t="str">
            <v>TOTAL</v>
          </cell>
          <cell r="H3004" t="str">
            <v>RSE</v>
          </cell>
          <cell r="J3004" t="str">
            <v>:</v>
          </cell>
          <cell r="K3004" t="str">
            <v>MS</v>
          </cell>
          <cell r="M3004" t="str">
            <v>V</v>
          </cell>
          <cell r="N3004">
            <v>38672.655659722222</v>
          </cell>
          <cell r="O3004" t="str">
            <v>gchateaug</v>
          </cell>
          <cell r="P3004">
            <v>38681.435983796298</v>
          </cell>
        </row>
        <row r="3005">
          <cell r="A3005" t="str">
            <v>1985</v>
          </cell>
          <cell r="B3005" t="str">
            <v>CY</v>
          </cell>
          <cell r="C3005" t="str">
            <v>SSH</v>
          </cell>
          <cell r="D3005" t="str">
            <v>A00</v>
          </cell>
          <cell r="E3005" t="str">
            <v>FTE</v>
          </cell>
          <cell r="F3005" t="str">
            <v>T</v>
          </cell>
          <cell r="G3005" t="str">
            <v>TOTAL</v>
          </cell>
          <cell r="H3005" t="str">
            <v>RSE</v>
          </cell>
          <cell r="J3005" t="str">
            <v>:</v>
          </cell>
          <cell r="K3005" t="str">
            <v>MS</v>
          </cell>
          <cell r="M3005" t="str">
            <v>V</v>
          </cell>
          <cell r="N3005">
            <v>38672.655659722222</v>
          </cell>
          <cell r="O3005" t="str">
            <v>gchateaug</v>
          </cell>
          <cell r="P3005">
            <v>38681.435960648145</v>
          </cell>
        </row>
        <row r="3006">
          <cell r="A3006" t="str">
            <v>1985</v>
          </cell>
          <cell r="B3006" t="str">
            <v>CY</v>
          </cell>
          <cell r="C3006" t="str">
            <v>NSE</v>
          </cell>
          <cell r="D3006" t="str">
            <v>A00</v>
          </cell>
          <cell r="E3006" t="str">
            <v>FTE</v>
          </cell>
          <cell r="F3006" t="str">
            <v>T</v>
          </cell>
          <cell r="G3006" t="str">
            <v>TOTAL</v>
          </cell>
          <cell r="H3006" t="str">
            <v>RSE</v>
          </cell>
          <cell r="J3006" t="str">
            <v>:</v>
          </cell>
          <cell r="K3006" t="str">
            <v>MS</v>
          </cell>
          <cell r="M3006" t="str">
            <v>V</v>
          </cell>
          <cell r="N3006">
            <v>38672.655659722222</v>
          </cell>
          <cell r="O3006" t="str">
            <v>gchateaug</v>
          </cell>
          <cell r="P3006">
            <v>38681.435960648145</v>
          </cell>
        </row>
        <row r="3007">
          <cell r="A3007" t="str">
            <v>1985</v>
          </cell>
          <cell r="B3007" t="str">
            <v>CZ</v>
          </cell>
          <cell r="C3007" t="str">
            <v>SSH</v>
          </cell>
          <cell r="D3007" t="str">
            <v>A00</v>
          </cell>
          <cell r="E3007" t="str">
            <v>FTE</v>
          </cell>
          <cell r="F3007" t="str">
            <v>T</v>
          </cell>
          <cell r="G3007" t="str">
            <v>TOTAL</v>
          </cell>
          <cell r="H3007" t="str">
            <v>RSE</v>
          </cell>
          <cell r="J3007" t="str">
            <v>:</v>
          </cell>
          <cell r="K3007" t="str">
            <v>MS</v>
          </cell>
          <cell r="M3007" t="str">
            <v>V</v>
          </cell>
          <cell r="N3007">
            <v>38672.655659722222</v>
          </cell>
          <cell r="O3007" t="str">
            <v>gchateaug</v>
          </cell>
          <cell r="P3007">
            <v>38681.435960648145</v>
          </cell>
        </row>
        <row r="3008">
          <cell r="A3008" t="str">
            <v>1985</v>
          </cell>
          <cell r="B3008" t="str">
            <v>CZ</v>
          </cell>
          <cell r="C3008" t="str">
            <v>NSE</v>
          </cell>
          <cell r="D3008" t="str">
            <v>A00</v>
          </cell>
          <cell r="E3008" t="str">
            <v>FTE</v>
          </cell>
          <cell r="F3008" t="str">
            <v>T</v>
          </cell>
          <cell r="G3008" t="str">
            <v>TOTAL</v>
          </cell>
          <cell r="H3008" t="str">
            <v>RSE</v>
          </cell>
          <cell r="J3008" t="str">
            <v>:</v>
          </cell>
          <cell r="K3008" t="str">
            <v>MS</v>
          </cell>
          <cell r="M3008" t="str">
            <v>V</v>
          </cell>
          <cell r="N3008">
            <v>38672.655659722222</v>
          </cell>
          <cell r="O3008" t="str">
            <v>gchateaug</v>
          </cell>
          <cell r="P3008">
            <v>38681.435960648145</v>
          </cell>
        </row>
        <row r="3009">
          <cell r="A3009" t="str">
            <v>1985</v>
          </cell>
          <cell r="B3009" t="str">
            <v>LT</v>
          </cell>
          <cell r="C3009" t="str">
            <v>SSH</v>
          </cell>
          <cell r="D3009" t="str">
            <v>A00</v>
          </cell>
          <cell r="E3009" t="str">
            <v>FTE</v>
          </cell>
          <cell r="F3009" t="str">
            <v>T</v>
          </cell>
          <cell r="G3009" t="str">
            <v>TOTAL</v>
          </cell>
          <cell r="H3009" t="str">
            <v>RSE</v>
          </cell>
          <cell r="J3009" t="str">
            <v>:</v>
          </cell>
          <cell r="K3009" t="str">
            <v>MS</v>
          </cell>
          <cell r="M3009" t="str">
            <v>V</v>
          </cell>
          <cell r="N3009">
            <v>38672.655659722222</v>
          </cell>
          <cell r="O3009" t="str">
            <v>gchateaug</v>
          </cell>
          <cell r="P3009">
            <v>38681.435972222222</v>
          </cell>
        </row>
        <row r="3010">
          <cell r="A3010" t="str">
            <v>1985</v>
          </cell>
          <cell r="B3010" t="str">
            <v>LT</v>
          </cell>
          <cell r="C3010" t="str">
            <v>NSE</v>
          </cell>
          <cell r="D3010" t="str">
            <v>A00</v>
          </cell>
          <cell r="E3010" t="str">
            <v>FTE</v>
          </cell>
          <cell r="F3010" t="str">
            <v>T</v>
          </cell>
          <cell r="G3010" t="str">
            <v>TOTAL</v>
          </cell>
          <cell r="H3010" t="str">
            <v>RSE</v>
          </cell>
          <cell r="J3010" t="str">
            <v>:</v>
          </cell>
          <cell r="K3010" t="str">
            <v>MS</v>
          </cell>
          <cell r="M3010" t="str">
            <v>V</v>
          </cell>
          <cell r="N3010">
            <v>38672.655659722222</v>
          </cell>
          <cell r="O3010" t="str">
            <v>gchateaug</v>
          </cell>
          <cell r="P3010">
            <v>38681.435972222222</v>
          </cell>
        </row>
        <row r="3011">
          <cell r="A3011" t="str">
            <v>1985</v>
          </cell>
          <cell r="B3011" t="str">
            <v>LV</v>
          </cell>
          <cell r="C3011" t="str">
            <v>SSH</v>
          </cell>
          <cell r="D3011" t="str">
            <v>A00</v>
          </cell>
          <cell r="E3011" t="str">
            <v>FTE</v>
          </cell>
          <cell r="F3011" t="str">
            <v>T</v>
          </cell>
          <cell r="G3011" t="str">
            <v>TOTAL</v>
          </cell>
          <cell r="H3011" t="str">
            <v>RSE</v>
          </cell>
          <cell r="J3011" t="str">
            <v>:</v>
          </cell>
          <cell r="K3011" t="str">
            <v>MS</v>
          </cell>
          <cell r="M3011" t="str">
            <v>V</v>
          </cell>
          <cell r="N3011">
            <v>38672.655659722222</v>
          </cell>
          <cell r="O3011" t="str">
            <v>gchateaug</v>
          </cell>
          <cell r="P3011">
            <v>38681.435983796298</v>
          </cell>
        </row>
        <row r="3012">
          <cell r="A3012" t="str">
            <v>1985</v>
          </cell>
          <cell r="B3012" t="str">
            <v>LV</v>
          </cell>
          <cell r="C3012" t="str">
            <v>NSE</v>
          </cell>
          <cell r="D3012" t="str">
            <v>A00</v>
          </cell>
          <cell r="E3012" t="str">
            <v>FTE</v>
          </cell>
          <cell r="F3012" t="str">
            <v>T</v>
          </cell>
          <cell r="G3012" t="str">
            <v>TOTAL</v>
          </cell>
          <cell r="H3012" t="str">
            <v>RSE</v>
          </cell>
          <cell r="J3012" t="str">
            <v>:</v>
          </cell>
          <cell r="K3012" t="str">
            <v>MS</v>
          </cell>
          <cell r="M3012" t="str">
            <v>V</v>
          </cell>
          <cell r="N3012">
            <v>38672.655659722222</v>
          </cell>
          <cell r="O3012" t="str">
            <v>gchateaug</v>
          </cell>
          <cell r="P3012">
            <v>38681.435983796298</v>
          </cell>
        </row>
        <row r="3013">
          <cell r="A3013" t="str">
            <v>1985</v>
          </cell>
          <cell r="B3013" t="str">
            <v>PL</v>
          </cell>
          <cell r="C3013" t="str">
            <v>NSE</v>
          </cell>
          <cell r="D3013" t="str">
            <v>A00</v>
          </cell>
          <cell r="E3013" t="str">
            <v>FTE</v>
          </cell>
          <cell r="F3013" t="str">
            <v>T</v>
          </cell>
          <cell r="G3013" t="str">
            <v>TOTAL</v>
          </cell>
          <cell r="H3013" t="str">
            <v>RSE</v>
          </cell>
          <cell r="J3013" t="str">
            <v>:</v>
          </cell>
          <cell r="K3013" t="str">
            <v>MS</v>
          </cell>
          <cell r="M3013" t="str">
            <v>V</v>
          </cell>
          <cell r="N3013">
            <v>38672.655659722222</v>
          </cell>
          <cell r="O3013" t="str">
            <v>gchateaug</v>
          </cell>
          <cell r="P3013">
            <v>38681.435983796298</v>
          </cell>
        </row>
        <row r="3014">
          <cell r="A3014" t="str">
            <v>1985</v>
          </cell>
          <cell r="B3014" t="str">
            <v>PL</v>
          </cell>
          <cell r="C3014" t="str">
            <v>SSH</v>
          </cell>
          <cell r="D3014" t="str">
            <v>A00</v>
          </cell>
          <cell r="E3014" t="str">
            <v>FTE</v>
          </cell>
          <cell r="F3014" t="str">
            <v>T</v>
          </cell>
          <cell r="G3014" t="str">
            <v>TOTAL</v>
          </cell>
          <cell r="H3014" t="str">
            <v>RSE</v>
          </cell>
          <cell r="J3014" t="str">
            <v>:</v>
          </cell>
          <cell r="K3014" t="str">
            <v>MS</v>
          </cell>
          <cell r="M3014" t="str">
            <v>V</v>
          </cell>
          <cell r="N3014">
            <v>38672.655659722222</v>
          </cell>
          <cell r="O3014" t="str">
            <v>gchateaug</v>
          </cell>
          <cell r="P3014">
            <v>38681.435983796298</v>
          </cell>
        </row>
        <row r="3015">
          <cell r="A3015" t="str">
            <v>2002</v>
          </cell>
          <cell r="B3015" t="str">
            <v>BE</v>
          </cell>
          <cell r="C3015" t="str">
            <v>AG_SC</v>
          </cell>
          <cell r="D3015" t="str">
            <v>A00</v>
          </cell>
          <cell r="E3015" t="str">
            <v>FTE</v>
          </cell>
          <cell r="F3015" t="str">
            <v>T</v>
          </cell>
          <cell r="G3015" t="str">
            <v>TOTAL</v>
          </cell>
          <cell r="H3015" t="str">
            <v>RSE</v>
          </cell>
          <cell r="J3015" t="str">
            <v>:</v>
          </cell>
          <cell r="K3015" t="str">
            <v>MS</v>
          </cell>
          <cell r="M3015" t="str">
            <v>V</v>
          </cell>
          <cell r="N3015">
            <v>38616.774745370371</v>
          </cell>
          <cell r="O3015" t="str">
            <v>gchateaug</v>
          </cell>
          <cell r="P3015">
            <v>38681.438136574077</v>
          </cell>
          <cell r="Q3015" t="str">
            <v>gchateaug</v>
          </cell>
        </row>
        <row r="3016">
          <cell r="A3016" t="str">
            <v>2002</v>
          </cell>
          <cell r="B3016" t="str">
            <v>BE</v>
          </cell>
          <cell r="C3016" t="str">
            <v>NSE</v>
          </cell>
          <cell r="D3016" t="str">
            <v>A00</v>
          </cell>
          <cell r="E3016" t="str">
            <v>FTE</v>
          </cell>
          <cell r="F3016" t="str">
            <v>T</v>
          </cell>
          <cell r="G3016" t="str">
            <v>TOTAL</v>
          </cell>
          <cell r="H3016" t="str">
            <v>RSE</v>
          </cell>
          <cell r="J3016" t="str">
            <v>:</v>
          </cell>
          <cell r="K3016" t="str">
            <v>MS</v>
          </cell>
          <cell r="M3016" t="str">
            <v>V</v>
          </cell>
          <cell r="N3016">
            <v>38616.774756944447</v>
          </cell>
          <cell r="O3016" t="str">
            <v>gchateaug</v>
          </cell>
          <cell r="P3016">
            <v>38681.438136574077</v>
          </cell>
          <cell r="Q3016" t="str">
            <v>gchateaug</v>
          </cell>
        </row>
        <row r="3017">
          <cell r="A3017" t="str">
            <v>2002</v>
          </cell>
          <cell r="B3017" t="str">
            <v>BE</v>
          </cell>
          <cell r="C3017" t="str">
            <v>SO_SC</v>
          </cell>
          <cell r="D3017" t="str">
            <v>A00</v>
          </cell>
          <cell r="E3017" t="str">
            <v>FTE</v>
          </cell>
          <cell r="F3017" t="str">
            <v>T</v>
          </cell>
          <cell r="G3017" t="str">
            <v>TOTAL</v>
          </cell>
          <cell r="H3017" t="str">
            <v>RSE</v>
          </cell>
          <cell r="J3017" t="str">
            <v>:</v>
          </cell>
          <cell r="K3017" t="str">
            <v>MS</v>
          </cell>
          <cell r="M3017" t="str">
            <v>V</v>
          </cell>
          <cell r="N3017">
            <v>38616.774756944447</v>
          </cell>
          <cell r="O3017" t="str">
            <v>gchateaug</v>
          </cell>
          <cell r="P3017">
            <v>38681.438136574077</v>
          </cell>
          <cell r="Q3017" t="str">
            <v>gchateaug</v>
          </cell>
        </row>
        <row r="3018">
          <cell r="A3018" t="str">
            <v>2002</v>
          </cell>
          <cell r="B3018" t="str">
            <v>LU</v>
          </cell>
          <cell r="C3018" t="str">
            <v>AG_SC</v>
          </cell>
          <cell r="D3018" t="str">
            <v>A00</v>
          </cell>
          <cell r="E3018" t="str">
            <v>FTE</v>
          </cell>
          <cell r="F3018" t="str">
            <v>T</v>
          </cell>
          <cell r="G3018" t="str">
            <v>TOTAL</v>
          </cell>
          <cell r="H3018" t="str">
            <v>RSE</v>
          </cell>
          <cell r="J3018" t="str">
            <v>:</v>
          </cell>
          <cell r="K3018" t="str">
            <v>MS</v>
          </cell>
          <cell r="M3018" t="str">
            <v>V</v>
          </cell>
          <cell r="N3018">
            <v>38616.774768518517</v>
          </cell>
          <cell r="O3018" t="str">
            <v>gchateaug</v>
          </cell>
          <cell r="P3018">
            <v>38681.438310185185</v>
          </cell>
        </row>
        <row r="3019">
          <cell r="A3019" t="str">
            <v>2002</v>
          </cell>
          <cell r="B3019" t="str">
            <v>LU</v>
          </cell>
          <cell r="C3019" t="str">
            <v>NSE</v>
          </cell>
          <cell r="D3019" t="str">
            <v>A00</v>
          </cell>
          <cell r="E3019" t="str">
            <v>FTE</v>
          </cell>
          <cell r="F3019" t="str">
            <v>T</v>
          </cell>
          <cell r="G3019" t="str">
            <v>TOTAL</v>
          </cell>
          <cell r="H3019" t="str">
            <v>RSE</v>
          </cell>
          <cell r="J3019" t="str">
            <v>:</v>
          </cell>
          <cell r="K3019" t="str">
            <v>MS</v>
          </cell>
          <cell r="M3019" t="str">
            <v>V</v>
          </cell>
          <cell r="N3019">
            <v>38616.774768518517</v>
          </cell>
          <cell r="O3019" t="str">
            <v>gchateaug</v>
          </cell>
          <cell r="P3019">
            <v>38681.438310185185</v>
          </cell>
        </row>
        <row r="3020">
          <cell r="A3020" t="str">
            <v>2002</v>
          </cell>
          <cell r="B3020" t="str">
            <v>LU</v>
          </cell>
          <cell r="C3020" t="str">
            <v>SO_SC</v>
          </cell>
          <cell r="D3020" t="str">
            <v>A00</v>
          </cell>
          <cell r="E3020" t="str">
            <v>FTE</v>
          </cell>
          <cell r="F3020" t="str">
            <v>T</v>
          </cell>
          <cell r="G3020" t="str">
            <v>TOTAL</v>
          </cell>
          <cell r="H3020" t="str">
            <v>RSE</v>
          </cell>
          <cell r="J3020" t="str">
            <v>:</v>
          </cell>
          <cell r="K3020" t="str">
            <v>MS</v>
          </cell>
          <cell r="M3020" t="str">
            <v>V</v>
          </cell>
          <cell r="N3020">
            <v>38616.774768518517</v>
          </cell>
          <cell r="O3020" t="str">
            <v>gchateaug</v>
          </cell>
          <cell r="P3020">
            <v>38681.438310185185</v>
          </cell>
        </row>
        <row r="3021">
          <cell r="A3021" t="str">
            <v>1985</v>
          </cell>
          <cell r="B3021" t="str">
            <v>SI</v>
          </cell>
          <cell r="C3021" t="str">
            <v>SSH</v>
          </cell>
          <cell r="D3021" t="str">
            <v>A00</v>
          </cell>
          <cell r="E3021" t="str">
            <v>FTE</v>
          </cell>
          <cell r="F3021" t="str">
            <v>T</v>
          </cell>
          <cell r="G3021" t="str">
            <v>TOTAL</v>
          </cell>
          <cell r="H3021" t="str">
            <v>RSE</v>
          </cell>
          <cell r="J3021" t="str">
            <v>:</v>
          </cell>
          <cell r="K3021" t="str">
            <v>MS</v>
          </cell>
          <cell r="M3021" t="str">
            <v>V</v>
          </cell>
          <cell r="N3021">
            <v>38672.655659722222</v>
          </cell>
          <cell r="O3021" t="str">
            <v>gchateaug</v>
          </cell>
          <cell r="P3021">
            <v>38681.435995370368</v>
          </cell>
        </row>
        <row r="3022">
          <cell r="A3022" t="str">
            <v>1985</v>
          </cell>
          <cell r="B3022" t="str">
            <v>SI</v>
          </cell>
          <cell r="C3022" t="str">
            <v>NSE</v>
          </cell>
          <cell r="D3022" t="str">
            <v>A00</v>
          </cell>
          <cell r="E3022" t="str">
            <v>FTE</v>
          </cell>
          <cell r="F3022" t="str">
            <v>T</v>
          </cell>
          <cell r="G3022" t="str">
            <v>TOTAL</v>
          </cell>
          <cell r="H3022" t="str">
            <v>RSE</v>
          </cell>
          <cell r="J3022" t="str">
            <v>:</v>
          </cell>
          <cell r="K3022" t="str">
            <v>MS</v>
          </cell>
          <cell r="M3022" t="str">
            <v>V</v>
          </cell>
          <cell r="N3022">
            <v>38672.655659722222</v>
          </cell>
          <cell r="O3022" t="str">
            <v>gchateaug</v>
          </cell>
          <cell r="P3022">
            <v>38681.435995370368</v>
          </cell>
        </row>
        <row r="3023">
          <cell r="A3023" t="str">
            <v>1985</v>
          </cell>
          <cell r="B3023" t="str">
            <v>SK</v>
          </cell>
          <cell r="C3023" t="str">
            <v>NSE</v>
          </cell>
          <cell r="D3023" t="str">
            <v>A00</v>
          </cell>
          <cell r="E3023" t="str">
            <v>FTE</v>
          </cell>
          <cell r="F3023" t="str">
            <v>T</v>
          </cell>
          <cell r="G3023" t="str">
            <v>TOTAL</v>
          </cell>
          <cell r="H3023" t="str">
            <v>RSE</v>
          </cell>
          <cell r="J3023" t="str">
            <v>:</v>
          </cell>
          <cell r="K3023" t="str">
            <v>MS</v>
          </cell>
          <cell r="M3023" t="str">
            <v>V</v>
          </cell>
          <cell r="N3023">
            <v>38672.655659722222</v>
          </cell>
          <cell r="O3023" t="str">
            <v>gchateaug</v>
          </cell>
          <cell r="P3023">
            <v>38681.435995370368</v>
          </cell>
        </row>
        <row r="3024">
          <cell r="A3024" t="str">
            <v>1985</v>
          </cell>
          <cell r="B3024" t="str">
            <v>SK</v>
          </cell>
          <cell r="C3024" t="str">
            <v>SSH</v>
          </cell>
          <cell r="D3024" t="str">
            <v>A00</v>
          </cell>
          <cell r="E3024" t="str">
            <v>FTE</v>
          </cell>
          <cell r="F3024" t="str">
            <v>T</v>
          </cell>
          <cell r="G3024" t="str">
            <v>TOTAL</v>
          </cell>
          <cell r="H3024" t="str">
            <v>RSE</v>
          </cell>
          <cell r="J3024" t="str">
            <v>:</v>
          </cell>
          <cell r="K3024" t="str">
            <v>MS</v>
          </cell>
          <cell r="M3024" t="str">
            <v>V</v>
          </cell>
          <cell r="N3024">
            <v>38672.655659722222</v>
          </cell>
          <cell r="O3024" t="str">
            <v>gchateaug</v>
          </cell>
          <cell r="P3024">
            <v>38681.435995370368</v>
          </cell>
        </row>
        <row r="3025">
          <cell r="A3025" t="str">
            <v>1985</v>
          </cell>
          <cell r="B3025" t="str">
            <v>BG</v>
          </cell>
          <cell r="C3025" t="str">
            <v>SSH</v>
          </cell>
          <cell r="D3025" t="str">
            <v>A00</v>
          </cell>
          <cell r="E3025" t="str">
            <v>FTE</v>
          </cell>
          <cell r="F3025" t="str">
            <v>T</v>
          </cell>
          <cell r="G3025" t="str">
            <v>TOTAL</v>
          </cell>
          <cell r="H3025" t="str">
            <v>RSE</v>
          </cell>
          <cell r="J3025" t="str">
            <v>:</v>
          </cell>
          <cell r="K3025" t="str">
            <v>MS</v>
          </cell>
          <cell r="M3025" t="str">
            <v>V</v>
          </cell>
          <cell r="N3025">
            <v>38672.655659722222</v>
          </cell>
          <cell r="O3025" t="str">
            <v>gchateaug</v>
          </cell>
          <cell r="P3025">
            <v>38681.435960648145</v>
          </cell>
        </row>
        <row r="3026">
          <cell r="A3026" t="str">
            <v>1985</v>
          </cell>
          <cell r="B3026" t="str">
            <v>BG</v>
          </cell>
          <cell r="C3026" t="str">
            <v>NSE</v>
          </cell>
          <cell r="D3026" t="str">
            <v>A00</v>
          </cell>
          <cell r="E3026" t="str">
            <v>FTE</v>
          </cell>
          <cell r="F3026" t="str">
            <v>T</v>
          </cell>
          <cell r="G3026" t="str">
            <v>TOTAL</v>
          </cell>
          <cell r="H3026" t="str">
            <v>RSE</v>
          </cell>
          <cell r="J3026" t="str">
            <v>:</v>
          </cell>
          <cell r="K3026" t="str">
            <v>MS</v>
          </cell>
          <cell r="M3026" t="str">
            <v>V</v>
          </cell>
          <cell r="N3026">
            <v>38672.655659722222</v>
          </cell>
          <cell r="O3026" t="str">
            <v>gchateaug</v>
          </cell>
          <cell r="P3026">
            <v>38681.435960648145</v>
          </cell>
        </row>
        <row r="3027">
          <cell r="A3027" t="str">
            <v>1985</v>
          </cell>
          <cell r="B3027" t="str">
            <v>RO</v>
          </cell>
          <cell r="C3027" t="str">
            <v>SSH</v>
          </cell>
          <cell r="D3027" t="str">
            <v>A00</v>
          </cell>
          <cell r="E3027" t="str">
            <v>FTE</v>
          </cell>
          <cell r="F3027" t="str">
            <v>T</v>
          </cell>
          <cell r="G3027" t="str">
            <v>TOTAL</v>
          </cell>
          <cell r="H3027" t="str">
            <v>RSE</v>
          </cell>
          <cell r="J3027" t="str">
            <v>:</v>
          </cell>
          <cell r="K3027" t="str">
            <v>MS</v>
          </cell>
          <cell r="M3027" t="str">
            <v>V</v>
          </cell>
          <cell r="N3027">
            <v>38672.655659722222</v>
          </cell>
          <cell r="O3027" t="str">
            <v>gchateaug</v>
          </cell>
          <cell r="P3027">
            <v>38681.435983796298</v>
          </cell>
        </row>
        <row r="3028">
          <cell r="A3028" t="str">
            <v>1985</v>
          </cell>
          <cell r="B3028" t="str">
            <v>RO</v>
          </cell>
          <cell r="C3028" t="str">
            <v>NSE</v>
          </cell>
          <cell r="D3028" t="str">
            <v>A00</v>
          </cell>
          <cell r="E3028" t="str">
            <v>FTE</v>
          </cell>
          <cell r="F3028" t="str">
            <v>T</v>
          </cell>
          <cell r="G3028" t="str">
            <v>TOTAL</v>
          </cell>
          <cell r="H3028" t="str">
            <v>RSE</v>
          </cell>
          <cell r="J3028" t="str">
            <v>:</v>
          </cell>
          <cell r="K3028" t="str">
            <v>MS</v>
          </cell>
          <cell r="M3028" t="str">
            <v>V</v>
          </cell>
          <cell r="N3028">
            <v>38672.655659722222</v>
          </cell>
          <cell r="O3028" t="str">
            <v>gchateaug</v>
          </cell>
          <cell r="P3028">
            <v>38681.435983796298</v>
          </cell>
        </row>
        <row r="3029">
          <cell r="A3029" t="str">
            <v>2002</v>
          </cell>
          <cell r="B3029" t="str">
            <v>BE</v>
          </cell>
          <cell r="C3029" t="str">
            <v>HUM</v>
          </cell>
          <cell r="D3029" t="str">
            <v>A00</v>
          </cell>
          <cell r="E3029" t="str">
            <v>FTE</v>
          </cell>
          <cell r="F3029" t="str">
            <v>T</v>
          </cell>
          <cell r="G3029" t="str">
            <v>TOTAL</v>
          </cell>
          <cell r="H3029" t="str">
            <v>RSE</v>
          </cell>
          <cell r="J3029" t="str">
            <v>:</v>
          </cell>
          <cell r="K3029" t="str">
            <v>MS</v>
          </cell>
          <cell r="M3029" t="str">
            <v>V</v>
          </cell>
          <cell r="N3029">
            <v>38616.774756944447</v>
          </cell>
          <cell r="O3029" t="str">
            <v>gchateaug</v>
          </cell>
          <cell r="P3029">
            <v>38681.438136574077</v>
          </cell>
          <cell r="Q3029" t="str">
            <v>gchateaug</v>
          </cell>
        </row>
        <row r="3030">
          <cell r="A3030" t="str">
            <v>2002</v>
          </cell>
          <cell r="B3030" t="str">
            <v>BG</v>
          </cell>
          <cell r="C3030" t="str">
            <v>NOT_CLAS</v>
          </cell>
          <cell r="D3030" t="str">
            <v>A00</v>
          </cell>
          <cell r="E3030" t="str">
            <v>FTE</v>
          </cell>
          <cell r="F3030" t="str">
            <v>T</v>
          </cell>
          <cell r="G3030" t="str">
            <v>TOTAL</v>
          </cell>
          <cell r="H3030" t="str">
            <v>RSE</v>
          </cell>
          <cell r="J3030" t="str">
            <v>-</v>
          </cell>
          <cell r="K3030" t="str">
            <v>MS</v>
          </cell>
          <cell r="M3030" t="str">
            <v>V</v>
          </cell>
          <cell r="N3030">
            <v>38616.774768518517</v>
          </cell>
          <cell r="O3030" t="str">
            <v>gchateaug</v>
          </cell>
          <cell r="P3030">
            <v>38681.438148148147</v>
          </cell>
        </row>
        <row r="3031">
          <cell r="A3031" t="str">
            <v>2003</v>
          </cell>
          <cell r="B3031" t="str">
            <v>BG</v>
          </cell>
          <cell r="C3031" t="str">
            <v>NOT_CLAS</v>
          </cell>
          <cell r="D3031" t="str">
            <v>A00</v>
          </cell>
          <cell r="E3031" t="str">
            <v>FTE</v>
          </cell>
          <cell r="F3031" t="str">
            <v>T</v>
          </cell>
          <cell r="G3031" t="str">
            <v>TOTAL</v>
          </cell>
          <cell r="H3031" t="str">
            <v>RSE</v>
          </cell>
          <cell r="J3031" t="str">
            <v>-</v>
          </cell>
          <cell r="K3031" t="str">
            <v>MS</v>
          </cell>
          <cell r="M3031" t="str">
            <v>V</v>
          </cell>
          <cell r="N3031">
            <v>38616.774768518517</v>
          </cell>
          <cell r="O3031" t="str">
            <v>gchateaug</v>
          </cell>
          <cell r="P3031">
            <v>38681.438449074078</v>
          </cell>
        </row>
        <row r="3032">
          <cell r="A3032" t="str">
            <v>2002</v>
          </cell>
          <cell r="B3032" t="str">
            <v>IE</v>
          </cell>
          <cell r="C3032" t="str">
            <v>NA_SC</v>
          </cell>
          <cell r="D3032" t="str">
            <v>A00</v>
          </cell>
          <cell r="E3032" t="str">
            <v>FTE</v>
          </cell>
          <cell r="F3032" t="str">
            <v>T</v>
          </cell>
          <cell r="G3032" t="str">
            <v>TOTAL</v>
          </cell>
          <cell r="H3032" t="str">
            <v>RSE</v>
          </cell>
          <cell r="J3032" t="str">
            <v>:</v>
          </cell>
          <cell r="K3032" t="str">
            <v>MS</v>
          </cell>
          <cell r="M3032" t="str">
            <v>V</v>
          </cell>
          <cell r="N3032">
            <v>38616.774745370371</v>
          </cell>
          <cell r="O3032" t="str">
            <v>gchateaug</v>
          </cell>
          <cell r="P3032">
            <v>38681.438298611109</v>
          </cell>
        </row>
        <row r="3033">
          <cell r="A3033" t="str">
            <v>2003</v>
          </cell>
          <cell r="B3033" t="str">
            <v>IE</v>
          </cell>
          <cell r="C3033" t="str">
            <v>NA_SC</v>
          </cell>
          <cell r="D3033" t="str">
            <v>A00</v>
          </cell>
          <cell r="E3033" t="str">
            <v>FTE</v>
          </cell>
          <cell r="F3033" t="str">
            <v>T</v>
          </cell>
          <cell r="G3033" t="str">
            <v>TOTAL</v>
          </cell>
          <cell r="H3033" t="str">
            <v>RSE</v>
          </cell>
          <cell r="J3033" t="str">
            <v>:</v>
          </cell>
          <cell r="K3033" t="str">
            <v>MS</v>
          </cell>
          <cell r="M3033" t="str">
            <v>V</v>
          </cell>
          <cell r="N3033">
            <v>38616.774745370371</v>
          </cell>
          <cell r="O3033" t="str">
            <v>gchateaug</v>
          </cell>
          <cell r="P3033">
            <v>38681.438460648147</v>
          </cell>
        </row>
        <row r="3034">
          <cell r="A3034" t="str">
            <v>2003</v>
          </cell>
          <cell r="B3034" t="str">
            <v>NO</v>
          </cell>
          <cell r="C3034" t="str">
            <v>NA_SC</v>
          </cell>
          <cell r="D3034" t="str">
            <v>A00</v>
          </cell>
          <cell r="E3034" t="str">
            <v>FTE</v>
          </cell>
          <cell r="F3034" t="str">
            <v>T</v>
          </cell>
          <cell r="G3034" t="str">
            <v>TOTAL</v>
          </cell>
          <cell r="H3034" t="str">
            <v>RSE</v>
          </cell>
          <cell r="J3034" t="str">
            <v>:</v>
          </cell>
          <cell r="K3034" t="str">
            <v>MS</v>
          </cell>
          <cell r="M3034" t="str">
            <v>V</v>
          </cell>
          <cell r="N3034">
            <v>38616.774756944447</v>
          </cell>
          <cell r="O3034" t="str">
            <v>gchateaug</v>
          </cell>
          <cell r="P3034">
            <v>38681.438460648147</v>
          </cell>
        </row>
        <row r="3035">
          <cell r="A3035" t="str">
            <v>2002</v>
          </cell>
          <cell r="B3035" t="str">
            <v>LU</v>
          </cell>
          <cell r="C3035" t="str">
            <v>HUM</v>
          </cell>
          <cell r="D3035" t="str">
            <v>A00</v>
          </cell>
          <cell r="E3035" t="str">
            <v>FTE</v>
          </cell>
          <cell r="F3035" t="str">
            <v>T</v>
          </cell>
          <cell r="G3035" t="str">
            <v>TOTAL</v>
          </cell>
          <cell r="H3035" t="str">
            <v>RSE</v>
          </cell>
          <cell r="J3035" t="str">
            <v>:</v>
          </cell>
          <cell r="K3035" t="str">
            <v>MS</v>
          </cell>
          <cell r="M3035" t="str">
            <v>V</v>
          </cell>
          <cell r="N3035">
            <v>38616.774768518517</v>
          </cell>
          <cell r="O3035" t="str">
            <v>gchateaug</v>
          </cell>
          <cell r="P3035">
            <v>38681.438310185185</v>
          </cell>
        </row>
        <row r="3036">
          <cell r="A3036" t="str">
            <v>2002</v>
          </cell>
          <cell r="B3036" t="str">
            <v>LU</v>
          </cell>
          <cell r="C3036" t="str">
            <v>SSH</v>
          </cell>
          <cell r="D3036" t="str">
            <v>A00</v>
          </cell>
          <cell r="E3036" t="str">
            <v>FTE</v>
          </cell>
          <cell r="F3036" t="str">
            <v>T</v>
          </cell>
          <cell r="G3036" t="str">
            <v>TOTAL</v>
          </cell>
          <cell r="H3036" t="str">
            <v>RSE</v>
          </cell>
          <cell r="J3036" t="str">
            <v>:</v>
          </cell>
          <cell r="K3036" t="str">
            <v>MS</v>
          </cell>
          <cell r="M3036" t="str">
            <v>V</v>
          </cell>
          <cell r="N3036">
            <v>38616.774768518517</v>
          </cell>
          <cell r="O3036" t="str">
            <v>gchateaug</v>
          </cell>
          <cell r="P3036">
            <v>38681.438310185185</v>
          </cell>
        </row>
        <row r="3037">
          <cell r="A3037" t="str">
            <v>2002</v>
          </cell>
          <cell r="B3037" t="str">
            <v>LU</v>
          </cell>
          <cell r="C3037" t="str">
            <v>NOT_CLAS</v>
          </cell>
          <cell r="D3037" t="str">
            <v>A00</v>
          </cell>
          <cell r="E3037" t="str">
            <v>FTE</v>
          </cell>
          <cell r="F3037" t="str">
            <v>T</v>
          </cell>
          <cell r="G3037" t="str">
            <v>TOTAL</v>
          </cell>
          <cell r="H3037" t="str">
            <v>RSE</v>
          </cell>
          <cell r="J3037" t="str">
            <v>:</v>
          </cell>
          <cell r="K3037" t="str">
            <v>MS</v>
          </cell>
          <cell r="M3037" t="str">
            <v>V</v>
          </cell>
          <cell r="N3037">
            <v>38616.774768518517</v>
          </cell>
          <cell r="O3037" t="str">
            <v>gchateaug</v>
          </cell>
          <cell r="P3037">
            <v>38681.438310185185</v>
          </cell>
        </row>
        <row r="3038">
          <cell r="A3038" t="str">
            <v>2004</v>
          </cell>
          <cell r="B3038" t="str">
            <v>EE</v>
          </cell>
          <cell r="C3038" t="str">
            <v>SO_SC</v>
          </cell>
          <cell r="D3038" t="str">
            <v>A00</v>
          </cell>
          <cell r="E3038" t="str">
            <v>FTE</v>
          </cell>
          <cell r="F3038" t="str">
            <v>T</v>
          </cell>
          <cell r="G3038" t="str">
            <v>TOTAL</v>
          </cell>
          <cell r="H3038" t="str">
            <v>RSE</v>
          </cell>
          <cell r="J3038" t="str">
            <v>:</v>
          </cell>
          <cell r="K3038" t="str">
            <v>MS</v>
          </cell>
          <cell r="M3038" t="str">
            <v>V</v>
          </cell>
          <cell r="N3038">
            <v>38616.774733796294</v>
          </cell>
          <cell r="O3038" t="str">
            <v>gchateaug</v>
          </cell>
          <cell r="P3038">
            <v>38681.438472222224</v>
          </cell>
        </row>
        <row r="3039">
          <cell r="A3039" t="str">
            <v>2004</v>
          </cell>
          <cell r="B3039" t="str">
            <v>EE</v>
          </cell>
          <cell r="C3039" t="str">
            <v>HUM</v>
          </cell>
          <cell r="D3039" t="str">
            <v>A00</v>
          </cell>
          <cell r="E3039" t="str">
            <v>FTE</v>
          </cell>
          <cell r="F3039" t="str">
            <v>T</v>
          </cell>
          <cell r="G3039" t="str">
            <v>TOTAL</v>
          </cell>
          <cell r="H3039" t="str">
            <v>RSE</v>
          </cell>
          <cell r="J3039" t="str">
            <v>:</v>
          </cell>
          <cell r="K3039" t="str">
            <v>MS</v>
          </cell>
          <cell r="M3039" t="str">
            <v>V</v>
          </cell>
          <cell r="N3039">
            <v>38616.774733796294</v>
          </cell>
          <cell r="O3039" t="str">
            <v>gchateaug</v>
          </cell>
          <cell r="P3039">
            <v>38681.438472222224</v>
          </cell>
        </row>
        <row r="3040">
          <cell r="A3040" t="str">
            <v>2002</v>
          </cell>
          <cell r="B3040" t="str">
            <v>DK</v>
          </cell>
          <cell r="C3040" t="str">
            <v>NA_SC</v>
          </cell>
          <cell r="D3040" t="str">
            <v>A00</v>
          </cell>
          <cell r="E3040" t="str">
            <v>FTE</v>
          </cell>
          <cell r="F3040" t="str">
            <v>T</v>
          </cell>
          <cell r="G3040" t="str">
            <v>TOTAL</v>
          </cell>
          <cell r="H3040" t="str">
            <v>RSE</v>
          </cell>
          <cell r="J3040" t="str">
            <v>:</v>
          </cell>
          <cell r="K3040" t="str">
            <v>MS</v>
          </cell>
          <cell r="M3040" t="str">
            <v>V</v>
          </cell>
          <cell r="N3040">
            <v>38616.774733796294</v>
          </cell>
          <cell r="O3040" t="str">
            <v>gchateaug</v>
          </cell>
          <cell r="P3040">
            <v>38681.438217592593</v>
          </cell>
        </row>
        <row r="3041">
          <cell r="A3041" t="str">
            <v>2002</v>
          </cell>
          <cell r="B3041" t="str">
            <v>DK</v>
          </cell>
          <cell r="C3041" t="str">
            <v>EN_TE</v>
          </cell>
          <cell r="D3041" t="str">
            <v>A00</v>
          </cell>
          <cell r="E3041" t="str">
            <v>FTE</v>
          </cell>
          <cell r="F3041" t="str">
            <v>T</v>
          </cell>
          <cell r="G3041" t="str">
            <v>TOTAL</v>
          </cell>
          <cell r="H3041" t="str">
            <v>RSE</v>
          </cell>
          <cell r="J3041" t="str">
            <v>:</v>
          </cell>
          <cell r="K3041" t="str">
            <v>MS</v>
          </cell>
          <cell r="M3041" t="str">
            <v>V</v>
          </cell>
          <cell r="N3041">
            <v>38616.774733796294</v>
          </cell>
          <cell r="O3041" t="str">
            <v>gchateaug</v>
          </cell>
          <cell r="P3041">
            <v>38681.438217592593</v>
          </cell>
        </row>
        <row r="3042">
          <cell r="A3042" t="str">
            <v>2004</v>
          </cell>
          <cell r="B3042" t="str">
            <v>EE</v>
          </cell>
          <cell r="C3042" t="str">
            <v>SSH</v>
          </cell>
          <cell r="D3042" t="str">
            <v>A00</v>
          </cell>
          <cell r="E3042" t="str">
            <v>FTE</v>
          </cell>
          <cell r="F3042" t="str">
            <v>T</v>
          </cell>
          <cell r="G3042" t="str">
            <v>TOTAL</v>
          </cell>
          <cell r="H3042" t="str">
            <v>RSE</v>
          </cell>
          <cell r="J3042" t="str">
            <v>:</v>
          </cell>
          <cell r="K3042" t="str">
            <v>MS</v>
          </cell>
          <cell r="M3042" t="str">
            <v>V</v>
          </cell>
          <cell r="N3042">
            <v>38616.774733796294</v>
          </cell>
          <cell r="O3042" t="str">
            <v>gchateaug</v>
          </cell>
          <cell r="P3042">
            <v>38681.438472222224</v>
          </cell>
        </row>
        <row r="3043">
          <cell r="A3043" t="str">
            <v>2004</v>
          </cell>
          <cell r="B3043" t="str">
            <v>EE</v>
          </cell>
          <cell r="C3043" t="str">
            <v>NOT_CLAS</v>
          </cell>
          <cell r="D3043" t="str">
            <v>A00</v>
          </cell>
          <cell r="E3043" t="str">
            <v>FTE</v>
          </cell>
          <cell r="F3043" t="str">
            <v>T</v>
          </cell>
          <cell r="G3043" t="str">
            <v>TOTAL</v>
          </cell>
          <cell r="H3043" t="str">
            <v>RSE</v>
          </cell>
          <cell r="J3043" t="str">
            <v>:</v>
          </cell>
          <cell r="K3043" t="str">
            <v>MS</v>
          </cell>
          <cell r="M3043" t="str">
            <v>V</v>
          </cell>
          <cell r="N3043">
            <v>38616.774733796294</v>
          </cell>
          <cell r="O3043" t="str">
            <v>gchateaug</v>
          </cell>
          <cell r="P3043">
            <v>38681.438472222224</v>
          </cell>
        </row>
        <row r="3044">
          <cell r="A3044" t="str">
            <v>2002</v>
          </cell>
          <cell r="B3044" t="str">
            <v>IE</v>
          </cell>
          <cell r="C3044" t="str">
            <v>EN_TE</v>
          </cell>
          <cell r="D3044" t="str">
            <v>A00</v>
          </cell>
          <cell r="E3044" t="str">
            <v>FTE</v>
          </cell>
          <cell r="F3044" t="str">
            <v>T</v>
          </cell>
          <cell r="G3044" t="str">
            <v>TOTAL</v>
          </cell>
          <cell r="H3044" t="str">
            <v>RSE</v>
          </cell>
          <cell r="J3044" t="str">
            <v>:</v>
          </cell>
          <cell r="K3044" t="str">
            <v>MS</v>
          </cell>
          <cell r="M3044" t="str">
            <v>V</v>
          </cell>
          <cell r="N3044">
            <v>38616.774745370371</v>
          </cell>
          <cell r="O3044" t="str">
            <v>gchateaug</v>
          </cell>
          <cell r="P3044">
            <v>38681.438287037039</v>
          </cell>
        </row>
        <row r="3045">
          <cell r="A3045" t="str">
            <v>2003</v>
          </cell>
          <cell r="B3045" t="str">
            <v>IE</v>
          </cell>
          <cell r="C3045" t="str">
            <v>EN_TE</v>
          </cell>
          <cell r="D3045" t="str">
            <v>A00</v>
          </cell>
          <cell r="E3045" t="str">
            <v>FTE</v>
          </cell>
          <cell r="F3045" t="str">
            <v>T</v>
          </cell>
          <cell r="G3045" t="str">
            <v>TOTAL</v>
          </cell>
          <cell r="H3045" t="str">
            <v>RSE</v>
          </cell>
          <cell r="J3045" t="str">
            <v>:</v>
          </cell>
          <cell r="K3045" t="str">
            <v>MS</v>
          </cell>
          <cell r="M3045" t="str">
            <v>V</v>
          </cell>
          <cell r="N3045">
            <v>38616.774745370371</v>
          </cell>
          <cell r="O3045" t="str">
            <v>gchateaug</v>
          </cell>
          <cell r="P3045">
            <v>38681.438460648147</v>
          </cell>
        </row>
        <row r="3046">
          <cell r="A3046" t="str">
            <v>2002</v>
          </cell>
          <cell r="B3046" t="str">
            <v>IE</v>
          </cell>
          <cell r="C3046" t="str">
            <v>ME_SC</v>
          </cell>
          <cell r="D3046" t="str">
            <v>A00</v>
          </cell>
          <cell r="E3046" t="str">
            <v>FTE</v>
          </cell>
          <cell r="F3046" t="str">
            <v>T</v>
          </cell>
          <cell r="G3046" t="str">
            <v>TOTAL</v>
          </cell>
          <cell r="H3046" t="str">
            <v>RSE</v>
          </cell>
          <cell r="J3046" t="str">
            <v>:</v>
          </cell>
          <cell r="K3046" t="str">
            <v>MS</v>
          </cell>
          <cell r="M3046" t="str">
            <v>V</v>
          </cell>
          <cell r="N3046">
            <v>38616.774745370371</v>
          </cell>
          <cell r="O3046" t="str">
            <v>gchateaug</v>
          </cell>
          <cell r="P3046">
            <v>38681.438287037039</v>
          </cell>
        </row>
        <row r="3047">
          <cell r="A3047" t="str">
            <v>2003</v>
          </cell>
          <cell r="B3047" t="str">
            <v>NO</v>
          </cell>
          <cell r="C3047" t="str">
            <v>EN_TE</v>
          </cell>
          <cell r="D3047" t="str">
            <v>A00</v>
          </cell>
          <cell r="E3047" t="str">
            <v>FTE</v>
          </cell>
          <cell r="F3047" t="str">
            <v>T</v>
          </cell>
          <cell r="G3047" t="str">
            <v>TOTAL</v>
          </cell>
          <cell r="H3047" t="str">
            <v>RSE</v>
          </cell>
          <cell r="J3047" t="str">
            <v>:</v>
          </cell>
          <cell r="K3047" t="str">
            <v>MS</v>
          </cell>
          <cell r="M3047" t="str">
            <v>V</v>
          </cell>
          <cell r="N3047">
            <v>38616.774756944447</v>
          </cell>
          <cell r="O3047" t="str">
            <v>gchateaug</v>
          </cell>
          <cell r="P3047">
            <v>38681.438460648147</v>
          </cell>
        </row>
        <row r="3048">
          <cell r="A3048" t="str">
            <v>2003</v>
          </cell>
          <cell r="B3048" t="str">
            <v>NO</v>
          </cell>
          <cell r="C3048" t="str">
            <v>ME_SC</v>
          </cell>
          <cell r="D3048" t="str">
            <v>A00</v>
          </cell>
          <cell r="E3048" t="str">
            <v>FTE</v>
          </cell>
          <cell r="F3048" t="str">
            <v>T</v>
          </cell>
          <cell r="G3048" t="str">
            <v>TOTAL</v>
          </cell>
          <cell r="H3048" t="str">
            <v>RSE</v>
          </cell>
          <cell r="J3048" t="str">
            <v>:</v>
          </cell>
          <cell r="K3048" t="str">
            <v>MS</v>
          </cell>
          <cell r="M3048" t="str">
            <v>V</v>
          </cell>
          <cell r="N3048">
            <v>38616.774756944447</v>
          </cell>
          <cell r="O3048" t="str">
            <v>gchateaug</v>
          </cell>
          <cell r="P3048">
            <v>38681.438460648147</v>
          </cell>
        </row>
        <row r="3049">
          <cell r="A3049" t="str">
            <v>2003</v>
          </cell>
          <cell r="B3049" t="str">
            <v>NO</v>
          </cell>
          <cell r="C3049" t="str">
            <v>AG_SC</v>
          </cell>
          <cell r="D3049" t="str">
            <v>A00</v>
          </cell>
          <cell r="E3049" t="str">
            <v>FTE</v>
          </cell>
          <cell r="F3049" t="str">
            <v>T</v>
          </cell>
          <cell r="G3049" t="str">
            <v>TOTAL</v>
          </cell>
          <cell r="H3049" t="str">
            <v>RSE</v>
          </cell>
          <cell r="J3049" t="str">
            <v>:</v>
          </cell>
          <cell r="K3049" t="str">
            <v>MS</v>
          </cell>
          <cell r="M3049" t="str">
            <v>V</v>
          </cell>
          <cell r="N3049">
            <v>38616.774756944447</v>
          </cell>
          <cell r="O3049" t="str">
            <v>gchateaug</v>
          </cell>
          <cell r="P3049">
            <v>38681.438460648147</v>
          </cell>
        </row>
        <row r="3050">
          <cell r="A3050" t="str">
            <v>2002</v>
          </cell>
          <cell r="B3050" t="str">
            <v>RU</v>
          </cell>
          <cell r="C3050" t="str">
            <v>NA_SC</v>
          </cell>
          <cell r="D3050" t="str">
            <v>A00</v>
          </cell>
          <cell r="E3050" t="str">
            <v>FTE</v>
          </cell>
          <cell r="F3050" t="str">
            <v>T</v>
          </cell>
          <cell r="G3050" t="str">
            <v>TOTAL</v>
          </cell>
          <cell r="H3050" t="str">
            <v>RSE</v>
          </cell>
          <cell r="J3050" t="str">
            <v>:</v>
          </cell>
          <cell r="K3050" t="str">
            <v>MS</v>
          </cell>
          <cell r="M3050" t="str">
            <v>V</v>
          </cell>
          <cell r="N3050">
            <v>38616.774756944447</v>
          </cell>
          <cell r="O3050" t="str">
            <v>gchateaug</v>
          </cell>
          <cell r="P3050">
            <v>38681.438391203701</v>
          </cell>
        </row>
        <row r="3051">
          <cell r="A3051" t="str">
            <v>2002</v>
          </cell>
          <cell r="B3051" t="str">
            <v>RU</v>
          </cell>
          <cell r="C3051" t="str">
            <v>EN_TE</v>
          </cell>
          <cell r="D3051" t="str">
            <v>A00</v>
          </cell>
          <cell r="E3051" t="str">
            <v>FTE</v>
          </cell>
          <cell r="F3051" t="str">
            <v>T</v>
          </cell>
          <cell r="G3051" t="str">
            <v>TOTAL</v>
          </cell>
          <cell r="H3051" t="str">
            <v>RSE</v>
          </cell>
          <cell r="J3051" t="str">
            <v>:</v>
          </cell>
          <cell r="K3051" t="str">
            <v>MS</v>
          </cell>
          <cell r="M3051" t="str">
            <v>V</v>
          </cell>
          <cell r="N3051">
            <v>38616.774756944447</v>
          </cell>
          <cell r="O3051" t="str">
            <v>gchateaug</v>
          </cell>
          <cell r="P3051">
            <v>38681.438379629632</v>
          </cell>
        </row>
        <row r="3052">
          <cell r="A3052" t="str">
            <v>1989</v>
          </cell>
          <cell r="B3052" t="str">
            <v>PT</v>
          </cell>
          <cell r="C3052" t="str">
            <v>SSH</v>
          </cell>
          <cell r="D3052" t="str">
            <v>A00</v>
          </cell>
          <cell r="E3052" t="str">
            <v>FTE</v>
          </cell>
          <cell r="F3052" t="str">
            <v>T</v>
          </cell>
          <cell r="G3052" t="str">
            <v>TOTAL</v>
          </cell>
          <cell r="H3052" t="str">
            <v>RSE</v>
          </cell>
          <cell r="J3052" t="str">
            <v>:</v>
          </cell>
          <cell r="K3052" t="str">
            <v>MS</v>
          </cell>
          <cell r="M3052" t="str">
            <v>V</v>
          </cell>
          <cell r="N3052">
            <v>38672.655636574076</v>
          </cell>
          <cell r="O3052" t="str">
            <v>gchateaug</v>
          </cell>
          <cell r="P3052">
            <v>38681.436192129629</v>
          </cell>
        </row>
        <row r="3053">
          <cell r="A3053" t="str">
            <v>1989</v>
          </cell>
          <cell r="B3053" t="str">
            <v>PT</v>
          </cell>
          <cell r="C3053" t="str">
            <v>NSE</v>
          </cell>
          <cell r="D3053" t="str">
            <v>A00</v>
          </cell>
          <cell r="E3053" t="str">
            <v>FTE</v>
          </cell>
          <cell r="F3053" t="str">
            <v>T</v>
          </cell>
          <cell r="G3053" t="str">
            <v>TOTAL</v>
          </cell>
          <cell r="H3053" t="str">
            <v>RSE</v>
          </cell>
          <cell r="J3053" t="str">
            <v>:</v>
          </cell>
          <cell r="K3053" t="str">
            <v>MS</v>
          </cell>
          <cell r="M3053" t="str">
            <v>V</v>
          </cell>
          <cell r="N3053">
            <v>38672.655636574076</v>
          </cell>
          <cell r="O3053" t="str">
            <v>gchateaug</v>
          </cell>
          <cell r="P3053">
            <v>38681.436192129629</v>
          </cell>
        </row>
        <row r="3054">
          <cell r="A3054" t="str">
            <v>2002</v>
          </cell>
          <cell r="B3054" t="str">
            <v>DK</v>
          </cell>
          <cell r="C3054" t="str">
            <v>ME_SC</v>
          </cell>
          <cell r="D3054" t="str">
            <v>A00</v>
          </cell>
          <cell r="E3054" t="str">
            <v>FTE</v>
          </cell>
          <cell r="F3054" t="str">
            <v>T</v>
          </cell>
          <cell r="G3054" t="str">
            <v>TOTAL</v>
          </cell>
          <cell r="H3054" t="str">
            <v>RSE</v>
          </cell>
          <cell r="J3054" t="str">
            <v>:</v>
          </cell>
          <cell r="K3054" t="str">
            <v>MS</v>
          </cell>
          <cell r="M3054" t="str">
            <v>V</v>
          </cell>
          <cell r="N3054">
            <v>38616.774733796294</v>
          </cell>
          <cell r="O3054" t="str">
            <v>gchateaug</v>
          </cell>
          <cell r="P3054">
            <v>38681.438217592593</v>
          </cell>
        </row>
        <row r="3055">
          <cell r="A3055" t="str">
            <v>2002</v>
          </cell>
          <cell r="B3055" t="str">
            <v>DK</v>
          </cell>
          <cell r="C3055" t="str">
            <v>AG_SC</v>
          </cell>
          <cell r="D3055" t="str">
            <v>A00</v>
          </cell>
          <cell r="E3055" t="str">
            <v>FTE</v>
          </cell>
          <cell r="F3055" t="str">
            <v>T</v>
          </cell>
          <cell r="G3055" t="str">
            <v>TOTAL</v>
          </cell>
          <cell r="H3055" t="str">
            <v>RSE</v>
          </cell>
          <cell r="J3055" t="str">
            <v>:</v>
          </cell>
          <cell r="K3055" t="str">
            <v>MS</v>
          </cell>
          <cell r="M3055" t="str">
            <v>V</v>
          </cell>
          <cell r="N3055">
            <v>38616.774733796294</v>
          </cell>
          <cell r="O3055" t="str">
            <v>gchateaug</v>
          </cell>
          <cell r="P3055">
            <v>38681.438217592593</v>
          </cell>
        </row>
        <row r="3056">
          <cell r="A3056" t="str">
            <v>2002</v>
          </cell>
          <cell r="B3056" t="str">
            <v>DK</v>
          </cell>
          <cell r="C3056" t="str">
            <v>NSE</v>
          </cell>
          <cell r="D3056" t="str">
            <v>A00</v>
          </cell>
          <cell r="E3056" t="str">
            <v>FTE</v>
          </cell>
          <cell r="F3056" t="str">
            <v>T</v>
          </cell>
          <cell r="G3056" t="str">
            <v>TOTAL</v>
          </cell>
          <cell r="H3056" t="str">
            <v>RSE</v>
          </cell>
          <cell r="J3056" t="str">
            <v>:</v>
          </cell>
          <cell r="K3056" t="str">
            <v>MS</v>
          </cell>
          <cell r="M3056" t="str">
            <v>V</v>
          </cell>
          <cell r="N3056">
            <v>38616.774733796294</v>
          </cell>
          <cell r="O3056" t="str">
            <v>gchateaug</v>
          </cell>
          <cell r="P3056">
            <v>38681.43822916667</v>
          </cell>
        </row>
        <row r="3057">
          <cell r="A3057" t="str">
            <v>2004</v>
          </cell>
          <cell r="B3057" t="str">
            <v>EE</v>
          </cell>
          <cell r="C3057" t="str">
            <v>NA_SC</v>
          </cell>
          <cell r="D3057" t="str">
            <v>A00</v>
          </cell>
          <cell r="E3057" t="str">
            <v>FTE</v>
          </cell>
          <cell r="F3057" t="str">
            <v>T</v>
          </cell>
          <cell r="G3057" t="str">
            <v>TOTAL</v>
          </cell>
          <cell r="H3057" t="str">
            <v>RSE</v>
          </cell>
          <cell r="J3057" t="str">
            <v>:</v>
          </cell>
          <cell r="K3057" t="str">
            <v>MS</v>
          </cell>
          <cell r="M3057" t="str">
            <v>V</v>
          </cell>
          <cell r="N3057">
            <v>38616.774733796294</v>
          </cell>
          <cell r="O3057" t="str">
            <v>gchateaug</v>
          </cell>
          <cell r="P3057">
            <v>38681.438472222224</v>
          </cell>
        </row>
        <row r="3058">
          <cell r="A3058" t="str">
            <v>2004</v>
          </cell>
          <cell r="B3058" t="str">
            <v>EE</v>
          </cell>
          <cell r="C3058" t="str">
            <v>EN_TE</v>
          </cell>
          <cell r="D3058" t="str">
            <v>A00</v>
          </cell>
          <cell r="E3058" t="str">
            <v>FTE</v>
          </cell>
          <cell r="F3058" t="str">
            <v>T</v>
          </cell>
          <cell r="G3058" t="str">
            <v>TOTAL</v>
          </cell>
          <cell r="H3058" t="str">
            <v>RSE</v>
          </cell>
          <cell r="J3058" t="str">
            <v>:</v>
          </cell>
          <cell r="K3058" t="str">
            <v>MS</v>
          </cell>
          <cell r="M3058" t="str">
            <v>V</v>
          </cell>
          <cell r="N3058">
            <v>38616.774733796294</v>
          </cell>
          <cell r="O3058" t="str">
            <v>gchateaug</v>
          </cell>
          <cell r="P3058">
            <v>38681.438472222224</v>
          </cell>
        </row>
        <row r="3059">
          <cell r="A3059" t="str">
            <v>2003</v>
          </cell>
          <cell r="B3059" t="str">
            <v>IE</v>
          </cell>
          <cell r="C3059" t="str">
            <v>ME_SC</v>
          </cell>
          <cell r="D3059" t="str">
            <v>A00</v>
          </cell>
          <cell r="E3059" t="str">
            <v>FTE</v>
          </cell>
          <cell r="F3059" t="str">
            <v>T</v>
          </cell>
          <cell r="G3059" t="str">
            <v>TOTAL</v>
          </cell>
          <cell r="H3059" t="str">
            <v>RSE</v>
          </cell>
          <cell r="J3059" t="str">
            <v>:</v>
          </cell>
          <cell r="K3059" t="str">
            <v>MS</v>
          </cell>
          <cell r="M3059" t="str">
            <v>V</v>
          </cell>
          <cell r="N3059">
            <v>38616.774745370371</v>
          </cell>
          <cell r="O3059" t="str">
            <v>gchateaug</v>
          </cell>
          <cell r="P3059">
            <v>38681.438460648147</v>
          </cell>
        </row>
        <row r="3060">
          <cell r="A3060" t="str">
            <v>2002</v>
          </cell>
          <cell r="B3060" t="str">
            <v>IE</v>
          </cell>
          <cell r="C3060" t="str">
            <v>AG_SC</v>
          </cell>
          <cell r="D3060" t="str">
            <v>A00</v>
          </cell>
          <cell r="E3060" t="str">
            <v>FTE</v>
          </cell>
          <cell r="F3060" t="str">
            <v>T</v>
          </cell>
          <cell r="G3060" t="str">
            <v>TOTAL</v>
          </cell>
          <cell r="H3060" t="str">
            <v>RSE</v>
          </cell>
          <cell r="J3060" t="str">
            <v>:</v>
          </cell>
          <cell r="K3060" t="str">
            <v>MS</v>
          </cell>
          <cell r="M3060" t="str">
            <v>V</v>
          </cell>
          <cell r="N3060">
            <v>38616.774745370371</v>
          </cell>
          <cell r="O3060" t="str">
            <v>gchateaug</v>
          </cell>
          <cell r="P3060">
            <v>38681.438287037039</v>
          </cell>
        </row>
        <row r="3061">
          <cell r="A3061" t="str">
            <v>2003</v>
          </cell>
          <cell r="B3061" t="str">
            <v>IE</v>
          </cell>
          <cell r="C3061" t="str">
            <v>AG_SC</v>
          </cell>
          <cell r="D3061" t="str">
            <v>A00</v>
          </cell>
          <cell r="E3061" t="str">
            <v>FTE</v>
          </cell>
          <cell r="F3061" t="str">
            <v>T</v>
          </cell>
          <cell r="G3061" t="str">
            <v>TOTAL</v>
          </cell>
          <cell r="H3061" t="str">
            <v>RSE</v>
          </cell>
          <cell r="J3061" t="str">
            <v>:</v>
          </cell>
          <cell r="K3061" t="str">
            <v>MS</v>
          </cell>
          <cell r="M3061" t="str">
            <v>V</v>
          </cell>
          <cell r="N3061">
            <v>38616.774745370371</v>
          </cell>
          <cell r="O3061" t="str">
            <v>gchateaug</v>
          </cell>
          <cell r="P3061">
            <v>38681.438460648147</v>
          </cell>
        </row>
        <row r="3062">
          <cell r="A3062" t="str">
            <v>2002</v>
          </cell>
          <cell r="B3062" t="str">
            <v>IE</v>
          </cell>
          <cell r="C3062" t="str">
            <v>NSE</v>
          </cell>
          <cell r="D3062" t="str">
            <v>A00</v>
          </cell>
          <cell r="E3062" t="str">
            <v>FTE</v>
          </cell>
          <cell r="F3062" t="str">
            <v>T</v>
          </cell>
          <cell r="G3062" t="str">
            <v>TOTAL</v>
          </cell>
          <cell r="H3062" t="str">
            <v>RSE</v>
          </cell>
          <cell r="J3062" t="str">
            <v>:</v>
          </cell>
          <cell r="K3062" t="str">
            <v>MS</v>
          </cell>
          <cell r="M3062" t="str">
            <v>V</v>
          </cell>
          <cell r="N3062">
            <v>38616.774745370371</v>
          </cell>
          <cell r="O3062" t="str">
            <v>gchateaug</v>
          </cell>
          <cell r="P3062">
            <v>38681.438298611109</v>
          </cell>
        </row>
        <row r="3063">
          <cell r="A3063" t="str">
            <v>2003</v>
          </cell>
          <cell r="B3063" t="str">
            <v>IE</v>
          </cell>
          <cell r="C3063" t="str">
            <v>NSE</v>
          </cell>
          <cell r="D3063" t="str">
            <v>A00</v>
          </cell>
          <cell r="E3063" t="str">
            <v>FTE</v>
          </cell>
          <cell r="F3063" t="str">
            <v>T</v>
          </cell>
          <cell r="G3063" t="str">
            <v>TOTAL</v>
          </cell>
          <cell r="H3063" t="str">
            <v>RSE</v>
          </cell>
          <cell r="J3063" t="str">
            <v>:</v>
          </cell>
          <cell r="K3063" t="str">
            <v>MS</v>
          </cell>
          <cell r="M3063" t="str">
            <v>V</v>
          </cell>
          <cell r="N3063">
            <v>38616.774745370371</v>
          </cell>
          <cell r="O3063" t="str">
            <v>gchateaug</v>
          </cell>
          <cell r="P3063">
            <v>38681.438460648147</v>
          </cell>
        </row>
        <row r="3064">
          <cell r="A3064" t="str">
            <v>2002</v>
          </cell>
          <cell r="B3064" t="str">
            <v>IE</v>
          </cell>
          <cell r="C3064" t="str">
            <v>SO_SC</v>
          </cell>
          <cell r="D3064" t="str">
            <v>A00</v>
          </cell>
          <cell r="E3064" t="str">
            <v>FTE</v>
          </cell>
          <cell r="F3064" t="str">
            <v>T</v>
          </cell>
          <cell r="G3064" t="str">
            <v>TOTAL</v>
          </cell>
          <cell r="H3064" t="str">
            <v>RSE</v>
          </cell>
          <cell r="J3064" t="str">
            <v>:</v>
          </cell>
          <cell r="K3064" t="str">
            <v>MS</v>
          </cell>
          <cell r="M3064" t="str">
            <v>V</v>
          </cell>
          <cell r="N3064">
            <v>38616.774745370371</v>
          </cell>
          <cell r="O3064" t="str">
            <v>gchateaug</v>
          </cell>
          <cell r="P3064">
            <v>38681.438298611109</v>
          </cell>
        </row>
        <row r="3065">
          <cell r="A3065" t="str">
            <v>2003</v>
          </cell>
          <cell r="B3065" t="str">
            <v>IE</v>
          </cell>
          <cell r="C3065" t="str">
            <v>SO_SC</v>
          </cell>
          <cell r="D3065" t="str">
            <v>A00</v>
          </cell>
          <cell r="E3065" t="str">
            <v>FTE</v>
          </cell>
          <cell r="F3065" t="str">
            <v>T</v>
          </cell>
          <cell r="G3065" t="str">
            <v>TOTAL</v>
          </cell>
          <cell r="H3065" t="str">
            <v>RSE</v>
          </cell>
          <cell r="J3065" t="str">
            <v>:</v>
          </cell>
          <cell r="K3065" t="str">
            <v>MS</v>
          </cell>
          <cell r="M3065" t="str">
            <v>V</v>
          </cell>
          <cell r="N3065">
            <v>38616.774745370371</v>
          </cell>
          <cell r="O3065" t="str">
            <v>gchateaug</v>
          </cell>
          <cell r="P3065">
            <v>38681.438460648147</v>
          </cell>
        </row>
        <row r="3066">
          <cell r="A3066" t="str">
            <v>2002</v>
          </cell>
          <cell r="B3066" t="str">
            <v>BE</v>
          </cell>
          <cell r="C3066" t="str">
            <v>SSH</v>
          </cell>
          <cell r="D3066" t="str">
            <v>A00</v>
          </cell>
          <cell r="E3066" t="str">
            <v>FTE</v>
          </cell>
          <cell r="F3066" t="str">
            <v>T</v>
          </cell>
          <cell r="G3066" t="str">
            <v>TOTAL</v>
          </cell>
          <cell r="H3066" t="str">
            <v>RSE</v>
          </cell>
          <cell r="J3066" t="str">
            <v>:</v>
          </cell>
          <cell r="K3066" t="str">
            <v>MS</v>
          </cell>
          <cell r="M3066" t="str">
            <v>V</v>
          </cell>
          <cell r="N3066">
            <v>38616.774756944447</v>
          </cell>
          <cell r="O3066" t="str">
            <v>gchateaug</v>
          </cell>
          <cell r="P3066">
            <v>38681.438136574077</v>
          </cell>
          <cell r="Q3066" t="str">
            <v>gchateaug</v>
          </cell>
        </row>
        <row r="3067">
          <cell r="A3067" t="str">
            <v>2002</v>
          </cell>
          <cell r="B3067" t="str">
            <v>BE</v>
          </cell>
          <cell r="C3067" t="str">
            <v>NOT_CLAS</v>
          </cell>
          <cell r="D3067" t="str">
            <v>A00</v>
          </cell>
          <cell r="E3067" t="str">
            <v>FTE</v>
          </cell>
          <cell r="F3067" t="str">
            <v>T</v>
          </cell>
          <cell r="G3067" t="str">
            <v>TOTAL</v>
          </cell>
          <cell r="H3067" t="str">
            <v>RSE</v>
          </cell>
          <cell r="J3067" t="str">
            <v>:</v>
          </cell>
          <cell r="K3067" t="str">
            <v>MS</v>
          </cell>
          <cell r="M3067" t="str">
            <v>V</v>
          </cell>
          <cell r="N3067">
            <v>38616.774756944447</v>
          </cell>
          <cell r="O3067" t="str">
            <v>gchateaug</v>
          </cell>
          <cell r="P3067">
            <v>38681.438136574077</v>
          </cell>
          <cell r="Q3067" t="str">
            <v>gchateaug</v>
          </cell>
        </row>
        <row r="3068">
          <cell r="A3068" t="str">
            <v>2002</v>
          </cell>
          <cell r="B3068" t="str">
            <v>LU</v>
          </cell>
          <cell r="C3068" t="str">
            <v>NA_SC</v>
          </cell>
          <cell r="D3068" t="str">
            <v>A00</v>
          </cell>
          <cell r="E3068" t="str">
            <v>FTE</v>
          </cell>
          <cell r="F3068" t="str">
            <v>T</v>
          </cell>
          <cell r="G3068" t="str">
            <v>TOTAL</v>
          </cell>
          <cell r="H3068" t="str">
            <v>RSE</v>
          </cell>
          <cell r="J3068" t="str">
            <v>:</v>
          </cell>
          <cell r="K3068" t="str">
            <v>MS</v>
          </cell>
          <cell r="M3068" t="str">
            <v>V</v>
          </cell>
          <cell r="N3068">
            <v>38616.774768518517</v>
          </cell>
          <cell r="O3068" t="str">
            <v>gchateaug</v>
          </cell>
          <cell r="P3068">
            <v>38681.438310185185</v>
          </cell>
        </row>
        <row r="3069">
          <cell r="A3069" t="str">
            <v>2002</v>
          </cell>
          <cell r="B3069" t="str">
            <v>LU</v>
          </cell>
          <cell r="C3069" t="str">
            <v>EN_TE</v>
          </cell>
          <cell r="D3069" t="str">
            <v>A00</v>
          </cell>
          <cell r="E3069" t="str">
            <v>FTE</v>
          </cell>
          <cell r="F3069" t="str">
            <v>T</v>
          </cell>
          <cell r="G3069" t="str">
            <v>TOTAL</v>
          </cell>
          <cell r="H3069" t="str">
            <v>RSE</v>
          </cell>
          <cell r="J3069" t="str">
            <v>:</v>
          </cell>
          <cell r="K3069" t="str">
            <v>MS</v>
          </cell>
          <cell r="M3069" t="str">
            <v>V</v>
          </cell>
          <cell r="N3069">
            <v>38616.774768518517</v>
          </cell>
          <cell r="O3069" t="str">
            <v>gchateaug</v>
          </cell>
          <cell r="P3069">
            <v>38681.438310185185</v>
          </cell>
        </row>
        <row r="3070">
          <cell r="A3070" t="str">
            <v>2002</v>
          </cell>
          <cell r="B3070" t="str">
            <v>LU</v>
          </cell>
          <cell r="C3070" t="str">
            <v>ME_SC</v>
          </cell>
          <cell r="D3070" t="str">
            <v>A00</v>
          </cell>
          <cell r="E3070" t="str">
            <v>FTE</v>
          </cell>
          <cell r="F3070" t="str">
            <v>T</v>
          </cell>
          <cell r="G3070" t="str">
            <v>TOTAL</v>
          </cell>
          <cell r="H3070" t="str">
            <v>RSE</v>
          </cell>
          <cell r="J3070" t="str">
            <v>:</v>
          </cell>
          <cell r="K3070" t="str">
            <v>MS</v>
          </cell>
          <cell r="M3070" t="str">
            <v>V</v>
          </cell>
          <cell r="N3070">
            <v>38616.774768518517</v>
          </cell>
          <cell r="O3070" t="str">
            <v>gchateaug</v>
          </cell>
          <cell r="P3070">
            <v>38681.438310185185</v>
          </cell>
        </row>
        <row r="3071">
          <cell r="A3071" t="str">
            <v>1988</v>
          </cell>
          <cell r="B3071" t="str">
            <v>SK</v>
          </cell>
          <cell r="C3071" t="str">
            <v>SSH</v>
          </cell>
          <cell r="D3071" t="str">
            <v>A00</v>
          </cell>
          <cell r="E3071" t="str">
            <v>FTE</v>
          </cell>
          <cell r="F3071" t="str">
            <v>T</v>
          </cell>
          <cell r="G3071" t="str">
            <v>TOTAL</v>
          </cell>
          <cell r="H3071" t="str">
            <v>RSE</v>
          </cell>
          <cell r="J3071" t="str">
            <v>:</v>
          </cell>
          <cell r="K3071" t="str">
            <v>MS</v>
          </cell>
          <cell r="M3071" t="str">
            <v>V</v>
          </cell>
          <cell r="N3071">
            <v>38672.655648148146</v>
          </cell>
          <cell r="O3071" t="str">
            <v>gchateaug</v>
          </cell>
          <cell r="P3071">
            <v>38681.436145833337</v>
          </cell>
        </row>
        <row r="3072">
          <cell r="A3072" t="str">
            <v>1988</v>
          </cell>
          <cell r="B3072" t="str">
            <v>BG</v>
          </cell>
          <cell r="C3072" t="str">
            <v>SSH</v>
          </cell>
          <cell r="D3072" t="str">
            <v>A00</v>
          </cell>
          <cell r="E3072" t="str">
            <v>FTE</v>
          </cell>
          <cell r="F3072" t="str">
            <v>T</v>
          </cell>
          <cell r="G3072" t="str">
            <v>TOTAL</v>
          </cell>
          <cell r="H3072" t="str">
            <v>RSE</v>
          </cell>
          <cell r="J3072" t="str">
            <v>:</v>
          </cell>
          <cell r="K3072" t="str">
            <v>MS</v>
          </cell>
          <cell r="M3072" t="str">
            <v>V</v>
          </cell>
          <cell r="N3072">
            <v>38672.655648148146</v>
          </cell>
          <cell r="O3072" t="str">
            <v>gchateaug</v>
          </cell>
          <cell r="P3072">
            <v>38681.436099537037</v>
          </cell>
        </row>
        <row r="3073">
          <cell r="A3073" t="str">
            <v>1988</v>
          </cell>
          <cell r="B3073" t="str">
            <v>SK</v>
          </cell>
          <cell r="C3073" t="str">
            <v>NSE</v>
          </cell>
          <cell r="D3073" t="str">
            <v>A00</v>
          </cell>
          <cell r="E3073" t="str">
            <v>FTE</v>
          </cell>
          <cell r="F3073" t="str">
            <v>T</v>
          </cell>
          <cell r="G3073" t="str">
            <v>TOTAL</v>
          </cell>
          <cell r="H3073" t="str">
            <v>RSE</v>
          </cell>
          <cell r="J3073" t="str">
            <v>:</v>
          </cell>
          <cell r="K3073" t="str">
            <v>MS</v>
          </cell>
          <cell r="M3073" t="str">
            <v>V</v>
          </cell>
          <cell r="N3073">
            <v>38672.655648148146</v>
          </cell>
          <cell r="O3073" t="str">
            <v>gchateaug</v>
          </cell>
          <cell r="P3073">
            <v>38681.436145833337</v>
          </cell>
        </row>
        <row r="3074">
          <cell r="A3074" t="str">
            <v>1988</v>
          </cell>
          <cell r="B3074" t="str">
            <v>RO</v>
          </cell>
          <cell r="C3074" t="str">
            <v>NSE</v>
          </cell>
          <cell r="D3074" t="str">
            <v>A00</v>
          </cell>
          <cell r="E3074" t="str">
            <v>FTE</v>
          </cell>
          <cell r="F3074" t="str">
            <v>T</v>
          </cell>
          <cell r="G3074" t="str">
            <v>TOTAL</v>
          </cell>
          <cell r="H3074" t="str">
            <v>RSE</v>
          </cell>
          <cell r="J3074" t="str">
            <v>:</v>
          </cell>
          <cell r="K3074" t="str">
            <v>MS</v>
          </cell>
          <cell r="M3074" t="str">
            <v>V</v>
          </cell>
          <cell r="N3074">
            <v>38672.655648148146</v>
          </cell>
          <cell r="O3074" t="str">
            <v>gchateaug</v>
          </cell>
          <cell r="P3074">
            <v>38681.43613425926</v>
          </cell>
        </row>
        <row r="3075">
          <cell r="A3075" t="str">
            <v>1988</v>
          </cell>
          <cell r="B3075" t="str">
            <v>RO</v>
          </cell>
          <cell r="C3075" t="str">
            <v>SSH</v>
          </cell>
          <cell r="D3075" t="str">
            <v>A00</v>
          </cell>
          <cell r="E3075" t="str">
            <v>FTE</v>
          </cell>
          <cell r="F3075" t="str">
            <v>T</v>
          </cell>
          <cell r="G3075" t="str">
            <v>TOTAL</v>
          </cell>
          <cell r="H3075" t="str">
            <v>RSE</v>
          </cell>
          <cell r="J3075" t="str">
            <v>:</v>
          </cell>
          <cell r="K3075" t="str">
            <v>MS</v>
          </cell>
          <cell r="M3075" t="str">
            <v>V</v>
          </cell>
          <cell r="N3075">
            <v>38672.655648148146</v>
          </cell>
          <cell r="O3075" t="str">
            <v>gchateaug</v>
          </cell>
          <cell r="P3075">
            <v>38681.43613425926</v>
          </cell>
        </row>
        <row r="3076">
          <cell r="A3076" t="str">
            <v>1989</v>
          </cell>
          <cell r="B3076" t="str">
            <v>CY</v>
          </cell>
          <cell r="C3076" t="str">
            <v>NSE</v>
          </cell>
          <cell r="D3076" t="str">
            <v>A00</v>
          </cell>
          <cell r="E3076" t="str">
            <v>FTE</v>
          </cell>
          <cell r="F3076" t="str">
            <v>T</v>
          </cell>
          <cell r="G3076" t="str">
            <v>TOTAL</v>
          </cell>
          <cell r="H3076" t="str">
            <v>RSE</v>
          </cell>
          <cell r="J3076" t="str">
            <v>:</v>
          </cell>
          <cell r="K3076" t="str">
            <v>MS</v>
          </cell>
          <cell r="M3076" t="str">
            <v>V</v>
          </cell>
          <cell r="N3076">
            <v>38672.655636574076</v>
          </cell>
          <cell r="O3076" t="str">
            <v>gchateaug</v>
          </cell>
          <cell r="P3076">
            <v>38681.436157407406</v>
          </cell>
        </row>
        <row r="3077">
          <cell r="A3077" t="str">
            <v>2002</v>
          </cell>
          <cell r="B3077" t="str">
            <v>DK</v>
          </cell>
          <cell r="C3077" t="str">
            <v>SO_SC</v>
          </cell>
          <cell r="D3077" t="str">
            <v>A00</v>
          </cell>
          <cell r="E3077" t="str">
            <v>FTE</v>
          </cell>
          <cell r="F3077" t="str">
            <v>T</v>
          </cell>
          <cell r="G3077" t="str">
            <v>TOTAL</v>
          </cell>
          <cell r="H3077" t="str">
            <v>RSE</v>
          </cell>
          <cell r="J3077" t="str">
            <v>:</v>
          </cell>
          <cell r="K3077" t="str">
            <v>MS</v>
          </cell>
          <cell r="M3077" t="str">
            <v>V</v>
          </cell>
          <cell r="N3077">
            <v>38616.774733796294</v>
          </cell>
          <cell r="O3077" t="str">
            <v>gchateaug</v>
          </cell>
          <cell r="P3077">
            <v>38681.43822916667</v>
          </cell>
        </row>
        <row r="3078">
          <cell r="A3078" t="str">
            <v>2004</v>
          </cell>
          <cell r="B3078" t="str">
            <v>EE</v>
          </cell>
          <cell r="C3078" t="str">
            <v>TOTAL</v>
          </cell>
          <cell r="D3078" t="str">
            <v>A00</v>
          </cell>
          <cell r="E3078" t="str">
            <v>FTE</v>
          </cell>
          <cell r="F3078" t="str">
            <v>T</v>
          </cell>
          <cell r="G3078" t="str">
            <v>TOTAL</v>
          </cell>
          <cell r="H3078" t="str">
            <v>RSE</v>
          </cell>
          <cell r="J3078" t="str">
            <v>:</v>
          </cell>
          <cell r="K3078" t="str">
            <v>MS</v>
          </cell>
          <cell r="M3078" t="str">
            <v>V</v>
          </cell>
          <cell r="N3078">
            <v>38616.774733796294</v>
          </cell>
          <cell r="O3078" t="str">
            <v>gchateaug</v>
          </cell>
          <cell r="P3078">
            <v>38681.438472222224</v>
          </cell>
        </row>
        <row r="3079">
          <cell r="A3079" t="str">
            <v>2002</v>
          </cell>
          <cell r="B3079" t="str">
            <v>IE</v>
          </cell>
          <cell r="C3079" t="str">
            <v>HUM</v>
          </cell>
          <cell r="D3079" t="str">
            <v>A00</v>
          </cell>
          <cell r="E3079" t="str">
            <v>FTE</v>
          </cell>
          <cell r="F3079" t="str">
            <v>T</v>
          </cell>
          <cell r="G3079" t="str">
            <v>TOTAL</v>
          </cell>
          <cell r="H3079" t="str">
            <v>RSE</v>
          </cell>
          <cell r="J3079" t="str">
            <v>:</v>
          </cell>
          <cell r="K3079" t="str">
            <v>MS</v>
          </cell>
          <cell r="M3079" t="str">
            <v>V</v>
          </cell>
          <cell r="N3079">
            <v>38616.774745370371</v>
          </cell>
          <cell r="O3079" t="str">
            <v>gchateaug</v>
          </cell>
          <cell r="P3079">
            <v>38681.438287037039</v>
          </cell>
        </row>
        <row r="3080">
          <cell r="A3080" t="str">
            <v>2003</v>
          </cell>
          <cell r="B3080" t="str">
            <v>IE</v>
          </cell>
          <cell r="C3080" t="str">
            <v>HUM</v>
          </cell>
          <cell r="D3080" t="str">
            <v>A00</v>
          </cell>
          <cell r="E3080" t="str">
            <v>FTE</v>
          </cell>
          <cell r="F3080" t="str">
            <v>T</v>
          </cell>
          <cell r="G3080" t="str">
            <v>TOTAL</v>
          </cell>
          <cell r="H3080" t="str">
            <v>RSE</v>
          </cell>
          <cell r="J3080" t="str">
            <v>:</v>
          </cell>
          <cell r="K3080" t="str">
            <v>MS</v>
          </cell>
          <cell r="M3080" t="str">
            <v>V</v>
          </cell>
          <cell r="N3080">
            <v>38616.774745370371</v>
          </cell>
          <cell r="O3080" t="str">
            <v>gchateaug</v>
          </cell>
          <cell r="P3080">
            <v>38681.438460648147</v>
          </cell>
        </row>
        <row r="3081">
          <cell r="A3081" t="str">
            <v>2002</v>
          </cell>
          <cell r="B3081" t="str">
            <v>IE</v>
          </cell>
          <cell r="C3081" t="str">
            <v>SSH</v>
          </cell>
          <cell r="D3081" t="str">
            <v>A00</v>
          </cell>
          <cell r="E3081" t="str">
            <v>FTE</v>
          </cell>
          <cell r="F3081" t="str">
            <v>T</v>
          </cell>
          <cell r="G3081" t="str">
            <v>TOTAL</v>
          </cell>
          <cell r="H3081" t="str">
            <v>RSE</v>
          </cell>
          <cell r="J3081" t="str">
            <v>:</v>
          </cell>
          <cell r="K3081" t="str">
            <v>MS</v>
          </cell>
          <cell r="M3081" t="str">
            <v>V</v>
          </cell>
          <cell r="N3081">
            <v>38616.774745370371</v>
          </cell>
          <cell r="O3081" t="str">
            <v>gchateaug</v>
          </cell>
          <cell r="P3081">
            <v>38681.438298611109</v>
          </cell>
        </row>
        <row r="3082">
          <cell r="A3082" t="str">
            <v>2003</v>
          </cell>
          <cell r="B3082" t="str">
            <v>IE</v>
          </cell>
          <cell r="C3082" t="str">
            <v>SSH</v>
          </cell>
          <cell r="D3082" t="str">
            <v>A00</v>
          </cell>
          <cell r="E3082" t="str">
            <v>FTE</v>
          </cell>
          <cell r="F3082" t="str">
            <v>T</v>
          </cell>
          <cell r="G3082" t="str">
            <v>TOTAL</v>
          </cell>
          <cell r="H3082" t="str">
            <v>RSE</v>
          </cell>
          <cell r="J3082" t="str">
            <v>:</v>
          </cell>
          <cell r="K3082" t="str">
            <v>MS</v>
          </cell>
          <cell r="M3082" t="str">
            <v>V</v>
          </cell>
          <cell r="N3082">
            <v>38616.774745370371</v>
          </cell>
          <cell r="O3082" t="str">
            <v>gchateaug</v>
          </cell>
          <cell r="P3082">
            <v>38681.438460648147</v>
          </cell>
        </row>
        <row r="3083">
          <cell r="A3083" t="str">
            <v>2002</v>
          </cell>
          <cell r="B3083" t="str">
            <v>IE</v>
          </cell>
          <cell r="C3083" t="str">
            <v>NOT_CLAS</v>
          </cell>
          <cell r="D3083" t="str">
            <v>A00</v>
          </cell>
          <cell r="E3083" t="str">
            <v>FTE</v>
          </cell>
          <cell r="F3083" t="str">
            <v>T</v>
          </cell>
          <cell r="G3083" t="str">
            <v>TOTAL</v>
          </cell>
          <cell r="H3083" t="str">
            <v>RSE</v>
          </cell>
          <cell r="J3083" t="str">
            <v>:</v>
          </cell>
          <cell r="K3083" t="str">
            <v>MS</v>
          </cell>
          <cell r="M3083" t="str">
            <v>V</v>
          </cell>
          <cell r="N3083">
            <v>38616.774745370371</v>
          </cell>
          <cell r="O3083" t="str">
            <v>gchateaug</v>
          </cell>
          <cell r="P3083">
            <v>38681.438298611109</v>
          </cell>
        </row>
        <row r="3084">
          <cell r="A3084" t="str">
            <v>2003</v>
          </cell>
          <cell r="B3084" t="str">
            <v>IE</v>
          </cell>
          <cell r="C3084" t="str">
            <v>NOT_CLAS</v>
          </cell>
          <cell r="D3084" t="str">
            <v>A00</v>
          </cell>
          <cell r="E3084" t="str">
            <v>FTE</v>
          </cell>
          <cell r="F3084" t="str">
            <v>T</v>
          </cell>
          <cell r="G3084" t="str">
            <v>TOTAL</v>
          </cell>
          <cell r="H3084" t="str">
            <v>RSE</v>
          </cell>
          <cell r="J3084" t="str">
            <v>:</v>
          </cell>
          <cell r="K3084" t="str">
            <v>MS</v>
          </cell>
          <cell r="M3084" t="str">
            <v>V</v>
          </cell>
          <cell r="N3084">
            <v>38616.774745370371</v>
          </cell>
          <cell r="O3084" t="str">
            <v>gchateaug</v>
          </cell>
          <cell r="P3084">
            <v>38681.438460648147</v>
          </cell>
        </row>
        <row r="3085">
          <cell r="A3085" t="str">
            <v>2002</v>
          </cell>
          <cell r="B3085" t="str">
            <v>RU</v>
          </cell>
          <cell r="C3085" t="str">
            <v>ME_SC</v>
          </cell>
          <cell r="D3085" t="str">
            <v>A00</v>
          </cell>
          <cell r="E3085" t="str">
            <v>FTE</v>
          </cell>
          <cell r="F3085" t="str">
            <v>T</v>
          </cell>
          <cell r="G3085" t="str">
            <v>TOTAL</v>
          </cell>
          <cell r="H3085" t="str">
            <v>RSE</v>
          </cell>
          <cell r="J3085" t="str">
            <v>:</v>
          </cell>
          <cell r="K3085" t="str">
            <v>MS</v>
          </cell>
          <cell r="M3085" t="str">
            <v>V</v>
          </cell>
          <cell r="N3085">
            <v>38616.774756944447</v>
          </cell>
          <cell r="O3085" t="str">
            <v>gchateaug</v>
          </cell>
          <cell r="P3085">
            <v>38681.438391203701</v>
          </cell>
        </row>
        <row r="3086">
          <cell r="A3086" t="str">
            <v>2002</v>
          </cell>
          <cell r="B3086" t="str">
            <v>RU</v>
          </cell>
          <cell r="C3086" t="str">
            <v>AG_SC</v>
          </cell>
          <cell r="D3086" t="str">
            <v>A00</v>
          </cell>
          <cell r="E3086" t="str">
            <v>FTE</v>
          </cell>
          <cell r="F3086" t="str">
            <v>T</v>
          </cell>
          <cell r="G3086" t="str">
            <v>TOTAL</v>
          </cell>
          <cell r="H3086" t="str">
            <v>RSE</v>
          </cell>
          <cell r="J3086" t="str">
            <v>:</v>
          </cell>
          <cell r="K3086" t="str">
            <v>MS</v>
          </cell>
          <cell r="M3086" t="str">
            <v>V</v>
          </cell>
          <cell r="N3086">
            <v>38616.774756944447</v>
          </cell>
          <cell r="O3086" t="str">
            <v>gchateaug</v>
          </cell>
          <cell r="P3086">
            <v>38681.438379629632</v>
          </cell>
        </row>
        <row r="3087">
          <cell r="A3087" t="str">
            <v>2002</v>
          </cell>
          <cell r="B3087" t="str">
            <v>RU</v>
          </cell>
          <cell r="C3087" t="str">
            <v>NSE</v>
          </cell>
          <cell r="D3087" t="str">
            <v>A00</v>
          </cell>
          <cell r="E3087" t="str">
            <v>FTE</v>
          </cell>
          <cell r="F3087" t="str">
            <v>T</v>
          </cell>
          <cell r="G3087" t="str">
            <v>TOTAL</v>
          </cell>
          <cell r="H3087" t="str">
            <v>RSE</v>
          </cell>
          <cell r="J3087" t="str">
            <v>:</v>
          </cell>
          <cell r="K3087" t="str">
            <v>MS</v>
          </cell>
          <cell r="M3087" t="str">
            <v>V</v>
          </cell>
          <cell r="N3087">
            <v>38616.774756944447</v>
          </cell>
          <cell r="O3087" t="str">
            <v>gchateaug</v>
          </cell>
          <cell r="P3087">
            <v>38681.438391203701</v>
          </cell>
        </row>
        <row r="3088">
          <cell r="A3088" t="str">
            <v>2002</v>
          </cell>
          <cell r="B3088" t="str">
            <v>RO</v>
          </cell>
          <cell r="C3088" t="str">
            <v>NOT_CLAS</v>
          </cell>
          <cell r="D3088" t="str">
            <v>A00</v>
          </cell>
          <cell r="E3088" t="str">
            <v>FTE</v>
          </cell>
          <cell r="F3088" t="str">
            <v>T</v>
          </cell>
          <cell r="G3088" t="str">
            <v>TOTAL</v>
          </cell>
          <cell r="H3088" t="str">
            <v>RSE</v>
          </cell>
          <cell r="J3088" t="str">
            <v>-</v>
          </cell>
          <cell r="K3088" t="str">
            <v>MS</v>
          </cell>
          <cell r="M3088" t="str">
            <v>V</v>
          </cell>
          <cell r="N3088">
            <v>38616.774756944447</v>
          </cell>
          <cell r="O3088" t="str">
            <v>gchateaug</v>
          </cell>
          <cell r="P3088">
            <v>38681.438379629632</v>
          </cell>
        </row>
        <row r="3089">
          <cell r="A3089" t="str">
            <v>2003</v>
          </cell>
          <cell r="B3089" t="str">
            <v>RO</v>
          </cell>
          <cell r="C3089" t="str">
            <v>NOT_CLAS</v>
          </cell>
          <cell r="D3089" t="str">
            <v>A00</v>
          </cell>
          <cell r="E3089" t="str">
            <v>FTE</v>
          </cell>
          <cell r="F3089" t="str">
            <v>T</v>
          </cell>
          <cell r="G3089" t="str">
            <v>TOTAL</v>
          </cell>
          <cell r="H3089" t="str">
            <v>RSE</v>
          </cell>
          <cell r="J3089" t="str">
            <v>-</v>
          </cell>
          <cell r="K3089" t="str">
            <v>MS</v>
          </cell>
          <cell r="M3089" t="str">
            <v>V</v>
          </cell>
          <cell r="N3089">
            <v>38616.774756944447</v>
          </cell>
          <cell r="O3089" t="str">
            <v>gchateaug</v>
          </cell>
          <cell r="P3089">
            <v>38681.438460648147</v>
          </cell>
        </row>
        <row r="3090">
          <cell r="A3090" t="str">
            <v>2002</v>
          </cell>
          <cell r="B3090" t="str">
            <v>RU</v>
          </cell>
          <cell r="C3090" t="str">
            <v>SO_SC</v>
          </cell>
          <cell r="D3090" t="str">
            <v>A00</v>
          </cell>
          <cell r="E3090" t="str">
            <v>FTE</v>
          </cell>
          <cell r="F3090" t="str">
            <v>T</v>
          </cell>
          <cell r="G3090" t="str">
            <v>TOTAL</v>
          </cell>
          <cell r="H3090" t="str">
            <v>RSE</v>
          </cell>
          <cell r="J3090" t="str">
            <v>:</v>
          </cell>
          <cell r="K3090" t="str">
            <v>MS</v>
          </cell>
          <cell r="M3090" t="str">
            <v>V</v>
          </cell>
          <cell r="N3090">
            <v>38616.774756944447</v>
          </cell>
          <cell r="O3090" t="str">
            <v>gchateaug</v>
          </cell>
          <cell r="P3090">
            <v>38681.438391203701</v>
          </cell>
        </row>
        <row r="3091">
          <cell r="A3091" t="str">
            <v>2002</v>
          </cell>
          <cell r="B3091" t="str">
            <v>RU</v>
          </cell>
          <cell r="C3091" t="str">
            <v>HUM</v>
          </cell>
          <cell r="D3091" t="str">
            <v>A00</v>
          </cell>
          <cell r="E3091" t="str">
            <v>FTE</v>
          </cell>
          <cell r="F3091" t="str">
            <v>T</v>
          </cell>
          <cell r="G3091" t="str">
            <v>TOTAL</v>
          </cell>
          <cell r="H3091" t="str">
            <v>RSE</v>
          </cell>
          <cell r="J3091" t="str">
            <v>:</v>
          </cell>
          <cell r="K3091" t="str">
            <v>MS</v>
          </cell>
          <cell r="M3091" t="str">
            <v>V</v>
          </cell>
          <cell r="N3091">
            <v>38616.774756944447</v>
          </cell>
          <cell r="O3091" t="str">
            <v>gchateaug</v>
          </cell>
          <cell r="P3091">
            <v>38681.438391203701</v>
          </cell>
        </row>
        <row r="3092">
          <cell r="A3092" t="str">
            <v>2002</v>
          </cell>
          <cell r="B3092" t="str">
            <v>RU</v>
          </cell>
          <cell r="C3092" t="str">
            <v>SSH</v>
          </cell>
          <cell r="D3092" t="str">
            <v>A00</v>
          </cell>
          <cell r="E3092" t="str">
            <v>FTE</v>
          </cell>
          <cell r="F3092" t="str">
            <v>T</v>
          </cell>
          <cell r="G3092" t="str">
            <v>TOTAL</v>
          </cell>
          <cell r="H3092" t="str">
            <v>RSE</v>
          </cell>
          <cell r="J3092" t="str">
            <v>:</v>
          </cell>
          <cell r="K3092" t="str">
            <v>MS</v>
          </cell>
          <cell r="M3092" t="str">
            <v>V</v>
          </cell>
          <cell r="N3092">
            <v>38616.774756944447</v>
          </cell>
          <cell r="O3092" t="str">
            <v>gchateaug</v>
          </cell>
          <cell r="P3092">
            <v>38681.438391203701</v>
          </cell>
        </row>
        <row r="3093">
          <cell r="A3093" t="str">
            <v>2002</v>
          </cell>
          <cell r="B3093" t="str">
            <v>RU</v>
          </cell>
          <cell r="C3093" t="str">
            <v>NOT_CLAS</v>
          </cell>
          <cell r="D3093" t="str">
            <v>A00</v>
          </cell>
          <cell r="E3093" t="str">
            <v>FTE</v>
          </cell>
          <cell r="F3093" t="str">
            <v>T</v>
          </cell>
          <cell r="G3093" t="str">
            <v>TOTAL</v>
          </cell>
          <cell r="H3093" t="str">
            <v>RSE</v>
          </cell>
          <cell r="J3093" t="str">
            <v>:</v>
          </cell>
          <cell r="K3093" t="str">
            <v>MS</v>
          </cell>
          <cell r="M3093" t="str">
            <v>V</v>
          </cell>
          <cell r="N3093">
            <v>38616.774756944447</v>
          </cell>
          <cell r="O3093" t="str">
            <v>gchateaug</v>
          </cell>
          <cell r="P3093">
            <v>38681.438391203701</v>
          </cell>
        </row>
        <row r="3094">
          <cell r="A3094" t="str">
            <v>2003</v>
          </cell>
          <cell r="B3094" t="str">
            <v>IT</v>
          </cell>
          <cell r="C3094" t="str">
            <v>NA_SC</v>
          </cell>
          <cell r="D3094" t="str">
            <v>A00</v>
          </cell>
          <cell r="E3094" t="str">
            <v>FTE</v>
          </cell>
          <cell r="F3094" t="str">
            <v>T</v>
          </cell>
          <cell r="G3094" t="str">
            <v>TOTAL</v>
          </cell>
          <cell r="H3094" t="str">
            <v>RSE</v>
          </cell>
          <cell r="J3094" t="str">
            <v>:</v>
          </cell>
          <cell r="K3094" t="str">
            <v>MS</v>
          </cell>
          <cell r="M3094" t="str">
            <v>V</v>
          </cell>
          <cell r="N3094">
            <v>38642.714062500003</v>
          </cell>
          <cell r="O3094" t="str">
            <v>czerr</v>
          </cell>
          <cell r="P3094">
            <v>38681.438460648147</v>
          </cell>
        </row>
        <row r="3095">
          <cell r="A3095" t="str">
            <v>2003</v>
          </cell>
          <cell r="B3095" t="str">
            <v>IT</v>
          </cell>
          <cell r="C3095" t="str">
            <v>EN_TE</v>
          </cell>
          <cell r="D3095" t="str">
            <v>A00</v>
          </cell>
          <cell r="E3095" t="str">
            <v>FTE</v>
          </cell>
          <cell r="F3095" t="str">
            <v>T</v>
          </cell>
          <cell r="G3095" t="str">
            <v>TOTAL</v>
          </cell>
          <cell r="H3095" t="str">
            <v>RSE</v>
          </cell>
          <cell r="J3095" t="str">
            <v>:</v>
          </cell>
          <cell r="K3095" t="str">
            <v>MS</v>
          </cell>
          <cell r="M3095" t="str">
            <v>V</v>
          </cell>
          <cell r="N3095">
            <v>38642.714062500003</v>
          </cell>
          <cell r="O3095" t="str">
            <v>czerr</v>
          </cell>
          <cell r="P3095">
            <v>38681.438460648147</v>
          </cell>
        </row>
        <row r="3096">
          <cell r="A3096" t="str">
            <v>2003</v>
          </cell>
          <cell r="B3096" t="str">
            <v>IT</v>
          </cell>
          <cell r="C3096" t="str">
            <v>ME_SC</v>
          </cell>
          <cell r="D3096" t="str">
            <v>A00</v>
          </cell>
          <cell r="E3096" t="str">
            <v>FTE</v>
          </cell>
          <cell r="F3096" t="str">
            <v>T</v>
          </cell>
          <cell r="G3096" t="str">
            <v>TOTAL</v>
          </cell>
          <cell r="H3096" t="str">
            <v>RSE</v>
          </cell>
          <cell r="J3096" t="str">
            <v>:</v>
          </cell>
          <cell r="K3096" t="str">
            <v>MS</v>
          </cell>
          <cell r="M3096" t="str">
            <v>V</v>
          </cell>
          <cell r="N3096">
            <v>38642.714062500003</v>
          </cell>
          <cell r="O3096" t="str">
            <v>czerr</v>
          </cell>
          <cell r="P3096">
            <v>38681.438460648147</v>
          </cell>
        </row>
        <row r="3097">
          <cell r="A3097" t="str">
            <v>2003</v>
          </cell>
          <cell r="B3097" t="str">
            <v>IT</v>
          </cell>
          <cell r="C3097" t="str">
            <v>AG_SC</v>
          </cell>
          <cell r="D3097" t="str">
            <v>A00</v>
          </cell>
          <cell r="E3097" t="str">
            <v>FTE</v>
          </cell>
          <cell r="F3097" t="str">
            <v>T</v>
          </cell>
          <cell r="G3097" t="str">
            <v>TOTAL</v>
          </cell>
          <cell r="H3097" t="str">
            <v>RSE</v>
          </cell>
          <cell r="J3097" t="str">
            <v>:</v>
          </cell>
          <cell r="K3097" t="str">
            <v>MS</v>
          </cell>
          <cell r="M3097" t="str">
            <v>V</v>
          </cell>
          <cell r="N3097">
            <v>38642.714062500003</v>
          </cell>
          <cell r="O3097" t="str">
            <v>czerr</v>
          </cell>
          <cell r="P3097">
            <v>38681.438460648147</v>
          </cell>
        </row>
        <row r="3098">
          <cell r="A3098" t="str">
            <v>2003</v>
          </cell>
          <cell r="B3098" t="str">
            <v>IT</v>
          </cell>
          <cell r="C3098" t="str">
            <v>NSE</v>
          </cell>
          <cell r="D3098" t="str">
            <v>A00</v>
          </cell>
          <cell r="E3098" t="str">
            <v>FTE</v>
          </cell>
          <cell r="F3098" t="str">
            <v>T</v>
          </cell>
          <cell r="G3098" t="str">
            <v>TOTAL</v>
          </cell>
          <cell r="H3098" t="str">
            <v>RSE</v>
          </cell>
          <cell r="J3098" t="str">
            <v>:</v>
          </cell>
          <cell r="K3098" t="str">
            <v>MS</v>
          </cell>
          <cell r="M3098" t="str">
            <v>V</v>
          </cell>
          <cell r="N3098">
            <v>38642.714062500003</v>
          </cell>
          <cell r="O3098" t="str">
            <v>czerr</v>
          </cell>
          <cell r="P3098">
            <v>38681.438460648147</v>
          </cell>
        </row>
        <row r="3099">
          <cell r="A3099" t="str">
            <v>2003</v>
          </cell>
          <cell r="B3099" t="str">
            <v>IT</v>
          </cell>
          <cell r="C3099" t="str">
            <v>SO_SC</v>
          </cell>
          <cell r="D3099" t="str">
            <v>A00</v>
          </cell>
          <cell r="E3099" t="str">
            <v>FTE</v>
          </cell>
          <cell r="F3099" t="str">
            <v>T</v>
          </cell>
          <cell r="G3099" t="str">
            <v>TOTAL</v>
          </cell>
          <cell r="H3099" t="str">
            <v>RSE</v>
          </cell>
          <cell r="J3099" t="str">
            <v>:</v>
          </cell>
          <cell r="K3099" t="str">
            <v>MS</v>
          </cell>
          <cell r="M3099" t="str">
            <v>V</v>
          </cell>
          <cell r="N3099">
            <v>38642.714062500003</v>
          </cell>
          <cell r="O3099" t="str">
            <v>czerr</v>
          </cell>
          <cell r="P3099">
            <v>38681.438460648147</v>
          </cell>
        </row>
        <row r="3100">
          <cell r="A3100" t="str">
            <v>2003</v>
          </cell>
          <cell r="B3100" t="str">
            <v>IT</v>
          </cell>
          <cell r="C3100" t="str">
            <v>HUM</v>
          </cell>
          <cell r="D3100" t="str">
            <v>A00</v>
          </cell>
          <cell r="E3100" t="str">
            <v>FTE</v>
          </cell>
          <cell r="F3100" t="str">
            <v>T</v>
          </cell>
          <cell r="G3100" t="str">
            <v>TOTAL</v>
          </cell>
          <cell r="H3100" t="str">
            <v>RSE</v>
          </cell>
          <cell r="J3100" t="str">
            <v>:</v>
          </cell>
          <cell r="K3100" t="str">
            <v>MS</v>
          </cell>
          <cell r="M3100" t="str">
            <v>V</v>
          </cell>
          <cell r="N3100">
            <v>38642.714062500003</v>
          </cell>
          <cell r="O3100" t="str">
            <v>czerr</v>
          </cell>
          <cell r="P3100">
            <v>38681.438460648147</v>
          </cell>
        </row>
        <row r="3101">
          <cell r="A3101" t="str">
            <v>2003</v>
          </cell>
          <cell r="B3101" t="str">
            <v>IT</v>
          </cell>
          <cell r="C3101" t="str">
            <v>SSH</v>
          </cell>
          <cell r="D3101" t="str">
            <v>A00</v>
          </cell>
          <cell r="E3101" t="str">
            <v>FTE</v>
          </cell>
          <cell r="F3101" t="str">
            <v>T</v>
          </cell>
          <cell r="G3101" t="str">
            <v>TOTAL</v>
          </cell>
          <cell r="H3101" t="str">
            <v>RSE</v>
          </cell>
          <cell r="J3101" t="str">
            <v>:</v>
          </cell>
          <cell r="K3101" t="str">
            <v>MS</v>
          </cell>
          <cell r="M3101" t="str">
            <v>V</v>
          </cell>
          <cell r="N3101">
            <v>38642.714062500003</v>
          </cell>
          <cell r="O3101" t="str">
            <v>czerr</v>
          </cell>
          <cell r="P3101">
            <v>38681.438460648147</v>
          </cell>
        </row>
        <row r="3102">
          <cell r="A3102" t="str">
            <v>2003</v>
          </cell>
          <cell r="B3102" t="str">
            <v>IT</v>
          </cell>
          <cell r="C3102" t="str">
            <v>NOT_CLAS</v>
          </cell>
          <cell r="D3102" t="str">
            <v>A00</v>
          </cell>
          <cell r="E3102" t="str">
            <v>FTE</v>
          </cell>
          <cell r="F3102" t="str">
            <v>T</v>
          </cell>
          <cell r="G3102" t="str">
            <v>TOTAL</v>
          </cell>
          <cell r="H3102" t="str">
            <v>RSE</v>
          </cell>
          <cell r="J3102" t="str">
            <v>:</v>
          </cell>
          <cell r="K3102" t="str">
            <v>MS</v>
          </cell>
          <cell r="M3102" t="str">
            <v>V</v>
          </cell>
          <cell r="N3102">
            <v>38642.714062500003</v>
          </cell>
          <cell r="O3102" t="str">
            <v>czerr</v>
          </cell>
          <cell r="P3102">
            <v>38681.438460648147</v>
          </cell>
        </row>
        <row r="3103">
          <cell r="A3103" t="str">
            <v>2003</v>
          </cell>
          <cell r="B3103" t="str">
            <v>IT</v>
          </cell>
          <cell r="C3103" t="str">
            <v>TOTAL</v>
          </cell>
          <cell r="D3103" t="str">
            <v>A00</v>
          </cell>
          <cell r="E3103" t="str">
            <v>FTE</v>
          </cell>
          <cell r="F3103" t="str">
            <v>T</v>
          </cell>
          <cell r="G3103" t="str">
            <v>TOTAL</v>
          </cell>
          <cell r="H3103" t="str">
            <v>RSE</v>
          </cell>
          <cell r="I3103">
            <v>70332.3</v>
          </cell>
          <cell r="K3103" t="str">
            <v>MS</v>
          </cell>
          <cell r="M3103" t="str">
            <v>V</v>
          </cell>
          <cell r="N3103">
            <v>38642.714062500003</v>
          </cell>
          <cell r="O3103" t="str">
            <v>czerr</v>
          </cell>
          <cell r="P3103">
            <v>38681.438460648147</v>
          </cell>
          <cell r="Q3103" t="str">
            <v>gchateaug</v>
          </cell>
        </row>
        <row r="3104">
          <cell r="A3104" t="str">
            <v>1989</v>
          </cell>
          <cell r="B3104" t="str">
            <v>CY</v>
          </cell>
          <cell r="C3104" t="str">
            <v>SSH</v>
          </cell>
          <cell r="D3104" t="str">
            <v>A00</v>
          </cell>
          <cell r="E3104" t="str">
            <v>FTE</v>
          </cell>
          <cell r="F3104" t="str">
            <v>T</v>
          </cell>
          <cell r="G3104" t="str">
            <v>TOTAL</v>
          </cell>
          <cell r="H3104" t="str">
            <v>RSE</v>
          </cell>
          <cell r="J3104" t="str">
            <v>:</v>
          </cell>
          <cell r="K3104" t="str">
            <v>MS</v>
          </cell>
          <cell r="M3104" t="str">
            <v>V</v>
          </cell>
          <cell r="N3104">
            <v>38672.655636574076</v>
          </cell>
          <cell r="O3104" t="str">
            <v>gchateaug</v>
          </cell>
          <cell r="P3104">
            <v>38681.436157407406</v>
          </cell>
        </row>
        <row r="3105">
          <cell r="A3105" t="str">
            <v>1989</v>
          </cell>
          <cell r="B3105" t="str">
            <v>CZ</v>
          </cell>
          <cell r="C3105" t="str">
            <v>NSE</v>
          </cell>
          <cell r="D3105" t="str">
            <v>A00</v>
          </cell>
          <cell r="E3105" t="str">
            <v>FTE</v>
          </cell>
          <cell r="F3105" t="str">
            <v>T</v>
          </cell>
          <cell r="G3105" t="str">
            <v>TOTAL</v>
          </cell>
          <cell r="H3105" t="str">
            <v>RSE</v>
          </cell>
          <cell r="J3105" t="str">
            <v>:</v>
          </cell>
          <cell r="K3105" t="str">
            <v>MS</v>
          </cell>
          <cell r="M3105" t="str">
            <v>V</v>
          </cell>
          <cell r="N3105">
            <v>38672.655636574076</v>
          </cell>
          <cell r="O3105" t="str">
            <v>gchateaug</v>
          </cell>
          <cell r="P3105">
            <v>38681.436157407406</v>
          </cell>
        </row>
        <row r="3106">
          <cell r="A3106" t="str">
            <v>1989</v>
          </cell>
          <cell r="B3106" t="str">
            <v>CZ</v>
          </cell>
          <cell r="C3106" t="str">
            <v>SSH</v>
          </cell>
          <cell r="D3106" t="str">
            <v>A00</v>
          </cell>
          <cell r="E3106" t="str">
            <v>FTE</v>
          </cell>
          <cell r="F3106" t="str">
            <v>T</v>
          </cell>
          <cell r="G3106" t="str">
            <v>TOTAL</v>
          </cell>
          <cell r="H3106" t="str">
            <v>RSE</v>
          </cell>
          <cell r="J3106" t="str">
            <v>:</v>
          </cell>
          <cell r="K3106" t="str">
            <v>MS</v>
          </cell>
          <cell r="M3106" t="str">
            <v>V</v>
          </cell>
          <cell r="N3106">
            <v>38672.655636574076</v>
          </cell>
          <cell r="O3106" t="str">
            <v>gchateaug</v>
          </cell>
          <cell r="P3106">
            <v>38681.436157407406</v>
          </cell>
        </row>
        <row r="3107">
          <cell r="A3107" t="str">
            <v>1989</v>
          </cell>
          <cell r="B3107" t="str">
            <v>LT</v>
          </cell>
          <cell r="C3107" t="str">
            <v>NSE</v>
          </cell>
          <cell r="D3107" t="str">
            <v>A00</v>
          </cell>
          <cell r="E3107" t="str">
            <v>FTE</v>
          </cell>
          <cell r="F3107" t="str">
            <v>T</v>
          </cell>
          <cell r="G3107" t="str">
            <v>TOTAL</v>
          </cell>
          <cell r="H3107" t="str">
            <v>RSE</v>
          </cell>
          <cell r="J3107" t="str">
            <v>:</v>
          </cell>
          <cell r="K3107" t="str">
            <v>MS</v>
          </cell>
          <cell r="M3107" t="str">
            <v>V</v>
          </cell>
          <cell r="N3107">
            <v>38672.655636574076</v>
          </cell>
          <cell r="O3107" t="str">
            <v>gchateaug</v>
          </cell>
          <cell r="P3107">
            <v>38681.436180555553</v>
          </cell>
        </row>
        <row r="3108">
          <cell r="A3108" t="str">
            <v>1989</v>
          </cell>
          <cell r="B3108" t="str">
            <v>LV</v>
          </cell>
          <cell r="C3108" t="str">
            <v>SSH</v>
          </cell>
          <cell r="D3108" t="str">
            <v>A00</v>
          </cell>
          <cell r="E3108" t="str">
            <v>FTE</v>
          </cell>
          <cell r="F3108" t="str">
            <v>T</v>
          </cell>
          <cell r="G3108" t="str">
            <v>TOTAL</v>
          </cell>
          <cell r="H3108" t="str">
            <v>RSE</v>
          </cell>
          <cell r="J3108" t="str">
            <v>:</v>
          </cell>
          <cell r="K3108" t="str">
            <v>MS</v>
          </cell>
          <cell r="M3108" t="str">
            <v>V</v>
          </cell>
          <cell r="N3108">
            <v>38672.655636574076</v>
          </cell>
          <cell r="O3108" t="str">
            <v>gchateaug</v>
          </cell>
          <cell r="P3108">
            <v>38681.436180555553</v>
          </cell>
        </row>
        <row r="3109">
          <cell r="A3109" t="str">
            <v>1989</v>
          </cell>
          <cell r="B3109" t="str">
            <v>LV</v>
          </cell>
          <cell r="C3109" t="str">
            <v>NSE</v>
          </cell>
          <cell r="D3109" t="str">
            <v>A00</v>
          </cell>
          <cell r="E3109" t="str">
            <v>FTE</v>
          </cell>
          <cell r="F3109" t="str">
            <v>T</v>
          </cell>
          <cell r="G3109" t="str">
            <v>TOTAL</v>
          </cell>
          <cell r="H3109" t="str">
            <v>RSE</v>
          </cell>
          <cell r="J3109" t="str">
            <v>:</v>
          </cell>
          <cell r="K3109" t="str">
            <v>MS</v>
          </cell>
          <cell r="M3109" t="str">
            <v>V</v>
          </cell>
          <cell r="N3109">
            <v>38672.655636574076</v>
          </cell>
          <cell r="O3109" t="str">
            <v>gchateaug</v>
          </cell>
          <cell r="P3109">
            <v>38681.436180555553</v>
          </cell>
        </row>
        <row r="3110">
          <cell r="A3110" t="str">
            <v>2002</v>
          </cell>
          <cell r="B3110" t="str">
            <v>DK</v>
          </cell>
          <cell r="C3110" t="str">
            <v>HUM</v>
          </cell>
          <cell r="D3110" t="str">
            <v>A00</v>
          </cell>
          <cell r="E3110" t="str">
            <v>FTE</v>
          </cell>
          <cell r="F3110" t="str">
            <v>T</v>
          </cell>
          <cell r="G3110" t="str">
            <v>TOTAL</v>
          </cell>
          <cell r="H3110" t="str">
            <v>RSE</v>
          </cell>
          <cell r="J3110" t="str">
            <v>:</v>
          </cell>
          <cell r="K3110" t="str">
            <v>MS</v>
          </cell>
          <cell r="M3110" t="str">
            <v>V</v>
          </cell>
          <cell r="N3110">
            <v>38616.774733796294</v>
          </cell>
          <cell r="O3110" t="str">
            <v>gchateaug</v>
          </cell>
          <cell r="P3110">
            <v>38681.438217592593</v>
          </cell>
        </row>
        <row r="3111">
          <cell r="A3111" t="str">
            <v>2002</v>
          </cell>
          <cell r="B3111" t="str">
            <v>DK</v>
          </cell>
          <cell r="C3111" t="str">
            <v>SSH</v>
          </cell>
          <cell r="D3111" t="str">
            <v>A00</v>
          </cell>
          <cell r="E3111" t="str">
            <v>FTE</v>
          </cell>
          <cell r="F3111" t="str">
            <v>T</v>
          </cell>
          <cell r="G3111" t="str">
            <v>TOTAL</v>
          </cell>
          <cell r="H3111" t="str">
            <v>RSE</v>
          </cell>
          <cell r="J3111" t="str">
            <v>:</v>
          </cell>
          <cell r="K3111" t="str">
            <v>MS</v>
          </cell>
          <cell r="M3111" t="str">
            <v>V</v>
          </cell>
          <cell r="N3111">
            <v>38616.774733796294</v>
          </cell>
          <cell r="O3111" t="str">
            <v>gchateaug</v>
          </cell>
          <cell r="P3111">
            <v>38681.43822916667</v>
          </cell>
        </row>
        <row r="3112">
          <cell r="A3112" t="str">
            <v>2004</v>
          </cell>
          <cell r="B3112" t="str">
            <v>EE</v>
          </cell>
          <cell r="C3112" t="str">
            <v>ME_SC</v>
          </cell>
          <cell r="D3112" t="str">
            <v>A00</v>
          </cell>
          <cell r="E3112" t="str">
            <v>FTE</v>
          </cell>
          <cell r="F3112" t="str">
            <v>T</v>
          </cell>
          <cell r="G3112" t="str">
            <v>TOTAL</v>
          </cell>
          <cell r="H3112" t="str">
            <v>RSE</v>
          </cell>
          <cell r="J3112" t="str">
            <v>:</v>
          </cell>
          <cell r="K3112" t="str">
            <v>MS</v>
          </cell>
          <cell r="M3112" t="str">
            <v>V</v>
          </cell>
          <cell r="N3112">
            <v>38616.774733796294</v>
          </cell>
          <cell r="O3112" t="str">
            <v>gchateaug</v>
          </cell>
          <cell r="P3112">
            <v>38681.438472222224</v>
          </cell>
        </row>
        <row r="3113">
          <cell r="A3113" t="str">
            <v>2002</v>
          </cell>
          <cell r="B3113" t="str">
            <v>DK</v>
          </cell>
          <cell r="C3113" t="str">
            <v>NOT_CLAS</v>
          </cell>
          <cell r="D3113" t="str">
            <v>A00</v>
          </cell>
          <cell r="E3113" t="str">
            <v>FTE</v>
          </cell>
          <cell r="F3113" t="str">
            <v>T</v>
          </cell>
          <cell r="G3113" t="str">
            <v>TOTAL</v>
          </cell>
          <cell r="H3113" t="str">
            <v>RSE</v>
          </cell>
          <cell r="J3113" t="str">
            <v>:</v>
          </cell>
          <cell r="K3113" t="str">
            <v>MS</v>
          </cell>
          <cell r="M3113" t="str">
            <v>V</v>
          </cell>
          <cell r="N3113">
            <v>38616.774733796294</v>
          </cell>
          <cell r="O3113" t="str">
            <v>gchateaug</v>
          </cell>
          <cell r="P3113">
            <v>38681.438217592593</v>
          </cell>
        </row>
        <row r="3114">
          <cell r="A3114" t="str">
            <v>2004</v>
          </cell>
          <cell r="B3114" t="str">
            <v>EE</v>
          </cell>
          <cell r="C3114" t="str">
            <v>AG_SC</v>
          </cell>
          <cell r="D3114" t="str">
            <v>A00</v>
          </cell>
          <cell r="E3114" t="str">
            <v>FTE</v>
          </cell>
          <cell r="F3114" t="str">
            <v>T</v>
          </cell>
          <cell r="G3114" t="str">
            <v>TOTAL</v>
          </cell>
          <cell r="H3114" t="str">
            <v>RSE</v>
          </cell>
          <cell r="J3114" t="str">
            <v>:</v>
          </cell>
          <cell r="K3114" t="str">
            <v>MS</v>
          </cell>
          <cell r="M3114" t="str">
            <v>V</v>
          </cell>
          <cell r="N3114">
            <v>38616.774733796294</v>
          </cell>
          <cell r="O3114" t="str">
            <v>gchateaug</v>
          </cell>
          <cell r="P3114">
            <v>38681.438472222224</v>
          </cell>
        </row>
        <row r="3115">
          <cell r="A3115" t="str">
            <v>2004</v>
          </cell>
          <cell r="B3115" t="str">
            <v>EE</v>
          </cell>
          <cell r="C3115" t="str">
            <v>NSE</v>
          </cell>
          <cell r="D3115" t="str">
            <v>A00</v>
          </cell>
          <cell r="E3115" t="str">
            <v>FTE</v>
          </cell>
          <cell r="F3115" t="str">
            <v>T</v>
          </cell>
          <cell r="G3115" t="str">
            <v>TOTAL</v>
          </cell>
          <cell r="H3115" t="str">
            <v>RSE</v>
          </cell>
          <cell r="J3115" t="str">
            <v>:</v>
          </cell>
          <cell r="K3115" t="str">
            <v>MS</v>
          </cell>
          <cell r="M3115" t="str">
            <v>V</v>
          </cell>
          <cell r="N3115">
            <v>38616.774733796294</v>
          </cell>
          <cell r="O3115" t="str">
            <v>gchateaug</v>
          </cell>
          <cell r="P3115">
            <v>38681.438472222224</v>
          </cell>
        </row>
        <row r="3116">
          <cell r="A3116" t="str">
            <v>1987</v>
          </cell>
          <cell r="B3116" t="str">
            <v>PT</v>
          </cell>
          <cell r="C3116" t="str">
            <v>SSH</v>
          </cell>
          <cell r="D3116" t="str">
            <v>A00</v>
          </cell>
          <cell r="E3116" t="str">
            <v>FTE</v>
          </cell>
          <cell r="F3116" t="str">
            <v>T</v>
          </cell>
          <cell r="G3116" t="str">
            <v>TOTAL</v>
          </cell>
          <cell r="H3116" t="str">
            <v>RSE</v>
          </cell>
          <cell r="J3116" t="str">
            <v>:</v>
          </cell>
          <cell r="K3116" t="str">
            <v>MS</v>
          </cell>
          <cell r="M3116" t="str">
            <v>V</v>
          </cell>
          <cell r="N3116">
            <v>38672.655648148146</v>
          </cell>
          <cell r="O3116" t="str">
            <v>gchateaug</v>
          </cell>
          <cell r="P3116">
            <v>38681.436076388891</v>
          </cell>
        </row>
        <row r="3117">
          <cell r="A3117" t="str">
            <v>1989</v>
          </cell>
          <cell r="B3117" t="str">
            <v>LT</v>
          </cell>
          <cell r="C3117" t="str">
            <v>SSH</v>
          </cell>
          <cell r="D3117" t="str">
            <v>A00</v>
          </cell>
          <cell r="E3117" t="str">
            <v>FTE</v>
          </cell>
          <cell r="F3117" t="str">
            <v>T</v>
          </cell>
          <cell r="G3117" t="str">
            <v>TOTAL</v>
          </cell>
          <cell r="H3117" t="str">
            <v>RSE</v>
          </cell>
          <cell r="J3117" t="str">
            <v>:</v>
          </cell>
          <cell r="K3117" t="str">
            <v>MS</v>
          </cell>
          <cell r="M3117" t="str">
            <v>V</v>
          </cell>
          <cell r="N3117">
            <v>38672.655636574076</v>
          </cell>
          <cell r="O3117" t="str">
            <v>gchateaug</v>
          </cell>
          <cell r="P3117">
            <v>38681.436180555553</v>
          </cell>
        </row>
        <row r="3118">
          <cell r="A3118" t="str">
            <v>1989</v>
          </cell>
          <cell r="B3118" t="str">
            <v>PL</v>
          </cell>
          <cell r="C3118" t="str">
            <v>SSH</v>
          </cell>
          <cell r="D3118" t="str">
            <v>A00</v>
          </cell>
          <cell r="E3118" t="str">
            <v>FTE</v>
          </cell>
          <cell r="F3118" t="str">
            <v>T</v>
          </cell>
          <cell r="G3118" t="str">
            <v>TOTAL</v>
          </cell>
          <cell r="H3118" t="str">
            <v>RSE</v>
          </cell>
          <cell r="J3118" t="str">
            <v>:</v>
          </cell>
          <cell r="K3118" t="str">
            <v>MS</v>
          </cell>
          <cell r="M3118" t="str">
            <v>V</v>
          </cell>
          <cell r="N3118">
            <v>38672.655636574076</v>
          </cell>
          <cell r="O3118" t="str">
            <v>gchateaug</v>
          </cell>
          <cell r="P3118">
            <v>38681.436180555553</v>
          </cell>
        </row>
        <row r="3119">
          <cell r="A3119" t="str">
            <v>1989</v>
          </cell>
          <cell r="B3119" t="str">
            <v>PL</v>
          </cell>
          <cell r="C3119" t="str">
            <v>NSE</v>
          </cell>
          <cell r="D3119" t="str">
            <v>A00</v>
          </cell>
          <cell r="E3119" t="str">
            <v>FTE</v>
          </cell>
          <cell r="F3119" t="str">
            <v>T</v>
          </cell>
          <cell r="G3119" t="str">
            <v>TOTAL</v>
          </cell>
          <cell r="H3119" t="str">
            <v>RSE</v>
          </cell>
          <cell r="J3119" t="str">
            <v>:</v>
          </cell>
          <cell r="K3119" t="str">
            <v>MS</v>
          </cell>
          <cell r="M3119" t="str">
            <v>V</v>
          </cell>
          <cell r="N3119">
            <v>38672.655636574076</v>
          </cell>
          <cell r="O3119" t="str">
            <v>gchateaug</v>
          </cell>
          <cell r="P3119">
            <v>38681.436180555553</v>
          </cell>
        </row>
        <row r="3120">
          <cell r="A3120" t="str">
            <v>1989</v>
          </cell>
          <cell r="B3120" t="str">
            <v>SI</v>
          </cell>
          <cell r="C3120" t="str">
            <v>SSH</v>
          </cell>
          <cell r="D3120" t="str">
            <v>A00</v>
          </cell>
          <cell r="E3120" t="str">
            <v>FTE</v>
          </cell>
          <cell r="F3120" t="str">
            <v>T</v>
          </cell>
          <cell r="G3120" t="str">
            <v>TOTAL</v>
          </cell>
          <cell r="H3120" t="str">
            <v>RSE</v>
          </cell>
          <cell r="J3120" t="str">
            <v>:</v>
          </cell>
          <cell r="K3120" t="str">
            <v>MS</v>
          </cell>
          <cell r="M3120" t="str">
            <v>V</v>
          </cell>
          <cell r="N3120">
            <v>38672.655636574076</v>
          </cell>
          <cell r="O3120" t="str">
            <v>gchateaug</v>
          </cell>
          <cell r="P3120">
            <v>38681.436203703706</v>
          </cell>
        </row>
        <row r="3121">
          <cell r="A3121" t="str">
            <v>2002</v>
          </cell>
          <cell r="B3121" t="str">
            <v>DE</v>
          </cell>
          <cell r="C3121" t="str">
            <v>SSH</v>
          </cell>
          <cell r="D3121" t="str">
            <v>A00</v>
          </cell>
          <cell r="E3121" t="str">
            <v>FTE</v>
          </cell>
          <cell r="F3121" t="str">
            <v>T</v>
          </cell>
          <cell r="G3121" t="str">
            <v>TOTAL</v>
          </cell>
          <cell r="H3121" t="str">
            <v>RSE</v>
          </cell>
          <cell r="J3121" t="str">
            <v>:</v>
          </cell>
          <cell r="K3121" t="str">
            <v>MS</v>
          </cell>
          <cell r="M3121" t="str">
            <v>V</v>
          </cell>
          <cell r="N3121">
            <v>38616.774768518517</v>
          </cell>
          <cell r="O3121" t="str">
            <v>gchateaug</v>
          </cell>
          <cell r="P3121">
            <v>38681.438217592593</v>
          </cell>
          <cell r="Q3121" t="str">
            <v>gchateaug</v>
          </cell>
        </row>
        <row r="3122">
          <cell r="A3122" t="str">
            <v>2003</v>
          </cell>
          <cell r="B3122" t="str">
            <v>DE</v>
          </cell>
          <cell r="C3122" t="str">
            <v>SSH</v>
          </cell>
          <cell r="D3122" t="str">
            <v>A00</v>
          </cell>
          <cell r="E3122" t="str">
            <v>FTE</v>
          </cell>
          <cell r="F3122" t="str">
            <v>T</v>
          </cell>
          <cell r="G3122" t="str">
            <v>TOTAL</v>
          </cell>
          <cell r="H3122" t="str">
            <v>RSE</v>
          </cell>
          <cell r="J3122" t="str">
            <v>:</v>
          </cell>
          <cell r="K3122" t="str">
            <v>MS</v>
          </cell>
          <cell r="M3122" t="str">
            <v>V</v>
          </cell>
          <cell r="N3122">
            <v>38616.774768518517</v>
          </cell>
          <cell r="O3122" t="str">
            <v>gchateaug</v>
          </cell>
          <cell r="P3122">
            <v>38681.438460648147</v>
          </cell>
          <cell r="Q3122" t="str">
            <v>gchateaug</v>
          </cell>
        </row>
        <row r="3123">
          <cell r="A3123" t="str">
            <v>2002</v>
          </cell>
          <cell r="B3123" t="str">
            <v>DE</v>
          </cell>
          <cell r="C3123" t="str">
            <v>NA_SC</v>
          </cell>
          <cell r="D3123" t="str">
            <v>A00</v>
          </cell>
          <cell r="E3123" t="str">
            <v>FTE</v>
          </cell>
          <cell r="F3123" t="str">
            <v>T</v>
          </cell>
          <cell r="G3123" t="str">
            <v>TOTAL</v>
          </cell>
          <cell r="H3123" t="str">
            <v>RSE</v>
          </cell>
          <cell r="J3123" t="str">
            <v>:</v>
          </cell>
          <cell r="K3123" t="str">
            <v>MS</v>
          </cell>
          <cell r="M3123" t="str">
            <v>V</v>
          </cell>
          <cell r="N3123">
            <v>38616.774768518517</v>
          </cell>
          <cell r="O3123" t="str">
            <v>gchateaug</v>
          </cell>
          <cell r="P3123">
            <v>38681.438217592593</v>
          </cell>
          <cell r="Q3123" t="str">
            <v>gchateaug</v>
          </cell>
        </row>
        <row r="3124">
          <cell r="A3124" t="str">
            <v>2003</v>
          </cell>
          <cell r="B3124" t="str">
            <v>DE</v>
          </cell>
          <cell r="C3124" t="str">
            <v>NA_SC</v>
          </cell>
          <cell r="D3124" t="str">
            <v>A00</v>
          </cell>
          <cell r="E3124" t="str">
            <v>FTE</v>
          </cell>
          <cell r="F3124" t="str">
            <v>T</v>
          </cell>
          <cell r="G3124" t="str">
            <v>TOTAL</v>
          </cell>
          <cell r="H3124" t="str">
            <v>RSE</v>
          </cell>
          <cell r="J3124" t="str">
            <v>:</v>
          </cell>
          <cell r="K3124" t="str">
            <v>MS</v>
          </cell>
          <cell r="M3124" t="str">
            <v>V</v>
          </cell>
          <cell r="N3124">
            <v>38616.774768518517</v>
          </cell>
          <cell r="O3124" t="str">
            <v>gchateaug</v>
          </cell>
          <cell r="P3124">
            <v>38681.438460648147</v>
          </cell>
          <cell r="Q3124" t="str">
            <v>gchateaug</v>
          </cell>
        </row>
        <row r="3125">
          <cell r="A3125" t="str">
            <v>2002</v>
          </cell>
          <cell r="B3125" t="str">
            <v>DE</v>
          </cell>
          <cell r="C3125" t="str">
            <v>EN_TE</v>
          </cell>
          <cell r="D3125" t="str">
            <v>A00</v>
          </cell>
          <cell r="E3125" t="str">
            <v>FTE</v>
          </cell>
          <cell r="F3125" t="str">
            <v>T</v>
          </cell>
          <cell r="G3125" t="str">
            <v>TOTAL</v>
          </cell>
          <cell r="H3125" t="str">
            <v>RSE</v>
          </cell>
          <cell r="J3125" t="str">
            <v>:</v>
          </cell>
          <cell r="K3125" t="str">
            <v>MS</v>
          </cell>
          <cell r="M3125" t="str">
            <v>V</v>
          </cell>
          <cell r="N3125">
            <v>38616.774768518517</v>
          </cell>
          <cell r="O3125" t="str">
            <v>gchateaug</v>
          </cell>
          <cell r="P3125">
            <v>38681.438206018516</v>
          </cell>
          <cell r="Q3125" t="str">
            <v>gchateaug</v>
          </cell>
        </row>
        <row r="3126">
          <cell r="A3126" t="str">
            <v>2003</v>
          </cell>
          <cell r="B3126" t="str">
            <v>DE</v>
          </cell>
          <cell r="C3126" t="str">
            <v>EN_TE</v>
          </cell>
          <cell r="D3126" t="str">
            <v>A00</v>
          </cell>
          <cell r="E3126" t="str">
            <v>FTE</v>
          </cell>
          <cell r="F3126" t="str">
            <v>T</v>
          </cell>
          <cell r="G3126" t="str">
            <v>TOTAL</v>
          </cell>
          <cell r="H3126" t="str">
            <v>RSE</v>
          </cell>
          <cell r="J3126" t="str">
            <v>:</v>
          </cell>
          <cell r="K3126" t="str">
            <v>MS</v>
          </cell>
          <cell r="M3126" t="str">
            <v>V</v>
          </cell>
          <cell r="N3126">
            <v>38616.774768518517</v>
          </cell>
          <cell r="O3126" t="str">
            <v>gchateaug</v>
          </cell>
          <cell r="P3126">
            <v>38681.438460648147</v>
          </cell>
          <cell r="Q3126" t="str">
            <v>gchateaug</v>
          </cell>
        </row>
        <row r="3127">
          <cell r="A3127" t="str">
            <v>1987</v>
          </cell>
          <cell r="B3127" t="str">
            <v>PT</v>
          </cell>
          <cell r="C3127" t="str">
            <v>NSE</v>
          </cell>
          <cell r="D3127" t="str">
            <v>A00</v>
          </cell>
          <cell r="E3127" t="str">
            <v>FTE</v>
          </cell>
          <cell r="F3127" t="str">
            <v>T</v>
          </cell>
          <cell r="G3127" t="str">
            <v>TOTAL</v>
          </cell>
          <cell r="H3127" t="str">
            <v>RSE</v>
          </cell>
          <cell r="J3127" t="str">
            <v>:</v>
          </cell>
          <cell r="K3127" t="str">
            <v>MS</v>
          </cell>
          <cell r="M3127" t="str">
            <v>V</v>
          </cell>
          <cell r="N3127">
            <v>38672.655648148146</v>
          </cell>
          <cell r="O3127" t="str">
            <v>gchateaug</v>
          </cell>
          <cell r="P3127">
            <v>38681.436076388891</v>
          </cell>
        </row>
        <row r="3128">
          <cell r="A3128" t="str">
            <v>1987</v>
          </cell>
          <cell r="B3128" t="str">
            <v>CY</v>
          </cell>
          <cell r="C3128" t="str">
            <v>SSH</v>
          </cell>
          <cell r="D3128" t="str">
            <v>A00</v>
          </cell>
          <cell r="E3128" t="str">
            <v>FTE</v>
          </cell>
          <cell r="F3128" t="str">
            <v>T</v>
          </cell>
          <cell r="G3128" t="str">
            <v>TOTAL</v>
          </cell>
          <cell r="H3128" t="str">
            <v>RSE</v>
          </cell>
          <cell r="J3128" t="str">
            <v>:</v>
          </cell>
          <cell r="K3128" t="str">
            <v>MS</v>
          </cell>
          <cell r="M3128" t="str">
            <v>V</v>
          </cell>
          <cell r="N3128">
            <v>38672.655648148146</v>
          </cell>
          <cell r="O3128" t="str">
            <v>gchateaug</v>
          </cell>
          <cell r="P3128">
            <v>38681.436041666668</v>
          </cell>
        </row>
        <row r="3129">
          <cell r="A3129" t="str">
            <v>1987</v>
          </cell>
          <cell r="B3129" t="str">
            <v>CY</v>
          </cell>
          <cell r="C3129" t="str">
            <v>NSE</v>
          </cell>
          <cell r="D3129" t="str">
            <v>A00</v>
          </cell>
          <cell r="E3129" t="str">
            <v>FTE</v>
          </cell>
          <cell r="F3129" t="str">
            <v>T</v>
          </cell>
          <cell r="G3129" t="str">
            <v>TOTAL</v>
          </cell>
          <cell r="H3129" t="str">
            <v>RSE</v>
          </cell>
          <cell r="J3129" t="str">
            <v>:</v>
          </cell>
          <cell r="K3129" t="str">
            <v>MS</v>
          </cell>
          <cell r="M3129" t="str">
            <v>V</v>
          </cell>
          <cell r="N3129">
            <v>38672.655648148146</v>
          </cell>
          <cell r="O3129" t="str">
            <v>gchateaug</v>
          </cell>
          <cell r="P3129">
            <v>38681.436041666668</v>
          </cell>
        </row>
        <row r="3130">
          <cell r="A3130" t="str">
            <v>1987</v>
          </cell>
          <cell r="B3130" t="str">
            <v>CZ</v>
          </cell>
          <cell r="C3130" t="str">
            <v>NSE</v>
          </cell>
          <cell r="D3130" t="str">
            <v>A00</v>
          </cell>
          <cell r="E3130" t="str">
            <v>FTE</v>
          </cell>
          <cell r="F3130" t="str">
            <v>T</v>
          </cell>
          <cell r="G3130" t="str">
            <v>TOTAL</v>
          </cell>
          <cell r="H3130" t="str">
            <v>RSE</v>
          </cell>
          <cell r="J3130" t="str">
            <v>:</v>
          </cell>
          <cell r="K3130" t="str">
            <v>MS</v>
          </cell>
          <cell r="M3130" t="str">
            <v>V</v>
          </cell>
          <cell r="N3130">
            <v>38672.655648148146</v>
          </cell>
          <cell r="O3130" t="str">
            <v>gchateaug</v>
          </cell>
          <cell r="P3130">
            <v>38681.436053240737</v>
          </cell>
        </row>
        <row r="3131">
          <cell r="A3131" t="str">
            <v>1987</v>
          </cell>
          <cell r="B3131" t="str">
            <v>CZ</v>
          </cell>
          <cell r="C3131" t="str">
            <v>SSH</v>
          </cell>
          <cell r="D3131" t="str">
            <v>A00</v>
          </cell>
          <cell r="E3131" t="str">
            <v>FTE</v>
          </cell>
          <cell r="F3131" t="str">
            <v>T</v>
          </cell>
          <cell r="G3131" t="str">
            <v>TOTAL</v>
          </cell>
          <cell r="H3131" t="str">
            <v>RSE</v>
          </cell>
          <cell r="J3131" t="str">
            <v>:</v>
          </cell>
          <cell r="K3131" t="str">
            <v>MS</v>
          </cell>
          <cell r="M3131" t="str">
            <v>V</v>
          </cell>
          <cell r="N3131">
            <v>38672.655648148146</v>
          </cell>
          <cell r="O3131" t="str">
            <v>gchateaug</v>
          </cell>
          <cell r="P3131">
            <v>38681.436053240737</v>
          </cell>
        </row>
        <row r="3132">
          <cell r="A3132" t="str">
            <v>1987</v>
          </cell>
          <cell r="B3132" t="str">
            <v>LT</v>
          </cell>
          <cell r="C3132" t="str">
            <v>SSH</v>
          </cell>
          <cell r="D3132" t="str">
            <v>A00</v>
          </cell>
          <cell r="E3132" t="str">
            <v>FTE</v>
          </cell>
          <cell r="F3132" t="str">
            <v>T</v>
          </cell>
          <cell r="G3132" t="str">
            <v>TOTAL</v>
          </cell>
          <cell r="H3132" t="str">
            <v>RSE</v>
          </cell>
          <cell r="J3132" t="str">
            <v>:</v>
          </cell>
          <cell r="K3132" t="str">
            <v>MS</v>
          </cell>
          <cell r="M3132" t="str">
            <v>V</v>
          </cell>
          <cell r="N3132">
            <v>38672.655648148146</v>
          </cell>
          <cell r="O3132" t="str">
            <v>gchateaug</v>
          </cell>
          <cell r="P3132">
            <v>38681.436064814814</v>
          </cell>
        </row>
        <row r="3133">
          <cell r="A3133" t="str">
            <v>1989</v>
          </cell>
          <cell r="B3133" t="str">
            <v>SI</v>
          </cell>
          <cell r="C3133" t="str">
            <v>NSE</v>
          </cell>
          <cell r="D3133" t="str">
            <v>A00</v>
          </cell>
          <cell r="E3133" t="str">
            <v>FTE</v>
          </cell>
          <cell r="F3133" t="str">
            <v>T</v>
          </cell>
          <cell r="G3133" t="str">
            <v>TOTAL</v>
          </cell>
          <cell r="H3133" t="str">
            <v>RSE</v>
          </cell>
          <cell r="J3133" t="str">
            <v>:</v>
          </cell>
          <cell r="K3133" t="str">
            <v>MS</v>
          </cell>
          <cell r="M3133" t="str">
            <v>V</v>
          </cell>
          <cell r="N3133">
            <v>38672.655636574076</v>
          </cell>
          <cell r="O3133" t="str">
            <v>gchateaug</v>
          </cell>
          <cell r="P3133">
            <v>38681.436192129629</v>
          </cell>
        </row>
        <row r="3134">
          <cell r="A3134" t="str">
            <v>1989</v>
          </cell>
          <cell r="B3134" t="str">
            <v>SK</v>
          </cell>
          <cell r="C3134" t="str">
            <v>SSH</v>
          </cell>
          <cell r="D3134" t="str">
            <v>A00</v>
          </cell>
          <cell r="E3134" t="str">
            <v>FTE</v>
          </cell>
          <cell r="F3134" t="str">
            <v>T</v>
          </cell>
          <cell r="G3134" t="str">
            <v>TOTAL</v>
          </cell>
          <cell r="H3134" t="str">
            <v>RSE</v>
          </cell>
          <cell r="J3134" t="str">
            <v>:</v>
          </cell>
          <cell r="K3134" t="str">
            <v>MS</v>
          </cell>
          <cell r="M3134" t="str">
            <v>V</v>
          </cell>
          <cell r="N3134">
            <v>38672.655636574076</v>
          </cell>
          <cell r="O3134" t="str">
            <v>gchateaug</v>
          </cell>
          <cell r="P3134">
            <v>38681.436203703706</v>
          </cell>
        </row>
        <row r="3135">
          <cell r="A3135" t="str">
            <v>1989</v>
          </cell>
          <cell r="B3135" t="str">
            <v>SK</v>
          </cell>
          <cell r="C3135" t="str">
            <v>NSE</v>
          </cell>
          <cell r="D3135" t="str">
            <v>A00</v>
          </cell>
          <cell r="E3135" t="str">
            <v>FTE</v>
          </cell>
          <cell r="F3135" t="str">
            <v>T</v>
          </cell>
          <cell r="G3135" t="str">
            <v>TOTAL</v>
          </cell>
          <cell r="H3135" t="str">
            <v>RSE</v>
          </cell>
          <cell r="J3135" t="str">
            <v>:</v>
          </cell>
          <cell r="K3135" t="str">
            <v>MS</v>
          </cell>
          <cell r="M3135" t="str">
            <v>V</v>
          </cell>
          <cell r="N3135">
            <v>38672.655636574076</v>
          </cell>
          <cell r="O3135" t="str">
            <v>gchateaug</v>
          </cell>
          <cell r="P3135">
            <v>38681.436203703706</v>
          </cell>
        </row>
        <row r="3136">
          <cell r="A3136" t="str">
            <v>1989</v>
          </cell>
          <cell r="B3136" t="str">
            <v>BG</v>
          </cell>
          <cell r="C3136" t="str">
            <v>SSH</v>
          </cell>
          <cell r="D3136" t="str">
            <v>A00</v>
          </cell>
          <cell r="E3136" t="str">
            <v>FTE</v>
          </cell>
          <cell r="F3136" t="str">
            <v>T</v>
          </cell>
          <cell r="G3136" t="str">
            <v>TOTAL</v>
          </cell>
          <cell r="H3136" t="str">
            <v>RSE</v>
          </cell>
          <cell r="J3136" t="str">
            <v>:</v>
          </cell>
          <cell r="K3136" t="str">
            <v>MS</v>
          </cell>
          <cell r="M3136" t="str">
            <v>V</v>
          </cell>
          <cell r="N3136">
            <v>38672.655636574076</v>
          </cell>
          <cell r="O3136" t="str">
            <v>gchateaug</v>
          </cell>
          <cell r="P3136">
            <v>38681.436145833337</v>
          </cell>
        </row>
        <row r="3137">
          <cell r="A3137" t="str">
            <v>1989</v>
          </cell>
          <cell r="B3137" t="str">
            <v>BG</v>
          </cell>
          <cell r="C3137" t="str">
            <v>NSE</v>
          </cell>
          <cell r="D3137" t="str">
            <v>A00</v>
          </cell>
          <cell r="E3137" t="str">
            <v>FTE</v>
          </cell>
          <cell r="F3137" t="str">
            <v>T</v>
          </cell>
          <cell r="G3137" t="str">
            <v>TOTAL</v>
          </cell>
          <cell r="H3137" t="str">
            <v>RSE</v>
          </cell>
          <cell r="J3137" t="str">
            <v>:</v>
          </cell>
          <cell r="K3137" t="str">
            <v>MS</v>
          </cell>
          <cell r="M3137" t="str">
            <v>V</v>
          </cell>
          <cell r="N3137">
            <v>38672.655636574076</v>
          </cell>
          <cell r="O3137" t="str">
            <v>gchateaug</v>
          </cell>
          <cell r="P3137">
            <v>38681.436145833337</v>
          </cell>
        </row>
        <row r="3138">
          <cell r="A3138" t="str">
            <v>1989</v>
          </cell>
          <cell r="B3138" t="str">
            <v>RO</v>
          </cell>
          <cell r="C3138" t="str">
            <v>SSH</v>
          </cell>
          <cell r="D3138" t="str">
            <v>A00</v>
          </cell>
          <cell r="E3138" t="str">
            <v>FTE</v>
          </cell>
          <cell r="F3138" t="str">
            <v>T</v>
          </cell>
          <cell r="G3138" t="str">
            <v>TOTAL</v>
          </cell>
          <cell r="H3138" t="str">
            <v>RSE</v>
          </cell>
          <cell r="J3138" t="str">
            <v>:</v>
          </cell>
          <cell r="K3138" t="str">
            <v>MS</v>
          </cell>
          <cell r="M3138" t="str">
            <v>V</v>
          </cell>
          <cell r="N3138">
            <v>38672.655636574076</v>
          </cell>
          <cell r="O3138" t="str">
            <v>gchateaug</v>
          </cell>
          <cell r="P3138">
            <v>38681.436192129629</v>
          </cell>
        </row>
        <row r="3139">
          <cell r="A3139" t="str">
            <v>2002</v>
          </cell>
          <cell r="B3139" t="str">
            <v>UK</v>
          </cell>
          <cell r="C3139" t="str">
            <v>NSE</v>
          </cell>
          <cell r="D3139" t="str">
            <v>A00</v>
          </cell>
          <cell r="E3139" t="str">
            <v>FTE</v>
          </cell>
          <cell r="F3139" t="str">
            <v>T</v>
          </cell>
          <cell r="G3139" t="str">
            <v>TOTAL</v>
          </cell>
          <cell r="H3139" t="str">
            <v>RSE</v>
          </cell>
          <cell r="J3139" t="str">
            <v>:</v>
          </cell>
          <cell r="K3139" t="str">
            <v>MS</v>
          </cell>
          <cell r="M3139" t="str">
            <v>V</v>
          </cell>
          <cell r="N3139">
            <v>38616.774756944447</v>
          </cell>
          <cell r="O3139" t="str">
            <v>gchateaug</v>
          </cell>
          <cell r="P3139">
            <v>38681.438449074078</v>
          </cell>
        </row>
        <row r="3140">
          <cell r="A3140" t="str">
            <v>2003</v>
          </cell>
          <cell r="B3140" t="str">
            <v>UK</v>
          </cell>
          <cell r="C3140" t="str">
            <v>NSE</v>
          </cell>
          <cell r="D3140" t="str">
            <v>A00</v>
          </cell>
          <cell r="E3140" t="str">
            <v>FTE</v>
          </cell>
          <cell r="F3140" t="str">
            <v>T</v>
          </cell>
          <cell r="G3140" t="str">
            <v>TOTAL</v>
          </cell>
          <cell r="H3140" t="str">
            <v>RSE</v>
          </cell>
          <cell r="J3140" t="str">
            <v>:</v>
          </cell>
          <cell r="K3140" t="str">
            <v>MS</v>
          </cell>
          <cell r="M3140" t="str">
            <v>V</v>
          </cell>
          <cell r="N3140">
            <v>38616.774756944447</v>
          </cell>
          <cell r="O3140" t="str">
            <v>gchateaug</v>
          </cell>
          <cell r="P3140">
            <v>38681.438472222224</v>
          </cell>
        </row>
        <row r="3141">
          <cell r="A3141" t="str">
            <v>2002</v>
          </cell>
          <cell r="B3141" t="str">
            <v>UK</v>
          </cell>
          <cell r="C3141" t="str">
            <v>SO_SC</v>
          </cell>
          <cell r="D3141" t="str">
            <v>A00</v>
          </cell>
          <cell r="E3141" t="str">
            <v>FTE</v>
          </cell>
          <cell r="F3141" t="str">
            <v>T</v>
          </cell>
          <cell r="G3141" t="str">
            <v>TOTAL</v>
          </cell>
          <cell r="H3141" t="str">
            <v>RSE</v>
          </cell>
          <cell r="J3141" t="str">
            <v>:</v>
          </cell>
          <cell r="K3141" t="str">
            <v>MS</v>
          </cell>
          <cell r="M3141" t="str">
            <v>V</v>
          </cell>
          <cell r="N3141">
            <v>38616.774756944447</v>
          </cell>
          <cell r="O3141" t="str">
            <v>gchateaug</v>
          </cell>
          <cell r="P3141">
            <v>38681.438449074078</v>
          </cell>
        </row>
        <row r="3142">
          <cell r="A3142" t="str">
            <v>2002</v>
          </cell>
          <cell r="B3142" t="str">
            <v>DE</v>
          </cell>
          <cell r="C3142" t="str">
            <v>ME_SC</v>
          </cell>
          <cell r="D3142" t="str">
            <v>A00</v>
          </cell>
          <cell r="E3142" t="str">
            <v>FTE</v>
          </cell>
          <cell r="F3142" t="str">
            <v>T</v>
          </cell>
          <cell r="G3142" t="str">
            <v>TOTAL</v>
          </cell>
          <cell r="H3142" t="str">
            <v>RSE</v>
          </cell>
          <cell r="J3142" t="str">
            <v>:</v>
          </cell>
          <cell r="K3142" t="str">
            <v>MS</v>
          </cell>
          <cell r="M3142" t="str">
            <v>V</v>
          </cell>
          <cell r="N3142">
            <v>38616.774768518517</v>
          </cell>
          <cell r="O3142" t="str">
            <v>gchateaug</v>
          </cell>
          <cell r="P3142">
            <v>38681.438217592593</v>
          </cell>
          <cell r="Q3142" t="str">
            <v>gchateaug</v>
          </cell>
        </row>
        <row r="3143">
          <cell r="A3143" t="str">
            <v>2003</v>
          </cell>
          <cell r="B3143" t="str">
            <v>DE</v>
          </cell>
          <cell r="C3143" t="str">
            <v>ME_SC</v>
          </cell>
          <cell r="D3143" t="str">
            <v>A00</v>
          </cell>
          <cell r="E3143" t="str">
            <v>FTE</v>
          </cell>
          <cell r="F3143" t="str">
            <v>T</v>
          </cell>
          <cell r="G3143" t="str">
            <v>TOTAL</v>
          </cell>
          <cell r="H3143" t="str">
            <v>RSE</v>
          </cell>
          <cell r="J3143" t="str">
            <v>:</v>
          </cell>
          <cell r="K3143" t="str">
            <v>MS</v>
          </cell>
          <cell r="M3143" t="str">
            <v>V</v>
          </cell>
          <cell r="N3143">
            <v>38616.774768518517</v>
          </cell>
          <cell r="O3143" t="str">
            <v>gchateaug</v>
          </cell>
          <cell r="P3143">
            <v>38681.438460648147</v>
          </cell>
          <cell r="Q3143" t="str">
            <v>gchateaug</v>
          </cell>
        </row>
        <row r="3144">
          <cell r="A3144" t="str">
            <v>2002</v>
          </cell>
          <cell r="B3144" t="str">
            <v>DE</v>
          </cell>
          <cell r="C3144" t="str">
            <v>AG_SC</v>
          </cell>
          <cell r="D3144" t="str">
            <v>A00</v>
          </cell>
          <cell r="E3144" t="str">
            <v>FTE</v>
          </cell>
          <cell r="F3144" t="str">
            <v>T</v>
          </cell>
          <cell r="G3144" t="str">
            <v>TOTAL</v>
          </cell>
          <cell r="H3144" t="str">
            <v>RSE</v>
          </cell>
          <cell r="J3144" t="str">
            <v>:</v>
          </cell>
          <cell r="K3144" t="str">
            <v>MS</v>
          </cell>
          <cell r="M3144" t="str">
            <v>V</v>
          </cell>
          <cell r="N3144">
            <v>38616.774768518517</v>
          </cell>
          <cell r="O3144" t="str">
            <v>gchateaug</v>
          </cell>
          <cell r="P3144">
            <v>38681.438206018516</v>
          </cell>
          <cell r="Q3144" t="str">
            <v>gchateaug</v>
          </cell>
        </row>
        <row r="3145">
          <cell r="A3145" t="str">
            <v>2003</v>
          </cell>
          <cell r="B3145" t="str">
            <v>DE</v>
          </cell>
          <cell r="C3145" t="str">
            <v>AG_SC</v>
          </cell>
          <cell r="D3145" t="str">
            <v>A00</v>
          </cell>
          <cell r="E3145" t="str">
            <v>FTE</v>
          </cell>
          <cell r="F3145" t="str">
            <v>T</v>
          </cell>
          <cell r="G3145" t="str">
            <v>TOTAL</v>
          </cell>
          <cell r="H3145" t="str">
            <v>RSE</v>
          </cell>
          <cell r="J3145" t="str">
            <v>:</v>
          </cell>
          <cell r="K3145" t="str">
            <v>MS</v>
          </cell>
          <cell r="M3145" t="str">
            <v>V</v>
          </cell>
          <cell r="N3145">
            <v>38616.774768518517</v>
          </cell>
          <cell r="O3145" t="str">
            <v>gchateaug</v>
          </cell>
          <cell r="P3145">
            <v>38681.438460648147</v>
          </cell>
          <cell r="Q3145" t="str">
            <v>gchateaug</v>
          </cell>
        </row>
        <row r="3146">
          <cell r="A3146" t="str">
            <v>1987</v>
          </cell>
          <cell r="B3146" t="str">
            <v>LT</v>
          </cell>
          <cell r="C3146" t="str">
            <v>NSE</v>
          </cell>
          <cell r="D3146" t="str">
            <v>A00</v>
          </cell>
          <cell r="E3146" t="str">
            <v>FTE</v>
          </cell>
          <cell r="F3146" t="str">
            <v>T</v>
          </cell>
          <cell r="G3146" t="str">
            <v>TOTAL</v>
          </cell>
          <cell r="H3146" t="str">
            <v>RSE</v>
          </cell>
          <cell r="J3146" t="str">
            <v>:</v>
          </cell>
          <cell r="K3146" t="str">
            <v>MS</v>
          </cell>
          <cell r="M3146" t="str">
            <v>V</v>
          </cell>
          <cell r="N3146">
            <v>38672.655648148146</v>
          </cell>
          <cell r="O3146" t="str">
            <v>gchateaug</v>
          </cell>
          <cell r="P3146">
            <v>38681.436064814814</v>
          </cell>
        </row>
        <row r="3147">
          <cell r="A3147" t="str">
            <v>1987</v>
          </cell>
          <cell r="B3147" t="str">
            <v>LV</v>
          </cell>
          <cell r="C3147" t="str">
            <v>NSE</v>
          </cell>
          <cell r="D3147" t="str">
            <v>A00</v>
          </cell>
          <cell r="E3147" t="str">
            <v>FTE</v>
          </cell>
          <cell r="F3147" t="str">
            <v>T</v>
          </cell>
          <cell r="G3147" t="str">
            <v>TOTAL</v>
          </cell>
          <cell r="H3147" t="str">
            <v>RSE</v>
          </cell>
          <cell r="J3147" t="str">
            <v>:</v>
          </cell>
          <cell r="K3147" t="str">
            <v>MS</v>
          </cell>
          <cell r="M3147" t="str">
            <v>V</v>
          </cell>
          <cell r="N3147">
            <v>38672.655659722222</v>
          </cell>
          <cell r="O3147" t="str">
            <v>gchateaug</v>
          </cell>
          <cell r="P3147">
            <v>38681.436076388891</v>
          </cell>
        </row>
        <row r="3148">
          <cell r="A3148" t="str">
            <v>1987</v>
          </cell>
          <cell r="B3148" t="str">
            <v>PL</v>
          </cell>
          <cell r="C3148" t="str">
            <v>NSE</v>
          </cell>
          <cell r="D3148" t="str">
            <v>A00</v>
          </cell>
          <cell r="E3148" t="str">
            <v>FTE</v>
          </cell>
          <cell r="F3148" t="str">
            <v>T</v>
          </cell>
          <cell r="G3148" t="str">
            <v>TOTAL</v>
          </cell>
          <cell r="H3148" t="str">
            <v>RSE</v>
          </cell>
          <cell r="J3148" t="str">
            <v>:</v>
          </cell>
          <cell r="K3148" t="str">
            <v>MS</v>
          </cell>
          <cell r="M3148" t="str">
            <v>V</v>
          </cell>
          <cell r="N3148">
            <v>38672.655659722222</v>
          </cell>
          <cell r="O3148" t="str">
            <v>gchateaug</v>
          </cell>
          <cell r="P3148">
            <v>38681.436076388891</v>
          </cell>
        </row>
        <row r="3149">
          <cell r="A3149" t="str">
            <v>1987</v>
          </cell>
          <cell r="B3149" t="str">
            <v>LV</v>
          </cell>
          <cell r="C3149" t="str">
            <v>SSH</v>
          </cell>
          <cell r="D3149" t="str">
            <v>A00</v>
          </cell>
          <cell r="E3149" t="str">
            <v>FTE</v>
          </cell>
          <cell r="F3149" t="str">
            <v>T</v>
          </cell>
          <cell r="G3149" t="str">
            <v>TOTAL</v>
          </cell>
          <cell r="H3149" t="str">
            <v>RSE</v>
          </cell>
          <cell r="J3149" t="str">
            <v>:</v>
          </cell>
          <cell r="K3149" t="str">
            <v>MS</v>
          </cell>
          <cell r="M3149" t="str">
            <v>V</v>
          </cell>
          <cell r="N3149">
            <v>38672.655659722222</v>
          </cell>
          <cell r="O3149" t="str">
            <v>gchateaug</v>
          </cell>
          <cell r="P3149">
            <v>38681.436076388891</v>
          </cell>
        </row>
        <row r="3150">
          <cell r="A3150" t="str">
            <v>1987</v>
          </cell>
          <cell r="B3150" t="str">
            <v>PL</v>
          </cell>
          <cell r="C3150" t="str">
            <v>SSH</v>
          </cell>
          <cell r="D3150" t="str">
            <v>A00</v>
          </cell>
          <cell r="E3150" t="str">
            <v>FTE</v>
          </cell>
          <cell r="F3150" t="str">
            <v>T</v>
          </cell>
          <cell r="G3150" t="str">
            <v>TOTAL</v>
          </cell>
          <cell r="H3150" t="str">
            <v>RSE</v>
          </cell>
          <cell r="J3150" t="str">
            <v>:</v>
          </cell>
          <cell r="K3150" t="str">
            <v>MS</v>
          </cell>
          <cell r="M3150" t="str">
            <v>V</v>
          </cell>
          <cell r="N3150">
            <v>38672.655659722222</v>
          </cell>
          <cell r="O3150" t="str">
            <v>gchateaug</v>
          </cell>
          <cell r="P3150">
            <v>38681.436076388891</v>
          </cell>
        </row>
        <row r="3151">
          <cell r="A3151" t="str">
            <v>1987</v>
          </cell>
          <cell r="B3151" t="str">
            <v>SI</v>
          </cell>
          <cell r="C3151" t="str">
            <v>SSH</v>
          </cell>
          <cell r="D3151" t="str">
            <v>A00</v>
          </cell>
          <cell r="E3151" t="str">
            <v>FTE</v>
          </cell>
          <cell r="F3151" t="str">
            <v>T</v>
          </cell>
          <cell r="G3151" t="str">
            <v>TOTAL</v>
          </cell>
          <cell r="H3151" t="str">
            <v>RSE</v>
          </cell>
          <cell r="J3151" t="str">
            <v>:</v>
          </cell>
          <cell r="K3151" t="str">
            <v>MS</v>
          </cell>
          <cell r="M3151" t="str">
            <v>V</v>
          </cell>
          <cell r="N3151">
            <v>38672.655659722222</v>
          </cell>
          <cell r="O3151" t="str">
            <v>gchateaug</v>
          </cell>
          <cell r="P3151">
            <v>38681.43608796296</v>
          </cell>
        </row>
        <row r="3152">
          <cell r="A3152" t="str">
            <v>1989</v>
          </cell>
          <cell r="B3152" t="str">
            <v>RO</v>
          </cell>
          <cell r="C3152" t="str">
            <v>NSE</v>
          </cell>
          <cell r="D3152" t="str">
            <v>A00</v>
          </cell>
          <cell r="E3152" t="str">
            <v>FTE</v>
          </cell>
          <cell r="F3152" t="str">
            <v>T</v>
          </cell>
          <cell r="G3152" t="str">
            <v>TOTAL</v>
          </cell>
          <cell r="H3152" t="str">
            <v>RSE</v>
          </cell>
          <cell r="J3152" t="str">
            <v>:</v>
          </cell>
          <cell r="K3152" t="str">
            <v>MS</v>
          </cell>
          <cell r="M3152" t="str">
            <v>V</v>
          </cell>
          <cell r="N3152">
            <v>38672.655636574076</v>
          </cell>
          <cell r="O3152" t="str">
            <v>gchateaug</v>
          </cell>
          <cell r="P3152">
            <v>38681.436192129629</v>
          </cell>
        </row>
        <row r="3153">
          <cell r="A3153" t="str">
            <v>2002</v>
          </cell>
          <cell r="B3153" t="str">
            <v>LV</v>
          </cell>
          <cell r="C3153" t="str">
            <v>NOT_CLAS</v>
          </cell>
          <cell r="D3153" t="str">
            <v>A00</v>
          </cell>
          <cell r="E3153" t="str">
            <v>FTE</v>
          </cell>
          <cell r="F3153" t="str">
            <v>T</v>
          </cell>
          <cell r="G3153" t="str">
            <v>TOTAL</v>
          </cell>
          <cell r="H3153" t="str">
            <v>RSE</v>
          </cell>
          <cell r="J3153" t="str">
            <v>:</v>
          </cell>
          <cell r="K3153" t="str">
            <v>MS</v>
          </cell>
          <cell r="M3153" t="str">
            <v>V</v>
          </cell>
          <cell r="N3153">
            <v>38616.774745370371</v>
          </cell>
          <cell r="O3153" t="str">
            <v>gchateaug</v>
          </cell>
          <cell r="P3153">
            <v>38681.438321759262</v>
          </cell>
        </row>
        <row r="3154">
          <cell r="A3154" t="str">
            <v>2003</v>
          </cell>
          <cell r="B3154" t="str">
            <v>LV</v>
          </cell>
          <cell r="C3154" t="str">
            <v>NOT_CLAS</v>
          </cell>
          <cell r="D3154" t="str">
            <v>A00</v>
          </cell>
          <cell r="E3154" t="str">
            <v>FTE</v>
          </cell>
          <cell r="F3154" t="str">
            <v>T</v>
          </cell>
          <cell r="G3154" t="str">
            <v>TOTAL</v>
          </cell>
          <cell r="H3154" t="str">
            <v>RSE</v>
          </cell>
          <cell r="J3154" t="str">
            <v>:</v>
          </cell>
          <cell r="K3154" t="str">
            <v>MS</v>
          </cell>
          <cell r="M3154" t="str">
            <v>V</v>
          </cell>
          <cell r="N3154">
            <v>38616.774745370371</v>
          </cell>
          <cell r="O3154" t="str">
            <v>gchateaug</v>
          </cell>
          <cell r="P3154">
            <v>38681.438460648147</v>
          </cell>
        </row>
        <row r="3155">
          <cell r="A3155" t="str">
            <v>2003</v>
          </cell>
          <cell r="B3155" t="str">
            <v>UK</v>
          </cell>
          <cell r="C3155" t="str">
            <v>SO_SC</v>
          </cell>
          <cell r="D3155" t="str">
            <v>A00</v>
          </cell>
          <cell r="E3155" t="str">
            <v>FTE</v>
          </cell>
          <cell r="F3155" t="str">
            <v>T</v>
          </cell>
          <cell r="G3155" t="str">
            <v>TOTAL</v>
          </cell>
          <cell r="H3155" t="str">
            <v>RSE</v>
          </cell>
          <cell r="J3155" t="str">
            <v>:</v>
          </cell>
          <cell r="K3155" t="str">
            <v>MS</v>
          </cell>
          <cell r="M3155" t="str">
            <v>V</v>
          </cell>
          <cell r="N3155">
            <v>38616.774756944447</v>
          </cell>
          <cell r="O3155" t="str">
            <v>gchateaug</v>
          </cell>
          <cell r="P3155">
            <v>38681.438472222224</v>
          </cell>
        </row>
        <row r="3156">
          <cell r="A3156" t="str">
            <v>2002</v>
          </cell>
          <cell r="B3156" t="str">
            <v>UK</v>
          </cell>
          <cell r="C3156" t="str">
            <v>HUM</v>
          </cell>
          <cell r="D3156" t="str">
            <v>A00</v>
          </cell>
          <cell r="E3156" t="str">
            <v>FTE</v>
          </cell>
          <cell r="F3156" t="str">
            <v>T</v>
          </cell>
          <cell r="G3156" t="str">
            <v>TOTAL</v>
          </cell>
          <cell r="H3156" t="str">
            <v>RSE</v>
          </cell>
          <cell r="J3156" t="str">
            <v>:</v>
          </cell>
          <cell r="K3156" t="str">
            <v>MS</v>
          </cell>
          <cell r="M3156" t="str">
            <v>V</v>
          </cell>
          <cell r="N3156">
            <v>38616.774756944447</v>
          </cell>
          <cell r="O3156" t="str">
            <v>gchateaug</v>
          </cell>
          <cell r="P3156">
            <v>38681.438449074078</v>
          </cell>
        </row>
        <row r="3157">
          <cell r="A3157" t="str">
            <v>2003</v>
          </cell>
          <cell r="B3157" t="str">
            <v>UK</v>
          </cell>
          <cell r="C3157" t="str">
            <v>HUM</v>
          </cell>
          <cell r="D3157" t="str">
            <v>A00</v>
          </cell>
          <cell r="E3157" t="str">
            <v>FTE</v>
          </cell>
          <cell r="F3157" t="str">
            <v>T</v>
          </cell>
          <cell r="G3157" t="str">
            <v>TOTAL</v>
          </cell>
          <cell r="H3157" t="str">
            <v>RSE</v>
          </cell>
          <cell r="J3157" t="str">
            <v>:</v>
          </cell>
          <cell r="K3157" t="str">
            <v>MS</v>
          </cell>
          <cell r="M3157" t="str">
            <v>V</v>
          </cell>
          <cell r="N3157">
            <v>38616.774756944447</v>
          </cell>
          <cell r="O3157" t="str">
            <v>gchateaug</v>
          </cell>
          <cell r="P3157">
            <v>38681.438472222224</v>
          </cell>
        </row>
        <row r="3158">
          <cell r="A3158" t="str">
            <v>2002</v>
          </cell>
          <cell r="B3158" t="str">
            <v>UK</v>
          </cell>
          <cell r="C3158" t="str">
            <v>SSH</v>
          </cell>
          <cell r="D3158" t="str">
            <v>A00</v>
          </cell>
          <cell r="E3158" t="str">
            <v>FTE</v>
          </cell>
          <cell r="F3158" t="str">
            <v>T</v>
          </cell>
          <cell r="G3158" t="str">
            <v>TOTAL</v>
          </cell>
          <cell r="H3158" t="str">
            <v>RSE</v>
          </cell>
          <cell r="J3158" t="str">
            <v>:</v>
          </cell>
          <cell r="K3158" t="str">
            <v>MS</v>
          </cell>
          <cell r="M3158" t="str">
            <v>V</v>
          </cell>
          <cell r="N3158">
            <v>38616.774756944447</v>
          </cell>
          <cell r="O3158" t="str">
            <v>gchateaug</v>
          </cell>
          <cell r="P3158">
            <v>38681.438449074078</v>
          </cell>
        </row>
        <row r="3159">
          <cell r="A3159" t="str">
            <v>2003</v>
          </cell>
          <cell r="B3159" t="str">
            <v>UK</v>
          </cell>
          <cell r="C3159" t="str">
            <v>SSH</v>
          </cell>
          <cell r="D3159" t="str">
            <v>A00</v>
          </cell>
          <cell r="E3159" t="str">
            <v>FTE</v>
          </cell>
          <cell r="F3159" t="str">
            <v>T</v>
          </cell>
          <cell r="G3159" t="str">
            <v>TOTAL</v>
          </cell>
          <cell r="H3159" t="str">
            <v>RSE</v>
          </cell>
          <cell r="J3159" t="str">
            <v>:</v>
          </cell>
          <cell r="K3159" t="str">
            <v>MS</v>
          </cell>
          <cell r="M3159" t="str">
            <v>V</v>
          </cell>
          <cell r="N3159">
            <v>38616.774756944447</v>
          </cell>
          <cell r="O3159" t="str">
            <v>gchateaug</v>
          </cell>
          <cell r="P3159">
            <v>38681.438472222224</v>
          </cell>
        </row>
        <row r="3160">
          <cell r="A3160" t="str">
            <v>2002</v>
          </cell>
          <cell r="B3160" t="str">
            <v>UK</v>
          </cell>
          <cell r="C3160" t="str">
            <v>NOT_CLAS</v>
          </cell>
          <cell r="D3160" t="str">
            <v>A00</v>
          </cell>
          <cell r="E3160" t="str">
            <v>FTE</v>
          </cell>
          <cell r="F3160" t="str">
            <v>T</v>
          </cell>
          <cell r="G3160" t="str">
            <v>TOTAL</v>
          </cell>
          <cell r="H3160" t="str">
            <v>RSE</v>
          </cell>
          <cell r="J3160" t="str">
            <v>:</v>
          </cell>
          <cell r="K3160" t="str">
            <v>MS</v>
          </cell>
          <cell r="M3160" t="str">
            <v>V</v>
          </cell>
          <cell r="N3160">
            <v>38616.774756944447</v>
          </cell>
          <cell r="O3160" t="str">
            <v>gchateaug</v>
          </cell>
          <cell r="P3160">
            <v>38681.438449074078</v>
          </cell>
        </row>
        <row r="3161">
          <cell r="A3161" t="str">
            <v>2003</v>
          </cell>
          <cell r="B3161" t="str">
            <v>UK</v>
          </cell>
          <cell r="C3161" t="str">
            <v>NOT_CLAS</v>
          </cell>
          <cell r="D3161" t="str">
            <v>A00</v>
          </cell>
          <cell r="E3161" t="str">
            <v>FTE</v>
          </cell>
          <cell r="F3161" t="str">
            <v>T</v>
          </cell>
          <cell r="G3161" t="str">
            <v>TOTAL</v>
          </cell>
          <cell r="H3161" t="str">
            <v>RSE</v>
          </cell>
          <cell r="J3161" t="str">
            <v>:</v>
          </cell>
          <cell r="K3161" t="str">
            <v>MS</v>
          </cell>
          <cell r="M3161" t="str">
            <v>V</v>
          </cell>
          <cell r="N3161">
            <v>38616.774756944447</v>
          </cell>
          <cell r="O3161" t="str">
            <v>gchateaug</v>
          </cell>
          <cell r="P3161">
            <v>38681.438472222224</v>
          </cell>
        </row>
        <row r="3162">
          <cell r="A3162" t="str">
            <v>2002</v>
          </cell>
          <cell r="B3162" t="str">
            <v>UK</v>
          </cell>
          <cell r="C3162" t="str">
            <v>TOTAL</v>
          </cell>
          <cell r="D3162" t="str">
            <v>A00</v>
          </cell>
          <cell r="E3162" t="str">
            <v>FTE</v>
          </cell>
          <cell r="F3162" t="str">
            <v>T</v>
          </cell>
          <cell r="G3162" t="str">
            <v>TOTAL</v>
          </cell>
          <cell r="H3162" t="str">
            <v>RSE</v>
          </cell>
          <cell r="J3162" t="str">
            <v>:</v>
          </cell>
          <cell r="K3162" t="str">
            <v>MS</v>
          </cell>
          <cell r="M3162" t="str">
            <v>V</v>
          </cell>
          <cell r="N3162">
            <v>38616.774756944447</v>
          </cell>
          <cell r="O3162" t="str">
            <v>gchateaug</v>
          </cell>
          <cell r="P3162">
            <v>38681.438449074078</v>
          </cell>
        </row>
        <row r="3163">
          <cell r="A3163" t="str">
            <v>2003</v>
          </cell>
          <cell r="B3163" t="str">
            <v>UK</v>
          </cell>
          <cell r="C3163" t="str">
            <v>TOTAL</v>
          </cell>
          <cell r="D3163" t="str">
            <v>A00</v>
          </cell>
          <cell r="E3163" t="str">
            <v>FTE</v>
          </cell>
          <cell r="F3163" t="str">
            <v>T</v>
          </cell>
          <cell r="G3163" t="str">
            <v>TOTAL</v>
          </cell>
          <cell r="H3163" t="str">
            <v>RSE</v>
          </cell>
          <cell r="J3163" t="str">
            <v>:</v>
          </cell>
          <cell r="K3163" t="str">
            <v>MS</v>
          </cell>
          <cell r="M3163" t="str">
            <v>V</v>
          </cell>
          <cell r="N3163">
            <v>38616.774756944447</v>
          </cell>
          <cell r="O3163" t="str">
            <v>gchateaug</v>
          </cell>
          <cell r="P3163">
            <v>38681.438472222224</v>
          </cell>
        </row>
        <row r="3164">
          <cell r="A3164" t="str">
            <v>2002</v>
          </cell>
          <cell r="B3164" t="str">
            <v>DE</v>
          </cell>
          <cell r="C3164" t="str">
            <v>NSE</v>
          </cell>
          <cell r="D3164" t="str">
            <v>A00</v>
          </cell>
          <cell r="E3164" t="str">
            <v>FTE</v>
          </cell>
          <cell r="F3164" t="str">
            <v>T</v>
          </cell>
          <cell r="G3164" t="str">
            <v>TOTAL</v>
          </cell>
          <cell r="H3164" t="str">
            <v>RSE</v>
          </cell>
          <cell r="J3164" t="str">
            <v>:</v>
          </cell>
          <cell r="K3164" t="str">
            <v>MS</v>
          </cell>
          <cell r="M3164" t="str">
            <v>V</v>
          </cell>
          <cell r="N3164">
            <v>38616.774768518517</v>
          </cell>
          <cell r="O3164" t="str">
            <v>gchateaug</v>
          </cell>
          <cell r="P3164">
            <v>38681.438217592593</v>
          </cell>
          <cell r="Q3164" t="str">
            <v>gchateaug</v>
          </cell>
        </row>
        <row r="3165">
          <cell r="A3165" t="str">
            <v>2002</v>
          </cell>
          <cell r="B3165" t="str">
            <v>HU</v>
          </cell>
          <cell r="C3165" t="str">
            <v>NOT_CLAS</v>
          </cell>
          <cell r="D3165" t="str">
            <v>A00</v>
          </cell>
          <cell r="E3165" t="str">
            <v>FTE</v>
          </cell>
          <cell r="F3165" t="str">
            <v>T</v>
          </cell>
          <cell r="G3165" t="str">
            <v>TOTAL</v>
          </cell>
          <cell r="H3165" t="str">
            <v>RSE</v>
          </cell>
          <cell r="J3165" t="str">
            <v>-</v>
          </cell>
          <cell r="K3165" t="str">
            <v>MS</v>
          </cell>
          <cell r="M3165" t="str">
            <v>V</v>
          </cell>
          <cell r="N3165">
            <v>38616.774780092594</v>
          </cell>
          <cell r="O3165" t="str">
            <v>gchateaug</v>
          </cell>
          <cell r="P3165">
            <v>38681.438287037039</v>
          </cell>
        </row>
        <row r="3166">
          <cell r="A3166" t="str">
            <v>2003</v>
          </cell>
          <cell r="B3166" t="str">
            <v>HU</v>
          </cell>
          <cell r="C3166" t="str">
            <v>NOT_CLAS</v>
          </cell>
          <cell r="D3166" t="str">
            <v>A00</v>
          </cell>
          <cell r="E3166" t="str">
            <v>FTE</v>
          </cell>
          <cell r="F3166" t="str">
            <v>T</v>
          </cell>
          <cell r="G3166" t="str">
            <v>TOTAL</v>
          </cell>
          <cell r="H3166" t="str">
            <v>RSE</v>
          </cell>
          <cell r="J3166" t="str">
            <v>-</v>
          </cell>
          <cell r="K3166" t="str">
            <v>MS</v>
          </cell>
          <cell r="M3166" t="str">
            <v>V</v>
          </cell>
          <cell r="N3166">
            <v>38616.774780092594</v>
          </cell>
          <cell r="O3166" t="str">
            <v>gchateaug</v>
          </cell>
          <cell r="P3166">
            <v>38681.438460648147</v>
          </cell>
        </row>
        <row r="3167">
          <cell r="A3167" t="str">
            <v>1987</v>
          </cell>
          <cell r="B3167" t="str">
            <v>SI</v>
          </cell>
          <cell r="C3167" t="str">
            <v>NSE</v>
          </cell>
          <cell r="D3167" t="str">
            <v>A00</v>
          </cell>
          <cell r="E3167" t="str">
            <v>FTE</v>
          </cell>
          <cell r="F3167" t="str">
            <v>T</v>
          </cell>
          <cell r="G3167" t="str">
            <v>TOTAL</v>
          </cell>
          <cell r="H3167" t="str">
            <v>RSE</v>
          </cell>
          <cell r="J3167" t="str">
            <v>:</v>
          </cell>
          <cell r="K3167" t="str">
            <v>MS</v>
          </cell>
          <cell r="M3167" t="str">
            <v>V</v>
          </cell>
          <cell r="N3167">
            <v>38672.655659722222</v>
          </cell>
          <cell r="O3167" t="str">
            <v>gchateaug</v>
          </cell>
          <cell r="P3167">
            <v>38681.43608796296</v>
          </cell>
        </row>
        <row r="3168">
          <cell r="A3168" t="str">
            <v>1987</v>
          </cell>
          <cell r="B3168" t="str">
            <v>SK</v>
          </cell>
          <cell r="C3168" t="str">
            <v>NSE</v>
          </cell>
          <cell r="D3168" t="str">
            <v>A00</v>
          </cell>
          <cell r="E3168" t="str">
            <v>FTE</v>
          </cell>
          <cell r="F3168" t="str">
            <v>T</v>
          </cell>
          <cell r="G3168" t="str">
            <v>TOTAL</v>
          </cell>
          <cell r="H3168" t="str">
            <v>RSE</v>
          </cell>
          <cell r="J3168" t="str">
            <v>:</v>
          </cell>
          <cell r="K3168" t="str">
            <v>MS</v>
          </cell>
          <cell r="M3168" t="str">
            <v>V</v>
          </cell>
          <cell r="N3168">
            <v>38672.655659722222</v>
          </cell>
          <cell r="O3168" t="str">
            <v>gchateaug</v>
          </cell>
          <cell r="P3168">
            <v>38681.43608796296</v>
          </cell>
        </row>
        <row r="3169">
          <cell r="A3169" t="str">
            <v>1987</v>
          </cell>
          <cell r="B3169" t="str">
            <v>SK</v>
          </cell>
          <cell r="C3169" t="str">
            <v>SSH</v>
          </cell>
          <cell r="D3169" t="str">
            <v>A00</v>
          </cell>
          <cell r="E3169" t="str">
            <v>FTE</v>
          </cell>
          <cell r="F3169" t="str">
            <v>T</v>
          </cell>
          <cell r="G3169" t="str">
            <v>TOTAL</v>
          </cell>
          <cell r="H3169" t="str">
            <v>RSE</v>
          </cell>
          <cell r="J3169" t="str">
            <v>:</v>
          </cell>
          <cell r="K3169" t="str">
            <v>MS</v>
          </cell>
          <cell r="M3169" t="str">
            <v>V</v>
          </cell>
          <cell r="N3169">
            <v>38672.655659722222</v>
          </cell>
          <cell r="O3169" t="str">
            <v>gchateaug</v>
          </cell>
          <cell r="P3169">
            <v>38681.43608796296</v>
          </cell>
        </row>
        <row r="3170">
          <cell r="A3170" t="str">
            <v>1987</v>
          </cell>
          <cell r="B3170" t="str">
            <v>RO</v>
          </cell>
          <cell r="C3170" t="str">
            <v>SSH</v>
          </cell>
          <cell r="D3170" t="str">
            <v>A00</v>
          </cell>
          <cell r="E3170" t="str">
            <v>FTE</v>
          </cell>
          <cell r="F3170" t="str">
            <v>T</v>
          </cell>
          <cell r="G3170" t="str">
            <v>TOTAL</v>
          </cell>
          <cell r="H3170" t="str">
            <v>RSE</v>
          </cell>
          <cell r="J3170" t="str">
            <v>:</v>
          </cell>
          <cell r="K3170" t="str">
            <v>MS</v>
          </cell>
          <cell r="M3170" t="str">
            <v>V</v>
          </cell>
          <cell r="N3170">
            <v>38672.655659722222</v>
          </cell>
          <cell r="O3170" t="str">
            <v>gchateaug</v>
          </cell>
          <cell r="P3170">
            <v>38681.436076388891</v>
          </cell>
        </row>
        <row r="3171">
          <cell r="A3171" t="str">
            <v>1987</v>
          </cell>
          <cell r="B3171" t="str">
            <v>RO</v>
          </cell>
          <cell r="C3171" t="str">
            <v>NSE</v>
          </cell>
          <cell r="D3171" t="str">
            <v>A00</v>
          </cell>
          <cell r="E3171" t="str">
            <v>FTE</v>
          </cell>
          <cell r="F3171" t="str">
            <v>T</v>
          </cell>
          <cell r="G3171" t="str">
            <v>TOTAL</v>
          </cell>
          <cell r="H3171" t="str">
            <v>RSE</v>
          </cell>
          <cell r="J3171" t="str">
            <v>:</v>
          </cell>
          <cell r="K3171" t="str">
            <v>MS</v>
          </cell>
          <cell r="M3171" t="str">
            <v>V</v>
          </cell>
          <cell r="N3171">
            <v>38672.655659722222</v>
          </cell>
          <cell r="O3171" t="str">
            <v>gchateaug</v>
          </cell>
          <cell r="P3171">
            <v>38681.436076388891</v>
          </cell>
        </row>
        <row r="3172">
          <cell r="A3172" t="str">
            <v>1987</v>
          </cell>
          <cell r="B3172" t="str">
            <v>BG</v>
          </cell>
          <cell r="C3172" t="str">
            <v>SSH</v>
          </cell>
          <cell r="D3172" t="str">
            <v>A00</v>
          </cell>
          <cell r="E3172" t="str">
            <v>FTE</v>
          </cell>
          <cell r="F3172" t="str">
            <v>T</v>
          </cell>
          <cell r="G3172" t="str">
            <v>TOTAL</v>
          </cell>
          <cell r="H3172" t="str">
            <v>RSE</v>
          </cell>
          <cell r="J3172" t="str">
            <v>:</v>
          </cell>
          <cell r="K3172" t="str">
            <v>MS</v>
          </cell>
          <cell r="M3172" t="str">
            <v>V</v>
          </cell>
          <cell r="N3172">
            <v>38672.655659722222</v>
          </cell>
          <cell r="O3172" t="str">
            <v>gchateaug</v>
          </cell>
          <cell r="P3172">
            <v>38681.436041666668</v>
          </cell>
        </row>
        <row r="3173">
          <cell r="A3173" t="str">
            <v>1987</v>
          </cell>
          <cell r="B3173" t="str">
            <v>BG</v>
          </cell>
          <cell r="C3173" t="str">
            <v>NSE</v>
          </cell>
          <cell r="D3173" t="str">
            <v>A00</v>
          </cell>
          <cell r="E3173" t="str">
            <v>FTE</v>
          </cell>
          <cell r="F3173" t="str">
            <v>T</v>
          </cell>
          <cell r="G3173" t="str">
            <v>TOTAL</v>
          </cell>
          <cell r="H3173" t="str">
            <v>RSE</v>
          </cell>
          <cell r="J3173" t="str">
            <v>:</v>
          </cell>
          <cell r="K3173" t="str">
            <v>MS</v>
          </cell>
          <cell r="M3173" t="str">
            <v>V</v>
          </cell>
          <cell r="N3173">
            <v>38672.655659722222</v>
          </cell>
          <cell r="O3173" t="str">
            <v>gchateaug</v>
          </cell>
          <cell r="P3173">
            <v>38681.436041666668</v>
          </cell>
        </row>
        <row r="3174">
          <cell r="A3174" t="str">
            <v>2002</v>
          </cell>
          <cell r="B3174" t="str">
            <v>SE</v>
          </cell>
          <cell r="C3174" t="str">
            <v>EN_TE</v>
          </cell>
          <cell r="D3174" t="str">
            <v>A00</v>
          </cell>
          <cell r="E3174" t="str">
            <v>FTE</v>
          </cell>
          <cell r="F3174" t="str">
            <v>T</v>
          </cell>
          <cell r="G3174" t="str">
            <v>TOTAL</v>
          </cell>
          <cell r="H3174" t="str">
            <v>RSE</v>
          </cell>
          <cell r="J3174" t="str">
            <v>:</v>
          </cell>
          <cell r="K3174" t="str">
            <v>MS</v>
          </cell>
          <cell r="M3174" t="str">
            <v>V</v>
          </cell>
          <cell r="N3174">
            <v>38616.774733796294</v>
          </cell>
          <cell r="O3174" t="str">
            <v>gchateaug</v>
          </cell>
          <cell r="P3174">
            <v>38681.438391203701</v>
          </cell>
          <cell r="Q3174" t="str">
            <v>gchateaug</v>
          </cell>
        </row>
        <row r="3175">
          <cell r="A3175" t="str">
            <v>2002</v>
          </cell>
          <cell r="B3175" t="str">
            <v>UK</v>
          </cell>
          <cell r="C3175" t="str">
            <v>NA_SC</v>
          </cell>
          <cell r="D3175" t="str">
            <v>A00</v>
          </cell>
          <cell r="E3175" t="str">
            <v>FTE</v>
          </cell>
          <cell r="F3175" t="str">
            <v>T</v>
          </cell>
          <cell r="G3175" t="str">
            <v>TOTAL</v>
          </cell>
          <cell r="H3175" t="str">
            <v>RSE</v>
          </cell>
          <cell r="J3175" t="str">
            <v>:</v>
          </cell>
          <cell r="K3175" t="str">
            <v>MS</v>
          </cell>
          <cell r="M3175" t="str">
            <v>V</v>
          </cell>
          <cell r="N3175">
            <v>38616.774756944447</v>
          </cell>
          <cell r="O3175" t="str">
            <v>gchateaug</v>
          </cell>
          <cell r="P3175">
            <v>38681.438449074078</v>
          </cell>
        </row>
        <row r="3176">
          <cell r="A3176" t="str">
            <v>2003</v>
          </cell>
          <cell r="B3176" t="str">
            <v>UK</v>
          </cell>
          <cell r="C3176" t="str">
            <v>NA_SC</v>
          </cell>
          <cell r="D3176" t="str">
            <v>A00</v>
          </cell>
          <cell r="E3176" t="str">
            <v>FTE</v>
          </cell>
          <cell r="F3176" t="str">
            <v>T</v>
          </cell>
          <cell r="G3176" t="str">
            <v>TOTAL</v>
          </cell>
          <cell r="H3176" t="str">
            <v>RSE</v>
          </cell>
          <cell r="J3176" t="str">
            <v>:</v>
          </cell>
          <cell r="K3176" t="str">
            <v>MS</v>
          </cell>
          <cell r="M3176" t="str">
            <v>V</v>
          </cell>
          <cell r="N3176">
            <v>38616.774756944447</v>
          </cell>
          <cell r="O3176" t="str">
            <v>gchateaug</v>
          </cell>
          <cell r="P3176">
            <v>38681.438472222224</v>
          </cell>
        </row>
        <row r="3177">
          <cell r="A3177" t="str">
            <v>2002</v>
          </cell>
          <cell r="B3177" t="str">
            <v>UK</v>
          </cell>
          <cell r="C3177" t="str">
            <v>EN_TE</v>
          </cell>
          <cell r="D3177" t="str">
            <v>A00</v>
          </cell>
          <cell r="E3177" t="str">
            <v>FTE</v>
          </cell>
          <cell r="F3177" t="str">
            <v>T</v>
          </cell>
          <cell r="G3177" t="str">
            <v>TOTAL</v>
          </cell>
          <cell r="H3177" t="str">
            <v>RSE</v>
          </cell>
          <cell r="J3177" t="str">
            <v>:</v>
          </cell>
          <cell r="K3177" t="str">
            <v>MS</v>
          </cell>
          <cell r="M3177" t="str">
            <v>V</v>
          </cell>
          <cell r="N3177">
            <v>38616.774756944447</v>
          </cell>
          <cell r="O3177" t="str">
            <v>gchateaug</v>
          </cell>
          <cell r="P3177">
            <v>38681.438449074078</v>
          </cell>
        </row>
        <row r="3178">
          <cell r="A3178" t="str">
            <v>2003</v>
          </cell>
          <cell r="B3178" t="str">
            <v>UK</v>
          </cell>
          <cell r="C3178" t="str">
            <v>EN_TE</v>
          </cell>
          <cell r="D3178" t="str">
            <v>A00</v>
          </cell>
          <cell r="E3178" t="str">
            <v>FTE</v>
          </cell>
          <cell r="F3178" t="str">
            <v>T</v>
          </cell>
          <cell r="G3178" t="str">
            <v>TOTAL</v>
          </cell>
          <cell r="H3178" t="str">
            <v>RSE</v>
          </cell>
          <cell r="J3178" t="str">
            <v>:</v>
          </cell>
          <cell r="K3178" t="str">
            <v>MS</v>
          </cell>
          <cell r="M3178" t="str">
            <v>V</v>
          </cell>
          <cell r="N3178">
            <v>38616.774756944447</v>
          </cell>
          <cell r="O3178" t="str">
            <v>gchateaug</v>
          </cell>
          <cell r="P3178">
            <v>38681.438472222224</v>
          </cell>
        </row>
        <row r="3179">
          <cell r="A3179" t="str">
            <v>2002</v>
          </cell>
          <cell r="B3179" t="str">
            <v>UK</v>
          </cell>
          <cell r="C3179" t="str">
            <v>ME_SC</v>
          </cell>
          <cell r="D3179" t="str">
            <v>A00</v>
          </cell>
          <cell r="E3179" t="str">
            <v>FTE</v>
          </cell>
          <cell r="F3179" t="str">
            <v>T</v>
          </cell>
          <cell r="G3179" t="str">
            <v>TOTAL</v>
          </cell>
          <cell r="H3179" t="str">
            <v>RSE</v>
          </cell>
          <cell r="J3179" t="str">
            <v>:</v>
          </cell>
          <cell r="K3179" t="str">
            <v>MS</v>
          </cell>
          <cell r="M3179" t="str">
            <v>V</v>
          </cell>
          <cell r="N3179">
            <v>38616.774756944447</v>
          </cell>
          <cell r="O3179" t="str">
            <v>gchateaug</v>
          </cell>
          <cell r="P3179">
            <v>38681.438449074078</v>
          </cell>
        </row>
        <row r="3180">
          <cell r="A3180" t="str">
            <v>2003</v>
          </cell>
          <cell r="B3180" t="str">
            <v>UK</v>
          </cell>
          <cell r="C3180" t="str">
            <v>ME_SC</v>
          </cell>
          <cell r="D3180" t="str">
            <v>A00</v>
          </cell>
          <cell r="E3180" t="str">
            <v>FTE</v>
          </cell>
          <cell r="F3180" t="str">
            <v>T</v>
          </cell>
          <cell r="G3180" t="str">
            <v>TOTAL</v>
          </cell>
          <cell r="H3180" t="str">
            <v>RSE</v>
          </cell>
          <cell r="J3180" t="str">
            <v>:</v>
          </cell>
          <cell r="K3180" t="str">
            <v>MS</v>
          </cell>
          <cell r="M3180" t="str">
            <v>V</v>
          </cell>
          <cell r="N3180">
            <v>38616.774756944447</v>
          </cell>
          <cell r="O3180" t="str">
            <v>gchateaug</v>
          </cell>
          <cell r="P3180">
            <v>38681.438472222224</v>
          </cell>
        </row>
        <row r="3181">
          <cell r="A3181" t="str">
            <v>2002</v>
          </cell>
          <cell r="B3181" t="str">
            <v>UK</v>
          </cell>
          <cell r="C3181" t="str">
            <v>AG_SC</v>
          </cell>
          <cell r="D3181" t="str">
            <v>A00</v>
          </cell>
          <cell r="E3181" t="str">
            <v>FTE</v>
          </cell>
          <cell r="F3181" t="str">
            <v>T</v>
          </cell>
          <cell r="G3181" t="str">
            <v>TOTAL</v>
          </cell>
          <cell r="H3181" t="str">
            <v>RSE</v>
          </cell>
          <cell r="J3181" t="str">
            <v>:</v>
          </cell>
          <cell r="K3181" t="str">
            <v>MS</v>
          </cell>
          <cell r="M3181" t="str">
            <v>V</v>
          </cell>
          <cell r="N3181">
            <v>38616.774756944447</v>
          </cell>
          <cell r="O3181" t="str">
            <v>gchateaug</v>
          </cell>
          <cell r="P3181">
            <v>38681.438449074078</v>
          </cell>
        </row>
        <row r="3182">
          <cell r="A3182" t="str">
            <v>2003</v>
          </cell>
          <cell r="B3182" t="str">
            <v>DE</v>
          </cell>
          <cell r="C3182" t="str">
            <v>NSE</v>
          </cell>
          <cell r="D3182" t="str">
            <v>A00</v>
          </cell>
          <cell r="E3182" t="str">
            <v>FTE</v>
          </cell>
          <cell r="F3182" t="str">
            <v>T</v>
          </cell>
          <cell r="G3182" t="str">
            <v>TOTAL</v>
          </cell>
          <cell r="H3182" t="str">
            <v>RSE</v>
          </cell>
          <cell r="J3182" t="str">
            <v>:</v>
          </cell>
          <cell r="K3182" t="str">
            <v>MS</v>
          </cell>
          <cell r="M3182" t="str">
            <v>V</v>
          </cell>
          <cell r="N3182">
            <v>38616.774768518517</v>
          </cell>
          <cell r="O3182" t="str">
            <v>gchateaug</v>
          </cell>
          <cell r="P3182">
            <v>38681.438460648147</v>
          </cell>
          <cell r="Q3182" t="str">
            <v>gchateaug</v>
          </cell>
        </row>
        <row r="3183">
          <cell r="A3183" t="str">
            <v>2002</v>
          </cell>
          <cell r="B3183" t="str">
            <v>DE</v>
          </cell>
          <cell r="C3183" t="str">
            <v>SO_SC</v>
          </cell>
          <cell r="D3183" t="str">
            <v>A00</v>
          </cell>
          <cell r="E3183" t="str">
            <v>FTE</v>
          </cell>
          <cell r="F3183" t="str">
            <v>T</v>
          </cell>
          <cell r="G3183" t="str">
            <v>TOTAL</v>
          </cell>
          <cell r="H3183" t="str">
            <v>RSE</v>
          </cell>
          <cell r="J3183" t="str">
            <v>:</v>
          </cell>
          <cell r="K3183" t="str">
            <v>MS</v>
          </cell>
          <cell r="M3183" t="str">
            <v>V</v>
          </cell>
          <cell r="N3183">
            <v>38616.774768518517</v>
          </cell>
          <cell r="O3183" t="str">
            <v>gchateaug</v>
          </cell>
          <cell r="P3183">
            <v>38681.438217592593</v>
          </cell>
          <cell r="Q3183" t="str">
            <v>gchateaug</v>
          </cell>
        </row>
        <row r="3184">
          <cell r="A3184" t="str">
            <v>2003</v>
          </cell>
          <cell r="B3184" t="str">
            <v>DE</v>
          </cell>
          <cell r="C3184" t="str">
            <v>SO_SC</v>
          </cell>
          <cell r="D3184" t="str">
            <v>A00</v>
          </cell>
          <cell r="E3184" t="str">
            <v>FTE</v>
          </cell>
          <cell r="F3184" t="str">
            <v>T</v>
          </cell>
          <cell r="G3184" t="str">
            <v>TOTAL</v>
          </cell>
          <cell r="H3184" t="str">
            <v>RSE</v>
          </cell>
          <cell r="J3184" t="str">
            <v>:</v>
          </cell>
          <cell r="K3184" t="str">
            <v>MS</v>
          </cell>
          <cell r="M3184" t="str">
            <v>V</v>
          </cell>
          <cell r="N3184">
            <v>38616.774768518517</v>
          </cell>
          <cell r="O3184" t="str">
            <v>gchateaug</v>
          </cell>
          <cell r="P3184">
            <v>38681.438460648147</v>
          </cell>
          <cell r="Q3184" t="str">
            <v>gchateaug</v>
          </cell>
        </row>
        <row r="3185">
          <cell r="A3185" t="str">
            <v>2002</v>
          </cell>
          <cell r="B3185" t="str">
            <v>DE</v>
          </cell>
          <cell r="C3185" t="str">
            <v>NOT_CLAS</v>
          </cell>
          <cell r="D3185" t="str">
            <v>A00</v>
          </cell>
          <cell r="E3185" t="str">
            <v>FTE</v>
          </cell>
          <cell r="F3185" t="str">
            <v>T</v>
          </cell>
          <cell r="G3185" t="str">
            <v>TOTAL</v>
          </cell>
          <cell r="H3185" t="str">
            <v>RSE</v>
          </cell>
          <cell r="J3185" t="str">
            <v>:</v>
          </cell>
          <cell r="K3185" t="str">
            <v>MS</v>
          </cell>
          <cell r="M3185" t="str">
            <v>V</v>
          </cell>
          <cell r="N3185">
            <v>38616.774768518517</v>
          </cell>
          <cell r="O3185" t="str">
            <v>gchateaug</v>
          </cell>
          <cell r="P3185">
            <v>38681.438217592593</v>
          </cell>
          <cell r="Q3185" t="str">
            <v>gchateaug</v>
          </cell>
        </row>
        <row r="3186">
          <cell r="A3186" t="str">
            <v>2003</v>
          </cell>
          <cell r="B3186" t="str">
            <v>DE</v>
          </cell>
          <cell r="C3186" t="str">
            <v>NOT_CLAS</v>
          </cell>
          <cell r="D3186" t="str">
            <v>A00</v>
          </cell>
          <cell r="E3186" t="str">
            <v>FTE</v>
          </cell>
          <cell r="F3186" t="str">
            <v>T</v>
          </cell>
          <cell r="G3186" t="str">
            <v>TOTAL</v>
          </cell>
          <cell r="H3186" t="str">
            <v>RSE</v>
          </cell>
          <cell r="J3186" t="str">
            <v>:</v>
          </cell>
          <cell r="K3186" t="str">
            <v>MS</v>
          </cell>
          <cell r="M3186" t="str">
            <v>V</v>
          </cell>
          <cell r="N3186">
            <v>38616.774768518517</v>
          </cell>
          <cell r="O3186" t="str">
            <v>gchateaug</v>
          </cell>
          <cell r="P3186">
            <v>38681.438460648147</v>
          </cell>
          <cell r="Q3186" t="str">
            <v>gchateaug</v>
          </cell>
        </row>
        <row r="3187">
          <cell r="A3187" t="str">
            <v>2002</v>
          </cell>
          <cell r="B3187" t="str">
            <v>DE</v>
          </cell>
          <cell r="C3187" t="str">
            <v>HUM</v>
          </cell>
          <cell r="D3187" t="str">
            <v>A00</v>
          </cell>
          <cell r="E3187" t="str">
            <v>FTE</v>
          </cell>
          <cell r="F3187" t="str">
            <v>T</v>
          </cell>
          <cell r="G3187" t="str">
            <v>TOTAL</v>
          </cell>
          <cell r="H3187" t="str">
            <v>RSE</v>
          </cell>
          <cell r="J3187" t="str">
            <v>:</v>
          </cell>
          <cell r="K3187" t="str">
            <v>MS</v>
          </cell>
          <cell r="M3187" t="str">
            <v>V</v>
          </cell>
          <cell r="N3187">
            <v>38616.774768518517</v>
          </cell>
          <cell r="O3187" t="str">
            <v>gchateaug</v>
          </cell>
          <cell r="P3187">
            <v>38681.438206018516</v>
          </cell>
          <cell r="Q3187" t="str">
            <v>gchateaug</v>
          </cell>
        </row>
        <row r="3188">
          <cell r="A3188" t="str">
            <v>2003</v>
          </cell>
          <cell r="B3188" t="str">
            <v>DE</v>
          </cell>
          <cell r="C3188" t="str">
            <v>HUM</v>
          </cell>
          <cell r="D3188" t="str">
            <v>A00</v>
          </cell>
          <cell r="E3188" t="str">
            <v>FTE</v>
          </cell>
          <cell r="F3188" t="str">
            <v>T</v>
          </cell>
          <cell r="G3188" t="str">
            <v>TOTAL</v>
          </cell>
          <cell r="H3188" t="str">
            <v>RSE</v>
          </cell>
          <cell r="J3188" t="str">
            <v>:</v>
          </cell>
          <cell r="K3188" t="str">
            <v>MS</v>
          </cell>
          <cell r="M3188" t="str">
            <v>V</v>
          </cell>
          <cell r="N3188">
            <v>38616.774768518517</v>
          </cell>
          <cell r="O3188" t="str">
            <v>gchateaug</v>
          </cell>
          <cell r="P3188">
            <v>38681.438460648147</v>
          </cell>
          <cell r="Q3188" t="str">
            <v>gchateaug</v>
          </cell>
        </row>
        <row r="3189">
          <cell r="A3189" t="str">
            <v>2002</v>
          </cell>
          <cell r="B3189" t="str">
            <v>SE</v>
          </cell>
          <cell r="C3189" t="str">
            <v>ME_SC</v>
          </cell>
          <cell r="D3189" t="str">
            <v>A00</v>
          </cell>
          <cell r="E3189" t="str">
            <v>FTE</v>
          </cell>
          <cell r="F3189" t="str">
            <v>T</v>
          </cell>
          <cell r="G3189" t="str">
            <v>TOTAL</v>
          </cell>
          <cell r="H3189" t="str">
            <v>RSE</v>
          </cell>
          <cell r="J3189" t="str">
            <v>:</v>
          </cell>
          <cell r="K3189" t="str">
            <v>MS</v>
          </cell>
          <cell r="M3189" t="str">
            <v>V</v>
          </cell>
          <cell r="N3189">
            <v>38616.774733796294</v>
          </cell>
          <cell r="O3189" t="str">
            <v>gchateaug</v>
          </cell>
          <cell r="P3189">
            <v>38681.438391203701</v>
          </cell>
          <cell r="Q3189" t="str">
            <v>gchateaug</v>
          </cell>
        </row>
        <row r="3190">
          <cell r="A3190" t="str">
            <v>2002</v>
          </cell>
          <cell r="B3190" t="str">
            <v>SE</v>
          </cell>
          <cell r="C3190" t="str">
            <v>AG_SC</v>
          </cell>
          <cell r="D3190" t="str">
            <v>A00</v>
          </cell>
          <cell r="E3190" t="str">
            <v>FTE</v>
          </cell>
          <cell r="F3190" t="str">
            <v>T</v>
          </cell>
          <cell r="G3190" t="str">
            <v>TOTAL</v>
          </cell>
          <cell r="H3190" t="str">
            <v>RSE</v>
          </cell>
          <cell r="J3190" t="str">
            <v>:</v>
          </cell>
          <cell r="K3190" t="str">
            <v>MS</v>
          </cell>
          <cell r="M3190" t="str">
            <v>V</v>
          </cell>
          <cell r="N3190">
            <v>38616.774733796294</v>
          </cell>
          <cell r="O3190" t="str">
            <v>gchateaug</v>
          </cell>
          <cell r="P3190">
            <v>38681.438391203701</v>
          </cell>
          <cell r="Q3190" t="str">
            <v>gchateaug</v>
          </cell>
        </row>
        <row r="3191">
          <cell r="A3191" t="str">
            <v>2002</v>
          </cell>
          <cell r="B3191" t="str">
            <v>SE</v>
          </cell>
          <cell r="C3191" t="str">
            <v>NSE</v>
          </cell>
          <cell r="D3191" t="str">
            <v>A00</v>
          </cell>
          <cell r="E3191" t="str">
            <v>FTE</v>
          </cell>
          <cell r="F3191" t="str">
            <v>T</v>
          </cell>
          <cell r="G3191" t="str">
            <v>TOTAL</v>
          </cell>
          <cell r="H3191" t="str">
            <v>RSE</v>
          </cell>
          <cell r="J3191" t="str">
            <v>:</v>
          </cell>
          <cell r="K3191" t="str">
            <v>MS</v>
          </cell>
          <cell r="M3191" t="str">
            <v>V</v>
          </cell>
          <cell r="N3191">
            <v>38616.774733796294</v>
          </cell>
          <cell r="O3191" t="str">
            <v>gchateaug</v>
          </cell>
          <cell r="P3191">
            <v>38681.438391203701</v>
          </cell>
          <cell r="Q3191" t="str">
            <v>gchateaug</v>
          </cell>
        </row>
        <row r="3192">
          <cell r="A3192" t="str">
            <v>2003</v>
          </cell>
          <cell r="B3192" t="str">
            <v>NO</v>
          </cell>
          <cell r="C3192" t="str">
            <v>SO_SC</v>
          </cell>
          <cell r="D3192" t="str">
            <v>A00</v>
          </cell>
          <cell r="E3192" t="str">
            <v>FTE</v>
          </cell>
          <cell r="F3192" t="str">
            <v>T</v>
          </cell>
          <cell r="G3192" t="str">
            <v>TOTAL</v>
          </cell>
          <cell r="H3192" t="str">
            <v>RSE</v>
          </cell>
          <cell r="J3192" t="str">
            <v>:</v>
          </cell>
          <cell r="K3192" t="str">
            <v>MS</v>
          </cell>
          <cell r="M3192" t="str">
            <v>V</v>
          </cell>
          <cell r="N3192">
            <v>38616.774745370371</v>
          </cell>
          <cell r="O3192" t="str">
            <v>gchateaug</v>
          </cell>
          <cell r="P3192">
            <v>38681.438460648147</v>
          </cell>
        </row>
        <row r="3193">
          <cell r="A3193" t="str">
            <v>2003</v>
          </cell>
          <cell r="B3193" t="str">
            <v>NO</v>
          </cell>
          <cell r="C3193" t="str">
            <v>HUM</v>
          </cell>
          <cell r="D3193" t="str">
            <v>A00</v>
          </cell>
          <cell r="E3193" t="str">
            <v>FTE</v>
          </cell>
          <cell r="F3193" t="str">
            <v>T</v>
          </cell>
          <cell r="G3193" t="str">
            <v>TOTAL</v>
          </cell>
          <cell r="H3193" t="str">
            <v>RSE</v>
          </cell>
          <cell r="J3193" t="str">
            <v>:</v>
          </cell>
          <cell r="K3193" t="str">
            <v>MS</v>
          </cell>
          <cell r="M3193" t="str">
            <v>V</v>
          </cell>
          <cell r="N3193">
            <v>38616.774745370371</v>
          </cell>
          <cell r="O3193" t="str">
            <v>gchateaug</v>
          </cell>
          <cell r="P3193">
            <v>38681.438460648147</v>
          </cell>
        </row>
        <row r="3194">
          <cell r="A3194" t="str">
            <v>2003</v>
          </cell>
          <cell r="B3194" t="str">
            <v>UK</v>
          </cell>
          <cell r="C3194" t="str">
            <v>AG_SC</v>
          </cell>
          <cell r="D3194" t="str">
            <v>A00</v>
          </cell>
          <cell r="E3194" t="str">
            <v>FTE</v>
          </cell>
          <cell r="F3194" t="str">
            <v>T</v>
          </cell>
          <cell r="G3194" t="str">
            <v>TOTAL</v>
          </cell>
          <cell r="H3194" t="str">
            <v>RSE</v>
          </cell>
          <cell r="J3194" t="str">
            <v>:</v>
          </cell>
          <cell r="K3194" t="str">
            <v>MS</v>
          </cell>
          <cell r="M3194" t="str">
            <v>V</v>
          </cell>
          <cell r="N3194">
            <v>38616.774756944447</v>
          </cell>
          <cell r="O3194" t="str">
            <v>gchateaug</v>
          </cell>
          <cell r="P3194">
            <v>38681.438472222224</v>
          </cell>
        </row>
        <row r="3195">
          <cell r="A3195" t="str">
            <v>1988</v>
          </cell>
          <cell r="B3195" t="str">
            <v>PT</v>
          </cell>
          <cell r="C3195" t="str">
            <v>NSE</v>
          </cell>
          <cell r="D3195" t="str">
            <v>A00</v>
          </cell>
          <cell r="E3195" t="str">
            <v>FTE</v>
          </cell>
          <cell r="F3195" t="str">
            <v>T</v>
          </cell>
          <cell r="G3195" t="str">
            <v>TOTAL</v>
          </cell>
          <cell r="H3195" t="str">
            <v>RSE</v>
          </cell>
          <cell r="J3195" t="str">
            <v>:</v>
          </cell>
          <cell r="K3195" t="str">
            <v>MS</v>
          </cell>
          <cell r="M3195" t="str">
            <v>V</v>
          </cell>
          <cell r="N3195">
            <v>38672.655648148146</v>
          </cell>
          <cell r="O3195" t="str">
            <v>gchateaug</v>
          </cell>
          <cell r="P3195">
            <v>38681.43613425926</v>
          </cell>
        </row>
        <row r="3196">
          <cell r="A3196" t="str">
            <v>1988</v>
          </cell>
          <cell r="B3196" t="str">
            <v>PT</v>
          </cell>
          <cell r="C3196" t="str">
            <v>SSH</v>
          </cell>
          <cell r="D3196" t="str">
            <v>A00</v>
          </cell>
          <cell r="E3196" t="str">
            <v>FTE</v>
          </cell>
          <cell r="F3196" t="str">
            <v>T</v>
          </cell>
          <cell r="G3196" t="str">
            <v>TOTAL</v>
          </cell>
          <cell r="H3196" t="str">
            <v>RSE</v>
          </cell>
          <cell r="J3196" t="str">
            <v>:</v>
          </cell>
          <cell r="K3196" t="str">
            <v>MS</v>
          </cell>
          <cell r="M3196" t="str">
            <v>V</v>
          </cell>
          <cell r="N3196">
            <v>38672.655648148146</v>
          </cell>
          <cell r="O3196" t="str">
            <v>gchateaug</v>
          </cell>
          <cell r="P3196">
            <v>38681.43613425926</v>
          </cell>
        </row>
        <row r="3197">
          <cell r="A3197" t="str">
            <v>1988</v>
          </cell>
          <cell r="B3197" t="str">
            <v>CY</v>
          </cell>
          <cell r="C3197" t="str">
            <v>SSH</v>
          </cell>
          <cell r="D3197" t="str">
            <v>A00</v>
          </cell>
          <cell r="E3197" t="str">
            <v>FTE</v>
          </cell>
          <cell r="F3197" t="str">
            <v>T</v>
          </cell>
          <cell r="G3197" t="str">
            <v>TOTAL</v>
          </cell>
          <cell r="H3197" t="str">
            <v>RSE</v>
          </cell>
          <cell r="J3197" t="str">
            <v>:</v>
          </cell>
          <cell r="K3197" t="str">
            <v>MS</v>
          </cell>
          <cell r="M3197" t="str">
            <v>V</v>
          </cell>
          <cell r="N3197">
            <v>38672.655648148146</v>
          </cell>
          <cell r="O3197" t="str">
            <v>gchateaug</v>
          </cell>
          <cell r="P3197">
            <v>38681.436099537037</v>
          </cell>
        </row>
        <row r="3198">
          <cell r="A3198" t="str">
            <v>1988</v>
          </cell>
          <cell r="B3198" t="str">
            <v>CZ</v>
          </cell>
          <cell r="C3198" t="str">
            <v>NSE</v>
          </cell>
          <cell r="D3198" t="str">
            <v>A00</v>
          </cell>
          <cell r="E3198" t="str">
            <v>FTE</v>
          </cell>
          <cell r="F3198" t="str">
            <v>T</v>
          </cell>
          <cell r="G3198" t="str">
            <v>TOTAL</v>
          </cell>
          <cell r="H3198" t="str">
            <v>RSE</v>
          </cell>
          <cell r="J3198" t="str">
            <v>:</v>
          </cell>
          <cell r="K3198" t="str">
            <v>MS</v>
          </cell>
          <cell r="M3198" t="str">
            <v>V</v>
          </cell>
          <cell r="N3198">
            <v>38672.655648148146</v>
          </cell>
          <cell r="O3198" t="str">
            <v>gchateaug</v>
          </cell>
          <cell r="P3198">
            <v>38681.436099537037</v>
          </cell>
        </row>
        <row r="3199">
          <cell r="A3199" t="str">
            <v>2002</v>
          </cell>
          <cell r="B3199" t="str">
            <v>SE</v>
          </cell>
          <cell r="C3199" t="str">
            <v>SO_SC</v>
          </cell>
          <cell r="D3199" t="str">
            <v>A00</v>
          </cell>
          <cell r="E3199" t="str">
            <v>FTE</v>
          </cell>
          <cell r="F3199" t="str">
            <v>T</v>
          </cell>
          <cell r="G3199" t="str">
            <v>TOTAL</v>
          </cell>
          <cell r="H3199" t="str">
            <v>RSE</v>
          </cell>
          <cell r="J3199" t="str">
            <v>:</v>
          </cell>
          <cell r="K3199" t="str">
            <v>MS</v>
          </cell>
          <cell r="M3199" t="str">
            <v>V</v>
          </cell>
          <cell r="N3199">
            <v>38616.774733796294</v>
          </cell>
          <cell r="O3199" t="str">
            <v>gchateaug</v>
          </cell>
          <cell r="P3199">
            <v>38681.438391203701</v>
          </cell>
          <cell r="Q3199" t="str">
            <v>gchateaug</v>
          </cell>
        </row>
        <row r="3200">
          <cell r="A3200" t="str">
            <v>2002</v>
          </cell>
          <cell r="B3200" t="str">
            <v>SE</v>
          </cell>
          <cell r="C3200" t="str">
            <v>HUM</v>
          </cell>
          <cell r="D3200" t="str">
            <v>A00</v>
          </cell>
          <cell r="E3200" t="str">
            <v>FTE</v>
          </cell>
          <cell r="F3200" t="str">
            <v>T</v>
          </cell>
          <cell r="G3200" t="str">
            <v>TOTAL</v>
          </cell>
          <cell r="H3200" t="str">
            <v>RSE</v>
          </cell>
          <cell r="J3200" t="str">
            <v>:</v>
          </cell>
          <cell r="K3200" t="str">
            <v>MS</v>
          </cell>
          <cell r="M3200" t="str">
            <v>V</v>
          </cell>
          <cell r="N3200">
            <v>38616.774733796294</v>
          </cell>
          <cell r="O3200" t="str">
            <v>gchateaug</v>
          </cell>
          <cell r="P3200">
            <v>38681.438391203701</v>
          </cell>
          <cell r="Q3200" t="str">
            <v>gchateaug</v>
          </cell>
        </row>
        <row r="3201">
          <cell r="A3201" t="str">
            <v>2002</v>
          </cell>
          <cell r="B3201" t="str">
            <v>SE</v>
          </cell>
          <cell r="C3201" t="str">
            <v>SSH</v>
          </cell>
          <cell r="D3201" t="str">
            <v>A00</v>
          </cell>
          <cell r="E3201" t="str">
            <v>FTE</v>
          </cell>
          <cell r="F3201" t="str">
            <v>T</v>
          </cell>
          <cell r="G3201" t="str">
            <v>TOTAL</v>
          </cell>
          <cell r="H3201" t="str">
            <v>RSE</v>
          </cell>
          <cell r="J3201" t="str">
            <v>:</v>
          </cell>
          <cell r="K3201" t="str">
            <v>MS</v>
          </cell>
          <cell r="M3201" t="str">
            <v>V</v>
          </cell>
          <cell r="N3201">
            <v>38616.774733796294</v>
          </cell>
          <cell r="O3201" t="str">
            <v>gchateaug</v>
          </cell>
          <cell r="P3201">
            <v>38681.438391203701</v>
          </cell>
          <cell r="Q3201" t="str">
            <v>gchateaug</v>
          </cell>
        </row>
        <row r="3202">
          <cell r="A3202" t="str">
            <v>2003</v>
          </cell>
          <cell r="B3202" t="str">
            <v>NO</v>
          </cell>
          <cell r="C3202" t="str">
            <v>NOT_CLAS</v>
          </cell>
          <cell r="D3202" t="str">
            <v>A00</v>
          </cell>
          <cell r="E3202" t="str">
            <v>FTE</v>
          </cell>
          <cell r="F3202" t="str">
            <v>T</v>
          </cell>
          <cell r="G3202" t="str">
            <v>TOTAL</v>
          </cell>
          <cell r="H3202" t="str">
            <v>RSE</v>
          </cell>
          <cell r="J3202" t="str">
            <v>:</v>
          </cell>
          <cell r="K3202" t="str">
            <v>MS</v>
          </cell>
          <cell r="M3202" t="str">
            <v>V</v>
          </cell>
          <cell r="N3202">
            <v>38616.774745370371</v>
          </cell>
          <cell r="O3202" t="str">
            <v>gchateaug</v>
          </cell>
          <cell r="P3202">
            <v>38681.438460648147</v>
          </cell>
        </row>
        <row r="3203">
          <cell r="A3203" t="str">
            <v>1986</v>
          </cell>
          <cell r="B3203" t="str">
            <v>PT</v>
          </cell>
          <cell r="C3203" t="str">
            <v>NSE</v>
          </cell>
          <cell r="D3203" t="str">
            <v>A00</v>
          </cell>
          <cell r="E3203" t="str">
            <v>FTE</v>
          </cell>
          <cell r="F3203" t="str">
            <v>T</v>
          </cell>
          <cell r="G3203" t="str">
            <v>TOTAL</v>
          </cell>
          <cell r="H3203" t="str">
            <v>RSE</v>
          </cell>
          <cell r="J3203" t="str">
            <v>:</v>
          </cell>
          <cell r="K3203" t="str">
            <v>MS</v>
          </cell>
          <cell r="M3203" t="str">
            <v>V</v>
          </cell>
          <cell r="N3203">
            <v>38672.655659722222</v>
          </cell>
          <cell r="O3203" t="str">
            <v>gchateaug</v>
          </cell>
          <cell r="P3203">
            <v>38681.436030092591</v>
          </cell>
        </row>
        <row r="3204">
          <cell r="A3204" t="str">
            <v>1986</v>
          </cell>
          <cell r="B3204" t="str">
            <v>PT</v>
          </cell>
          <cell r="C3204" t="str">
            <v>SSH</v>
          </cell>
          <cell r="D3204" t="str">
            <v>A00</v>
          </cell>
          <cell r="E3204" t="str">
            <v>FTE</v>
          </cell>
          <cell r="F3204" t="str">
            <v>T</v>
          </cell>
          <cell r="G3204" t="str">
            <v>TOTAL</v>
          </cell>
          <cell r="H3204" t="str">
            <v>RSE</v>
          </cell>
          <cell r="J3204" t="str">
            <v>:</v>
          </cell>
          <cell r="K3204" t="str">
            <v>MS</v>
          </cell>
          <cell r="M3204" t="str">
            <v>V</v>
          </cell>
          <cell r="N3204">
            <v>38672.655659722222</v>
          </cell>
          <cell r="O3204" t="str">
            <v>gchateaug</v>
          </cell>
          <cell r="P3204">
            <v>38681.436030092591</v>
          </cell>
        </row>
        <row r="3205">
          <cell r="A3205" t="str">
            <v>1986</v>
          </cell>
          <cell r="B3205" t="str">
            <v>CY</v>
          </cell>
          <cell r="C3205" t="str">
            <v>SSH</v>
          </cell>
          <cell r="D3205" t="str">
            <v>A00</v>
          </cell>
          <cell r="E3205" t="str">
            <v>FTE</v>
          </cell>
          <cell r="F3205" t="str">
            <v>T</v>
          </cell>
          <cell r="G3205" t="str">
            <v>TOTAL</v>
          </cell>
          <cell r="H3205" t="str">
            <v>RSE</v>
          </cell>
          <cell r="J3205" t="str">
            <v>:</v>
          </cell>
          <cell r="K3205" t="str">
            <v>MS</v>
          </cell>
          <cell r="M3205" t="str">
            <v>V</v>
          </cell>
          <cell r="N3205">
            <v>38672.655659722222</v>
          </cell>
          <cell r="O3205" t="str">
            <v>gchateaug</v>
          </cell>
          <cell r="P3205">
            <v>38681.436006944445</v>
          </cell>
        </row>
        <row r="3206">
          <cell r="A3206" t="str">
            <v>1986</v>
          </cell>
          <cell r="B3206" t="str">
            <v>CY</v>
          </cell>
          <cell r="C3206" t="str">
            <v>NSE</v>
          </cell>
          <cell r="D3206" t="str">
            <v>A00</v>
          </cell>
          <cell r="E3206" t="str">
            <v>FTE</v>
          </cell>
          <cell r="F3206" t="str">
            <v>T</v>
          </cell>
          <cell r="G3206" t="str">
            <v>TOTAL</v>
          </cell>
          <cell r="H3206" t="str">
            <v>RSE</v>
          </cell>
          <cell r="J3206" t="str">
            <v>:</v>
          </cell>
          <cell r="K3206" t="str">
            <v>MS</v>
          </cell>
          <cell r="M3206" t="str">
            <v>V</v>
          </cell>
          <cell r="N3206">
            <v>38672.655659722222</v>
          </cell>
          <cell r="O3206" t="str">
            <v>gchateaug</v>
          </cell>
          <cell r="P3206">
            <v>38681.436006944445</v>
          </cell>
        </row>
        <row r="3207">
          <cell r="A3207" t="str">
            <v>1986</v>
          </cell>
          <cell r="B3207" t="str">
            <v>CZ</v>
          </cell>
          <cell r="C3207" t="str">
            <v>SSH</v>
          </cell>
          <cell r="D3207" t="str">
            <v>A00</v>
          </cell>
          <cell r="E3207" t="str">
            <v>FTE</v>
          </cell>
          <cell r="F3207" t="str">
            <v>T</v>
          </cell>
          <cell r="G3207" t="str">
            <v>TOTAL</v>
          </cell>
          <cell r="H3207" t="str">
            <v>RSE</v>
          </cell>
          <cell r="J3207" t="str">
            <v>:</v>
          </cell>
          <cell r="K3207" t="str">
            <v>MS</v>
          </cell>
          <cell r="M3207" t="str">
            <v>V</v>
          </cell>
          <cell r="N3207">
            <v>38672.655659722222</v>
          </cell>
          <cell r="O3207" t="str">
            <v>gchateaug</v>
          </cell>
          <cell r="P3207">
            <v>38681.436006944445</v>
          </cell>
        </row>
        <row r="3208">
          <cell r="A3208" t="str">
            <v>1986</v>
          </cell>
          <cell r="B3208" t="str">
            <v>CZ</v>
          </cell>
          <cell r="C3208" t="str">
            <v>NSE</v>
          </cell>
          <cell r="D3208" t="str">
            <v>A00</v>
          </cell>
          <cell r="E3208" t="str">
            <v>FTE</v>
          </cell>
          <cell r="F3208" t="str">
            <v>T</v>
          </cell>
          <cell r="G3208" t="str">
            <v>TOTAL</v>
          </cell>
          <cell r="H3208" t="str">
            <v>RSE</v>
          </cell>
          <cell r="J3208" t="str">
            <v>:</v>
          </cell>
          <cell r="K3208" t="str">
            <v>MS</v>
          </cell>
          <cell r="M3208" t="str">
            <v>V</v>
          </cell>
          <cell r="N3208">
            <v>38672.655659722222</v>
          </cell>
          <cell r="O3208" t="str">
            <v>gchateaug</v>
          </cell>
          <cell r="P3208">
            <v>38681.436006944445</v>
          </cell>
        </row>
        <row r="3209">
          <cell r="A3209" t="str">
            <v>1988</v>
          </cell>
          <cell r="B3209" t="str">
            <v>CZ</v>
          </cell>
          <cell r="C3209" t="str">
            <v>SSH</v>
          </cell>
          <cell r="D3209" t="str">
            <v>A00</v>
          </cell>
          <cell r="E3209" t="str">
            <v>FTE</v>
          </cell>
          <cell r="F3209" t="str">
            <v>T</v>
          </cell>
          <cell r="G3209" t="str">
            <v>TOTAL</v>
          </cell>
          <cell r="H3209" t="str">
            <v>RSE</v>
          </cell>
          <cell r="J3209" t="str">
            <v>:</v>
          </cell>
          <cell r="K3209" t="str">
            <v>MS</v>
          </cell>
          <cell r="M3209" t="str">
            <v>V</v>
          </cell>
          <cell r="N3209">
            <v>38672.655648148146</v>
          </cell>
          <cell r="O3209" t="str">
            <v>gchateaug</v>
          </cell>
          <cell r="P3209">
            <v>38681.436099537037</v>
          </cell>
        </row>
        <row r="3210">
          <cell r="A3210" t="str">
            <v>1988</v>
          </cell>
          <cell r="B3210" t="str">
            <v>CY</v>
          </cell>
          <cell r="C3210" t="str">
            <v>NSE</v>
          </cell>
          <cell r="D3210" t="str">
            <v>A00</v>
          </cell>
          <cell r="E3210" t="str">
            <v>FTE</v>
          </cell>
          <cell r="F3210" t="str">
            <v>T</v>
          </cell>
          <cell r="G3210" t="str">
            <v>TOTAL</v>
          </cell>
          <cell r="H3210" t="str">
            <v>RSE</v>
          </cell>
          <cell r="J3210" t="str">
            <v>:</v>
          </cell>
          <cell r="K3210" t="str">
            <v>MS</v>
          </cell>
          <cell r="M3210" t="str">
            <v>V</v>
          </cell>
          <cell r="N3210">
            <v>38672.655648148146</v>
          </cell>
          <cell r="O3210" t="str">
            <v>gchateaug</v>
          </cell>
          <cell r="P3210">
            <v>38681.436099537037</v>
          </cell>
        </row>
        <row r="3211">
          <cell r="A3211" t="str">
            <v>1988</v>
          </cell>
          <cell r="B3211" t="str">
            <v>LT</v>
          </cell>
          <cell r="C3211" t="str">
            <v>NSE</v>
          </cell>
          <cell r="D3211" t="str">
            <v>A00</v>
          </cell>
          <cell r="E3211" t="str">
            <v>FTE</v>
          </cell>
          <cell r="F3211" t="str">
            <v>T</v>
          </cell>
          <cell r="G3211" t="str">
            <v>TOTAL</v>
          </cell>
          <cell r="H3211" t="str">
            <v>RSE</v>
          </cell>
          <cell r="J3211" t="str">
            <v>:</v>
          </cell>
          <cell r="K3211" t="str">
            <v>MS</v>
          </cell>
          <cell r="M3211" t="str">
            <v>V</v>
          </cell>
          <cell r="N3211">
            <v>38672.655648148146</v>
          </cell>
          <cell r="O3211" t="str">
            <v>gchateaug</v>
          </cell>
          <cell r="P3211">
            <v>38681.436122685183</v>
          </cell>
        </row>
        <row r="3212">
          <cell r="A3212" t="str">
            <v>1988</v>
          </cell>
          <cell r="B3212" t="str">
            <v>LT</v>
          </cell>
          <cell r="C3212" t="str">
            <v>SSH</v>
          </cell>
          <cell r="D3212" t="str">
            <v>A00</v>
          </cell>
          <cell r="E3212" t="str">
            <v>FTE</v>
          </cell>
          <cell r="F3212" t="str">
            <v>T</v>
          </cell>
          <cell r="G3212" t="str">
            <v>TOTAL</v>
          </cell>
          <cell r="H3212" t="str">
            <v>RSE</v>
          </cell>
          <cell r="J3212" t="str">
            <v>:</v>
          </cell>
          <cell r="K3212" t="str">
            <v>MS</v>
          </cell>
          <cell r="M3212" t="str">
            <v>V</v>
          </cell>
          <cell r="N3212">
            <v>38672.655648148146</v>
          </cell>
          <cell r="O3212" t="str">
            <v>gchateaug</v>
          </cell>
          <cell r="P3212">
            <v>38681.436122685183</v>
          </cell>
        </row>
        <row r="3213">
          <cell r="A3213" t="str">
            <v>1988</v>
          </cell>
          <cell r="B3213" t="str">
            <v>PL</v>
          </cell>
          <cell r="C3213" t="str">
            <v>SSH</v>
          </cell>
          <cell r="D3213" t="str">
            <v>A00</v>
          </cell>
          <cell r="E3213" t="str">
            <v>FTE</v>
          </cell>
          <cell r="F3213" t="str">
            <v>T</v>
          </cell>
          <cell r="G3213" t="str">
            <v>TOTAL</v>
          </cell>
          <cell r="H3213" t="str">
            <v>RSE</v>
          </cell>
          <cell r="J3213" t="str">
            <v>:</v>
          </cell>
          <cell r="K3213" t="str">
            <v>MS</v>
          </cell>
          <cell r="M3213" t="str">
            <v>V</v>
          </cell>
          <cell r="N3213">
            <v>38672.655648148146</v>
          </cell>
          <cell r="O3213" t="str">
            <v>gchateaug</v>
          </cell>
          <cell r="P3213">
            <v>38681.436122685183</v>
          </cell>
        </row>
        <row r="3214">
          <cell r="A3214" t="str">
            <v>1988</v>
          </cell>
          <cell r="B3214" t="str">
            <v>PL</v>
          </cell>
          <cell r="C3214" t="str">
            <v>NSE</v>
          </cell>
          <cell r="D3214" t="str">
            <v>A00</v>
          </cell>
          <cell r="E3214" t="str">
            <v>FTE</v>
          </cell>
          <cell r="F3214" t="str">
            <v>T</v>
          </cell>
          <cell r="G3214" t="str">
            <v>TOTAL</v>
          </cell>
          <cell r="H3214" t="str">
            <v>RSE</v>
          </cell>
          <cell r="J3214" t="str">
            <v>:</v>
          </cell>
          <cell r="K3214" t="str">
            <v>MS</v>
          </cell>
          <cell r="M3214" t="str">
            <v>V</v>
          </cell>
          <cell r="N3214">
            <v>38672.655648148146</v>
          </cell>
          <cell r="O3214" t="str">
            <v>gchateaug</v>
          </cell>
          <cell r="P3214">
            <v>38681.436122685183</v>
          </cell>
        </row>
        <row r="3215">
          <cell r="A3215" t="str">
            <v>2002</v>
          </cell>
          <cell r="B3215" t="str">
            <v>ES</v>
          </cell>
          <cell r="C3215" t="str">
            <v>EN_TE</v>
          </cell>
          <cell r="D3215" t="str">
            <v>A00</v>
          </cell>
          <cell r="E3215" t="str">
            <v>FTE</v>
          </cell>
          <cell r="F3215" t="str">
            <v>T</v>
          </cell>
          <cell r="G3215" t="str">
            <v>TOTAL</v>
          </cell>
          <cell r="H3215" t="str">
            <v>RSE</v>
          </cell>
          <cell r="J3215" t="str">
            <v>:</v>
          </cell>
          <cell r="K3215" t="str">
            <v>MS</v>
          </cell>
          <cell r="M3215" t="str">
            <v>V</v>
          </cell>
          <cell r="N3215">
            <v>38616.774733796294</v>
          </cell>
          <cell r="O3215" t="str">
            <v>gchateaug</v>
          </cell>
          <cell r="P3215">
            <v>38681.438252314816</v>
          </cell>
        </row>
        <row r="3216">
          <cell r="A3216" t="str">
            <v>2003</v>
          </cell>
          <cell r="B3216" t="str">
            <v>ES</v>
          </cell>
          <cell r="C3216" t="str">
            <v>EN_TE</v>
          </cell>
          <cell r="D3216" t="str">
            <v>A00</v>
          </cell>
          <cell r="E3216" t="str">
            <v>FTE</v>
          </cell>
          <cell r="F3216" t="str">
            <v>T</v>
          </cell>
          <cell r="G3216" t="str">
            <v>TOTAL</v>
          </cell>
          <cell r="H3216" t="str">
            <v>RSE</v>
          </cell>
          <cell r="J3216" t="str">
            <v>:</v>
          </cell>
          <cell r="K3216" t="str">
            <v>MS</v>
          </cell>
          <cell r="M3216" t="str">
            <v>V</v>
          </cell>
          <cell r="N3216">
            <v>38616.774733796294</v>
          </cell>
          <cell r="O3216" t="str">
            <v>gchateaug</v>
          </cell>
          <cell r="P3216">
            <v>38681.438460648147</v>
          </cell>
        </row>
        <row r="3217">
          <cell r="A3217" t="str">
            <v>2002</v>
          </cell>
          <cell r="B3217" t="str">
            <v>SE</v>
          </cell>
          <cell r="C3217" t="str">
            <v>NOT_CLAS</v>
          </cell>
          <cell r="D3217" t="str">
            <v>A00</v>
          </cell>
          <cell r="E3217" t="str">
            <v>FTE</v>
          </cell>
          <cell r="F3217" t="str">
            <v>T</v>
          </cell>
          <cell r="G3217" t="str">
            <v>TOTAL</v>
          </cell>
          <cell r="H3217" t="str">
            <v>RSE</v>
          </cell>
          <cell r="J3217" t="str">
            <v>:</v>
          </cell>
          <cell r="K3217" t="str">
            <v>MS</v>
          </cell>
          <cell r="M3217" t="str">
            <v>V</v>
          </cell>
          <cell r="N3217">
            <v>38616.774733796294</v>
          </cell>
          <cell r="O3217" t="str">
            <v>gchateaug</v>
          </cell>
          <cell r="P3217">
            <v>38681.438391203701</v>
          </cell>
          <cell r="Q3217" t="str">
            <v>gchateaug</v>
          </cell>
        </row>
        <row r="3218">
          <cell r="A3218" t="str">
            <v>2002</v>
          </cell>
          <cell r="B3218" t="str">
            <v>SE</v>
          </cell>
          <cell r="C3218" t="str">
            <v>TOTAL</v>
          </cell>
          <cell r="D3218" t="str">
            <v>A00</v>
          </cell>
          <cell r="E3218" t="str">
            <v>FTE</v>
          </cell>
          <cell r="F3218" t="str">
            <v>T</v>
          </cell>
          <cell r="G3218" t="str">
            <v>TOTAL</v>
          </cell>
          <cell r="H3218" t="str">
            <v>RSE</v>
          </cell>
          <cell r="J3218" t="str">
            <v>:</v>
          </cell>
          <cell r="K3218" t="str">
            <v>MS</v>
          </cell>
          <cell r="M3218" t="str">
            <v>V</v>
          </cell>
          <cell r="N3218">
            <v>38616.774733796294</v>
          </cell>
          <cell r="O3218" t="str">
            <v>gchateaug</v>
          </cell>
          <cell r="P3218">
            <v>38681.438391203701</v>
          </cell>
          <cell r="Q3218" t="str">
            <v>gchateaug</v>
          </cell>
        </row>
        <row r="3219">
          <cell r="A3219" t="str">
            <v>2002</v>
          </cell>
          <cell r="B3219" t="str">
            <v>ES</v>
          </cell>
          <cell r="C3219" t="str">
            <v>NA_SC</v>
          </cell>
          <cell r="D3219" t="str">
            <v>A00</v>
          </cell>
          <cell r="E3219" t="str">
            <v>FTE</v>
          </cell>
          <cell r="F3219" t="str">
            <v>T</v>
          </cell>
          <cell r="G3219" t="str">
            <v>TOTAL</v>
          </cell>
          <cell r="H3219" t="str">
            <v>RSE</v>
          </cell>
          <cell r="J3219" t="str">
            <v>:</v>
          </cell>
          <cell r="K3219" t="str">
            <v>MS</v>
          </cell>
          <cell r="M3219" t="str">
            <v>V</v>
          </cell>
          <cell r="N3219">
            <v>38616.774733796294</v>
          </cell>
          <cell r="O3219" t="str">
            <v>gchateaug</v>
          </cell>
          <cell r="P3219">
            <v>38681.438252314816</v>
          </cell>
        </row>
        <row r="3220">
          <cell r="A3220" t="str">
            <v>2003</v>
          </cell>
          <cell r="B3220" t="str">
            <v>ES</v>
          </cell>
          <cell r="C3220" t="str">
            <v>NA_SC</v>
          </cell>
          <cell r="D3220" t="str">
            <v>A00</v>
          </cell>
          <cell r="E3220" t="str">
            <v>FTE</v>
          </cell>
          <cell r="F3220" t="str">
            <v>T</v>
          </cell>
          <cell r="G3220" t="str">
            <v>TOTAL</v>
          </cell>
          <cell r="H3220" t="str">
            <v>RSE</v>
          </cell>
          <cell r="J3220" t="str">
            <v>:</v>
          </cell>
          <cell r="K3220" t="str">
            <v>MS</v>
          </cell>
          <cell r="M3220" t="str">
            <v>V</v>
          </cell>
          <cell r="N3220">
            <v>38616.774733796294</v>
          </cell>
          <cell r="O3220" t="str">
            <v>gchateaug</v>
          </cell>
          <cell r="P3220">
            <v>38681.438460648147</v>
          </cell>
        </row>
        <row r="3221">
          <cell r="A3221" t="str">
            <v>2002</v>
          </cell>
          <cell r="B3221" t="str">
            <v>ES</v>
          </cell>
          <cell r="C3221" t="str">
            <v>ME_SC</v>
          </cell>
          <cell r="D3221" t="str">
            <v>A00</v>
          </cell>
          <cell r="E3221" t="str">
            <v>FTE</v>
          </cell>
          <cell r="F3221" t="str">
            <v>T</v>
          </cell>
          <cell r="G3221" t="str">
            <v>TOTAL</v>
          </cell>
          <cell r="H3221" t="str">
            <v>RSE</v>
          </cell>
          <cell r="J3221" t="str">
            <v>:</v>
          </cell>
          <cell r="K3221" t="str">
            <v>MS</v>
          </cell>
          <cell r="M3221" t="str">
            <v>V</v>
          </cell>
          <cell r="N3221">
            <v>38616.774733796294</v>
          </cell>
          <cell r="O3221" t="str">
            <v>gchateaug</v>
          </cell>
          <cell r="P3221">
            <v>38681.438252314816</v>
          </cell>
        </row>
        <row r="3222">
          <cell r="A3222" t="str">
            <v>2003</v>
          </cell>
          <cell r="B3222" t="str">
            <v>ES</v>
          </cell>
          <cell r="C3222" t="str">
            <v>ME_SC</v>
          </cell>
          <cell r="D3222" t="str">
            <v>A00</v>
          </cell>
          <cell r="E3222" t="str">
            <v>FTE</v>
          </cell>
          <cell r="F3222" t="str">
            <v>T</v>
          </cell>
          <cell r="G3222" t="str">
            <v>TOTAL</v>
          </cell>
          <cell r="H3222" t="str">
            <v>RSE</v>
          </cell>
          <cell r="J3222" t="str">
            <v>:</v>
          </cell>
          <cell r="K3222" t="str">
            <v>MS</v>
          </cell>
          <cell r="M3222" t="str">
            <v>V</v>
          </cell>
          <cell r="N3222">
            <v>38616.774733796294</v>
          </cell>
          <cell r="O3222" t="str">
            <v>gchateaug</v>
          </cell>
          <cell r="P3222">
            <v>38681.438460648147</v>
          </cell>
        </row>
        <row r="3223">
          <cell r="A3223" t="str">
            <v>2002</v>
          </cell>
          <cell r="B3223" t="str">
            <v>ES</v>
          </cell>
          <cell r="C3223" t="str">
            <v>AG_SC</v>
          </cell>
          <cell r="D3223" t="str">
            <v>A00</v>
          </cell>
          <cell r="E3223" t="str">
            <v>FTE</v>
          </cell>
          <cell r="F3223" t="str">
            <v>T</v>
          </cell>
          <cell r="G3223" t="str">
            <v>TOTAL</v>
          </cell>
          <cell r="H3223" t="str">
            <v>RSE</v>
          </cell>
          <cell r="J3223" t="str">
            <v>:</v>
          </cell>
          <cell r="K3223" t="str">
            <v>MS</v>
          </cell>
          <cell r="M3223" t="str">
            <v>V</v>
          </cell>
          <cell r="N3223">
            <v>38616.774733796294</v>
          </cell>
          <cell r="O3223" t="str">
            <v>gchateaug</v>
          </cell>
          <cell r="P3223">
            <v>38681.438240740739</v>
          </cell>
        </row>
        <row r="3224">
          <cell r="A3224" t="str">
            <v>2003</v>
          </cell>
          <cell r="B3224" t="str">
            <v>ES</v>
          </cell>
          <cell r="C3224" t="str">
            <v>AG_SC</v>
          </cell>
          <cell r="D3224" t="str">
            <v>A00</v>
          </cell>
          <cell r="E3224" t="str">
            <v>FTE</v>
          </cell>
          <cell r="F3224" t="str">
            <v>T</v>
          </cell>
          <cell r="G3224" t="str">
            <v>TOTAL</v>
          </cell>
          <cell r="H3224" t="str">
            <v>RSE</v>
          </cell>
          <cell r="J3224" t="str">
            <v>:</v>
          </cell>
          <cell r="K3224" t="str">
            <v>MS</v>
          </cell>
          <cell r="M3224" t="str">
            <v>V</v>
          </cell>
          <cell r="N3224">
            <v>38616.774733796294</v>
          </cell>
          <cell r="O3224" t="str">
            <v>gchateaug</v>
          </cell>
          <cell r="P3224">
            <v>38681.438460648147</v>
          </cell>
        </row>
        <row r="3225">
          <cell r="A3225" t="str">
            <v>2002</v>
          </cell>
          <cell r="B3225" t="str">
            <v>ES</v>
          </cell>
          <cell r="C3225" t="str">
            <v>NSE</v>
          </cell>
          <cell r="D3225" t="str">
            <v>A00</v>
          </cell>
          <cell r="E3225" t="str">
            <v>FTE</v>
          </cell>
          <cell r="F3225" t="str">
            <v>T</v>
          </cell>
          <cell r="G3225" t="str">
            <v>TOTAL</v>
          </cell>
          <cell r="H3225" t="str">
            <v>RSE</v>
          </cell>
          <cell r="J3225" t="str">
            <v>:</v>
          </cell>
          <cell r="K3225" t="str">
            <v>MS</v>
          </cell>
          <cell r="M3225" t="str">
            <v>V</v>
          </cell>
          <cell r="N3225">
            <v>38616.774733796294</v>
          </cell>
          <cell r="O3225" t="str">
            <v>gchateaug</v>
          </cell>
          <cell r="P3225">
            <v>38681.438252314816</v>
          </cell>
        </row>
        <row r="3226">
          <cell r="A3226" t="str">
            <v>2003</v>
          </cell>
          <cell r="B3226" t="str">
            <v>ES</v>
          </cell>
          <cell r="C3226" t="str">
            <v>NSE</v>
          </cell>
          <cell r="D3226" t="str">
            <v>A00</v>
          </cell>
          <cell r="E3226" t="str">
            <v>FTE</v>
          </cell>
          <cell r="F3226" t="str">
            <v>T</v>
          </cell>
          <cell r="G3226" t="str">
            <v>TOTAL</v>
          </cell>
          <cell r="H3226" t="str">
            <v>RSE</v>
          </cell>
          <cell r="J3226" t="str">
            <v>:</v>
          </cell>
          <cell r="K3226" t="str">
            <v>MS</v>
          </cell>
          <cell r="M3226" t="str">
            <v>V</v>
          </cell>
          <cell r="N3226">
            <v>38616.774733796294</v>
          </cell>
          <cell r="O3226" t="str">
            <v>gchateaug</v>
          </cell>
          <cell r="P3226">
            <v>38681.438460648147</v>
          </cell>
        </row>
        <row r="3227">
          <cell r="A3227" t="str">
            <v>2002</v>
          </cell>
          <cell r="B3227" t="str">
            <v>ES</v>
          </cell>
          <cell r="C3227" t="str">
            <v>SO_SC</v>
          </cell>
          <cell r="D3227" t="str">
            <v>A00</v>
          </cell>
          <cell r="E3227" t="str">
            <v>FTE</v>
          </cell>
          <cell r="F3227" t="str">
            <v>T</v>
          </cell>
          <cell r="G3227" t="str">
            <v>TOTAL</v>
          </cell>
          <cell r="H3227" t="str">
            <v>RSE</v>
          </cell>
          <cell r="J3227" t="str">
            <v>:</v>
          </cell>
          <cell r="K3227" t="str">
            <v>MS</v>
          </cell>
          <cell r="M3227" t="str">
            <v>V</v>
          </cell>
          <cell r="N3227">
            <v>38616.774733796294</v>
          </cell>
          <cell r="O3227" t="str">
            <v>gchateaug</v>
          </cell>
          <cell r="P3227">
            <v>38681.438252314816</v>
          </cell>
        </row>
        <row r="3228">
          <cell r="A3228" t="str">
            <v>2003</v>
          </cell>
          <cell r="B3228" t="str">
            <v>ES</v>
          </cell>
          <cell r="C3228" t="str">
            <v>SO_SC</v>
          </cell>
          <cell r="D3228" t="str">
            <v>A00</v>
          </cell>
          <cell r="E3228" t="str">
            <v>FTE</v>
          </cell>
          <cell r="F3228" t="str">
            <v>T</v>
          </cell>
          <cell r="G3228" t="str">
            <v>TOTAL</v>
          </cell>
          <cell r="H3228" t="str">
            <v>RSE</v>
          </cell>
          <cell r="J3228" t="str">
            <v>:</v>
          </cell>
          <cell r="K3228" t="str">
            <v>MS</v>
          </cell>
          <cell r="M3228" t="str">
            <v>V</v>
          </cell>
          <cell r="N3228">
            <v>38616.774733796294</v>
          </cell>
          <cell r="O3228" t="str">
            <v>gchateaug</v>
          </cell>
          <cell r="P3228">
            <v>38681.438460648147</v>
          </cell>
        </row>
        <row r="3229">
          <cell r="A3229" t="str">
            <v>2003</v>
          </cell>
          <cell r="B3229" t="str">
            <v>NL</v>
          </cell>
          <cell r="C3229" t="str">
            <v>NA_SC</v>
          </cell>
          <cell r="D3229" t="str">
            <v>A00</v>
          </cell>
          <cell r="E3229" t="str">
            <v>FTE</v>
          </cell>
          <cell r="F3229" t="str">
            <v>T</v>
          </cell>
          <cell r="G3229" t="str">
            <v>TOTAL</v>
          </cell>
          <cell r="H3229" t="str">
            <v>RSE</v>
          </cell>
          <cell r="J3229" t="str">
            <v>:</v>
          </cell>
          <cell r="K3229" t="str">
            <v>MS</v>
          </cell>
          <cell r="M3229" t="str">
            <v>V</v>
          </cell>
          <cell r="N3229">
            <v>38616.774768518517</v>
          </cell>
          <cell r="O3229" t="str">
            <v>gchateaug</v>
          </cell>
          <cell r="P3229">
            <v>38681.438460648147</v>
          </cell>
        </row>
        <row r="3230">
          <cell r="A3230" t="str">
            <v>2003</v>
          </cell>
          <cell r="B3230" t="str">
            <v>NL</v>
          </cell>
          <cell r="C3230" t="str">
            <v>EN_TE</v>
          </cell>
          <cell r="D3230" t="str">
            <v>A00</v>
          </cell>
          <cell r="E3230" t="str">
            <v>FTE</v>
          </cell>
          <cell r="F3230" t="str">
            <v>T</v>
          </cell>
          <cell r="G3230" t="str">
            <v>TOTAL</v>
          </cell>
          <cell r="H3230" t="str">
            <v>RSE</v>
          </cell>
          <cell r="J3230" t="str">
            <v>:</v>
          </cell>
          <cell r="K3230" t="str">
            <v>MS</v>
          </cell>
          <cell r="M3230" t="str">
            <v>V</v>
          </cell>
          <cell r="N3230">
            <v>38616.774768518517</v>
          </cell>
          <cell r="O3230" t="str">
            <v>gchateaug</v>
          </cell>
          <cell r="P3230">
            <v>38681.438460648147</v>
          </cell>
        </row>
        <row r="3231">
          <cell r="A3231" t="str">
            <v>2003</v>
          </cell>
          <cell r="B3231" t="str">
            <v>NL</v>
          </cell>
          <cell r="C3231" t="str">
            <v>ME_SC</v>
          </cell>
          <cell r="D3231" t="str">
            <v>A00</v>
          </cell>
          <cell r="E3231" t="str">
            <v>FTE</v>
          </cell>
          <cell r="F3231" t="str">
            <v>T</v>
          </cell>
          <cell r="G3231" t="str">
            <v>TOTAL</v>
          </cell>
          <cell r="H3231" t="str">
            <v>RSE</v>
          </cell>
          <cell r="J3231" t="str">
            <v>:</v>
          </cell>
          <cell r="K3231" t="str">
            <v>MS</v>
          </cell>
          <cell r="M3231" t="str">
            <v>V</v>
          </cell>
          <cell r="N3231">
            <v>38616.774768518517</v>
          </cell>
          <cell r="O3231" t="str">
            <v>gchateaug</v>
          </cell>
          <cell r="P3231">
            <v>38681.438460648147</v>
          </cell>
        </row>
        <row r="3232">
          <cell r="A3232" t="str">
            <v>1986</v>
          </cell>
          <cell r="B3232" t="str">
            <v>LT</v>
          </cell>
          <cell r="C3232" t="str">
            <v>SSH</v>
          </cell>
          <cell r="D3232" t="str">
            <v>A00</v>
          </cell>
          <cell r="E3232" t="str">
            <v>FTE</v>
          </cell>
          <cell r="F3232" t="str">
            <v>T</v>
          </cell>
          <cell r="G3232" t="str">
            <v>TOTAL</v>
          </cell>
          <cell r="H3232" t="str">
            <v>RSE</v>
          </cell>
          <cell r="J3232" t="str">
            <v>:</v>
          </cell>
          <cell r="K3232" t="str">
            <v>MS</v>
          </cell>
          <cell r="M3232" t="str">
            <v>V</v>
          </cell>
          <cell r="N3232">
            <v>38672.655659722222</v>
          </cell>
          <cell r="O3232" t="str">
            <v>gchateaug</v>
          </cell>
          <cell r="P3232">
            <v>38681.436018518521</v>
          </cell>
        </row>
        <row r="3233">
          <cell r="A3233" t="str">
            <v>1986</v>
          </cell>
          <cell r="B3233" t="str">
            <v>LT</v>
          </cell>
          <cell r="C3233" t="str">
            <v>NSE</v>
          </cell>
          <cell r="D3233" t="str">
            <v>A00</v>
          </cell>
          <cell r="E3233" t="str">
            <v>FTE</v>
          </cell>
          <cell r="F3233" t="str">
            <v>T</v>
          </cell>
          <cell r="G3233" t="str">
            <v>TOTAL</v>
          </cell>
          <cell r="H3233" t="str">
            <v>RSE</v>
          </cell>
          <cell r="J3233" t="str">
            <v>:</v>
          </cell>
          <cell r="K3233" t="str">
            <v>MS</v>
          </cell>
          <cell r="M3233" t="str">
            <v>V</v>
          </cell>
          <cell r="N3233">
            <v>38672.655659722222</v>
          </cell>
          <cell r="O3233" t="str">
            <v>gchateaug</v>
          </cell>
          <cell r="P3233">
            <v>38681.436018518521</v>
          </cell>
        </row>
        <row r="3234">
          <cell r="A3234" t="str">
            <v>1986</v>
          </cell>
          <cell r="B3234" t="str">
            <v>LV</v>
          </cell>
          <cell r="C3234" t="str">
            <v>NSE</v>
          </cell>
          <cell r="D3234" t="str">
            <v>A00</v>
          </cell>
          <cell r="E3234" t="str">
            <v>FTE</v>
          </cell>
          <cell r="F3234" t="str">
            <v>T</v>
          </cell>
          <cell r="G3234" t="str">
            <v>TOTAL</v>
          </cell>
          <cell r="H3234" t="str">
            <v>RSE</v>
          </cell>
          <cell r="J3234" t="str">
            <v>:</v>
          </cell>
          <cell r="K3234" t="str">
            <v>MS</v>
          </cell>
          <cell r="M3234" t="str">
            <v>V</v>
          </cell>
          <cell r="N3234">
            <v>38672.655659722222</v>
          </cell>
          <cell r="O3234" t="str">
            <v>gchateaug</v>
          </cell>
          <cell r="P3234">
            <v>38681.436018518521</v>
          </cell>
        </row>
        <row r="3235">
          <cell r="A3235" t="str">
            <v>1986</v>
          </cell>
          <cell r="B3235" t="str">
            <v>LV</v>
          </cell>
          <cell r="C3235" t="str">
            <v>SSH</v>
          </cell>
          <cell r="D3235" t="str">
            <v>A00</v>
          </cell>
          <cell r="E3235" t="str">
            <v>FTE</v>
          </cell>
          <cell r="F3235" t="str">
            <v>T</v>
          </cell>
          <cell r="G3235" t="str">
            <v>TOTAL</v>
          </cell>
          <cell r="H3235" t="str">
            <v>RSE</v>
          </cell>
          <cell r="J3235" t="str">
            <v>:</v>
          </cell>
          <cell r="K3235" t="str">
            <v>MS</v>
          </cell>
          <cell r="M3235" t="str">
            <v>V</v>
          </cell>
          <cell r="N3235">
            <v>38672.655659722222</v>
          </cell>
          <cell r="O3235" t="str">
            <v>gchateaug</v>
          </cell>
          <cell r="P3235">
            <v>38681.436018518521</v>
          </cell>
        </row>
        <row r="3236">
          <cell r="A3236" t="str">
            <v>1986</v>
          </cell>
          <cell r="B3236" t="str">
            <v>PL</v>
          </cell>
          <cell r="C3236" t="str">
            <v>SSH</v>
          </cell>
          <cell r="D3236" t="str">
            <v>A00</v>
          </cell>
          <cell r="E3236" t="str">
            <v>FTE</v>
          </cell>
          <cell r="F3236" t="str">
            <v>T</v>
          </cell>
          <cell r="G3236" t="str">
            <v>TOTAL</v>
          </cell>
          <cell r="H3236" t="str">
            <v>RSE</v>
          </cell>
          <cell r="J3236" t="str">
            <v>:</v>
          </cell>
          <cell r="K3236" t="str">
            <v>MS</v>
          </cell>
          <cell r="M3236" t="str">
            <v>V</v>
          </cell>
          <cell r="N3236">
            <v>38672.655659722222</v>
          </cell>
          <cell r="O3236" t="str">
            <v>gchateaug</v>
          </cell>
          <cell r="P3236">
            <v>38681.436030092591</v>
          </cell>
        </row>
        <row r="3237">
          <cell r="A3237" t="str">
            <v>1986</v>
          </cell>
          <cell r="B3237" t="str">
            <v>PL</v>
          </cell>
          <cell r="C3237" t="str">
            <v>NSE</v>
          </cell>
          <cell r="D3237" t="str">
            <v>A00</v>
          </cell>
          <cell r="E3237" t="str">
            <v>FTE</v>
          </cell>
          <cell r="F3237" t="str">
            <v>T</v>
          </cell>
          <cell r="G3237" t="str">
            <v>TOTAL</v>
          </cell>
          <cell r="H3237" t="str">
            <v>RSE</v>
          </cell>
          <cell r="J3237" t="str">
            <v>:</v>
          </cell>
          <cell r="K3237" t="str">
            <v>MS</v>
          </cell>
          <cell r="M3237" t="str">
            <v>V</v>
          </cell>
          <cell r="N3237">
            <v>38672.655659722222</v>
          </cell>
          <cell r="O3237" t="str">
            <v>gchateaug</v>
          </cell>
          <cell r="P3237">
            <v>38681.436030092591</v>
          </cell>
        </row>
        <row r="3238">
          <cell r="A3238" t="str">
            <v>1984</v>
          </cell>
          <cell r="B3238" t="str">
            <v>RO</v>
          </cell>
          <cell r="C3238" t="str">
            <v>SSH</v>
          </cell>
          <cell r="D3238" t="str">
            <v>A00</v>
          </cell>
          <cell r="E3238" t="str">
            <v>FTE</v>
          </cell>
          <cell r="F3238" t="str">
            <v>T</v>
          </cell>
          <cell r="G3238" t="str">
            <v>TOTAL</v>
          </cell>
          <cell r="H3238" t="str">
            <v>RSE</v>
          </cell>
          <cell r="J3238" t="str">
            <v>:</v>
          </cell>
          <cell r="K3238" t="str">
            <v>MS</v>
          </cell>
          <cell r="M3238" t="str">
            <v>V</v>
          </cell>
          <cell r="N3238">
            <v>38672.655671296299</v>
          </cell>
          <cell r="O3238" t="str">
            <v>gchateaug</v>
          </cell>
          <cell r="P3238">
            <v>38681.435949074075</v>
          </cell>
        </row>
        <row r="3239">
          <cell r="A3239" t="str">
            <v>1984</v>
          </cell>
          <cell r="B3239" t="str">
            <v>LT</v>
          </cell>
          <cell r="C3239" t="str">
            <v>SSH</v>
          </cell>
          <cell r="D3239" t="str">
            <v>A00</v>
          </cell>
          <cell r="E3239" t="str">
            <v>FTE</v>
          </cell>
          <cell r="F3239" t="str">
            <v>T</v>
          </cell>
          <cell r="G3239" t="str">
            <v>TOTAL</v>
          </cell>
          <cell r="H3239" t="str">
            <v>RSE</v>
          </cell>
          <cell r="J3239" t="str">
            <v>:</v>
          </cell>
          <cell r="K3239" t="str">
            <v>MS</v>
          </cell>
          <cell r="M3239" t="str">
            <v>V</v>
          </cell>
          <cell r="N3239">
            <v>38672.655671296299</v>
          </cell>
          <cell r="O3239" t="str">
            <v>gchateaug</v>
          </cell>
          <cell r="P3239">
            <v>38681.435937499999</v>
          </cell>
        </row>
        <row r="3240">
          <cell r="A3240" t="str">
            <v>1984</v>
          </cell>
          <cell r="B3240" t="str">
            <v>LT</v>
          </cell>
          <cell r="C3240" t="str">
            <v>NSE</v>
          </cell>
          <cell r="D3240" t="str">
            <v>A00</v>
          </cell>
          <cell r="E3240" t="str">
            <v>FTE</v>
          </cell>
          <cell r="F3240" t="str">
            <v>T</v>
          </cell>
          <cell r="G3240" t="str">
            <v>TOTAL</v>
          </cell>
          <cell r="H3240" t="str">
            <v>RSE</v>
          </cell>
          <cell r="J3240" t="str">
            <v>:</v>
          </cell>
          <cell r="K3240" t="str">
            <v>MS</v>
          </cell>
          <cell r="M3240" t="str">
            <v>V</v>
          </cell>
          <cell r="N3240">
            <v>38672.655671296299</v>
          </cell>
          <cell r="O3240" t="str">
            <v>gchateaug</v>
          </cell>
          <cell r="P3240">
            <v>38681.435937499999</v>
          </cell>
        </row>
        <row r="3241">
          <cell r="A3241" t="str">
            <v>1984</v>
          </cell>
          <cell r="B3241" t="str">
            <v>LV</v>
          </cell>
          <cell r="C3241" t="str">
            <v>SSH</v>
          </cell>
          <cell r="D3241" t="str">
            <v>A00</v>
          </cell>
          <cell r="E3241" t="str">
            <v>FTE</v>
          </cell>
          <cell r="F3241" t="str">
            <v>T</v>
          </cell>
          <cell r="G3241" t="str">
            <v>TOTAL</v>
          </cell>
          <cell r="H3241" t="str">
            <v>RSE</v>
          </cell>
          <cell r="J3241" t="str">
            <v>:</v>
          </cell>
          <cell r="K3241" t="str">
            <v>MS</v>
          </cell>
          <cell r="M3241" t="str">
            <v>V</v>
          </cell>
          <cell r="N3241">
            <v>38672.655671296299</v>
          </cell>
          <cell r="O3241" t="str">
            <v>gchateaug</v>
          </cell>
          <cell r="P3241">
            <v>38681.435937499999</v>
          </cell>
        </row>
        <row r="3242">
          <cell r="A3242" t="str">
            <v>1984</v>
          </cell>
          <cell r="B3242" t="str">
            <v>LV</v>
          </cell>
          <cell r="C3242" t="str">
            <v>NSE</v>
          </cell>
          <cell r="D3242" t="str">
            <v>A00</v>
          </cell>
          <cell r="E3242" t="str">
            <v>FTE</v>
          </cell>
          <cell r="F3242" t="str">
            <v>T</v>
          </cell>
          <cell r="G3242" t="str">
            <v>TOTAL</v>
          </cell>
          <cell r="H3242" t="str">
            <v>RSE</v>
          </cell>
          <cell r="J3242" t="str">
            <v>:</v>
          </cell>
          <cell r="K3242" t="str">
            <v>MS</v>
          </cell>
          <cell r="M3242" t="str">
            <v>V</v>
          </cell>
          <cell r="N3242">
            <v>38672.655671296299</v>
          </cell>
          <cell r="O3242" t="str">
            <v>gchateaug</v>
          </cell>
          <cell r="P3242">
            <v>38681.435937499999</v>
          </cell>
        </row>
        <row r="3243">
          <cell r="A3243" t="str">
            <v>1984</v>
          </cell>
          <cell r="B3243" t="str">
            <v>PL</v>
          </cell>
          <cell r="C3243" t="str">
            <v>SSH</v>
          </cell>
          <cell r="D3243" t="str">
            <v>A00</v>
          </cell>
          <cell r="E3243" t="str">
            <v>FTE</v>
          </cell>
          <cell r="F3243" t="str">
            <v>T</v>
          </cell>
          <cell r="G3243" t="str">
            <v>TOTAL</v>
          </cell>
          <cell r="H3243" t="str">
            <v>RSE</v>
          </cell>
          <cell r="J3243" t="str">
            <v>:</v>
          </cell>
          <cell r="K3243" t="str">
            <v>MS</v>
          </cell>
          <cell r="M3243" t="str">
            <v>V</v>
          </cell>
          <cell r="N3243">
            <v>38672.655671296299</v>
          </cell>
          <cell r="O3243" t="str">
            <v>gchateaug</v>
          </cell>
          <cell r="P3243">
            <v>38681.435949074075</v>
          </cell>
        </row>
        <row r="3244">
          <cell r="A3244" t="str">
            <v>1984</v>
          </cell>
          <cell r="B3244" t="str">
            <v>PL</v>
          </cell>
          <cell r="C3244" t="str">
            <v>NSE</v>
          </cell>
          <cell r="D3244" t="str">
            <v>A00</v>
          </cell>
          <cell r="E3244" t="str">
            <v>FTE</v>
          </cell>
          <cell r="F3244" t="str">
            <v>T</v>
          </cell>
          <cell r="G3244" t="str">
            <v>TOTAL</v>
          </cell>
          <cell r="H3244" t="str">
            <v>RSE</v>
          </cell>
          <cell r="J3244" t="str">
            <v>:</v>
          </cell>
          <cell r="K3244" t="str">
            <v>MS</v>
          </cell>
          <cell r="M3244" t="str">
            <v>V</v>
          </cell>
          <cell r="N3244">
            <v>38672.655671296299</v>
          </cell>
          <cell r="O3244" t="str">
            <v>gchateaug</v>
          </cell>
          <cell r="P3244">
            <v>38681.435937499999</v>
          </cell>
        </row>
        <row r="3245">
          <cell r="A3245" t="str">
            <v>1984</v>
          </cell>
          <cell r="B3245" t="str">
            <v>SI</v>
          </cell>
          <cell r="C3245" t="str">
            <v>NSE</v>
          </cell>
          <cell r="D3245" t="str">
            <v>A00</v>
          </cell>
          <cell r="E3245" t="str">
            <v>FTE</v>
          </cell>
          <cell r="F3245" t="str">
            <v>T</v>
          </cell>
          <cell r="G3245" t="str">
            <v>TOTAL</v>
          </cell>
          <cell r="H3245" t="str">
            <v>RSE</v>
          </cell>
          <cell r="J3245" t="str">
            <v>:</v>
          </cell>
          <cell r="K3245" t="str">
            <v>MS</v>
          </cell>
          <cell r="M3245" t="str">
            <v>V</v>
          </cell>
          <cell r="N3245">
            <v>38672.655671296299</v>
          </cell>
          <cell r="O3245" t="str">
            <v>gchateaug</v>
          </cell>
          <cell r="P3245">
            <v>38681.435949074075</v>
          </cell>
        </row>
        <row r="3246">
          <cell r="A3246" t="str">
            <v>1984</v>
          </cell>
          <cell r="B3246" t="str">
            <v>SI</v>
          </cell>
          <cell r="C3246" t="str">
            <v>SSH</v>
          </cell>
          <cell r="D3246" t="str">
            <v>A00</v>
          </cell>
          <cell r="E3246" t="str">
            <v>FTE</v>
          </cell>
          <cell r="F3246" t="str">
            <v>T</v>
          </cell>
          <cell r="G3246" t="str">
            <v>TOTAL</v>
          </cell>
          <cell r="H3246" t="str">
            <v>RSE</v>
          </cell>
          <cell r="J3246" t="str">
            <v>:</v>
          </cell>
          <cell r="K3246" t="str">
            <v>MS</v>
          </cell>
          <cell r="M3246" t="str">
            <v>V</v>
          </cell>
          <cell r="N3246">
            <v>38672.655671296299</v>
          </cell>
          <cell r="O3246" t="str">
            <v>gchateaug</v>
          </cell>
          <cell r="P3246">
            <v>38681.435949074075</v>
          </cell>
        </row>
        <row r="3247">
          <cell r="A3247" t="str">
            <v>1984</v>
          </cell>
          <cell r="B3247" t="str">
            <v>SK</v>
          </cell>
          <cell r="C3247" t="str">
            <v>SSH</v>
          </cell>
          <cell r="D3247" t="str">
            <v>A00</v>
          </cell>
          <cell r="E3247" t="str">
            <v>FTE</v>
          </cell>
          <cell r="F3247" t="str">
            <v>T</v>
          </cell>
          <cell r="G3247" t="str">
            <v>TOTAL</v>
          </cell>
          <cell r="H3247" t="str">
            <v>RSE</v>
          </cell>
          <cell r="J3247" t="str">
            <v>:</v>
          </cell>
          <cell r="K3247" t="str">
            <v>MS</v>
          </cell>
          <cell r="M3247" t="str">
            <v>V</v>
          </cell>
          <cell r="N3247">
            <v>38672.655671296299</v>
          </cell>
          <cell r="O3247" t="str">
            <v>gchateaug</v>
          </cell>
          <cell r="P3247">
            <v>38681.435949074075</v>
          </cell>
        </row>
        <row r="3248">
          <cell r="A3248" t="str">
            <v>1984</v>
          </cell>
          <cell r="B3248" t="str">
            <v>SK</v>
          </cell>
          <cell r="C3248" t="str">
            <v>NSE</v>
          </cell>
          <cell r="D3248" t="str">
            <v>A00</v>
          </cell>
          <cell r="E3248" t="str">
            <v>FTE</v>
          </cell>
          <cell r="F3248" t="str">
            <v>T</v>
          </cell>
          <cell r="G3248" t="str">
            <v>TOTAL</v>
          </cell>
          <cell r="H3248" t="str">
            <v>RSE</v>
          </cell>
          <cell r="J3248" t="str">
            <v>:</v>
          </cell>
          <cell r="K3248" t="str">
            <v>MS</v>
          </cell>
          <cell r="M3248" t="str">
            <v>V</v>
          </cell>
          <cell r="N3248">
            <v>38672.655671296299</v>
          </cell>
          <cell r="O3248" t="str">
            <v>gchateaug</v>
          </cell>
          <cell r="P3248">
            <v>38681.435949074075</v>
          </cell>
        </row>
        <row r="3249">
          <cell r="A3249" t="str">
            <v>1984</v>
          </cell>
          <cell r="B3249" t="str">
            <v>BG</v>
          </cell>
          <cell r="C3249" t="str">
            <v>NSE</v>
          </cell>
          <cell r="D3249" t="str">
            <v>A00</v>
          </cell>
          <cell r="E3249" t="str">
            <v>FTE</v>
          </cell>
          <cell r="F3249" t="str">
            <v>T</v>
          </cell>
          <cell r="G3249" t="str">
            <v>TOTAL</v>
          </cell>
          <cell r="H3249" t="str">
            <v>RSE</v>
          </cell>
          <cell r="J3249" t="str">
            <v>:</v>
          </cell>
          <cell r="K3249" t="str">
            <v>MS</v>
          </cell>
          <cell r="M3249" t="str">
            <v>V</v>
          </cell>
          <cell r="N3249">
            <v>38672.655671296299</v>
          </cell>
          <cell r="O3249" t="str">
            <v>gchateaug</v>
          </cell>
          <cell r="P3249">
            <v>38681.435925925929</v>
          </cell>
        </row>
        <row r="3250">
          <cell r="A3250" t="str">
            <v>1984</v>
          </cell>
          <cell r="B3250" t="str">
            <v>PT</v>
          </cell>
          <cell r="C3250" t="str">
            <v>NSE</v>
          </cell>
          <cell r="D3250" t="str">
            <v>A00</v>
          </cell>
          <cell r="E3250" t="str">
            <v>FTE</v>
          </cell>
          <cell r="F3250" t="str">
            <v>T</v>
          </cell>
          <cell r="G3250" t="str">
            <v>TOTAL</v>
          </cell>
          <cell r="H3250" t="str">
            <v>RSE</v>
          </cell>
          <cell r="J3250" t="str">
            <v>:</v>
          </cell>
          <cell r="K3250" t="str">
            <v>MS</v>
          </cell>
          <cell r="M3250" t="str">
            <v>V</v>
          </cell>
          <cell r="N3250">
            <v>38672.655671296299</v>
          </cell>
          <cell r="O3250" t="str">
            <v>gchateaug</v>
          </cell>
          <cell r="P3250">
            <v>38681.435949074075</v>
          </cell>
        </row>
        <row r="3251">
          <cell r="A3251" t="str">
            <v>1984</v>
          </cell>
          <cell r="B3251" t="str">
            <v>PT</v>
          </cell>
          <cell r="C3251" t="str">
            <v>SSH</v>
          </cell>
          <cell r="D3251" t="str">
            <v>A00</v>
          </cell>
          <cell r="E3251" t="str">
            <v>FTE</v>
          </cell>
          <cell r="F3251" t="str">
            <v>T</v>
          </cell>
          <cell r="G3251" t="str">
            <v>TOTAL</v>
          </cell>
          <cell r="H3251" t="str">
            <v>RSE</v>
          </cell>
          <cell r="J3251" t="str">
            <v>:</v>
          </cell>
          <cell r="K3251" t="str">
            <v>MS</v>
          </cell>
          <cell r="M3251" t="str">
            <v>V</v>
          </cell>
          <cell r="N3251">
            <v>38672.655671296299</v>
          </cell>
          <cell r="O3251" t="str">
            <v>gchateaug</v>
          </cell>
          <cell r="P3251">
            <v>38681.435949074075</v>
          </cell>
        </row>
        <row r="3252">
          <cell r="A3252" t="str">
            <v>1984</v>
          </cell>
          <cell r="B3252" t="str">
            <v>CY</v>
          </cell>
          <cell r="C3252" t="str">
            <v>SSH</v>
          </cell>
          <cell r="D3252" t="str">
            <v>A00</v>
          </cell>
          <cell r="E3252" t="str">
            <v>FTE</v>
          </cell>
          <cell r="F3252" t="str">
            <v>T</v>
          </cell>
          <cell r="G3252" t="str">
            <v>TOTAL</v>
          </cell>
          <cell r="H3252" t="str">
            <v>RSE</v>
          </cell>
          <cell r="J3252" t="str">
            <v>:</v>
          </cell>
          <cell r="K3252" t="str">
            <v>MS</v>
          </cell>
          <cell r="M3252" t="str">
            <v>V</v>
          </cell>
          <cell r="N3252">
            <v>38672.655671296299</v>
          </cell>
          <cell r="O3252" t="str">
            <v>gchateaug</v>
          </cell>
          <cell r="P3252">
            <v>38681.435925925929</v>
          </cell>
        </row>
        <row r="3253">
          <cell r="A3253" t="str">
            <v>1984</v>
          </cell>
          <cell r="B3253" t="str">
            <v>CY</v>
          </cell>
          <cell r="C3253" t="str">
            <v>NSE</v>
          </cell>
          <cell r="D3253" t="str">
            <v>A00</v>
          </cell>
          <cell r="E3253" t="str">
            <v>FTE</v>
          </cell>
          <cell r="F3253" t="str">
            <v>T</v>
          </cell>
          <cell r="G3253" t="str">
            <v>TOTAL</v>
          </cell>
          <cell r="H3253" t="str">
            <v>RSE</v>
          </cell>
          <cell r="J3253" t="str">
            <v>:</v>
          </cell>
          <cell r="K3253" t="str">
            <v>MS</v>
          </cell>
          <cell r="M3253" t="str">
            <v>V</v>
          </cell>
          <cell r="N3253">
            <v>38672.655671296299</v>
          </cell>
          <cell r="O3253" t="str">
            <v>gchateaug</v>
          </cell>
          <cell r="P3253">
            <v>38681.435925925929</v>
          </cell>
        </row>
        <row r="3254">
          <cell r="A3254" t="str">
            <v>1984</v>
          </cell>
          <cell r="B3254" t="str">
            <v>CZ</v>
          </cell>
          <cell r="C3254" t="str">
            <v>SSH</v>
          </cell>
          <cell r="D3254" t="str">
            <v>A00</v>
          </cell>
          <cell r="E3254" t="str">
            <v>FTE</v>
          </cell>
          <cell r="F3254" t="str">
            <v>T</v>
          </cell>
          <cell r="G3254" t="str">
            <v>TOTAL</v>
          </cell>
          <cell r="H3254" t="str">
            <v>RSE</v>
          </cell>
          <cell r="J3254" t="str">
            <v>:</v>
          </cell>
          <cell r="K3254" t="str">
            <v>MS</v>
          </cell>
          <cell r="M3254" t="str">
            <v>V</v>
          </cell>
          <cell r="N3254">
            <v>38672.655671296299</v>
          </cell>
          <cell r="O3254" t="str">
            <v>gchateaug</v>
          </cell>
          <cell r="P3254">
            <v>38681.435925925929</v>
          </cell>
        </row>
        <row r="3255">
          <cell r="A3255" t="str">
            <v>1984</v>
          </cell>
          <cell r="B3255" t="str">
            <v>CZ</v>
          </cell>
          <cell r="C3255" t="str">
            <v>NSE</v>
          </cell>
          <cell r="D3255" t="str">
            <v>A00</v>
          </cell>
          <cell r="E3255" t="str">
            <v>FTE</v>
          </cell>
          <cell r="F3255" t="str">
            <v>T</v>
          </cell>
          <cell r="G3255" t="str">
            <v>TOTAL</v>
          </cell>
          <cell r="H3255" t="str">
            <v>RSE</v>
          </cell>
          <cell r="J3255" t="str">
            <v>:</v>
          </cell>
          <cell r="K3255" t="str">
            <v>MS</v>
          </cell>
          <cell r="M3255" t="str">
            <v>V</v>
          </cell>
          <cell r="N3255">
            <v>38672.655671296299</v>
          </cell>
          <cell r="O3255" t="str">
            <v>gchateaug</v>
          </cell>
          <cell r="P3255">
            <v>38681.435925925929</v>
          </cell>
        </row>
      </sheetData>
      <sheetData sheetId="2" refreshError="1"/>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 # Enterprises"/>
      <sheetName val="93 # Employees"/>
      <sheetName val="93 # Turnover"/>
      <sheetName val="93 RD"/>
      <sheetName val="93 GFCF"/>
      <sheetName val="93 PROF"/>
      <sheetName val="93 CUFI"/>
      <sheetName val="92 # Enterprises"/>
      <sheetName val="92 EMP "/>
      <sheetName val="92 Production"/>
      <sheetName val="92 Turn"/>
      <sheetName val="92 WS"/>
      <sheetName val="92 RD"/>
      <sheetName val="92 # Researchers"/>
      <sheetName val="92 GFCF"/>
      <sheetName val="92 Export"/>
      <sheetName val="92 Import"/>
      <sheetName val="92 PROF"/>
      <sheetName val="92 CUFI"/>
      <sheetName val="91 # of Enterpri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B1" t="str">
            <v xml:space="preserve">      Questionnaire on the industrial activity of national firms' foreign affiliates (option B: ISIC Rev. 2)                                                                                                                                           </v>
          </cell>
          <cell r="N1" t="str">
            <v>Basic unit: o  Enterprise o  Establishment</v>
          </cell>
        </row>
        <row r="2">
          <cell r="B2" t="str">
            <v xml:space="preserve">    COUNTRY:</v>
          </cell>
          <cell r="D2" t="str">
            <v>Japan</v>
          </cell>
          <cell r="F2" t="str">
            <v>YEAR:</v>
          </cell>
          <cell r="G2">
            <v>1991</v>
          </cell>
          <cell r="H2" t="str">
            <v xml:space="preserve">VARIABLE  . .   :                                                                                                                 </v>
          </cell>
          <cell r="I2" t="str">
            <v>Number of enterprises</v>
          </cell>
          <cell r="L2" t="str">
            <v>UNIT:</v>
          </cell>
        </row>
        <row r="3">
          <cell r="C3" t="str">
            <v>Classif.</v>
          </cell>
          <cell r="D3" t="str">
            <v>Level of</v>
          </cell>
          <cell r="F3" t="str">
            <v>COUNTRY OF LOCATION</v>
          </cell>
        </row>
        <row r="4">
          <cell r="C4" t="str">
            <v>ISIC   Rev. 2</v>
          </cell>
          <cell r="D4" t="str">
            <v>ownership*</v>
          </cell>
          <cell r="E4" t="str">
            <v>TOTAL</v>
          </cell>
          <cell r="F4" t="str">
            <v>UNITED STATES</v>
          </cell>
          <cell r="G4" t="str">
            <v>JAPAN</v>
          </cell>
          <cell r="H4" t="str">
            <v>TOTAL EU             (15 countries)</v>
          </cell>
          <cell r="I4" t="str">
            <v>UNITED KINGDOM</v>
          </cell>
          <cell r="J4" t="str">
            <v>GERMANY</v>
          </cell>
          <cell r="K4" t="str">
            <v>FRANCE</v>
          </cell>
          <cell r="L4" t="str">
            <v>Central &amp; Eastern EUROPE</v>
          </cell>
          <cell r="M4" t="str">
            <v>ASIA               (exc. Japan)</v>
          </cell>
          <cell r="N4" t="str">
            <v>LATIN          AMERICA</v>
          </cell>
        </row>
        <row r="5">
          <cell r="A5">
            <v>1</v>
          </cell>
          <cell r="B5" t="str">
            <v>MINING &amp; QUARRYING</v>
          </cell>
          <cell r="C5">
            <v>2</v>
          </cell>
        </row>
        <row r="7">
          <cell r="A7">
            <v>2</v>
          </cell>
          <cell r="B7" t="str">
            <v>MANUFACTURING</v>
          </cell>
          <cell r="C7">
            <v>3</v>
          </cell>
        </row>
        <row r="8">
          <cell r="B8" t="str">
            <v>INDUSTRIES</v>
          </cell>
        </row>
        <row r="9">
          <cell r="A9">
            <v>3</v>
          </cell>
          <cell r="B9" t="str">
            <v>Food, beverages and</v>
          </cell>
          <cell r="C9">
            <v>31</v>
          </cell>
        </row>
        <row r="10">
          <cell r="B10" t="str">
            <v>tobacco</v>
          </cell>
        </row>
        <row r="11">
          <cell r="A11">
            <v>4</v>
          </cell>
          <cell r="B11" t="str">
            <v>Textiles, clothing,</v>
          </cell>
          <cell r="C11">
            <v>32</v>
          </cell>
        </row>
        <row r="12">
          <cell r="B12" t="str">
            <v>leather and footwear</v>
          </cell>
        </row>
        <row r="13">
          <cell r="A13">
            <v>5</v>
          </cell>
          <cell r="B13" t="str">
            <v>Wood and furniture</v>
          </cell>
          <cell r="C13">
            <v>33</v>
          </cell>
        </row>
        <row r="15">
          <cell r="A15">
            <v>6</v>
          </cell>
          <cell r="B15" t="str">
            <v>Paper, printing and</v>
          </cell>
          <cell r="C15">
            <v>34</v>
          </cell>
        </row>
        <row r="16">
          <cell r="B16" t="str">
            <v>publishing</v>
          </cell>
        </row>
        <row r="17">
          <cell r="A17">
            <v>7</v>
          </cell>
          <cell r="B17" t="str">
            <v>Chemicals, rubber and</v>
          </cell>
          <cell r="C17">
            <v>35</v>
          </cell>
        </row>
        <row r="18">
          <cell r="B18" t="str">
            <v>plastics products</v>
          </cell>
        </row>
        <row r="19">
          <cell r="A19">
            <v>8</v>
          </cell>
          <cell r="B19" t="str">
            <v>of which: Chemical</v>
          </cell>
          <cell r="C19">
            <v>351</v>
          </cell>
        </row>
        <row r="20">
          <cell r="B20" t="str">
            <v>products</v>
          </cell>
          <cell r="C20" t="str">
            <v>+352</v>
          </cell>
        </row>
        <row r="21">
          <cell r="A21" t="str">
            <v>8a.</v>
          </cell>
          <cell r="B21" t="str">
            <v>--of which: Pharma-</v>
          </cell>
          <cell r="C21">
            <v>3522</v>
          </cell>
        </row>
        <row r="22">
          <cell r="B22" t="str">
            <v>ceuticals</v>
          </cell>
        </row>
        <row r="23">
          <cell r="A23">
            <v>9</v>
          </cell>
          <cell r="B23" t="str">
            <v xml:space="preserve">of which: Refined </v>
          </cell>
          <cell r="C23" t="str">
            <v>353</v>
          </cell>
        </row>
        <row r="24">
          <cell r="B24" t="str">
            <v>petroleum and prod.</v>
          </cell>
          <cell r="C24" t="str">
            <v>+354</v>
          </cell>
        </row>
        <row r="25">
          <cell r="A25">
            <v>10</v>
          </cell>
          <cell r="B25" t="str">
            <v>of which: Rubber and</v>
          </cell>
          <cell r="C25">
            <v>355</v>
          </cell>
        </row>
        <row r="26">
          <cell r="B26" t="str">
            <v>plastics products</v>
          </cell>
          <cell r="C26" t="str">
            <v>+356</v>
          </cell>
        </row>
        <row r="27">
          <cell r="A27">
            <v>11</v>
          </cell>
          <cell r="B27" t="str">
            <v>Non-metallic mineral</v>
          </cell>
          <cell r="C27">
            <v>36</v>
          </cell>
        </row>
        <row r="28">
          <cell r="B28" t="str">
            <v>products</v>
          </cell>
        </row>
        <row r="29">
          <cell r="A29">
            <v>12</v>
          </cell>
          <cell r="B29" t="str">
            <v>Basic metals</v>
          </cell>
          <cell r="C29">
            <v>37</v>
          </cell>
        </row>
        <row r="31">
          <cell r="A31">
            <v>13</v>
          </cell>
          <cell r="B31" t="str">
            <v>Fabricated metal prod.,</v>
          </cell>
          <cell r="C31">
            <v>38</v>
          </cell>
        </row>
        <row r="32">
          <cell r="B32" t="str">
            <v>machinery &amp; equipment</v>
          </cell>
        </row>
        <row r="33">
          <cell r="A33">
            <v>14</v>
          </cell>
          <cell r="B33" t="str">
            <v>of which: Non-electrical</v>
          </cell>
          <cell r="C33" t="str">
            <v>382-</v>
          </cell>
        </row>
        <row r="34">
          <cell r="B34" t="str">
            <v>mach. (exc. computers)</v>
          </cell>
          <cell r="C34" t="str">
            <v>3825</v>
          </cell>
        </row>
        <row r="35">
          <cell r="A35">
            <v>15</v>
          </cell>
          <cell r="B35" t="str">
            <v>of which: Computers</v>
          </cell>
          <cell r="C35">
            <v>3825</v>
          </cell>
        </row>
        <row r="36">
          <cell r="B36" t="str">
            <v>and office machinery</v>
          </cell>
        </row>
        <row r="37">
          <cell r="A37">
            <v>16</v>
          </cell>
          <cell r="B37" t="str">
            <v>of which: Electrical and</v>
          </cell>
          <cell r="C37">
            <v>383</v>
          </cell>
        </row>
        <row r="38">
          <cell r="B38" t="str">
            <v>electronic equipment</v>
          </cell>
        </row>
        <row r="39">
          <cell r="A39" t="str">
            <v>16a.</v>
          </cell>
          <cell r="B39" t="str">
            <v>--of which: Electronic</v>
          </cell>
          <cell r="C39">
            <v>3832</v>
          </cell>
        </row>
        <row r="40">
          <cell r="B40" t="str">
            <v>equipment</v>
          </cell>
        </row>
        <row r="41">
          <cell r="A41" t="str">
            <v>16b.</v>
          </cell>
          <cell r="B41" t="str">
            <v>--of which: Electrical</v>
          </cell>
          <cell r="C41">
            <v>383</v>
          </cell>
        </row>
        <row r="42">
          <cell r="B42" t="str">
            <v>machinery</v>
          </cell>
          <cell r="C42" t="str">
            <v>-3832</v>
          </cell>
        </row>
        <row r="43">
          <cell r="A43">
            <v>17</v>
          </cell>
          <cell r="B43" t="str">
            <v>of which: transport</v>
          </cell>
          <cell r="C43">
            <v>384</v>
          </cell>
        </row>
        <row r="44">
          <cell r="B44" t="str">
            <v>equipment</v>
          </cell>
        </row>
        <row r="45">
          <cell r="A45" t="str">
            <v>17a.</v>
          </cell>
          <cell r="B45" t="str">
            <v>--of which:  Shipbuilding</v>
          </cell>
          <cell r="C45">
            <v>3841</v>
          </cell>
        </row>
        <row r="46">
          <cell r="B46" t="str">
            <v>and repairing</v>
          </cell>
        </row>
        <row r="47">
          <cell r="A47" t="str">
            <v>17b.</v>
          </cell>
          <cell r="B47" t="str">
            <v>--of which:  Motor</v>
          </cell>
          <cell r="C47">
            <v>3843</v>
          </cell>
        </row>
        <row r="48">
          <cell r="B48" t="str">
            <v>vehicles</v>
          </cell>
        </row>
        <row r="49">
          <cell r="A49" t="str">
            <v>17c.</v>
          </cell>
          <cell r="B49" t="str">
            <v>--of which : Aircraft</v>
          </cell>
          <cell r="C49">
            <v>3845</v>
          </cell>
        </row>
        <row r="50">
          <cell r="B50" t="str">
            <v>and spacecraft</v>
          </cell>
        </row>
        <row r="51">
          <cell r="A51">
            <v>18</v>
          </cell>
          <cell r="B51" t="str">
            <v>of which: Scientific</v>
          </cell>
          <cell r="C51">
            <v>385</v>
          </cell>
        </row>
        <row r="52">
          <cell r="B52" t="str">
            <v>instruments</v>
          </cell>
        </row>
        <row r="53">
          <cell r="A53">
            <v>19</v>
          </cell>
          <cell r="B53" t="str">
            <v>Other manufacturing</v>
          </cell>
          <cell r="C53">
            <v>39</v>
          </cell>
        </row>
        <row r="54">
          <cell r="B54" t="str">
            <v>industries</v>
          </cell>
        </row>
        <row r="55">
          <cell r="A55">
            <v>20</v>
          </cell>
          <cell r="B55" t="str">
            <v>CONSTRUCTION, ELEC-</v>
          </cell>
          <cell r="C55" t="str">
            <v>4+5</v>
          </cell>
        </row>
        <row r="56">
          <cell r="B56" t="str">
            <v>TRICITY, GAS, WATER</v>
          </cell>
        </row>
        <row r="57">
          <cell r="A57">
            <v>21</v>
          </cell>
          <cell r="B57" t="str">
            <v>TRADE, HOTELS AND</v>
          </cell>
          <cell r="C57">
            <v>6</v>
          </cell>
        </row>
        <row r="58">
          <cell r="B58" t="str">
            <v>RESTAURANTS</v>
          </cell>
        </row>
        <row r="59">
          <cell r="A59">
            <v>22</v>
          </cell>
          <cell r="B59" t="str">
            <v>FINACE, INSURANCE,</v>
          </cell>
          <cell r="C59">
            <v>8</v>
          </cell>
        </row>
        <row r="60">
          <cell r="B60" t="str">
            <v>BUSINESS SERVICES</v>
          </cell>
        </row>
        <row r="61">
          <cell r="A61">
            <v>23</v>
          </cell>
          <cell r="B61" t="str">
            <v>OTHER ACT.(transport,</v>
          </cell>
          <cell r="C61" t="str">
            <v>7+9</v>
          </cell>
        </row>
        <row r="62">
          <cell r="B62" t="str">
            <v>comm., services nec)</v>
          </cell>
        </row>
        <row r="63">
          <cell r="A63">
            <v>24</v>
          </cell>
          <cell r="B63" t="str">
            <v>GRAND TOTAL</v>
          </cell>
          <cell r="C63" t="str">
            <v>2/9</v>
          </cell>
        </row>
        <row r="64">
          <cell r="B64" t="str">
            <v>(1+2+20+21+22+23)</v>
          </cell>
        </row>
        <row r="65">
          <cell r="B65" t="str">
            <v>TEST 1 : GD TOTAL</v>
          </cell>
        </row>
        <row r="66">
          <cell r="B66" t="str">
            <v>TEST 2 : MANUFACTURIER</v>
          </cell>
        </row>
        <row r="67">
          <cell r="B67" t="str">
            <v>TEST 3 : I38</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notes"/>
      <sheetName val="A.2.1-PPS95"/>
      <sheetName val="A.2.1-NC"/>
      <sheetName val="rd_cec"/>
      <sheetName val="GDP defl PPS95"/>
      <sheetName val="34-flag"/>
      <sheetName val="34"/>
      <sheetName val="BSTS-2000"/>
      <sheetName val="source111-flag"/>
      <sheetName val="111"/>
      <sheetName val="119-flag"/>
      <sheetName val="119"/>
      <sheetName val="REIST99"/>
      <sheetName val="UNESCO - YB"/>
      <sheetName val="nat"/>
      <sheetName val="RICYT"/>
      <sheetName val="Malaysia"/>
      <sheetName val="Singapore"/>
      <sheetName val="Thailand"/>
      <sheetName val="GERDPPS1995"/>
      <sheetName val="GERDNC"/>
      <sheetName val="GERDrawdata"/>
      <sheetName val="GDPdeflator"/>
      <sheetName val="PPSrate1995"/>
      <sheetName val="EstimationformulaJB"/>
      <sheetName val="MSTI011FOOTNOTES"/>
      <sheetName val="EstimationformulaJB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NUTS0</v>
          </cell>
          <cell r="B2" t="str">
            <v>val1985</v>
          </cell>
          <cell r="C2" t="str">
            <v>val1986</v>
          </cell>
          <cell r="D2" t="str">
            <v>val1987</v>
          </cell>
          <cell r="E2" t="str">
            <v>val1988</v>
          </cell>
          <cell r="F2" t="str">
            <v>val1989</v>
          </cell>
          <cell r="G2" t="str">
            <v>val1990</v>
          </cell>
          <cell r="H2" t="str">
            <v>val1991</v>
          </cell>
          <cell r="I2" t="str">
            <v>val1992</v>
          </cell>
          <cell r="J2" t="str">
            <v>val1993</v>
          </cell>
          <cell r="K2" t="str">
            <v>val1994</v>
          </cell>
          <cell r="L2" t="str">
            <v>val1995</v>
          </cell>
          <cell r="M2" t="str">
            <v>val1996</v>
          </cell>
          <cell r="N2" t="str">
            <v>val1997</v>
          </cell>
        </row>
        <row r="3">
          <cell r="A3" t="str">
            <v>EUR15</v>
          </cell>
          <cell r="B3">
            <v>0</v>
          </cell>
          <cell r="C3">
            <v>0</v>
          </cell>
          <cell r="D3">
            <v>0</v>
          </cell>
          <cell r="E3">
            <v>0</v>
          </cell>
          <cell r="F3">
            <v>0</v>
          </cell>
          <cell r="G3">
            <v>0</v>
          </cell>
          <cell r="H3">
            <v>0</v>
          </cell>
          <cell r="I3">
            <v>0</v>
          </cell>
          <cell r="J3">
            <v>0</v>
          </cell>
          <cell r="K3">
            <v>0</v>
          </cell>
          <cell r="L3">
            <v>0</v>
          </cell>
          <cell r="M3">
            <v>0</v>
          </cell>
        </row>
        <row r="4">
          <cell r="A4" t="str">
            <v>B</v>
          </cell>
          <cell r="B4">
            <v>79831.7</v>
          </cell>
          <cell r="C4">
            <v>83728</v>
          </cell>
          <cell r="D4">
            <v>87789</v>
          </cell>
          <cell r="E4">
            <v>91265</v>
          </cell>
          <cell r="F4">
            <v>102438</v>
          </cell>
          <cell r="G4">
            <v>0</v>
          </cell>
          <cell r="H4">
            <v>112065</v>
          </cell>
          <cell r="I4">
            <v>0</v>
          </cell>
          <cell r="J4">
            <v>116773</v>
          </cell>
          <cell r="K4">
            <v>121493</v>
          </cell>
          <cell r="L4">
            <v>127725</v>
          </cell>
          <cell r="M4">
            <v>0</v>
          </cell>
        </row>
        <row r="5">
          <cell r="A5" t="str">
            <v>DK</v>
          </cell>
          <cell r="B5">
            <v>7691.8</v>
          </cell>
          <cell r="C5">
            <v>8813</v>
          </cell>
          <cell r="D5">
            <v>9931</v>
          </cell>
          <cell r="E5">
            <v>10913</v>
          </cell>
          <cell r="F5">
            <v>11893</v>
          </cell>
          <cell r="G5">
            <v>12996</v>
          </cell>
          <cell r="H5">
            <v>14101</v>
          </cell>
          <cell r="I5">
            <v>14897</v>
          </cell>
          <cell r="J5">
            <v>15695</v>
          </cell>
          <cell r="K5">
            <v>0</v>
          </cell>
          <cell r="L5">
            <v>18543</v>
          </cell>
          <cell r="M5">
            <v>20399</v>
          </cell>
        </row>
        <row r="6">
          <cell r="A6" t="str">
            <v>D</v>
          </cell>
          <cell r="B6">
            <v>49519</v>
          </cell>
          <cell r="C6">
            <v>53320</v>
          </cell>
          <cell r="D6">
            <v>57241</v>
          </cell>
          <cell r="E6">
            <v>60117</v>
          </cell>
          <cell r="F6">
            <v>63872</v>
          </cell>
          <cell r="G6">
            <v>66724</v>
          </cell>
          <cell r="H6">
            <v>74518</v>
          </cell>
          <cell r="I6">
            <v>76355</v>
          </cell>
          <cell r="J6">
            <v>76721</v>
          </cell>
          <cell r="K6">
            <v>77323</v>
          </cell>
          <cell r="L6">
            <v>79520</v>
          </cell>
          <cell r="M6">
            <v>80710</v>
          </cell>
        </row>
        <row r="7">
          <cell r="A7" t="str">
            <v>EL</v>
          </cell>
          <cell r="B7">
            <v>0</v>
          </cell>
          <cell r="C7">
            <v>18330</v>
          </cell>
          <cell r="D7">
            <v>0</v>
          </cell>
          <cell r="E7">
            <v>27587</v>
          </cell>
          <cell r="F7">
            <v>40997</v>
          </cell>
          <cell r="G7">
            <v>0</v>
          </cell>
          <cell r="H7">
            <v>59507</v>
          </cell>
          <cell r="I7">
            <v>0</v>
          </cell>
          <cell r="J7">
            <v>100458</v>
          </cell>
          <cell r="K7">
            <v>0</v>
          </cell>
          <cell r="L7">
            <v>0</v>
          </cell>
          <cell r="M7">
            <v>0</v>
          </cell>
        </row>
        <row r="8">
          <cell r="A8" t="str">
            <v>E</v>
          </cell>
          <cell r="B8">
            <v>155341</v>
          </cell>
          <cell r="C8">
            <v>197676</v>
          </cell>
          <cell r="D8">
            <v>229886</v>
          </cell>
          <cell r="E8">
            <v>287689</v>
          </cell>
          <cell r="F8">
            <v>339324</v>
          </cell>
          <cell r="G8">
            <v>425830</v>
          </cell>
          <cell r="H8">
            <v>479372</v>
          </cell>
          <cell r="I8">
            <v>539918</v>
          </cell>
          <cell r="J8">
            <v>557403</v>
          </cell>
          <cell r="K8">
            <v>548154</v>
          </cell>
          <cell r="L8">
            <v>590686</v>
          </cell>
          <cell r="M8">
            <v>630752</v>
          </cell>
        </row>
        <row r="9">
          <cell r="A9" t="str">
            <v>F</v>
          </cell>
          <cell r="B9">
            <v>0</v>
          </cell>
          <cell r="C9">
            <v>0</v>
          </cell>
          <cell r="D9">
            <v>0</v>
          </cell>
          <cell r="E9">
            <v>0</v>
          </cell>
          <cell r="F9">
            <v>0</v>
          </cell>
          <cell r="G9">
            <v>0</v>
          </cell>
          <cell r="H9">
            <v>163092</v>
          </cell>
          <cell r="I9">
            <v>169376</v>
          </cell>
          <cell r="J9">
            <v>173720</v>
          </cell>
          <cell r="K9">
            <v>175561</v>
          </cell>
          <cell r="L9">
            <v>179093</v>
          </cell>
          <cell r="M9">
            <v>182589</v>
          </cell>
        </row>
        <row r="10">
          <cell r="A10" t="str">
            <v>IRL</v>
          </cell>
          <cell r="B10">
            <v>145.5</v>
          </cell>
          <cell r="C10">
            <v>168</v>
          </cell>
          <cell r="D10">
            <v>181</v>
          </cell>
          <cell r="E10">
            <v>189</v>
          </cell>
          <cell r="F10">
            <v>215</v>
          </cell>
          <cell r="G10">
            <v>244</v>
          </cell>
          <cell r="H10">
            <v>289</v>
          </cell>
          <cell r="I10">
            <v>318</v>
          </cell>
          <cell r="J10">
            <v>404</v>
          </cell>
          <cell r="K10">
            <v>485</v>
          </cell>
          <cell r="L10">
            <v>564</v>
          </cell>
          <cell r="M10">
            <v>0</v>
          </cell>
        </row>
        <row r="11">
          <cell r="A11" t="str">
            <v>I</v>
          </cell>
          <cell r="B11">
            <v>9132.9</v>
          </cell>
          <cell r="C11">
            <v>10189.1</v>
          </cell>
          <cell r="D11">
            <v>11696</v>
          </cell>
          <cell r="E11">
            <v>13281.3</v>
          </cell>
          <cell r="F11">
            <v>14800.7</v>
          </cell>
          <cell r="G11">
            <v>17001.2</v>
          </cell>
          <cell r="H11">
            <v>17657.3</v>
          </cell>
          <cell r="I11">
            <v>17958</v>
          </cell>
          <cell r="J11">
            <v>18189.2</v>
          </cell>
          <cell r="K11">
            <v>17388.900000000001</v>
          </cell>
          <cell r="L11">
            <v>17863.900000000001</v>
          </cell>
          <cell r="M11">
            <v>19248.7</v>
          </cell>
        </row>
        <row r="12">
          <cell r="A12" t="str">
            <v>L</v>
          </cell>
          <cell r="B12">
            <v>0</v>
          </cell>
          <cell r="C12">
            <v>0</v>
          </cell>
          <cell r="D12">
            <v>0</v>
          </cell>
          <cell r="E12">
            <v>0</v>
          </cell>
          <cell r="F12">
            <v>0</v>
          </cell>
          <cell r="G12">
            <v>0</v>
          </cell>
          <cell r="H12">
            <v>0</v>
          </cell>
          <cell r="I12">
            <v>0</v>
          </cell>
          <cell r="J12">
            <v>0</v>
          </cell>
          <cell r="K12">
            <v>0</v>
          </cell>
          <cell r="L12">
            <v>0</v>
          </cell>
          <cell r="M12">
            <v>0</v>
          </cell>
        </row>
        <row r="13">
          <cell r="A13" t="str">
            <v>NL</v>
          </cell>
          <cell r="B13">
            <v>8748</v>
          </cell>
          <cell r="C13">
            <v>9533</v>
          </cell>
          <cell r="D13">
            <v>10040</v>
          </cell>
          <cell r="E13">
            <v>10163</v>
          </cell>
          <cell r="F13">
            <v>10273</v>
          </cell>
          <cell r="G13">
            <v>11108</v>
          </cell>
          <cell r="H13">
            <v>11115</v>
          </cell>
          <cell r="I13">
            <v>11186</v>
          </cell>
          <cell r="J13">
            <v>11647</v>
          </cell>
          <cell r="K13">
            <v>12486</v>
          </cell>
          <cell r="L13">
            <v>13251</v>
          </cell>
          <cell r="M13">
            <v>0</v>
          </cell>
        </row>
        <row r="14">
          <cell r="A14" t="str">
            <v>A</v>
          </cell>
          <cell r="B14">
            <v>17183</v>
          </cell>
          <cell r="C14">
            <v>0</v>
          </cell>
          <cell r="D14">
            <v>0</v>
          </cell>
          <cell r="E14">
            <v>0</v>
          </cell>
          <cell r="F14">
            <v>22967</v>
          </cell>
          <cell r="G14">
            <v>0</v>
          </cell>
          <cell r="H14">
            <v>0</v>
          </cell>
          <cell r="I14">
            <v>0</v>
          </cell>
          <cell r="J14">
            <v>31694</v>
          </cell>
          <cell r="K14">
            <v>0</v>
          </cell>
          <cell r="L14">
            <v>0</v>
          </cell>
          <cell r="M14">
            <v>0</v>
          </cell>
        </row>
        <row r="15">
          <cell r="A15" t="str">
            <v>P</v>
          </cell>
          <cell r="B15">
            <v>0</v>
          </cell>
          <cell r="C15">
            <v>19868</v>
          </cell>
          <cell r="D15">
            <v>0</v>
          </cell>
          <cell r="E15">
            <v>29911</v>
          </cell>
          <cell r="F15">
            <v>0</v>
          </cell>
          <cell r="G15">
            <v>52032</v>
          </cell>
          <cell r="H15">
            <v>0</v>
          </cell>
          <cell r="I15">
            <v>80398</v>
          </cell>
          <cell r="J15">
            <v>0</v>
          </cell>
          <cell r="K15">
            <v>0</v>
          </cell>
          <cell r="L15">
            <v>91879</v>
          </cell>
          <cell r="M15">
            <v>0</v>
          </cell>
        </row>
        <row r="16">
          <cell r="A16" t="str">
            <v>FIN</v>
          </cell>
          <cell r="B16">
            <v>0</v>
          </cell>
          <cell r="C16">
            <v>5961</v>
          </cell>
          <cell r="D16">
            <v>6792</v>
          </cell>
          <cell r="E16">
            <v>0</v>
          </cell>
          <cell r="F16">
            <v>8926</v>
          </cell>
          <cell r="G16">
            <v>9843</v>
          </cell>
          <cell r="H16">
            <v>10172</v>
          </cell>
          <cell r="I16">
            <v>10388</v>
          </cell>
          <cell r="J16">
            <v>10677</v>
          </cell>
          <cell r="K16">
            <v>11941</v>
          </cell>
          <cell r="L16">
            <v>12916</v>
          </cell>
          <cell r="M16">
            <v>14886</v>
          </cell>
        </row>
        <row r="17">
          <cell r="A17" t="str">
            <v>S</v>
          </cell>
          <cell r="B17">
            <v>0</v>
          </cell>
          <cell r="C17">
            <v>0</v>
          </cell>
          <cell r="D17">
            <v>30567</v>
          </cell>
          <cell r="E17">
            <v>0</v>
          </cell>
          <cell r="F17">
            <v>36273</v>
          </cell>
          <cell r="G17">
            <v>0</v>
          </cell>
          <cell r="H17">
            <v>41761</v>
          </cell>
          <cell r="I17">
            <v>0</v>
          </cell>
          <cell r="J17">
            <v>46221</v>
          </cell>
          <cell r="K17">
            <v>0</v>
          </cell>
          <cell r="L17">
            <v>59357</v>
          </cell>
          <cell r="M17">
            <v>0</v>
          </cell>
        </row>
        <row r="18">
          <cell r="A18" t="str">
            <v>UK</v>
          </cell>
          <cell r="B18">
            <v>8093</v>
          </cell>
          <cell r="C18">
            <v>8768</v>
          </cell>
          <cell r="D18">
            <v>9221</v>
          </cell>
          <cell r="E18">
            <v>10036</v>
          </cell>
          <cell r="F18">
            <v>11068</v>
          </cell>
          <cell r="G18">
            <v>11991</v>
          </cell>
          <cell r="H18">
            <v>12132</v>
          </cell>
          <cell r="I18">
            <v>12688</v>
          </cell>
          <cell r="J18">
            <v>13541</v>
          </cell>
          <cell r="K18">
            <v>14046</v>
          </cell>
          <cell r="L18">
            <v>14170</v>
          </cell>
          <cell r="M18">
            <v>14340</v>
          </cell>
        </row>
        <row r="19">
          <cell r="A19" t="str">
            <v>EFTA</v>
          </cell>
        </row>
        <row r="20">
          <cell r="A20" t="str">
            <v>CH</v>
          </cell>
        </row>
        <row r="21">
          <cell r="A21" t="str">
            <v>IS</v>
          </cell>
        </row>
        <row r="22">
          <cell r="A22" t="str">
            <v>NO</v>
          </cell>
        </row>
        <row r="23">
          <cell r="A23" t="str">
            <v>CAND</v>
          </cell>
        </row>
        <row r="24">
          <cell r="A24" t="str">
            <v>CZ</v>
          </cell>
          <cell r="L24">
            <v>13983</v>
          </cell>
          <cell r="M24">
            <v>16257</v>
          </cell>
          <cell r="N24">
            <v>19477</v>
          </cell>
        </row>
        <row r="25">
          <cell r="A25" t="str">
            <v>HU</v>
          </cell>
          <cell r="L25">
            <v>41201</v>
          </cell>
          <cell r="M25">
            <v>44889</v>
          </cell>
          <cell r="N25">
            <v>61749</v>
          </cell>
        </row>
        <row r="26">
          <cell r="A26" t="str">
            <v>PL</v>
          </cell>
          <cell r="L26">
            <v>0</v>
          </cell>
          <cell r="M26">
            <v>0</v>
          </cell>
          <cell r="N26">
            <v>0</v>
          </cell>
        </row>
        <row r="27">
          <cell r="A27" t="str">
            <v>SI</v>
          </cell>
          <cell r="L27">
            <v>37656</v>
          </cell>
          <cell r="M27">
            <v>36816</v>
          </cell>
          <cell r="N27">
            <v>41227</v>
          </cell>
        </row>
        <row r="28">
          <cell r="A28" t="str">
            <v>EE</v>
          </cell>
          <cell r="L28">
            <v>0</v>
          </cell>
          <cell r="M28">
            <v>0</v>
          </cell>
          <cell r="N28">
            <v>0</v>
          </cell>
        </row>
        <row r="29">
          <cell r="A29" t="str">
            <v>CY</v>
          </cell>
        </row>
        <row r="30">
          <cell r="A30" t="str">
            <v>BG</v>
          </cell>
          <cell r="L30">
            <v>0</v>
          </cell>
          <cell r="M30">
            <v>0</v>
          </cell>
          <cell r="N30">
            <v>0</v>
          </cell>
        </row>
        <row r="31">
          <cell r="A31" t="str">
            <v>RO</v>
          </cell>
          <cell r="L31">
            <v>0</v>
          </cell>
          <cell r="M31">
            <v>0</v>
          </cell>
          <cell r="N31">
            <v>0</v>
          </cell>
        </row>
        <row r="32">
          <cell r="A32" t="str">
            <v>SK</v>
          </cell>
          <cell r="L32">
            <v>5374</v>
          </cell>
          <cell r="M32">
            <v>5905</v>
          </cell>
          <cell r="N32">
            <v>7744</v>
          </cell>
        </row>
        <row r="33">
          <cell r="A33" t="str">
            <v>LV</v>
          </cell>
          <cell r="L33">
            <v>12.3</v>
          </cell>
          <cell r="M33">
            <v>13.1</v>
          </cell>
          <cell r="N33">
            <v>13.9</v>
          </cell>
        </row>
        <row r="34">
          <cell r="A34" t="str">
            <v>LT</v>
          </cell>
          <cell r="L34">
            <v>5374</v>
          </cell>
          <cell r="M34">
            <v>0</v>
          </cell>
          <cell r="N34">
            <v>0</v>
          </cell>
        </row>
        <row r="35">
          <cell r="A35" t="str">
            <v>OEC</v>
          </cell>
        </row>
        <row r="36">
          <cell r="A36" t="str">
            <v>AL</v>
          </cell>
        </row>
        <row r="37">
          <cell r="A37" t="str">
            <v>MT</v>
          </cell>
        </row>
        <row r="38">
          <cell r="A38" t="str">
            <v>RU</v>
          </cell>
        </row>
        <row r="39">
          <cell r="A39" t="str">
            <v>UA</v>
          </cell>
        </row>
        <row r="40">
          <cell r="A40" t="str">
            <v>TR</v>
          </cell>
        </row>
        <row r="41">
          <cell r="A41" t="str">
            <v>NAFTA</v>
          </cell>
        </row>
        <row r="42">
          <cell r="A42" t="str">
            <v>CA</v>
          </cell>
        </row>
        <row r="43">
          <cell r="A43" t="str">
            <v>MX</v>
          </cell>
        </row>
        <row r="44">
          <cell r="A44" t="str">
            <v>US</v>
          </cell>
        </row>
        <row r="45">
          <cell r="A45" t="str">
            <v>AR</v>
          </cell>
        </row>
        <row r="46">
          <cell r="A46" t="str">
            <v>BR</v>
          </cell>
        </row>
        <row r="47">
          <cell r="A47" t="str">
            <v>CL</v>
          </cell>
        </row>
        <row r="48">
          <cell r="A48" t="str">
            <v>VE</v>
          </cell>
        </row>
        <row r="49">
          <cell r="A49" t="str">
            <v>DAE</v>
          </cell>
        </row>
        <row r="50">
          <cell r="A50" t="str">
            <v>JP</v>
          </cell>
        </row>
        <row r="51">
          <cell r="A51" t="str">
            <v>KR</v>
          </cell>
        </row>
        <row r="52">
          <cell r="A52" t="str">
            <v>SG</v>
          </cell>
        </row>
        <row r="53">
          <cell r="A53" t="str">
            <v>TW</v>
          </cell>
        </row>
        <row r="54">
          <cell r="A54" t="str">
            <v>ASEAN4</v>
          </cell>
        </row>
        <row r="55">
          <cell r="A55" t="str">
            <v>ID</v>
          </cell>
        </row>
        <row r="56">
          <cell r="A56" t="str">
            <v>MY</v>
          </cell>
        </row>
        <row r="57">
          <cell r="A57" t="str">
            <v>PH</v>
          </cell>
        </row>
        <row r="58">
          <cell r="A58" t="str">
            <v>TH</v>
          </cell>
        </row>
        <row r="59">
          <cell r="A59" t="str">
            <v>CNHK</v>
          </cell>
        </row>
        <row r="60">
          <cell r="A60" t="str">
            <v>CN</v>
          </cell>
        </row>
        <row r="61">
          <cell r="A61" t="str">
            <v>HK</v>
          </cell>
        </row>
        <row r="62">
          <cell r="A62" t="str">
            <v>OAC</v>
          </cell>
        </row>
        <row r="63">
          <cell r="A63" t="str">
            <v>PK</v>
          </cell>
        </row>
        <row r="64">
          <cell r="A64" t="str">
            <v>IN</v>
          </cell>
        </row>
        <row r="65">
          <cell r="A65" t="str">
            <v>OCEANIA</v>
          </cell>
        </row>
        <row r="66">
          <cell r="A66" t="str">
            <v>AU</v>
          </cell>
        </row>
        <row r="67">
          <cell r="A67" t="str">
            <v>NZ</v>
          </cell>
        </row>
        <row r="68">
          <cell r="A68" t="str">
            <v>IL</v>
          </cell>
        </row>
        <row r="69">
          <cell r="A69" t="str">
            <v>ZA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3.7.a"/>
      <sheetName val="OLDModel"/>
      <sheetName val="ExpStudWEI_Tab9"/>
      <sheetName val="Calc CumulExp"/>
      <sheetName val="WDI-WordBank"/>
      <sheetName val="ANA"/>
      <sheetName val="Mean"/>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Version"/>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efinitions"/>
      <sheetName val="NationalExamination"/>
      <sheetName val="NationalAssessment"/>
      <sheetName val="SchoolInspections"/>
      <sheetName val="SchoolSelfEvaluation"/>
      <sheetName val="TeacherAppraisal"/>
      <sheetName val="SchoolLeaderAppraisal"/>
      <sheetName val="OtherFormsOrMeasures"/>
      <sheetName val="SchoolComplianceReporting"/>
      <sheetName val="InfluenceOfEvaluationAssessment"/>
    </sheetNames>
    <sheetDataSet>
      <sheetData sheetId="0">
        <row r="13">
          <cell r="Z13" t="str">
            <v>Yes</v>
          </cell>
        </row>
        <row r="14">
          <cell r="Z14" t="str">
            <v>No</v>
          </cell>
        </row>
        <row r="15">
          <cell r="Z15" t="str">
            <v>a</v>
          </cell>
        </row>
        <row r="16">
          <cell r="Z16" t="str">
            <v>m</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hyperlink" Target="https://appsso.eurostat.ec.europa.eu/nui/show.do?dataset=nrg_ind_ren&amp;lang=en" TargetMode="External"/><Relationship Id="rId2" Type="http://schemas.openxmlformats.org/officeDocument/2006/relationships/hyperlink" Target="https://ec.europa.eu/eurostat/databrowser/view/t2020_rt120/default/table?lang=en" TargetMode="External"/><Relationship Id="rId1" Type="http://schemas.openxmlformats.org/officeDocument/2006/relationships/hyperlink" Target="https://www.universityrankings.ch/" TargetMode="External"/><Relationship Id="rId6" Type="http://schemas.openxmlformats.org/officeDocument/2006/relationships/printerSettings" Target="../printerSettings/printerSettings1.bin"/><Relationship Id="rId5" Type="http://schemas.openxmlformats.org/officeDocument/2006/relationships/hyperlink" Target="https://ec.europa.eu/info/publications/debt-sustainability-monitor-2020_en" TargetMode="External"/><Relationship Id="rId4" Type="http://schemas.openxmlformats.org/officeDocument/2006/relationships/hyperlink" Target="https://appsso.eurostat.ec.europa.eu/nui/show.do?dataset=gov_10dd_edpt1&amp;lang=en"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4.xml"/><Relationship Id="rId1" Type="http://schemas.openxmlformats.org/officeDocument/2006/relationships/printerSettings" Target="../printerSettings/printerSettings23.bin"/><Relationship Id="rId4" Type="http://schemas.openxmlformats.org/officeDocument/2006/relationships/comments" Target="../comments4.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5.bin"/><Relationship Id="rId1" Type="http://schemas.openxmlformats.org/officeDocument/2006/relationships/hyperlink" Target="https://www.oecd.org/economy/reform/indicators-of-product-market-regulatio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6.bin"/><Relationship Id="rId1" Type="http://schemas.openxmlformats.org/officeDocument/2006/relationships/hyperlink" Target="https://ec.europa.eu/info/research-and-innovation/statistics/performance-indicators/european-innovation-scoreboard_sk"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65"/>
  <sheetViews>
    <sheetView showGridLines="0" tabSelected="1" workbookViewId="0">
      <selection activeCell="N16" sqref="N16"/>
    </sheetView>
  </sheetViews>
  <sheetFormatPr defaultColWidth="8.85546875" defaultRowHeight="12.75" x14ac:dyDescent="0.2"/>
  <cols>
    <col min="1" max="1" width="8.85546875" style="15"/>
    <col min="2" max="2" width="8.42578125" style="15" customWidth="1"/>
    <col min="3" max="3" width="46.5703125" style="15" customWidth="1"/>
    <col min="4" max="4" width="6.140625" style="15" customWidth="1"/>
    <col min="5" max="12" width="5.42578125" style="14" customWidth="1"/>
    <col min="13" max="13" width="8.85546875" style="18"/>
    <col min="14" max="15" width="10" style="18" customWidth="1"/>
    <col min="16" max="21" width="8.85546875" style="18"/>
    <col min="22" max="37" width="8.85546875" style="275"/>
    <col min="38" max="16384" width="8.85546875" style="15"/>
  </cols>
  <sheetData>
    <row r="2" spans="2:37" ht="13.5" customHeight="1" thickBot="1" x14ac:dyDescent="0.25">
      <c r="B2" s="863"/>
      <c r="C2" s="752"/>
      <c r="D2" s="752"/>
      <c r="E2" s="753" t="s">
        <v>9</v>
      </c>
      <c r="F2" s="753" t="s">
        <v>4</v>
      </c>
      <c r="G2" s="753" t="s">
        <v>7</v>
      </c>
      <c r="H2" s="753" t="s">
        <v>12</v>
      </c>
      <c r="I2" s="753" t="s">
        <v>5</v>
      </c>
      <c r="J2" s="753" t="s">
        <v>78</v>
      </c>
      <c r="K2" s="753" t="s">
        <v>156</v>
      </c>
      <c r="L2" s="753" t="s">
        <v>339</v>
      </c>
      <c r="M2" s="4"/>
      <c r="N2" s="4"/>
      <c r="O2" s="4"/>
      <c r="P2" s="4"/>
      <c r="R2" s="4"/>
      <c r="S2" s="30"/>
      <c r="T2" s="30"/>
      <c r="U2" s="4"/>
    </row>
    <row r="3" spans="2:37" ht="14.45" customHeight="1" x14ac:dyDescent="0.2">
      <c r="B3" s="885" t="s">
        <v>903</v>
      </c>
      <c r="C3" s="754" t="s">
        <v>342</v>
      </c>
      <c r="D3" s="755" t="s">
        <v>152</v>
      </c>
      <c r="E3" s="756">
        <v>66</v>
      </c>
      <c r="F3" s="756">
        <v>56</v>
      </c>
      <c r="G3" s="756">
        <v>61</v>
      </c>
      <c r="H3" s="756">
        <v>63</v>
      </c>
      <c r="I3" s="756">
        <v>63</v>
      </c>
      <c r="J3" s="756">
        <v>56</v>
      </c>
      <c r="K3" s="757" t="s">
        <v>167</v>
      </c>
      <c r="L3" s="756">
        <v>49</v>
      </c>
      <c r="M3" s="42"/>
      <c r="N3" s="30"/>
      <c r="O3" s="30"/>
      <c r="P3" s="30"/>
      <c r="R3" s="28"/>
      <c r="S3" s="30"/>
      <c r="T3" s="30"/>
      <c r="U3" s="30"/>
    </row>
    <row r="4" spans="2:37" ht="15" customHeight="1" thickBot="1" x14ac:dyDescent="0.25">
      <c r="B4" s="886"/>
      <c r="C4" s="758" t="s">
        <v>889</v>
      </c>
      <c r="D4" s="759" t="s">
        <v>153</v>
      </c>
      <c r="E4" s="760">
        <v>36</v>
      </c>
      <c r="F4" s="760">
        <v>38</v>
      </c>
      <c r="G4" s="760">
        <v>36</v>
      </c>
      <c r="H4" s="760">
        <v>38</v>
      </c>
      <c r="I4" s="760">
        <v>38</v>
      </c>
      <c r="J4" s="761">
        <v>36</v>
      </c>
      <c r="K4" s="762" t="s">
        <v>167</v>
      </c>
      <c r="L4" s="761">
        <v>37</v>
      </c>
      <c r="M4" s="42"/>
      <c r="N4" s="30"/>
      <c r="O4" s="30"/>
      <c r="P4" s="30"/>
      <c r="R4" s="30"/>
      <c r="S4" s="30"/>
      <c r="T4" s="30"/>
      <c r="U4" s="30"/>
    </row>
    <row r="5" spans="2:37" ht="14.45" customHeight="1" x14ac:dyDescent="0.2">
      <c r="B5" s="886"/>
      <c r="C5" s="754" t="s">
        <v>343</v>
      </c>
      <c r="D5" s="755" t="s">
        <v>152</v>
      </c>
      <c r="E5" s="756">
        <v>81</v>
      </c>
      <c r="F5" s="756">
        <v>79</v>
      </c>
      <c r="G5" s="756">
        <v>83</v>
      </c>
      <c r="H5" s="756">
        <v>78</v>
      </c>
      <c r="I5" s="756">
        <v>81</v>
      </c>
      <c r="J5" s="756">
        <v>71</v>
      </c>
      <c r="K5" s="757" t="s">
        <v>167</v>
      </c>
      <c r="L5" s="763">
        <v>48</v>
      </c>
      <c r="M5" s="56"/>
      <c r="N5" s="278"/>
      <c r="O5" s="278"/>
      <c r="P5" s="278"/>
      <c r="R5" s="42"/>
      <c r="S5" s="42"/>
      <c r="T5" s="278"/>
      <c r="U5" s="278"/>
    </row>
    <row r="6" spans="2:37" ht="15" customHeight="1" thickBot="1" x14ac:dyDescent="0.25">
      <c r="B6" s="886"/>
      <c r="C6" s="758" t="s">
        <v>889</v>
      </c>
      <c r="D6" s="759" t="s">
        <v>153</v>
      </c>
      <c r="E6" s="760">
        <v>45</v>
      </c>
      <c r="F6" s="760">
        <v>48</v>
      </c>
      <c r="G6" s="760">
        <v>46</v>
      </c>
      <c r="H6" s="760">
        <v>53</v>
      </c>
      <c r="I6" s="760">
        <v>54</v>
      </c>
      <c r="J6" s="761">
        <v>49</v>
      </c>
      <c r="K6" s="762" t="s">
        <v>167</v>
      </c>
      <c r="L6" s="764">
        <v>50</v>
      </c>
      <c r="M6" s="56"/>
      <c r="N6" s="278"/>
      <c r="O6" s="278"/>
      <c r="P6" s="278"/>
      <c r="R6" s="42"/>
      <c r="S6" s="42"/>
      <c r="T6" s="278"/>
      <c r="U6" s="278"/>
    </row>
    <row r="7" spans="2:37" s="21" customFormat="1" ht="15" x14ac:dyDescent="0.25">
      <c r="B7" s="886"/>
      <c r="C7" s="765" t="s">
        <v>890</v>
      </c>
      <c r="D7" s="755" t="s">
        <v>152</v>
      </c>
      <c r="E7" s="766" t="s">
        <v>167</v>
      </c>
      <c r="F7" s="766" t="s">
        <v>167</v>
      </c>
      <c r="G7" s="766" t="s">
        <v>167</v>
      </c>
      <c r="H7" s="766">
        <v>1.5227089524269104</v>
      </c>
      <c r="I7" s="766" t="s">
        <v>167</v>
      </c>
      <c r="J7" s="766" t="s">
        <v>167</v>
      </c>
      <c r="K7" s="766" t="s">
        <v>167</v>
      </c>
      <c r="L7" s="767">
        <v>1.3001324255375186</v>
      </c>
      <c r="M7" s="53"/>
      <c r="N7" s="738"/>
      <c r="O7" s="279"/>
      <c r="P7" s="279"/>
      <c r="Q7" s="280"/>
      <c r="R7" s="42"/>
      <c r="S7" s="56"/>
      <c r="T7" s="278"/>
      <c r="U7" s="279"/>
      <c r="V7" s="280"/>
      <c r="W7" s="280"/>
      <c r="X7" s="280"/>
      <c r="Y7" s="280"/>
      <c r="Z7" s="280"/>
      <c r="AA7" s="280"/>
      <c r="AB7" s="280"/>
      <c r="AC7" s="280"/>
      <c r="AD7" s="280"/>
      <c r="AE7" s="280"/>
      <c r="AF7" s="280"/>
      <c r="AG7" s="280"/>
      <c r="AH7" s="280"/>
      <c r="AI7" s="280"/>
      <c r="AJ7" s="280"/>
      <c r="AK7" s="280"/>
    </row>
    <row r="8" spans="2:37" s="21" customFormat="1" ht="15.75" thickBot="1" x14ac:dyDescent="0.3">
      <c r="B8" s="887"/>
      <c r="C8" s="768" t="s">
        <v>380</v>
      </c>
      <c r="D8" s="759" t="s">
        <v>153</v>
      </c>
      <c r="E8" s="769" t="s">
        <v>167</v>
      </c>
      <c r="F8" s="769" t="s">
        <v>167</v>
      </c>
      <c r="G8" s="769" t="s">
        <v>167</v>
      </c>
      <c r="H8" s="769">
        <v>1.4034219615989261</v>
      </c>
      <c r="I8" s="769" t="s">
        <v>167</v>
      </c>
      <c r="J8" s="769" t="s">
        <v>167</v>
      </c>
      <c r="K8" s="769" t="s">
        <v>167</v>
      </c>
      <c r="L8" s="770">
        <v>1.3001324255375186</v>
      </c>
      <c r="M8" s="53"/>
      <c r="N8" s="738"/>
      <c r="O8" s="279"/>
      <c r="P8" s="279"/>
      <c r="Q8" s="280"/>
      <c r="R8" s="42"/>
      <c r="S8" s="56"/>
      <c r="T8" s="278"/>
      <c r="U8" s="279"/>
      <c r="V8" s="280"/>
      <c r="W8" s="280"/>
      <c r="X8" s="280"/>
      <c r="Y8" s="280"/>
      <c r="Z8" s="280"/>
      <c r="AA8" s="280"/>
      <c r="AB8" s="280"/>
      <c r="AC8" s="280"/>
      <c r="AD8" s="280"/>
      <c r="AE8" s="280"/>
      <c r="AF8" s="280"/>
      <c r="AG8" s="280"/>
      <c r="AH8" s="280"/>
      <c r="AI8" s="280"/>
      <c r="AJ8" s="280"/>
      <c r="AK8" s="280"/>
    </row>
    <row r="9" spans="2:37" ht="15" x14ac:dyDescent="0.25">
      <c r="B9" s="886" t="s">
        <v>904</v>
      </c>
      <c r="C9" s="754" t="s">
        <v>301</v>
      </c>
      <c r="D9" s="755" t="s">
        <v>152</v>
      </c>
      <c r="E9" s="881">
        <v>19</v>
      </c>
      <c r="F9" s="881">
        <v>21</v>
      </c>
      <c r="G9" s="881">
        <v>19</v>
      </c>
      <c r="H9" s="881">
        <v>19</v>
      </c>
      <c r="I9" s="881">
        <v>20</v>
      </c>
      <c r="J9" s="872">
        <v>21</v>
      </c>
      <c r="K9" s="872">
        <v>22</v>
      </c>
      <c r="L9" s="772">
        <v>14</v>
      </c>
      <c r="M9" s="3"/>
      <c r="N9" s="738"/>
      <c r="O9" s="278"/>
      <c r="P9" s="278"/>
      <c r="R9" s="278"/>
      <c r="S9" s="278"/>
      <c r="T9" s="278"/>
      <c r="U9" s="278"/>
    </row>
    <row r="10" spans="2:37" ht="15" customHeight="1" thickBot="1" x14ac:dyDescent="0.25">
      <c r="B10" s="886"/>
      <c r="C10" s="758" t="s">
        <v>348</v>
      </c>
      <c r="D10" s="759" t="s">
        <v>153</v>
      </c>
      <c r="E10" s="773"/>
      <c r="F10" s="773"/>
      <c r="G10" s="773"/>
      <c r="H10" s="773"/>
      <c r="I10" s="773"/>
      <c r="J10" s="773"/>
      <c r="K10" s="774"/>
      <c r="L10" s="774"/>
      <c r="M10" s="278"/>
      <c r="N10" s="278"/>
      <c r="O10" s="278"/>
      <c r="P10" s="278"/>
      <c r="R10" s="20"/>
      <c r="S10" s="278"/>
      <c r="T10" s="278"/>
      <c r="U10" s="278"/>
    </row>
    <row r="11" spans="2:37" ht="14.45" customHeight="1" x14ac:dyDescent="0.2">
      <c r="B11" s="886"/>
      <c r="C11" s="754" t="s">
        <v>892</v>
      </c>
      <c r="D11" s="755" t="s">
        <v>152</v>
      </c>
      <c r="E11" s="763">
        <v>20</v>
      </c>
      <c r="F11" s="763">
        <v>20</v>
      </c>
      <c r="G11" s="763">
        <v>21</v>
      </c>
      <c r="H11" s="763">
        <v>22</v>
      </c>
      <c r="I11" s="763">
        <v>22</v>
      </c>
      <c r="J11" s="775">
        <v>22</v>
      </c>
      <c r="K11" s="775">
        <v>23</v>
      </c>
      <c r="L11" s="771">
        <v>21</v>
      </c>
      <c r="M11" s="739"/>
      <c r="N11" s="278"/>
      <c r="O11" s="278"/>
      <c r="P11" s="278"/>
      <c r="R11" s="20"/>
      <c r="S11" s="278"/>
      <c r="T11" s="278"/>
      <c r="U11" s="278"/>
    </row>
    <row r="12" spans="2:37" ht="15" customHeight="1" thickBot="1" x14ac:dyDescent="0.25">
      <c r="B12" s="886"/>
      <c r="C12" s="758" t="s">
        <v>381</v>
      </c>
      <c r="D12" s="759" t="s">
        <v>153</v>
      </c>
      <c r="E12" s="773"/>
      <c r="F12" s="773"/>
      <c r="G12" s="773"/>
      <c r="H12" s="773"/>
      <c r="I12" s="773"/>
      <c r="J12" s="776"/>
      <c r="K12" s="776" t="s">
        <v>167</v>
      </c>
      <c r="L12" s="764"/>
      <c r="M12" s="56"/>
      <c r="N12" s="278"/>
      <c r="O12" s="278"/>
      <c r="P12" s="278"/>
      <c r="Q12" s="278"/>
      <c r="R12" s="278"/>
      <c r="S12" s="278"/>
      <c r="T12" s="278"/>
      <c r="U12" s="278"/>
    </row>
    <row r="13" spans="2:37" ht="14.45" customHeight="1" x14ac:dyDescent="0.2">
      <c r="B13" s="886"/>
      <c r="C13" s="754" t="s">
        <v>302</v>
      </c>
      <c r="D13" s="755" t="s">
        <v>152</v>
      </c>
      <c r="E13" s="766">
        <v>0.32</v>
      </c>
      <c r="F13" s="766">
        <v>0.4</v>
      </c>
      <c r="G13" s="766">
        <v>0.48</v>
      </c>
      <c r="H13" s="766">
        <v>0.45</v>
      </c>
      <c r="I13" s="766">
        <v>0.45</v>
      </c>
      <c r="J13" s="766">
        <v>0.5</v>
      </c>
      <c r="K13" s="766" t="s">
        <v>167</v>
      </c>
      <c r="L13" s="766">
        <v>1.0402</v>
      </c>
      <c r="M13" s="9"/>
      <c r="N13" s="278"/>
      <c r="O13" s="278"/>
      <c r="P13" s="278"/>
      <c r="Q13" s="278"/>
      <c r="R13" s="278"/>
      <c r="S13" s="278"/>
      <c r="T13" s="278"/>
      <c r="U13" s="278"/>
    </row>
    <row r="14" spans="2:37" ht="15" customHeight="1" thickBot="1" x14ac:dyDescent="0.25">
      <c r="B14" s="887"/>
      <c r="C14" s="758" t="s">
        <v>303</v>
      </c>
      <c r="D14" s="759" t="s">
        <v>153</v>
      </c>
      <c r="E14" s="769">
        <v>1.37</v>
      </c>
      <c r="F14" s="769">
        <v>1.39</v>
      </c>
      <c r="G14" s="769">
        <v>1.43</v>
      </c>
      <c r="H14" s="769">
        <v>1.45</v>
      </c>
      <c r="I14" s="769">
        <v>1.46</v>
      </c>
      <c r="J14" s="777">
        <v>1.53</v>
      </c>
      <c r="K14" s="777" t="s">
        <v>167</v>
      </c>
      <c r="L14" s="777">
        <v>1.7240000000000002</v>
      </c>
      <c r="M14" s="9"/>
      <c r="N14" s="278"/>
      <c r="O14" s="278"/>
      <c r="P14" s="278"/>
      <c r="Q14" s="278"/>
      <c r="R14" s="278"/>
      <c r="S14" s="278"/>
      <c r="T14" s="278"/>
      <c r="U14" s="278"/>
    </row>
    <row r="15" spans="2:37" s="25" customFormat="1" ht="12.95" customHeight="1" x14ac:dyDescent="0.2">
      <c r="B15" s="885" t="s">
        <v>905</v>
      </c>
      <c r="C15" s="765" t="s">
        <v>224</v>
      </c>
      <c r="D15" s="778" t="s">
        <v>152</v>
      </c>
      <c r="E15" s="779">
        <v>67.7</v>
      </c>
      <c r="F15" s="779">
        <v>69.8</v>
      </c>
      <c r="G15" s="779">
        <v>71.099999999999994</v>
      </c>
      <c r="H15" s="779">
        <v>72.400000000000006</v>
      </c>
      <c r="I15" s="779">
        <v>73.400000000000006</v>
      </c>
      <c r="J15" s="779">
        <v>72.5</v>
      </c>
      <c r="K15" s="780" t="s">
        <v>167</v>
      </c>
      <c r="L15" s="780">
        <v>76.5</v>
      </c>
      <c r="M15" s="782"/>
      <c r="N15" s="44"/>
      <c r="O15" s="31"/>
      <c r="P15" s="31"/>
      <c r="Q15" s="31"/>
      <c r="R15" s="31"/>
      <c r="S15" s="31"/>
      <c r="T15" s="31"/>
      <c r="U15" s="31"/>
      <c r="V15" s="281"/>
      <c r="W15" s="281"/>
      <c r="X15" s="281"/>
      <c r="Y15" s="281"/>
      <c r="Z15" s="281"/>
      <c r="AA15" s="281"/>
      <c r="AB15" s="281"/>
      <c r="AC15" s="281"/>
      <c r="AD15" s="281"/>
      <c r="AE15" s="281"/>
      <c r="AF15" s="281"/>
      <c r="AG15" s="281"/>
      <c r="AH15" s="281"/>
      <c r="AI15" s="281"/>
      <c r="AJ15" s="281"/>
      <c r="AK15" s="281"/>
    </row>
    <row r="16" spans="2:37" s="25" customFormat="1" ht="14.25" thickBot="1" x14ac:dyDescent="0.25">
      <c r="B16" s="886"/>
      <c r="C16" s="768" t="s">
        <v>189</v>
      </c>
      <c r="D16" s="783" t="s">
        <v>153</v>
      </c>
      <c r="E16" s="784">
        <v>69</v>
      </c>
      <c r="F16" s="784">
        <v>70.099999999999994</v>
      </c>
      <c r="G16" s="784">
        <v>71.3</v>
      </c>
      <c r="H16" s="784">
        <v>72.3</v>
      </c>
      <c r="I16" s="784">
        <v>73.099999999999994</v>
      </c>
      <c r="J16" s="784">
        <v>72.400000000000006</v>
      </c>
      <c r="K16" s="785"/>
      <c r="L16" s="789">
        <v>78</v>
      </c>
      <c r="M16" s="787"/>
      <c r="N16" s="34"/>
      <c r="O16" s="282"/>
      <c r="P16" s="282"/>
      <c r="Q16" s="282"/>
      <c r="R16" s="282"/>
      <c r="S16" s="282"/>
      <c r="T16" s="282"/>
      <c r="U16" s="282"/>
      <c r="V16" s="281"/>
      <c r="W16" s="281"/>
      <c r="X16" s="281"/>
      <c r="Y16" s="281"/>
      <c r="Z16" s="281"/>
      <c r="AA16" s="281"/>
      <c r="AB16" s="281"/>
      <c r="AC16" s="281"/>
      <c r="AD16" s="281"/>
      <c r="AE16" s="281"/>
      <c r="AF16" s="281"/>
      <c r="AG16" s="281"/>
      <c r="AH16" s="281"/>
      <c r="AI16" s="281"/>
      <c r="AJ16" s="281"/>
      <c r="AK16" s="281"/>
    </row>
    <row r="17" spans="1:37" s="25" customFormat="1" ht="15" x14ac:dyDescent="0.25">
      <c r="B17" s="886"/>
      <c r="C17" s="765" t="s">
        <v>223</v>
      </c>
      <c r="D17" s="778" t="s">
        <v>152</v>
      </c>
      <c r="E17" s="779">
        <v>41.810362315900512</v>
      </c>
      <c r="F17" s="779">
        <v>42.738638874567286</v>
      </c>
      <c r="G17" s="779">
        <v>43.620630370385356</v>
      </c>
      <c r="H17" s="779">
        <v>44.434365709941773</v>
      </c>
      <c r="I17" s="779">
        <v>44.839214852087942</v>
      </c>
      <c r="J17" s="779">
        <v>43.934183056806944</v>
      </c>
      <c r="K17" s="780" t="s">
        <v>167</v>
      </c>
      <c r="L17" s="780">
        <v>47.399653703676833</v>
      </c>
      <c r="M17" s="31"/>
      <c r="N17" s="738"/>
      <c r="O17" s="31"/>
      <c r="P17" s="31"/>
      <c r="Q17" s="31"/>
      <c r="R17" s="31"/>
      <c r="S17" s="31"/>
      <c r="T17" s="31"/>
      <c r="U17" s="31"/>
      <c r="V17" s="281"/>
      <c r="W17" s="281"/>
      <c r="X17" s="281"/>
      <c r="Y17" s="281"/>
      <c r="Z17" s="281"/>
      <c r="AA17" s="281"/>
      <c r="AB17" s="281"/>
      <c r="AC17" s="281"/>
      <c r="AD17" s="281"/>
      <c r="AE17" s="281"/>
      <c r="AF17" s="281"/>
      <c r="AG17" s="281"/>
      <c r="AH17" s="281"/>
      <c r="AI17" s="281"/>
      <c r="AJ17" s="281"/>
      <c r="AK17" s="281"/>
    </row>
    <row r="18" spans="1:37" s="25" customFormat="1" ht="14.25" thickBot="1" x14ac:dyDescent="0.25">
      <c r="B18" s="886"/>
      <c r="C18" s="768" t="s">
        <v>225</v>
      </c>
      <c r="D18" s="783" t="s">
        <v>153</v>
      </c>
      <c r="E18" s="788">
        <v>44.65085573979843</v>
      </c>
      <c r="F18" s="788">
        <v>45.127485972075284</v>
      </c>
      <c r="G18" s="788">
        <v>45.791926559412552</v>
      </c>
      <c r="H18" s="788">
        <v>46.358755863122504</v>
      </c>
      <c r="I18" s="788">
        <v>46.726171906356548</v>
      </c>
      <c r="J18" s="788">
        <v>45.986875447345241</v>
      </c>
      <c r="K18" s="789"/>
      <c r="L18" s="789">
        <v>47.4</v>
      </c>
      <c r="M18" s="286"/>
      <c r="N18" s="740"/>
      <c r="O18" s="282"/>
      <c r="P18" s="282"/>
      <c r="Q18" s="282"/>
      <c r="R18" s="282"/>
      <c r="S18" s="282"/>
      <c r="T18" s="282"/>
      <c r="U18" s="282"/>
      <c r="V18" s="281"/>
      <c r="W18" s="281"/>
      <c r="X18" s="281"/>
      <c r="Y18" s="281"/>
      <c r="Z18" s="281"/>
      <c r="AA18" s="281"/>
      <c r="AB18" s="281"/>
      <c r="AC18" s="281"/>
      <c r="AD18" s="281"/>
      <c r="AE18" s="281"/>
      <c r="AF18" s="281"/>
      <c r="AG18" s="281"/>
      <c r="AH18" s="281"/>
      <c r="AI18" s="281"/>
      <c r="AJ18" s="281"/>
      <c r="AK18" s="281"/>
    </row>
    <row r="19" spans="1:37" s="25" customFormat="1" ht="13.5" x14ac:dyDescent="0.2">
      <c r="B19" s="886"/>
      <c r="C19" s="765" t="s">
        <v>226</v>
      </c>
      <c r="D19" s="778" t="s">
        <v>152</v>
      </c>
      <c r="E19" s="779">
        <v>17.3</v>
      </c>
      <c r="F19" s="779">
        <v>17.100000000000001</v>
      </c>
      <c r="G19" s="779">
        <v>15.8</v>
      </c>
      <c r="H19" s="779">
        <v>15.2</v>
      </c>
      <c r="I19" s="779">
        <v>14.9</v>
      </c>
      <c r="J19" s="790">
        <v>13.8</v>
      </c>
      <c r="K19" s="790" t="s">
        <v>167</v>
      </c>
      <c r="L19" s="790">
        <v>13.6</v>
      </c>
      <c r="M19" s="792"/>
      <c r="N19" s="34"/>
      <c r="O19" s="283"/>
      <c r="P19" s="283"/>
      <c r="Q19" s="283"/>
      <c r="R19" s="283"/>
      <c r="S19" s="283"/>
      <c r="T19" s="283"/>
      <c r="U19" s="283"/>
      <c r="V19" s="281"/>
      <c r="W19" s="281"/>
      <c r="X19" s="281"/>
      <c r="Y19" s="281"/>
      <c r="Z19" s="281"/>
      <c r="AA19" s="281"/>
      <c r="AB19" s="281"/>
      <c r="AC19" s="281"/>
      <c r="AD19" s="281"/>
      <c r="AE19" s="281"/>
      <c r="AF19" s="281"/>
      <c r="AG19" s="281"/>
      <c r="AH19" s="281"/>
      <c r="AI19" s="281"/>
      <c r="AJ19" s="281"/>
      <c r="AK19" s="281"/>
    </row>
    <row r="20" spans="1:37" s="25" customFormat="1" ht="14.25" thickBot="1" x14ac:dyDescent="0.25">
      <c r="B20" s="886"/>
      <c r="C20" s="768" t="s">
        <v>258</v>
      </c>
      <c r="D20" s="783" t="s">
        <v>168</v>
      </c>
      <c r="E20" s="788">
        <v>24</v>
      </c>
      <c r="F20" s="788">
        <v>23.7</v>
      </c>
      <c r="G20" s="788">
        <v>22.4</v>
      </c>
      <c r="H20" s="788">
        <v>21.7</v>
      </c>
      <c r="I20" s="788">
        <v>21.1</v>
      </c>
      <c r="J20" s="784">
        <v>21.9</v>
      </c>
      <c r="K20" s="784"/>
      <c r="L20" s="784">
        <v>17.7</v>
      </c>
      <c r="M20" s="49"/>
      <c r="N20" s="34"/>
      <c r="O20" s="24"/>
      <c r="P20" s="24"/>
      <c r="Q20" s="24"/>
      <c r="R20" s="24"/>
      <c r="S20" s="24"/>
      <c r="T20" s="24"/>
      <c r="U20" s="24"/>
      <c r="V20" s="281"/>
      <c r="W20" s="281"/>
      <c r="X20" s="281"/>
      <c r="Y20" s="281"/>
      <c r="Z20" s="281"/>
      <c r="AA20" s="281"/>
      <c r="AB20" s="281"/>
      <c r="AC20" s="281"/>
      <c r="AD20" s="281"/>
      <c r="AE20" s="281"/>
      <c r="AF20" s="281"/>
      <c r="AG20" s="281"/>
      <c r="AH20" s="281"/>
      <c r="AI20" s="281"/>
      <c r="AJ20" s="281"/>
      <c r="AK20" s="281"/>
    </row>
    <row r="21" spans="1:37" s="25" customFormat="1" ht="13.5" x14ac:dyDescent="0.2">
      <c r="B21" s="886"/>
      <c r="C21" s="765" t="s">
        <v>333</v>
      </c>
      <c r="D21" s="778" t="s">
        <v>152</v>
      </c>
      <c r="E21" s="780">
        <v>56.406498106754619</v>
      </c>
      <c r="F21" s="780">
        <v>58.788406518223667</v>
      </c>
      <c r="G21" s="780">
        <v>59.743557191824301</v>
      </c>
      <c r="H21" s="780">
        <v>59.582468879668063</v>
      </c>
      <c r="I21" s="780">
        <v>59.554140127388521</v>
      </c>
      <c r="J21" s="780">
        <v>57.94913640690875</v>
      </c>
      <c r="K21" s="793" t="s">
        <v>167</v>
      </c>
      <c r="L21" s="780">
        <v>66.781275198191224</v>
      </c>
      <c r="M21" s="31"/>
      <c r="N21" s="24"/>
      <c r="O21" s="24"/>
      <c r="P21" s="24"/>
      <c r="Q21" s="24"/>
      <c r="R21" s="24"/>
      <c r="S21" s="24"/>
      <c r="T21" s="24"/>
      <c r="U21" s="24"/>
      <c r="V21" s="281"/>
      <c r="W21" s="281"/>
      <c r="X21" s="281"/>
      <c r="Y21" s="281"/>
      <c r="Z21" s="281"/>
      <c r="AA21" s="281"/>
      <c r="AB21" s="281"/>
      <c r="AC21" s="281"/>
      <c r="AD21" s="281"/>
      <c r="AE21" s="281"/>
      <c r="AF21" s="281"/>
      <c r="AG21" s="281"/>
      <c r="AH21" s="281"/>
      <c r="AI21" s="281"/>
      <c r="AJ21" s="281"/>
      <c r="AK21" s="281"/>
    </row>
    <row r="22" spans="1:37" s="26" customFormat="1" ht="14.25" thickBot="1" x14ac:dyDescent="0.25">
      <c r="A22" s="281"/>
      <c r="B22" s="886"/>
      <c r="C22" s="768" t="s">
        <v>365</v>
      </c>
      <c r="D22" s="783" t="s">
        <v>168</v>
      </c>
      <c r="E22" s="788">
        <v>64.12652297859205</v>
      </c>
      <c r="F22" s="788">
        <v>64.64934584030695</v>
      </c>
      <c r="G22" s="788">
        <v>65.791268252909347</v>
      </c>
      <c r="H22" s="788">
        <v>66.550483429819209</v>
      </c>
      <c r="I22" s="788">
        <v>67.182510950505787</v>
      </c>
      <c r="J22" s="788">
        <v>66.105259155036705</v>
      </c>
      <c r="K22" s="788" t="s">
        <v>167</v>
      </c>
      <c r="L22" s="788">
        <v>67.868658286692806</v>
      </c>
      <c r="M22" s="31"/>
      <c r="N22" s="24"/>
      <c r="O22" s="24"/>
      <c r="P22" s="24"/>
      <c r="Q22" s="24"/>
      <c r="R22" s="24"/>
      <c r="S22" s="24"/>
      <c r="T22" s="24"/>
      <c r="U22" s="24"/>
      <c r="V22" s="281"/>
      <c r="W22" s="281"/>
      <c r="X22" s="281"/>
      <c r="Y22" s="281"/>
      <c r="Z22" s="281"/>
      <c r="AA22" s="281"/>
      <c r="AB22" s="281"/>
      <c r="AC22" s="281"/>
      <c r="AD22" s="281"/>
      <c r="AE22" s="281"/>
      <c r="AF22" s="281"/>
      <c r="AG22" s="281"/>
      <c r="AH22" s="281"/>
      <c r="AI22" s="281"/>
      <c r="AJ22" s="281"/>
      <c r="AK22" s="281"/>
    </row>
    <row r="23" spans="1:37" s="25" customFormat="1" ht="13.5" x14ac:dyDescent="0.2">
      <c r="B23" s="886"/>
      <c r="C23" s="765" t="s">
        <v>334</v>
      </c>
      <c r="D23" s="778" t="s">
        <v>152</v>
      </c>
      <c r="E23" s="794">
        <v>33.200000000000003</v>
      </c>
      <c r="F23" s="794">
        <v>35.9</v>
      </c>
      <c r="G23" s="794">
        <v>37.299999999999997</v>
      </c>
      <c r="H23" s="794">
        <v>36.4</v>
      </c>
      <c r="I23" s="794">
        <v>36.1</v>
      </c>
      <c r="J23" s="780">
        <v>34</v>
      </c>
      <c r="K23" s="794" t="s">
        <v>167</v>
      </c>
      <c r="L23" s="780">
        <v>49.390000000000008</v>
      </c>
      <c r="M23" s="31"/>
      <c r="N23" s="24"/>
      <c r="O23" s="24"/>
      <c r="P23" s="24"/>
      <c r="Q23" s="24"/>
      <c r="R23" s="24"/>
      <c r="S23" s="24"/>
      <c r="T23" s="24"/>
      <c r="U23" s="24"/>
      <c r="V23" s="281"/>
      <c r="W23" s="281"/>
      <c r="X23" s="281"/>
      <c r="Y23" s="281"/>
      <c r="Z23" s="281"/>
      <c r="AA23" s="281"/>
      <c r="AB23" s="281"/>
      <c r="AC23" s="281"/>
      <c r="AD23" s="281"/>
      <c r="AE23" s="281"/>
      <c r="AF23" s="281"/>
      <c r="AG23" s="281"/>
      <c r="AH23" s="281"/>
      <c r="AI23" s="281"/>
      <c r="AJ23" s="281"/>
      <c r="AK23" s="281"/>
    </row>
    <row r="24" spans="1:37" s="27" customFormat="1" ht="14.25" thickBot="1" x14ac:dyDescent="0.25">
      <c r="A24" s="285"/>
      <c r="B24" s="887"/>
      <c r="C24" s="768" t="s">
        <v>335</v>
      </c>
      <c r="D24" s="783" t="s">
        <v>168</v>
      </c>
      <c r="E24" s="795">
        <v>51.7</v>
      </c>
      <c r="F24" s="795">
        <v>52.5</v>
      </c>
      <c r="G24" s="795">
        <v>53.9</v>
      </c>
      <c r="H24" s="795">
        <v>55</v>
      </c>
      <c r="I24" s="795">
        <v>55.7</v>
      </c>
      <c r="J24" s="795">
        <v>54.9</v>
      </c>
      <c r="K24" s="795" t="s">
        <v>167</v>
      </c>
      <c r="L24" s="796">
        <v>56.5</v>
      </c>
      <c r="M24" s="37"/>
      <c r="N24" s="284"/>
      <c r="O24" s="284"/>
      <c r="P24" s="284"/>
      <c r="Q24" s="284"/>
      <c r="R24" s="284"/>
      <c r="S24" s="284"/>
      <c r="T24" s="284"/>
      <c r="U24" s="284"/>
      <c r="V24" s="285"/>
      <c r="W24" s="285"/>
      <c r="X24" s="285"/>
      <c r="Y24" s="285"/>
      <c r="Z24" s="285"/>
      <c r="AA24" s="285"/>
      <c r="AB24" s="285"/>
      <c r="AC24" s="285"/>
      <c r="AD24" s="285"/>
      <c r="AE24" s="285"/>
      <c r="AF24" s="285"/>
      <c r="AG24" s="285"/>
      <c r="AH24" s="285"/>
      <c r="AI24" s="285"/>
      <c r="AJ24" s="285"/>
      <c r="AK24" s="285"/>
    </row>
    <row r="25" spans="1:37" s="25" customFormat="1" ht="14.45" customHeight="1" x14ac:dyDescent="0.25">
      <c r="B25" s="885" t="s">
        <v>906</v>
      </c>
      <c r="C25" s="797" t="s">
        <v>169</v>
      </c>
      <c r="D25" s="778" t="s">
        <v>152</v>
      </c>
      <c r="E25" s="779">
        <v>72.2</v>
      </c>
      <c r="F25" s="779">
        <v>73.400000000000006</v>
      </c>
      <c r="G25" s="779">
        <v>74.900000000000006</v>
      </c>
      <c r="H25" s="779">
        <v>77.599999999999994</v>
      </c>
      <c r="I25" s="779">
        <v>77.8</v>
      </c>
      <c r="J25" s="779" t="s">
        <v>167</v>
      </c>
      <c r="K25" s="779" t="s">
        <v>167</v>
      </c>
      <c r="L25" s="779">
        <v>94.6</v>
      </c>
      <c r="M25" s="286"/>
      <c r="N25" s="738"/>
      <c r="O25" s="286"/>
      <c r="P25" s="286"/>
      <c r="Q25" s="286"/>
      <c r="R25" s="286"/>
      <c r="S25" s="286"/>
      <c r="T25" s="286"/>
      <c r="U25" s="286"/>
      <c r="V25" s="281"/>
      <c r="W25" s="281"/>
      <c r="X25" s="281"/>
      <c r="Y25" s="281"/>
      <c r="Z25" s="281"/>
      <c r="AA25" s="281"/>
      <c r="AB25" s="281"/>
      <c r="AC25" s="281"/>
      <c r="AD25" s="281"/>
      <c r="AE25" s="281"/>
      <c r="AF25" s="281"/>
      <c r="AG25" s="281"/>
      <c r="AH25" s="281"/>
      <c r="AI25" s="281"/>
      <c r="AJ25" s="281"/>
      <c r="AK25" s="281"/>
    </row>
    <row r="26" spans="1:37" s="25" customFormat="1" ht="14.25" thickBot="1" x14ac:dyDescent="0.25">
      <c r="B26" s="886"/>
      <c r="C26" s="768" t="s">
        <v>374</v>
      </c>
      <c r="D26" s="783" t="s">
        <v>153</v>
      </c>
      <c r="E26" s="789">
        <v>91.9</v>
      </c>
      <c r="F26" s="789">
        <v>92.4</v>
      </c>
      <c r="G26" s="789">
        <v>92.5</v>
      </c>
      <c r="H26" s="789">
        <v>92.3</v>
      </c>
      <c r="I26" s="789">
        <v>92.8</v>
      </c>
      <c r="J26" s="789" t="s">
        <v>167</v>
      </c>
      <c r="K26" s="789" t="s">
        <v>167</v>
      </c>
      <c r="L26" s="789">
        <v>94.6</v>
      </c>
      <c r="M26" s="286"/>
      <c r="N26" s="31"/>
      <c r="O26" s="31"/>
      <c r="P26" s="286"/>
      <c r="Q26" s="286"/>
      <c r="R26" s="286"/>
      <c r="S26" s="286"/>
      <c r="T26" s="282"/>
      <c r="U26" s="282"/>
      <c r="V26" s="281"/>
      <c r="W26" s="281"/>
      <c r="X26" s="281"/>
      <c r="Y26" s="281"/>
      <c r="Z26" s="281"/>
      <c r="AA26" s="281"/>
      <c r="AB26" s="281"/>
      <c r="AC26" s="281"/>
      <c r="AD26" s="281"/>
      <c r="AE26" s="281"/>
      <c r="AF26" s="281"/>
      <c r="AG26" s="281"/>
      <c r="AH26" s="281"/>
      <c r="AI26" s="281"/>
      <c r="AJ26" s="281"/>
      <c r="AK26" s="281"/>
    </row>
    <row r="27" spans="1:37" s="25" customFormat="1" ht="13.5" x14ac:dyDescent="0.2">
      <c r="B27" s="886"/>
      <c r="C27" s="797" t="s">
        <v>255</v>
      </c>
      <c r="D27" s="778" t="s">
        <v>152</v>
      </c>
      <c r="E27" s="798">
        <v>462.83976593838639</v>
      </c>
      <c r="F27" s="798" t="s">
        <v>167</v>
      </c>
      <c r="G27" s="798" t="s">
        <v>167</v>
      </c>
      <c r="H27" s="798">
        <v>465.75388354842244</v>
      </c>
      <c r="I27" s="779" t="s">
        <v>167</v>
      </c>
      <c r="J27" s="779" t="s">
        <v>167</v>
      </c>
      <c r="K27" s="779" t="s">
        <v>167</v>
      </c>
      <c r="L27" s="798">
        <v>472.67744681209678</v>
      </c>
      <c r="M27" s="741"/>
      <c r="N27" s="286"/>
      <c r="O27" s="286"/>
      <c r="P27" s="286"/>
      <c r="Q27" s="286"/>
      <c r="R27" s="286"/>
      <c r="S27" s="286"/>
      <c r="T27" s="286"/>
      <c r="U27" s="286"/>
      <c r="V27" s="281"/>
      <c r="W27" s="281"/>
      <c r="X27" s="281"/>
      <c r="Y27" s="281"/>
      <c r="Z27" s="281"/>
      <c r="AA27" s="281"/>
      <c r="AB27" s="281"/>
      <c r="AC27" s="281"/>
      <c r="AD27" s="281"/>
      <c r="AE27" s="281"/>
      <c r="AF27" s="281"/>
      <c r="AG27" s="281"/>
      <c r="AH27" s="281"/>
      <c r="AI27" s="281"/>
      <c r="AJ27" s="281"/>
      <c r="AK27" s="281"/>
    </row>
    <row r="28" spans="1:37" s="25" customFormat="1" ht="14.25" thickBot="1" x14ac:dyDescent="0.25">
      <c r="B28" s="886"/>
      <c r="C28" s="768" t="s">
        <v>256</v>
      </c>
      <c r="D28" s="783" t="s">
        <v>153</v>
      </c>
      <c r="E28" s="799">
        <v>486.47784255721206</v>
      </c>
      <c r="F28" s="799" t="s">
        <v>167</v>
      </c>
      <c r="G28" s="799" t="s">
        <v>167</v>
      </c>
      <c r="H28" s="799">
        <v>483.67539966826519</v>
      </c>
      <c r="I28" s="789" t="s">
        <v>167</v>
      </c>
      <c r="J28" s="789" t="s">
        <v>167</v>
      </c>
      <c r="K28" s="789" t="s">
        <v>167</v>
      </c>
      <c r="L28" s="799">
        <v>481</v>
      </c>
      <c r="M28" s="741"/>
      <c r="N28" s="31"/>
      <c r="O28" s="31"/>
      <c r="P28" s="286"/>
      <c r="Q28" s="286"/>
      <c r="R28" s="286"/>
      <c r="S28" s="286"/>
      <c r="T28" s="282"/>
      <c r="U28" s="282"/>
      <c r="V28" s="281"/>
      <c r="W28" s="281"/>
      <c r="X28" s="281"/>
      <c r="Y28" s="281"/>
      <c r="Z28" s="281"/>
      <c r="AA28" s="281"/>
      <c r="AB28" s="281"/>
      <c r="AC28" s="281"/>
      <c r="AD28" s="281"/>
      <c r="AE28" s="281"/>
      <c r="AF28" s="281"/>
      <c r="AG28" s="281"/>
      <c r="AH28" s="281"/>
      <c r="AI28" s="281"/>
      <c r="AJ28" s="281"/>
      <c r="AK28" s="281"/>
    </row>
    <row r="29" spans="1:37" s="25" customFormat="1" ht="13.5" x14ac:dyDescent="0.2">
      <c r="B29" s="886"/>
      <c r="C29" s="800" t="s">
        <v>954</v>
      </c>
      <c r="D29" s="778" t="s">
        <v>152</v>
      </c>
      <c r="E29" s="801">
        <v>32.1</v>
      </c>
      <c r="F29" s="801" t="s">
        <v>167</v>
      </c>
      <c r="G29" s="801" t="s">
        <v>167</v>
      </c>
      <c r="H29" s="801">
        <v>31.4</v>
      </c>
      <c r="I29" s="801" t="s">
        <v>167</v>
      </c>
      <c r="J29" s="801" t="s">
        <v>167</v>
      </c>
      <c r="K29" s="794" t="s">
        <v>167</v>
      </c>
      <c r="L29" s="780">
        <v>28.009999999999998</v>
      </c>
      <c r="M29" s="31"/>
      <c r="N29" s="34"/>
      <c r="O29" s="31"/>
      <c r="P29" s="31"/>
      <c r="Q29" s="31"/>
      <c r="R29" s="31"/>
      <c r="S29" s="31"/>
      <c r="T29" s="31"/>
      <c r="U29" s="31"/>
      <c r="V29" s="281"/>
      <c r="W29" s="281"/>
      <c r="X29" s="281"/>
      <c r="Y29" s="281"/>
      <c r="Z29" s="281"/>
      <c r="AA29" s="281"/>
      <c r="AB29" s="281"/>
      <c r="AC29" s="281"/>
      <c r="AD29" s="281"/>
      <c r="AE29" s="281"/>
      <c r="AF29" s="281"/>
      <c r="AG29" s="281"/>
      <c r="AH29" s="281"/>
      <c r="AI29" s="281"/>
      <c r="AJ29" s="281"/>
      <c r="AK29" s="281"/>
    </row>
    <row r="30" spans="1:37" s="25" customFormat="1" ht="14.25" thickBot="1" x14ac:dyDescent="0.25">
      <c r="B30" s="886"/>
      <c r="C30" s="768" t="s">
        <v>174</v>
      </c>
      <c r="D30" s="783" t="s">
        <v>168</v>
      </c>
      <c r="E30" s="789">
        <v>20</v>
      </c>
      <c r="F30" s="785" t="s">
        <v>167</v>
      </c>
      <c r="G30" s="785" t="s">
        <v>167</v>
      </c>
      <c r="H30" s="785">
        <v>22.5</v>
      </c>
      <c r="I30" s="785" t="s">
        <v>167</v>
      </c>
      <c r="J30" s="785" t="s">
        <v>167</v>
      </c>
      <c r="K30" s="785" t="s">
        <v>167</v>
      </c>
      <c r="L30" s="785">
        <v>21.3</v>
      </c>
      <c r="M30" s="282"/>
      <c r="N30" s="282"/>
      <c r="O30" s="282"/>
      <c r="P30" s="282"/>
      <c r="Q30" s="282"/>
      <c r="R30" s="282"/>
      <c r="S30" s="282"/>
      <c r="T30" s="282"/>
      <c r="U30" s="282"/>
      <c r="V30" s="281"/>
      <c r="W30" s="281"/>
      <c r="X30" s="281"/>
      <c r="Y30" s="281"/>
      <c r="Z30" s="281"/>
      <c r="AA30" s="281"/>
      <c r="AB30" s="281"/>
      <c r="AC30" s="281"/>
      <c r="AD30" s="281"/>
      <c r="AE30" s="281"/>
      <c r="AF30" s="281"/>
      <c r="AG30" s="281"/>
      <c r="AH30" s="281"/>
      <c r="AI30" s="281"/>
      <c r="AJ30" s="281"/>
      <c r="AK30" s="281"/>
    </row>
    <row r="31" spans="1:37" s="38" customFormat="1" ht="13.5" x14ac:dyDescent="0.2">
      <c r="B31" s="886"/>
      <c r="C31" s="765" t="s">
        <v>897</v>
      </c>
      <c r="D31" s="802" t="s">
        <v>152</v>
      </c>
      <c r="E31" s="803">
        <v>6.9</v>
      </c>
      <c r="F31" s="803">
        <v>7.4</v>
      </c>
      <c r="G31" s="803">
        <v>9.3000000000000007</v>
      </c>
      <c r="H31" s="803">
        <v>8.6</v>
      </c>
      <c r="I31" s="803">
        <v>8.3000000000000007</v>
      </c>
      <c r="J31" s="803">
        <v>7.6</v>
      </c>
      <c r="K31" s="804" t="s">
        <v>167</v>
      </c>
      <c r="L31" s="804">
        <v>6</v>
      </c>
      <c r="M31" s="806"/>
      <c r="O31" s="37"/>
      <c r="P31" s="37"/>
      <c r="Q31" s="37"/>
      <c r="R31" s="37"/>
      <c r="S31" s="37"/>
      <c r="T31" s="37"/>
      <c r="U31" s="37"/>
      <c r="V31" s="285"/>
      <c r="W31" s="285"/>
      <c r="X31" s="285"/>
      <c r="Y31" s="285"/>
      <c r="Z31" s="285"/>
      <c r="AA31" s="285"/>
      <c r="AB31" s="285"/>
      <c r="AC31" s="285"/>
      <c r="AD31" s="285"/>
      <c r="AE31" s="285"/>
      <c r="AF31" s="285"/>
      <c r="AG31" s="285"/>
      <c r="AH31" s="285"/>
      <c r="AI31" s="285"/>
      <c r="AJ31" s="285"/>
      <c r="AK31" s="285"/>
    </row>
    <row r="32" spans="1:37" s="38" customFormat="1" ht="15.75" thickBot="1" x14ac:dyDescent="0.3">
      <c r="B32" s="886"/>
      <c r="C32" s="768" t="s">
        <v>175</v>
      </c>
      <c r="D32" s="807" t="s">
        <v>168</v>
      </c>
      <c r="E32" s="795">
        <v>11</v>
      </c>
      <c r="F32" s="795">
        <v>10.6</v>
      </c>
      <c r="G32" s="795">
        <v>10.5</v>
      </c>
      <c r="H32" s="795">
        <v>10.5</v>
      </c>
      <c r="I32" s="795">
        <v>10.199999999999999</v>
      </c>
      <c r="J32" s="795">
        <v>9.9</v>
      </c>
      <c r="K32" s="808" t="s">
        <v>167</v>
      </c>
      <c r="L32" s="809">
        <v>6</v>
      </c>
      <c r="M32" s="742"/>
      <c r="N32" s="738"/>
      <c r="O32" s="287"/>
      <c r="P32" s="287"/>
      <c r="Q32" s="287"/>
      <c r="R32" s="287"/>
      <c r="S32" s="287"/>
      <c r="T32" s="287"/>
      <c r="U32" s="287"/>
      <c r="V32" s="285"/>
      <c r="W32" s="285"/>
      <c r="X32" s="285"/>
      <c r="Y32" s="285"/>
      <c r="Z32" s="285"/>
      <c r="AA32" s="285"/>
      <c r="AB32" s="285"/>
      <c r="AC32" s="285"/>
      <c r="AD32" s="285"/>
      <c r="AE32" s="285"/>
      <c r="AF32" s="285"/>
      <c r="AG32" s="285"/>
      <c r="AH32" s="285"/>
      <c r="AI32" s="285"/>
      <c r="AJ32" s="285"/>
      <c r="AK32" s="285"/>
    </row>
    <row r="33" spans="2:37" s="38" customFormat="1" ht="14.45" customHeight="1" x14ac:dyDescent="0.2">
      <c r="B33" s="886"/>
      <c r="C33" s="765" t="s">
        <v>257</v>
      </c>
      <c r="D33" s="802" t="s">
        <v>152</v>
      </c>
      <c r="E33" s="756">
        <v>668</v>
      </c>
      <c r="F33" s="756">
        <v>651</v>
      </c>
      <c r="G33" s="756">
        <v>651</v>
      </c>
      <c r="H33" s="756">
        <v>668</v>
      </c>
      <c r="I33" s="756">
        <v>784</v>
      </c>
      <c r="J33" s="756">
        <v>835</v>
      </c>
      <c r="K33" s="810">
        <v>834</v>
      </c>
      <c r="L33" s="810">
        <v>706</v>
      </c>
      <c r="M33" s="42"/>
      <c r="N33" s="743"/>
      <c r="O33" s="284"/>
      <c r="P33" s="284"/>
      <c r="Q33" s="284"/>
      <c r="R33" s="284"/>
      <c r="S33" s="284"/>
      <c r="T33" s="284"/>
      <c r="U33" s="284"/>
      <c r="V33" s="285"/>
      <c r="W33" s="285"/>
      <c r="X33" s="285"/>
      <c r="Y33" s="285"/>
      <c r="Z33" s="285"/>
      <c r="AA33" s="285"/>
      <c r="AB33" s="285"/>
      <c r="AC33" s="285"/>
      <c r="AD33" s="285"/>
      <c r="AE33" s="285"/>
      <c r="AF33" s="285"/>
      <c r="AG33" s="285"/>
      <c r="AH33" s="285"/>
      <c r="AI33" s="285"/>
      <c r="AJ33" s="285"/>
      <c r="AK33" s="285"/>
    </row>
    <row r="34" spans="2:37" s="38" customFormat="1" ht="14.45" customHeight="1" thickBot="1" x14ac:dyDescent="0.25">
      <c r="B34" s="886"/>
      <c r="C34" s="768" t="s">
        <v>899</v>
      </c>
      <c r="D34" s="807" t="s">
        <v>168</v>
      </c>
      <c r="E34" s="760">
        <v>351</v>
      </c>
      <c r="F34" s="760">
        <v>384</v>
      </c>
      <c r="G34" s="760">
        <v>316</v>
      </c>
      <c r="H34" s="760">
        <v>319</v>
      </c>
      <c r="I34" s="760">
        <v>336</v>
      </c>
      <c r="J34" s="760">
        <v>334</v>
      </c>
      <c r="K34" s="760">
        <v>353</v>
      </c>
      <c r="L34" s="760">
        <v>353</v>
      </c>
      <c r="M34" s="291"/>
      <c r="N34" s="284"/>
      <c r="O34" s="284"/>
      <c r="P34" s="284"/>
      <c r="Q34" s="284"/>
      <c r="R34" s="284"/>
      <c r="S34" s="284"/>
      <c r="T34" s="284"/>
      <c r="U34" s="284"/>
      <c r="V34" s="285"/>
      <c r="W34" s="285"/>
      <c r="X34" s="285"/>
      <c r="Y34" s="285"/>
      <c r="Z34" s="285"/>
      <c r="AA34" s="285"/>
      <c r="AB34" s="285"/>
      <c r="AC34" s="285"/>
      <c r="AD34" s="285"/>
      <c r="AE34" s="285"/>
      <c r="AF34" s="285"/>
      <c r="AG34" s="285"/>
      <c r="AH34" s="285"/>
      <c r="AI34" s="285"/>
      <c r="AJ34" s="285"/>
      <c r="AK34" s="285"/>
    </row>
    <row r="35" spans="2:37" s="25" customFormat="1" ht="13.5" x14ac:dyDescent="0.2">
      <c r="B35" s="886"/>
      <c r="C35" s="797" t="s">
        <v>171</v>
      </c>
      <c r="D35" s="778" t="s">
        <v>152</v>
      </c>
      <c r="E35" s="801">
        <v>3.1</v>
      </c>
      <c r="F35" s="801">
        <v>2.9</v>
      </c>
      <c r="G35" s="801">
        <v>3.4</v>
      </c>
      <c r="H35" s="801">
        <v>4</v>
      </c>
      <c r="I35" s="801">
        <v>3.6</v>
      </c>
      <c r="J35" s="801">
        <v>2.8</v>
      </c>
      <c r="K35" s="811" t="s">
        <v>167</v>
      </c>
      <c r="L35" s="811">
        <v>7.0119999999999996</v>
      </c>
      <c r="M35" s="31"/>
      <c r="N35" s="44"/>
      <c r="O35" s="31"/>
      <c r="P35" s="31"/>
      <c r="Q35" s="31"/>
      <c r="R35" s="31"/>
      <c r="S35" s="31"/>
      <c r="T35" s="31"/>
      <c r="U35" s="31"/>
      <c r="V35" s="281"/>
      <c r="W35" s="281"/>
      <c r="X35" s="281"/>
      <c r="Y35" s="281"/>
      <c r="Z35" s="281"/>
      <c r="AA35" s="281"/>
      <c r="AB35" s="281"/>
      <c r="AC35" s="281"/>
      <c r="AD35" s="281"/>
      <c r="AE35" s="281"/>
      <c r="AF35" s="281"/>
      <c r="AG35" s="281"/>
      <c r="AH35" s="281"/>
      <c r="AI35" s="281"/>
      <c r="AJ35" s="281"/>
      <c r="AK35" s="281"/>
    </row>
    <row r="36" spans="2:37" s="25" customFormat="1" ht="14.25" thickBot="1" x14ac:dyDescent="0.25">
      <c r="B36" s="887"/>
      <c r="C36" s="768" t="s">
        <v>172</v>
      </c>
      <c r="D36" s="783" t="s">
        <v>168</v>
      </c>
      <c r="E36" s="785">
        <v>10.1</v>
      </c>
      <c r="F36" s="785">
        <v>10.3</v>
      </c>
      <c r="G36" s="785">
        <v>10.4</v>
      </c>
      <c r="H36" s="785">
        <v>10.6</v>
      </c>
      <c r="I36" s="785">
        <v>10.8</v>
      </c>
      <c r="J36" s="785">
        <v>9.1999999999999993</v>
      </c>
      <c r="K36" s="788" t="s">
        <v>167</v>
      </c>
      <c r="L36" s="788">
        <v>10.6</v>
      </c>
      <c r="M36" s="31"/>
      <c r="N36" s="31"/>
      <c r="O36" s="31"/>
      <c r="P36" s="31"/>
      <c r="Q36" s="31"/>
      <c r="R36" s="31"/>
      <c r="S36" s="31"/>
      <c r="T36" s="31"/>
      <c r="U36" s="31"/>
      <c r="V36" s="281"/>
      <c r="W36" s="281"/>
      <c r="X36" s="281"/>
      <c r="Y36" s="281"/>
      <c r="Z36" s="281"/>
      <c r="AA36" s="281"/>
      <c r="AB36" s="281"/>
      <c r="AC36" s="281"/>
      <c r="AD36" s="281"/>
      <c r="AE36" s="281"/>
      <c r="AF36" s="281"/>
      <c r="AG36" s="281"/>
      <c r="AH36" s="281"/>
      <c r="AI36" s="281"/>
      <c r="AJ36" s="281"/>
      <c r="AK36" s="281"/>
    </row>
    <row r="37" spans="2:37" ht="15" x14ac:dyDescent="0.25">
      <c r="B37" s="885" t="s">
        <v>907</v>
      </c>
      <c r="C37" s="754" t="s">
        <v>900</v>
      </c>
      <c r="D37" s="812" t="s">
        <v>152</v>
      </c>
      <c r="E37" s="779">
        <v>37.799999999999997</v>
      </c>
      <c r="F37" s="779">
        <v>37.9</v>
      </c>
      <c r="G37" s="779">
        <v>36.4</v>
      </c>
      <c r="H37" s="779">
        <v>35.5</v>
      </c>
      <c r="I37" s="779">
        <v>34.1</v>
      </c>
      <c r="J37" s="813">
        <v>30.1</v>
      </c>
      <c r="K37" s="814" t="s">
        <v>167</v>
      </c>
      <c r="L37" s="813">
        <v>16.5</v>
      </c>
      <c r="M37" s="37"/>
      <c r="N37" s="738"/>
      <c r="O37" s="288"/>
      <c r="P37" s="288"/>
      <c r="Q37" s="288"/>
      <c r="R37" s="288"/>
      <c r="S37" s="288"/>
      <c r="T37" s="288"/>
      <c r="U37" s="288"/>
    </row>
    <row r="38" spans="2:37" ht="14.25" thickBot="1" x14ac:dyDescent="0.25">
      <c r="B38" s="886"/>
      <c r="C38" s="758" t="s">
        <v>282</v>
      </c>
      <c r="D38" s="815" t="s">
        <v>153</v>
      </c>
      <c r="E38" s="788">
        <v>18.100000000000001</v>
      </c>
      <c r="F38" s="788">
        <v>17.899999999999999</v>
      </c>
      <c r="G38" s="788">
        <v>17.5</v>
      </c>
      <c r="H38" s="788">
        <v>17.100000000000001</v>
      </c>
      <c r="I38" s="788">
        <v>17.100000000000001</v>
      </c>
      <c r="J38" s="788">
        <v>17.8</v>
      </c>
      <c r="K38" s="816" t="s">
        <v>167</v>
      </c>
      <c r="L38" s="788">
        <v>16.5</v>
      </c>
      <c r="M38" s="31"/>
      <c r="N38" s="19"/>
      <c r="O38" s="19"/>
      <c r="P38" s="19"/>
      <c r="Q38" s="19"/>
      <c r="R38" s="19"/>
      <c r="S38" s="19"/>
      <c r="T38" s="19"/>
      <c r="U38" s="19"/>
    </row>
    <row r="39" spans="2:37" ht="13.5" x14ac:dyDescent="0.2">
      <c r="B39" s="886"/>
      <c r="C39" s="754" t="s">
        <v>337</v>
      </c>
      <c r="D39" s="812" t="s">
        <v>152</v>
      </c>
      <c r="E39" s="779">
        <v>29.8</v>
      </c>
      <c r="F39" s="779">
        <v>29.6</v>
      </c>
      <c r="G39" s="779">
        <v>28.5</v>
      </c>
      <c r="H39" s="779">
        <v>28.1</v>
      </c>
      <c r="I39" s="779">
        <v>28.7</v>
      </c>
      <c r="J39" s="813">
        <v>30.6</v>
      </c>
      <c r="K39" s="817" t="s">
        <v>167</v>
      </c>
      <c r="L39" s="813">
        <v>27.887999999999998</v>
      </c>
      <c r="M39" s="37"/>
      <c r="N39" s="288"/>
      <c r="O39" s="288"/>
      <c r="P39" s="288"/>
      <c r="Q39" s="288"/>
      <c r="R39" s="288"/>
      <c r="S39" s="288"/>
      <c r="T39" s="288"/>
      <c r="U39" s="288"/>
    </row>
    <row r="40" spans="2:37" ht="14.25" thickBot="1" x14ac:dyDescent="0.25">
      <c r="B40" s="886"/>
      <c r="C40" s="758" t="s">
        <v>338</v>
      </c>
      <c r="D40" s="815" t="s">
        <v>153</v>
      </c>
      <c r="E40" s="788">
        <v>24.1</v>
      </c>
      <c r="F40" s="788">
        <v>23.9</v>
      </c>
      <c r="G40" s="788">
        <v>23.6</v>
      </c>
      <c r="H40" s="788">
        <v>23.5</v>
      </c>
      <c r="I40" s="788">
        <v>23.5</v>
      </c>
      <c r="J40" s="788" t="s">
        <v>167</v>
      </c>
      <c r="K40" s="816" t="s">
        <v>167</v>
      </c>
      <c r="L40" s="788">
        <v>23.4</v>
      </c>
      <c r="M40" s="31"/>
      <c r="N40" s="19"/>
      <c r="O40" s="19"/>
      <c r="P40" s="19"/>
      <c r="Q40" s="19"/>
      <c r="R40" s="19"/>
      <c r="S40" s="19"/>
      <c r="T40" s="19"/>
      <c r="U40" s="19"/>
    </row>
    <row r="41" spans="2:37" ht="28.5" customHeight="1" x14ac:dyDescent="0.2">
      <c r="B41" s="886"/>
      <c r="C41" s="754" t="s">
        <v>281</v>
      </c>
      <c r="D41" s="812" t="s">
        <v>152</v>
      </c>
      <c r="E41" s="818">
        <v>1.5</v>
      </c>
      <c r="F41" s="818">
        <v>1.6</v>
      </c>
      <c r="G41" s="818">
        <v>1.5</v>
      </c>
      <c r="H41" s="818">
        <v>1.2</v>
      </c>
      <c r="I41" s="818">
        <v>1.4</v>
      </c>
      <c r="J41" s="817">
        <v>1.6</v>
      </c>
      <c r="K41" s="817" t="s">
        <v>167</v>
      </c>
      <c r="L41" s="817">
        <v>4.2</v>
      </c>
      <c r="M41" s="288"/>
      <c r="N41" s="288"/>
      <c r="O41" s="288"/>
      <c r="P41" s="288"/>
      <c r="Q41" s="288"/>
      <c r="R41" s="288"/>
      <c r="S41" s="288"/>
      <c r="T41" s="288"/>
      <c r="U41" s="288"/>
    </row>
    <row r="42" spans="2:37" ht="14.25" thickBot="1" x14ac:dyDescent="0.25">
      <c r="B42" s="887"/>
      <c r="C42" s="758" t="s">
        <v>282</v>
      </c>
      <c r="D42" s="815" t="s">
        <v>153</v>
      </c>
      <c r="E42" s="750">
        <v>9.8000000000000007</v>
      </c>
      <c r="F42" s="750">
        <v>9.6999999999999993</v>
      </c>
      <c r="G42" s="750">
        <v>9.6</v>
      </c>
      <c r="H42" s="750">
        <v>9.3000000000000007</v>
      </c>
      <c r="I42" s="750">
        <v>9.1</v>
      </c>
      <c r="J42" s="816">
        <v>9.6</v>
      </c>
      <c r="K42" s="816" t="s">
        <v>167</v>
      </c>
      <c r="L42" s="816">
        <v>6.6555555555555577</v>
      </c>
      <c r="M42" s="19"/>
      <c r="N42" s="19"/>
      <c r="O42" s="19"/>
      <c r="P42" s="19"/>
      <c r="Q42" s="19"/>
      <c r="R42" s="19"/>
      <c r="S42" s="19"/>
      <c r="T42" s="19"/>
      <c r="U42" s="19"/>
    </row>
    <row r="43" spans="2:37" s="25" customFormat="1" ht="12.95" customHeight="1" x14ac:dyDescent="0.2">
      <c r="B43" s="885" t="s">
        <v>908</v>
      </c>
      <c r="C43" s="765" t="s">
        <v>262</v>
      </c>
      <c r="D43" s="778" t="s">
        <v>152</v>
      </c>
      <c r="E43" s="779">
        <v>76.7</v>
      </c>
      <c r="F43" s="779">
        <v>77.3</v>
      </c>
      <c r="G43" s="779">
        <v>77.3</v>
      </c>
      <c r="H43" s="779">
        <v>77.400000000000006</v>
      </c>
      <c r="I43" s="779">
        <v>77.8</v>
      </c>
      <c r="J43" s="790">
        <v>76.900000000000006</v>
      </c>
      <c r="K43" s="813" t="s">
        <v>167</v>
      </c>
      <c r="L43" s="790">
        <v>80.553999999999974</v>
      </c>
      <c r="M43" s="283"/>
      <c r="N43" s="744"/>
      <c r="O43" s="283"/>
      <c r="P43" s="283"/>
      <c r="Q43" s="283"/>
      <c r="R43" s="283"/>
      <c r="S43" s="283"/>
      <c r="T43" s="283"/>
      <c r="U43" s="283"/>
      <c r="V43" s="281"/>
      <c r="W43" s="281"/>
      <c r="X43" s="281"/>
      <c r="Y43" s="281"/>
      <c r="Z43" s="281"/>
      <c r="AA43" s="281"/>
      <c r="AB43" s="281"/>
      <c r="AC43" s="281"/>
      <c r="AD43" s="281"/>
      <c r="AE43" s="281"/>
      <c r="AF43" s="281"/>
      <c r="AG43" s="281"/>
      <c r="AH43" s="281"/>
      <c r="AI43" s="281"/>
      <c r="AJ43" s="281"/>
      <c r="AK43" s="281"/>
    </row>
    <row r="44" spans="2:37" s="25" customFormat="1" ht="15" customHeight="1" thickBot="1" x14ac:dyDescent="0.25">
      <c r="B44" s="886"/>
      <c r="C44" s="768" t="s">
        <v>263</v>
      </c>
      <c r="D44" s="783" t="s">
        <v>153</v>
      </c>
      <c r="E44" s="784">
        <v>80.5</v>
      </c>
      <c r="F44" s="784">
        <v>80.900000000000006</v>
      </c>
      <c r="G44" s="784">
        <v>80.900000000000006</v>
      </c>
      <c r="H44" s="784">
        <v>81</v>
      </c>
      <c r="I44" s="784">
        <v>81.3</v>
      </c>
      <c r="J44" s="788" t="s">
        <v>167</v>
      </c>
      <c r="K44" s="788" t="s">
        <v>167</v>
      </c>
      <c r="L44" s="788">
        <v>82.920000000000044</v>
      </c>
      <c r="M44" s="31"/>
      <c r="N44" s="31"/>
      <c r="O44" s="31"/>
      <c r="P44" s="31"/>
      <c r="Q44" s="31"/>
      <c r="R44" s="31"/>
      <c r="S44" s="31"/>
      <c r="T44" s="31"/>
      <c r="U44" s="31"/>
      <c r="V44" s="281"/>
      <c r="W44" s="281"/>
      <c r="X44" s="281"/>
      <c r="Y44" s="281"/>
      <c r="Z44" s="281"/>
      <c r="AA44" s="281"/>
      <c r="AB44" s="281"/>
      <c r="AC44" s="281"/>
      <c r="AD44" s="281"/>
      <c r="AE44" s="281"/>
      <c r="AF44" s="281"/>
      <c r="AG44" s="281"/>
      <c r="AH44" s="281"/>
      <c r="AI44" s="281"/>
      <c r="AJ44" s="281"/>
      <c r="AK44" s="281"/>
    </row>
    <row r="45" spans="2:37" s="25" customFormat="1" ht="14.45" customHeight="1" x14ac:dyDescent="0.2">
      <c r="B45" s="886"/>
      <c r="C45" s="765" t="s">
        <v>264</v>
      </c>
      <c r="D45" s="778" t="s">
        <v>152</v>
      </c>
      <c r="E45" s="779">
        <v>176.93</v>
      </c>
      <c r="F45" s="779">
        <v>168.31</v>
      </c>
      <c r="G45" s="779">
        <v>173.71</v>
      </c>
      <c r="H45" s="779">
        <v>165.32</v>
      </c>
      <c r="I45" s="779" t="s">
        <v>167</v>
      </c>
      <c r="J45" s="813" t="s">
        <v>167</v>
      </c>
      <c r="K45" s="813" t="s">
        <v>167</v>
      </c>
      <c r="L45" s="813">
        <v>119.62314285714277</v>
      </c>
      <c r="M45" s="37"/>
      <c r="N45" s="744"/>
      <c r="O45" s="283"/>
      <c r="P45" s="283"/>
      <c r="Q45" s="283"/>
      <c r="R45" s="283"/>
      <c r="S45" s="283"/>
      <c r="T45" s="283"/>
      <c r="U45" s="283"/>
      <c r="V45" s="281"/>
      <c r="W45" s="281"/>
      <c r="X45" s="281"/>
      <c r="Y45" s="281"/>
      <c r="Z45" s="281"/>
      <c r="AA45" s="281"/>
      <c r="AB45" s="281"/>
      <c r="AC45" s="281"/>
      <c r="AD45" s="281"/>
      <c r="AE45" s="281"/>
      <c r="AF45" s="281"/>
      <c r="AG45" s="281"/>
      <c r="AH45" s="281"/>
      <c r="AI45" s="281"/>
      <c r="AJ45" s="281"/>
      <c r="AK45" s="281"/>
    </row>
    <row r="46" spans="2:37" s="25" customFormat="1" ht="15" customHeight="1" thickBot="1" x14ac:dyDescent="0.25">
      <c r="B46" s="886"/>
      <c r="C46" s="768" t="s">
        <v>265</v>
      </c>
      <c r="D46" s="783" t="s">
        <v>153</v>
      </c>
      <c r="E46" s="788">
        <v>95.85</v>
      </c>
      <c r="F46" s="788">
        <v>93.16</v>
      </c>
      <c r="G46" s="788" t="s">
        <v>167</v>
      </c>
      <c r="H46" s="788" t="s">
        <v>167</v>
      </c>
      <c r="I46" s="788" t="s">
        <v>167</v>
      </c>
      <c r="J46" s="788" t="s">
        <v>167</v>
      </c>
      <c r="K46" s="788" t="s">
        <v>167</v>
      </c>
      <c r="L46" s="788">
        <v>64.515999999999906</v>
      </c>
      <c r="M46" s="31"/>
      <c r="N46" s="31"/>
      <c r="O46" s="31"/>
      <c r="P46" s="31"/>
      <c r="Q46" s="31"/>
      <c r="R46" s="31"/>
      <c r="S46" s="31"/>
      <c r="T46" s="31"/>
      <c r="U46" s="31"/>
      <c r="V46" s="281"/>
      <c r="W46" s="281"/>
      <c r="X46" s="281"/>
      <c r="Y46" s="281"/>
      <c r="Z46" s="281"/>
      <c r="AA46" s="281"/>
      <c r="AB46" s="281"/>
      <c r="AC46" s="281"/>
      <c r="AD46" s="281"/>
      <c r="AE46" s="281"/>
      <c r="AF46" s="281"/>
      <c r="AG46" s="281"/>
      <c r="AH46" s="281"/>
      <c r="AI46" s="281"/>
      <c r="AJ46" s="281"/>
      <c r="AK46" s="281"/>
    </row>
    <row r="47" spans="2:37" s="25" customFormat="1" ht="14.45" customHeight="1" x14ac:dyDescent="0.2">
      <c r="B47" s="886"/>
      <c r="C47" s="765" t="s">
        <v>266</v>
      </c>
      <c r="D47" s="778" t="s">
        <v>152</v>
      </c>
      <c r="E47" s="779">
        <v>258.24</v>
      </c>
      <c r="F47" s="779">
        <v>243.82</v>
      </c>
      <c r="G47" s="779">
        <v>238.71</v>
      </c>
      <c r="H47" s="779">
        <v>241.27</v>
      </c>
      <c r="I47" s="779" t="s">
        <v>167</v>
      </c>
      <c r="J47" s="813" t="s">
        <v>167</v>
      </c>
      <c r="K47" s="813" t="s">
        <v>167</v>
      </c>
      <c r="L47" s="813">
        <v>173.74257142857138</v>
      </c>
      <c r="M47" s="37"/>
      <c r="N47" s="744"/>
      <c r="O47" s="283"/>
      <c r="P47" s="283"/>
      <c r="Q47" s="283"/>
      <c r="R47" s="283"/>
      <c r="S47" s="283"/>
      <c r="T47" s="283"/>
      <c r="U47" s="283"/>
      <c r="V47" s="281"/>
      <c r="W47" s="281"/>
      <c r="X47" s="281"/>
      <c r="Y47" s="281"/>
      <c r="Z47" s="281"/>
      <c r="AA47" s="281"/>
      <c r="AB47" s="281"/>
      <c r="AC47" s="281"/>
      <c r="AD47" s="281"/>
      <c r="AE47" s="281"/>
      <c r="AF47" s="281"/>
      <c r="AG47" s="281"/>
      <c r="AH47" s="281"/>
      <c r="AI47" s="281"/>
      <c r="AJ47" s="281"/>
      <c r="AK47" s="281"/>
    </row>
    <row r="48" spans="2:37" s="25" customFormat="1" ht="15" customHeight="1" thickBot="1" x14ac:dyDescent="0.25">
      <c r="B48" s="886"/>
      <c r="C48" s="768" t="s">
        <v>265</v>
      </c>
      <c r="D48" s="783" t="s">
        <v>153</v>
      </c>
      <c r="E48" s="784">
        <v>166.28</v>
      </c>
      <c r="F48" s="788">
        <v>162.47999999999999</v>
      </c>
      <c r="G48" s="788" t="s">
        <v>167</v>
      </c>
      <c r="H48" s="788" t="s">
        <v>167</v>
      </c>
      <c r="I48" s="788" t="s">
        <v>167</v>
      </c>
      <c r="J48" s="788" t="s">
        <v>167</v>
      </c>
      <c r="K48" s="788" t="s">
        <v>167</v>
      </c>
      <c r="L48" s="788">
        <v>119.13599999999994</v>
      </c>
      <c r="M48" s="31"/>
      <c r="N48" s="31"/>
      <c r="O48" s="31"/>
      <c r="P48" s="31"/>
      <c r="Q48" s="31"/>
      <c r="R48" s="31"/>
      <c r="S48" s="31"/>
      <c r="T48" s="31"/>
      <c r="U48" s="31"/>
      <c r="V48" s="281"/>
      <c r="W48" s="281"/>
      <c r="X48" s="281"/>
      <c r="Y48" s="281"/>
      <c r="Z48" s="281"/>
      <c r="AA48" s="281"/>
      <c r="AB48" s="281"/>
      <c r="AC48" s="281"/>
      <c r="AD48" s="281"/>
      <c r="AE48" s="281"/>
      <c r="AF48" s="281"/>
      <c r="AG48" s="281"/>
      <c r="AH48" s="281"/>
      <c r="AI48" s="281"/>
      <c r="AJ48" s="281"/>
      <c r="AK48" s="281"/>
    </row>
    <row r="49" spans="2:37" s="38" customFormat="1" ht="14.45" customHeight="1" x14ac:dyDescent="0.2">
      <c r="B49" s="886"/>
      <c r="C49" s="765" t="s">
        <v>336</v>
      </c>
      <c r="D49" s="802" t="s">
        <v>152</v>
      </c>
      <c r="E49" s="803">
        <v>14.799999999999997</v>
      </c>
      <c r="F49" s="803">
        <v>14.899999999999999</v>
      </c>
      <c r="G49" s="803">
        <v>15.600000000000001</v>
      </c>
      <c r="H49" s="803" t="s">
        <v>167</v>
      </c>
      <c r="I49" s="803" t="s">
        <v>167</v>
      </c>
      <c r="J49" s="790" t="s">
        <v>167</v>
      </c>
      <c r="K49" s="790" t="s">
        <v>167</v>
      </c>
      <c r="L49" s="790">
        <v>9.5973333333333279</v>
      </c>
      <c r="M49" s="283"/>
      <c r="N49" s="744"/>
      <c r="O49" s="283"/>
      <c r="P49" s="283"/>
      <c r="Q49" s="283"/>
      <c r="R49" s="283"/>
      <c r="S49" s="283"/>
      <c r="T49" s="283"/>
      <c r="U49" s="283"/>
      <c r="V49" s="285"/>
      <c r="W49" s="285"/>
      <c r="X49" s="285"/>
      <c r="Y49" s="285"/>
      <c r="Z49" s="285"/>
      <c r="AA49" s="285"/>
      <c r="AB49" s="285"/>
      <c r="AC49" s="285"/>
      <c r="AD49" s="285"/>
      <c r="AE49" s="285"/>
      <c r="AF49" s="285"/>
      <c r="AG49" s="285"/>
      <c r="AH49" s="285"/>
      <c r="AI49" s="285"/>
      <c r="AJ49" s="285"/>
      <c r="AK49" s="285"/>
    </row>
    <row r="50" spans="2:37" s="38" customFormat="1" ht="27.75" thickBot="1" x14ac:dyDescent="0.25">
      <c r="B50" s="887"/>
      <c r="C50" s="768" t="s">
        <v>382</v>
      </c>
      <c r="D50" s="807" t="s">
        <v>153</v>
      </c>
      <c r="E50" s="796">
        <v>6.0428571428571427</v>
      </c>
      <c r="F50" s="796">
        <v>6.2928571428571436</v>
      </c>
      <c r="G50" s="796">
        <v>6.9249999999999998</v>
      </c>
      <c r="H50" s="796" t="s">
        <v>167</v>
      </c>
      <c r="I50" s="796" t="s">
        <v>167</v>
      </c>
      <c r="J50" s="796" t="s">
        <v>167</v>
      </c>
      <c r="K50" s="796" t="s">
        <v>167</v>
      </c>
      <c r="L50" s="796">
        <v>4.3</v>
      </c>
      <c r="M50" s="37"/>
      <c r="N50" s="37"/>
      <c r="O50" s="37"/>
      <c r="P50" s="37"/>
      <c r="Q50" s="37"/>
      <c r="R50" s="37"/>
      <c r="S50" s="37"/>
      <c r="T50" s="37"/>
      <c r="U50" s="37"/>
      <c r="V50" s="285"/>
      <c r="W50" s="285"/>
      <c r="X50" s="285"/>
      <c r="Y50" s="285"/>
      <c r="Z50" s="285"/>
      <c r="AA50" s="285"/>
      <c r="AB50" s="285"/>
      <c r="AC50" s="285"/>
      <c r="AD50" s="285"/>
      <c r="AE50" s="285"/>
      <c r="AF50" s="285"/>
      <c r="AG50" s="285"/>
      <c r="AH50" s="285"/>
      <c r="AI50" s="285"/>
      <c r="AJ50" s="285"/>
      <c r="AK50" s="285"/>
    </row>
    <row r="51" spans="2:37" s="25" customFormat="1" ht="15" x14ac:dyDescent="0.25">
      <c r="B51" s="885" t="s">
        <v>955</v>
      </c>
      <c r="C51" s="765" t="s">
        <v>287</v>
      </c>
      <c r="D51" s="778" t="s">
        <v>152</v>
      </c>
      <c r="E51" s="779">
        <v>19</v>
      </c>
      <c r="F51" s="779">
        <v>14.7</v>
      </c>
      <c r="G51" s="779">
        <v>17.5</v>
      </c>
      <c r="H51" s="779">
        <v>16.899999999999999</v>
      </c>
      <c r="I51" s="779">
        <v>13.8</v>
      </c>
      <c r="J51" s="790" t="s">
        <v>167</v>
      </c>
      <c r="K51" s="790" t="s">
        <v>167</v>
      </c>
      <c r="L51" s="790">
        <v>8.6</v>
      </c>
      <c r="M51" s="283"/>
      <c r="N51" s="738"/>
      <c r="O51" s="283"/>
      <c r="P51" s="283"/>
      <c r="Q51" s="283"/>
      <c r="R51" s="283"/>
      <c r="S51" s="283"/>
      <c r="T51" s="283"/>
      <c r="U51" s="283"/>
      <c r="V51" s="281"/>
      <c r="W51" s="281"/>
      <c r="X51" s="281"/>
      <c r="Y51" s="281"/>
      <c r="Z51" s="281"/>
      <c r="AA51" s="281"/>
      <c r="AB51" s="281"/>
      <c r="AC51" s="281"/>
      <c r="AD51" s="281"/>
      <c r="AE51" s="281"/>
      <c r="AF51" s="281"/>
      <c r="AG51" s="281"/>
      <c r="AH51" s="281"/>
      <c r="AI51" s="281"/>
      <c r="AJ51" s="281"/>
      <c r="AK51" s="281"/>
    </row>
    <row r="52" spans="2:37" s="25" customFormat="1" ht="14.25" thickBot="1" x14ac:dyDescent="0.25">
      <c r="B52" s="886"/>
      <c r="C52" s="768" t="s">
        <v>288</v>
      </c>
      <c r="D52" s="783" t="s">
        <v>153</v>
      </c>
      <c r="E52" s="784">
        <v>15.8</v>
      </c>
      <c r="F52" s="784">
        <v>14.6</v>
      </c>
      <c r="G52" s="784">
        <v>14.9</v>
      </c>
      <c r="H52" s="784">
        <v>14.5</v>
      </c>
      <c r="I52" s="784">
        <v>12.6</v>
      </c>
      <c r="J52" s="788" t="s">
        <v>167</v>
      </c>
      <c r="K52" s="788" t="s">
        <v>167</v>
      </c>
      <c r="L52" s="788">
        <v>8.6</v>
      </c>
      <c r="M52" s="31"/>
      <c r="N52" s="31"/>
      <c r="O52" s="31"/>
      <c r="P52" s="31"/>
      <c r="Q52" s="31"/>
      <c r="R52" s="31"/>
      <c r="S52" s="31"/>
      <c r="T52" s="31"/>
      <c r="U52" s="31"/>
      <c r="V52" s="281"/>
      <c r="W52" s="281"/>
      <c r="X52" s="281"/>
      <c r="Y52" s="281"/>
      <c r="Z52" s="281"/>
      <c r="AA52" s="281"/>
      <c r="AB52" s="281"/>
      <c r="AC52" s="281"/>
      <c r="AD52" s="281"/>
      <c r="AE52" s="281"/>
      <c r="AF52" s="281"/>
      <c r="AG52" s="281"/>
      <c r="AH52" s="281"/>
      <c r="AI52" s="281"/>
      <c r="AJ52" s="281"/>
      <c r="AK52" s="281"/>
    </row>
    <row r="53" spans="2:37" s="38" customFormat="1" ht="13.5" x14ac:dyDescent="0.2">
      <c r="B53" s="886"/>
      <c r="C53" s="765" t="s">
        <v>295</v>
      </c>
      <c r="D53" s="802" t="s">
        <v>152</v>
      </c>
      <c r="E53" s="803">
        <v>-46.468205526578629</v>
      </c>
      <c r="F53" s="803">
        <v>-45.964458380121734</v>
      </c>
      <c r="G53" s="803">
        <v>-44.058987540024845</v>
      </c>
      <c r="H53" s="803">
        <v>-42.722438425853646</v>
      </c>
      <c r="I53" s="803">
        <v>-47.253936964676569</v>
      </c>
      <c r="J53" s="790" t="s">
        <v>167</v>
      </c>
      <c r="K53" s="790" t="s">
        <v>167</v>
      </c>
      <c r="L53" s="819">
        <v>-55</v>
      </c>
      <c r="M53" s="745"/>
      <c r="N53" s="744"/>
      <c r="O53" s="283"/>
      <c r="P53" s="283"/>
      <c r="Q53" s="283"/>
      <c r="R53" s="283"/>
      <c r="S53" s="283"/>
      <c r="T53" s="283"/>
      <c r="U53" s="283"/>
      <c r="V53" s="285"/>
      <c r="W53" s="285"/>
      <c r="X53" s="285"/>
      <c r="Y53" s="285"/>
      <c r="Z53" s="285"/>
      <c r="AA53" s="285"/>
      <c r="AB53" s="285"/>
      <c r="AC53" s="285"/>
      <c r="AD53" s="285"/>
      <c r="AE53" s="285"/>
      <c r="AF53" s="285"/>
      <c r="AG53" s="285"/>
      <c r="AH53" s="285"/>
      <c r="AI53" s="285"/>
      <c r="AJ53" s="285"/>
      <c r="AK53" s="285"/>
    </row>
    <row r="54" spans="2:37" s="38" customFormat="1" ht="15.75" thickBot="1" x14ac:dyDescent="0.3">
      <c r="B54" s="886"/>
      <c r="C54" s="768" t="s">
        <v>383</v>
      </c>
      <c r="D54" s="807" t="s">
        <v>153</v>
      </c>
      <c r="E54" s="796">
        <v>-24.381777698353858</v>
      </c>
      <c r="F54" s="796">
        <v>-24.298851483306407</v>
      </c>
      <c r="G54" s="796">
        <v>-22.874634359253847</v>
      </c>
      <c r="H54" s="796">
        <v>-24.889954723874226</v>
      </c>
      <c r="I54" s="796">
        <v>-27.871542017253404</v>
      </c>
      <c r="J54" s="796" t="s">
        <v>167</v>
      </c>
      <c r="K54" s="796" t="s">
        <v>167</v>
      </c>
      <c r="L54" s="820">
        <v>-55</v>
      </c>
      <c r="M54" s="745"/>
      <c r="N54" s="738"/>
      <c r="O54" s="37"/>
      <c r="P54" s="37"/>
      <c r="Q54" s="37"/>
      <c r="R54" s="37"/>
      <c r="S54" s="37"/>
      <c r="T54" s="37"/>
      <c r="U54" s="37"/>
      <c r="V54" s="285"/>
      <c r="W54" s="285"/>
      <c r="X54" s="285"/>
      <c r="Y54" s="285"/>
      <c r="Z54" s="285"/>
      <c r="AA54" s="285"/>
      <c r="AB54" s="285"/>
      <c r="AC54" s="285"/>
      <c r="AD54" s="285"/>
      <c r="AE54" s="285"/>
      <c r="AF54" s="285"/>
      <c r="AG54" s="285"/>
      <c r="AH54" s="285"/>
      <c r="AI54" s="285"/>
      <c r="AJ54" s="285"/>
      <c r="AK54" s="285"/>
    </row>
    <row r="55" spans="2:37" s="38" customFormat="1" ht="15" x14ac:dyDescent="0.2">
      <c r="B55" s="886"/>
      <c r="C55" s="765" t="s">
        <v>296</v>
      </c>
      <c r="D55" s="802" t="s">
        <v>152</v>
      </c>
      <c r="E55" s="803">
        <v>14.9</v>
      </c>
      <c r="F55" s="803">
        <v>23</v>
      </c>
      <c r="G55" s="803">
        <v>29.8</v>
      </c>
      <c r="H55" s="803">
        <v>36.299999999999997</v>
      </c>
      <c r="I55" s="803">
        <v>38.5</v>
      </c>
      <c r="J55" s="790">
        <v>42.2</v>
      </c>
      <c r="K55" s="790"/>
      <c r="L55" s="819">
        <v>60</v>
      </c>
      <c r="M55" s="745"/>
      <c r="N55" s="744"/>
      <c r="O55" s="746"/>
      <c r="P55" s="283"/>
      <c r="Q55" s="283"/>
      <c r="R55" s="283"/>
      <c r="S55" s="283"/>
      <c r="T55" s="283"/>
      <c r="U55" s="283"/>
      <c r="V55" s="285"/>
      <c r="W55" s="285"/>
      <c r="X55" s="285"/>
      <c r="Y55" s="285"/>
      <c r="Z55" s="285"/>
      <c r="AA55" s="285"/>
      <c r="AB55" s="285"/>
      <c r="AC55" s="285"/>
      <c r="AD55" s="285"/>
      <c r="AE55" s="285"/>
      <c r="AF55" s="285"/>
      <c r="AG55" s="285"/>
      <c r="AH55" s="285"/>
      <c r="AI55" s="285"/>
      <c r="AJ55" s="285"/>
      <c r="AK55" s="285"/>
    </row>
    <row r="56" spans="2:37" s="38" customFormat="1" ht="15.75" thickBot="1" x14ac:dyDescent="0.3">
      <c r="B56" s="886"/>
      <c r="C56" s="768" t="s">
        <v>375</v>
      </c>
      <c r="D56" s="807" t="s">
        <v>153</v>
      </c>
      <c r="E56" s="795">
        <v>44.9</v>
      </c>
      <c r="F56" s="795">
        <v>46.5</v>
      </c>
      <c r="G56" s="795">
        <v>46.9</v>
      </c>
      <c r="H56" s="795">
        <v>47.2</v>
      </c>
      <c r="I56" s="795">
        <v>47.7</v>
      </c>
      <c r="J56" s="796">
        <v>47.8</v>
      </c>
      <c r="K56" s="796"/>
      <c r="L56" s="820">
        <v>60</v>
      </c>
      <c r="M56" s="745"/>
      <c r="N56" s="738"/>
      <c r="O56" s="37"/>
      <c r="P56" s="37"/>
      <c r="Q56" s="37"/>
      <c r="R56" s="37"/>
      <c r="S56" s="37"/>
      <c r="T56" s="37"/>
      <c r="U56" s="37"/>
      <c r="V56" s="285"/>
      <c r="W56" s="285"/>
      <c r="X56" s="285"/>
      <c r="Y56" s="285"/>
      <c r="Z56" s="285"/>
      <c r="AA56" s="285"/>
      <c r="AB56" s="285"/>
      <c r="AC56" s="285"/>
      <c r="AD56" s="285"/>
      <c r="AE56" s="285"/>
      <c r="AF56" s="285"/>
      <c r="AG56" s="285"/>
      <c r="AH56" s="285"/>
      <c r="AI56" s="285"/>
      <c r="AJ56" s="285"/>
      <c r="AK56" s="285"/>
    </row>
    <row r="57" spans="2:37" s="38" customFormat="1" ht="13.5" x14ac:dyDescent="0.2">
      <c r="B57" s="886"/>
      <c r="C57" s="765" t="s">
        <v>297</v>
      </c>
      <c r="D57" s="802" t="s">
        <v>152</v>
      </c>
      <c r="E57" s="803">
        <v>12.029</v>
      </c>
      <c r="F57" s="803">
        <v>11.465</v>
      </c>
      <c r="G57" s="803">
        <v>11.896000000000001</v>
      </c>
      <c r="H57" s="803">
        <v>16.893999999999998</v>
      </c>
      <c r="I57" s="803">
        <v>17.344999999999999</v>
      </c>
      <c r="J57" s="790">
        <v>17.344999999999999</v>
      </c>
      <c r="K57" s="790" t="s">
        <v>167</v>
      </c>
      <c r="L57" s="790">
        <v>19.2</v>
      </c>
      <c r="M57" s="792"/>
      <c r="N57" s="283"/>
      <c r="O57" s="283"/>
      <c r="P57" s="283"/>
      <c r="Q57" s="283"/>
      <c r="R57" s="283"/>
      <c r="S57" s="283"/>
      <c r="T57" s="283"/>
      <c r="U57" s="283"/>
      <c r="V57" s="285"/>
      <c r="W57" s="285"/>
      <c r="X57" s="285"/>
      <c r="Y57" s="285"/>
      <c r="Z57" s="285"/>
      <c r="AA57" s="285"/>
      <c r="AB57" s="285"/>
      <c r="AC57" s="285"/>
      <c r="AD57" s="285"/>
      <c r="AE57" s="285"/>
      <c r="AF57" s="285"/>
      <c r="AG57" s="285"/>
      <c r="AH57" s="285"/>
      <c r="AI57" s="285"/>
      <c r="AJ57" s="285"/>
      <c r="AK57" s="285"/>
    </row>
    <row r="58" spans="2:37" s="38" customFormat="1" ht="14.25" thickBot="1" x14ac:dyDescent="0.25">
      <c r="B58" s="887"/>
      <c r="C58" s="768" t="s">
        <v>376</v>
      </c>
      <c r="D58" s="807" t="s">
        <v>153</v>
      </c>
      <c r="E58" s="796">
        <v>17.821000000000002</v>
      </c>
      <c r="F58" s="796">
        <v>17.98</v>
      </c>
      <c r="G58" s="796">
        <v>18.411999999999999</v>
      </c>
      <c r="H58" s="796">
        <v>19.096</v>
      </c>
      <c r="I58" s="796">
        <v>19.885000000000002</v>
      </c>
      <c r="J58" s="796">
        <v>22.088999999999999</v>
      </c>
      <c r="K58" s="796" t="s">
        <v>167</v>
      </c>
      <c r="L58" s="760">
        <v>32</v>
      </c>
      <c r="M58" s="822"/>
      <c r="N58" s="37"/>
      <c r="O58" s="37"/>
      <c r="P58" s="37"/>
      <c r="Q58" s="37"/>
      <c r="R58" s="37"/>
      <c r="S58" s="37"/>
      <c r="T58" s="37"/>
      <c r="U58" s="37"/>
      <c r="V58" s="285"/>
      <c r="W58" s="285"/>
      <c r="X58" s="285"/>
      <c r="Y58" s="285"/>
      <c r="Z58" s="285"/>
      <c r="AA58" s="285"/>
      <c r="AB58" s="285"/>
      <c r="AC58" s="285"/>
      <c r="AD58" s="285"/>
      <c r="AE58" s="285"/>
      <c r="AF58" s="285"/>
      <c r="AG58" s="285"/>
      <c r="AH58" s="285"/>
      <c r="AI58" s="285"/>
      <c r="AJ58" s="285"/>
      <c r="AK58" s="285"/>
    </row>
    <row r="59" spans="2:37" s="29" customFormat="1" ht="14.25" hidden="1" thickBot="1" x14ac:dyDescent="0.3">
      <c r="B59" s="864"/>
      <c r="C59" s="823" t="s">
        <v>324</v>
      </c>
      <c r="D59" s="824" t="s">
        <v>152</v>
      </c>
      <c r="E59" s="825"/>
      <c r="F59" s="825"/>
      <c r="G59" s="825"/>
      <c r="H59" s="825"/>
      <c r="I59" s="825"/>
      <c r="J59" s="826"/>
      <c r="K59" s="827"/>
      <c r="L59" s="827"/>
      <c r="M59" s="11"/>
      <c r="N59" s="289"/>
      <c r="O59" s="289"/>
      <c r="P59" s="289"/>
      <c r="Q59" s="289"/>
      <c r="R59" s="289"/>
      <c r="S59" s="289"/>
      <c r="T59" s="289"/>
      <c r="U59" s="289"/>
      <c r="V59" s="290"/>
      <c r="W59" s="290"/>
      <c r="X59" s="290"/>
      <c r="Y59" s="290"/>
      <c r="Z59" s="290"/>
      <c r="AA59" s="290"/>
      <c r="AB59" s="290"/>
      <c r="AC59" s="290"/>
      <c r="AD59" s="290"/>
      <c r="AE59" s="290"/>
      <c r="AF59" s="290"/>
      <c r="AG59" s="290"/>
      <c r="AH59" s="290"/>
      <c r="AI59" s="290"/>
      <c r="AJ59" s="290"/>
      <c r="AK59" s="290"/>
    </row>
    <row r="60" spans="2:37" s="29" customFormat="1" ht="14.25" hidden="1" thickBot="1" x14ac:dyDescent="0.3">
      <c r="B60" s="864"/>
      <c r="C60" s="828" t="s">
        <v>323</v>
      </c>
      <c r="D60" s="829"/>
      <c r="E60" s="830"/>
      <c r="F60" s="830"/>
      <c r="G60" s="830"/>
      <c r="H60" s="830"/>
      <c r="I60" s="830"/>
      <c r="J60" s="831"/>
      <c r="K60" s="830"/>
      <c r="L60" s="830"/>
      <c r="M60" s="289"/>
      <c r="N60" s="289"/>
      <c r="O60" s="289"/>
      <c r="P60" s="289"/>
      <c r="Q60" s="289"/>
      <c r="R60" s="289"/>
      <c r="S60" s="289"/>
      <c r="T60" s="289"/>
      <c r="U60" s="289"/>
      <c r="V60" s="290"/>
      <c r="W60" s="290"/>
      <c r="X60" s="290"/>
      <c r="Y60" s="290"/>
      <c r="Z60" s="290"/>
      <c r="AA60" s="290"/>
      <c r="AB60" s="290"/>
      <c r="AC60" s="290"/>
      <c r="AD60" s="290"/>
      <c r="AE60" s="290"/>
      <c r="AF60" s="290"/>
      <c r="AG60" s="290"/>
      <c r="AH60" s="290"/>
      <c r="AI60" s="290"/>
      <c r="AJ60" s="290"/>
      <c r="AK60" s="290"/>
    </row>
    <row r="61" spans="2:37" ht="13.5" x14ac:dyDescent="0.2">
      <c r="B61" s="885" t="s">
        <v>909</v>
      </c>
      <c r="C61" s="754" t="s">
        <v>329</v>
      </c>
      <c r="D61" s="832" t="s">
        <v>152</v>
      </c>
      <c r="E61" s="833">
        <v>51.8</v>
      </c>
      <c r="F61" s="833">
        <v>52.4</v>
      </c>
      <c r="G61" s="833">
        <v>51.6</v>
      </c>
      <c r="H61" s="833">
        <v>49.6</v>
      </c>
      <c r="I61" s="833">
        <v>48.1</v>
      </c>
      <c r="J61" s="834">
        <v>59.7</v>
      </c>
      <c r="K61" s="834">
        <v>61.8</v>
      </c>
      <c r="L61" s="835">
        <v>40.000000000000021</v>
      </c>
      <c r="M61" s="56"/>
      <c r="N61" s="747"/>
      <c r="O61" s="30"/>
      <c r="P61" s="30"/>
      <c r="Q61" s="30"/>
      <c r="R61" s="30"/>
      <c r="S61" s="30"/>
      <c r="T61" s="30"/>
      <c r="U61" s="30"/>
    </row>
    <row r="62" spans="2:37" ht="14.25" thickBot="1" x14ac:dyDescent="0.25">
      <c r="B62" s="886"/>
      <c r="C62" s="758" t="s">
        <v>303</v>
      </c>
      <c r="D62" s="759" t="s">
        <v>153</v>
      </c>
      <c r="E62" s="836">
        <v>84.7</v>
      </c>
      <c r="F62" s="836">
        <v>83.9</v>
      </c>
      <c r="G62" s="836">
        <v>81.3</v>
      </c>
      <c r="H62" s="836">
        <v>79.3</v>
      </c>
      <c r="I62" s="836">
        <v>77.2</v>
      </c>
      <c r="J62" s="762">
        <v>90.1</v>
      </c>
      <c r="K62" s="762">
        <v>92.1</v>
      </c>
      <c r="L62" s="762" t="s">
        <v>167</v>
      </c>
      <c r="M62" s="55"/>
      <c r="N62" s="30"/>
      <c r="O62" s="30"/>
      <c r="P62" s="30"/>
      <c r="Q62" s="30"/>
      <c r="R62" s="30"/>
      <c r="S62" s="30"/>
      <c r="T62" s="30"/>
      <c r="U62" s="30"/>
    </row>
    <row r="63" spans="2:37" ht="13.5" x14ac:dyDescent="0.2">
      <c r="B63" s="886"/>
      <c r="C63" s="754" t="s">
        <v>330</v>
      </c>
      <c r="D63" s="755" t="s">
        <v>152</v>
      </c>
      <c r="E63" s="766">
        <v>3.5</v>
      </c>
      <c r="F63" s="837">
        <v>2.4</v>
      </c>
      <c r="G63" s="837">
        <v>2.4</v>
      </c>
      <c r="H63" s="837">
        <v>2.5</v>
      </c>
      <c r="I63" s="837">
        <v>3.8</v>
      </c>
      <c r="J63" s="837">
        <v>7.7</v>
      </c>
      <c r="K63" s="757">
        <v>8.1999999999999993</v>
      </c>
      <c r="L63" s="771">
        <v>2</v>
      </c>
      <c r="M63" s="739"/>
      <c r="N63" s="30"/>
      <c r="O63" s="30"/>
      <c r="P63" s="30"/>
      <c r="Q63" s="30"/>
      <c r="R63" s="30"/>
      <c r="S63" s="30"/>
      <c r="T63" s="30"/>
      <c r="U63" s="30"/>
    </row>
    <row r="64" spans="2:37" ht="14.25" thickBot="1" x14ac:dyDescent="0.25">
      <c r="B64" s="887"/>
      <c r="C64" s="758" t="s">
        <v>331</v>
      </c>
      <c r="D64" s="759" t="s">
        <v>153</v>
      </c>
      <c r="E64" s="836">
        <v>2.2999999999999994</v>
      </c>
      <c r="F64" s="836">
        <v>2.0961538461538463</v>
      </c>
      <c r="G64" s="836">
        <v>1.9269230769230767</v>
      </c>
      <c r="H64" s="836">
        <v>2.3307692307692309</v>
      </c>
      <c r="I64" s="836">
        <v>2.4384615384615387</v>
      </c>
      <c r="J64" s="836">
        <v>2.4461538461538459</v>
      </c>
      <c r="K64" s="777"/>
      <c r="L64" s="769" t="s">
        <v>167</v>
      </c>
      <c r="M64" s="30"/>
      <c r="N64" s="30"/>
      <c r="O64" s="30"/>
      <c r="P64" s="30"/>
      <c r="Q64" s="30"/>
      <c r="R64" s="30"/>
      <c r="S64" s="30"/>
      <c r="T64" s="30"/>
      <c r="U64" s="30"/>
    </row>
    <row r="65" spans="3:13" ht="12" customHeight="1" x14ac:dyDescent="0.2">
      <c r="C65" s="5"/>
      <c r="D65" s="6"/>
      <c r="E65" s="18"/>
      <c r="F65" s="18"/>
      <c r="G65" s="18"/>
      <c r="H65" s="18"/>
      <c r="I65" s="18"/>
      <c r="J65" s="19"/>
      <c r="K65" s="18"/>
      <c r="L65" s="19"/>
      <c r="M65" s="19"/>
    </row>
  </sheetData>
  <mergeCells count="8">
    <mergeCell ref="B51:B58"/>
    <mergeCell ref="B61:B64"/>
    <mergeCell ref="B3:B8"/>
    <mergeCell ref="B9:B14"/>
    <mergeCell ref="B15:B24"/>
    <mergeCell ref="B25:B36"/>
    <mergeCell ref="B37:B42"/>
    <mergeCell ref="B43:B50"/>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69"/>
  <sheetViews>
    <sheetView showGridLines="0" workbookViewId="0">
      <selection activeCell="P21" sqref="P21"/>
    </sheetView>
  </sheetViews>
  <sheetFormatPr defaultColWidth="8.7109375" defaultRowHeight="11.25" x14ac:dyDescent="0.2"/>
  <cols>
    <col min="1" max="1" width="14.42578125" style="149" customWidth="1"/>
    <col min="2" max="8" width="9.140625" style="149" customWidth="1"/>
    <col min="9" max="9" width="8.7109375" style="149"/>
    <col min="10" max="10" width="12.140625" style="149" customWidth="1"/>
    <col min="11" max="11" width="11.85546875" style="149" customWidth="1"/>
    <col min="12" max="12" width="12.85546875" style="149" customWidth="1"/>
    <col min="13" max="13" width="12.7109375" style="149" customWidth="1"/>
    <col min="14" max="16384" width="8.7109375" style="149"/>
  </cols>
  <sheetData>
    <row r="2" spans="1:26" s="152" customFormat="1" x14ac:dyDescent="0.2">
      <c r="A2" s="64"/>
      <c r="B2" s="64"/>
      <c r="C2" s="90"/>
      <c r="D2" s="90"/>
      <c r="E2" s="90"/>
      <c r="F2" s="90"/>
      <c r="G2" s="905" t="s">
        <v>166</v>
      </c>
      <c r="H2" s="905"/>
      <c r="I2" s="905"/>
      <c r="J2" s="905"/>
      <c r="K2" s="905"/>
      <c r="L2" s="905"/>
      <c r="M2" s="905"/>
      <c r="N2" s="905"/>
      <c r="O2" s="905"/>
      <c r="P2" s="905"/>
      <c r="Q2" s="905"/>
      <c r="R2" s="90"/>
      <c r="S2" s="90"/>
    </row>
    <row r="3" spans="1:26" s="152" customFormat="1" x14ac:dyDescent="0.2">
      <c r="A3" s="64"/>
      <c r="B3" s="64"/>
      <c r="C3" s="90"/>
      <c r="D3" s="90"/>
      <c r="E3" s="90"/>
      <c r="F3" s="90"/>
      <c r="G3" s="909"/>
      <c r="H3" s="909"/>
      <c r="I3" s="909"/>
      <c r="J3" s="909"/>
      <c r="K3" s="909"/>
      <c r="L3" s="909"/>
      <c r="M3" s="909"/>
      <c r="N3" s="909"/>
      <c r="O3" s="909"/>
      <c r="P3" s="909"/>
      <c r="Q3" s="909"/>
      <c r="R3" s="90"/>
      <c r="S3" s="90"/>
    </row>
    <row r="4" spans="1:26" s="152" customFormat="1" x14ac:dyDescent="0.2">
      <c r="A4" s="187"/>
      <c r="B4" s="57" t="s">
        <v>9</v>
      </c>
      <c r="C4" s="57" t="s">
        <v>4</v>
      </c>
      <c r="D4" s="57" t="s">
        <v>7</v>
      </c>
      <c r="E4" s="57" t="s">
        <v>12</v>
      </c>
      <c r="F4" s="57" t="s">
        <v>5</v>
      </c>
      <c r="G4" s="57" t="s">
        <v>78</v>
      </c>
      <c r="H4" s="57" t="s">
        <v>156</v>
      </c>
      <c r="I4" s="57" t="s">
        <v>157</v>
      </c>
      <c r="J4" s="57" t="s">
        <v>158</v>
      </c>
      <c r="K4" s="57" t="s">
        <v>159</v>
      </c>
      <c r="L4" s="57" t="s">
        <v>160</v>
      </c>
      <c r="M4" s="57" t="s">
        <v>161</v>
      </c>
      <c r="N4" s="57" t="s">
        <v>162</v>
      </c>
      <c r="O4" s="57" t="s">
        <v>163</v>
      </c>
      <c r="P4" s="57" t="s">
        <v>164</v>
      </c>
      <c r="Q4" s="57" t="s">
        <v>165</v>
      </c>
      <c r="R4" s="57" t="s">
        <v>155</v>
      </c>
      <c r="S4" s="57" t="s">
        <v>154</v>
      </c>
    </row>
    <row r="5" spans="1:26" s="152" customFormat="1" x14ac:dyDescent="0.2">
      <c r="A5" s="188" t="s">
        <v>152</v>
      </c>
      <c r="B5" s="60">
        <f>C32</f>
        <v>668</v>
      </c>
      <c r="C5" s="60">
        <f t="shared" ref="C5:H5" si="0">D32</f>
        <v>651</v>
      </c>
      <c r="D5" s="60">
        <f t="shared" si="0"/>
        <v>651</v>
      </c>
      <c r="E5" s="60">
        <f t="shared" si="0"/>
        <v>668</v>
      </c>
      <c r="F5" s="60">
        <f t="shared" si="0"/>
        <v>784</v>
      </c>
      <c r="G5" s="60">
        <f t="shared" si="0"/>
        <v>835</v>
      </c>
      <c r="H5" s="60">
        <f t="shared" si="0"/>
        <v>834</v>
      </c>
      <c r="I5" s="91">
        <f>H5</f>
        <v>834</v>
      </c>
      <c r="J5" s="91">
        <f>I5+$L$9</f>
        <v>817.96</v>
      </c>
      <c r="K5" s="91">
        <f t="shared" ref="K5:Q5" si="1">J5+$L$9</f>
        <v>801.92000000000007</v>
      </c>
      <c r="L5" s="91">
        <f t="shared" si="1"/>
        <v>785.88000000000011</v>
      </c>
      <c r="M5" s="91">
        <f t="shared" si="1"/>
        <v>769.84000000000015</v>
      </c>
      <c r="N5" s="91">
        <f t="shared" si="1"/>
        <v>753.80000000000018</v>
      </c>
      <c r="O5" s="91">
        <f t="shared" si="1"/>
        <v>737.76000000000022</v>
      </c>
      <c r="P5" s="91">
        <f t="shared" si="1"/>
        <v>721.72000000000025</v>
      </c>
      <c r="Q5" s="91">
        <f t="shared" si="1"/>
        <v>705.68000000000029</v>
      </c>
      <c r="R5" s="344">
        <f>I5+8*L9</f>
        <v>705.68000000000006</v>
      </c>
      <c r="S5" s="344">
        <f>Q5</f>
        <v>705.68000000000029</v>
      </c>
    </row>
    <row r="6" spans="1:26" s="152" customFormat="1" x14ac:dyDescent="0.2">
      <c r="A6" s="188" t="s">
        <v>346</v>
      </c>
      <c r="B6" s="189">
        <f>C37</f>
        <v>351</v>
      </c>
      <c r="C6" s="189">
        <f t="shared" ref="C6:H6" si="2">D37</f>
        <v>384</v>
      </c>
      <c r="D6" s="189">
        <f t="shared" si="2"/>
        <v>316</v>
      </c>
      <c r="E6" s="189">
        <f t="shared" si="2"/>
        <v>319</v>
      </c>
      <c r="F6" s="189">
        <f t="shared" si="2"/>
        <v>336</v>
      </c>
      <c r="G6" s="189">
        <f t="shared" si="2"/>
        <v>334</v>
      </c>
      <c r="H6" s="189">
        <f t="shared" si="2"/>
        <v>353</v>
      </c>
      <c r="I6" s="195">
        <f>I37</f>
        <v>353</v>
      </c>
      <c r="J6" s="195">
        <f>I6</f>
        <v>353</v>
      </c>
      <c r="K6" s="195">
        <f t="shared" ref="K6:R6" si="3">J6</f>
        <v>353</v>
      </c>
      <c r="L6" s="195">
        <f t="shared" si="3"/>
        <v>353</v>
      </c>
      <c r="M6" s="195">
        <f t="shared" si="3"/>
        <v>353</v>
      </c>
      <c r="N6" s="195">
        <f t="shared" si="3"/>
        <v>353</v>
      </c>
      <c r="O6" s="195">
        <f t="shared" si="3"/>
        <v>353</v>
      </c>
      <c r="P6" s="195">
        <f t="shared" si="3"/>
        <v>353</v>
      </c>
      <c r="Q6" s="195">
        <f t="shared" si="3"/>
        <v>353</v>
      </c>
      <c r="R6" s="344">
        <f t="shared" si="3"/>
        <v>353</v>
      </c>
      <c r="S6" s="60">
        <v>353</v>
      </c>
    </row>
    <row r="7" spans="1:26" ht="12" thickBot="1" x14ac:dyDescent="0.25"/>
    <row r="8" spans="1:26" ht="12" thickBot="1" x14ac:dyDescent="0.25">
      <c r="A8" s="165" t="s">
        <v>366</v>
      </c>
      <c r="B8" s="166">
        <v>2011</v>
      </c>
      <c r="C8" s="166">
        <v>2015</v>
      </c>
      <c r="D8" s="166">
        <v>2016</v>
      </c>
      <c r="E8" s="166">
        <v>2017</v>
      </c>
      <c r="F8" s="166">
        <v>2018</v>
      </c>
      <c r="G8" s="166">
        <v>2019</v>
      </c>
      <c r="H8" s="166">
        <v>2020</v>
      </c>
      <c r="I8" s="167">
        <v>2021</v>
      </c>
      <c r="K8" s="149" t="s">
        <v>384</v>
      </c>
      <c r="L8" s="149" t="s">
        <v>401</v>
      </c>
      <c r="M8" s="149" t="s">
        <v>379</v>
      </c>
    </row>
    <row r="9" spans="1:26" x14ac:dyDescent="0.2">
      <c r="A9" s="168" t="s">
        <v>6</v>
      </c>
      <c r="B9" s="169">
        <v>167</v>
      </c>
      <c r="C9" s="170">
        <v>163</v>
      </c>
      <c r="D9" s="170">
        <v>149</v>
      </c>
      <c r="E9" s="170">
        <v>156</v>
      </c>
      <c r="F9" s="170">
        <v>157</v>
      </c>
      <c r="G9" s="170">
        <v>156</v>
      </c>
      <c r="H9" s="170">
        <v>146</v>
      </c>
      <c r="I9" s="171">
        <v>155</v>
      </c>
      <c r="K9" s="149">
        <f>(I9-D9)/5</f>
        <v>1.2</v>
      </c>
      <c r="L9" s="186">
        <f>AVERAGE(K16,K18,K23,K13,K24)</f>
        <v>-16.04</v>
      </c>
      <c r="M9" s="149">
        <f>28-_xlfn.RANK.EQ(I9,$I$9:$I$35)</f>
        <v>9</v>
      </c>
    </row>
    <row r="10" spans="1:26" x14ac:dyDescent="0.2">
      <c r="A10" s="172" t="s">
        <v>8</v>
      </c>
      <c r="B10" s="173">
        <v>94</v>
      </c>
      <c r="C10" s="174">
        <v>76</v>
      </c>
      <c r="D10" s="174">
        <v>70</v>
      </c>
      <c r="E10" s="174">
        <v>70</v>
      </c>
      <c r="F10" s="174">
        <v>68</v>
      </c>
      <c r="G10" s="174">
        <v>71</v>
      </c>
      <c r="H10" s="174">
        <v>74</v>
      </c>
      <c r="I10" s="175">
        <v>72</v>
      </c>
      <c r="K10" s="149">
        <f t="shared" ref="K10:K35" si="4">(I10-D10)/5</f>
        <v>0.4</v>
      </c>
      <c r="M10" s="149">
        <f t="shared" ref="M10:M35" si="5">28-_xlfn.RANK.EQ(I10,$I$9:$I$35)</f>
        <v>4</v>
      </c>
    </row>
    <row r="11" spans="1:26" x14ac:dyDescent="0.2">
      <c r="A11" s="172" t="s">
        <v>82</v>
      </c>
      <c r="B11" s="176">
        <v>826</v>
      </c>
      <c r="C11" s="177">
        <v>818</v>
      </c>
      <c r="D11" s="177">
        <v>834</v>
      </c>
      <c r="E11" s="177">
        <v>818</v>
      </c>
      <c r="F11" s="174">
        <v>834</v>
      </c>
      <c r="G11" s="174">
        <v>901</v>
      </c>
      <c r="H11" s="174">
        <v>918</v>
      </c>
      <c r="I11" s="175">
        <v>867</v>
      </c>
      <c r="K11" s="149">
        <f t="shared" si="4"/>
        <v>6.6</v>
      </c>
      <c r="M11" s="149">
        <f t="shared" si="5"/>
        <v>26</v>
      </c>
      <c r="P11" s="178"/>
      <c r="Q11" s="178"/>
      <c r="R11" s="178"/>
      <c r="S11" s="178"/>
      <c r="T11" s="178"/>
      <c r="U11" s="178"/>
      <c r="V11" s="178"/>
      <c r="W11" s="178"/>
      <c r="X11" s="178"/>
      <c r="Y11" s="178"/>
      <c r="Z11" s="178"/>
    </row>
    <row r="12" spans="1:26" x14ac:dyDescent="0.2">
      <c r="A12" s="172" t="s">
        <v>85</v>
      </c>
      <c r="B12" s="176">
        <v>601</v>
      </c>
      <c r="C12" s="177">
        <v>634</v>
      </c>
      <c r="D12" s="174">
        <v>634</v>
      </c>
      <c r="E12" s="174">
        <v>651</v>
      </c>
      <c r="F12" s="174">
        <v>634</v>
      </c>
      <c r="G12" s="174">
        <v>668</v>
      </c>
      <c r="H12" s="174">
        <v>718</v>
      </c>
      <c r="I12" s="175">
        <v>801</v>
      </c>
      <c r="K12" s="149">
        <f t="shared" si="4"/>
        <v>33.4</v>
      </c>
      <c r="M12" s="149">
        <f t="shared" si="5"/>
        <v>24</v>
      </c>
      <c r="P12" s="178"/>
      <c r="Q12" s="178"/>
      <c r="R12" s="179"/>
      <c r="S12" s="178"/>
      <c r="T12" s="178"/>
      <c r="U12" s="178"/>
      <c r="V12" s="178"/>
      <c r="W12" s="178"/>
      <c r="X12" s="178"/>
      <c r="Y12" s="178"/>
      <c r="Z12" s="178"/>
    </row>
    <row r="13" spans="1:26" x14ac:dyDescent="0.2">
      <c r="A13" s="172" t="s">
        <v>86</v>
      </c>
      <c r="B13" s="176">
        <v>740</v>
      </c>
      <c r="C13" s="177">
        <v>740</v>
      </c>
      <c r="D13" s="177">
        <v>690</v>
      </c>
      <c r="E13" s="174">
        <v>690</v>
      </c>
      <c r="F13" s="174">
        <v>668</v>
      </c>
      <c r="G13" s="174">
        <v>651</v>
      </c>
      <c r="H13" s="174">
        <v>668</v>
      </c>
      <c r="I13" s="175">
        <v>526</v>
      </c>
      <c r="K13" s="149">
        <f t="shared" si="4"/>
        <v>-32.799999999999997</v>
      </c>
      <c r="M13" s="149">
        <f t="shared" si="5"/>
        <v>17</v>
      </c>
      <c r="P13" s="178"/>
      <c r="Q13" s="178"/>
      <c r="R13" s="179"/>
      <c r="S13" s="178"/>
      <c r="T13" s="178"/>
      <c r="U13" s="178"/>
      <c r="V13" s="178"/>
      <c r="W13" s="178"/>
      <c r="X13" s="178"/>
      <c r="Y13" s="178"/>
      <c r="Z13" s="178"/>
    </row>
    <row r="14" spans="1:26" x14ac:dyDescent="0.2">
      <c r="A14" s="172" t="s">
        <v>15</v>
      </c>
      <c r="B14" s="173">
        <v>226</v>
      </c>
      <c r="C14" s="174">
        <v>249</v>
      </c>
      <c r="D14" s="174">
        <v>294</v>
      </c>
      <c r="E14" s="174">
        <v>285</v>
      </c>
      <c r="F14" s="174">
        <v>305</v>
      </c>
      <c r="G14" s="174">
        <v>306</v>
      </c>
      <c r="H14" s="174">
        <v>298</v>
      </c>
      <c r="I14" s="175">
        <v>287</v>
      </c>
      <c r="K14" s="149">
        <f t="shared" si="4"/>
        <v>-1.4</v>
      </c>
      <c r="M14" s="149">
        <f t="shared" si="5"/>
        <v>12</v>
      </c>
      <c r="P14" s="178"/>
      <c r="Q14" s="178"/>
      <c r="R14" s="179"/>
      <c r="S14" s="178"/>
      <c r="T14" s="178"/>
      <c r="U14" s="178"/>
      <c r="V14" s="178"/>
      <c r="W14" s="178"/>
      <c r="X14" s="178"/>
      <c r="Y14" s="178"/>
      <c r="Z14" s="178"/>
    </row>
    <row r="15" spans="1:26" x14ac:dyDescent="0.2">
      <c r="A15" s="172" t="s">
        <v>16</v>
      </c>
      <c r="B15" s="173">
        <v>91</v>
      </c>
      <c r="C15" s="174">
        <v>80</v>
      </c>
      <c r="D15" s="174">
        <v>60</v>
      </c>
      <c r="E15" s="174">
        <v>73</v>
      </c>
      <c r="F15" s="174">
        <v>70</v>
      </c>
      <c r="G15" s="174">
        <v>74</v>
      </c>
      <c r="H15" s="174">
        <v>69</v>
      </c>
      <c r="I15" s="175">
        <v>63</v>
      </c>
      <c r="K15" s="149">
        <f>(I15-D15)/5</f>
        <v>0.6</v>
      </c>
      <c r="M15" s="157">
        <f t="shared" si="5"/>
        <v>3</v>
      </c>
      <c r="P15" s="178"/>
      <c r="Q15" s="178"/>
      <c r="R15" s="179"/>
      <c r="S15" s="178"/>
      <c r="T15" s="178"/>
      <c r="U15" s="178"/>
      <c r="V15" s="178"/>
      <c r="W15" s="178"/>
      <c r="X15" s="178"/>
      <c r="Y15" s="178"/>
      <c r="Z15" s="178"/>
    </row>
    <row r="16" spans="1:26" x14ac:dyDescent="0.2">
      <c r="A16" s="172" t="s">
        <v>17</v>
      </c>
      <c r="B16" s="176">
        <v>501</v>
      </c>
      <c r="C16" s="174">
        <v>460</v>
      </c>
      <c r="D16" s="174">
        <v>384</v>
      </c>
      <c r="E16" s="174">
        <v>316</v>
      </c>
      <c r="F16" s="174">
        <v>305</v>
      </c>
      <c r="G16" s="174">
        <v>308</v>
      </c>
      <c r="H16" s="174">
        <v>334</v>
      </c>
      <c r="I16" s="175">
        <v>312</v>
      </c>
      <c r="K16" s="149">
        <f t="shared" si="4"/>
        <v>-14.4</v>
      </c>
      <c r="M16" s="149">
        <f t="shared" si="5"/>
        <v>13</v>
      </c>
      <c r="P16" s="178"/>
      <c r="Q16" s="178"/>
      <c r="R16" s="179"/>
      <c r="S16" s="178"/>
      <c r="T16" s="178"/>
      <c r="U16" s="178"/>
      <c r="V16" s="178"/>
      <c r="W16" s="178"/>
      <c r="X16" s="178"/>
      <c r="Y16" s="178"/>
      <c r="Z16" s="178"/>
    </row>
    <row r="17" spans="1:26" x14ac:dyDescent="0.2">
      <c r="A17" s="172" t="s">
        <v>18</v>
      </c>
      <c r="B17" s="173">
        <v>88</v>
      </c>
      <c r="C17" s="174">
        <v>79</v>
      </c>
      <c r="D17" s="174">
        <v>76</v>
      </c>
      <c r="E17" s="174">
        <v>79</v>
      </c>
      <c r="F17" s="174">
        <v>96</v>
      </c>
      <c r="G17" s="174">
        <v>91</v>
      </c>
      <c r="H17" s="174">
        <v>92</v>
      </c>
      <c r="I17" s="175">
        <v>95</v>
      </c>
      <c r="K17" s="149">
        <f t="shared" si="4"/>
        <v>3.8</v>
      </c>
      <c r="M17" s="149">
        <f t="shared" si="5"/>
        <v>6</v>
      </c>
      <c r="P17" s="178"/>
      <c r="Q17" s="178"/>
      <c r="R17" s="179"/>
      <c r="S17" s="178"/>
      <c r="T17" s="178"/>
      <c r="U17" s="178"/>
      <c r="V17" s="178"/>
      <c r="W17" s="178"/>
      <c r="X17" s="178"/>
      <c r="Y17" s="178"/>
      <c r="Z17" s="178"/>
    </row>
    <row r="18" spans="1:26" x14ac:dyDescent="0.2">
      <c r="A18" s="172" t="s">
        <v>19</v>
      </c>
      <c r="B18" s="173">
        <v>48</v>
      </c>
      <c r="C18" s="174">
        <v>58</v>
      </c>
      <c r="D18" s="174">
        <v>96</v>
      </c>
      <c r="E18" s="174">
        <v>56</v>
      </c>
      <c r="F18" s="174">
        <v>155</v>
      </c>
      <c r="G18" s="174">
        <v>159</v>
      </c>
      <c r="H18" s="174">
        <v>65</v>
      </c>
      <c r="I18" s="175">
        <v>45</v>
      </c>
      <c r="K18" s="149">
        <f t="shared" si="4"/>
        <v>-10.199999999999999</v>
      </c>
      <c r="M18" s="149">
        <f t="shared" si="5"/>
        <v>1</v>
      </c>
      <c r="P18" s="178"/>
      <c r="Q18" s="178"/>
      <c r="R18" s="179"/>
      <c r="S18" s="178"/>
      <c r="T18" s="178"/>
      <c r="U18" s="178"/>
      <c r="V18" s="178"/>
      <c r="W18" s="178"/>
      <c r="X18" s="178"/>
      <c r="Y18" s="178"/>
      <c r="Z18" s="178"/>
    </row>
    <row r="19" spans="1:26" x14ac:dyDescent="0.2">
      <c r="A19" s="172" t="s">
        <v>21</v>
      </c>
      <c r="B19" s="173">
        <v>59</v>
      </c>
      <c r="C19" s="174">
        <v>44</v>
      </c>
      <c r="D19" s="174">
        <v>50</v>
      </c>
      <c r="E19" s="174">
        <v>52</v>
      </c>
      <c r="F19" s="174">
        <v>51</v>
      </c>
      <c r="G19" s="174">
        <v>49</v>
      </c>
      <c r="H19" s="174">
        <v>49</v>
      </c>
      <c r="I19" s="175">
        <v>48</v>
      </c>
      <c r="K19" s="149">
        <f t="shared" si="4"/>
        <v>-0.4</v>
      </c>
      <c r="M19" s="149">
        <f t="shared" si="5"/>
        <v>2</v>
      </c>
      <c r="P19" s="178"/>
      <c r="Q19" s="178"/>
      <c r="R19" s="179"/>
      <c r="S19" s="178"/>
      <c r="T19" s="178"/>
      <c r="U19" s="178"/>
      <c r="V19" s="178"/>
      <c r="W19" s="178"/>
      <c r="X19" s="178"/>
      <c r="Y19" s="178"/>
      <c r="Z19" s="178"/>
    </row>
    <row r="20" spans="1:26" x14ac:dyDescent="0.2">
      <c r="A20" s="172" t="s">
        <v>22</v>
      </c>
      <c r="B20" s="176">
        <v>363</v>
      </c>
      <c r="C20" s="174">
        <v>418</v>
      </c>
      <c r="D20" s="174">
        <v>434</v>
      </c>
      <c r="E20" s="174">
        <v>431</v>
      </c>
      <c r="F20" s="174">
        <v>484</v>
      </c>
      <c r="G20" s="174">
        <v>484</v>
      </c>
      <c r="H20" s="174">
        <v>484</v>
      </c>
      <c r="I20" s="175">
        <v>451</v>
      </c>
      <c r="K20" s="149">
        <f t="shared" si="4"/>
        <v>3.4</v>
      </c>
      <c r="M20" s="149">
        <f t="shared" si="5"/>
        <v>16</v>
      </c>
      <c r="P20" s="178"/>
      <c r="Q20" s="178"/>
      <c r="R20" s="179"/>
      <c r="S20" s="178"/>
      <c r="T20" s="178"/>
      <c r="U20" s="178"/>
      <c r="V20" s="178"/>
      <c r="W20" s="178"/>
      <c r="X20" s="178"/>
      <c r="Y20" s="178"/>
      <c r="Z20" s="178"/>
    </row>
    <row r="21" spans="1:26" x14ac:dyDescent="0.2">
      <c r="A21" s="172" t="s">
        <v>23</v>
      </c>
      <c r="B21" s="176">
        <v>501</v>
      </c>
      <c r="C21" s="177">
        <v>518</v>
      </c>
      <c r="D21" s="174">
        <v>534</v>
      </c>
      <c r="E21" s="174">
        <v>534</v>
      </c>
      <c r="F21" s="174">
        <v>534</v>
      </c>
      <c r="G21" s="174">
        <v>557</v>
      </c>
      <c r="H21" s="174">
        <v>618</v>
      </c>
      <c r="I21" s="175">
        <v>601</v>
      </c>
      <c r="K21" s="149">
        <f t="shared" si="4"/>
        <v>13.4</v>
      </c>
      <c r="M21" s="149">
        <f t="shared" si="5"/>
        <v>19</v>
      </c>
      <c r="P21" s="178"/>
      <c r="Q21" s="178"/>
      <c r="R21" s="179"/>
      <c r="S21" s="178"/>
      <c r="T21" s="178"/>
      <c r="U21" s="178"/>
      <c r="V21" s="178"/>
      <c r="W21" s="178"/>
      <c r="X21" s="178"/>
      <c r="Y21" s="178"/>
      <c r="Z21" s="178"/>
    </row>
    <row r="22" spans="1:26" x14ac:dyDescent="0.2">
      <c r="A22" s="172" t="s">
        <v>25</v>
      </c>
      <c r="B22" s="173">
        <v>114</v>
      </c>
      <c r="C22" s="174">
        <v>222</v>
      </c>
      <c r="D22" s="174">
        <v>130</v>
      </c>
      <c r="E22" s="174">
        <v>226</v>
      </c>
      <c r="F22" s="174">
        <v>119</v>
      </c>
      <c r="G22" s="174">
        <v>125</v>
      </c>
      <c r="H22" s="174">
        <v>141</v>
      </c>
      <c r="I22" s="175">
        <v>136</v>
      </c>
      <c r="K22" s="149">
        <f t="shared" si="4"/>
        <v>1.2</v>
      </c>
      <c r="M22" s="149">
        <f t="shared" si="5"/>
        <v>8</v>
      </c>
      <c r="P22" s="178"/>
      <c r="Q22" s="178"/>
      <c r="R22" s="179"/>
      <c r="S22" s="178"/>
      <c r="T22" s="178"/>
      <c r="U22" s="178"/>
      <c r="V22" s="178"/>
      <c r="W22" s="178"/>
      <c r="X22" s="178"/>
      <c r="Y22" s="178"/>
      <c r="Z22" s="178"/>
    </row>
    <row r="23" spans="1:26" x14ac:dyDescent="0.2">
      <c r="A23" s="172" t="s">
        <v>27</v>
      </c>
      <c r="B23" s="176">
        <v>204</v>
      </c>
      <c r="C23" s="174">
        <v>218</v>
      </c>
      <c r="D23" s="174">
        <v>188</v>
      </c>
      <c r="E23" s="174">
        <v>208</v>
      </c>
      <c r="F23" s="174">
        <v>239</v>
      </c>
      <c r="G23" s="174">
        <v>206</v>
      </c>
      <c r="H23" s="174">
        <v>97</v>
      </c>
      <c r="I23" s="175">
        <v>174</v>
      </c>
      <c r="K23" s="149">
        <f t="shared" si="4"/>
        <v>-2.8</v>
      </c>
      <c r="M23" s="149">
        <f t="shared" si="5"/>
        <v>10</v>
      </c>
      <c r="P23" s="178"/>
      <c r="Q23" s="178"/>
      <c r="R23" s="179"/>
      <c r="S23" s="178"/>
      <c r="T23" s="178"/>
      <c r="U23" s="178"/>
      <c r="V23" s="178"/>
      <c r="W23" s="178"/>
      <c r="X23" s="178"/>
      <c r="Y23" s="178"/>
      <c r="Z23" s="178"/>
    </row>
    <row r="24" spans="1:26" x14ac:dyDescent="0.2">
      <c r="A24" s="172" t="s">
        <v>30</v>
      </c>
      <c r="B24" s="176">
        <v>851</v>
      </c>
      <c r="C24" s="177">
        <v>768</v>
      </c>
      <c r="D24" s="177">
        <v>768</v>
      </c>
      <c r="E24" s="177">
        <v>818</v>
      </c>
      <c r="F24" s="174">
        <v>834</v>
      </c>
      <c r="G24" s="174">
        <v>868</v>
      </c>
      <c r="H24" s="174">
        <v>868</v>
      </c>
      <c r="I24" s="175">
        <v>668</v>
      </c>
      <c r="K24" s="149">
        <f t="shared" si="4"/>
        <v>-20</v>
      </c>
      <c r="M24" s="149">
        <f t="shared" si="5"/>
        <v>23</v>
      </c>
      <c r="P24" s="178"/>
      <c r="Q24" s="178"/>
      <c r="R24" s="179"/>
      <c r="S24" s="178"/>
      <c r="T24" s="178"/>
      <c r="U24" s="178"/>
      <c r="V24" s="178"/>
      <c r="W24" s="178"/>
      <c r="X24" s="178"/>
      <c r="Y24" s="178"/>
      <c r="Z24" s="178"/>
    </row>
    <row r="25" spans="1:26" x14ac:dyDescent="0.2">
      <c r="A25" s="172" t="s">
        <v>31</v>
      </c>
      <c r="B25" s="176">
        <v>618</v>
      </c>
      <c r="C25" s="177">
        <v>551</v>
      </c>
      <c r="D25" s="177">
        <v>601</v>
      </c>
      <c r="E25" s="174">
        <v>594</v>
      </c>
      <c r="F25" s="174">
        <v>534</v>
      </c>
      <c r="G25" s="174">
        <v>630</v>
      </c>
      <c r="H25" s="174">
        <v>653</v>
      </c>
      <c r="I25" s="175">
        <v>642</v>
      </c>
      <c r="K25" s="149">
        <f t="shared" si="4"/>
        <v>8.1999999999999993</v>
      </c>
      <c r="M25" s="149">
        <f t="shared" si="5"/>
        <v>21</v>
      </c>
      <c r="P25" s="178"/>
      <c r="Q25" s="178"/>
      <c r="R25" s="179"/>
      <c r="S25" s="178"/>
      <c r="T25" s="178"/>
      <c r="U25" s="178"/>
      <c r="V25" s="178"/>
      <c r="W25" s="178"/>
      <c r="X25" s="178"/>
      <c r="Y25" s="178"/>
      <c r="Z25" s="178"/>
    </row>
    <row r="26" spans="1:26" x14ac:dyDescent="0.2">
      <c r="A26" s="172" t="s">
        <v>32</v>
      </c>
      <c r="B26" s="176">
        <v>673</v>
      </c>
      <c r="C26" s="177">
        <v>673</v>
      </c>
      <c r="D26" s="177">
        <v>570</v>
      </c>
      <c r="E26" s="174">
        <v>565</v>
      </c>
      <c r="F26" s="174">
        <v>594</v>
      </c>
      <c r="G26" s="174">
        <v>634</v>
      </c>
      <c r="H26" s="174">
        <v>601</v>
      </c>
      <c r="I26" s="175">
        <v>601</v>
      </c>
      <c r="K26" s="149">
        <f t="shared" si="4"/>
        <v>6.2</v>
      </c>
      <c r="M26" s="149">
        <f t="shared" si="5"/>
        <v>19</v>
      </c>
      <c r="P26" s="93"/>
      <c r="Q26" s="93"/>
      <c r="R26" s="180"/>
      <c r="S26" s="178"/>
      <c r="T26" s="178"/>
      <c r="U26" s="178"/>
      <c r="V26" s="178"/>
      <c r="W26" s="178"/>
      <c r="X26" s="178"/>
      <c r="Y26" s="178"/>
      <c r="Z26" s="178"/>
    </row>
    <row r="27" spans="1:26" x14ac:dyDescent="0.2">
      <c r="A27" s="172" t="s">
        <v>87</v>
      </c>
      <c r="B27" s="176">
        <v>1001</v>
      </c>
      <c r="C27" s="177">
        <v>1001</v>
      </c>
      <c r="D27" s="177">
        <v>1001</v>
      </c>
      <c r="E27" s="177">
        <v>1001</v>
      </c>
      <c r="F27" s="177">
        <v>1001</v>
      </c>
      <c r="G27" s="174">
        <v>1001</v>
      </c>
      <c r="H27" s="174">
        <v>868</v>
      </c>
      <c r="I27" s="175">
        <v>668</v>
      </c>
      <c r="K27" s="130">
        <f t="shared" si="4"/>
        <v>-66.599999999999994</v>
      </c>
      <c r="L27" s="130" t="s">
        <v>439</v>
      </c>
      <c r="M27" s="149">
        <f t="shared" si="5"/>
        <v>23</v>
      </c>
      <c r="P27" s="178"/>
      <c r="Q27" s="178"/>
      <c r="R27" s="179"/>
      <c r="S27" s="178"/>
      <c r="T27" s="178"/>
      <c r="U27" s="178"/>
      <c r="V27" s="178"/>
      <c r="W27" s="178"/>
      <c r="X27" s="178"/>
      <c r="Y27" s="178"/>
      <c r="Z27" s="178"/>
    </row>
    <row r="28" spans="1:26" x14ac:dyDescent="0.2">
      <c r="A28" s="172" t="s">
        <v>34</v>
      </c>
      <c r="B28" s="173">
        <v>90</v>
      </c>
      <c r="C28" s="174">
        <v>72</v>
      </c>
      <c r="D28" s="174">
        <v>74</v>
      </c>
      <c r="E28" s="174">
        <v>74</v>
      </c>
      <c r="F28" s="174">
        <v>73</v>
      </c>
      <c r="G28" s="174">
        <v>82</v>
      </c>
      <c r="H28" s="174">
        <v>82</v>
      </c>
      <c r="I28" s="175">
        <v>82</v>
      </c>
      <c r="K28" s="149">
        <f t="shared" si="4"/>
        <v>1.6</v>
      </c>
      <c r="M28" s="149">
        <f t="shared" si="5"/>
        <v>5</v>
      </c>
      <c r="P28" s="178"/>
      <c r="Q28" s="178"/>
      <c r="R28" s="179"/>
      <c r="S28" s="178"/>
      <c r="T28" s="178"/>
      <c r="U28" s="178"/>
      <c r="V28" s="178"/>
      <c r="W28" s="178"/>
      <c r="X28" s="178"/>
      <c r="Y28" s="178"/>
      <c r="Z28" s="178"/>
    </row>
    <row r="29" spans="1:26" x14ac:dyDescent="0.2">
      <c r="A29" s="172" t="s">
        <v>37</v>
      </c>
      <c r="B29" s="176">
        <v>432</v>
      </c>
      <c r="C29" s="174">
        <v>312</v>
      </c>
      <c r="D29" s="174">
        <v>415</v>
      </c>
      <c r="E29" s="174">
        <v>389</v>
      </c>
      <c r="F29" s="174">
        <v>404</v>
      </c>
      <c r="G29" s="174">
        <v>438</v>
      </c>
      <c r="H29" s="174">
        <v>417</v>
      </c>
      <c r="I29" s="175">
        <v>409</v>
      </c>
      <c r="K29" s="149">
        <f t="shared" si="4"/>
        <v>-1.2</v>
      </c>
      <c r="M29" s="149">
        <f t="shared" si="5"/>
        <v>15</v>
      </c>
      <c r="P29" s="178"/>
      <c r="Q29" s="178"/>
      <c r="R29" s="179"/>
      <c r="S29" s="178"/>
      <c r="T29" s="178"/>
      <c r="U29" s="178"/>
      <c r="V29" s="178"/>
      <c r="W29" s="178"/>
      <c r="X29" s="178"/>
      <c r="Y29" s="178"/>
      <c r="Z29" s="178"/>
    </row>
    <row r="30" spans="1:26" x14ac:dyDescent="0.2">
      <c r="A30" s="172" t="s">
        <v>38</v>
      </c>
      <c r="B30" s="176">
        <v>384</v>
      </c>
      <c r="C30" s="174">
        <v>351</v>
      </c>
      <c r="D30" s="174">
        <v>337</v>
      </c>
      <c r="E30" s="174">
        <v>294</v>
      </c>
      <c r="F30" s="174">
        <v>319</v>
      </c>
      <c r="G30" s="174">
        <v>336</v>
      </c>
      <c r="H30" s="174">
        <v>330</v>
      </c>
      <c r="I30" s="175">
        <v>353</v>
      </c>
      <c r="K30" s="149">
        <f t="shared" si="4"/>
        <v>3.2</v>
      </c>
      <c r="M30" s="149">
        <f t="shared" si="5"/>
        <v>14</v>
      </c>
      <c r="P30" s="178"/>
      <c r="Q30" s="178"/>
      <c r="R30" s="179"/>
      <c r="S30" s="178"/>
      <c r="T30" s="178"/>
      <c r="U30" s="178"/>
      <c r="V30" s="178"/>
      <c r="W30" s="178"/>
      <c r="X30" s="178"/>
      <c r="Y30" s="178"/>
      <c r="Z30" s="178"/>
    </row>
    <row r="31" spans="1:26" x14ac:dyDescent="0.2">
      <c r="A31" s="172" t="s">
        <v>88</v>
      </c>
      <c r="B31" s="176">
        <v>618</v>
      </c>
      <c r="C31" s="177">
        <v>618</v>
      </c>
      <c r="D31" s="174">
        <v>584</v>
      </c>
      <c r="E31" s="174">
        <v>634</v>
      </c>
      <c r="F31" s="174">
        <v>768</v>
      </c>
      <c r="G31" s="174">
        <v>834</v>
      </c>
      <c r="H31" s="174">
        <v>768</v>
      </c>
      <c r="I31" s="175">
        <v>868</v>
      </c>
      <c r="K31" s="149">
        <f t="shared" si="4"/>
        <v>56.8</v>
      </c>
      <c r="M31" s="149">
        <f t="shared" si="5"/>
        <v>27</v>
      </c>
      <c r="P31" s="178"/>
      <c r="Q31" s="178"/>
      <c r="R31" s="179"/>
      <c r="S31" s="178"/>
      <c r="T31" s="178"/>
      <c r="U31" s="178"/>
      <c r="V31" s="178"/>
      <c r="W31" s="178"/>
      <c r="X31" s="178"/>
      <c r="Y31" s="178"/>
      <c r="Z31" s="178"/>
    </row>
    <row r="32" spans="1:26" x14ac:dyDescent="0.2">
      <c r="A32" s="190" t="s">
        <v>89</v>
      </c>
      <c r="B32" s="191">
        <v>668</v>
      </c>
      <c r="C32" s="192">
        <v>668</v>
      </c>
      <c r="D32" s="192">
        <v>651</v>
      </c>
      <c r="E32" s="193">
        <v>651</v>
      </c>
      <c r="F32" s="193">
        <v>668</v>
      </c>
      <c r="G32" s="193">
        <v>784</v>
      </c>
      <c r="H32" s="193">
        <v>835</v>
      </c>
      <c r="I32" s="194">
        <v>834</v>
      </c>
      <c r="J32" s="152"/>
      <c r="K32" s="149">
        <f>(I32-D32)/5</f>
        <v>36.6</v>
      </c>
      <c r="M32" s="149">
        <f t="shared" si="5"/>
        <v>25</v>
      </c>
      <c r="P32" s="178"/>
      <c r="Q32" s="178"/>
      <c r="R32" s="179"/>
      <c r="S32" s="178"/>
      <c r="T32" s="178"/>
      <c r="U32" s="178"/>
      <c r="V32" s="178"/>
      <c r="W32" s="178"/>
      <c r="X32" s="178"/>
      <c r="Y32" s="178"/>
      <c r="Z32" s="178"/>
    </row>
    <row r="33" spans="1:26" x14ac:dyDescent="0.2">
      <c r="A33" s="172" t="s">
        <v>40</v>
      </c>
      <c r="B33" s="176">
        <v>501</v>
      </c>
      <c r="C33" s="177">
        <v>501</v>
      </c>
      <c r="D33" s="174">
        <v>518</v>
      </c>
      <c r="E33" s="174">
        <v>534</v>
      </c>
      <c r="F33" s="174">
        <v>551</v>
      </c>
      <c r="G33" s="174">
        <v>584</v>
      </c>
      <c r="H33" s="174">
        <v>564</v>
      </c>
      <c r="I33" s="175">
        <v>634</v>
      </c>
      <c r="K33" s="149">
        <f t="shared" si="4"/>
        <v>23.2</v>
      </c>
      <c r="M33" s="149">
        <f t="shared" si="5"/>
        <v>20</v>
      </c>
      <c r="P33" s="178"/>
      <c r="Q33" s="178"/>
      <c r="R33" s="179"/>
      <c r="S33" s="178"/>
      <c r="T33" s="178"/>
      <c r="U33" s="178"/>
      <c r="V33" s="178"/>
      <c r="W33" s="178"/>
      <c r="X33" s="178"/>
      <c r="Y33" s="178"/>
      <c r="Z33" s="178"/>
    </row>
    <row r="34" spans="1:26" x14ac:dyDescent="0.2">
      <c r="A34" s="172" t="s">
        <v>41</v>
      </c>
      <c r="B34" s="173">
        <v>173</v>
      </c>
      <c r="C34" s="174">
        <v>173</v>
      </c>
      <c r="D34" s="174">
        <v>164</v>
      </c>
      <c r="E34" s="174">
        <v>187</v>
      </c>
      <c r="F34" s="174">
        <v>169</v>
      </c>
      <c r="G34" s="174">
        <v>173</v>
      </c>
      <c r="H34" s="174">
        <v>172</v>
      </c>
      <c r="I34" s="175">
        <v>177</v>
      </c>
      <c r="K34" s="149">
        <f t="shared" si="4"/>
        <v>2.6</v>
      </c>
      <c r="M34" s="149">
        <f t="shared" si="5"/>
        <v>11</v>
      </c>
      <c r="P34" s="178"/>
      <c r="Q34" s="178"/>
      <c r="R34" s="179"/>
      <c r="S34" s="178"/>
      <c r="T34" s="178"/>
      <c r="U34" s="178"/>
      <c r="V34" s="178"/>
      <c r="W34" s="178"/>
      <c r="X34" s="178"/>
      <c r="Y34" s="178"/>
      <c r="Z34" s="178"/>
    </row>
    <row r="35" spans="1:26" ht="12" thickBot="1" x14ac:dyDescent="0.25">
      <c r="A35" s="181" t="s">
        <v>42</v>
      </c>
      <c r="B35" s="182">
        <v>92</v>
      </c>
      <c r="C35" s="183">
        <v>80</v>
      </c>
      <c r="D35" s="183">
        <v>81</v>
      </c>
      <c r="E35" s="183">
        <v>85</v>
      </c>
      <c r="F35" s="183">
        <v>87</v>
      </c>
      <c r="G35" s="183">
        <v>89</v>
      </c>
      <c r="H35" s="183">
        <v>98</v>
      </c>
      <c r="I35" s="184">
        <v>104</v>
      </c>
      <c r="K35" s="149">
        <f t="shared" si="4"/>
        <v>4.5999999999999996</v>
      </c>
      <c r="M35" s="149">
        <f t="shared" si="5"/>
        <v>7</v>
      </c>
      <c r="P35" s="178"/>
      <c r="Q35" s="178"/>
      <c r="R35" s="179"/>
      <c r="S35" s="178"/>
      <c r="T35" s="178"/>
      <c r="U35" s="178"/>
      <c r="V35" s="178"/>
      <c r="W35" s="178"/>
      <c r="X35" s="178"/>
      <c r="Y35" s="178"/>
      <c r="Z35" s="178"/>
    </row>
    <row r="36" spans="1:26" x14ac:dyDescent="0.2">
      <c r="A36" s="185" t="s">
        <v>213</v>
      </c>
      <c r="B36" s="186">
        <f>AVERAGE(B9:B35)</f>
        <v>397.18518518518516</v>
      </c>
      <c r="C36" s="186">
        <f t="shared" ref="C36:I36" si="6">AVERAGE(C9:C35)</f>
        <v>390.55555555555554</v>
      </c>
      <c r="D36" s="186">
        <f t="shared" si="6"/>
        <v>384.7037037037037</v>
      </c>
      <c r="E36" s="186">
        <f t="shared" si="6"/>
        <v>387.81481481481484</v>
      </c>
      <c r="F36" s="186">
        <f t="shared" si="6"/>
        <v>397.07407407407408</v>
      </c>
      <c r="G36" s="186">
        <f t="shared" si="6"/>
        <v>417</v>
      </c>
      <c r="H36" s="186">
        <f t="shared" si="6"/>
        <v>408.40740740740739</v>
      </c>
      <c r="I36" s="186">
        <f t="shared" si="6"/>
        <v>395.2962962962963</v>
      </c>
      <c r="J36" s="186"/>
      <c r="K36" s="186">
        <f>AVERAGE(K9:K35)</f>
        <v>2.1185185185185182</v>
      </c>
      <c r="P36" s="178"/>
      <c r="Q36" s="178"/>
      <c r="R36" s="179"/>
      <c r="S36" s="178"/>
      <c r="T36" s="178"/>
      <c r="U36" s="178"/>
      <c r="V36" s="178"/>
      <c r="W36" s="178"/>
      <c r="X36" s="178"/>
      <c r="Y36" s="178"/>
      <c r="Z36" s="178"/>
    </row>
    <row r="37" spans="1:26" x14ac:dyDescent="0.2">
      <c r="A37" s="185" t="s">
        <v>346</v>
      </c>
      <c r="B37" s="149">
        <f>MEDIAN(B9:B35)</f>
        <v>384</v>
      </c>
      <c r="C37" s="149">
        <f t="shared" ref="C37:I37" si="7">MEDIAN(C9:C35)</f>
        <v>351</v>
      </c>
      <c r="D37" s="149">
        <f t="shared" si="7"/>
        <v>384</v>
      </c>
      <c r="E37" s="149">
        <f t="shared" si="7"/>
        <v>316</v>
      </c>
      <c r="F37" s="149">
        <f t="shared" si="7"/>
        <v>319</v>
      </c>
      <c r="G37" s="149">
        <f t="shared" si="7"/>
        <v>336</v>
      </c>
      <c r="H37" s="149">
        <f t="shared" si="7"/>
        <v>334</v>
      </c>
      <c r="I37" s="149">
        <f t="shared" si="7"/>
        <v>353</v>
      </c>
      <c r="K37" s="159">
        <f>STDEV(K9:K35)</f>
        <v>22.12859335508346</v>
      </c>
      <c r="P37" s="178"/>
      <c r="Q37" s="178"/>
      <c r="R37" s="179"/>
      <c r="S37" s="178"/>
      <c r="T37" s="178"/>
      <c r="U37" s="178"/>
      <c r="V37" s="178"/>
      <c r="W37" s="178"/>
      <c r="X37" s="178"/>
      <c r="Y37" s="178"/>
      <c r="Z37" s="178"/>
    </row>
    <row r="38" spans="1:26" x14ac:dyDescent="0.2">
      <c r="K38" s="159">
        <f>K36-3*K37</f>
        <v>-64.267261546731859</v>
      </c>
      <c r="P38" s="178"/>
      <c r="Q38" s="178"/>
      <c r="R38" s="179"/>
      <c r="S38" s="178"/>
      <c r="T38" s="178"/>
      <c r="U38" s="178"/>
      <c r="V38" s="178"/>
      <c r="W38" s="178"/>
      <c r="X38" s="178"/>
      <c r="Y38" s="178"/>
      <c r="Z38" s="178"/>
    </row>
    <row r="39" spans="1:26" x14ac:dyDescent="0.2">
      <c r="A39" s="149" t="s">
        <v>451</v>
      </c>
      <c r="B39" s="149">
        <f>MAX(B9:B35)</f>
        <v>1001</v>
      </c>
      <c r="C39" s="149">
        <f t="shared" ref="C39:I39" si="8">MAX(C9:C35)</f>
        <v>1001</v>
      </c>
      <c r="D39" s="149">
        <f t="shared" si="8"/>
        <v>1001</v>
      </c>
      <c r="E39" s="149">
        <f t="shared" si="8"/>
        <v>1001</v>
      </c>
      <c r="F39" s="149">
        <f t="shared" si="8"/>
        <v>1001</v>
      </c>
      <c r="G39" s="149">
        <f t="shared" si="8"/>
        <v>1001</v>
      </c>
      <c r="H39" s="149">
        <f t="shared" si="8"/>
        <v>918</v>
      </c>
      <c r="I39" s="149">
        <f t="shared" si="8"/>
        <v>868</v>
      </c>
      <c r="K39" s="159">
        <f>K36+3*K37</f>
        <v>68.504298583768886</v>
      </c>
      <c r="P39" s="178"/>
      <c r="Q39" s="178"/>
      <c r="R39" s="179"/>
      <c r="S39" s="178"/>
      <c r="T39" s="178"/>
      <c r="U39" s="178"/>
      <c r="V39" s="178"/>
      <c r="W39" s="178"/>
      <c r="X39" s="178"/>
      <c r="Y39" s="178"/>
      <c r="Z39" s="178"/>
    </row>
    <row r="40" spans="1:26" x14ac:dyDescent="0.2">
      <c r="P40" s="178"/>
      <c r="Q40" s="178"/>
      <c r="R40" s="178"/>
      <c r="S40" s="178"/>
      <c r="T40" s="178"/>
      <c r="U40" s="178"/>
      <c r="V40" s="178"/>
      <c r="W40" s="178"/>
      <c r="X40" s="178"/>
      <c r="Y40" s="178"/>
      <c r="Z40" s="178"/>
    </row>
    <row r="41" spans="1:26" x14ac:dyDescent="0.2">
      <c r="P41" s="178"/>
      <c r="Q41" s="178"/>
      <c r="R41" s="178"/>
      <c r="S41" s="178"/>
      <c r="T41" s="178"/>
      <c r="U41" s="178"/>
      <c r="V41" s="178"/>
      <c r="W41" s="178"/>
      <c r="X41" s="178"/>
      <c r="Y41" s="178"/>
      <c r="Z41" s="178"/>
    </row>
    <row r="42" spans="1:26" x14ac:dyDescent="0.2">
      <c r="A42" s="93"/>
      <c r="B42" s="95">
        <v>2015</v>
      </c>
      <c r="C42" s="95" t="s">
        <v>402</v>
      </c>
    </row>
    <row r="43" spans="1:26" x14ac:dyDescent="0.2">
      <c r="A43" s="95" t="s">
        <v>6</v>
      </c>
      <c r="B43" s="649">
        <v>163</v>
      </c>
      <c r="C43" s="95">
        <v>1.2</v>
      </c>
      <c r="E43" s="149" t="s">
        <v>404</v>
      </c>
    </row>
    <row r="44" spans="1:26" ht="12" thickBot="1" x14ac:dyDescent="0.25">
      <c r="A44" s="95" t="s">
        <v>8</v>
      </c>
      <c r="B44" s="649">
        <v>76</v>
      </c>
      <c r="C44" s="95">
        <v>0.4</v>
      </c>
    </row>
    <row r="45" spans="1:26" x14ac:dyDescent="0.2">
      <c r="A45" s="95" t="s">
        <v>82</v>
      </c>
      <c r="B45" s="650">
        <v>818</v>
      </c>
      <c r="C45" s="95">
        <v>6.6</v>
      </c>
      <c r="E45" s="352" t="s">
        <v>405</v>
      </c>
      <c r="F45" s="352"/>
    </row>
    <row r="46" spans="1:26" x14ac:dyDescent="0.2">
      <c r="A46" s="95" t="s">
        <v>85</v>
      </c>
      <c r="B46" s="650">
        <v>634</v>
      </c>
      <c r="C46" s="95">
        <v>33.4</v>
      </c>
      <c r="E46" s="353" t="s">
        <v>406</v>
      </c>
      <c r="F46" s="353">
        <v>0.12063580744852236</v>
      </c>
    </row>
    <row r="47" spans="1:26" x14ac:dyDescent="0.2">
      <c r="A47" s="95" t="s">
        <v>86</v>
      </c>
      <c r="B47" s="650">
        <v>740</v>
      </c>
      <c r="C47" s="95">
        <v>-32.799999999999997</v>
      </c>
      <c r="E47" s="353" t="s">
        <v>407</v>
      </c>
      <c r="F47" s="353">
        <v>1.455299803875696E-2</v>
      </c>
    </row>
    <row r="48" spans="1:26" x14ac:dyDescent="0.2">
      <c r="A48" s="95" t="s">
        <v>15</v>
      </c>
      <c r="B48" s="649">
        <v>249</v>
      </c>
      <c r="C48" s="95">
        <v>-1.4</v>
      </c>
      <c r="E48" s="353" t="s">
        <v>408</v>
      </c>
      <c r="F48" s="353">
        <v>-2.4864882039692761E-2</v>
      </c>
    </row>
    <row r="49" spans="1:13" x14ac:dyDescent="0.2">
      <c r="A49" s="95" t="s">
        <v>16</v>
      </c>
      <c r="B49" s="649">
        <v>80</v>
      </c>
      <c r="C49" s="95">
        <v>0.6</v>
      </c>
      <c r="E49" s="353" t="s">
        <v>409</v>
      </c>
      <c r="F49" s="353">
        <v>22.402016563970651</v>
      </c>
    </row>
    <row r="50" spans="1:13" ht="12" thickBot="1" x14ac:dyDescent="0.25">
      <c r="A50" s="95" t="s">
        <v>17</v>
      </c>
      <c r="B50" s="649">
        <v>460</v>
      </c>
      <c r="C50" s="95">
        <v>-14.4</v>
      </c>
      <c r="E50" s="354" t="s">
        <v>410</v>
      </c>
      <c r="F50" s="354">
        <v>27</v>
      </c>
    </row>
    <row r="51" spans="1:13" x14ac:dyDescent="0.2">
      <c r="A51" s="95" t="s">
        <v>18</v>
      </c>
      <c r="B51" s="649">
        <v>79</v>
      </c>
      <c r="C51" s="95">
        <v>3.8</v>
      </c>
    </row>
    <row r="52" spans="1:13" ht="12" thickBot="1" x14ac:dyDescent="0.25">
      <c r="A52" s="95" t="s">
        <v>19</v>
      </c>
      <c r="B52" s="649">
        <v>58</v>
      </c>
      <c r="C52" s="95">
        <v>-10.199999999999999</v>
      </c>
      <c r="E52" s="149" t="s">
        <v>411</v>
      </c>
    </row>
    <row r="53" spans="1:13" x14ac:dyDescent="0.2">
      <c r="A53" s="95" t="s">
        <v>21</v>
      </c>
      <c r="B53" s="649">
        <v>44</v>
      </c>
      <c r="C53" s="95">
        <v>-0.4</v>
      </c>
      <c r="E53" s="355"/>
      <c r="F53" s="355" t="s">
        <v>415</v>
      </c>
      <c r="G53" s="355" t="s">
        <v>416</v>
      </c>
      <c r="H53" s="355" t="s">
        <v>417</v>
      </c>
      <c r="I53" s="355" t="s">
        <v>418</v>
      </c>
      <c r="J53" s="355" t="s">
        <v>419</v>
      </c>
    </row>
    <row r="54" spans="1:13" x14ac:dyDescent="0.2">
      <c r="A54" s="95" t="s">
        <v>22</v>
      </c>
      <c r="B54" s="649">
        <v>418</v>
      </c>
      <c r="C54" s="95">
        <v>3.4</v>
      </c>
      <c r="E54" s="353" t="s">
        <v>412</v>
      </c>
      <c r="F54" s="353">
        <v>1</v>
      </c>
      <c r="G54" s="353">
        <v>185.2820874303543</v>
      </c>
      <c r="H54" s="353">
        <v>185.2820874303543</v>
      </c>
      <c r="I54" s="353">
        <v>0.36919788709574153</v>
      </c>
      <c r="J54" s="353">
        <v>0.54892194975529418</v>
      </c>
    </row>
    <row r="55" spans="1:13" x14ac:dyDescent="0.2">
      <c r="A55" s="95" t="s">
        <v>23</v>
      </c>
      <c r="B55" s="650">
        <v>518</v>
      </c>
      <c r="C55" s="95">
        <v>13.4</v>
      </c>
      <c r="E55" s="353" t="s">
        <v>413</v>
      </c>
      <c r="F55" s="353">
        <v>25</v>
      </c>
      <c r="G55" s="353">
        <v>12546.258653310384</v>
      </c>
      <c r="H55" s="353">
        <v>501.85034613241538</v>
      </c>
      <c r="I55" s="353"/>
      <c r="J55" s="353"/>
    </row>
    <row r="56" spans="1:13" ht="12" thickBot="1" x14ac:dyDescent="0.25">
      <c r="A56" s="95" t="s">
        <v>25</v>
      </c>
      <c r="B56" s="649">
        <v>222</v>
      </c>
      <c r="C56" s="95">
        <v>1.2</v>
      </c>
      <c r="E56" s="354" t="s">
        <v>0</v>
      </c>
      <c r="F56" s="354">
        <v>26</v>
      </c>
      <c r="G56" s="354">
        <v>12731.540740740738</v>
      </c>
      <c r="H56" s="354"/>
      <c r="I56" s="354"/>
      <c r="J56" s="354"/>
    </row>
    <row r="57" spans="1:13" ht="12" thickBot="1" x14ac:dyDescent="0.25">
      <c r="A57" s="95" t="s">
        <v>27</v>
      </c>
      <c r="B57" s="649">
        <v>218</v>
      </c>
      <c r="C57" s="95">
        <v>-2.8</v>
      </c>
    </row>
    <row r="58" spans="1:13" x14ac:dyDescent="0.2">
      <c r="A58" s="95" t="s">
        <v>30</v>
      </c>
      <c r="B58" s="650">
        <v>768</v>
      </c>
      <c r="C58" s="95">
        <v>-20</v>
      </c>
      <c r="E58" s="355"/>
      <c r="F58" s="355" t="s">
        <v>420</v>
      </c>
      <c r="G58" s="355" t="s">
        <v>409</v>
      </c>
      <c r="H58" s="355" t="s">
        <v>421</v>
      </c>
      <c r="I58" s="355" t="s">
        <v>422</v>
      </c>
      <c r="J58" s="355" t="s">
        <v>423</v>
      </c>
      <c r="K58" s="355" t="s">
        <v>424</v>
      </c>
      <c r="L58" s="355" t="s">
        <v>425</v>
      </c>
      <c r="M58" s="355" t="s">
        <v>426</v>
      </c>
    </row>
    <row r="59" spans="1:13" x14ac:dyDescent="0.2">
      <c r="A59" s="95" t="s">
        <v>31</v>
      </c>
      <c r="B59" s="650">
        <v>551</v>
      </c>
      <c r="C59" s="95">
        <v>8.1999999999999993</v>
      </c>
      <c r="E59" s="353" t="s">
        <v>414</v>
      </c>
      <c r="F59" s="353">
        <v>5.8282636779876533</v>
      </c>
      <c r="G59" s="353">
        <v>7.4741567600474816</v>
      </c>
      <c r="H59" s="353">
        <v>0.77978879291670455</v>
      </c>
      <c r="I59" s="353">
        <v>0.44283550100752089</v>
      </c>
      <c r="J59" s="353">
        <v>-9.5650503186518137</v>
      </c>
      <c r="K59" s="353">
        <v>21.22157767462712</v>
      </c>
      <c r="L59" s="353">
        <v>-9.5650503186518137</v>
      </c>
      <c r="M59" s="353">
        <v>21.22157767462712</v>
      </c>
    </row>
    <row r="60" spans="1:13" ht="12" thickBot="1" x14ac:dyDescent="0.25">
      <c r="A60" s="95" t="s">
        <v>32</v>
      </c>
      <c r="B60" s="650">
        <v>673</v>
      </c>
      <c r="C60" s="95">
        <v>6.2</v>
      </c>
      <c r="E60" s="354">
        <v>2015</v>
      </c>
      <c r="F60" s="354">
        <v>-9.4986362546862647E-3</v>
      </c>
      <c r="G60" s="354">
        <v>1.5632615764596493E-2</v>
      </c>
      <c r="H60" s="354">
        <v>-0.60761656255877672</v>
      </c>
      <c r="I60" s="354">
        <v>0.54892194975529285</v>
      </c>
      <c r="J60" s="354">
        <v>-4.1694611102251707E-2</v>
      </c>
      <c r="K60" s="354">
        <v>2.2697338592879181E-2</v>
      </c>
      <c r="L60" s="354">
        <v>-4.1694611102251707E-2</v>
      </c>
      <c r="M60" s="354">
        <v>2.2697338592879181E-2</v>
      </c>
    </row>
    <row r="61" spans="1:13" ht="15" x14ac:dyDescent="0.25">
      <c r="A61" s="95" t="s">
        <v>87</v>
      </c>
      <c r="B61" s="650">
        <v>1001</v>
      </c>
      <c r="C61" s="95">
        <v>-66.599999999999994</v>
      </c>
      <c r="E61"/>
      <c r="F61"/>
      <c r="G61"/>
      <c r="H61"/>
      <c r="I61"/>
      <c r="J61"/>
      <c r="K61"/>
      <c r="L61"/>
      <c r="M61"/>
    </row>
    <row r="62" spans="1:13" ht="15" x14ac:dyDescent="0.25">
      <c r="A62" s="95" t="s">
        <v>34</v>
      </c>
      <c r="B62" s="649">
        <v>72</v>
      </c>
      <c r="C62" s="95">
        <v>1.6</v>
      </c>
      <c r="E62" s="356"/>
      <c r="F62" s="356" t="s">
        <v>442</v>
      </c>
      <c r="G62"/>
      <c r="H62"/>
      <c r="I62"/>
      <c r="J62"/>
      <c r="K62"/>
      <c r="L62"/>
      <c r="M62"/>
    </row>
    <row r="63" spans="1:13" ht="15" x14ac:dyDescent="0.25">
      <c r="A63" s="95" t="s">
        <v>37</v>
      </c>
      <c r="B63" s="649">
        <v>312</v>
      </c>
      <c r="C63" s="95">
        <v>-1.2</v>
      </c>
      <c r="E63" s="356" t="s">
        <v>152</v>
      </c>
      <c r="F63" s="651">
        <f>I32+9*K36</f>
        <v>853.06666666666661</v>
      </c>
      <c r="G63"/>
      <c r="H63"/>
      <c r="I63"/>
      <c r="J63"/>
      <c r="K63"/>
      <c r="L63"/>
      <c r="M63"/>
    </row>
    <row r="64" spans="1:13" x14ac:dyDescent="0.2">
      <c r="A64" s="95" t="s">
        <v>38</v>
      </c>
      <c r="B64" s="649">
        <v>351</v>
      </c>
      <c r="C64" s="95">
        <v>3.2</v>
      </c>
      <c r="E64" s="152"/>
      <c r="F64" s="152"/>
    </row>
    <row r="65" spans="1:3" x14ac:dyDescent="0.2">
      <c r="A65" s="95" t="s">
        <v>88</v>
      </c>
      <c r="B65" s="650">
        <v>618</v>
      </c>
      <c r="C65" s="95">
        <v>56.8</v>
      </c>
    </row>
    <row r="66" spans="1:3" x14ac:dyDescent="0.2">
      <c r="A66" s="95" t="s">
        <v>89</v>
      </c>
      <c r="B66" s="650">
        <v>668</v>
      </c>
      <c r="C66" s="95">
        <v>36.6</v>
      </c>
    </row>
    <row r="67" spans="1:3" x14ac:dyDescent="0.2">
      <c r="A67" s="95" t="s">
        <v>40</v>
      </c>
      <c r="B67" s="650">
        <v>501</v>
      </c>
      <c r="C67" s="95">
        <v>23.2</v>
      </c>
    </row>
    <row r="68" spans="1:3" x14ac:dyDescent="0.2">
      <c r="A68" s="95" t="s">
        <v>41</v>
      </c>
      <c r="B68" s="649">
        <v>173</v>
      </c>
      <c r="C68" s="95">
        <v>2.6</v>
      </c>
    </row>
    <row r="69" spans="1:3" x14ac:dyDescent="0.2">
      <c r="A69" s="95" t="s">
        <v>42</v>
      </c>
      <c r="B69" s="649">
        <v>80</v>
      </c>
      <c r="C69" s="95">
        <v>4.5999999999999996</v>
      </c>
    </row>
  </sheetData>
  <sortState ref="P12:R39">
    <sortCondition ref="R12:R39"/>
  </sortState>
  <mergeCells count="3">
    <mergeCell ref="G2:Q2"/>
    <mergeCell ref="G3:H3"/>
    <mergeCell ref="I3:Q3"/>
  </mergeCells>
  <pageMargins left="0.7" right="0.7" top="0.75" bottom="0.75" header="0.3" footer="0.3"/>
  <pageSetup paperSize="9"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8"/>
  <sheetViews>
    <sheetView showGridLines="0" workbookViewId="0">
      <selection activeCell="S47" sqref="S47"/>
    </sheetView>
  </sheetViews>
  <sheetFormatPr defaultColWidth="8.7109375" defaultRowHeight="11.25" x14ac:dyDescent="0.2"/>
  <cols>
    <col min="1" max="1" width="21.28515625" style="149" customWidth="1"/>
    <col min="2" max="3" width="9" style="149" bestFit="1" customWidth="1"/>
    <col min="4" max="12" width="9.42578125" style="149" bestFit="1" customWidth="1"/>
    <col min="13" max="13" width="11.85546875" style="149" customWidth="1"/>
    <col min="14" max="14" width="13.42578125" style="149" bestFit="1" customWidth="1"/>
    <col min="15" max="18" width="8.85546875" style="149" bestFit="1" customWidth="1"/>
    <col min="19" max="19" width="13.85546875" style="149" customWidth="1"/>
    <col min="20" max="20" width="12.5703125" style="149" bestFit="1" customWidth="1"/>
    <col min="21" max="21" width="8.85546875" style="149" bestFit="1" customWidth="1"/>
    <col min="22" max="16384" width="8.7109375" style="149"/>
  </cols>
  <sheetData>
    <row r="1" spans="1:19" x14ac:dyDescent="0.2">
      <c r="A1" s="62" t="s">
        <v>106</v>
      </c>
    </row>
    <row r="3" spans="1:19" x14ac:dyDescent="0.2">
      <c r="A3" s="62" t="s">
        <v>46</v>
      </c>
      <c r="B3" s="63">
        <v>44350.750289351854</v>
      </c>
    </row>
    <row r="4" spans="1:19" x14ac:dyDescent="0.2">
      <c r="A4" s="62" t="s">
        <v>47</v>
      </c>
      <c r="B4" s="63">
        <v>44368.715106273143</v>
      </c>
    </row>
    <row r="5" spans="1:19" x14ac:dyDescent="0.2">
      <c r="A5" s="62" t="s">
        <v>48</v>
      </c>
      <c r="B5" s="62" t="s">
        <v>49</v>
      </c>
    </row>
    <row r="7" spans="1:19" x14ac:dyDescent="0.2">
      <c r="A7" s="62" t="s">
        <v>53</v>
      </c>
      <c r="B7" s="62" t="s">
        <v>54</v>
      </c>
    </row>
    <row r="8" spans="1:19" x14ac:dyDescent="0.2">
      <c r="A8" s="62" t="s">
        <v>50</v>
      </c>
      <c r="B8" s="62" t="s">
        <v>0</v>
      </c>
    </row>
    <row r="9" spans="1:19" x14ac:dyDescent="0.2">
      <c r="A9" s="62" t="s">
        <v>51</v>
      </c>
      <c r="B9" s="62" t="s">
        <v>52</v>
      </c>
    </row>
    <row r="10" spans="1:19" s="152" customFormat="1" x14ac:dyDescent="0.2">
      <c r="A10" s="64"/>
      <c r="B10" s="64"/>
      <c r="C10" s="90"/>
      <c r="D10" s="90"/>
      <c r="E10" s="90"/>
      <c r="F10" s="90"/>
      <c r="G10" s="905" t="s">
        <v>166</v>
      </c>
      <c r="H10" s="905"/>
      <c r="I10" s="905"/>
      <c r="J10" s="905"/>
      <c r="K10" s="905"/>
      <c r="L10" s="905"/>
      <c r="M10" s="905"/>
      <c r="N10" s="905"/>
      <c r="O10" s="905"/>
      <c r="P10" s="905"/>
      <c r="Q10" s="905"/>
      <c r="R10" s="90"/>
      <c r="S10" s="90"/>
    </row>
    <row r="11" spans="1:19" s="152" customFormat="1" ht="14.1" customHeight="1" x14ac:dyDescent="0.2">
      <c r="A11" s="64"/>
      <c r="B11" s="64"/>
      <c r="C11" s="90"/>
      <c r="D11" s="90"/>
      <c r="E11" s="90"/>
      <c r="F11" s="90"/>
      <c r="G11" s="911" t="s">
        <v>500</v>
      </c>
      <c r="H11" s="911"/>
      <c r="I11" s="911"/>
      <c r="J11" s="911"/>
      <c r="K11" s="911"/>
      <c r="L11" s="911"/>
      <c r="M11" s="911"/>
      <c r="N11" s="911"/>
      <c r="O11" s="911"/>
      <c r="P11" s="911"/>
      <c r="Q11" s="911"/>
      <c r="R11" s="90"/>
      <c r="S11" s="90"/>
    </row>
    <row r="12" spans="1:19" s="152" customFormat="1" x14ac:dyDescent="0.2">
      <c r="A12" s="57"/>
      <c r="B12" s="57" t="s">
        <v>9</v>
      </c>
      <c r="C12" s="57" t="s">
        <v>4</v>
      </c>
      <c r="D12" s="57" t="s">
        <v>7</v>
      </c>
      <c r="E12" s="57" t="s">
        <v>12</v>
      </c>
      <c r="F12" s="57" t="s">
        <v>5</v>
      </c>
      <c r="G12" s="57" t="s">
        <v>78</v>
      </c>
      <c r="H12" s="57" t="s">
        <v>156</v>
      </c>
      <c r="I12" s="57" t="s">
        <v>157</v>
      </c>
      <c r="J12" s="57" t="s">
        <v>158</v>
      </c>
      <c r="K12" s="57" t="s">
        <v>159</v>
      </c>
      <c r="L12" s="57" t="s">
        <v>160</v>
      </c>
      <c r="M12" s="57" t="s">
        <v>161</v>
      </c>
      <c r="N12" s="57" t="s">
        <v>162</v>
      </c>
      <c r="O12" s="57" t="s">
        <v>163</v>
      </c>
      <c r="P12" s="57" t="s">
        <v>164</v>
      </c>
      <c r="Q12" s="57" t="s">
        <v>165</v>
      </c>
      <c r="R12" s="57" t="s">
        <v>155</v>
      </c>
      <c r="S12" s="57" t="s">
        <v>154</v>
      </c>
    </row>
    <row r="13" spans="1:19" s="152" customFormat="1" x14ac:dyDescent="0.2">
      <c r="A13" s="58" t="s">
        <v>152</v>
      </c>
      <c r="B13" s="58">
        <f>G42</f>
        <v>3.1</v>
      </c>
      <c r="C13" s="58">
        <f t="shared" ref="C13:G13" si="0">H42</f>
        <v>2.9</v>
      </c>
      <c r="D13" s="58">
        <f t="shared" si="0"/>
        <v>3.4</v>
      </c>
      <c r="E13" s="58">
        <f t="shared" si="0"/>
        <v>4</v>
      </c>
      <c r="F13" s="58">
        <f t="shared" si="0"/>
        <v>3.6</v>
      </c>
      <c r="G13" s="58">
        <f t="shared" si="0"/>
        <v>2.8</v>
      </c>
      <c r="H13" s="150">
        <f>G13+M42</f>
        <v>2.7699999999999996</v>
      </c>
      <c r="I13" s="150">
        <f>H13+$N$17</f>
        <v>3.2379999999999995</v>
      </c>
      <c r="J13" s="150">
        <f t="shared" ref="J13:Q13" si="1">I13+$N$17</f>
        <v>3.7059999999999995</v>
      </c>
      <c r="K13" s="150">
        <f t="shared" si="1"/>
        <v>4.1739999999999995</v>
      </c>
      <c r="L13" s="150">
        <f t="shared" si="1"/>
        <v>4.6419999999999995</v>
      </c>
      <c r="M13" s="150">
        <f t="shared" si="1"/>
        <v>5.1099999999999994</v>
      </c>
      <c r="N13" s="150">
        <f t="shared" si="1"/>
        <v>5.5779999999999994</v>
      </c>
      <c r="O13" s="150">
        <f t="shared" si="1"/>
        <v>6.0459999999999994</v>
      </c>
      <c r="P13" s="150">
        <f t="shared" si="1"/>
        <v>6.5139999999999993</v>
      </c>
      <c r="Q13" s="150">
        <f t="shared" si="1"/>
        <v>6.9819999999999993</v>
      </c>
      <c r="R13" s="345">
        <f>H13+9*N17</f>
        <v>6.9820000000000002</v>
      </c>
      <c r="S13" s="58">
        <v>7</v>
      </c>
    </row>
    <row r="14" spans="1:19" s="152" customFormat="1" x14ac:dyDescent="0.2">
      <c r="A14" s="58" t="s">
        <v>153</v>
      </c>
      <c r="B14" s="58">
        <f>G17</f>
        <v>10.1</v>
      </c>
      <c r="C14" s="58">
        <f t="shared" ref="C14:F14" si="2">H17</f>
        <v>10.3</v>
      </c>
      <c r="D14" s="58">
        <f t="shared" si="2"/>
        <v>10.4</v>
      </c>
      <c r="E14" s="58">
        <f t="shared" si="2"/>
        <v>10.6</v>
      </c>
      <c r="F14" s="58">
        <f t="shared" si="2"/>
        <v>10.8</v>
      </c>
      <c r="G14" s="58">
        <f>L17</f>
        <v>9.1999999999999993</v>
      </c>
      <c r="H14" s="150">
        <f>G14+$M$17</f>
        <v>9.34</v>
      </c>
      <c r="I14" s="150">
        <f t="shared" ref="I14:Q14" si="3">H14+$M$17</f>
        <v>9.48</v>
      </c>
      <c r="J14" s="150">
        <f t="shared" si="3"/>
        <v>9.620000000000001</v>
      </c>
      <c r="K14" s="150">
        <f t="shared" si="3"/>
        <v>9.7600000000000016</v>
      </c>
      <c r="L14" s="150">
        <f t="shared" si="3"/>
        <v>9.9000000000000021</v>
      </c>
      <c r="M14" s="150">
        <f t="shared" si="3"/>
        <v>10.040000000000003</v>
      </c>
      <c r="N14" s="150">
        <f t="shared" si="3"/>
        <v>10.180000000000003</v>
      </c>
      <c r="O14" s="150">
        <f t="shared" si="3"/>
        <v>10.320000000000004</v>
      </c>
      <c r="P14" s="150">
        <f t="shared" si="3"/>
        <v>10.460000000000004</v>
      </c>
      <c r="Q14" s="150">
        <f t="shared" si="3"/>
        <v>10.600000000000005</v>
      </c>
      <c r="R14" s="57">
        <f>G14+10*M17</f>
        <v>10.599999999999998</v>
      </c>
      <c r="S14" s="58">
        <v>10.6</v>
      </c>
    </row>
    <row r="16" spans="1:19" x14ac:dyDescent="0.2">
      <c r="A16" s="65" t="s">
        <v>55</v>
      </c>
      <c r="B16" s="65" t="s">
        <v>74</v>
      </c>
      <c r="C16" s="65" t="s">
        <v>75</v>
      </c>
      <c r="D16" s="65" t="s">
        <v>76</v>
      </c>
      <c r="E16" s="65" t="s">
        <v>77</v>
      </c>
      <c r="F16" s="65" t="s">
        <v>20</v>
      </c>
      <c r="G16" s="65" t="s">
        <v>9</v>
      </c>
      <c r="H16" s="65" t="s">
        <v>4</v>
      </c>
      <c r="I16" s="65" t="s">
        <v>7</v>
      </c>
      <c r="J16" s="65" t="s">
        <v>12</v>
      </c>
      <c r="K16" s="65" t="s">
        <v>5</v>
      </c>
      <c r="L16" s="652" t="s">
        <v>78</v>
      </c>
      <c r="M16" s="74" t="s">
        <v>454</v>
      </c>
      <c r="N16" s="74" t="s">
        <v>170</v>
      </c>
      <c r="O16" s="149" t="s">
        <v>379</v>
      </c>
    </row>
    <row r="17" spans="1:15" x14ac:dyDescent="0.2">
      <c r="A17" s="65" t="s">
        <v>79</v>
      </c>
      <c r="B17" s="67">
        <v>7.8</v>
      </c>
      <c r="C17" s="67">
        <v>8.1</v>
      </c>
      <c r="D17" s="67">
        <v>8.1999999999999993</v>
      </c>
      <c r="E17" s="67">
        <v>9.9</v>
      </c>
      <c r="F17" s="67">
        <v>10.1</v>
      </c>
      <c r="G17" s="67">
        <v>10.1</v>
      </c>
      <c r="H17" s="67">
        <v>10.3</v>
      </c>
      <c r="I17" s="67">
        <v>10.4</v>
      </c>
      <c r="J17" s="67">
        <v>10.6</v>
      </c>
      <c r="K17" s="67">
        <v>10.8</v>
      </c>
      <c r="L17" s="67">
        <v>9.1999999999999993</v>
      </c>
      <c r="M17" s="149">
        <f>(L17-B17)/10</f>
        <v>0.13999999999999996</v>
      </c>
      <c r="N17" s="149">
        <f>AVERAGE(M39,M43,M35,M23,M24)</f>
        <v>0.46800000000000008</v>
      </c>
    </row>
    <row r="18" spans="1:15" x14ac:dyDescent="0.2">
      <c r="A18" s="65" t="s">
        <v>8</v>
      </c>
      <c r="B18" s="67">
        <v>7.4</v>
      </c>
      <c r="C18" s="67">
        <v>7.4</v>
      </c>
      <c r="D18" s="67">
        <v>6.9</v>
      </c>
      <c r="E18" s="67">
        <v>6.9</v>
      </c>
      <c r="F18" s="67">
        <v>7.4</v>
      </c>
      <c r="G18" s="67">
        <v>6.9</v>
      </c>
      <c r="H18" s="67">
        <v>7</v>
      </c>
      <c r="I18" s="67">
        <v>8.5</v>
      </c>
      <c r="J18" s="67">
        <v>8.5</v>
      </c>
      <c r="K18" s="67">
        <v>8.1999999999999993</v>
      </c>
      <c r="L18" s="67">
        <v>7.4</v>
      </c>
      <c r="M18" s="149">
        <f t="shared" ref="M18:M44" si="4">(L18-B18)/10</f>
        <v>0</v>
      </c>
      <c r="N18" s="196"/>
      <c r="O18" s="149">
        <f>_xlfn.RANK.EQ(L18,$L$18:$L$44)</f>
        <v>15</v>
      </c>
    </row>
    <row r="19" spans="1:15" x14ac:dyDescent="0.2">
      <c r="A19" s="65" t="s">
        <v>82</v>
      </c>
      <c r="B19" s="67">
        <v>1.6</v>
      </c>
      <c r="C19" s="67">
        <v>1.6</v>
      </c>
      <c r="D19" s="67">
        <v>1.7</v>
      </c>
      <c r="E19" s="67">
        <v>2</v>
      </c>
      <c r="F19" s="67">
        <v>2.1</v>
      </c>
      <c r="G19" s="67">
        <v>2</v>
      </c>
      <c r="H19" s="67">
        <v>2.2000000000000002</v>
      </c>
      <c r="I19" s="67">
        <v>2.2999999999999998</v>
      </c>
      <c r="J19" s="67">
        <v>2.5</v>
      </c>
      <c r="K19" s="67">
        <v>2</v>
      </c>
      <c r="L19" s="67">
        <v>1.6</v>
      </c>
      <c r="M19" s="149">
        <f t="shared" si="4"/>
        <v>0</v>
      </c>
      <c r="N19" s="196"/>
      <c r="O19" s="149">
        <f t="shared" ref="O19:O44" si="5">_xlfn.RANK.EQ(L19,$L$18:$L$44)</f>
        <v>26</v>
      </c>
    </row>
    <row r="20" spans="1:15" x14ac:dyDescent="0.2">
      <c r="A20" s="65" t="s">
        <v>83</v>
      </c>
      <c r="B20" s="67">
        <v>7.8</v>
      </c>
      <c r="C20" s="67">
        <v>11.6</v>
      </c>
      <c r="D20" s="67">
        <v>11.1</v>
      </c>
      <c r="E20" s="67">
        <v>10</v>
      </c>
      <c r="F20" s="67">
        <v>9.6</v>
      </c>
      <c r="G20" s="67">
        <v>8.5</v>
      </c>
      <c r="H20" s="67">
        <v>8.8000000000000007</v>
      </c>
      <c r="I20" s="67">
        <v>9.8000000000000007</v>
      </c>
      <c r="J20" s="67">
        <v>8.5</v>
      </c>
      <c r="K20" s="67">
        <v>8.1</v>
      </c>
      <c r="L20" s="67">
        <v>5.5</v>
      </c>
      <c r="M20" s="149">
        <f t="shared" si="4"/>
        <v>-0.22999999999999998</v>
      </c>
      <c r="N20" s="196"/>
      <c r="O20" s="149">
        <f t="shared" si="5"/>
        <v>19</v>
      </c>
    </row>
    <row r="21" spans="1:15" x14ac:dyDescent="0.2">
      <c r="A21" s="65" t="s">
        <v>16</v>
      </c>
      <c r="B21" s="67">
        <v>32.700000000000003</v>
      </c>
      <c r="C21" s="67">
        <v>32.299999999999997</v>
      </c>
      <c r="D21" s="67">
        <v>31.6</v>
      </c>
      <c r="E21" s="67">
        <v>31.5</v>
      </c>
      <c r="F21" s="67">
        <v>31.9</v>
      </c>
      <c r="G21" s="67">
        <v>31.5</v>
      </c>
      <c r="H21" s="67">
        <v>28</v>
      </c>
      <c r="I21" s="67">
        <v>26.9</v>
      </c>
      <c r="J21" s="67">
        <v>23.5</v>
      </c>
      <c r="K21" s="67">
        <v>25.3</v>
      </c>
      <c r="L21" s="67">
        <v>20</v>
      </c>
      <c r="M21" s="130">
        <f t="shared" si="4"/>
        <v>-1.2700000000000002</v>
      </c>
      <c r="N21" s="197" t="s">
        <v>439</v>
      </c>
      <c r="O21" s="157">
        <f t="shared" si="5"/>
        <v>3</v>
      </c>
    </row>
    <row r="22" spans="1:15" x14ac:dyDescent="0.2">
      <c r="A22" s="65" t="s">
        <v>84</v>
      </c>
      <c r="B22" s="67">
        <v>7.8</v>
      </c>
      <c r="C22" s="67">
        <v>7.9</v>
      </c>
      <c r="D22" s="67">
        <v>7.9</v>
      </c>
      <c r="E22" s="67">
        <v>7.9</v>
      </c>
      <c r="F22" s="67">
        <v>8</v>
      </c>
      <c r="G22" s="67">
        <v>8.1</v>
      </c>
      <c r="H22" s="67">
        <v>8.5</v>
      </c>
      <c r="I22" s="67">
        <v>8.4</v>
      </c>
      <c r="J22" s="67">
        <v>8.1999999999999993</v>
      </c>
      <c r="K22" s="67">
        <v>8.1999999999999993</v>
      </c>
      <c r="L22" s="67">
        <v>7.7</v>
      </c>
      <c r="M22" s="149">
        <f t="shared" si="4"/>
        <v>-9.9999999999999638E-3</v>
      </c>
      <c r="N22" s="196"/>
      <c r="O22" s="149">
        <f t="shared" si="5"/>
        <v>14</v>
      </c>
    </row>
    <row r="23" spans="1:15" x14ac:dyDescent="0.2">
      <c r="A23" s="65" t="s">
        <v>17</v>
      </c>
      <c r="B23" s="67">
        <v>11</v>
      </c>
      <c r="C23" s="67">
        <v>11.9</v>
      </c>
      <c r="D23" s="67">
        <v>12.8</v>
      </c>
      <c r="E23" s="67">
        <v>12.6</v>
      </c>
      <c r="F23" s="67">
        <v>11.6</v>
      </c>
      <c r="G23" s="67">
        <v>12.4</v>
      </c>
      <c r="H23" s="67">
        <v>15.7</v>
      </c>
      <c r="I23" s="67">
        <v>17.2</v>
      </c>
      <c r="J23" s="67">
        <v>19.7</v>
      </c>
      <c r="K23" s="67">
        <v>20.2</v>
      </c>
      <c r="L23" s="67">
        <v>17.100000000000001</v>
      </c>
      <c r="M23" s="149">
        <f t="shared" si="4"/>
        <v>0.6100000000000001</v>
      </c>
      <c r="N23" s="196"/>
      <c r="O23" s="149">
        <f t="shared" si="5"/>
        <v>5</v>
      </c>
    </row>
    <row r="24" spans="1:15" x14ac:dyDescent="0.2">
      <c r="A24" s="65" t="s">
        <v>25</v>
      </c>
      <c r="B24" s="67">
        <v>7.1</v>
      </c>
      <c r="C24" s="67">
        <v>7.2</v>
      </c>
      <c r="D24" s="67">
        <v>7.5</v>
      </c>
      <c r="E24" s="67">
        <v>7.6</v>
      </c>
      <c r="F24" s="67">
        <v>7</v>
      </c>
      <c r="G24" s="67">
        <v>6.5</v>
      </c>
      <c r="H24" s="67">
        <v>6.5</v>
      </c>
      <c r="I24" s="67">
        <v>9</v>
      </c>
      <c r="J24" s="67">
        <v>12.5</v>
      </c>
      <c r="K24" s="67">
        <v>12.6</v>
      </c>
      <c r="L24" s="67">
        <v>11</v>
      </c>
      <c r="M24" s="222">
        <f t="shared" si="4"/>
        <v>0.39</v>
      </c>
      <c r="N24" s="196"/>
      <c r="O24" s="149">
        <f t="shared" si="5"/>
        <v>9</v>
      </c>
    </row>
    <row r="25" spans="1:15" x14ac:dyDescent="0.2">
      <c r="A25" s="65" t="s">
        <v>22</v>
      </c>
      <c r="B25" s="67">
        <v>3.3</v>
      </c>
      <c r="C25" s="67">
        <v>2.8</v>
      </c>
      <c r="D25" s="67">
        <v>3.3</v>
      </c>
      <c r="E25" s="67">
        <v>3.2</v>
      </c>
      <c r="F25" s="67">
        <v>3.2</v>
      </c>
      <c r="G25" s="67">
        <v>3.3</v>
      </c>
      <c r="H25" s="67">
        <v>4</v>
      </c>
      <c r="I25" s="67">
        <v>4.5</v>
      </c>
      <c r="J25" s="67">
        <v>4.5</v>
      </c>
      <c r="K25" s="67">
        <v>3.9</v>
      </c>
      <c r="L25" s="67">
        <v>4.0999999999999996</v>
      </c>
      <c r="M25" s="149">
        <f t="shared" si="4"/>
        <v>7.9999999999999988E-2</v>
      </c>
      <c r="N25" s="196"/>
      <c r="O25" s="149">
        <f t="shared" si="5"/>
        <v>22</v>
      </c>
    </row>
    <row r="26" spans="1:15" x14ac:dyDescent="0.2">
      <c r="A26" s="65" t="s">
        <v>41</v>
      </c>
      <c r="B26" s="67">
        <v>11.2</v>
      </c>
      <c r="C26" s="67">
        <v>11.2</v>
      </c>
      <c r="D26" s="67">
        <v>11.2</v>
      </c>
      <c r="E26" s="67">
        <v>11.4</v>
      </c>
      <c r="F26" s="67">
        <v>10.1</v>
      </c>
      <c r="G26" s="67">
        <v>9.9</v>
      </c>
      <c r="H26" s="67">
        <v>9.4</v>
      </c>
      <c r="I26" s="67">
        <v>9.9</v>
      </c>
      <c r="J26" s="67">
        <v>10.5</v>
      </c>
      <c r="K26" s="67">
        <v>10.6</v>
      </c>
      <c r="L26" s="67">
        <v>11</v>
      </c>
      <c r="M26" s="149">
        <f t="shared" si="4"/>
        <v>-1.9999999999999928E-2</v>
      </c>
      <c r="N26" s="196"/>
      <c r="O26" s="149">
        <f t="shared" si="5"/>
        <v>9</v>
      </c>
    </row>
    <row r="27" spans="1:15" x14ac:dyDescent="0.2">
      <c r="A27" s="65" t="s">
        <v>19</v>
      </c>
      <c r="B27" s="67">
        <v>5</v>
      </c>
      <c r="C27" s="67">
        <v>5.5</v>
      </c>
      <c r="D27" s="67">
        <v>5.7</v>
      </c>
      <c r="E27" s="67">
        <v>17.8</v>
      </c>
      <c r="F27" s="67">
        <v>18.399999999999999</v>
      </c>
      <c r="G27" s="67">
        <v>18.600000000000001</v>
      </c>
      <c r="H27" s="67">
        <v>18.8</v>
      </c>
      <c r="I27" s="67">
        <v>18.7</v>
      </c>
      <c r="J27" s="67">
        <v>18.600000000000001</v>
      </c>
      <c r="K27" s="67">
        <v>19.5</v>
      </c>
      <c r="L27" s="67">
        <v>13</v>
      </c>
      <c r="M27" s="149">
        <f t="shared" si="4"/>
        <v>0.8</v>
      </c>
      <c r="N27" s="196"/>
      <c r="O27" s="149">
        <f t="shared" si="5"/>
        <v>7</v>
      </c>
    </row>
    <row r="28" spans="1:15" x14ac:dyDescent="0.2">
      <c r="A28" s="65" t="s">
        <v>85</v>
      </c>
      <c r="B28" s="67">
        <v>3</v>
      </c>
      <c r="C28" s="67">
        <v>3.1</v>
      </c>
      <c r="D28" s="67">
        <v>3.3</v>
      </c>
      <c r="E28" s="67">
        <v>3.1</v>
      </c>
      <c r="F28" s="67">
        <v>2.8</v>
      </c>
      <c r="G28" s="67">
        <v>3.1</v>
      </c>
      <c r="H28" s="67">
        <v>3</v>
      </c>
      <c r="I28" s="67">
        <v>2.2999999999999998</v>
      </c>
      <c r="J28" s="67">
        <v>2.9</v>
      </c>
      <c r="K28" s="67">
        <v>3.5</v>
      </c>
      <c r="L28" s="67">
        <v>3.2</v>
      </c>
      <c r="M28" s="149">
        <f t="shared" si="4"/>
        <v>2.0000000000000018E-2</v>
      </c>
      <c r="N28" s="196"/>
      <c r="O28" s="149">
        <f t="shared" si="5"/>
        <v>24</v>
      </c>
    </row>
    <row r="29" spans="1:15" x14ac:dyDescent="0.2">
      <c r="A29" s="65" t="s">
        <v>27</v>
      </c>
      <c r="B29" s="67">
        <v>6.2</v>
      </c>
      <c r="C29" s="67">
        <v>5.7</v>
      </c>
      <c r="D29" s="67">
        <v>6.6</v>
      </c>
      <c r="E29" s="67">
        <v>6.2</v>
      </c>
      <c r="F29" s="67">
        <v>8.1</v>
      </c>
      <c r="G29" s="67">
        <v>7.3</v>
      </c>
      <c r="H29" s="67">
        <v>8.3000000000000007</v>
      </c>
      <c r="I29" s="67">
        <v>7.9</v>
      </c>
      <c r="J29" s="67">
        <v>8.1</v>
      </c>
      <c r="K29" s="67">
        <v>8.1</v>
      </c>
      <c r="L29" s="67">
        <v>7.2</v>
      </c>
      <c r="M29" s="149">
        <f t="shared" si="4"/>
        <v>0.1</v>
      </c>
      <c r="N29" s="196"/>
      <c r="O29" s="149">
        <f t="shared" si="5"/>
        <v>16</v>
      </c>
    </row>
    <row r="30" spans="1:15" x14ac:dyDescent="0.2">
      <c r="A30" s="65" t="s">
        <v>86</v>
      </c>
      <c r="B30" s="67">
        <v>8.1</v>
      </c>
      <c r="C30" s="67">
        <v>7.8</v>
      </c>
      <c r="D30" s="67">
        <v>7.7</v>
      </c>
      <c r="E30" s="67">
        <v>7.2</v>
      </c>
      <c r="F30" s="67">
        <v>7.1</v>
      </c>
      <c r="G30" s="67">
        <v>7.5</v>
      </c>
      <c r="H30" s="67">
        <v>6.9</v>
      </c>
      <c r="I30" s="67">
        <v>6.9</v>
      </c>
      <c r="J30" s="67">
        <v>6.7</v>
      </c>
      <c r="K30" s="67">
        <v>5.9</v>
      </c>
      <c r="L30" s="67">
        <v>4.7</v>
      </c>
      <c r="M30" s="149">
        <f t="shared" si="4"/>
        <v>-0.33999999999999997</v>
      </c>
      <c r="N30" s="196"/>
      <c r="O30" s="149">
        <f t="shared" si="5"/>
        <v>21</v>
      </c>
    </row>
    <row r="31" spans="1:15" x14ac:dyDescent="0.2">
      <c r="A31" s="65" t="s">
        <v>30</v>
      </c>
      <c r="B31" s="67">
        <v>5.4</v>
      </c>
      <c r="C31" s="67">
        <v>5.4</v>
      </c>
      <c r="D31" s="67">
        <v>7.2</v>
      </c>
      <c r="E31" s="67">
        <v>6.8</v>
      </c>
      <c r="F31" s="67">
        <v>5.6</v>
      </c>
      <c r="G31" s="67">
        <v>5.7</v>
      </c>
      <c r="H31" s="67">
        <v>7.3</v>
      </c>
      <c r="I31" s="67">
        <v>7.5</v>
      </c>
      <c r="J31" s="67">
        <v>6.7</v>
      </c>
      <c r="K31" s="67">
        <v>7.4</v>
      </c>
      <c r="L31" s="67">
        <v>6.6</v>
      </c>
      <c r="M31" s="149">
        <f t="shared" si="4"/>
        <v>0.11999999999999993</v>
      </c>
      <c r="N31" s="196"/>
      <c r="O31" s="149">
        <f t="shared" si="5"/>
        <v>18</v>
      </c>
    </row>
    <row r="32" spans="1:15" x14ac:dyDescent="0.2">
      <c r="A32" s="65" t="s">
        <v>31</v>
      </c>
      <c r="B32" s="67">
        <v>4.4000000000000004</v>
      </c>
      <c r="C32" s="67">
        <v>6</v>
      </c>
      <c r="D32" s="67">
        <v>5.4</v>
      </c>
      <c r="E32" s="67">
        <v>5.9</v>
      </c>
      <c r="F32" s="67">
        <v>5.0999999999999996</v>
      </c>
      <c r="G32" s="67">
        <v>5.8</v>
      </c>
      <c r="H32" s="67">
        <v>6</v>
      </c>
      <c r="I32" s="67">
        <v>5.9</v>
      </c>
      <c r="J32" s="67">
        <v>6.6</v>
      </c>
      <c r="K32" s="67">
        <v>7</v>
      </c>
      <c r="L32" s="67">
        <v>7.2</v>
      </c>
      <c r="M32" s="149">
        <f t="shared" si="4"/>
        <v>0.27999999999999997</v>
      </c>
      <c r="N32" s="196"/>
      <c r="O32" s="149">
        <f t="shared" si="5"/>
        <v>16</v>
      </c>
    </row>
    <row r="33" spans="1:15" x14ac:dyDescent="0.2">
      <c r="A33" s="65" t="s">
        <v>32</v>
      </c>
      <c r="B33" s="67">
        <v>13.5</v>
      </c>
      <c r="C33" s="67">
        <v>13.9</v>
      </c>
      <c r="D33" s="67">
        <v>14.2</v>
      </c>
      <c r="E33" s="67">
        <v>14.6</v>
      </c>
      <c r="F33" s="67">
        <v>14.5</v>
      </c>
      <c r="G33" s="67">
        <v>18</v>
      </c>
      <c r="H33" s="67">
        <v>16.8</v>
      </c>
      <c r="I33" s="67">
        <v>17.2</v>
      </c>
      <c r="J33" s="67">
        <v>18</v>
      </c>
      <c r="K33" s="67">
        <v>19.100000000000001</v>
      </c>
      <c r="L33" s="67">
        <v>16.3</v>
      </c>
      <c r="M33" s="149">
        <f t="shared" si="4"/>
        <v>0.28000000000000008</v>
      </c>
      <c r="N33" s="196"/>
      <c r="O33" s="149">
        <f t="shared" si="5"/>
        <v>6</v>
      </c>
    </row>
    <row r="34" spans="1:15" x14ac:dyDescent="0.2">
      <c r="A34" s="65" t="s">
        <v>23</v>
      </c>
      <c r="B34" s="67">
        <v>3</v>
      </c>
      <c r="C34" s="67">
        <v>3</v>
      </c>
      <c r="D34" s="67">
        <v>2.9</v>
      </c>
      <c r="E34" s="67">
        <v>3.2</v>
      </c>
      <c r="F34" s="67">
        <v>3.3</v>
      </c>
      <c r="G34" s="67">
        <v>7.1</v>
      </c>
      <c r="H34" s="67">
        <v>6.3</v>
      </c>
      <c r="I34" s="67">
        <v>6.2</v>
      </c>
      <c r="J34" s="67">
        <v>6</v>
      </c>
      <c r="K34" s="67">
        <v>5.8</v>
      </c>
      <c r="L34" s="67">
        <v>5.0999999999999996</v>
      </c>
      <c r="M34" s="149">
        <f t="shared" si="4"/>
        <v>0.20999999999999996</v>
      </c>
      <c r="N34" s="196"/>
      <c r="O34" s="149">
        <f t="shared" si="5"/>
        <v>20</v>
      </c>
    </row>
    <row r="35" spans="1:15" x14ac:dyDescent="0.2">
      <c r="A35" s="65" t="s">
        <v>87</v>
      </c>
      <c r="B35" s="67">
        <v>6.2</v>
      </c>
      <c r="C35" s="67">
        <v>6.6</v>
      </c>
      <c r="D35" s="67">
        <v>7.2</v>
      </c>
      <c r="E35" s="67">
        <v>7.7</v>
      </c>
      <c r="F35" s="67">
        <v>7.7</v>
      </c>
      <c r="G35" s="67">
        <v>7.4</v>
      </c>
      <c r="H35" s="67">
        <v>7.8</v>
      </c>
      <c r="I35" s="67">
        <v>10.6</v>
      </c>
      <c r="J35" s="67">
        <v>10.9</v>
      </c>
      <c r="K35" s="67">
        <v>11.9</v>
      </c>
      <c r="L35" s="67">
        <v>11</v>
      </c>
      <c r="M35" s="149">
        <f t="shared" si="4"/>
        <v>0.48</v>
      </c>
      <c r="N35" s="196"/>
      <c r="O35" s="149">
        <f t="shared" si="5"/>
        <v>9</v>
      </c>
    </row>
    <row r="36" spans="1:15" x14ac:dyDescent="0.2">
      <c r="A36" s="65" t="s">
        <v>34</v>
      </c>
      <c r="B36" s="67">
        <v>17</v>
      </c>
      <c r="C36" s="67">
        <v>17.100000000000001</v>
      </c>
      <c r="D36" s="67">
        <v>16.899999999999999</v>
      </c>
      <c r="E36" s="67">
        <v>17.899999999999999</v>
      </c>
      <c r="F36" s="67">
        <v>18.3</v>
      </c>
      <c r="G36" s="67">
        <v>18.899999999999999</v>
      </c>
      <c r="H36" s="67">
        <v>18.8</v>
      </c>
      <c r="I36" s="67">
        <v>19.100000000000001</v>
      </c>
      <c r="J36" s="67">
        <v>19.100000000000001</v>
      </c>
      <c r="K36" s="67">
        <v>19.5</v>
      </c>
      <c r="L36" s="67">
        <v>18.8</v>
      </c>
      <c r="M36" s="149">
        <f t="shared" si="4"/>
        <v>0.18000000000000008</v>
      </c>
      <c r="N36" s="196"/>
      <c r="O36" s="149">
        <f t="shared" si="5"/>
        <v>4</v>
      </c>
    </row>
    <row r="37" spans="1:15" x14ac:dyDescent="0.2">
      <c r="A37" s="65" t="s">
        <v>6</v>
      </c>
      <c r="B37" s="67">
        <v>13.8</v>
      </c>
      <c r="C37" s="67">
        <v>13.5</v>
      </c>
      <c r="D37" s="67">
        <v>14.2</v>
      </c>
      <c r="E37" s="67">
        <v>14.1</v>
      </c>
      <c r="F37" s="67">
        <v>14.3</v>
      </c>
      <c r="G37" s="67">
        <v>14.4</v>
      </c>
      <c r="H37" s="67">
        <v>14.9</v>
      </c>
      <c r="I37" s="67">
        <v>15.8</v>
      </c>
      <c r="J37" s="67">
        <v>15.1</v>
      </c>
      <c r="K37" s="67">
        <v>14.7</v>
      </c>
      <c r="L37" s="67">
        <v>11.7</v>
      </c>
      <c r="M37" s="149">
        <f t="shared" si="4"/>
        <v>-0.21000000000000013</v>
      </c>
      <c r="N37" s="196"/>
      <c r="O37" s="149">
        <f t="shared" si="5"/>
        <v>8</v>
      </c>
    </row>
    <row r="38" spans="1:15" x14ac:dyDescent="0.2">
      <c r="A38" s="65" t="s">
        <v>37</v>
      </c>
      <c r="B38" s="67">
        <v>5.2</v>
      </c>
      <c r="C38" s="67">
        <v>4.4000000000000004</v>
      </c>
      <c r="D38" s="67">
        <v>4.5</v>
      </c>
      <c r="E38" s="67">
        <v>4.3</v>
      </c>
      <c r="F38" s="67">
        <v>4</v>
      </c>
      <c r="G38" s="67">
        <v>3.5</v>
      </c>
      <c r="H38" s="67">
        <v>3.7</v>
      </c>
      <c r="I38" s="67">
        <v>4</v>
      </c>
      <c r="J38" s="67">
        <v>5.7</v>
      </c>
      <c r="K38" s="67">
        <v>4.8</v>
      </c>
      <c r="L38" s="67">
        <v>3.7</v>
      </c>
      <c r="M38" s="149">
        <f t="shared" si="4"/>
        <v>-0.15</v>
      </c>
      <c r="N38" s="196"/>
      <c r="O38" s="149">
        <f t="shared" si="5"/>
        <v>23</v>
      </c>
    </row>
    <row r="39" spans="1:15" x14ac:dyDescent="0.2">
      <c r="A39" s="65" t="s">
        <v>38</v>
      </c>
      <c r="B39" s="67">
        <v>5.7</v>
      </c>
      <c r="C39" s="67">
        <v>11.5</v>
      </c>
      <c r="D39" s="67">
        <v>10.5</v>
      </c>
      <c r="E39" s="67">
        <v>9.6999999999999993</v>
      </c>
      <c r="F39" s="67">
        <v>9.6</v>
      </c>
      <c r="G39" s="67">
        <v>9.6999999999999993</v>
      </c>
      <c r="H39" s="67">
        <v>9.6</v>
      </c>
      <c r="I39" s="67">
        <v>9.8000000000000007</v>
      </c>
      <c r="J39" s="67">
        <v>10.3</v>
      </c>
      <c r="K39" s="67">
        <v>10.5</v>
      </c>
      <c r="L39" s="67">
        <v>10</v>
      </c>
      <c r="M39" s="149">
        <f t="shared" si="4"/>
        <v>0.43</v>
      </c>
      <c r="N39" s="196"/>
      <c r="O39" s="149">
        <f t="shared" si="5"/>
        <v>12</v>
      </c>
    </row>
    <row r="40" spans="1:15" x14ac:dyDescent="0.2">
      <c r="A40" s="65" t="s">
        <v>88</v>
      </c>
      <c r="B40" s="67">
        <v>1.4</v>
      </c>
      <c r="C40" s="67">
        <v>1.6</v>
      </c>
      <c r="D40" s="67">
        <v>1.4</v>
      </c>
      <c r="E40" s="67">
        <v>2</v>
      </c>
      <c r="F40" s="67">
        <v>1.5</v>
      </c>
      <c r="G40" s="67">
        <v>1.3</v>
      </c>
      <c r="H40" s="67">
        <v>1.2</v>
      </c>
      <c r="I40" s="67">
        <v>1.1000000000000001</v>
      </c>
      <c r="J40" s="67">
        <v>0.9</v>
      </c>
      <c r="K40" s="67">
        <v>1.3</v>
      </c>
      <c r="L40" s="67">
        <v>1</v>
      </c>
      <c r="M40" s="149">
        <f t="shared" si="4"/>
        <v>-3.9999999999999994E-2</v>
      </c>
      <c r="N40" s="196"/>
      <c r="O40" s="149">
        <f t="shared" si="5"/>
        <v>27</v>
      </c>
    </row>
    <row r="41" spans="1:15" x14ac:dyDescent="0.2">
      <c r="A41" s="65" t="s">
        <v>40</v>
      </c>
      <c r="B41" s="67">
        <v>16.399999999999999</v>
      </c>
      <c r="C41" s="67">
        <v>16</v>
      </c>
      <c r="D41" s="67">
        <v>13.8</v>
      </c>
      <c r="E41" s="67">
        <v>12.5</v>
      </c>
      <c r="F41" s="67">
        <v>12.1</v>
      </c>
      <c r="G41" s="67">
        <v>11.9</v>
      </c>
      <c r="H41" s="67">
        <v>11.6</v>
      </c>
      <c r="I41" s="67">
        <v>12</v>
      </c>
      <c r="J41" s="67">
        <v>11.4</v>
      </c>
      <c r="K41" s="67">
        <v>11.2</v>
      </c>
      <c r="L41" s="67">
        <v>8.4</v>
      </c>
      <c r="M41" s="149">
        <f t="shared" si="4"/>
        <v>-0.79999999999999982</v>
      </c>
      <c r="N41" s="196"/>
      <c r="O41" s="149">
        <f t="shared" si="5"/>
        <v>13</v>
      </c>
    </row>
    <row r="42" spans="1:15" x14ac:dyDescent="0.2">
      <c r="A42" s="69" t="s">
        <v>89</v>
      </c>
      <c r="B42" s="70">
        <v>3.1</v>
      </c>
      <c r="C42" s="70">
        <v>4.0999999999999996</v>
      </c>
      <c r="D42" s="70">
        <v>3.2</v>
      </c>
      <c r="E42" s="70">
        <v>3.1</v>
      </c>
      <c r="F42" s="70">
        <v>3.1</v>
      </c>
      <c r="G42" s="70">
        <v>3.1</v>
      </c>
      <c r="H42" s="70">
        <v>2.9</v>
      </c>
      <c r="I42" s="70">
        <v>3.4</v>
      </c>
      <c r="J42" s="70">
        <v>4</v>
      </c>
      <c r="K42" s="70">
        <v>3.6</v>
      </c>
      <c r="L42" s="70">
        <v>2.8</v>
      </c>
      <c r="M42" s="149">
        <f t="shared" si="4"/>
        <v>-3.0000000000000027E-2</v>
      </c>
      <c r="N42" s="196"/>
      <c r="O42" s="149">
        <f t="shared" si="5"/>
        <v>25</v>
      </c>
    </row>
    <row r="43" spans="1:15" x14ac:dyDescent="0.2">
      <c r="A43" s="65" t="s">
        <v>18</v>
      </c>
      <c r="B43" s="67">
        <v>23</v>
      </c>
      <c r="C43" s="67">
        <v>23.8</v>
      </c>
      <c r="D43" s="67">
        <v>24.5</v>
      </c>
      <c r="E43" s="67">
        <v>24.9</v>
      </c>
      <c r="F43" s="67">
        <v>25.1</v>
      </c>
      <c r="G43" s="67">
        <v>25.4</v>
      </c>
      <c r="H43" s="67">
        <v>26.4</v>
      </c>
      <c r="I43" s="67">
        <v>27.4</v>
      </c>
      <c r="J43" s="67">
        <v>28.5</v>
      </c>
      <c r="K43" s="67">
        <v>29</v>
      </c>
      <c r="L43" s="67">
        <v>27.3</v>
      </c>
      <c r="M43" s="149">
        <f t="shared" si="4"/>
        <v>0.43000000000000005</v>
      </c>
      <c r="N43" s="196"/>
      <c r="O43" s="149">
        <f t="shared" si="5"/>
        <v>2</v>
      </c>
    </row>
    <row r="44" spans="1:15" x14ac:dyDescent="0.2">
      <c r="A44" s="411" t="s">
        <v>42</v>
      </c>
      <c r="B44" s="405">
        <v>24.7</v>
      </c>
      <c r="C44" s="405">
        <v>25.3</v>
      </c>
      <c r="D44" s="405">
        <v>27</v>
      </c>
      <c r="E44" s="405">
        <v>28.4</v>
      </c>
      <c r="F44" s="405">
        <v>29.2</v>
      </c>
      <c r="G44" s="405">
        <v>29.4</v>
      </c>
      <c r="H44" s="405">
        <v>29.6</v>
      </c>
      <c r="I44" s="405">
        <v>30.4</v>
      </c>
      <c r="J44" s="405">
        <v>31.4</v>
      </c>
      <c r="K44" s="405">
        <v>34.299999999999997</v>
      </c>
      <c r="L44" s="405">
        <v>28.6</v>
      </c>
      <c r="M44" s="222">
        <f t="shared" si="4"/>
        <v>0.39000000000000024</v>
      </c>
      <c r="N44" s="196"/>
      <c r="O44" s="149">
        <f t="shared" si="5"/>
        <v>1</v>
      </c>
    </row>
    <row r="45" spans="1:15" x14ac:dyDescent="0.2">
      <c r="A45" s="412" t="s">
        <v>433</v>
      </c>
      <c r="B45" s="413">
        <f>AVERAGE(B18:B44)</f>
        <v>9.4444444444444429</v>
      </c>
      <c r="C45" s="413">
        <f t="shared" ref="C45:M45" si="6">AVERAGE(C18:C44)</f>
        <v>9.9333333333333336</v>
      </c>
      <c r="D45" s="413">
        <f t="shared" si="6"/>
        <v>10.007407407407406</v>
      </c>
      <c r="E45" s="413">
        <f t="shared" si="6"/>
        <v>10.46296296296296</v>
      </c>
      <c r="F45" s="413">
        <f t="shared" si="6"/>
        <v>10.396296296296295</v>
      </c>
      <c r="G45" s="413">
        <f t="shared" si="6"/>
        <v>10.637037037037036</v>
      </c>
      <c r="H45" s="413">
        <f t="shared" si="6"/>
        <v>10.740740740740742</v>
      </c>
      <c r="I45" s="413">
        <f t="shared" si="6"/>
        <v>11.21111111111111</v>
      </c>
      <c r="J45" s="413">
        <f t="shared" si="6"/>
        <v>11.455555555555554</v>
      </c>
      <c r="K45" s="413">
        <f t="shared" si="6"/>
        <v>11.71111111111111</v>
      </c>
      <c r="L45" s="413">
        <f t="shared" si="6"/>
        <v>10.074074074074076</v>
      </c>
      <c r="M45" s="159">
        <f t="shared" si="6"/>
        <v>6.2962962962962971E-2</v>
      </c>
      <c r="N45" s="311"/>
    </row>
    <row r="46" spans="1:15" x14ac:dyDescent="0.2">
      <c r="A46" s="412" t="s">
        <v>435</v>
      </c>
      <c r="B46" s="413">
        <f>STDEV(B18:B44)</f>
        <v>7.6524170808632235</v>
      </c>
      <c r="C46" s="413">
        <f t="shared" ref="C46:L46" si="7">STDEV(C18:C44)</f>
        <v>7.6270772706396315</v>
      </c>
      <c r="D46" s="413">
        <f t="shared" si="7"/>
        <v>7.6607353496166493</v>
      </c>
      <c r="E46" s="413">
        <f t="shared" si="7"/>
        <v>7.8835343571341134</v>
      </c>
      <c r="F46" s="413">
        <f t="shared" si="7"/>
        <v>8.084147901507448</v>
      </c>
      <c r="G46" s="413">
        <f t="shared" si="7"/>
        <v>8.1463133779901735</v>
      </c>
      <c r="H46" s="413">
        <f t="shared" si="7"/>
        <v>7.8829055195530175</v>
      </c>
      <c r="I46" s="413">
        <f t="shared" si="7"/>
        <v>7.9181550557676932</v>
      </c>
      <c r="J46" s="413">
        <f t="shared" si="7"/>
        <v>7.8700666272877715</v>
      </c>
      <c r="K46" s="413">
        <f t="shared" si="7"/>
        <v>8.4567830460039293</v>
      </c>
      <c r="L46" s="413">
        <f t="shared" si="7"/>
        <v>7.2480019842390178</v>
      </c>
      <c r="M46" s="159">
        <f t="shared" ref="M46" si="8">STDEV(M18:M44)</f>
        <v>0.41901730104555174</v>
      </c>
      <c r="N46" s="159"/>
    </row>
    <row r="47" spans="1:15" x14ac:dyDescent="0.2">
      <c r="A47" s="412" t="s">
        <v>436</v>
      </c>
      <c r="B47" s="413">
        <f>B45-3*B46</f>
        <v>-13.512806798145228</v>
      </c>
      <c r="C47" s="413">
        <f t="shared" ref="C47:L47" si="9">C45-3*C46</f>
        <v>-12.947898478585561</v>
      </c>
      <c r="D47" s="413">
        <f t="shared" si="9"/>
        <v>-12.97479864144254</v>
      </c>
      <c r="E47" s="413">
        <f t="shared" si="9"/>
        <v>-13.18764010843938</v>
      </c>
      <c r="F47" s="413">
        <f t="shared" si="9"/>
        <v>-13.856147408226047</v>
      </c>
      <c r="G47" s="413">
        <f t="shared" si="9"/>
        <v>-13.801903096933483</v>
      </c>
      <c r="H47" s="413">
        <f t="shared" si="9"/>
        <v>-12.907975817918311</v>
      </c>
      <c r="I47" s="413">
        <f t="shared" si="9"/>
        <v>-12.543354056191971</v>
      </c>
      <c r="J47" s="413">
        <f t="shared" si="9"/>
        <v>-12.154644326307762</v>
      </c>
      <c r="K47" s="413">
        <f t="shared" si="9"/>
        <v>-13.659238026900679</v>
      </c>
      <c r="L47" s="413">
        <f t="shared" si="9"/>
        <v>-11.669931878642977</v>
      </c>
      <c r="M47" s="159">
        <f>M45-3*M46</f>
        <v>-1.1940889401736923</v>
      </c>
      <c r="N47" s="159"/>
    </row>
    <row r="48" spans="1:15" x14ac:dyDescent="0.2">
      <c r="A48" s="412" t="s">
        <v>437</v>
      </c>
      <c r="B48" s="413">
        <f>B45+3*B46</f>
        <v>32.401695687034113</v>
      </c>
      <c r="C48" s="413">
        <f t="shared" ref="C48:L48" si="10">C45+3*C46</f>
        <v>32.814565145252232</v>
      </c>
      <c r="D48" s="413">
        <f t="shared" si="10"/>
        <v>32.989613456257352</v>
      </c>
      <c r="E48" s="413">
        <f t="shared" si="10"/>
        <v>34.113566034365299</v>
      </c>
      <c r="F48" s="413">
        <f t="shared" si="10"/>
        <v>34.648740000818634</v>
      </c>
      <c r="G48" s="413">
        <f t="shared" si="10"/>
        <v>35.075977171007551</v>
      </c>
      <c r="H48" s="413">
        <f t="shared" si="10"/>
        <v>34.389457299399794</v>
      </c>
      <c r="I48" s="413">
        <f t="shared" si="10"/>
        <v>34.96557627841419</v>
      </c>
      <c r="J48" s="413">
        <f t="shared" si="10"/>
        <v>35.065755437418872</v>
      </c>
      <c r="K48" s="413">
        <f t="shared" si="10"/>
        <v>37.081460249122898</v>
      </c>
      <c r="L48" s="413">
        <f t="shared" si="10"/>
        <v>31.818080026791129</v>
      </c>
      <c r="M48" s="159">
        <f>M45+3*M46</f>
        <v>1.320014866099618</v>
      </c>
      <c r="N48" s="159"/>
    </row>
    <row r="49" spans="1:14" x14ac:dyDescent="0.2">
      <c r="A49" s="412" t="s">
        <v>451</v>
      </c>
      <c r="B49" s="413">
        <f>MIN(B18:B44)</f>
        <v>1.4</v>
      </c>
      <c r="C49" s="413">
        <f t="shared" ref="C49:L49" si="11">MIN(C18:C44)</f>
        <v>1.6</v>
      </c>
      <c r="D49" s="413">
        <f t="shared" si="11"/>
        <v>1.4</v>
      </c>
      <c r="E49" s="413">
        <f t="shared" si="11"/>
        <v>2</v>
      </c>
      <c r="F49" s="413">
        <f t="shared" si="11"/>
        <v>1.5</v>
      </c>
      <c r="G49" s="413">
        <f t="shared" si="11"/>
        <v>1.3</v>
      </c>
      <c r="H49" s="413">
        <f t="shared" si="11"/>
        <v>1.2</v>
      </c>
      <c r="I49" s="413">
        <f t="shared" si="11"/>
        <v>1.1000000000000001</v>
      </c>
      <c r="J49" s="413">
        <f t="shared" si="11"/>
        <v>0.9</v>
      </c>
      <c r="K49" s="413">
        <f t="shared" si="11"/>
        <v>1.3</v>
      </c>
      <c r="L49" s="413">
        <f t="shared" si="11"/>
        <v>1</v>
      </c>
      <c r="M49" s="159"/>
      <c r="N49" s="159"/>
    </row>
    <row r="52" spans="1:14" x14ac:dyDescent="0.2">
      <c r="B52" s="404">
        <v>2010</v>
      </c>
      <c r="C52" s="404" t="s">
        <v>402</v>
      </c>
      <c r="E52" s="149" t="s">
        <v>404</v>
      </c>
    </row>
    <row r="53" spans="1:14" ht="12" thickBot="1" x14ac:dyDescent="0.25">
      <c r="A53" s="218" t="s">
        <v>8</v>
      </c>
      <c r="B53" s="408">
        <v>7.4</v>
      </c>
      <c r="C53" s="409">
        <v>0</v>
      </c>
    </row>
    <row r="54" spans="1:14" x14ac:dyDescent="0.2">
      <c r="A54" s="218" t="s">
        <v>82</v>
      </c>
      <c r="B54" s="402">
        <v>1.6</v>
      </c>
      <c r="C54" s="404">
        <v>0</v>
      </c>
      <c r="E54" s="352" t="s">
        <v>405</v>
      </c>
      <c r="F54" s="352"/>
    </row>
    <row r="55" spans="1:14" x14ac:dyDescent="0.2">
      <c r="A55" s="218" t="s">
        <v>83</v>
      </c>
      <c r="B55" s="402">
        <v>7.8</v>
      </c>
      <c r="C55" s="404">
        <v>-0.22999999999999998</v>
      </c>
      <c r="E55" s="353" t="s">
        <v>406</v>
      </c>
      <c r="F55" s="353">
        <v>2.9976746038872973E-2</v>
      </c>
      <c r="H55" s="130" t="s">
        <v>441</v>
      </c>
    </row>
    <row r="56" spans="1:14" x14ac:dyDescent="0.2">
      <c r="A56" s="218" t="s">
        <v>84</v>
      </c>
      <c r="B56" s="402">
        <v>7.8</v>
      </c>
      <c r="C56" s="404">
        <v>-9.9999999999999638E-3</v>
      </c>
      <c r="E56" s="353" t="s">
        <v>407</v>
      </c>
      <c r="F56" s="353">
        <v>8.9860530307908637E-4</v>
      </c>
    </row>
    <row r="57" spans="1:14" x14ac:dyDescent="0.2">
      <c r="A57" s="218" t="s">
        <v>17</v>
      </c>
      <c r="B57" s="402">
        <v>11</v>
      </c>
      <c r="C57" s="404">
        <v>0.6100000000000001</v>
      </c>
      <c r="E57" s="353" t="s">
        <v>408</v>
      </c>
      <c r="F57" s="353">
        <v>-4.0730619475959289E-2</v>
      </c>
    </row>
    <row r="58" spans="1:14" x14ac:dyDescent="0.2">
      <c r="A58" s="218" t="s">
        <v>25</v>
      </c>
      <c r="B58" s="402">
        <v>7.1</v>
      </c>
      <c r="C58" s="410">
        <v>0.39</v>
      </c>
      <c r="E58" s="353" t="s">
        <v>409</v>
      </c>
      <c r="F58" s="353">
        <v>0.33648864255076355</v>
      </c>
    </row>
    <row r="59" spans="1:14" ht="12" thickBot="1" x14ac:dyDescent="0.25">
      <c r="A59" s="218" t="s">
        <v>22</v>
      </c>
      <c r="B59" s="402">
        <v>3.3</v>
      </c>
      <c r="C59" s="404">
        <v>7.9999999999999988E-2</v>
      </c>
      <c r="E59" s="354" t="s">
        <v>410</v>
      </c>
      <c r="F59" s="354">
        <v>26</v>
      </c>
    </row>
    <row r="60" spans="1:14" x14ac:dyDescent="0.2">
      <c r="A60" s="218" t="s">
        <v>41</v>
      </c>
      <c r="B60" s="402">
        <v>11.2</v>
      </c>
      <c r="C60" s="404">
        <v>-1.9999999999999928E-2</v>
      </c>
    </row>
    <row r="61" spans="1:14" ht="12" thickBot="1" x14ac:dyDescent="0.25">
      <c r="A61" s="218" t="s">
        <v>19</v>
      </c>
      <c r="B61" s="402">
        <v>5</v>
      </c>
      <c r="C61" s="404">
        <v>0.8</v>
      </c>
      <c r="E61" s="149" t="s">
        <v>411</v>
      </c>
    </row>
    <row r="62" spans="1:14" x14ac:dyDescent="0.2">
      <c r="A62" s="218" t="s">
        <v>85</v>
      </c>
      <c r="B62" s="402">
        <v>3</v>
      </c>
      <c r="C62" s="404">
        <v>2.0000000000000018E-2</v>
      </c>
      <c r="E62" s="355"/>
      <c r="F62" s="355" t="s">
        <v>415</v>
      </c>
      <c r="G62" s="355" t="s">
        <v>416</v>
      </c>
      <c r="H62" s="355" t="s">
        <v>417</v>
      </c>
      <c r="I62" s="355" t="s">
        <v>418</v>
      </c>
      <c r="J62" s="355" t="s">
        <v>419</v>
      </c>
    </row>
    <row r="63" spans="1:14" x14ac:dyDescent="0.2">
      <c r="A63" s="218" t="s">
        <v>27</v>
      </c>
      <c r="B63" s="402">
        <v>6.2</v>
      </c>
      <c r="C63" s="404">
        <v>0.1</v>
      </c>
      <c r="E63" s="353" t="s">
        <v>412</v>
      </c>
      <c r="F63" s="353">
        <v>1</v>
      </c>
      <c r="G63" s="353">
        <v>2.4440578088826825E-3</v>
      </c>
      <c r="H63" s="353">
        <v>2.4440578088826825E-3</v>
      </c>
      <c r="I63" s="353">
        <v>2.1585924500125749E-2</v>
      </c>
      <c r="J63" s="353">
        <v>0.88442121470996249</v>
      </c>
    </row>
    <row r="64" spans="1:14" x14ac:dyDescent="0.2">
      <c r="A64" s="218" t="s">
        <v>86</v>
      </c>
      <c r="B64" s="402">
        <v>8.1</v>
      </c>
      <c r="C64" s="404">
        <v>-0.33999999999999997</v>
      </c>
      <c r="E64" s="353" t="s">
        <v>413</v>
      </c>
      <c r="F64" s="353">
        <v>24</v>
      </c>
      <c r="G64" s="353">
        <v>2.7173905575757327</v>
      </c>
      <c r="H64" s="353">
        <v>0.11322460656565553</v>
      </c>
      <c r="I64" s="353"/>
      <c r="J64" s="353"/>
    </row>
    <row r="65" spans="1:13" ht="12" thickBot="1" x14ac:dyDescent="0.25">
      <c r="A65" s="218" t="s">
        <v>30</v>
      </c>
      <c r="B65" s="402">
        <v>5.4</v>
      </c>
      <c r="C65" s="404">
        <v>0.11999999999999993</v>
      </c>
      <c r="E65" s="354" t="s">
        <v>0</v>
      </c>
      <c r="F65" s="354">
        <v>25</v>
      </c>
      <c r="G65" s="354">
        <v>2.7198346153846154</v>
      </c>
      <c r="H65" s="354"/>
      <c r="I65" s="354"/>
      <c r="J65" s="354"/>
    </row>
    <row r="66" spans="1:13" ht="12" thickBot="1" x14ac:dyDescent="0.25">
      <c r="A66" s="218" t="s">
        <v>31</v>
      </c>
      <c r="B66" s="402">
        <v>4.4000000000000004</v>
      </c>
      <c r="C66" s="404">
        <v>0.27999999999999997</v>
      </c>
    </row>
    <row r="67" spans="1:13" x14ac:dyDescent="0.2">
      <c r="A67" s="218" t="s">
        <v>32</v>
      </c>
      <c r="B67" s="402">
        <v>13.5</v>
      </c>
      <c r="C67" s="404">
        <v>0.28000000000000008</v>
      </c>
      <c r="E67" s="355"/>
      <c r="F67" s="355" t="s">
        <v>420</v>
      </c>
      <c r="G67" s="355" t="s">
        <v>409</v>
      </c>
      <c r="H67" s="355" t="s">
        <v>421</v>
      </c>
      <c r="I67" s="355" t="s">
        <v>422</v>
      </c>
      <c r="J67" s="355" t="s">
        <v>423</v>
      </c>
      <c r="K67" s="355" t="s">
        <v>424</v>
      </c>
      <c r="L67" s="355" t="s">
        <v>425</v>
      </c>
      <c r="M67" s="355" t="s">
        <v>426</v>
      </c>
    </row>
    <row r="68" spans="1:13" x14ac:dyDescent="0.2">
      <c r="A68" s="218" t="s">
        <v>23</v>
      </c>
      <c r="B68" s="402">
        <v>3</v>
      </c>
      <c r="C68" s="404">
        <v>0.20999999999999996</v>
      </c>
      <c r="E68" s="353" t="s">
        <v>414</v>
      </c>
      <c r="F68" s="353">
        <v>0.10059507966082358</v>
      </c>
      <c r="G68" s="353">
        <v>0.11387875085406526</v>
      </c>
      <c r="H68" s="353">
        <v>0.88335250348623329</v>
      </c>
      <c r="I68" s="353">
        <v>0.38580909000809593</v>
      </c>
      <c r="J68" s="353">
        <v>-0.13443911042687801</v>
      </c>
      <c r="K68" s="353">
        <v>0.33562926974852514</v>
      </c>
      <c r="L68" s="353">
        <v>-0.13443911042687801</v>
      </c>
      <c r="M68" s="353">
        <v>0.33562926974852514</v>
      </c>
    </row>
    <row r="69" spans="1:13" ht="12" thickBot="1" x14ac:dyDescent="0.25">
      <c r="A69" s="218" t="s">
        <v>87</v>
      </c>
      <c r="B69" s="402">
        <v>6.2</v>
      </c>
      <c r="C69" s="404">
        <v>0.48</v>
      </c>
      <c r="E69" s="354">
        <v>2010</v>
      </c>
      <c r="F69" s="354">
        <v>1.594817493560901E-3</v>
      </c>
      <c r="G69" s="354">
        <v>1.0854895926756843E-2</v>
      </c>
      <c r="H69" s="354">
        <v>0.14692149094029963</v>
      </c>
      <c r="I69" s="354">
        <v>0.88442121470997626</v>
      </c>
      <c r="J69" s="354">
        <v>-2.0808586596294459E-2</v>
      </c>
      <c r="K69" s="354">
        <v>2.3998221583416263E-2</v>
      </c>
      <c r="L69" s="354">
        <v>-2.0808586596294459E-2</v>
      </c>
      <c r="M69" s="354">
        <v>2.3998221583416263E-2</v>
      </c>
    </row>
    <row r="70" spans="1:13" x14ac:dyDescent="0.2">
      <c r="A70" s="218" t="s">
        <v>34</v>
      </c>
      <c r="B70" s="402">
        <v>17</v>
      </c>
      <c r="C70" s="404">
        <v>0.18000000000000008</v>
      </c>
    </row>
    <row r="71" spans="1:13" x14ac:dyDescent="0.2">
      <c r="A71" s="218" t="s">
        <v>6</v>
      </c>
      <c r="B71" s="402">
        <v>13.8</v>
      </c>
      <c r="C71" s="404">
        <v>-0.21000000000000013</v>
      </c>
      <c r="E71" s="356"/>
      <c r="F71" s="356" t="s">
        <v>442</v>
      </c>
    </row>
    <row r="72" spans="1:13" x14ac:dyDescent="0.2">
      <c r="A72" s="218" t="s">
        <v>37</v>
      </c>
      <c r="B72" s="402">
        <v>5.2</v>
      </c>
      <c r="C72" s="404">
        <v>-0.15</v>
      </c>
      <c r="E72" s="356" t="s">
        <v>152</v>
      </c>
      <c r="F72" s="356">
        <f>L42+10*M17</f>
        <v>4.1999999999999993</v>
      </c>
    </row>
    <row r="73" spans="1:13" x14ac:dyDescent="0.2">
      <c r="A73" s="218" t="s">
        <v>38</v>
      </c>
      <c r="B73" s="402">
        <v>5.7</v>
      </c>
      <c r="C73" s="404">
        <v>0.43</v>
      </c>
      <c r="E73" s="152"/>
      <c r="F73" s="152"/>
    </row>
    <row r="74" spans="1:13" x14ac:dyDescent="0.2">
      <c r="A74" s="218" t="s">
        <v>88</v>
      </c>
      <c r="B74" s="402">
        <v>1.4</v>
      </c>
      <c r="C74" s="404">
        <v>-3.9999999999999994E-2</v>
      </c>
    </row>
    <row r="75" spans="1:13" x14ac:dyDescent="0.2">
      <c r="A75" s="218" t="s">
        <v>40</v>
      </c>
      <c r="B75" s="402">
        <v>16.399999999999999</v>
      </c>
      <c r="C75" s="404">
        <v>-0.79999999999999982</v>
      </c>
    </row>
    <row r="76" spans="1:13" x14ac:dyDescent="0.2">
      <c r="A76" s="218" t="s">
        <v>89</v>
      </c>
      <c r="B76" s="403">
        <v>3.1</v>
      </c>
      <c r="C76" s="404">
        <v>-3.0000000000000027E-2</v>
      </c>
    </row>
    <row r="77" spans="1:13" x14ac:dyDescent="0.2">
      <c r="A77" s="218" t="s">
        <v>18</v>
      </c>
      <c r="B77" s="402">
        <v>23</v>
      </c>
      <c r="C77" s="404">
        <v>0.43000000000000005</v>
      </c>
    </row>
    <row r="78" spans="1:13" x14ac:dyDescent="0.2">
      <c r="A78" s="218" t="s">
        <v>42</v>
      </c>
      <c r="B78" s="402">
        <v>24.7</v>
      </c>
      <c r="C78" s="410">
        <v>0.39000000000000024</v>
      </c>
    </row>
  </sheetData>
  <mergeCells count="2">
    <mergeCell ref="G10:Q10"/>
    <mergeCell ref="G11:Q11"/>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0"/>
  <sheetViews>
    <sheetView showGridLines="0" topLeftCell="A19" zoomScaleNormal="100" workbookViewId="0">
      <selection activeCell="R33" sqref="R33"/>
    </sheetView>
  </sheetViews>
  <sheetFormatPr defaultColWidth="8.7109375" defaultRowHeight="11.25" x14ac:dyDescent="0.2"/>
  <cols>
    <col min="1" max="1" width="29.85546875" style="149" customWidth="1"/>
    <col min="2" max="13" width="8.28515625" style="149" customWidth="1"/>
    <col min="14" max="18" width="10" style="149" customWidth="1"/>
    <col min="19" max="16384" width="8.7109375" style="149"/>
  </cols>
  <sheetData>
    <row r="1" spans="1:19" x14ac:dyDescent="0.2">
      <c r="A1" s="199" t="s">
        <v>177</v>
      </c>
    </row>
    <row r="2" spans="1:19" x14ac:dyDescent="0.2">
      <c r="A2" s="199" t="s">
        <v>178</v>
      </c>
      <c r="B2" s="200" t="s">
        <v>502</v>
      </c>
    </row>
    <row r="3" spans="1:19" x14ac:dyDescent="0.2">
      <c r="A3" s="199" t="s">
        <v>179</v>
      </c>
      <c r="B3" s="199" t="s">
        <v>180</v>
      </c>
    </row>
    <row r="4" spans="1:19" s="152" customFormat="1" x14ac:dyDescent="0.2">
      <c r="A4" s="64"/>
      <c r="B4" s="64"/>
      <c r="C4" s="90"/>
      <c r="D4" s="90"/>
      <c r="E4" s="90"/>
      <c r="F4" s="90"/>
      <c r="G4" s="905" t="s">
        <v>166</v>
      </c>
      <c r="H4" s="905"/>
      <c r="I4" s="905"/>
      <c r="J4" s="905"/>
      <c r="K4" s="905"/>
      <c r="L4" s="905"/>
      <c r="M4" s="905"/>
      <c r="N4" s="905"/>
      <c r="O4" s="905"/>
      <c r="P4" s="905"/>
      <c r="Q4" s="905"/>
      <c r="R4" s="90"/>
      <c r="S4" s="90"/>
    </row>
    <row r="5" spans="1:19" s="152" customFormat="1" x14ac:dyDescent="0.2">
      <c r="A5" s="64"/>
      <c r="B5" s="64"/>
      <c r="C5" s="90"/>
      <c r="D5" s="90"/>
      <c r="E5" s="90"/>
      <c r="F5" s="90"/>
      <c r="G5" s="909"/>
      <c r="H5" s="909"/>
      <c r="I5" s="909" t="s">
        <v>501</v>
      </c>
      <c r="J5" s="909"/>
      <c r="K5" s="909"/>
      <c r="L5" s="909"/>
      <c r="M5" s="909"/>
      <c r="N5" s="909"/>
      <c r="O5" s="909"/>
      <c r="P5" s="909"/>
      <c r="Q5" s="909"/>
      <c r="R5" s="90"/>
      <c r="S5" s="90"/>
    </row>
    <row r="6" spans="1:19" s="152" customFormat="1" x14ac:dyDescent="0.2">
      <c r="A6" s="57"/>
      <c r="B6" s="57" t="s">
        <v>9</v>
      </c>
      <c r="C6" s="57" t="s">
        <v>4</v>
      </c>
      <c r="D6" s="57" t="s">
        <v>7</v>
      </c>
      <c r="E6" s="57" t="s">
        <v>12</v>
      </c>
      <c r="F6" s="57" t="s">
        <v>5</v>
      </c>
      <c r="G6" s="57" t="s">
        <v>78</v>
      </c>
      <c r="H6" s="57" t="s">
        <v>156</v>
      </c>
      <c r="I6" s="57" t="s">
        <v>157</v>
      </c>
      <c r="J6" s="57" t="s">
        <v>158</v>
      </c>
      <c r="K6" s="57" t="s">
        <v>159</v>
      </c>
      <c r="L6" s="57" t="s">
        <v>160</v>
      </c>
      <c r="M6" s="57" t="s">
        <v>161</v>
      </c>
      <c r="N6" s="57" t="s">
        <v>162</v>
      </c>
      <c r="O6" s="57" t="s">
        <v>163</v>
      </c>
      <c r="P6" s="57" t="s">
        <v>164</v>
      </c>
      <c r="Q6" s="57" t="s">
        <v>165</v>
      </c>
      <c r="R6" s="57" t="s">
        <v>155</v>
      </c>
      <c r="S6" s="57" t="s">
        <v>154</v>
      </c>
    </row>
    <row r="7" spans="1:19" s="152" customFormat="1" x14ac:dyDescent="0.2">
      <c r="A7" s="58" t="s">
        <v>152</v>
      </c>
      <c r="B7" s="204">
        <f>G43</f>
        <v>67.7</v>
      </c>
      <c r="C7" s="204">
        <f t="shared" ref="C7:G7" si="0">H43</f>
        <v>69.8</v>
      </c>
      <c r="D7" s="204">
        <f t="shared" si="0"/>
        <v>71.099999999999994</v>
      </c>
      <c r="E7" s="204">
        <f t="shared" si="0"/>
        <v>72.400000000000006</v>
      </c>
      <c r="F7" s="204">
        <f t="shared" si="0"/>
        <v>73.400000000000006</v>
      </c>
      <c r="G7" s="204">
        <f t="shared" si="0"/>
        <v>72.5</v>
      </c>
      <c r="H7" s="150">
        <f>G7</f>
        <v>72.5</v>
      </c>
      <c r="I7" s="150">
        <f>H7+1/9*($S$7-$H7)</f>
        <v>72.944444444444443</v>
      </c>
      <c r="J7" s="150">
        <f t="shared" ref="J7:Q7" si="1">I7+1/9*($S$7-$H7)</f>
        <v>73.388888888888886</v>
      </c>
      <c r="K7" s="150">
        <f t="shared" si="1"/>
        <v>73.833333333333329</v>
      </c>
      <c r="L7" s="150">
        <f t="shared" si="1"/>
        <v>74.277777777777771</v>
      </c>
      <c r="M7" s="150">
        <f t="shared" si="1"/>
        <v>74.722222222222214</v>
      </c>
      <c r="N7" s="150">
        <f t="shared" si="1"/>
        <v>75.166666666666657</v>
      </c>
      <c r="O7" s="150">
        <f t="shared" si="1"/>
        <v>75.6111111111111</v>
      </c>
      <c r="P7" s="150">
        <f t="shared" si="1"/>
        <v>76.055555555555543</v>
      </c>
      <c r="Q7" s="150">
        <f t="shared" si="1"/>
        <v>76.499999999999986</v>
      </c>
      <c r="R7" s="213">
        <v>76.5</v>
      </c>
      <c r="S7" s="58">
        <v>76.5</v>
      </c>
    </row>
    <row r="8" spans="1:19" s="152" customFormat="1" x14ac:dyDescent="0.2">
      <c r="A8" s="58" t="s">
        <v>153</v>
      </c>
      <c r="B8" s="205">
        <f>G18</f>
        <v>69</v>
      </c>
      <c r="C8" s="205">
        <f t="shared" ref="C8:G8" si="2">H18</f>
        <v>70.099999999999994</v>
      </c>
      <c r="D8" s="205">
        <f t="shared" si="2"/>
        <v>71.3</v>
      </c>
      <c r="E8" s="205">
        <f t="shared" si="2"/>
        <v>72.3</v>
      </c>
      <c r="F8" s="205">
        <f t="shared" si="2"/>
        <v>73.099999999999994</v>
      </c>
      <c r="G8" s="205">
        <f t="shared" si="2"/>
        <v>72.400000000000006</v>
      </c>
      <c r="H8" s="150">
        <f t="shared" ref="H8" si="3">G8</f>
        <v>72.400000000000006</v>
      </c>
      <c r="I8" s="150">
        <f>H8+($S$8-$H$8)/9</f>
        <v>73.022222222222226</v>
      </c>
      <c r="J8" s="150">
        <f t="shared" ref="J8:Q8" si="4">I8+($S$8-$H$8)/9</f>
        <v>73.644444444444446</v>
      </c>
      <c r="K8" s="150">
        <f t="shared" si="4"/>
        <v>74.266666666666666</v>
      </c>
      <c r="L8" s="150">
        <f t="shared" si="4"/>
        <v>74.888888888888886</v>
      </c>
      <c r="M8" s="150">
        <f t="shared" si="4"/>
        <v>75.511111111111106</v>
      </c>
      <c r="N8" s="150">
        <f t="shared" si="4"/>
        <v>76.133333333333326</v>
      </c>
      <c r="O8" s="150">
        <f t="shared" si="4"/>
        <v>76.755555555555546</v>
      </c>
      <c r="P8" s="150">
        <f t="shared" si="4"/>
        <v>77.377777777777766</v>
      </c>
      <c r="Q8" s="150">
        <f t="shared" si="4"/>
        <v>77.999999999999986</v>
      </c>
      <c r="R8" s="346">
        <f>H8+($S$8-$H$8)</f>
        <v>78</v>
      </c>
      <c r="S8" s="58">
        <v>78</v>
      </c>
    </row>
    <row r="10" spans="1:19" x14ac:dyDescent="0.2">
      <c r="A10" s="200" t="s">
        <v>181</v>
      </c>
      <c r="B10" s="199" t="s">
        <v>182</v>
      </c>
    </row>
    <row r="11" spans="1:19" x14ac:dyDescent="0.2">
      <c r="A11" s="200" t="s">
        <v>183</v>
      </c>
      <c r="B11" s="199" t="s">
        <v>54</v>
      </c>
    </row>
    <row r="12" spans="1:19" x14ac:dyDescent="0.2">
      <c r="A12" s="200" t="s">
        <v>184</v>
      </c>
      <c r="B12" s="199" t="s">
        <v>0</v>
      </c>
    </row>
    <row r="13" spans="1:19" x14ac:dyDescent="0.2">
      <c r="A13" s="200" t="s">
        <v>185</v>
      </c>
      <c r="B13" s="199" t="s">
        <v>176</v>
      </c>
    </row>
    <row r="14" spans="1:19" x14ac:dyDescent="0.2">
      <c r="A14" s="200" t="s">
        <v>186</v>
      </c>
      <c r="B14" s="199" t="s">
        <v>0</v>
      </c>
    </row>
    <row r="15" spans="1:19" x14ac:dyDescent="0.2">
      <c r="N15" s="214"/>
      <c r="O15" s="214"/>
      <c r="P15" s="214"/>
      <c r="Q15" s="214"/>
      <c r="R15" s="214"/>
    </row>
    <row r="16" spans="1:19" x14ac:dyDescent="0.2">
      <c r="A16" s="202" t="s">
        <v>187</v>
      </c>
      <c r="B16" s="203" t="s">
        <v>74</v>
      </c>
      <c r="C16" s="203" t="s">
        <v>75</v>
      </c>
      <c r="D16" s="203" t="s">
        <v>76</v>
      </c>
      <c r="E16" s="203" t="s">
        <v>77</v>
      </c>
      <c r="F16" s="203" t="s">
        <v>20</v>
      </c>
      <c r="G16" s="203" t="s">
        <v>9</v>
      </c>
      <c r="H16" s="203" t="s">
        <v>4</v>
      </c>
      <c r="I16" s="203" t="s">
        <v>7</v>
      </c>
      <c r="J16" s="203" t="s">
        <v>12</v>
      </c>
      <c r="K16" s="653" t="s">
        <v>5</v>
      </c>
      <c r="L16" s="665" t="s">
        <v>78</v>
      </c>
      <c r="M16" s="74" t="s">
        <v>402</v>
      </c>
      <c r="N16" s="74"/>
      <c r="O16" s="662" t="s">
        <v>379</v>
      </c>
    </row>
    <row r="17" spans="1:28" x14ac:dyDescent="0.2">
      <c r="A17" s="414" t="s">
        <v>188</v>
      </c>
      <c r="B17" s="215" t="s">
        <v>2</v>
      </c>
      <c r="C17" s="215" t="s">
        <v>2</v>
      </c>
      <c r="D17" s="215" t="s">
        <v>2</v>
      </c>
      <c r="E17" s="215" t="s">
        <v>2</v>
      </c>
      <c r="F17" s="215" t="s">
        <v>2</v>
      </c>
      <c r="G17" s="215" t="s">
        <v>2</v>
      </c>
      <c r="H17" s="215" t="s">
        <v>2</v>
      </c>
      <c r="I17" s="215" t="s">
        <v>2</v>
      </c>
      <c r="J17" s="215" t="s">
        <v>2</v>
      </c>
      <c r="K17" s="215" t="s">
        <v>2</v>
      </c>
      <c r="L17" s="666" t="s">
        <v>2</v>
      </c>
      <c r="M17" s="93"/>
      <c r="N17" s="93"/>
      <c r="O17" s="152"/>
    </row>
    <row r="18" spans="1:28" x14ac:dyDescent="0.2">
      <c r="A18" s="415" t="s">
        <v>79</v>
      </c>
      <c r="B18" s="416">
        <v>67.8</v>
      </c>
      <c r="C18" s="416">
        <v>67.900000000000006</v>
      </c>
      <c r="D18" s="416">
        <v>67.599999999999994</v>
      </c>
      <c r="E18" s="416">
        <v>67.5</v>
      </c>
      <c r="F18" s="416">
        <v>68.2</v>
      </c>
      <c r="G18" s="417">
        <v>69</v>
      </c>
      <c r="H18" s="416">
        <v>70.099999999999994</v>
      </c>
      <c r="I18" s="416">
        <v>71.3</v>
      </c>
      <c r="J18" s="416">
        <v>72.3</v>
      </c>
      <c r="K18" s="654">
        <v>73.099999999999994</v>
      </c>
      <c r="L18" s="416">
        <v>72.400000000000006</v>
      </c>
      <c r="M18" s="313">
        <f>(L18-B18)/10</f>
        <v>0.46000000000000085</v>
      </c>
      <c r="N18" s="663"/>
      <c r="O18" s="216"/>
      <c r="P18" s="152"/>
      <c r="Q18" s="152"/>
      <c r="R18" s="152"/>
      <c r="S18" s="152"/>
      <c r="T18" s="152"/>
      <c r="U18" s="152"/>
    </row>
    <row r="19" spans="1:28" x14ac:dyDescent="0.2">
      <c r="A19" s="415" t="s">
        <v>8</v>
      </c>
      <c r="B19" s="416">
        <v>67.599999999999994</v>
      </c>
      <c r="C19" s="416">
        <v>67.3</v>
      </c>
      <c r="D19" s="416">
        <v>67.2</v>
      </c>
      <c r="E19" s="416">
        <v>67.2</v>
      </c>
      <c r="F19" s="416">
        <v>67.3</v>
      </c>
      <c r="G19" s="416">
        <v>67.2</v>
      </c>
      <c r="H19" s="416">
        <v>67.7</v>
      </c>
      <c r="I19" s="416">
        <v>68.5</v>
      </c>
      <c r="J19" s="416">
        <v>69.7</v>
      </c>
      <c r="K19" s="654">
        <v>70.5</v>
      </c>
      <c r="L19" s="417">
        <v>70</v>
      </c>
      <c r="M19" s="313">
        <f t="shared" ref="M19:M45" si="5">(L19-B19)/10</f>
        <v>0.24000000000000057</v>
      </c>
      <c r="N19" s="93"/>
      <c r="O19" s="152">
        <f>_xlfn.RANK.EQ(L19,$L$19:$L$45)</f>
        <v>23</v>
      </c>
      <c r="P19" s="152"/>
      <c r="Q19" s="152"/>
      <c r="R19" s="152"/>
      <c r="S19" s="152"/>
      <c r="T19" s="152"/>
      <c r="U19" s="152"/>
    </row>
    <row r="20" spans="1:28" x14ac:dyDescent="0.2">
      <c r="A20" s="415" t="s">
        <v>82</v>
      </c>
      <c r="B20" s="418">
        <v>64.7</v>
      </c>
      <c r="C20" s="418">
        <v>62.9</v>
      </c>
      <c r="D20" s="419">
        <v>63</v>
      </c>
      <c r="E20" s="418">
        <v>63.5</v>
      </c>
      <c r="F20" s="418">
        <v>65.099999999999994</v>
      </c>
      <c r="G20" s="418">
        <v>67.099999999999994</v>
      </c>
      <c r="H20" s="418">
        <v>67.7</v>
      </c>
      <c r="I20" s="418">
        <v>71.3</v>
      </c>
      <c r="J20" s="418">
        <v>72.400000000000006</v>
      </c>
      <c r="K20" s="657">
        <v>75</v>
      </c>
      <c r="L20" s="418">
        <v>73.400000000000006</v>
      </c>
      <c r="M20" s="313">
        <f t="shared" si="5"/>
        <v>0.87000000000000033</v>
      </c>
      <c r="N20" s="93"/>
      <c r="O20" s="152">
        <f t="shared" ref="O20:O45" si="6">_xlfn.RANK.EQ(L20,$L$19:$L$45)</f>
        <v>17</v>
      </c>
      <c r="P20" s="152"/>
      <c r="Q20" s="312"/>
      <c r="R20" s="152"/>
      <c r="S20" s="152"/>
      <c r="T20" s="152"/>
      <c r="U20" s="152"/>
    </row>
    <row r="21" spans="1:28" x14ac:dyDescent="0.2">
      <c r="A21" s="415" t="s">
        <v>83</v>
      </c>
      <c r="B21" s="416">
        <v>70.400000000000006</v>
      </c>
      <c r="C21" s="416">
        <v>70.900000000000006</v>
      </c>
      <c r="D21" s="416">
        <v>71.5</v>
      </c>
      <c r="E21" s="416">
        <v>72.5</v>
      </c>
      <c r="F21" s="416">
        <v>73.5</v>
      </c>
      <c r="G21" s="416">
        <v>74.8</v>
      </c>
      <c r="H21" s="416">
        <v>76.7</v>
      </c>
      <c r="I21" s="416">
        <v>78.5</v>
      </c>
      <c r="J21" s="416">
        <v>79.900000000000006</v>
      </c>
      <c r="K21" s="654">
        <v>80.3</v>
      </c>
      <c r="L21" s="416">
        <v>79.7</v>
      </c>
      <c r="M21" s="313">
        <f t="shared" si="5"/>
        <v>0.92999999999999972</v>
      </c>
      <c r="N21" s="93"/>
      <c r="O21" s="157">
        <f t="shared" si="6"/>
        <v>4</v>
      </c>
      <c r="P21" s="152" t="s">
        <v>443</v>
      </c>
      <c r="Q21" s="152"/>
      <c r="R21" s="152"/>
      <c r="S21" s="152"/>
      <c r="T21" s="152"/>
      <c r="U21" s="152"/>
    </row>
    <row r="22" spans="1:28" x14ac:dyDescent="0.2">
      <c r="A22" s="415" t="s">
        <v>16</v>
      </c>
      <c r="B22" s="418">
        <v>74.900000000000006</v>
      </c>
      <c r="C22" s="418">
        <v>74.8</v>
      </c>
      <c r="D22" s="418">
        <v>74.3</v>
      </c>
      <c r="E22" s="418">
        <v>74.3</v>
      </c>
      <c r="F22" s="418">
        <v>74.7</v>
      </c>
      <c r="G22" s="418">
        <v>75.400000000000006</v>
      </c>
      <c r="H22" s="419">
        <v>76</v>
      </c>
      <c r="I22" s="418">
        <v>76.599999999999994</v>
      </c>
      <c r="J22" s="418">
        <v>77.5</v>
      </c>
      <c r="K22" s="656">
        <v>78.3</v>
      </c>
      <c r="L22" s="418">
        <v>77.8</v>
      </c>
      <c r="M22" s="313">
        <f t="shared" si="5"/>
        <v>0.28999999999999915</v>
      </c>
      <c r="N22" s="93"/>
      <c r="O22" s="152">
        <f t="shared" si="6"/>
        <v>6</v>
      </c>
      <c r="P22" s="152"/>
      <c r="Q22" s="152"/>
      <c r="R22" s="152"/>
      <c r="S22" s="152"/>
      <c r="T22" s="152"/>
      <c r="U22" s="152"/>
    </row>
    <row r="23" spans="1:28" x14ac:dyDescent="0.2">
      <c r="A23" s="415" t="s">
        <v>84</v>
      </c>
      <c r="B23" s="417">
        <v>75</v>
      </c>
      <c r="C23" s="416">
        <v>76.5</v>
      </c>
      <c r="D23" s="416">
        <v>76.900000000000006</v>
      </c>
      <c r="E23" s="416">
        <v>77.3</v>
      </c>
      <c r="F23" s="416">
        <v>77.7</v>
      </c>
      <c r="G23" s="417">
        <v>78</v>
      </c>
      <c r="H23" s="416">
        <v>78.599999999999994</v>
      </c>
      <c r="I23" s="416">
        <v>79.2</v>
      </c>
      <c r="J23" s="416">
        <v>79.900000000000006</v>
      </c>
      <c r="K23" s="654">
        <v>80.599999999999994</v>
      </c>
      <c r="L23" s="417">
        <v>80</v>
      </c>
      <c r="M23" s="313">
        <f t="shared" si="5"/>
        <v>0.5</v>
      </c>
      <c r="N23" s="93"/>
      <c r="O23" s="152">
        <f t="shared" si="6"/>
        <v>2</v>
      </c>
      <c r="P23" s="152"/>
      <c r="Q23" s="152"/>
      <c r="R23" s="152"/>
      <c r="S23" s="152"/>
      <c r="T23" s="152"/>
      <c r="U23" s="152"/>
    </row>
    <row r="24" spans="1:28" x14ac:dyDescent="0.2">
      <c r="A24" s="415" t="s">
        <v>17</v>
      </c>
      <c r="B24" s="418">
        <v>66.8</v>
      </c>
      <c r="C24" s="418">
        <v>70.599999999999994</v>
      </c>
      <c r="D24" s="418">
        <v>72.2</v>
      </c>
      <c r="E24" s="418">
        <v>73.3</v>
      </c>
      <c r="F24" s="418">
        <v>74.3</v>
      </c>
      <c r="G24" s="418">
        <v>76.5</v>
      </c>
      <c r="H24" s="418">
        <v>76.599999999999994</v>
      </c>
      <c r="I24" s="418">
        <v>78.7</v>
      </c>
      <c r="J24" s="418">
        <v>79.5</v>
      </c>
      <c r="K24" s="656">
        <v>80.2</v>
      </c>
      <c r="L24" s="418">
        <v>78.8</v>
      </c>
      <c r="M24" s="313">
        <f t="shared" si="5"/>
        <v>1.2</v>
      </c>
      <c r="N24" s="93"/>
      <c r="O24" s="152">
        <f t="shared" si="6"/>
        <v>5</v>
      </c>
      <c r="P24" s="152"/>
      <c r="Q24" s="152"/>
      <c r="R24" s="152"/>
      <c r="S24" s="152"/>
      <c r="T24" s="152"/>
      <c r="U24" s="152"/>
    </row>
    <row r="25" spans="1:28" x14ac:dyDescent="0.2">
      <c r="A25" s="415" t="s">
        <v>25</v>
      </c>
      <c r="B25" s="416">
        <v>65.5</v>
      </c>
      <c r="C25" s="416">
        <v>64.599999999999994</v>
      </c>
      <c r="D25" s="416">
        <v>64.5</v>
      </c>
      <c r="E25" s="416">
        <v>66.5</v>
      </c>
      <c r="F25" s="416">
        <v>68.099999999999994</v>
      </c>
      <c r="G25" s="416">
        <v>69.900000000000006</v>
      </c>
      <c r="H25" s="416">
        <v>71.400000000000006</v>
      </c>
      <c r="I25" s="417">
        <v>73</v>
      </c>
      <c r="J25" s="416">
        <v>74.099999999999994</v>
      </c>
      <c r="K25" s="654">
        <v>75.099999999999994</v>
      </c>
      <c r="L25" s="416">
        <v>73.400000000000006</v>
      </c>
      <c r="M25" s="313">
        <f t="shared" si="5"/>
        <v>0.79000000000000059</v>
      </c>
      <c r="N25" s="93"/>
      <c r="O25" s="152">
        <f t="shared" si="6"/>
        <v>17</v>
      </c>
      <c r="P25" s="152"/>
      <c r="Q25" s="152"/>
      <c r="R25" s="152"/>
      <c r="S25" s="216"/>
      <c r="T25" s="152"/>
      <c r="U25" s="152"/>
    </row>
    <row r="26" spans="1:28" x14ac:dyDescent="0.2">
      <c r="A26" s="415" t="s">
        <v>22</v>
      </c>
      <c r="B26" s="418">
        <v>63.8</v>
      </c>
      <c r="C26" s="418">
        <v>59.6</v>
      </c>
      <c r="D26" s="419">
        <v>55</v>
      </c>
      <c r="E26" s="418">
        <v>52.9</v>
      </c>
      <c r="F26" s="418">
        <v>53.3</v>
      </c>
      <c r="G26" s="418">
        <v>54.9</v>
      </c>
      <c r="H26" s="418">
        <v>56.2</v>
      </c>
      <c r="I26" s="418">
        <v>57.8</v>
      </c>
      <c r="J26" s="418">
        <v>59.5</v>
      </c>
      <c r="K26" s="656">
        <v>61.2</v>
      </c>
      <c r="L26" s="418">
        <v>61.1</v>
      </c>
      <c r="M26" s="313">
        <f t="shared" si="5"/>
        <v>-0.26999999999999957</v>
      </c>
      <c r="N26" s="93"/>
      <c r="O26" s="152">
        <f t="shared" si="6"/>
        <v>27</v>
      </c>
      <c r="P26" s="152"/>
      <c r="Q26" s="152"/>
      <c r="R26" s="152"/>
      <c r="S26" s="152"/>
      <c r="T26" s="152"/>
      <c r="U26" s="152"/>
    </row>
    <row r="27" spans="1:28" x14ac:dyDescent="0.2">
      <c r="A27" s="415" t="s">
        <v>41</v>
      </c>
      <c r="B27" s="416">
        <v>62.8</v>
      </c>
      <c r="C27" s="417">
        <v>62</v>
      </c>
      <c r="D27" s="416">
        <v>59.6</v>
      </c>
      <c r="E27" s="416">
        <v>58.6</v>
      </c>
      <c r="F27" s="416">
        <v>59.9</v>
      </c>
      <c r="G27" s="417">
        <v>62</v>
      </c>
      <c r="H27" s="416">
        <v>63.9</v>
      </c>
      <c r="I27" s="416">
        <v>65.5</v>
      </c>
      <c r="J27" s="417">
        <v>67</v>
      </c>
      <c r="K27" s="655">
        <v>68</v>
      </c>
      <c r="L27" s="416">
        <v>65.7</v>
      </c>
      <c r="M27" s="313">
        <f t="shared" si="5"/>
        <v>0.29000000000000059</v>
      </c>
      <c r="N27" s="93"/>
      <c r="O27" s="152">
        <f t="shared" si="6"/>
        <v>25</v>
      </c>
    </row>
    <row r="28" spans="1:28" x14ac:dyDescent="0.2">
      <c r="A28" s="415" t="s">
        <v>19</v>
      </c>
      <c r="B28" s="418">
        <v>69.3</v>
      </c>
      <c r="C28" s="418">
        <v>69.2</v>
      </c>
      <c r="D28" s="418">
        <v>69.400000000000006</v>
      </c>
      <c r="E28" s="418">
        <v>69.5</v>
      </c>
      <c r="F28" s="418">
        <v>69.2</v>
      </c>
      <c r="G28" s="418">
        <v>69.5</v>
      </c>
      <c r="H28" s="419">
        <v>70</v>
      </c>
      <c r="I28" s="418">
        <v>70.599999999999994</v>
      </c>
      <c r="J28" s="418">
        <v>71.3</v>
      </c>
      <c r="K28" s="656">
        <v>71.599999999999994</v>
      </c>
      <c r="L28" s="418">
        <v>71.400000000000006</v>
      </c>
      <c r="M28" s="313">
        <f t="shared" si="5"/>
        <v>0.21000000000000085</v>
      </c>
      <c r="N28" s="93"/>
      <c r="O28" s="152">
        <f t="shared" si="6"/>
        <v>21</v>
      </c>
      <c r="S28" s="93"/>
      <c r="T28" s="93"/>
      <c r="U28" s="93"/>
      <c r="V28" s="93"/>
      <c r="W28" s="93"/>
      <c r="X28" s="93"/>
      <c r="Y28" s="93"/>
      <c r="Z28" s="93"/>
      <c r="AA28" s="93"/>
      <c r="AB28" s="93"/>
    </row>
    <row r="29" spans="1:28" x14ac:dyDescent="0.2">
      <c r="A29" s="415" t="s">
        <v>85</v>
      </c>
      <c r="B29" s="416">
        <v>62.1</v>
      </c>
      <c r="C29" s="416">
        <v>59.8</v>
      </c>
      <c r="D29" s="416">
        <v>58.1</v>
      </c>
      <c r="E29" s="416">
        <v>57.2</v>
      </c>
      <c r="F29" s="416">
        <v>59.2</v>
      </c>
      <c r="G29" s="416">
        <v>60.6</v>
      </c>
      <c r="H29" s="416">
        <v>61.4</v>
      </c>
      <c r="I29" s="416">
        <v>63.6</v>
      </c>
      <c r="J29" s="416">
        <v>65.2</v>
      </c>
      <c r="K29" s="654">
        <v>66.7</v>
      </c>
      <c r="L29" s="416">
        <v>66.900000000000006</v>
      </c>
      <c r="M29" s="313">
        <f t="shared" si="5"/>
        <v>0.48000000000000043</v>
      </c>
      <c r="N29" s="93"/>
      <c r="O29" s="152">
        <f t="shared" si="6"/>
        <v>24</v>
      </c>
      <c r="S29" s="93"/>
      <c r="T29" s="93"/>
      <c r="U29" s="93"/>
      <c r="V29" s="93"/>
      <c r="W29" s="93"/>
      <c r="X29" s="93"/>
      <c r="Y29" s="93"/>
      <c r="Z29" s="93"/>
      <c r="AA29" s="93"/>
      <c r="AB29" s="93"/>
    </row>
    <row r="30" spans="1:28" x14ac:dyDescent="0.2">
      <c r="A30" s="415" t="s">
        <v>27</v>
      </c>
      <c r="B30" s="419">
        <v>61</v>
      </c>
      <c r="C30" s="419">
        <v>61</v>
      </c>
      <c r="D30" s="418">
        <v>60.9</v>
      </c>
      <c r="E30" s="418">
        <v>59.7</v>
      </c>
      <c r="F30" s="418">
        <v>59.9</v>
      </c>
      <c r="G30" s="418">
        <v>60.5</v>
      </c>
      <c r="H30" s="418">
        <v>61.6</v>
      </c>
      <c r="I30" s="418">
        <v>62.3</v>
      </c>
      <c r="J30" s="419">
        <v>63</v>
      </c>
      <c r="K30" s="656">
        <v>63.5</v>
      </c>
      <c r="L30" s="418">
        <v>62.6</v>
      </c>
      <c r="M30" s="313">
        <f t="shared" si="5"/>
        <v>0.16000000000000014</v>
      </c>
      <c r="N30" s="93"/>
      <c r="O30" s="152">
        <f t="shared" si="6"/>
        <v>26</v>
      </c>
      <c r="S30" s="93"/>
      <c r="T30" s="93"/>
      <c r="U30" s="93"/>
      <c r="V30" s="93"/>
      <c r="W30" s="93"/>
      <c r="X30" s="93"/>
      <c r="Y30" s="93"/>
      <c r="Z30" s="93"/>
      <c r="AA30" s="93"/>
      <c r="AB30" s="93"/>
    </row>
    <row r="31" spans="1:28" x14ac:dyDescent="0.2">
      <c r="A31" s="415" t="s">
        <v>86</v>
      </c>
      <c r="B31" s="417">
        <v>75</v>
      </c>
      <c r="C31" s="416">
        <v>73.400000000000006</v>
      </c>
      <c r="D31" s="416">
        <v>70.2</v>
      </c>
      <c r="E31" s="416">
        <v>67.2</v>
      </c>
      <c r="F31" s="416">
        <v>67.599999999999994</v>
      </c>
      <c r="G31" s="416">
        <v>67.900000000000006</v>
      </c>
      <c r="H31" s="416">
        <v>68.7</v>
      </c>
      <c r="I31" s="416">
        <v>70.8</v>
      </c>
      <c r="J31" s="416">
        <v>73.900000000000006</v>
      </c>
      <c r="K31" s="654">
        <v>75.7</v>
      </c>
      <c r="L31" s="416">
        <v>74.900000000000006</v>
      </c>
      <c r="M31" s="313">
        <f t="shared" si="5"/>
        <v>-9.9999999999994312E-3</v>
      </c>
      <c r="N31" s="93"/>
      <c r="O31" s="152">
        <f t="shared" si="6"/>
        <v>14</v>
      </c>
      <c r="S31" s="426"/>
      <c r="T31" s="426"/>
      <c r="U31" s="93"/>
      <c r="V31" s="93"/>
      <c r="W31" s="93"/>
      <c r="X31" s="93"/>
      <c r="Y31" s="93"/>
      <c r="Z31" s="93"/>
      <c r="AA31" s="93"/>
      <c r="AB31" s="93"/>
    </row>
    <row r="32" spans="1:28" x14ac:dyDescent="0.2">
      <c r="A32" s="415" t="s">
        <v>30</v>
      </c>
      <c r="B32" s="418">
        <v>64.3</v>
      </c>
      <c r="C32" s="418">
        <v>66.3</v>
      </c>
      <c r="D32" s="418">
        <v>68.099999999999994</v>
      </c>
      <c r="E32" s="418">
        <v>69.7</v>
      </c>
      <c r="F32" s="418">
        <v>70.7</v>
      </c>
      <c r="G32" s="418">
        <v>72.5</v>
      </c>
      <c r="H32" s="418">
        <v>73.2</v>
      </c>
      <c r="I32" s="418">
        <v>74.8</v>
      </c>
      <c r="J32" s="418">
        <v>76.8</v>
      </c>
      <c r="K32" s="656">
        <v>77.400000000000006</v>
      </c>
      <c r="L32" s="419">
        <v>77</v>
      </c>
      <c r="M32" s="313">
        <f t="shared" si="5"/>
        <v>1.2700000000000002</v>
      </c>
      <c r="N32" s="93"/>
      <c r="O32" s="152">
        <f t="shared" si="6"/>
        <v>8</v>
      </c>
      <c r="S32" s="353"/>
      <c r="T32" s="353"/>
      <c r="U32" s="93"/>
      <c r="V32" s="93"/>
      <c r="W32" s="93"/>
      <c r="X32" s="93"/>
      <c r="Y32" s="93"/>
      <c r="Z32" s="93"/>
      <c r="AA32" s="93"/>
      <c r="AB32" s="93"/>
    </row>
    <row r="33" spans="1:28" x14ac:dyDescent="0.2">
      <c r="A33" s="415" t="s">
        <v>31</v>
      </c>
      <c r="B33" s="416">
        <v>64.3</v>
      </c>
      <c r="C33" s="416">
        <v>66.900000000000006</v>
      </c>
      <c r="D33" s="416">
        <v>68.5</v>
      </c>
      <c r="E33" s="416">
        <v>69.900000000000006</v>
      </c>
      <c r="F33" s="416">
        <v>71.8</v>
      </c>
      <c r="G33" s="416">
        <v>73.3</v>
      </c>
      <c r="H33" s="416">
        <v>75.2</v>
      </c>
      <c r="I33" s="417">
        <v>76</v>
      </c>
      <c r="J33" s="416">
        <v>77.8</v>
      </c>
      <c r="K33" s="654">
        <v>78.2</v>
      </c>
      <c r="L33" s="416">
        <v>76.7</v>
      </c>
      <c r="M33" s="313">
        <f t="shared" si="5"/>
        <v>1.2400000000000007</v>
      </c>
      <c r="N33" s="93"/>
      <c r="O33" s="152">
        <f t="shared" si="6"/>
        <v>9</v>
      </c>
      <c r="S33" s="353"/>
      <c r="T33" s="353"/>
      <c r="U33" s="93"/>
      <c r="V33" s="93"/>
      <c r="W33" s="93"/>
      <c r="X33" s="93"/>
      <c r="Y33" s="93"/>
      <c r="Z33" s="93"/>
      <c r="AA33" s="93"/>
      <c r="AB33" s="93"/>
    </row>
    <row r="34" spans="1:28" x14ac:dyDescent="0.2">
      <c r="A34" s="415" t="s">
        <v>32</v>
      </c>
      <c r="B34" s="418">
        <v>70.7</v>
      </c>
      <c r="C34" s="418">
        <v>70.099999999999994</v>
      </c>
      <c r="D34" s="418">
        <v>71.400000000000006</v>
      </c>
      <c r="E34" s="418">
        <v>71.099999999999994</v>
      </c>
      <c r="F34" s="418">
        <v>72.099999999999994</v>
      </c>
      <c r="G34" s="418">
        <v>70.900000000000006</v>
      </c>
      <c r="H34" s="418">
        <v>70.7</v>
      </c>
      <c r="I34" s="418">
        <v>71.5</v>
      </c>
      <c r="J34" s="418">
        <v>72.099999999999994</v>
      </c>
      <c r="K34" s="656">
        <v>72.8</v>
      </c>
      <c r="L34" s="418">
        <v>72.099999999999994</v>
      </c>
      <c r="M34" s="313">
        <f t="shared" si="5"/>
        <v>0.13999999999999915</v>
      </c>
      <c r="N34" s="93"/>
      <c r="O34" s="152">
        <f t="shared" si="6"/>
        <v>20</v>
      </c>
      <c r="S34" s="353"/>
      <c r="T34" s="353"/>
      <c r="U34" s="93"/>
      <c r="V34" s="93"/>
      <c r="W34" s="93"/>
      <c r="X34" s="93"/>
      <c r="Y34" s="93"/>
      <c r="Z34" s="93"/>
      <c r="AA34" s="93"/>
      <c r="AB34" s="93"/>
    </row>
    <row r="35" spans="1:28" x14ac:dyDescent="0.2">
      <c r="A35" s="415" t="s">
        <v>23</v>
      </c>
      <c r="B35" s="416">
        <v>59.9</v>
      </c>
      <c r="C35" s="416">
        <v>60.4</v>
      </c>
      <c r="D35" s="416">
        <v>61.6</v>
      </c>
      <c r="E35" s="417">
        <v>63</v>
      </c>
      <c r="F35" s="416">
        <v>66.7</v>
      </c>
      <c r="G35" s="416">
        <v>68.900000000000006</v>
      </c>
      <c r="H35" s="416">
        <v>71.5</v>
      </c>
      <c r="I35" s="416">
        <v>73.3</v>
      </c>
      <c r="J35" s="416">
        <v>74.400000000000006</v>
      </c>
      <c r="K35" s="654">
        <v>75.3</v>
      </c>
      <c r="L35" s="417">
        <v>75</v>
      </c>
      <c r="M35" s="313">
        <f t="shared" si="5"/>
        <v>1.5100000000000002</v>
      </c>
      <c r="N35" s="93"/>
      <c r="O35" s="152">
        <f t="shared" si="6"/>
        <v>13</v>
      </c>
      <c r="S35" s="353"/>
      <c r="T35" s="353"/>
      <c r="U35" s="93"/>
      <c r="V35" s="93"/>
      <c r="W35" s="93"/>
      <c r="X35" s="93"/>
      <c r="Y35" s="93"/>
      <c r="Z35" s="93"/>
      <c r="AA35" s="93"/>
      <c r="AB35" s="93"/>
    </row>
    <row r="36" spans="1:28" x14ac:dyDescent="0.2">
      <c r="A36" s="415" t="s">
        <v>87</v>
      </c>
      <c r="B36" s="418">
        <v>60.1</v>
      </c>
      <c r="C36" s="418">
        <v>61.6</v>
      </c>
      <c r="D36" s="418">
        <v>63.9</v>
      </c>
      <c r="E36" s="418">
        <v>66.2</v>
      </c>
      <c r="F36" s="418">
        <v>67.900000000000006</v>
      </c>
      <c r="G36" s="419">
        <v>69</v>
      </c>
      <c r="H36" s="418">
        <v>71.099999999999994</v>
      </c>
      <c r="I36" s="419">
        <v>73</v>
      </c>
      <c r="J36" s="418">
        <v>75.5</v>
      </c>
      <c r="K36" s="656">
        <v>76.8</v>
      </c>
      <c r="L36" s="418">
        <v>77.400000000000006</v>
      </c>
      <c r="M36" s="313">
        <f t="shared" si="5"/>
        <v>1.7300000000000004</v>
      </c>
      <c r="N36" s="93"/>
      <c r="O36" s="152">
        <f t="shared" si="6"/>
        <v>7</v>
      </c>
      <c r="S36" s="353"/>
      <c r="T36" s="353"/>
      <c r="U36" s="93"/>
      <c r="V36" s="93"/>
      <c r="W36" s="93"/>
      <c r="X36" s="93"/>
      <c r="Y36" s="93"/>
      <c r="Z36" s="93"/>
      <c r="AA36" s="93"/>
      <c r="AB36" s="93"/>
    </row>
    <row r="37" spans="1:28" x14ac:dyDescent="0.2">
      <c r="A37" s="415" t="s">
        <v>34</v>
      </c>
      <c r="B37" s="416">
        <v>76.2</v>
      </c>
      <c r="C37" s="416">
        <v>76.400000000000006</v>
      </c>
      <c r="D37" s="416">
        <v>76.599999999999994</v>
      </c>
      <c r="E37" s="416">
        <v>75.900000000000006</v>
      </c>
      <c r="F37" s="416">
        <v>75.400000000000006</v>
      </c>
      <c r="G37" s="416">
        <v>76.400000000000006</v>
      </c>
      <c r="H37" s="416">
        <v>77.099999999999994</v>
      </c>
      <c r="I37" s="417">
        <v>78</v>
      </c>
      <c r="J37" s="416">
        <v>79.2</v>
      </c>
      <c r="K37" s="654">
        <v>80.099999999999994</v>
      </c>
      <c r="L37" s="417">
        <v>80</v>
      </c>
      <c r="M37" s="313">
        <f t="shared" si="5"/>
        <v>0.37999999999999973</v>
      </c>
      <c r="N37" s="93"/>
      <c r="O37" s="152">
        <f t="shared" si="6"/>
        <v>2</v>
      </c>
      <c r="S37" s="93"/>
      <c r="T37" s="93"/>
      <c r="U37" s="93"/>
      <c r="V37" s="93"/>
      <c r="W37" s="93"/>
      <c r="X37" s="93"/>
      <c r="Y37" s="93"/>
      <c r="Z37" s="93"/>
      <c r="AA37" s="93"/>
      <c r="AB37" s="93"/>
    </row>
    <row r="38" spans="1:28" x14ac:dyDescent="0.2">
      <c r="A38" s="415" t="s">
        <v>6</v>
      </c>
      <c r="B38" s="418">
        <v>73.900000000000006</v>
      </c>
      <c r="C38" s="418">
        <v>74.2</v>
      </c>
      <c r="D38" s="418">
        <v>74.400000000000006</v>
      </c>
      <c r="E38" s="418">
        <v>74.599999999999994</v>
      </c>
      <c r="F38" s="418">
        <v>74.2</v>
      </c>
      <c r="G38" s="418">
        <v>74.3</v>
      </c>
      <c r="H38" s="418">
        <v>74.8</v>
      </c>
      <c r="I38" s="418">
        <v>75.400000000000006</v>
      </c>
      <c r="J38" s="418">
        <v>76.2</v>
      </c>
      <c r="K38" s="656">
        <v>76.8</v>
      </c>
      <c r="L38" s="418">
        <v>75.5</v>
      </c>
      <c r="M38" s="313">
        <f t="shared" si="5"/>
        <v>0.15999999999999942</v>
      </c>
      <c r="N38" s="93"/>
      <c r="O38" s="152">
        <f t="shared" si="6"/>
        <v>12</v>
      </c>
      <c r="S38" s="93"/>
      <c r="T38" s="93"/>
      <c r="U38" s="93"/>
      <c r="V38" s="93"/>
      <c r="W38" s="93"/>
      <c r="X38" s="93"/>
      <c r="Y38" s="93"/>
      <c r="Z38" s="93"/>
      <c r="AA38" s="93"/>
      <c r="AB38" s="93"/>
    </row>
    <row r="39" spans="1:28" x14ac:dyDescent="0.2">
      <c r="A39" s="415" t="s">
        <v>37</v>
      </c>
      <c r="B39" s="416">
        <v>64.3</v>
      </c>
      <c r="C39" s="416">
        <v>64.5</v>
      </c>
      <c r="D39" s="416">
        <v>64.7</v>
      </c>
      <c r="E39" s="416">
        <v>64.900000000000006</v>
      </c>
      <c r="F39" s="416">
        <v>66.5</v>
      </c>
      <c r="G39" s="416">
        <v>67.8</v>
      </c>
      <c r="H39" s="416">
        <v>69.3</v>
      </c>
      <c r="I39" s="416">
        <v>70.900000000000006</v>
      </c>
      <c r="J39" s="416">
        <v>72.2</v>
      </c>
      <c r="K39" s="655">
        <v>73</v>
      </c>
      <c r="L39" s="416">
        <v>73.599999999999994</v>
      </c>
      <c r="M39" s="313">
        <f t="shared" si="5"/>
        <v>0.92999999999999972</v>
      </c>
      <c r="N39" s="93"/>
      <c r="O39" s="152">
        <f t="shared" si="6"/>
        <v>16</v>
      </c>
      <c r="S39" s="390"/>
      <c r="T39" s="390"/>
      <c r="U39" s="390"/>
      <c r="V39" s="390"/>
      <c r="W39" s="390"/>
      <c r="X39" s="390"/>
      <c r="Y39" s="93"/>
      <c r="Z39" s="93"/>
      <c r="AA39" s="93"/>
      <c r="AB39" s="93"/>
    </row>
    <row r="40" spans="1:28" x14ac:dyDescent="0.2">
      <c r="A40" s="415" t="s">
        <v>38</v>
      </c>
      <c r="B40" s="418">
        <v>70.3</v>
      </c>
      <c r="C40" s="418">
        <v>68.8</v>
      </c>
      <c r="D40" s="418">
        <v>66.3</v>
      </c>
      <c r="E40" s="418">
        <v>65.400000000000006</v>
      </c>
      <c r="F40" s="418">
        <v>67.599999999999994</v>
      </c>
      <c r="G40" s="418">
        <v>69.099999999999994</v>
      </c>
      <c r="H40" s="418">
        <v>70.599999999999994</v>
      </c>
      <c r="I40" s="418">
        <v>73.400000000000006</v>
      </c>
      <c r="J40" s="418">
        <v>75.400000000000006</v>
      </c>
      <c r="K40" s="656">
        <v>76.099999999999994</v>
      </c>
      <c r="L40" s="418">
        <v>74.7</v>
      </c>
      <c r="M40" s="313">
        <f t="shared" si="5"/>
        <v>0.44000000000000056</v>
      </c>
      <c r="N40" s="93"/>
      <c r="O40" s="152">
        <f t="shared" si="6"/>
        <v>15</v>
      </c>
      <c r="S40" s="353"/>
      <c r="T40" s="353"/>
      <c r="U40" s="353"/>
      <c r="V40" s="353"/>
      <c r="W40" s="353"/>
      <c r="X40" s="353"/>
      <c r="Y40" s="93"/>
      <c r="Z40" s="93"/>
      <c r="AA40" s="93"/>
      <c r="AB40" s="93"/>
    </row>
    <row r="41" spans="1:28" x14ac:dyDescent="0.2">
      <c r="A41" s="415" t="s">
        <v>88</v>
      </c>
      <c r="B41" s="416">
        <v>64.8</v>
      </c>
      <c r="C41" s="416">
        <v>63.8</v>
      </c>
      <c r="D41" s="416">
        <v>64.8</v>
      </c>
      <c r="E41" s="416">
        <v>64.7</v>
      </c>
      <c r="F41" s="416">
        <v>65.7</v>
      </c>
      <c r="G41" s="417">
        <v>66</v>
      </c>
      <c r="H41" s="416">
        <v>66.3</v>
      </c>
      <c r="I41" s="416">
        <v>68.8</v>
      </c>
      <c r="J41" s="416">
        <v>69.900000000000006</v>
      </c>
      <c r="K41" s="654">
        <v>70.900000000000006</v>
      </c>
      <c r="L41" s="416">
        <v>70.8</v>
      </c>
      <c r="M41" s="313">
        <f t="shared" si="5"/>
        <v>0.6</v>
      </c>
      <c r="N41" s="93"/>
      <c r="O41" s="152">
        <f t="shared" si="6"/>
        <v>22</v>
      </c>
      <c r="S41" s="353"/>
      <c r="T41" s="353"/>
      <c r="U41" s="353"/>
      <c r="V41" s="353"/>
      <c r="W41" s="353"/>
      <c r="X41" s="353"/>
      <c r="Y41" s="93"/>
      <c r="Z41" s="93"/>
      <c r="AA41" s="93"/>
      <c r="AB41" s="93"/>
    </row>
    <row r="42" spans="1:28" x14ac:dyDescent="0.2">
      <c r="A42" s="415" t="s">
        <v>40</v>
      </c>
      <c r="B42" s="418">
        <v>70.3</v>
      </c>
      <c r="C42" s="418">
        <v>68.400000000000006</v>
      </c>
      <c r="D42" s="418">
        <v>68.3</v>
      </c>
      <c r="E42" s="418">
        <v>67.2</v>
      </c>
      <c r="F42" s="418">
        <v>67.7</v>
      </c>
      <c r="G42" s="418">
        <v>69.099999999999994</v>
      </c>
      <c r="H42" s="418">
        <v>70.099999999999994</v>
      </c>
      <c r="I42" s="418">
        <v>73.400000000000006</v>
      </c>
      <c r="J42" s="418">
        <v>75.400000000000006</v>
      </c>
      <c r="K42" s="656">
        <v>76.400000000000006</v>
      </c>
      <c r="L42" s="418">
        <v>75.599999999999994</v>
      </c>
      <c r="M42" s="313">
        <f t="shared" si="5"/>
        <v>0.52999999999999969</v>
      </c>
      <c r="N42" s="93"/>
      <c r="O42" s="152">
        <f t="shared" si="6"/>
        <v>11</v>
      </c>
      <c r="S42" s="353"/>
      <c r="T42" s="353"/>
      <c r="U42" s="353"/>
      <c r="V42" s="353"/>
      <c r="W42" s="353"/>
      <c r="X42" s="353"/>
      <c r="Y42" s="93"/>
      <c r="Z42" s="93"/>
      <c r="AA42" s="93"/>
      <c r="AB42" s="93"/>
    </row>
    <row r="43" spans="1:28" x14ac:dyDescent="0.2">
      <c r="A43" s="420" t="s">
        <v>89</v>
      </c>
      <c r="B43" s="421">
        <v>64.599999999999994</v>
      </c>
      <c r="C43" s="422">
        <v>65</v>
      </c>
      <c r="D43" s="421">
        <v>65.099999999999994</v>
      </c>
      <c r="E43" s="422">
        <v>65</v>
      </c>
      <c r="F43" s="421">
        <v>65.900000000000006</v>
      </c>
      <c r="G43" s="421">
        <v>67.7</v>
      </c>
      <c r="H43" s="421">
        <v>69.8</v>
      </c>
      <c r="I43" s="421">
        <v>71.099999999999994</v>
      </c>
      <c r="J43" s="421">
        <v>72.400000000000006</v>
      </c>
      <c r="K43" s="658">
        <v>73.400000000000006</v>
      </c>
      <c r="L43" s="421">
        <v>72.5</v>
      </c>
      <c r="M43" s="313">
        <f t="shared" si="5"/>
        <v>0.79000000000000059</v>
      </c>
      <c r="N43" s="93"/>
      <c r="O43" s="152">
        <f t="shared" si="6"/>
        <v>19</v>
      </c>
      <c r="S43" s="93"/>
      <c r="T43" s="93"/>
      <c r="U43" s="93"/>
      <c r="V43" s="93"/>
      <c r="W43" s="93"/>
      <c r="X43" s="93"/>
      <c r="Y43" s="93"/>
      <c r="Z43" s="93"/>
      <c r="AA43" s="93"/>
      <c r="AB43" s="93"/>
    </row>
    <row r="44" spans="1:28" x14ac:dyDescent="0.2">
      <c r="A44" s="415" t="s">
        <v>18</v>
      </c>
      <c r="B44" s="419">
        <v>73</v>
      </c>
      <c r="C44" s="418">
        <v>73.8</v>
      </c>
      <c r="D44" s="419">
        <v>74</v>
      </c>
      <c r="E44" s="418">
        <v>73.3</v>
      </c>
      <c r="F44" s="418">
        <v>73.099999999999994</v>
      </c>
      <c r="G44" s="418">
        <v>72.900000000000006</v>
      </c>
      <c r="H44" s="418">
        <v>73.400000000000006</v>
      </c>
      <c r="I44" s="418">
        <v>74.2</v>
      </c>
      <c r="J44" s="418">
        <v>76.3</v>
      </c>
      <c r="K44" s="656">
        <v>77.2</v>
      </c>
      <c r="L44" s="418">
        <v>76.5</v>
      </c>
      <c r="M44" s="313">
        <f t="shared" si="5"/>
        <v>0.35</v>
      </c>
      <c r="N44" s="93"/>
      <c r="O44" s="152">
        <f t="shared" si="6"/>
        <v>10</v>
      </c>
      <c r="S44" s="390"/>
      <c r="T44" s="390"/>
      <c r="U44" s="390"/>
      <c r="V44" s="390"/>
      <c r="W44" s="390"/>
      <c r="X44" s="390"/>
      <c r="Y44" s="390"/>
      <c r="Z44" s="390"/>
      <c r="AA44" s="390"/>
      <c r="AB44" s="93"/>
    </row>
    <row r="45" spans="1:28" x14ac:dyDescent="0.2">
      <c r="A45" s="415" t="s">
        <v>42</v>
      </c>
      <c r="B45" s="416">
        <v>78.099999999999994</v>
      </c>
      <c r="C45" s="416">
        <v>79.400000000000006</v>
      </c>
      <c r="D45" s="416">
        <v>79.400000000000006</v>
      </c>
      <c r="E45" s="416">
        <v>79.8</v>
      </c>
      <c r="F45" s="417">
        <v>80</v>
      </c>
      <c r="G45" s="416">
        <v>80.5</v>
      </c>
      <c r="H45" s="416">
        <v>81.2</v>
      </c>
      <c r="I45" s="416">
        <v>81.8</v>
      </c>
      <c r="J45" s="416">
        <v>82.4</v>
      </c>
      <c r="K45" s="654">
        <v>82.1</v>
      </c>
      <c r="L45" s="416">
        <v>80.8</v>
      </c>
      <c r="M45" s="313">
        <f t="shared" si="5"/>
        <v>0.2700000000000003</v>
      </c>
      <c r="N45" s="93"/>
      <c r="O45" s="152">
        <f t="shared" si="6"/>
        <v>1</v>
      </c>
      <c r="S45" s="353"/>
      <c r="T45" s="353"/>
      <c r="U45" s="353"/>
      <c r="V45" s="353"/>
      <c r="W45" s="353"/>
      <c r="X45" s="353"/>
      <c r="Y45" s="353"/>
      <c r="Z45" s="353"/>
      <c r="AA45" s="353"/>
      <c r="AB45" s="93"/>
    </row>
    <row r="46" spans="1:28" x14ac:dyDescent="0.2">
      <c r="A46" s="327" t="s">
        <v>433</v>
      </c>
      <c r="B46" s="417">
        <f>AVERAGE(B19:B45)</f>
        <v>67.914814814814804</v>
      </c>
      <c r="C46" s="417">
        <f t="shared" ref="C46:L46" si="7">AVERAGE(C19:C45)</f>
        <v>67.859259259259261</v>
      </c>
      <c r="D46" s="417">
        <f t="shared" si="7"/>
        <v>67.774074074074065</v>
      </c>
      <c r="E46" s="417">
        <f t="shared" si="7"/>
        <v>67.792592592592598</v>
      </c>
      <c r="F46" s="417">
        <f t="shared" si="7"/>
        <v>68.707407407407416</v>
      </c>
      <c r="G46" s="417">
        <f t="shared" si="7"/>
        <v>69.729629629629628</v>
      </c>
      <c r="H46" s="417">
        <f t="shared" si="7"/>
        <v>70.770370370370358</v>
      </c>
      <c r="I46" s="417">
        <f t="shared" si="7"/>
        <v>72.296296296296291</v>
      </c>
      <c r="J46" s="417">
        <f t="shared" si="7"/>
        <v>73.662962962962979</v>
      </c>
      <c r="K46" s="655">
        <f t="shared" si="7"/>
        <v>74.56296296296297</v>
      </c>
      <c r="L46" s="417">
        <f t="shared" si="7"/>
        <v>73.848148148148141</v>
      </c>
      <c r="M46" s="484"/>
      <c r="N46" s="93"/>
      <c r="O46" s="152"/>
      <c r="S46" s="353"/>
      <c r="T46" s="353"/>
      <c r="U46" s="353"/>
      <c r="V46" s="353"/>
      <c r="W46" s="353"/>
      <c r="X46" s="353"/>
      <c r="Y46" s="353"/>
      <c r="Z46" s="353"/>
      <c r="AA46" s="353"/>
      <c r="AB46" s="93"/>
    </row>
    <row r="47" spans="1:28" x14ac:dyDescent="0.2">
      <c r="A47" s="327" t="s">
        <v>435</v>
      </c>
      <c r="B47" s="423">
        <f>STDEV(B19:B45)</f>
        <v>5.3274112419927322</v>
      </c>
      <c r="C47" s="423">
        <f t="shared" ref="C47:L47" si="8">STDEV(C19:C45)</f>
        <v>5.697857847084645</v>
      </c>
      <c r="D47" s="423">
        <f t="shared" si="8"/>
        <v>6.0861502668949186</v>
      </c>
      <c r="E47" s="423">
        <f t="shared" si="8"/>
        <v>6.3725327609337379</v>
      </c>
      <c r="F47" s="423">
        <f t="shared" si="8"/>
        <v>6.032981526315667</v>
      </c>
      <c r="G47" s="423">
        <f t="shared" si="8"/>
        <v>5.7979979843719018</v>
      </c>
      <c r="H47" s="423">
        <f t="shared" si="8"/>
        <v>5.6672347628759709</v>
      </c>
      <c r="I47" s="423">
        <f t="shared" si="8"/>
        <v>5.4591124582581037</v>
      </c>
      <c r="J47" s="423">
        <f t="shared" si="8"/>
        <v>5.3982296348787528</v>
      </c>
      <c r="K47" s="659">
        <f t="shared" si="8"/>
        <v>5.1899420589731591</v>
      </c>
      <c r="L47" s="423">
        <f t="shared" si="8"/>
        <v>5.1298800683514525</v>
      </c>
      <c r="M47" s="664"/>
      <c r="N47" s="93"/>
      <c r="O47" s="152"/>
      <c r="S47" s="353"/>
      <c r="T47" s="353"/>
      <c r="U47" s="353"/>
      <c r="V47" s="353"/>
      <c r="W47" s="353"/>
      <c r="X47" s="353"/>
      <c r="Y47" s="353"/>
      <c r="Z47" s="353"/>
      <c r="AA47" s="353"/>
      <c r="AB47" s="93"/>
    </row>
    <row r="48" spans="1:28" x14ac:dyDescent="0.2">
      <c r="A48" s="327" t="s">
        <v>436</v>
      </c>
      <c r="B48" s="406">
        <f>B46-3*B47</f>
        <v>51.932581088836606</v>
      </c>
      <c r="C48" s="406">
        <f t="shared" ref="C48:L48" si="9">C46-3*C47</f>
        <v>50.765685718005329</v>
      </c>
      <c r="D48" s="406">
        <f t="shared" si="9"/>
        <v>49.515623273389309</v>
      </c>
      <c r="E48" s="406">
        <f t="shared" si="9"/>
        <v>48.674994309791387</v>
      </c>
      <c r="F48" s="406">
        <f t="shared" si="9"/>
        <v>50.608462828460418</v>
      </c>
      <c r="G48" s="406">
        <f t="shared" si="9"/>
        <v>52.335635676513924</v>
      </c>
      <c r="H48" s="406">
        <f t="shared" si="9"/>
        <v>53.768666081742445</v>
      </c>
      <c r="I48" s="406">
        <f t="shared" si="9"/>
        <v>55.918958921521977</v>
      </c>
      <c r="J48" s="406">
        <f t="shared" si="9"/>
        <v>57.46827405832672</v>
      </c>
      <c r="K48" s="660">
        <f t="shared" si="9"/>
        <v>58.993136786043493</v>
      </c>
      <c r="L48" s="406">
        <f t="shared" si="9"/>
        <v>58.458507943093785</v>
      </c>
      <c r="M48" s="315"/>
      <c r="N48" s="93"/>
      <c r="S48" s="93"/>
      <c r="T48" s="93"/>
      <c r="U48" s="93"/>
      <c r="V48" s="93"/>
      <c r="W48" s="93"/>
      <c r="X48" s="93"/>
      <c r="Y48" s="93"/>
      <c r="Z48" s="93"/>
      <c r="AA48" s="93"/>
      <c r="AB48" s="93"/>
    </row>
    <row r="49" spans="1:28" x14ac:dyDescent="0.2">
      <c r="A49" s="327" t="s">
        <v>437</v>
      </c>
      <c r="B49" s="406">
        <f>B46+3*B47</f>
        <v>83.897048540793008</v>
      </c>
      <c r="C49" s="406">
        <f t="shared" ref="C49:L49" si="10">C46+3*C47</f>
        <v>84.952832800513193</v>
      </c>
      <c r="D49" s="406">
        <f t="shared" si="10"/>
        <v>86.03252487475882</v>
      </c>
      <c r="E49" s="406">
        <f t="shared" si="10"/>
        <v>86.910190875393809</v>
      </c>
      <c r="F49" s="406">
        <f t="shared" si="10"/>
        <v>86.806351986354414</v>
      </c>
      <c r="G49" s="406">
        <f t="shared" si="10"/>
        <v>87.123623582745324</v>
      </c>
      <c r="H49" s="406">
        <f t="shared" si="10"/>
        <v>87.772074658998264</v>
      </c>
      <c r="I49" s="406">
        <f t="shared" si="10"/>
        <v>88.673633671070604</v>
      </c>
      <c r="J49" s="406">
        <f t="shared" si="10"/>
        <v>89.85765186759923</v>
      </c>
      <c r="K49" s="660">
        <f t="shared" si="10"/>
        <v>90.132789139882448</v>
      </c>
      <c r="L49" s="406">
        <f t="shared" si="10"/>
        <v>89.237788353202504</v>
      </c>
      <c r="M49" s="315"/>
      <c r="N49" s="93"/>
      <c r="S49" s="93"/>
      <c r="T49" s="93"/>
      <c r="U49" s="93"/>
      <c r="V49" s="93"/>
      <c r="W49" s="93"/>
      <c r="X49" s="93"/>
      <c r="Y49" s="93"/>
      <c r="Z49" s="93"/>
      <c r="AA49" s="93"/>
      <c r="AB49" s="93"/>
    </row>
    <row r="50" spans="1:28" x14ac:dyDescent="0.2">
      <c r="A50" s="412" t="s">
        <v>451</v>
      </c>
      <c r="B50" s="407">
        <f>MIN(B19:B45)</f>
        <v>59.9</v>
      </c>
      <c r="C50" s="407">
        <f t="shared" ref="C50:L50" si="11">MIN(C19:C45)</f>
        <v>59.6</v>
      </c>
      <c r="D50" s="407">
        <f t="shared" si="11"/>
        <v>55</v>
      </c>
      <c r="E50" s="407">
        <f t="shared" si="11"/>
        <v>52.9</v>
      </c>
      <c r="F50" s="407">
        <f t="shared" si="11"/>
        <v>53.3</v>
      </c>
      <c r="G50" s="407">
        <f t="shared" si="11"/>
        <v>54.9</v>
      </c>
      <c r="H50" s="407">
        <f t="shared" si="11"/>
        <v>56.2</v>
      </c>
      <c r="I50" s="407">
        <f t="shared" si="11"/>
        <v>57.8</v>
      </c>
      <c r="J50" s="407">
        <f t="shared" si="11"/>
        <v>59.5</v>
      </c>
      <c r="K50" s="661">
        <f t="shared" si="11"/>
        <v>61.2</v>
      </c>
      <c r="L50" s="407">
        <f t="shared" si="11"/>
        <v>61.1</v>
      </c>
      <c r="M50" s="458"/>
      <c r="N50" s="93"/>
      <c r="S50" s="93"/>
      <c r="T50" s="93"/>
      <c r="U50" s="93"/>
      <c r="V50" s="93"/>
      <c r="W50" s="93"/>
      <c r="X50" s="93"/>
      <c r="Y50" s="93"/>
      <c r="Z50" s="93"/>
      <c r="AA50" s="93"/>
      <c r="AB50" s="93"/>
    </row>
    <row r="51" spans="1:28" x14ac:dyDescent="0.2">
      <c r="S51" s="93"/>
      <c r="T51" s="93"/>
      <c r="U51" s="93"/>
      <c r="V51" s="93"/>
      <c r="W51" s="93"/>
      <c r="X51" s="93"/>
      <c r="Y51" s="93"/>
      <c r="Z51" s="93"/>
      <c r="AA51" s="93"/>
      <c r="AB51" s="93"/>
    </row>
    <row r="52" spans="1:28" x14ac:dyDescent="0.2">
      <c r="B52" s="404" t="s">
        <v>427</v>
      </c>
      <c r="C52" s="404" t="s">
        <v>402</v>
      </c>
      <c r="E52" s="149" t="s">
        <v>404</v>
      </c>
      <c r="S52" s="390"/>
      <c r="T52" s="390"/>
      <c r="U52" s="390"/>
      <c r="V52" s="93"/>
      <c r="W52" s="93"/>
      <c r="X52" s="93"/>
      <c r="Y52" s="93"/>
      <c r="Z52" s="93"/>
      <c r="AA52" s="93"/>
      <c r="AB52" s="93"/>
    </row>
    <row r="53" spans="1:28" ht="12" thickBot="1" x14ac:dyDescent="0.25">
      <c r="A53" s="424" t="s">
        <v>8</v>
      </c>
      <c r="B53" s="416">
        <v>67.599999999999994</v>
      </c>
      <c r="C53" s="404">
        <v>0.24000000000000057</v>
      </c>
      <c r="S53" s="353"/>
      <c r="T53" s="353"/>
      <c r="U53" s="353"/>
      <c r="V53" s="93"/>
      <c r="W53" s="93"/>
      <c r="X53" s="93"/>
      <c r="Y53" s="93"/>
      <c r="Z53" s="93"/>
      <c r="AA53" s="93"/>
      <c r="AB53" s="93"/>
    </row>
    <row r="54" spans="1:28" x14ac:dyDescent="0.2">
      <c r="A54" s="424" t="s">
        <v>82</v>
      </c>
      <c r="B54" s="418">
        <v>64.7</v>
      </c>
      <c r="C54" s="404">
        <v>0.87000000000000033</v>
      </c>
      <c r="E54" s="352" t="s">
        <v>405</v>
      </c>
      <c r="F54" s="352"/>
      <c r="S54" s="353"/>
      <c r="T54" s="353"/>
      <c r="U54" s="353"/>
    </row>
    <row r="55" spans="1:28" x14ac:dyDescent="0.2">
      <c r="A55" s="424" t="s">
        <v>83</v>
      </c>
      <c r="B55" s="416">
        <v>70.400000000000006</v>
      </c>
      <c r="C55" s="404">
        <v>0.92999999999999972</v>
      </c>
      <c r="E55" s="353" t="s">
        <v>406</v>
      </c>
      <c r="F55" s="353">
        <v>0.49671665729628328</v>
      </c>
      <c r="S55" s="353"/>
      <c r="T55" s="353"/>
      <c r="U55" s="353"/>
    </row>
    <row r="56" spans="1:28" x14ac:dyDescent="0.2">
      <c r="A56" s="424" t="s">
        <v>16</v>
      </c>
      <c r="B56" s="418">
        <v>74.900000000000006</v>
      </c>
      <c r="C56" s="404">
        <v>0.28999999999999915</v>
      </c>
      <c r="E56" s="353" t="s">
        <v>407</v>
      </c>
      <c r="F56" s="353">
        <v>0.24672743763559332</v>
      </c>
      <c r="Q56" s="274"/>
      <c r="R56" s="274"/>
      <c r="S56" s="353"/>
      <c r="T56" s="353"/>
      <c r="U56" s="353"/>
    </row>
    <row r="57" spans="1:28" x14ac:dyDescent="0.2">
      <c r="A57" s="424" t="s">
        <v>84</v>
      </c>
      <c r="B57" s="417">
        <v>75</v>
      </c>
      <c r="C57" s="404">
        <v>0.5</v>
      </c>
      <c r="E57" s="353" t="s">
        <v>408</v>
      </c>
      <c r="F57" s="353">
        <v>0.21659653514101707</v>
      </c>
      <c r="S57" s="353"/>
      <c r="T57" s="353"/>
      <c r="U57" s="353"/>
    </row>
    <row r="58" spans="1:28" x14ac:dyDescent="0.2">
      <c r="A58" s="424" t="s">
        <v>17</v>
      </c>
      <c r="B58" s="418">
        <v>66.8</v>
      </c>
      <c r="C58" s="404">
        <v>1.2</v>
      </c>
      <c r="E58" s="353" t="s">
        <v>409</v>
      </c>
      <c r="F58" s="353">
        <v>0.43087651225215468</v>
      </c>
      <c r="O58" s="101"/>
      <c r="P58" s="93"/>
      <c r="Q58" s="93"/>
      <c r="R58" s="93"/>
      <c r="S58" s="353"/>
      <c r="T58" s="353"/>
      <c r="U58" s="353"/>
      <c r="V58" s="93"/>
      <c r="W58" s="93"/>
      <c r="X58" s="93"/>
      <c r="Y58" s="93"/>
      <c r="Z58" s="93"/>
    </row>
    <row r="59" spans="1:28" ht="12" thickBot="1" x14ac:dyDescent="0.25">
      <c r="A59" s="424" t="s">
        <v>25</v>
      </c>
      <c r="B59" s="416">
        <v>65.5</v>
      </c>
      <c r="C59" s="404">
        <v>0.79000000000000059</v>
      </c>
      <c r="E59" s="354" t="s">
        <v>410</v>
      </c>
      <c r="F59" s="354">
        <v>27</v>
      </c>
      <c r="O59" s="93"/>
      <c r="P59" s="93"/>
      <c r="Q59" s="93"/>
      <c r="R59" s="93"/>
      <c r="S59" s="353"/>
      <c r="T59" s="353"/>
      <c r="U59" s="353"/>
      <c r="V59" s="93"/>
      <c r="W59" s="93"/>
      <c r="X59" s="93"/>
      <c r="Y59" s="93"/>
      <c r="Z59" s="93"/>
    </row>
    <row r="60" spans="1:28" x14ac:dyDescent="0.2">
      <c r="A60" s="424" t="s">
        <v>22</v>
      </c>
      <c r="B60" s="418">
        <v>63.8</v>
      </c>
      <c r="C60" s="404">
        <v>-0.26999999999999957</v>
      </c>
      <c r="O60" s="93"/>
      <c r="P60" s="93"/>
      <c r="Q60" s="313"/>
      <c r="R60" s="314"/>
      <c r="S60" s="315"/>
      <c r="T60" s="353"/>
      <c r="U60" s="353"/>
      <c r="V60" s="93"/>
      <c r="W60" s="93"/>
      <c r="X60" s="93"/>
      <c r="Y60" s="93"/>
      <c r="Z60" s="93"/>
    </row>
    <row r="61" spans="1:28" ht="12" thickBot="1" x14ac:dyDescent="0.25">
      <c r="A61" s="424" t="s">
        <v>41</v>
      </c>
      <c r="B61" s="416">
        <v>62.8</v>
      </c>
      <c r="C61" s="404">
        <v>0.29000000000000059</v>
      </c>
      <c r="E61" s="149" t="s">
        <v>411</v>
      </c>
      <c r="O61" s="93"/>
      <c r="P61" s="93"/>
      <c r="Q61" s="313"/>
      <c r="R61" s="314"/>
      <c r="S61" s="353"/>
      <c r="T61" s="353"/>
      <c r="U61" s="353"/>
      <c r="V61" s="93"/>
      <c r="W61" s="93"/>
      <c r="X61" s="93"/>
      <c r="Y61" s="93"/>
      <c r="Z61" s="93"/>
    </row>
    <row r="62" spans="1:28" x14ac:dyDescent="0.2">
      <c r="A62" s="424" t="s">
        <v>19</v>
      </c>
      <c r="B62" s="418">
        <v>69.3</v>
      </c>
      <c r="C62" s="404">
        <v>0.21000000000000085</v>
      </c>
      <c r="E62" s="355"/>
      <c r="F62" s="355" t="s">
        <v>415</v>
      </c>
      <c r="G62" s="355" t="s">
        <v>416</v>
      </c>
      <c r="H62" s="355" t="s">
        <v>417</v>
      </c>
      <c r="I62" s="355" t="s">
        <v>418</v>
      </c>
      <c r="J62" s="355" t="s">
        <v>419</v>
      </c>
      <c r="O62" s="93"/>
      <c r="P62" s="93"/>
      <c r="Q62" s="313"/>
      <c r="R62" s="314"/>
      <c r="S62" s="353"/>
      <c r="T62" s="353"/>
      <c r="U62" s="353"/>
      <c r="V62" s="93"/>
      <c r="W62" s="93"/>
      <c r="X62" s="93"/>
      <c r="Y62" s="93"/>
      <c r="Z62" s="93"/>
    </row>
    <row r="63" spans="1:28" x14ac:dyDescent="0.2">
      <c r="A63" s="424" t="s">
        <v>85</v>
      </c>
      <c r="B63" s="416">
        <v>62.1</v>
      </c>
      <c r="C63" s="404">
        <v>0.48000000000000043</v>
      </c>
      <c r="E63" s="353" t="s">
        <v>412</v>
      </c>
      <c r="F63" s="353">
        <v>1</v>
      </c>
      <c r="G63" s="353">
        <v>1.5202357797354722</v>
      </c>
      <c r="H63" s="353">
        <v>1.5202357797354722</v>
      </c>
      <c r="I63" s="353">
        <v>8.1885180067210293</v>
      </c>
      <c r="J63" s="353">
        <v>8.399175585314651E-3</v>
      </c>
      <c r="O63" s="93"/>
      <c r="P63" s="93"/>
      <c r="Q63" s="313"/>
      <c r="R63" s="314"/>
      <c r="S63" s="353"/>
      <c r="T63" s="353"/>
      <c r="U63" s="353"/>
      <c r="V63" s="93"/>
      <c r="W63" s="93"/>
      <c r="X63" s="93"/>
      <c r="Y63" s="93"/>
      <c r="Z63" s="93"/>
    </row>
    <row r="64" spans="1:28" x14ac:dyDescent="0.2">
      <c r="A64" s="424" t="s">
        <v>27</v>
      </c>
      <c r="B64" s="419">
        <v>61</v>
      </c>
      <c r="C64" s="404">
        <v>0.16000000000000014</v>
      </c>
      <c r="E64" s="353" t="s">
        <v>413</v>
      </c>
      <c r="F64" s="353">
        <v>25</v>
      </c>
      <c r="G64" s="353">
        <v>4.6413642202645295</v>
      </c>
      <c r="H64" s="353">
        <v>0.18565456881058118</v>
      </c>
      <c r="I64" s="353"/>
      <c r="J64" s="353"/>
      <c r="O64" s="93"/>
      <c r="P64" s="93"/>
      <c r="Q64" s="313"/>
      <c r="R64" s="314"/>
      <c r="S64" s="353"/>
      <c r="T64" s="353"/>
      <c r="U64" s="353"/>
      <c r="V64" s="93"/>
      <c r="W64" s="93"/>
      <c r="X64" s="93"/>
      <c r="Y64" s="93"/>
      <c r="Z64" s="93"/>
    </row>
    <row r="65" spans="1:26" ht="12" thickBot="1" x14ac:dyDescent="0.25">
      <c r="A65" s="424" t="s">
        <v>86</v>
      </c>
      <c r="B65" s="417">
        <v>75</v>
      </c>
      <c r="C65" s="95">
        <v>-9.9999999999994312E-3</v>
      </c>
      <c r="E65" s="354" t="s">
        <v>0</v>
      </c>
      <c r="F65" s="354">
        <v>26</v>
      </c>
      <c r="G65" s="354">
        <v>6.1616000000000017</v>
      </c>
      <c r="H65" s="354"/>
      <c r="I65" s="354"/>
      <c r="J65" s="354"/>
      <c r="O65" s="93"/>
      <c r="P65" s="93"/>
      <c r="Q65" s="313"/>
      <c r="R65" s="314"/>
      <c r="S65" s="353"/>
      <c r="T65" s="353"/>
      <c r="U65" s="353"/>
      <c r="V65" s="93"/>
      <c r="W65" s="93"/>
      <c r="X65" s="93"/>
      <c r="Y65" s="93"/>
      <c r="Z65" s="93"/>
    </row>
    <row r="66" spans="1:26" ht="12" thickBot="1" x14ac:dyDescent="0.25">
      <c r="A66" s="424" t="s">
        <v>30</v>
      </c>
      <c r="B66" s="418">
        <v>64.3</v>
      </c>
      <c r="C66" s="341">
        <v>1.2700000000000002</v>
      </c>
      <c r="O66" s="93"/>
      <c r="P66" s="93"/>
      <c r="Q66" s="316"/>
      <c r="R66" s="314"/>
      <c r="S66" s="314"/>
      <c r="T66" s="353"/>
      <c r="U66" s="353"/>
      <c r="V66" s="93"/>
      <c r="W66" s="93"/>
      <c r="X66" s="93"/>
      <c r="Y66" s="93"/>
      <c r="Z66" s="93"/>
    </row>
    <row r="67" spans="1:26" x14ac:dyDescent="0.2">
      <c r="A67" s="424" t="s">
        <v>31</v>
      </c>
      <c r="B67" s="416">
        <v>64.3</v>
      </c>
      <c r="C67" s="95">
        <v>1.2400000000000007</v>
      </c>
      <c r="E67" s="355"/>
      <c r="F67" s="355" t="s">
        <v>420</v>
      </c>
      <c r="G67" s="355" t="s">
        <v>409</v>
      </c>
      <c r="H67" s="355" t="s">
        <v>421</v>
      </c>
      <c r="I67" s="355" t="s">
        <v>422</v>
      </c>
      <c r="J67" s="355" t="s">
        <v>423</v>
      </c>
      <c r="K67" s="355" t="s">
        <v>424</v>
      </c>
      <c r="L67" s="355" t="s">
        <v>425</v>
      </c>
      <c r="M67" s="355" t="s">
        <v>426</v>
      </c>
      <c r="O67" s="93"/>
      <c r="P67" s="93"/>
      <c r="Q67" s="93"/>
      <c r="R67" s="93"/>
      <c r="S67" s="353"/>
      <c r="T67" s="353"/>
      <c r="U67" s="353"/>
      <c r="V67" s="93"/>
      <c r="W67" s="93"/>
      <c r="X67" s="93"/>
      <c r="Y67" s="93"/>
      <c r="Z67" s="93"/>
    </row>
    <row r="68" spans="1:26" x14ac:dyDescent="0.2">
      <c r="A68" s="424" t="s">
        <v>32</v>
      </c>
      <c r="B68" s="418">
        <v>70.7</v>
      </c>
      <c r="C68" s="404">
        <v>0.13999999999999915</v>
      </c>
      <c r="E68" s="353" t="s">
        <v>414</v>
      </c>
      <c r="F68" s="353">
        <v>3.6759327995631335</v>
      </c>
      <c r="G68" s="353">
        <v>1.0804317002952886</v>
      </c>
      <c r="H68" s="353">
        <v>3.4022815126198895</v>
      </c>
      <c r="I68" s="353">
        <v>2.2539710101020659E-3</v>
      </c>
      <c r="J68" s="353">
        <v>1.4507420591881903</v>
      </c>
      <c r="K68" s="353">
        <v>5.9011235399380766</v>
      </c>
      <c r="L68" s="353">
        <v>1.4507420591881903</v>
      </c>
      <c r="M68" s="353">
        <v>5.9011235399380766</v>
      </c>
      <c r="O68" s="93"/>
      <c r="P68" s="93"/>
      <c r="Q68" s="93"/>
      <c r="R68" s="93"/>
      <c r="S68" s="353"/>
      <c r="T68" s="353"/>
      <c r="U68" s="353"/>
      <c r="V68" s="93"/>
      <c r="W68" s="93"/>
      <c r="X68" s="93"/>
      <c r="Y68" s="93"/>
      <c r="Z68" s="93"/>
    </row>
    <row r="69" spans="1:26" ht="12" thickBot="1" x14ac:dyDescent="0.25">
      <c r="A69" s="424" t="s">
        <v>23</v>
      </c>
      <c r="B69" s="416">
        <v>59.9</v>
      </c>
      <c r="C69" s="404">
        <v>1.5100000000000002</v>
      </c>
      <c r="E69" s="354" t="s">
        <v>427</v>
      </c>
      <c r="F69" s="354">
        <v>-4.5389205207070196E-2</v>
      </c>
      <c r="G69" s="354">
        <v>1.5861707021721273E-2</v>
      </c>
      <c r="H69" s="354">
        <v>-2.8615586673561362</v>
      </c>
      <c r="I69" s="354">
        <v>8.3991755853146475E-3</v>
      </c>
      <c r="J69" s="354">
        <v>-7.8057002330782846E-2</v>
      </c>
      <c r="K69" s="354">
        <v>-1.2721408083357547E-2</v>
      </c>
      <c r="L69" s="354">
        <v>-7.8057002330782846E-2</v>
      </c>
      <c r="M69" s="354">
        <v>-1.2721408083357547E-2</v>
      </c>
      <c r="O69" s="93"/>
      <c r="P69" s="93"/>
      <c r="Q69" s="93"/>
      <c r="R69" s="93"/>
      <c r="S69" s="353"/>
      <c r="T69" s="353"/>
      <c r="U69" s="353"/>
      <c r="V69" s="93"/>
      <c r="W69" s="93"/>
      <c r="X69" s="93"/>
      <c r="Y69" s="93"/>
      <c r="Z69" s="93"/>
    </row>
    <row r="70" spans="1:26" x14ac:dyDescent="0.2">
      <c r="A70" s="424" t="s">
        <v>87</v>
      </c>
      <c r="B70" s="418">
        <v>60.1</v>
      </c>
      <c r="C70" s="404">
        <v>1.7300000000000004</v>
      </c>
      <c r="O70" s="93"/>
      <c r="P70" s="93"/>
      <c r="Q70" s="93"/>
      <c r="R70" s="93"/>
      <c r="S70" s="353"/>
      <c r="T70" s="353"/>
      <c r="U70" s="353"/>
      <c r="V70" s="93"/>
      <c r="W70" s="93"/>
      <c r="X70" s="93"/>
      <c r="Y70" s="93"/>
      <c r="Z70" s="93"/>
    </row>
    <row r="71" spans="1:26" x14ac:dyDescent="0.2">
      <c r="A71" s="424" t="s">
        <v>34</v>
      </c>
      <c r="B71" s="416">
        <v>76.2</v>
      </c>
      <c r="C71" s="404">
        <v>0.37999999999999973</v>
      </c>
      <c r="O71" s="93"/>
      <c r="P71" s="93"/>
      <c r="Q71" s="93"/>
      <c r="R71" s="93"/>
      <c r="S71" s="353"/>
      <c r="T71" s="353"/>
      <c r="U71" s="353"/>
      <c r="V71" s="93"/>
      <c r="W71" s="93"/>
      <c r="X71" s="93"/>
      <c r="Y71" s="93"/>
      <c r="Z71" s="93"/>
    </row>
    <row r="72" spans="1:26" x14ac:dyDescent="0.2">
      <c r="A72" s="424" t="s">
        <v>6</v>
      </c>
      <c r="B72" s="418">
        <v>73.900000000000006</v>
      </c>
      <c r="C72" s="404">
        <v>0.15999999999999942</v>
      </c>
      <c r="E72" s="356" t="s">
        <v>402</v>
      </c>
      <c r="F72" s="356" t="s">
        <v>428</v>
      </c>
      <c r="G72" s="356" t="s">
        <v>429</v>
      </c>
      <c r="H72" s="356" t="s">
        <v>434</v>
      </c>
      <c r="O72" s="93"/>
      <c r="P72" s="93"/>
      <c r="Q72" s="93"/>
      <c r="R72" s="93"/>
      <c r="S72" s="353"/>
      <c r="T72" s="353"/>
      <c r="U72" s="353"/>
      <c r="V72" s="93"/>
      <c r="W72" s="93"/>
      <c r="X72" s="93"/>
      <c r="Y72" s="93"/>
      <c r="Z72" s="93"/>
    </row>
    <row r="73" spans="1:26" x14ac:dyDescent="0.2">
      <c r="A73" s="424" t="s">
        <v>37</v>
      </c>
      <c r="B73" s="416">
        <v>64.3</v>
      </c>
      <c r="C73" s="404">
        <v>0.92999999999999972</v>
      </c>
      <c r="E73" s="356" t="s">
        <v>152</v>
      </c>
      <c r="F73" s="391">
        <f>$F$68+$F$69*B43</f>
        <v>0.74379014318639891</v>
      </c>
      <c r="G73" s="391">
        <f>$F$68+$F$69*L43</f>
        <v>0.38521542205054438</v>
      </c>
      <c r="H73" s="391">
        <f>L43+10*G73</f>
        <v>76.35215422050544</v>
      </c>
      <c r="O73" s="93"/>
      <c r="P73" s="93"/>
      <c r="Q73" s="93"/>
      <c r="R73" s="93"/>
      <c r="S73" s="353"/>
      <c r="T73" s="353"/>
      <c r="U73" s="353"/>
      <c r="V73" s="93"/>
      <c r="W73" s="93"/>
      <c r="X73" s="93"/>
      <c r="Y73" s="93"/>
      <c r="Z73" s="93"/>
    </row>
    <row r="74" spans="1:26" x14ac:dyDescent="0.2">
      <c r="A74" s="424" t="s">
        <v>38</v>
      </c>
      <c r="B74" s="418">
        <v>70.3</v>
      </c>
      <c r="C74" s="404">
        <v>0.44000000000000056</v>
      </c>
      <c r="O74" s="93"/>
      <c r="P74" s="93"/>
      <c r="Q74" s="93"/>
      <c r="R74" s="93"/>
      <c r="S74" s="93"/>
      <c r="T74" s="93"/>
      <c r="U74" s="93"/>
      <c r="V74" s="93"/>
      <c r="W74" s="93"/>
      <c r="X74" s="93"/>
      <c r="Y74" s="93"/>
      <c r="Z74" s="93"/>
    </row>
    <row r="75" spans="1:26" x14ac:dyDescent="0.2">
      <c r="A75" s="424" t="s">
        <v>88</v>
      </c>
      <c r="B75" s="416">
        <v>64.8</v>
      </c>
      <c r="C75" s="404">
        <v>0.6</v>
      </c>
      <c r="O75" s="93"/>
      <c r="P75" s="93"/>
      <c r="Q75" s="93"/>
      <c r="R75" s="93"/>
      <c r="S75" s="93"/>
      <c r="T75" s="93"/>
      <c r="U75" s="93"/>
      <c r="V75" s="93"/>
      <c r="W75" s="93"/>
      <c r="X75" s="93"/>
      <c r="Y75" s="93"/>
      <c r="Z75" s="93"/>
    </row>
    <row r="76" spans="1:26" x14ac:dyDescent="0.2">
      <c r="A76" s="424" t="s">
        <v>40</v>
      </c>
      <c r="B76" s="418">
        <v>70.3</v>
      </c>
      <c r="C76" s="404">
        <v>0.52999999999999969</v>
      </c>
    </row>
    <row r="77" spans="1:26" x14ac:dyDescent="0.2">
      <c r="A77" s="424" t="s">
        <v>89</v>
      </c>
      <c r="B77" s="425">
        <v>64.599999999999994</v>
      </c>
      <c r="C77" s="404">
        <v>0.79000000000000059</v>
      </c>
    </row>
    <row r="78" spans="1:26" x14ac:dyDescent="0.2">
      <c r="A78" s="424" t="s">
        <v>18</v>
      </c>
      <c r="B78" s="419">
        <v>73</v>
      </c>
      <c r="C78" s="404">
        <v>0.35</v>
      </c>
    </row>
    <row r="79" spans="1:26" x14ac:dyDescent="0.2">
      <c r="A79" s="424" t="s">
        <v>42</v>
      </c>
      <c r="B79" s="416">
        <v>78.099999999999994</v>
      </c>
      <c r="C79" s="404">
        <v>0.2700000000000003</v>
      </c>
    </row>
    <row r="80" spans="1:26" x14ac:dyDescent="0.2">
      <c r="B80" s="217"/>
      <c r="C80" s="274"/>
    </row>
  </sheetData>
  <mergeCells count="3">
    <mergeCell ref="G4:Q4"/>
    <mergeCell ref="G5:H5"/>
    <mergeCell ref="I5:Q5"/>
  </mergeCells>
  <pageMargins left="0.7" right="0.7" top="0.75" bottom="0.75" header="0.3" footer="0.3"/>
  <pageSetup paperSize="9" orientation="portrait" horizontalDpi="90" verticalDpi="9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1"/>
  <sheetViews>
    <sheetView showGridLines="0" workbookViewId="0">
      <selection activeCell="Q35" sqref="Q35"/>
    </sheetView>
  </sheetViews>
  <sheetFormatPr defaultColWidth="8.7109375" defaultRowHeight="11.25" x14ac:dyDescent="0.2"/>
  <cols>
    <col min="1" max="1" width="29.85546875" style="149" customWidth="1"/>
    <col min="2" max="13" width="8.28515625" style="149" customWidth="1"/>
    <col min="14" max="18" width="10" style="149" customWidth="1"/>
    <col min="19" max="16384" width="8.7109375" style="149"/>
  </cols>
  <sheetData>
    <row r="1" spans="1:28" x14ac:dyDescent="0.2">
      <c r="A1" s="225" t="s">
        <v>883</v>
      </c>
      <c r="B1" s="62"/>
      <c r="C1" s="62"/>
      <c r="D1" s="62" t="s">
        <v>887</v>
      </c>
      <c r="E1" s="62" t="s">
        <v>888</v>
      </c>
      <c r="F1" s="62"/>
      <c r="G1" s="62"/>
      <c r="H1" s="62"/>
      <c r="I1" s="62"/>
      <c r="J1" s="62"/>
      <c r="K1" s="62"/>
    </row>
    <row r="2" spans="1:28" x14ac:dyDescent="0.2">
      <c r="A2" s="62"/>
      <c r="B2" s="62"/>
      <c r="C2" s="62"/>
      <c r="D2" s="62"/>
      <c r="E2" s="62"/>
      <c r="F2" s="62"/>
      <c r="G2" s="62"/>
      <c r="H2" s="62"/>
      <c r="I2" s="62"/>
      <c r="J2" s="62"/>
      <c r="K2" s="62"/>
    </row>
    <row r="3" spans="1:28" x14ac:dyDescent="0.2">
      <c r="A3" s="225" t="s">
        <v>46</v>
      </c>
      <c r="B3" s="226">
        <v>44594.639884259261</v>
      </c>
      <c r="C3" s="62"/>
      <c r="D3" s="62"/>
      <c r="E3" s="62"/>
      <c r="F3" s="62"/>
      <c r="G3" s="62"/>
      <c r="H3" s="62"/>
      <c r="I3" s="62"/>
      <c r="J3" s="62"/>
      <c r="K3" s="62"/>
    </row>
    <row r="4" spans="1:28" s="152" customFormat="1" ht="9.9499999999999993" customHeight="1" x14ac:dyDescent="0.2">
      <c r="A4" s="225" t="s">
        <v>47</v>
      </c>
      <c r="B4" s="226">
        <v>44600.349658692125</v>
      </c>
      <c r="C4" s="62"/>
      <c r="D4" s="62"/>
      <c r="E4" s="62"/>
      <c r="F4" s="62"/>
      <c r="G4" s="62"/>
      <c r="H4" s="62"/>
      <c r="I4" s="62"/>
      <c r="J4" s="62"/>
      <c r="K4" s="62"/>
    </row>
    <row r="5" spans="1:28" s="152" customFormat="1" x14ac:dyDescent="0.2">
      <c r="A5" s="225" t="s">
        <v>48</v>
      </c>
      <c r="B5" s="225" t="s">
        <v>49</v>
      </c>
      <c r="C5" s="62"/>
      <c r="D5" s="62"/>
      <c r="E5" s="62"/>
      <c r="F5" s="62"/>
      <c r="G5" s="62"/>
      <c r="H5" s="62"/>
      <c r="I5" s="62"/>
      <c r="J5" s="62"/>
      <c r="K5" s="62"/>
    </row>
    <row r="6" spans="1:28" s="152" customFormat="1" x14ac:dyDescent="0.2">
      <c r="A6" s="62"/>
      <c r="B6" s="62"/>
      <c r="C6" s="62"/>
      <c r="D6" s="62"/>
      <c r="E6" s="62"/>
      <c r="F6" s="62"/>
      <c r="G6" s="62"/>
      <c r="H6" s="62"/>
      <c r="I6" s="62"/>
      <c r="J6" s="62"/>
      <c r="K6" s="62"/>
    </row>
    <row r="7" spans="1:28" s="152" customFormat="1" x14ac:dyDescent="0.2">
      <c r="A7" s="225" t="s">
        <v>884</v>
      </c>
      <c r="B7" s="225" t="s">
        <v>885</v>
      </c>
      <c r="C7" s="62"/>
      <c r="D7" s="62"/>
      <c r="E7" s="62"/>
      <c r="F7" s="62"/>
      <c r="G7" s="62"/>
      <c r="H7" s="62"/>
      <c r="I7" s="62"/>
      <c r="J7" s="62"/>
      <c r="K7" s="62"/>
    </row>
    <row r="8" spans="1:28" s="152" customFormat="1" x14ac:dyDescent="0.2">
      <c r="A8" s="225" t="s">
        <v>50</v>
      </c>
      <c r="B8" s="225" t="s">
        <v>0</v>
      </c>
      <c r="C8" s="62"/>
      <c r="D8" s="62"/>
      <c r="E8" s="62"/>
      <c r="F8" s="62"/>
      <c r="G8" s="62"/>
      <c r="H8" s="62"/>
      <c r="I8" s="62"/>
      <c r="J8" s="62"/>
      <c r="K8" s="62"/>
    </row>
    <row r="9" spans="1:28" x14ac:dyDescent="0.2">
      <c r="A9" s="225" t="s">
        <v>51</v>
      </c>
      <c r="B9" s="225" t="s">
        <v>176</v>
      </c>
      <c r="C9" s="62"/>
      <c r="D9" s="62"/>
      <c r="E9" s="62"/>
      <c r="F9" s="62"/>
      <c r="G9" s="62"/>
      <c r="H9" s="62"/>
      <c r="I9" s="62"/>
      <c r="J9" s="62"/>
      <c r="K9" s="62"/>
    </row>
    <row r="10" spans="1:28" x14ac:dyDescent="0.2">
      <c r="A10" s="225" t="s">
        <v>53</v>
      </c>
      <c r="B10" s="225" t="s">
        <v>886</v>
      </c>
      <c r="C10" s="62"/>
      <c r="D10" s="62"/>
      <c r="E10" s="62"/>
      <c r="F10" s="62"/>
      <c r="G10" s="62"/>
      <c r="H10" s="62"/>
      <c r="I10" s="62"/>
      <c r="J10" s="62"/>
      <c r="K10" s="62"/>
    </row>
    <row r="11" spans="1:28" ht="16.5" customHeight="1" x14ac:dyDescent="0.2">
      <c r="A11" s="199"/>
      <c r="B11" s="64"/>
      <c r="C11" s="90"/>
      <c r="D11" s="90"/>
      <c r="E11" s="90"/>
      <c r="F11" s="90"/>
      <c r="G11" s="905" t="s">
        <v>166</v>
      </c>
      <c r="H11" s="905"/>
      <c r="I11" s="905"/>
      <c r="J11" s="905"/>
      <c r="K11" s="905"/>
      <c r="L11" s="905"/>
      <c r="M11" s="905"/>
      <c r="N11" s="905"/>
      <c r="O11" s="905"/>
      <c r="P11" s="905"/>
      <c r="Q11" s="905"/>
      <c r="R11" s="90"/>
      <c r="S11" s="90"/>
      <c r="T11" s="93"/>
      <c r="U11" s="93"/>
      <c r="V11" s="93"/>
      <c r="W11" s="93"/>
      <c r="X11" s="93"/>
      <c r="Y11" s="93"/>
      <c r="Z11" s="93"/>
      <c r="AA11" s="93"/>
      <c r="AB11" s="93"/>
    </row>
    <row r="12" spans="1:28" ht="14.45" customHeight="1" x14ac:dyDescent="0.2">
      <c r="A12" s="64"/>
      <c r="B12" s="64"/>
      <c r="C12" s="90"/>
      <c r="D12" s="90"/>
      <c r="E12" s="90"/>
      <c r="F12" s="90"/>
      <c r="G12" s="911" t="s">
        <v>501</v>
      </c>
      <c r="H12" s="911"/>
      <c r="I12" s="911"/>
      <c r="J12" s="911"/>
      <c r="K12" s="911"/>
      <c r="L12" s="911"/>
      <c r="M12" s="911"/>
      <c r="N12" s="911"/>
      <c r="O12" s="911"/>
      <c r="P12" s="911"/>
      <c r="Q12" s="911"/>
      <c r="R12" s="90"/>
      <c r="S12" s="90"/>
      <c r="T12" s="390"/>
      <c r="U12" s="390"/>
      <c r="V12" s="93"/>
      <c r="W12" s="93"/>
      <c r="X12" s="93"/>
      <c r="Y12" s="93"/>
      <c r="Z12" s="93"/>
      <c r="AA12" s="93"/>
      <c r="AB12" s="93"/>
    </row>
    <row r="13" spans="1:28" x14ac:dyDescent="0.2">
      <c r="A13" s="64"/>
      <c r="B13" s="57" t="s">
        <v>9</v>
      </c>
      <c r="C13" s="57" t="s">
        <v>4</v>
      </c>
      <c r="D13" s="57" t="s">
        <v>7</v>
      </c>
      <c r="E13" s="57" t="s">
        <v>12</v>
      </c>
      <c r="F13" s="57" t="s">
        <v>5</v>
      </c>
      <c r="G13" s="57" t="s">
        <v>78</v>
      </c>
      <c r="H13" s="57" t="s">
        <v>156</v>
      </c>
      <c r="I13" s="57" t="s">
        <v>157</v>
      </c>
      <c r="J13" s="57" t="s">
        <v>158</v>
      </c>
      <c r="K13" s="57" t="s">
        <v>159</v>
      </c>
      <c r="L13" s="57" t="s">
        <v>160</v>
      </c>
      <c r="M13" s="57" t="s">
        <v>161</v>
      </c>
      <c r="N13" s="57" t="s">
        <v>162</v>
      </c>
      <c r="O13" s="57" t="s">
        <v>163</v>
      </c>
      <c r="P13" s="57" t="s">
        <v>164</v>
      </c>
      <c r="Q13" s="57" t="s">
        <v>165</v>
      </c>
      <c r="R13" s="57" t="s">
        <v>155</v>
      </c>
      <c r="S13" s="57" t="s">
        <v>154</v>
      </c>
      <c r="T13" s="353"/>
      <c r="U13" s="353"/>
      <c r="V13" s="93"/>
      <c r="W13" s="93"/>
      <c r="X13" s="93"/>
      <c r="Y13" s="93"/>
      <c r="Z13" s="93"/>
      <c r="AA13" s="93"/>
      <c r="AB13" s="93"/>
    </row>
    <row r="14" spans="1:28" x14ac:dyDescent="0.2">
      <c r="A14" s="58" t="s">
        <v>152</v>
      </c>
      <c r="B14" s="204">
        <f t="shared" ref="B14:G14" si="0">G44</f>
        <v>69.599999999999994</v>
      </c>
      <c r="C14" s="204">
        <f t="shared" si="0"/>
        <v>71.8</v>
      </c>
      <c r="D14" s="204">
        <f t="shared" si="0"/>
        <v>73.2</v>
      </c>
      <c r="E14" s="204">
        <f t="shared" si="0"/>
        <v>74.5</v>
      </c>
      <c r="F14" s="204">
        <f t="shared" si="0"/>
        <v>75.599999999999994</v>
      </c>
      <c r="G14" s="204">
        <f t="shared" si="0"/>
        <v>74.599999999999994</v>
      </c>
      <c r="H14" s="150">
        <f>G14</f>
        <v>74.599999999999994</v>
      </c>
      <c r="I14" s="150">
        <f t="shared" ref="I14:Q14" si="1">H14+1/9*($S$14-$H14)</f>
        <v>74.811111111111103</v>
      </c>
      <c r="J14" s="150">
        <f t="shared" si="1"/>
        <v>75.022222222222211</v>
      </c>
      <c r="K14" s="150">
        <f t="shared" si="1"/>
        <v>75.23333333333332</v>
      </c>
      <c r="L14" s="150">
        <f t="shared" si="1"/>
        <v>75.444444444444429</v>
      </c>
      <c r="M14" s="150">
        <f t="shared" si="1"/>
        <v>75.655555555555537</v>
      </c>
      <c r="N14" s="150">
        <f t="shared" si="1"/>
        <v>75.866666666666646</v>
      </c>
      <c r="O14" s="150">
        <f t="shared" si="1"/>
        <v>76.077777777777754</v>
      </c>
      <c r="P14" s="150">
        <f t="shared" si="1"/>
        <v>76.288888888888863</v>
      </c>
      <c r="Q14" s="150">
        <f t="shared" si="1"/>
        <v>76.499999999999972</v>
      </c>
      <c r="R14" s="213">
        <v>76.5</v>
      </c>
      <c r="S14" s="58">
        <v>76.5</v>
      </c>
      <c r="T14" s="353"/>
      <c r="U14" s="353"/>
    </row>
    <row r="15" spans="1:28" x14ac:dyDescent="0.2">
      <c r="A15" s="58" t="s">
        <v>153</v>
      </c>
      <c r="B15" s="205">
        <f t="shared" ref="B15:G15" si="2">G19</f>
        <v>68.5</v>
      </c>
      <c r="C15" s="205">
        <f t="shared" si="2"/>
        <v>69.599999999999994</v>
      </c>
      <c r="D15" s="205">
        <f t="shared" si="2"/>
        <v>70.8</v>
      </c>
      <c r="E15" s="205">
        <f t="shared" si="2"/>
        <v>71.900000000000006</v>
      </c>
      <c r="F15" s="205">
        <f t="shared" si="2"/>
        <v>72.7</v>
      </c>
      <c r="G15" s="205">
        <f t="shared" si="2"/>
        <v>71.7</v>
      </c>
      <c r="H15" s="150">
        <f t="shared" ref="H15" si="3">G15</f>
        <v>71.7</v>
      </c>
      <c r="I15" s="150">
        <f t="shared" ref="I15:Q15" si="4">H15+($S$15-$H$15)/9</f>
        <v>72.400000000000006</v>
      </c>
      <c r="J15" s="150">
        <f t="shared" si="4"/>
        <v>73.100000000000009</v>
      </c>
      <c r="K15" s="150">
        <f t="shared" si="4"/>
        <v>73.800000000000011</v>
      </c>
      <c r="L15" s="150">
        <f t="shared" si="4"/>
        <v>74.500000000000014</v>
      </c>
      <c r="M15" s="150">
        <f t="shared" si="4"/>
        <v>75.200000000000017</v>
      </c>
      <c r="N15" s="150">
        <f t="shared" si="4"/>
        <v>75.90000000000002</v>
      </c>
      <c r="O15" s="150">
        <f t="shared" si="4"/>
        <v>76.600000000000023</v>
      </c>
      <c r="P15" s="150">
        <f t="shared" si="4"/>
        <v>77.300000000000026</v>
      </c>
      <c r="Q15" s="150">
        <f t="shared" si="4"/>
        <v>78.000000000000028</v>
      </c>
      <c r="R15" s="346">
        <f>H15+($S$15-$H$15)</f>
        <v>78</v>
      </c>
      <c r="S15" s="58">
        <v>78</v>
      </c>
      <c r="T15" s="353"/>
      <c r="U15" s="353"/>
    </row>
    <row r="16" spans="1:28" x14ac:dyDescent="0.2">
      <c r="I16" s="156"/>
      <c r="J16" s="156"/>
      <c r="K16" s="156"/>
      <c r="L16" s="156"/>
      <c r="M16" s="156"/>
      <c r="N16" s="156"/>
      <c r="O16" s="156"/>
      <c r="P16" s="156"/>
      <c r="Q16" s="156"/>
      <c r="T16" s="353"/>
      <c r="U16" s="353"/>
    </row>
    <row r="17" spans="1:21" x14ac:dyDescent="0.2">
      <c r="A17" s="62"/>
      <c r="B17" s="62"/>
      <c r="C17" s="62"/>
      <c r="D17" s="62"/>
      <c r="E17" s="62"/>
      <c r="F17" s="62"/>
      <c r="G17" s="62"/>
      <c r="H17" s="62"/>
      <c r="I17" s="62"/>
      <c r="J17" s="62"/>
      <c r="K17" s="62"/>
    </row>
    <row r="18" spans="1:21" x14ac:dyDescent="0.2">
      <c r="A18" s="726" t="s">
        <v>55</v>
      </c>
      <c r="B18" s="726" t="s">
        <v>74</v>
      </c>
      <c r="C18" s="726" t="s">
        <v>75</v>
      </c>
      <c r="D18" s="726">
        <v>2012</v>
      </c>
      <c r="E18" s="726" t="s">
        <v>77</v>
      </c>
      <c r="F18" s="726" t="s">
        <v>20</v>
      </c>
      <c r="G18" s="726" t="s">
        <v>9</v>
      </c>
      <c r="H18" s="726" t="s">
        <v>4</v>
      </c>
      <c r="I18" s="726" t="s">
        <v>7</v>
      </c>
      <c r="J18" s="726" t="s">
        <v>12</v>
      </c>
      <c r="K18" s="726" t="s">
        <v>5</v>
      </c>
      <c r="L18" s="730" t="s">
        <v>78</v>
      </c>
      <c r="M18" s="149" t="s">
        <v>402</v>
      </c>
      <c r="N18" s="149" t="s">
        <v>379</v>
      </c>
    </row>
    <row r="19" spans="1:21" x14ac:dyDescent="0.2">
      <c r="A19" s="726" t="s">
        <v>79</v>
      </c>
      <c r="B19" s="728">
        <v>67</v>
      </c>
      <c r="C19" s="728">
        <v>67.099999999999994</v>
      </c>
      <c r="D19" s="728">
        <v>66.900000000000006</v>
      </c>
      <c r="E19" s="728">
        <v>66.7</v>
      </c>
      <c r="F19" s="728">
        <v>67.5</v>
      </c>
      <c r="G19" s="728">
        <v>68.5</v>
      </c>
      <c r="H19" s="728">
        <v>69.599999999999994</v>
      </c>
      <c r="I19" s="728">
        <v>70.8</v>
      </c>
      <c r="J19" s="728">
        <v>71.900000000000006</v>
      </c>
      <c r="K19" s="684">
        <v>72.7</v>
      </c>
      <c r="L19" s="339">
        <v>71.7</v>
      </c>
      <c r="M19" s="149">
        <f>(L19-B19)/10</f>
        <v>0.47000000000000031</v>
      </c>
    </row>
    <row r="20" spans="1:21" x14ac:dyDescent="0.2">
      <c r="A20" s="726" t="s">
        <v>8</v>
      </c>
      <c r="B20" s="728">
        <v>67.599999999999994</v>
      </c>
      <c r="C20" s="728">
        <v>67.3</v>
      </c>
      <c r="D20" s="728">
        <v>67.2</v>
      </c>
      <c r="E20" s="728">
        <v>67.2</v>
      </c>
      <c r="F20" s="728">
        <v>67.3</v>
      </c>
      <c r="G20" s="728">
        <v>67.2</v>
      </c>
      <c r="H20" s="728">
        <v>67.7</v>
      </c>
      <c r="I20" s="728">
        <v>68.5</v>
      </c>
      <c r="J20" s="728">
        <v>69.7</v>
      </c>
      <c r="K20" s="684">
        <v>70.5</v>
      </c>
      <c r="L20" s="339">
        <v>69.7</v>
      </c>
      <c r="M20" s="149">
        <f>(L20-B20)/10</f>
        <v>0.21000000000000085</v>
      </c>
      <c r="N20" s="149">
        <f t="shared" ref="N20:N46" si="5">_xlfn.RANK.EQ(L20,$L$20:$L$46)</f>
        <v>22</v>
      </c>
    </row>
    <row r="21" spans="1:21" x14ac:dyDescent="0.2">
      <c r="A21" s="726" t="s">
        <v>82</v>
      </c>
      <c r="B21" s="728">
        <v>64.099999999999994</v>
      </c>
      <c r="C21" s="728">
        <v>62.3</v>
      </c>
      <c r="D21" s="728">
        <v>62.4</v>
      </c>
      <c r="E21" s="728">
        <v>62.9</v>
      </c>
      <c r="F21" s="728">
        <v>64.400000000000006</v>
      </c>
      <c r="G21" s="728">
        <v>66.5</v>
      </c>
      <c r="H21" s="728">
        <v>67</v>
      </c>
      <c r="I21" s="728">
        <v>70.599999999999994</v>
      </c>
      <c r="J21" s="728">
        <v>71.7</v>
      </c>
      <c r="K21" s="684">
        <v>74.3</v>
      </c>
      <c r="L21" s="339">
        <v>72.7</v>
      </c>
      <c r="M21" s="149">
        <f t="shared" ref="M21:M46" si="6">(L21-B21)/10</f>
        <v>0.86000000000000087</v>
      </c>
      <c r="N21" s="149">
        <f t="shared" si="5"/>
        <v>17</v>
      </c>
      <c r="O21" s="214"/>
      <c r="P21" s="214"/>
      <c r="Q21" s="214"/>
      <c r="R21" s="214"/>
    </row>
    <row r="22" spans="1:21" x14ac:dyDescent="0.2">
      <c r="A22" s="726" t="s">
        <v>83</v>
      </c>
      <c r="B22" s="728">
        <v>70.400000000000006</v>
      </c>
      <c r="C22" s="728">
        <v>70.900000000000006</v>
      </c>
      <c r="D22" s="728">
        <v>71.5</v>
      </c>
      <c r="E22" s="728">
        <v>72.5</v>
      </c>
      <c r="F22" s="728">
        <v>73.5</v>
      </c>
      <c r="G22" s="728">
        <v>74.8</v>
      </c>
      <c r="H22" s="728">
        <v>76.7</v>
      </c>
      <c r="I22" s="728">
        <v>78.5</v>
      </c>
      <c r="J22" s="728">
        <v>79.900000000000006</v>
      </c>
      <c r="K22" s="684">
        <v>80.3</v>
      </c>
      <c r="L22" s="339">
        <v>79.7</v>
      </c>
      <c r="M22" s="149">
        <f t="shared" si="6"/>
        <v>0.92999999999999972</v>
      </c>
      <c r="N22" s="157">
        <f t="shared" si="5"/>
        <v>3</v>
      </c>
      <c r="O22" s="662"/>
    </row>
    <row r="23" spans="1:21" x14ac:dyDescent="0.2">
      <c r="A23" s="726" t="s">
        <v>16</v>
      </c>
      <c r="B23" s="728">
        <v>74.900000000000006</v>
      </c>
      <c r="C23" s="728">
        <v>74.8</v>
      </c>
      <c r="D23" s="728">
        <v>74.3</v>
      </c>
      <c r="E23" s="728">
        <v>74.3</v>
      </c>
      <c r="F23" s="728">
        <v>74.7</v>
      </c>
      <c r="G23" s="728">
        <v>75.400000000000006</v>
      </c>
      <c r="H23" s="728">
        <v>76</v>
      </c>
      <c r="I23" s="728">
        <v>76.599999999999994</v>
      </c>
      <c r="J23" s="728">
        <v>77.5</v>
      </c>
      <c r="K23" s="684">
        <v>78.3</v>
      </c>
      <c r="L23" s="339">
        <v>77.8</v>
      </c>
      <c r="M23" s="149">
        <f t="shared" si="6"/>
        <v>0.28999999999999915</v>
      </c>
      <c r="N23" s="149">
        <f t="shared" si="5"/>
        <v>6</v>
      </c>
      <c r="O23" s="152"/>
    </row>
    <row r="24" spans="1:21" x14ac:dyDescent="0.2">
      <c r="A24" s="726" t="s">
        <v>84</v>
      </c>
      <c r="B24" s="728">
        <v>74</v>
      </c>
      <c r="C24" s="728">
        <v>75.400000000000006</v>
      </c>
      <c r="D24" s="728">
        <v>75.8</v>
      </c>
      <c r="E24" s="728">
        <v>76.3</v>
      </c>
      <c r="F24" s="728">
        <v>76.7</v>
      </c>
      <c r="G24" s="728">
        <v>76.900000000000006</v>
      </c>
      <c r="H24" s="728">
        <v>77.599999999999994</v>
      </c>
      <c r="I24" s="728">
        <v>78.2</v>
      </c>
      <c r="J24" s="728">
        <v>78.900000000000006</v>
      </c>
      <c r="K24" s="684">
        <v>79.599999999999994</v>
      </c>
      <c r="L24" s="339">
        <v>78.3</v>
      </c>
      <c r="M24" s="149">
        <f t="shared" si="6"/>
        <v>0.42999999999999972</v>
      </c>
      <c r="N24" s="149">
        <f t="shared" si="5"/>
        <v>5</v>
      </c>
      <c r="O24" s="216"/>
      <c r="P24" s="152"/>
      <c r="Q24" s="152"/>
      <c r="R24" s="152"/>
      <c r="S24" s="152"/>
      <c r="T24" s="152"/>
      <c r="U24" s="152"/>
    </row>
    <row r="25" spans="1:21" x14ac:dyDescent="0.2">
      <c r="A25" s="726" t="s">
        <v>17</v>
      </c>
      <c r="B25" s="728">
        <v>67.599999999999994</v>
      </c>
      <c r="C25" s="728">
        <v>71</v>
      </c>
      <c r="D25" s="728">
        <v>73.099999999999994</v>
      </c>
      <c r="E25" s="728">
        <v>74.099999999999994</v>
      </c>
      <c r="F25" s="728">
        <v>75</v>
      </c>
      <c r="G25" s="728">
        <v>76.7</v>
      </c>
      <c r="H25" s="728">
        <v>77</v>
      </c>
      <c r="I25" s="728">
        <v>79.2</v>
      </c>
      <c r="J25" s="728">
        <v>79.7</v>
      </c>
      <c r="K25" s="684">
        <v>80.5</v>
      </c>
      <c r="L25" s="339">
        <v>79.099999999999994</v>
      </c>
      <c r="M25" s="149">
        <f t="shared" si="6"/>
        <v>1.1499999999999999</v>
      </c>
      <c r="N25" s="149">
        <f t="shared" si="5"/>
        <v>4</v>
      </c>
      <c r="O25" s="152"/>
      <c r="P25" s="152"/>
      <c r="Q25" s="152"/>
      <c r="R25" s="152"/>
      <c r="S25" s="152"/>
      <c r="T25" s="152"/>
      <c r="U25" s="152"/>
    </row>
    <row r="26" spans="1:21" x14ac:dyDescent="0.2">
      <c r="A26" s="726" t="s">
        <v>25</v>
      </c>
      <c r="B26" s="728">
        <v>65.5</v>
      </c>
      <c r="C26" s="728">
        <v>64.5</v>
      </c>
      <c r="D26" s="728">
        <v>64.5</v>
      </c>
      <c r="E26" s="728">
        <v>66.5</v>
      </c>
      <c r="F26" s="728">
        <v>68.099999999999994</v>
      </c>
      <c r="G26" s="728">
        <v>69.8</v>
      </c>
      <c r="H26" s="728">
        <v>71.3</v>
      </c>
      <c r="I26" s="728">
        <v>72.900000000000006</v>
      </c>
      <c r="J26" s="728">
        <v>74</v>
      </c>
      <c r="K26" s="684">
        <v>75</v>
      </c>
      <c r="L26" s="339">
        <v>72.099999999999994</v>
      </c>
      <c r="M26" s="149">
        <f t="shared" si="6"/>
        <v>0.65999999999999948</v>
      </c>
      <c r="N26" s="149">
        <f t="shared" si="5"/>
        <v>19</v>
      </c>
      <c r="O26" s="152"/>
      <c r="P26" s="152"/>
      <c r="Q26" s="312"/>
      <c r="R26" s="152"/>
      <c r="S26" s="152"/>
      <c r="T26" s="152"/>
      <c r="U26" s="152"/>
    </row>
    <row r="27" spans="1:21" x14ac:dyDescent="0.2">
      <c r="A27" s="726" t="s">
        <v>22</v>
      </c>
      <c r="B27" s="728">
        <v>63.5</v>
      </c>
      <c r="C27" s="728">
        <v>59.3</v>
      </c>
      <c r="D27" s="728">
        <v>54.5</v>
      </c>
      <c r="E27" s="728">
        <v>52.5</v>
      </c>
      <c r="F27" s="728">
        <v>53.1</v>
      </c>
      <c r="G27" s="728">
        <v>54.8</v>
      </c>
      <c r="H27" s="728">
        <v>55.9</v>
      </c>
      <c r="I27" s="728">
        <v>57.4</v>
      </c>
      <c r="J27" s="728">
        <v>59</v>
      </c>
      <c r="K27" s="684">
        <v>60.8</v>
      </c>
      <c r="L27" s="339">
        <v>58.3</v>
      </c>
      <c r="M27" s="149">
        <f t="shared" si="6"/>
        <v>-0.52000000000000024</v>
      </c>
      <c r="N27" s="149">
        <f t="shared" si="5"/>
        <v>27</v>
      </c>
      <c r="O27" s="152"/>
      <c r="P27" s="152"/>
      <c r="Q27" s="152"/>
      <c r="R27" s="152"/>
      <c r="S27" s="152"/>
      <c r="T27" s="152"/>
      <c r="U27" s="152"/>
    </row>
    <row r="28" spans="1:21" x14ac:dyDescent="0.2">
      <c r="A28" s="726" t="s">
        <v>41</v>
      </c>
      <c r="B28" s="728">
        <v>62.8</v>
      </c>
      <c r="C28" s="728">
        <v>62</v>
      </c>
      <c r="D28" s="728">
        <v>59.6</v>
      </c>
      <c r="E28" s="728">
        <v>58.6</v>
      </c>
      <c r="F28" s="728">
        <v>59.9</v>
      </c>
      <c r="G28" s="728">
        <v>62</v>
      </c>
      <c r="H28" s="728">
        <v>63.9</v>
      </c>
      <c r="I28" s="728">
        <v>65.5</v>
      </c>
      <c r="J28" s="728">
        <v>67</v>
      </c>
      <c r="K28" s="684">
        <v>68</v>
      </c>
      <c r="L28" s="339">
        <v>65.7</v>
      </c>
      <c r="M28" s="149">
        <f t="shared" si="6"/>
        <v>0.29000000000000059</v>
      </c>
      <c r="N28" s="149">
        <f t="shared" si="5"/>
        <v>24</v>
      </c>
      <c r="O28" s="152"/>
      <c r="P28" s="152"/>
      <c r="Q28" s="152"/>
      <c r="R28" s="152"/>
      <c r="S28" s="152"/>
      <c r="T28" s="152"/>
      <c r="U28" s="152"/>
    </row>
    <row r="29" spans="1:21" x14ac:dyDescent="0.2">
      <c r="A29" s="726" t="s">
        <v>19</v>
      </c>
      <c r="B29" s="728">
        <v>69.599999999999994</v>
      </c>
      <c r="C29" s="728">
        <v>69.5</v>
      </c>
      <c r="D29" s="728">
        <v>69.7</v>
      </c>
      <c r="E29" s="728">
        <v>69.7</v>
      </c>
      <c r="F29" s="728">
        <v>70</v>
      </c>
      <c r="G29" s="728">
        <v>70.3</v>
      </c>
      <c r="H29" s="728">
        <v>70.7</v>
      </c>
      <c r="I29" s="728">
        <v>71.3</v>
      </c>
      <c r="J29" s="728">
        <v>72</v>
      </c>
      <c r="K29" s="684">
        <v>72.3</v>
      </c>
      <c r="L29" s="339">
        <v>72.099999999999994</v>
      </c>
      <c r="M29" s="149">
        <f t="shared" si="6"/>
        <v>0.25</v>
      </c>
      <c r="N29" s="149">
        <f t="shared" si="5"/>
        <v>19</v>
      </c>
      <c r="O29" s="152"/>
      <c r="P29" s="152"/>
      <c r="Q29" s="152"/>
      <c r="R29" s="152"/>
      <c r="S29" s="152"/>
      <c r="T29" s="152"/>
      <c r="U29" s="152"/>
    </row>
    <row r="30" spans="1:21" x14ac:dyDescent="0.2">
      <c r="A30" s="726" t="s">
        <v>85</v>
      </c>
      <c r="B30" s="728">
        <v>62.1</v>
      </c>
      <c r="C30" s="728">
        <v>59.8</v>
      </c>
      <c r="D30" s="728">
        <v>58.1</v>
      </c>
      <c r="E30" s="728">
        <v>57.2</v>
      </c>
      <c r="F30" s="728">
        <v>59.2</v>
      </c>
      <c r="G30" s="728">
        <v>60.6</v>
      </c>
      <c r="H30" s="728">
        <v>61.4</v>
      </c>
      <c r="I30" s="728">
        <v>63.6</v>
      </c>
      <c r="J30" s="728">
        <v>65.2</v>
      </c>
      <c r="K30" s="684">
        <v>66.7</v>
      </c>
      <c r="L30" s="339">
        <v>66.900000000000006</v>
      </c>
      <c r="M30" s="149">
        <f t="shared" si="6"/>
        <v>0.48000000000000043</v>
      </c>
      <c r="N30" s="149">
        <f t="shared" si="5"/>
        <v>23</v>
      </c>
      <c r="O30" s="152"/>
      <c r="P30" s="152"/>
      <c r="Q30" s="152"/>
      <c r="R30" s="152"/>
      <c r="S30" s="152"/>
      <c r="T30" s="152"/>
      <c r="U30" s="152"/>
    </row>
    <row r="31" spans="1:21" x14ac:dyDescent="0.2">
      <c r="A31" s="726" t="s">
        <v>27</v>
      </c>
      <c r="B31" s="728">
        <v>60.5</v>
      </c>
      <c r="C31" s="728">
        <v>60.5</v>
      </c>
      <c r="D31" s="728">
        <v>60.2</v>
      </c>
      <c r="E31" s="728">
        <v>59.1</v>
      </c>
      <c r="F31" s="728">
        <v>59.5</v>
      </c>
      <c r="G31" s="728">
        <v>60.2</v>
      </c>
      <c r="H31" s="728">
        <v>61.4</v>
      </c>
      <c r="I31" s="728">
        <v>62.3</v>
      </c>
      <c r="J31" s="728">
        <v>63</v>
      </c>
      <c r="K31" s="684">
        <v>63.5</v>
      </c>
      <c r="L31" s="339">
        <v>61.9</v>
      </c>
      <c r="M31" s="149">
        <f t="shared" si="6"/>
        <v>0.13999999999999985</v>
      </c>
      <c r="N31" s="149">
        <f t="shared" si="5"/>
        <v>26</v>
      </c>
      <c r="O31" s="152"/>
      <c r="P31" s="152"/>
      <c r="Q31" s="152"/>
      <c r="R31" s="152"/>
      <c r="S31" s="216"/>
      <c r="T31" s="152"/>
      <c r="U31" s="152"/>
    </row>
    <row r="32" spans="1:21" x14ac:dyDescent="0.2">
      <c r="A32" s="726" t="s">
        <v>86</v>
      </c>
      <c r="B32" s="728">
        <v>75</v>
      </c>
      <c r="C32" s="728">
        <v>73.400000000000006</v>
      </c>
      <c r="D32" s="728">
        <v>70.2</v>
      </c>
      <c r="E32" s="728">
        <v>67.2</v>
      </c>
      <c r="F32" s="728">
        <v>67.599999999999994</v>
      </c>
      <c r="G32" s="728">
        <v>67.900000000000006</v>
      </c>
      <c r="H32" s="728">
        <v>68.7</v>
      </c>
      <c r="I32" s="728">
        <v>70.8</v>
      </c>
      <c r="J32" s="728">
        <v>73.900000000000006</v>
      </c>
      <c r="K32" s="684">
        <v>75.7</v>
      </c>
      <c r="L32" s="339">
        <v>74.900000000000006</v>
      </c>
      <c r="M32" s="149">
        <f t="shared" si="6"/>
        <v>-9.9999999999994312E-3</v>
      </c>
      <c r="N32" s="149">
        <f t="shared" si="5"/>
        <v>12</v>
      </c>
      <c r="O32" s="152"/>
      <c r="P32" s="152"/>
      <c r="Q32" s="152"/>
      <c r="R32" s="152"/>
      <c r="S32" s="152"/>
      <c r="T32" s="152"/>
      <c r="U32" s="152"/>
    </row>
    <row r="33" spans="1:28" x14ac:dyDescent="0.2">
      <c r="A33" s="726" t="s">
        <v>30</v>
      </c>
      <c r="B33" s="728">
        <v>63.9</v>
      </c>
      <c r="C33" s="728">
        <v>66.099999999999994</v>
      </c>
      <c r="D33" s="728">
        <v>67.900000000000006</v>
      </c>
      <c r="E33" s="728">
        <v>69.5</v>
      </c>
      <c r="F33" s="728">
        <v>70.599999999999994</v>
      </c>
      <c r="G33" s="728">
        <v>72.5</v>
      </c>
      <c r="H33" s="728">
        <v>73</v>
      </c>
      <c r="I33" s="728">
        <v>74.599999999999994</v>
      </c>
      <c r="J33" s="728">
        <v>76.8</v>
      </c>
      <c r="K33" s="684">
        <v>77.3</v>
      </c>
      <c r="L33" s="339">
        <v>76.900000000000006</v>
      </c>
      <c r="M33" s="149">
        <f t="shared" si="6"/>
        <v>1.3000000000000007</v>
      </c>
      <c r="N33" s="149">
        <f t="shared" si="5"/>
        <v>9</v>
      </c>
      <c r="O33" s="152"/>
    </row>
    <row r="34" spans="1:28" x14ac:dyDescent="0.2">
      <c r="A34" s="726" t="s">
        <v>31</v>
      </c>
      <c r="B34" s="728">
        <v>64.3</v>
      </c>
      <c r="C34" s="728">
        <v>66.900000000000006</v>
      </c>
      <c r="D34" s="728">
        <v>68.5</v>
      </c>
      <c r="E34" s="728">
        <v>69.900000000000006</v>
      </c>
      <c r="F34" s="728">
        <v>71.8</v>
      </c>
      <c r="G34" s="728">
        <v>73.3</v>
      </c>
      <c r="H34" s="728">
        <v>75.2</v>
      </c>
      <c r="I34" s="728">
        <v>76</v>
      </c>
      <c r="J34" s="728">
        <v>77.8</v>
      </c>
      <c r="K34" s="684">
        <v>78.2</v>
      </c>
      <c r="L34" s="339">
        <v>76.7</v>
      </c>
      <c r="M34" s="149">
        <f t="shared" si="6"/>
        <v>1.2400000000000007</v>
      </c>
      <c r="N34" s="149">
        <f t="shared" si="5"/>
        <v>10</v>
      </c>
      <c r="O34" s="152"/>
      <c r="S34" s="93"/>
      <c r="T34" s="93"/>
      <c r="U34" s="93"/>
      <c r="V34" s="93"/>
      <c r="W34" s="93"/>
      <c r="X34" s="93"/>
      <c r="Y34" s="93"/>
      <c r="Z34" s="93"/>
      <c r="AA34" s="93"/>
      <c r="AB34" s="93"/>
    </row>
    <row r="35" spans="1:28" x14ac:dyDescent="0.2">
      <c r="A35" s="726" t="s">
        <v>32</v>
      </c>
      <c r="B35" s="728">
        <v>70.7</v>
      </c>
      <c r="C35" s="728">
        <v>70.099999999999994</v>
      </c>
      <c r="D35" s="728">
        <v>71.400000000000006</v>
      </c>
      <c r="E35" s="728">
        <v>71.099999999999994</v>
      </c>
      <c r="F35" s="728">
        <v>72.099999999999994</v>
      </c>
      <c r="G35" s="728">
        <v>70.900000000000006</v>
      </c>
      <c r="H35" s="728">
        <v>70.7</v>
      </c>
      <c r="I35" s="728">
        <v>71.5</v>
      </c>
      <c r="J35" s="728">
        <v>72.099999999999994</v>
      </c>
      <c r="K35" s="684">
        <v>72.8</v>
      </c>
      <c r="L35" s="339">
        <v>72.099999999999994</v>
      </c>
      <c r="M35" s="149">
        <f t="shared" si="6"/>
        <v>0.13999999999999915</v>
      </c>
      <c r="N35" s="149">
        <f t="shared" si="5"/>
        <v>19</v>
      </c>
      <c r="O35" s="152"/>
      <c r="S35" s="93"/>
      <c r="T35" s="93"/>
      <c r="U35" s="93"/>
      <c r="V35" s="93"/>
      <c r="W35" s="93"/>
      <c r="X35" s="93"/>
      <c r="Y35" s="93"/>
      <c r="Z35" s="93"/>
      <c r="AA35" s="93"/>
      <c r="AB35" s="93"/>
    </row>
    <row r="36" spans="1:28" x14ac:dyDescent="0.2">
      <c r="A36" s="726" t="s">
        <v>23</v>
      </c>
      <c r="B36" s="728">
        <v>62.2</v>
      </c>
      <c r="C36" s="728">
        <v>62.8</v>
      </c>
      <c r="D36" s="728">
        <v>63.8</v>
      </c>
      <c r="E36" s="728">
        <v>65.2</v>
      </c>
      <c r="F36" s="728">
        <v>68.7</v>
      </c>
      <c r="G36" s="728">
        <v>70.900000000000006</v>
      </c>
      <c r="H36" s="728">
        <v>73.7</v>
      </c>
      <c r="I36" s="728">
        <v>75.400000000000006</v>
      </c>
      <c r="J36" s="728">
        <v>76.7</v>
      </c>
      <c r="K36" s="684">
        <v>77.599999999999994</v>
      </c>
      <c r="L36" s="339">
        <v>77.5</v>
      </c>
      <c r="M36" s="149">
        <f t="shared" si="6"/>
        <v>1.5299999999999998</v>
      </c>
      <c r="N36" s="149">
        <f t="shared" si="5"/>
        <v>7</v>
      </c>
      <c r="O36" s="152"/>
      <c r="S36" s="93"/>
      <c r="T36" s="93"/>
      <c r="U36" s="93"/>
      <c r="V36" s="93"/>
      <c r="W36" s="93"/>
      <c r="X36" s="93"/>
      <c r="Y36" s="93"/>
      <c r="Z36" s="93"/>
      <c r="AA36" s="93"/>
      <c r="AB36" s="93"/>
    </row>
    <row r="37" spans="1:28" x14ac:dyDescent="0.2">
      <c r="A37" s="726" t="s">
        <v>87</v>
      </c>
      <c r="B37" s="728">
        <v>60.1</v>
      </c>
      <c r="C37" s="728">
        <v>61.6</v>
      </c>
      <c r="D37" s="728">
        <v>63.9</v>
      </c>
      <c r="E37" s="728">
        <v>66.2</v>
      </c>
      <c r="F37" s="728">
        <v>67.900000000000006</v>
      </c>
      <c r="G37" s="728">
        <v>69</v>
      </c>
      <c r="H37" s="728">
        <v>71.099999999999994</v>
      </c>
      <c r="I37" s="728">
        <v>73</v>
      </c>
      <c r="J37" s="728">
        <v>75.5</v>
      </c>
      <c r="K37" s="684">
        <v>76.8</v>
      </c>
      <c r="L37" s="339">
        <v>77.3</v>
      </c>
      <c r="M37" s="149">
        <f t="shared" si="6"/>
        <v>1.7199999999999995</v>
      </c>
      <c r="N37" s="149">
        <f t="shared" si="5"/>
        <v>8</v>
      </c>
      <c r="O37" s="152"/>
      <c r="S37" s="426"/>
      <c r="T37" s="426"/>
      <c r="U37" s="93"/>
      <c r="V37" s="93"/>
      <c r="W37" s="93"/>
      <c r="X37" s="93"/>
      <c r="Y37" s="93"/>
      <c r="Z37" s="93"/>
      <c r="AA37" s="93"/>
      <c r="AB37" s="93"/>
    </row>
    <row r="38" spans="1:28" x14ac:dyDescent="0.2">
      <c r="A38" s="726" t="s">
        <v>34</v>
      </c>
      <c r="B38" s="728">
        <v>76.2</v>
      </c>
      <c r="C38" s="728">
        <v>76.400000000000006</v>
      </c>
      <c r="D38" s="728">
        <v>76.599999999999994</v>
      </c>
      <c r="E38" s="728">
        <v>75.900000000000006</v>
      </c>
      <c r="F38" s="728">
        <v>75.400000000000006</v>
      </c>
      <c r="G38" s="728">
        <v>76.400000000000006</v>
      </c>
      <c r="H38" s="728">
        <v>77.099999999999994</v>
      </c>
      <c r="I38" s="728">
        <v>78</v>
      </c>
      <c r="J38" s="728">
        <v>79.2</v>
      </c>
      <c r="K38" s="684">
        <v>80.099999999999994</v>
      </c>
      <c r="L38" s="339">
        <v>80</v>
      </c>
      <c r="M38" s="149">
        <f t="shared" si="6"/>
        <v>0.37999999999999973</v>
      </c>
      <c r="N38" s="149">
        <f t="shared" si="5"/>
        <v>2</v>
      </c>
      <c r="O38" s="152"/>
      <c r="S38" s="353"/>
      <c r="T38" s="353"/>
      <c r="U38" s="93"/>
      <c r="V38" s="93"/>
      <c r="W38" s="93"/>
      <c r="X38" s="93"/>
      <c r="Y38" s="93"/>
      <c r="Z38" s="93"/>
      <c r="AA38" s="93"/>
      <c r="AB38" s="93"/>
    </row>
    <row r="39" spans="1:28" x14ac:dyDescent="0.2">
      <c r="A39" s="726" t="s">
        <v>6</v>
      </c>
      <c r="B39" s="728">
        <v>73.900000000000006</v>
      </c>
      <c r="C39" s="728">
        <v>74.2</v>
      </c>
      <c r="D39" s="728">
        <v>74.400000000000006</v>
      </c>
      <c r="E39" s="728">
        <v>74.599999999999994</v>
      </c>
      <c r="F39" s="728">
        <v>74.2</v>
      </c>
      <c r="G39" s="728">
        <v>74.3</v>
      </c>
      <c r="H39" s="728">
        <v>74.8</v>
      </c>
      <c r="I39" s="728">
        <v>75.400000000000006</v>
      </c>
      <c r="J39" s="728">
        <v>76.2</v>
      </c>
      <c r="K39" s="684">
        <v>76.8</v>
      </c>
      <c r="L39" s="339">
        <v>74.8</v>
      </c>
      <c r="M39" s="149">
        <f t="shared" si="6"/>
        <v>8.999999999999915E-2</v>
      </c>
      <c r="N39" s="149">
        <f t="shared" si="5"/>
        <v>13</v>
      </c>
      <c r="O39" s="152"/>
      <c r="S39" s="353"/>
      <c r="T39" s="353"/>
      <c r="U39" s="93"/>
      <c r="V39" s="93"/>
      <c r="W39" s="93"/>
      <c r="X39" s="93"/>
      <c r="Y39" s="93"/>
      <c r="Z39" s="93"/>
      <c r="AA39" s="93"/>
      <c r="AB39" s="93"/>
    </row>
    <row r="40" spans="1:28" x14ac:dyDescent="0.2">
      <c r="A40" s="726" t="s">
        <v>37</v>
      </c>
      <c r="B40" s="728">
        <v>62.2</v>
      </c>
      <c r="C40" s="728">
        <v>62.5</v>
      </c>
      <c r="D40" s="728">
        <v>62.9</v>
      </c>
      <c r="E40" s="728">
        <v>63.2</v>
      </c>
      <c r="F40" s="728">
        <v>64.900000000000006</v>
      </c>
      <c r="G40" s="728">
        <v>66.3</v>
      </c>
      <c r="H40" s="728">
        <v>68.2</v>
      </c>
      <c r="I40" s="728">
        <v>70</v>
      </c>
      <c r="J40" s="728">
        <v>71.400000000000006</v>
      </c>
      <c r="K40" s="684">
        <v>72.3</v>
      </c>
      <c r="L40" s="339">
        <v>72.7</v>
      </c>
      <c r="M40" s="149">
        <f t="shared" si="6"/>
        <v>1.05</v>
      </c>
      <c r="N40" s="149">
        <f t="shared" si="5"/>
        <v>17</v>
      </c>
      <c r="O40" s="152"/>
      <c r="S40" s="353"/>
      <c r="T40" s="353"/>
      <c r="U40" s="93"/>
      <c r="V40" s="93"/>
      <c r="W40" s="93"/>
      <c r="X40" s="93"/>
      <c r="Y40" s="93"/>
      <c r="Z40" s="93"/>
      <c r="AA40" s="93"/>
      <c r="AB40" s="93"/>
    </row>
    <row r="41" spans="1:28" x14ac:dyDescent="0.2">
      <c r="A41" s="726" t="s">
        <v>38</v>
      </c>
      <c r="B41" s="728">
        <v>66.900000000000006</v>
      </c>
      <c r="C41" s="728">
        <v>66.7</v>
      </c>
      <c r="D41" s="728">
        <v>64</v>
      </c>
      <c r="E41" s="728">
        <v>63.4</v>
      </c>
      <c r="F41" s="728">
        <v>66.099999999999994</v>
      </c>
      <c r="G41" s="728">
        <v>67.900000000000006</v>
      </c>
      <c r="H41" s="728">
        <v>69.5</v>
      </c>
      <c r="I41" s="728">
        <v>72.5</v>
      </c>
      <c r="J41" s="728">
        <v>74.7</v>
      </c>
      <c r="K41" s="684">
        <v>75.5</v>
      </c>
      <c r="L41" s="339">
        <v>74.2</v>
      </c>
      <c r="M41" s="149">
        <f t="shared" si="6"/>
        <v>0.72999999999999976</v>
      </c>
      <c r="N41" s="149">
        <f t="shared" si="5"/>
        <v>16</v>
      </c>
      <c r="O41" s="152"/>
      <c r="S41" s="353"/>
      <c r="T41" s="353"/>
      <c r="U41" s="93"/>
      <c r="V41" s="93"/>
      <c r="W41" s="93"/>
      <c r="X41" s="93"/>
      <c r="Y41" s="93"/>
      <c r="Z41" s="93"/>
      <c r="AA41" s="93"/>
      <c r="AB41" s="93"/>
    </row>
    <row r="42" spans="1:28" x14ac:dyDescent="0.2">
      <c r="A42" s="726" t="s">
        <v>88</v>
      </c>
      <c r="B42" s="728">
        <v>56.3</v>
      </c>
      <c r="C42" s="728">
        <v>56</v>
      </c>
      <c r="D42" s="728">
        <v>56.8</v>
      </c>
      <c r="E42" s="728">
        <v>56.9</v>
      </c>
      <c r="F42" s="728">
        <v>58</v>
      </c>
      <c r="G42" s="728">
        <v>59.2</v>
      </c>
      <c r="H42" s="728">
        <v>60.3</v>
      </c>
      <c r="I42" s="728">
        <v>62.7</v>
      </c>
      <c r="J42" s="728">
        <v>63.9</v>
      </c>
      <c r="K42" s="684">
        <v>65.099999999999994</v>
      </c>
      <c r="L42" s="339">
        <v>65.2</v>
      </c>
      <c r="M42" s="149">
        <f t="shared" si="6"/>
        <v>0.89000000000000057</v>
      </c>
      <c r="N42" s="149">
        <f t="shared" si="5"/>
        <v>25</v>
      </c>
      <c r="O42" s="152"/>
      <c r="S42" s="353"/>
      <c r="T42" s="353"/>
      <c r="U42" s="93"/>
      <c r="V42" s="93"/>
      <c r="W42" s="93"/>
      <c r="X42" s="93"/>
      <c r="Y42" s="93"/>
      <c r="Z42" s="93"/>
      <c r="AA42" s="93"/>
      <c r="AB42" s="93"/>
    </row>
    <row r="43" spans="1:28" x14ac:dyDescent="0.2">
      <c r="A43" s="726" t="s">
        <v>40</v>
      </c>
      <c r="B43" s="728">
        <v>69.7</v>
      </c>
      <c r="C43" s="728">
        <v>67.8</v>
      </c>
      <c r="D43" s="728">
        <v>67.8</v>
      </c>
      <c r="E43" s="728">
        <v>66.7</v>
      </c>
      <c r="F43" s="728">
        <v>67.3</v>
      </c>
      <c r="G43" s="728">
        <v>68.599999999999994</v>
      </c>
      <c r="H43" s="728">
        <v>69.5</v>
      </c>
      <c r="I43" s="728">
        <v>72.900000000000006</v>
      </c>
      <c r="J43" s="728">
        <v>74.900000000000006</v>
      </c>
      <c r="K43" s="684">
        <v>75.900000000000006</v>
      </c>
      <c r="L43" s="339">
        <v>74.8</v>
      </c>
      <c r="M43" s="149">
        <f t="shared" si="6"/>
        <v>0.50999999999999945</v>
      </c>
      <c r="N43" s="149">
        <f t="shared" si="5"/>
        <v>13</v>
      </c>
      <c r="O43" s="152"/>
      <c r="S43" s="93"/>
      <c r="T43" s="93"/>
      <c r="U43" s="93"/>
      <c r="V43" s="93"/>
      <c r="W43" s="93"/>
      <c r="X43" s="93"/>
      <c r="Y43" s="93"/>
      <c r="Z43" s="93"/>
      <c r="AA43" s="93"/>
      <c r="AB43" s="93"/>
    </row>
    <row r="44" spans="1:28" x14ac:dyDescent="0.2">
      <c r="A44" s="726" t="s">
        <v>89</v>
      </c>
      <c r="B44" s="728">
        <v>66.5</v>
      </c>
      <c r="C44" s="728">
        <v>66.8</v>
      </c>
      <c r="D44" s="728">
        <v>66.900000000000006</v>
      </c>
      <c r="E44" s="728">
        <v>66.900000000000006</v>
      </c>
      <c r="F44" s="728">
        <v>67.8</v>
      </c>
      <c r="G44" s="728">
        <v>69.599999999999994</v>
      </c>
      <c r="H44" s="728">
        <v>71.8</v>
      </c>
      <c r="I44" s="728">
        <v>73.2</v>
      </c>
      <c r="J44" s="728">
        <v>74.5</v>
      </c>
      <c r="K44" s="684">
        <v>75.599999999999994</v>
      </c>
      <c r="L44" s="339">
        <v>74.599999999999994</v>
      </c>
      <c r="M44" s="149">
        <f t="shared" si="6"/>
        <v>0.80999999999999939</v>
      </c>
      <c r="N44" s="149">
        <f t="shared" si="5"/>
        <v>15</v>
      </c>
      <c r="O44" s="152"/>
      <c r="S44" s="93"/>
      <c r="T44" s="93"/>
      <c r="U44" s="93"/>
      <c r="V44" s="93"/>
      <c r="W44" s="93"/>
      <c r="X44" s="93"/>
      <c r="Y44" s="93"/>
      <c r="Z44" s="93"/>
      <c r="AA44" s="93"/>
      <c r="AB44" s="93"/>
    </row>
    <row r="45" spans="1:28" x14ac:dyDescent="0.2">
      <c r="A45" s="726" t="s">
        <v>18</v>
      </c>
      <c r="B45" s="728">
        <v>71.900000000000006</v>
      </c>
      <c r="C45" s="728">
        <v>72.7</v>
      </c>
      <c r="D45" s="728">
        <v>73</v>
      </c>
      <c r="E45" s="728">
        <v>72.5</v>
      </c>
      <c r="F45" s="728">
        <v>72.2</v>
      </c>
      <c r="G45" s="728">
        <v>71.8</v>
      </c>
      <c r="H45" s="728">
        <v>72.400000000000006</v>
      </c>
      <c r="I45" s="728">
        <v>73.2</v>
      </c>
      <c r="J45" s="728">
        <v>75.3</v>
      </c>
      <c r="K45" s="684">
        <v>76.2</v>
      </c>
      <c r="L45" s="339">
        <v>75.5</v>
      </c>
      <c r="M45" s="149">
        <f t="shared" si="6"/>
        <v>0.35999999999999943</v>
      </c>
      <c r="N45" s="149">
        <f t="shared" si="5"/>
        <v>11</v>
      </c>
      <c r="O45" s="152"/>
      <c r="S45" s="390"/>
      <c r="T45" s="390"/>
      <c r="U45" s="390"/>
      <c r="V45" s="390"/>
      <c r="W45" s="390"/>
      <c r="X45" s="390"/>
      <c r="Y45" s="93"/>
      <c r="Z45" s="93"/>
      <c r="AA45" s="93"/>
      <c r="AB45" s="93"/>
    </row>
    <row r="46" spans="1:28" x14ac:dyDescent="0.2">
      <c r="A46" s="726" t="s">
        <v>42</v>
      </c>
      <c r="B46" s="731">
        <v>78.099999999999994</v>
      </c>
      <c r="C46" s="731">
        <v>79.400000000000006</v>
      </c>
      <c r="D46" s="731">
        <v>79.400000000000006</v>
      </c>
      <c r="E46" s="731">
        <v>79.8</v>
      </c>
      <c r="F46" s="731">
        <v>80</v>
      </c>
      <c r="G46" s="731">
        <v>80.5</v>
      </c>
      <c r="H46" s="731">
        <v>81.2</v>
      </c>
      <c r="I46" s="731">
        <v>81.8</v>
      </c>
      <c r="J46" s="731">
        <v>82.4</v>
      </c>
      <c r="K46" s="732">
        <v>82.1</v>
      </c>
      <c r="L46" s="339">
        <v>80.8</v>
      </c>
      <c r="M46" s="178">
        <f t="shared" si="6"/>
        <v>0.2700000000000003</v>
      </c>
      <c r="N46" s="149">
        <f t="shared" si="5"/>
        <v>1</v>
      </c>
      <c r="O46" s="152"/>
      <c r="S46" s="353"/>
      <c r="T46" s="353"/>
      <c r="U46" s="353"/>
      <c r="V46" s="353"/>
      <c r="W46" s="353"/>
      <c r="X46" s="353"/>
      <c r="Y46" s="93"/>
      <c r="Z46" s="93"/>
      <c r="AA46" s="93"/>
      <c r="AB46" s="93"/>
    </row>
    <row r="47" spans="1:28" x14ac:dyDescent="0.2">
      <c r="A47" s="327" t="s">
        <v>433</v>
      </c>
      <c r="B47" s="407">
        <f>AVERAGE(B20:B46)</f>
        <v>67.425925925925938</v>
      </c>
      <c r="C47" s="423">
        <f>AVERAGE(C20:C46)</f>
        <v>67.433333333333337</v>
      </c>
      <c r="D47" s="423">
        <f t="shared" ref="D47:M47" si="7">AVERAGE(D20:D46)</f>
        <v>67.348148148148155</v>
      </c>
      <c r="E47" s="423">
        <f t="shared" si="7"/>
        <v>67.403703703703727</v>
      </c>
      <c r="F47" s="423">
        <f t="shared" si="7"/>
        <v>68.370370370370381</v>
      </c>
      <c r="G47" s="423">
        <f t="shared" si="7"/>
        <v>69.418518518518511</v>
      </c>
      <c r="H47" s="423">
        <f t="shared" si="7"/>
        <v>70.511111111111106</v>
      </c>
      <c r="I47" s="423">
        <f t="shared" si="7"/>
        <v>72.059259259259278</v>
      </c>
      <c r="J47" s="423">
        <f t="shared" si="7"/>
        <v>73.440740740740765</v>
      </c>
      <c r="K47" s="423">
        <f t="shared" si="7"/>
        <v>74.362962962962939</v>
      </c>
      <c r="L47" s="423">
        <f t="shared" si="7"/>
        <v>73.418518518518511</v>
      </c>
      <c r="M47" s="729">
        <f t="shared" si="7"/>
        <v>0.59925925925925916</v>
      </c>
      <c r="N47" s="315"/>
      <c r="S47" s="93"/>
      <c r="T47" s="93"/>
      <c r="U47" s="93"/>
      <c r="V47" s="93"/>
      <c r="W47" s="93"/>
      <c r="X47" s="93"/>
      <c r="Y47" s="93"/>
      <c r="Z47" s="93"/>
      <c r="AA47" s="93"/>
      <c r="AB47" s="93"/>
    </row>
    <row r="48" spans="1:28" x14ac:dyDescent="0.2">
      <c r="A48" s="327" t="s">
        <v>435</v>
      </c>
      <c r="B48" s="407">
        <f t="shared" ref="B48" si="8">STDEV(B20:B46)</f>
        <v>5.6232752974778926</v>
      </c>
      <c r="C48" s="406">
        <f>STDEV(C20:C46)</f>
        <v>6.0040371033548388</v>
      </c>
      <c r="D48" s="406">
        <f t="shared" ref="D48:L48" si="9">STDEV(D20:D46)</f>
        <v>6.4325117937869329</v>
      </c>
      <c r="E48" s="406">
        <f t="shared" si="9"/>
        <v>6.7243805251705853</v>
      </c>
      <c r="F48" s="406">
        <f t="shared" si="9"/>
        <v>6.3795234217235288</v>
      </c>
      <c r="G48" s="406">
        <f t="shared" si="9"/>
        <v>6.1054853670246052</v>
      </c>
      <c r="H48" s="406">
        <f t="shared" si="9"/>
        <v>6.012316418648366</v>
      </c>
      <c r="I48" s="406">
        <f t="shared" si="9"/>
        <v>5.7652979947840493</v>
      </c>
      <c r="J48" s="406">
        <f t="shared" si="9"/>
        <v>5.7016366920964883</v>
      </c>
      <c r="K48" s="406">
        <f t="shared" si="9"/>
        <v>5.4699281494471164</v>
      </c>
      <c r="L48" s="406">
        <f t="shared" si="9"/>
        <v>5.6516190353559503</v>
      </c>
      <c r="M48" s="333">
        <f t="shared" ref="M48" si="10">STDEV(M20:M46)</f>
        <v>0.5148556625660764</v>
      </c>
      <c r="T48" s="353"/>
      <c r="U48" s="353"/>
    </row>
    <row r="49" spans="1:26" x14ac:dyDescent="0.2">
      <c r="A49" s="327" t="s">
        <v>436</v>
      </c>
      <c r="B49" s="407">
        <f t="shared" ref="B49:M49" si="11">B47-3*B48</f>
        <v>50.556100033492257</v>
      </c>
      <c r="C49" s="406">
        <f>C47-3*C48</f>
        <v>49.421222023268825</v>
      </c>
      <c r="D49" s="406">
        <f t="shared" si="11"/>
        <v>48.050612766787353</v>
      </c>
      <c r="E49" s="406">
        <f t="shared" si="11"/>
        <v>47.23056212819197</v>
      </c>
      <c r="F49" s="406">
        <f t="shared" si="11"/>
        <v>49.231800105199795</v>
      </c>
      <c r="G49" s="406">
        <f t="shared" si="11"/>
        <v>51.102062417444699</v>
      </c>
      <c r="H49" s="406">
        <f t="shared" si="11"/>
        <v>52.47416185516601</v>
      </c>
      <c r="I49" s="406">
        <f t="shared" si="11"/>
        <v>54.76336527490713</v>
      </c>
      <c r="J49" s="406">
        <f t="shared" si="11"/>
        <v>56.335830664451301</v>
      </c>
      <c r="K49" s="406">
        <f t="shared" si="11"/>
        <v>57.953178514621591</v>
      </c>
      <c r="L49" s="406">
        <f t="shared" si="11"/>
        <v>56.463661412450662</v>
      </c>
      <c r="M49" s="333">
        <f t="shared" si="11"/>
        <v>-0.94530772843896993</v>
      </c>
      <c r="O49" s="101"/>
      <c r="P49" s="93"/>
      <c r="Q49" s="93"/>
      <c r="R49" s="93"/>
      <c r="S49" s="353"/>
      <c r="T49" s="353"/>
      <c r="U49" s="353"/>
      <c r="V49" s="93"/>
      <c r="W49" s="93"/>
      <c r="X49" s="93"/>
      <c r="Y49" s="93"/>
      <c r="Z49" s="93"/>
    </row>
    <row r="50" spans="1:26" x14ac:dyDescent="0.2">
      <c r="A50" s="327" t="s">
        <v>437</v>
      </c>
      <c r="B50" s="407">
        <f t="shared" ref="B50" si="12">B47+3*B48</f>
        <v>84.295751818359619</v>
      </c>
      <c r="C50" s="407">
        <f>C47+3*C48</f>
        <v>85.445444643397849</v>
      </c>
      <c r="D50" s="407">
        <f t="shared" ref="D50:L50" si="13">D47+3*D48</f>
        <v>86.645683529508958</v>
      </c>
      <c r="E50" s="407">
        <f t="shared" si="13"/>
        <v>87.57684527921549</v>
      </c>
      <c r="F50" s="407">
        <f t="shared" si="13"/>
        <v>87.508940635540966</v>
      </c>
      <c r="G50" s="407">
        <f t="shared" si="13"/>
        <v>87.734974619592322</v>
      </c>
      <c r="H50" s="407">
        <f t="shared" si="13"/>
        <v>88.548060367056195</v>
      </c>
      <c r="I50" s="407">
        <f t="shared" si="13"/>
        <v>89.355153243611426</v>
      </c>
      <c r="J50" s="407">
        <f t="shared" si="13"/>
        <v>90.545650817030236</v>
      </c>
      <c r="K50" s="407">
        <f t="shared" si="13"/>
        <v>90.772747411304294</v>
      </c>
      <c r="L50" s="407">
        <f t="shared" si="13"/>
        <v>90.373375624586359</v>
      </c>
      <c r="M50" s="442">
        <f t="shared" ref="M50" si="14">M47+3*M48</f>
        <v>2.143826246957488</v>
      </c>
      <c r="O50" s="93"/>
      <c r="P50" s="93"/>
      <c r="Q50" s="93"/>
      <c r="R50" s="93"/>
      <c r="S50" s="353"/>
      <c r="T50" s="353"/>
      <c r="U50" s="353"/>
      <c r="V50" s="93"/>
      <c r="W50" s="93"/>
      <c r="X50" s="93"/>
      <c r="Y50" s="93"/>
      <c r="Z50" s="93"/>
    </row>
    <row r="51" spans="1:26" x14ac:dyDescent="0.2">
      <c r="A51" s="412" t="s">
        <v>451</v>
      </c>
      <c r="B51" s="407">
        <f t="shared" ref="B51" si="15">MIN(B20:B46)</f>
        <v>56.3</v>
      </c>
      <c r="C51" s="407">
        <f>MIN(C20:C46)</f>
        <v>56</v>
      </c>
      <c r="D51" s="407">
        <f t="shared" ref="D51:L51" si="16">MIN(D20:D46)</f>
        <v>54.5</v>
      </c>
      <c r="E51" s="407">
        <f t="shared" si="16"/>
        <v>52.5</v>
      </c>
      <c r="F51" s="407">
        <f t="shared" si="16"/>
        <v>53.1</v>
      </c>
      <c r="G51" s="407">
        <f t="shared" si="16"/>
        <v>54.8</v>
      </c>
      <c r="H51" s="407">
        <f t="shared" si="16"/>
        <v>55.9</v>
      </c>
      <c r="I51" s="407">
        <f t="shared" si="16"/>
        <v>57.4</v>
      </c>
      <c r="J51" s="407">
        <f t="shared" si="16"/>
        <v>59</v>
      </c>
      <c r="K51" s="407">
        <f t="shared" si="16"/>
        <v>60.8</v>
      </c>
      <c r="L51" s="407">
        <f t="shared" si="16"/>
        <v>58.3</v>
      </c>
      <c r="M51" s="442"/>
      <c r="O51" s="93"/>
      <c r="P51" s="93"/>
      <c r="Q51" s="313"/>
      <c r="R51" s="314"/>
      <c r="S51" s="315"/>
      <c r="T51" s="353"/>
      <c r="U51" s="353"/>
      <c r="V51" s="93"/>
      <c r="W51" s="93"/>
      <c r="X51" s="93"/>
      <c r="Y51" s="93"/>
      <c r="Z51" s="93"/>
    </row>
    <row r="52" spans="1:26" x14ac:dyDescent="0.2">
      <c r="A52" s="200"/>
      <c r="B52" s="199"/>
      <c r="O52" s="93"/>
      <c r="P52" s="93"/>
      <c r="Q52" s="313"/>
      <c r="R52" s="314"/>
      <c r="S52" s="353"/>
      <c r="T52" s="353"/>
      <c r="U52" s="353"/>
      <c r="V52" s="93"/>
      <c r="W52" s="93"/>
      <c r="X52" s="93"/>
      <c r="Y52" s="93"/>
      <c r="Z52" s="93"/>
    </row>
    <row r="53" spans="1:26" ht="12.75" x14ac:dyDescent="0.25">
      <c r="E53" s="149" t="s">
        <v>404</v>
      </c>
      <c r="M53" s="733"/>
    </row>
    <row r="54" spans="1:26" ht="13.5" thickBot="1" x14ac:dyDescent="0.3">
      <c r="B54" s="404" t="s">
        <v>427</v>
      </c>
      <c r="C54" s="404" t="s">
        <v>402</v>
      </c>
      <c r="M54" s="733"/>
    </row>
    <row r="55" spans="1:26" ht="12.75" x14ac:dyDescent="0.25">
      <c r="A55" s="424" t="s">
        <v>8</v>
      </c>
      <c r="B55" s="728">
        <v>67.599999999999994</v>
      </c>
      <c r="C55" s="404">
        <v>0.21000000000000085</v>
      </c>
      <c r="E55" s="352" t="s">
        <v>405</v>
      </c>
      <c r="F55" s="352"/>
      <c r="M55" s="733"/>
    </row>
    <row r="56" spans="1:26" ht="12.75" x14ac:dyDescent="0.25">
      <c r="A56" s="424" t="s">
        <v>82</v>
      </c>
      <c r="B56" s="728">
        <v>64.099999999999994</v>
      </c>
      <c r="C56" s="404">
        <v>0.86000000000000087</v>
      </c>
      <c r="E56" s="353" t="s">
        <v>406</v>
      </c>
      <c r="F56" s="353">
        <v>0.45227078692187561</v>
      </c>
      <c r="M56" s="733"/>
    </row>
    <row r="57" spans="1:26" ht="12.75" x14ac:dyDescent="0.25">
      <c r="A57" s="424" t="s">
        <v>83</v>
      </c>
      <c r="B57" s="728">
        <v>70.400000000000006</v>
      </c>
      <c r="C57" s="404">
        <v>0.92999999999999972</v>
      </c>
      <c r="E57" s="353" t="s">
        <v>407</v>
      </c>
      <c r="F57" s="353">
        <v>0.2045488647029326</v>
      </c>
      <c r="M57" s="733"/>
    </row>
    <row r="58" spans="1:26" ht="12.75" x14ac:dyDescent="0.25">
      <c r="A58" s="424" t="s">
        <v>16</v>
      </c>
      <c r="B58" s="728">
        <v>74.900000000000006</v>
      </c>
      <c r="C58" s="404">
        <v>0.28999999999999915</v>
      </c>
      <c r="E58" s="353" t="s">
        <v>408</v>
      </c>
      <c r="F58" s="353">
        <v>0.17273081929104989</v>
      </c>
      <c r="M58" s="733"/>
    </row>
    <row r="59" spans="1:26" ht="12.75" x14ac:dyDescent="0.25">
      <c r="A59" s="424" t="s">
        <v>84</v>
      </c>
      <c r="B59" s="728">
        <v>74</v>
      </c>
      <c r="C59" s="404">
        <v>0.42999999999999972</v>
      </c>
      <c r="E59" s="353" t="s">
        <v>409</v>
      </c>
      <c r="F59" s="353">
        <v>0.468283565374918</v>
      </c>
      <c r="M59" s="733"/>
    </row>
    <row r="60" spans="1:26" ht="13.5" thickBot="1" x14ac:dyDescent="0.3">
      <c r="A60" s="424" t="s">
        <v>17</v>
      </c>
      <c r="B60" s="728">
        <v>67.599999999999994</v>
      </c>
      <c r="C60" s="404">
        <v>1.1499999999999999</v>
      </c>
      <c r="E60" s="354" t="s">
        <v>410</v>
      </c>
      <c r="F60" s="354">
        <v>27</v>
      </c>
      <c r="M60" s="733"/>
    </row>
    <row r="61" spans="1:26" ht="12.75" x14ac:dyDescent="0.25">
      <c r="A61" s="424" t="s">
        <v>25</v>
      </c>
      <c r="B61" s="728">
        <v>65.5</v>
      </c>
      <c r="C61" s="404">
        <v>0.65999999999999948</v>
      </c>
      <c r="M61" s="733"/>
    </row>
    <row r="62" spans="1:26" ht="13.5" thickBot="1" x14ac:dyDescent="0.3">
      <c r="A62" s="424" t="s">
        <v>22</v>
      </c>
      <c r="B62" s="728">
        <v>63.5</v>
      </c>
      <c r="C62" s="404">
        <v>-0.52000000000000024</v>
      </c>
      <c r="E62" s="149" t="s">
        <v>411</v>
      </c>
      <c r="M62" s="733"/>
    </row>
    <row r="63" spans="1:26" ht="12.75" x14ac:dyDescent="0.25">
      <c r="A63" s="424" t="s">
        <v>41</v>
      </c>
      <c r="B63" s="728">
        <v>62.8</v>
      </c>
      <c r="C63" s="404">
        <v>0.29000000000000059</v>
      </c>
      <c r="E63" s="355"/>
      <c r="F63" s="355" t="s">
        <v>415</v>
      </c>
      <c r="G63" s="355" t="s">
        <v>416</v>
      </c>
      <c r="H63" s="355" t="s">
        <v>417</v>
      </c>
      <c r="I63" s="355" t="s">
        <v>418</v>
      </c>
      <c r="J63" s="355" t="s">
        <v>419</v>
      </c>
      <c r="M63" s="733"/>
    </row>
    <row r="64" spans="1:26" ht="12.75" x14ac:dyDescent="0.25">
      <c r="A64" s="424" t="s">
        <v>19</v>
      </c>
      <c r="B64" s="728">
        <v>69.599999999999994</v>
      </c>
      <c r="C64" s="404">
        <v>0.25</v>
      </c>
      <c r="E64" s="353" t="s">
        <v>412</v>
      </c>
      <c r="F64" s="353">
        <v>1</v>
      </c>
      <c r="G64" s="353">
        <v>1.409747745179061</v>
      </c>
      <c r="H64" s="353">
        <v>1.409747745179061</v>
      </c>
      <c r="I64" s="353">
        <v>6.428706165166961</v>
      </c>
      <c r="J64" s="353">
        <v>1.7857565560600079E-2</v>
      </c>
      <c r="M64" s="733"/>
    </row>
    <row r="65" spans="1:13" ht="12.75" x14ac:dyDescent="0.25">
      <c r="A65" s="424" t="s">
        <v>85</v>
      </c>
      <c r="B65" s="728">
        <v>62.1</v>
      </c>
      <c r="C65" s="404">
        <v>0.48000000000000043</v>
      </c>
      <c r="E65" s="353" t="s">
        <v>413</v>
      </c>
      <c r="F65" s="353">
        <v>25</v>
      </c>
      <c r="G65" s="353">
        <v>5.4822374400061271</v>
      </c>
      <c r="H65" s="353">
        <v>0.21928949760024508</v>
      </c>
      <c r="I65" s="353"/>
      <c r="J65" s="353"/>
      <c r="M65" s="733"/>
    </row>
    <row r="66" spans="1:13" ht="13.5" thickBot="1" x14ac:dyDescent="0.3">
      <c r="A66" s="424" t="s">
        <v>27</v>
      </c>
      <c r="B66" s="728">
        <v>60.5</v>
      </c>
      <c r="C66" s="95">
        <v>0.13999999999999985</v>
      </c>
      <c r="E66" s="354" t="s">
        <v>0</v>
      </c>
      <c r="F66" s="354">
        <v>26</v>
      </c>
      <c r="G66" s="354">
        <v>6.8919851851851881</v>
      </c>
      <c r="H66" s="354"/>
      <c r="I66" s="354"/>
      <c r="J66" s="354"/>
      <c r="M66" s="733"/>
    </row>
    <row r="67" spans="1:13" ht="13.5" thickBot="1" x14ac:dyDescent="0.3">
      <c r="A67" s="424" t="s">
        <v>86</v>
      </c>
      <c r="B67" s="728">
        <v>75</v>
      </c>
      <c r="C67" s="341">
        <v>-9.9999999999994312E-3</v>
      </c>
      <c r="M67" s="733"/>
    </row>
    <row r="68" spans="1:13" ht="12.75" x14ac:dyDescent="0.25">
      <c r="A68" s="424" t="s">
        <v>30</v>
      </c>
      <c r="B68" s="728">
        <v>63.9</v>
      </c>
      <c r="C68" s="95">
        <v>1.3000000000000007</v>
      </c>
      <c r="E68" s="355"/>
      <c r="F68" s="355" t="s">
        <v>420</v>
      </c>
      <c r="G68" s="355" t="s">
        <v>409</v>
      </c>
      <c r="H68" s="355" t="s">
        <v>421</v>
      </c>
      <c r="I68" s="355" t="s">
        <v>422</v>
      </c>
      <c r="J68" s="355" t="s">
        <v>423</v>
      </c>
      <c r="K68" s="355" t="s">
        <v>424</v>
      </c>
      <c r="L68" s="355" t="s">
        <v>425</v>
      </c>
      <c r="M68" s="736" t="s">
        <v>426</v>
      </c>
    </row>
    <row r="69" spans="1:13" ht="12.75" x14ac:dyDescent="0.25">
      <c r="A69" s="424" t="s">
        <v>31</v>
      </c>
      <c r="B69" s="728">
        <v>64.3</v>
      </c>
      <c r="C69" s="404">
        <v>1.2400000000000007</v>
      </c>
      <c r="E69" s="353" t="s">
        <v>414</v>
      </c>
      <c r="F69" s="353">
        <v>3.3912990526216236</v>
      </c>
      <c r="G69" s="353">
        <v>1.1048654244187206</v>
      </c>
      <c r="H69" s="353">
        <v>3.0694227348147995</v>
      </c>
      <c r="I69" s="353">
        <v>5.1073925627058729E-3</v>
      </c>
      <c r="J69" s="353">
        <v>1.1157861154271336</v>
      </c>
      <c r="K69" s="353">
        <v>5.6668119898161136</v>
      </c>
      <c r="L69" s="353">
        <v>1.1157861154271336</v>
      </c>
      <c r="M69" s="734">
        <v>5.6668119898161136</v>
      </c>
    </row>
    <row r="70" spans="1:13" ht="13.5" thickBot="1" x14ac:dyDescent="0.3">
      <c r="A70" s="424" t="s">
        <v>32</v>
      </c>
      <c r="B70" s="728">
        <v>70.7</v>
      </c>
      <c r="C70" s="404">
        <v>0.13999999999999915</v>
      </c>
      <c r="E70" s="354" t="s">
        <v>427</v>
      </c>
      <c r="F70" s="354">
        <v>-4.1408994463490154E-2</v>
      </c>
      <c r="G70" s="354">
        <v>1.633175651763813E-2</v>
      </c>
      <c r="H70" s="354">
        <v>-2.5354893344612912</v>
      </c>
      <c r="I70" s="354">
        <v>1.7857565560600079E-2</v>
      </c>
      <c r="J70" s="354">
        <v>-7.5044876645745828E-2</v>
      </c>
      <c r="K70" s="354">
        <v>-7.7731122812344858E-3</v>
      </c>
      <c r="L70" s="354">
        <v>-7.5044876645745828E-2</v>
      </c>
      <c r="M70" s="735">
        <v>-7.7731122812344858E-3</v>
      </c>
    </row>
    <row r="71" spans="1:13" ht="12.75" x14ac:dyDescent="0.25">
      <c r="A71" s="424" t="s">
        <v>23</v>
      </c>
      <c r="B71" s="728">
        <v>62.2</v>
      </c>
      <c r="C71" s="404">
        <v>1.5299999999999998</v>
      </c>
      <c r="E71" s="733"/>
      <c r="F71" s="733"/>
      <c r="G71" s="733"/>
      <c r="H71" s="733"/>
      <c r="I71" s="733"/>
      <c r="J71" s="733"/>
      <c r="K71" s="733"/>
      <c r="L71" s="733"/>
      <c r="M71" s="733"/>
    </row>
    <row r="72" spans="1:13" ht="12.75" x14ac:dyDescent="0.25">
      <c r="A72" s="424" t="s">
        <v>87</v>
      </c>
      <c r="B72" s="728">
        <v>60.1</v>
      </c>
      <c r="C72" s="404">
        <v>1.7199999999999995</v>
      </c>
      <c r="E72" s="733"/>
      <c r="F72" s="733"/>
      <c r="G72" s="733"/>
      <c r="H72" s="733"/>
      <c r="I72" s="733"/>
      <c r="J72" s="733"/>
      <c r="K72" s="733"/>
      <c r="L72" s="733"/>
      <c r="M72" s="733"/>
    </row>
    <row r="73" spans="1:13" ht="12.75" x14ac:dyDescent="0.25">
      <c r="A73" s="424" t="s">
        <v>34</v>
      </c>
      <c r="B73" s="728">
        <v>76.2</v>
      </c>
      <c r="C73" s="404">
        <v>0.37999999999999973</v>
      </c>
      <c r="E73" s="356" t="s">
        <v>402</v>
      </c>
      <c r="F73" s="356" t="s">
        <v>428</v>
      </c>
      <c r="G73" s="356" t="s">
        <v>429</v>
      </c>
      <c r="H73" s="356" t="s">
        <v>434</v>
      </c>
      <c r="I73" s="733"/>
      <c r="J73" s="733"/>
      <c r="K73" s="733"/>
      <c r="L73" s="733"/>
      <c r="M73" s="733"/>
    </row>
    <row r="74" spans="1:13" x14ac:dyDescent="0.2">
      <c r="A74" s="424" t="s">
        <v>6</v>
      </c>
      <c r="B74" s="728">
        <v>73.900000000000006</v>
      </c>
      <c r="C74" s="404">
        <v>8.999999999999915E-2</v>
      </c>
      <c r="E74" s="356" t="s">
        <v>152</v>
      </c>
      <c r="F74" s="391">
        <f>$F$69+$F$70*B44</f>
        <v>0.63760092079952857</v>
      </c>
      <c r="G74" s="391">
        <f>$F$69+$F$70*L44</f>
        <v>0.30218806564525824</v>
      </c>
      <c r="H74" s="391">
        <f>L44+10*G74</f>
        <v>77.621880656452575</v>
      </c>
    </row>
    <row r="75" spans="1:13" x14ac:dyDescent="0.2">
      <c r="A75" s="424" t="s">
        <v>37</v>
      </c>
      <c r="B75" s="728">
        <v>62.2</v>
      </c>
      <c r="C75" s="404">
        <v>1.05</v>
      </c>
    </row>
    <row r="76" spans="1:13" x14ac:dyDescent="0.2">
      <c r="A76" s="424" t="s">
        <v>38</v>
      </c>
      <c r="B76" s="728">
        <v>66.900000000000006</v>
      </c>
      <c r="C76" s="404">
        <v>0.72999999999999976</v>
      </c>
    </row>
    <row r="77" spans="1:13" x14ac:dyDescent="0.2">
      <c r="A77" s="424" t="s">
        <v>88</v>
      </c>
      <c r="B77" s="728">
        <v>56.3</v>
      </c>
      <c r="C77" s="404">
        <v>0.89000000000000057</v>
      </c>
    </row>
    <row r="78" spans="1:13" x14ac:dyDescent="0.2">
      <c r="A78" s="424" t="s">
        <v>40</v>
      </c>
      <c r="B78" s="728">
        <v>69.7</v>
      </c>
      <c r="C78" s="404">
        <v>0.50999999999999945</v>
      </c>
    </row>
    <row r="79" spans="1:13" x14ac:dyDescent="0.2">
      <c r="A79" s="424" t="s">
        <v>89</v>
      </c>
      <c r="B79" s="728">
        <v>66.5</v>
      </c>
      <c r="C79" s="404">
        <v>0.80999999999999939</v>
      </c>
    </row>
    <row r="80" spans="1:13" x14ac:dyDescent="0.2">
      <c r="A80" s="424" t="s">
        <v>18</v>
      </c>
      <c r="B80" s="731">
        <v>71.900000000000006</v>
      </c>
      <c r="C80" s="404">
        <v>0.35999999999999943</v>
      </c>
    </row>
    <row r="81" spans="1:3" x14ac:dyDescent="0.2">
      <c r="A81" s="424" t="s">
        <v>42</v>
      </c>
      <c r="B81" s="339">
        <v>78.099999999999994</v>
      </c>
      <c r="C81" s="413">
        <v>0.27</v>
      </c>
    </row>
  </sheetData>
  <mergeCells count="2">
    <mergeCell ref="G11:Q11"/>
    <mergeCell ref="G12:Q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44"/>
  <sheetViews>
    <sheetView showGridLines="0" zoomScale="99" zoomScaleNormal="99" workbookViewId="0">
      <selection activeCell="F5" sqref="F5"/>
    </sheetView>
  </sheetViews>
  <sheetFormatPr defaultColWidth="8.85546875" defaultRowHeight="11.25" x14ac:dyDescent="0.2"/>
  <cols>
    <col min="1" max="1" width="20.28515625" style="84" customWidth="1"/>
    <col min="2" max="13" width="10.42578125" style="84" bestFit="1" customWidth="1"/>
    <col min="14" max="14" width="9" style="84" bestFit="1" customWidth="1"/>
    <col min="15" max="18" width="8.85546875" style="84"/>
    <col min="19" max="19" width="9.42578125" style="84" bestFit="1" customWidth="1"/>
    <col min="20" max="16384" width="8.85546875" style="84"/>
  </cols>
  <sheetData>
    <row r="1" spans="1:12" x14ac:dyDescent="0.2">
      <c r="B1" s="83" t="s">
        <v>190</v>
      </c>
    </row>
    <row r="3" spans="1:12" x14ac:dyDescent="0.2">
      <c r="B3" s="83" t="s">
        <v>46</v>
      </c>
      <c r="C3" s="85">
        <v>44355.296249999999</v>
      </c>
    </row>
    <row r="4" spans="1:12" x14ac:dyDescent="0.2">
      <c r="B4" s="83" t="s">
        <v>47</v>
      </c>
      <c r="C4" s="85">
        <v>44369.578757939817</v>
      </c>
    </row>
    <row r="5" spans="1:12" x14ac:dyDescent="0.2">
      <c r="B5" s="83" t="s">
        <v>48</v>
      </c>
      <c r="C5" s="83" t="s">
        <v>49</v>
      </c>
    </row>
    <row r="7" spans="1:12" x14ac:dyDescent="0.2">
      <c r="B7" s="83" t="s">
        <v>53</v>
      </c>
      <c r="C7" s="83" t="s">
        <v>191</v>
      </c>
    </row>
    <row r="8" spans="1:12" x14ac:dyDescent="0.2">
      <c r="B8" s="83" t="s">
        <v>192</v>
      </c>
      <c r="C8" s="83" t="s">
        <v>193</v>
      </c>
    </row>
    <row r="10" spans="1:12" x14ac:dyDescent="0.2">
      <c r="A10" s="207" t="s">
        <v>55</v>
      </c>
      <c r="B10" s="207" t="s">
        <v>74</v>
      </c>
      <c r="C10" s="207" t="s">
        <v>75</v>
      </c>
      <c r="D10" s="207" t="s">
        <v>76</v>
      </c>
      <c r="E10" s="207" t="s">
        <v>77</v>
      </c>
      <c r="F10" s="207" t="s">
        <v>20</v>
      </c>
      <c r="G10" s="207" t="s">
        <v>9</v>
      </c>
      <c r="H10" s="207" t="s">
        <v>4</v>
      </c>
      <c r="I10" s="207" t="s">
        <v>7</v>
      </c>
      <c r="J10" s="207" t="s">
        <v>12</v>
      </c>
      <c r="K10" s="207" t="s">
        <v>5</v>
      </c>
      <c r="L10" s="207" t="s">
        <v>78</v>
      </c>
    </row>
    <row r="11" spans="1:12" x14ac:dyDescent="0.2">
      <c r="A11" s="207" t="s">
        <v>79</v>
      </c>
      <c r="B11" s="208">
        <v>440961.53</v>
      </c>
      <c r="C11" s="208">
        <v>441563.7</v>
      </c>
      <c r="D11" s="208">
        <v>442228.51</v>
      </c>
      <c r="E11" s="208">
        <v>442687.72</v>
      </c>
      <c r="F11" s="208">
        <v>443256.47</v>
      </c>
      <c r="G11" s="208">
        <v>444180.58</v>
      </c>
      <c r="H11" s="208">
        <v>445187.02</v>
      </c>
      <c r="I11" s="208">
        <v>445857</v>
      </c>
      <c r="J11" s="208">
        <v>446573.05</v>
      </c>
      <c r="K11" s="208">
        <v>447474.32</v>
      </c>
      <c r="L11" s="208">
        <v>447948.22</v>
      </c>
    </row>
    <row r="12" spans="1:12" x14ac:dyDescent="0.2">
      <c r="A12" s="207" t="s">
        <v>8</v>
      </c>
      <c r="B12" s="208">
        <v>10896</v>
      </c>
      <c r="C12" s="208">
        <v>11038</v>
      </c>
      <c r="D12" s="208">
        <v>11107</v>
      </c>
      <c r="E12" s="208">
        <v>11159</v>
      </c>
      <c r="F12" s="208">
        <v>11209</v>
      </c>
      <c r="G12" s="208">
        <v>11274</v>
      </c>
      <c r="H12" s="208">
        <v>11331</v>
      </c>
      <c r="I12" s="208">
        <v>11375</v>
      </c>
      <c r="J12" s="208">
        <v>11427</v>
      </c>
      <c r="K12" s="208">
        <v>11489</v>
      </c>
      <c r="L12" s="208">
        <v>11535</v>
      </c>
    </row>
    <row r="13" spans="1:12" x14ac:dyDescent="0.2">
      <c r="A13" s="207" t="s">
        <v>82</v>
      </c>
      <c r="B13" s="208">
        <v>7534.29</v>
      </c>
      <c r="C13" s="208">
        <v>7348.33</v>
      </c>
      <c r="D13" s="208">
        <v>7305.89</v>
      </c>
      <c r="E13" s="208">
        <v>7265.12</v>
      </c>
      <c r="F13" s="208">
        <v>7223.94</v>
      </c>
      <c r="G13" s="208">
        <v>7177.99</v>
      </c>
      <c r="H13" s="208">
        <v>7127.82</v>
      </c>
      <c r="I13" s="208">
        <v>7075.95</v>
      </c>
      <c r="J13" s="208">
        <v>7025.04</v>
      </c>
      <c r="K13" s="208">
        <v>6975.76</v>
      </c>
      <c r="L13" s="208">
        <v>6932.3</v>
      </c>
    </row>
    <row r="14" spans="1:12" x14ac:dyDescent="0.2">
      <c r="A14" s="207" t="s">
        <v>83</v>
      </c>
      <c r="B14" s="208">
        <v>10517.25</v>
      </c>
      <c r="C14" s="208">
        <v>10496.67</v>
      </c>
      <c r="D14" s="208">
        <v>10509.29</v>
      </c>
      <c r="E14" s="208">
        <v>10510.72</v>
      </c>
      <c r="F14" s="208">
        <v>10524.78</v>
      </c>
      <c r="G14" s="208">
        <v>10542.94</v>
      </c>
      <c r="H14" s="208">
        <v>10565.28</v>
      </c>
      <c r="I14" s="208">
        <v>10589.53</v>
      </c>
      <c r="J14" s="208">
        <v>10626.43</v>
      </c>
      <c r="K14" s="208">
        <v>10669.32</v>
      </c>
      <c r="L14" s="208">
        <v>10698.9</v>
      </c>
    </row>
    <row r="15" spans="1:12" x14ac:dyDescent="0.2">
      <c r="A15" s="207" t="s">
        <v>16</v>
      </c>
      <c r="B15" s="208">
        <v>5547</v>
      </c>
      <c r="C15" s="208">
        <v>5570</v>
      </c>
      <c r="D15" s="208">
        <v>5591</v>
      </c>
      <c r="E15" s="208">
        <v>5613</v>
      </c>
      <c r="F15" s="208">
        <v>5643</v>
      </c>
      <c r="G15" s="208">
        <v>5682</v>
      </c>
      <c r="H15" s="208">
        <v>5729</v>
      </c>
      <c r="I15" s="208">
        <v>5765</v>
      </c>
      <c r="J15" s="208">
        <v>5794</v>
      </c>
      <c r="K15" s="208">
        <v>5817</v>
      </c>
      <c r="L15" s="208">
        <v>5830</v>
      </c>
    </row>
    <row r="16" spans="1:12" x14ac:dyDescent="0.2">
      <c r="A16" s="207" t="s">
        <v>84</v>
      </c>
      <c r="B16" s="208">
        <v>80284</v>
      </c>
      <c r="C16" s="208">
        <v>80275</v>
      </c>
      <c r="D16" s="208">
        <v>80426</v>
      </c>
      <c r="E16" s="208">
        <v>80646</v>
      </c>
      <c r="F16" s="208">
        <v>80983</v>
      </c>
      <c r="G16" s="208">
        <v>81687</v>
      </c>
      <c r="H16" s="208">
        <v>82349</v>
      </c>
      <c r="I16" s="208">
        <v>82657</v>
      </c>
      <c r="J16" s="208">
        <v>82906</v>
      </c>
      <c r="K16" s="208">
        <v>83093</v>
      </c>
      <c r="L16" s="208">
        <v>83157</v>
      </c>
    </row>
    <row r="17" spans="1:12" x14ac:dyDescent="0.2">
      <c r="A17" s="207" t="s">
        <v>17</v>
      </c>
      <c r="B17" s="208">
        <v>1333.3</v>
      </c>
      <c r="C17" s="208">
        <v>1329.7</v>
      </c>
      <c r="D17" s="208">
        <v>1325.2</v>
      </c>
      <c r="E17" s="208">
        <v>1320.2</v>
      </c>
      <c r="F17" s="208">
        <v>1315.8</v>
      </c>
      <c r="G17" s="208">
        <v>1313.3</v>
      </c>
      <c r="H17" s="208">
        <v>1315.9</v>
      </c>
      <c r="I17" s="208">
        <v>1315.6</v>
      </c>
      <c r="J17" s="208">
        <v>1319.1</v>
      </c>
      <c r="K17" s="208">
        <v>1324.8</v>
      </c>
      <c r="L17" s="208">
        <v>1329</v>
      </c>
    </row>
    <row r="18" spans="1:12" x14ac:dyDescent="0.2">
      <c r="A18" s="207" t="s">
        <v>25</v>
      </c>
      <c r="B18" s="208">
        <v>4559.7700000000004</v>
      </c>
      <c r="C18" s="208">
        <v>4578.54</v>
      </c>
      <c r="D18" s="208">
        <v>4597.4399999999996</v>
      </c>
      <c r="E18" s="208">
        <v>4620.04</v>
      </c>
      <c r="F18" s="208">
        <v>4652.46</v>
      </c>
      <c r="G18" s="208">
        <v>4695.7700000000004</v>
      </c>
      <c r="H18" s="208">
        <v>4748.99</v>
      </c>
      <c r="I18" s="208">
        <v>4802.2700000000004</v>
      </c>
      <c r="J18" s="208">
        <v>4860.6499999999996</v>
      </c>
      <c r="K18" s="208">
        <v>4927.17</v>
      </c>
      <c r="L18" s="208">
        <v>4980.33</v>
      </c>
    </row>
    <row r="19" spans="1:12" x14ac:dyDescent="0.2">
      <c r="A19" s="207" t="s">
        <v>22</v>
      </c>
      <c r="B19" s="208">
        <v>11121.38</v>
      </c>
      <c r="C19" s="208">
        <v>11105</v>
      </c>
      <c r="D19" s="208">
        <v>11045.04</v>
      </c>
      <c r="E19" s="208">
        <v>10965.24</v>
      </c>
      <c r="F19" s="208">
        <v>10892.37</v>
      </c>
      <c r="G19" s="208">
        <v>10820.96</v>
      </c>
      <c r="H19" s="208">
        <v>10775.99</v>
      </c>
      <c r="I19" s="208">
        <v>10754.7</v>
      </c>
      <c r="J19" s="208">
        <v>10732.89</v>
      </c>
      <c r="K19" s="208">
        <v>10721.55</v>
      </c>
      <c r="L19" s="208">
        <v>10707.27</v>
      </c>
    </row>
    <row r="20" spans="1:12" x14ac:dyDescent="0.2">
      <c r="A20" s="207" t="s">
        <v>41</v>
      </c>
      <c r="B20" s="208">
        <v>46562.48</v>
      </c>
      <c r="C20" s="208">
        <v>46736.26</v>
      </c>
      <c r="D20" s="208">
        <v>46766.400000000001</v>
      </c>
      <c r="E20" s="208">
        <v>46593.24</v>
      </c>
      <c r="F20" s="208">
        <v>46455.12</v>
      </c>
      <c r="G20" s="208">
        <v>46410.15</v>
      </c>
      <c r="H20" s="208">
        <v>46449.87</v>
      </c>
      <c r="I20" s="208">
        <v>46532.87</v>
      </c>
      <c r="J20" s="208">
        <v>46728.81</v>
      </c>
      <c r="K20" s="208">
        <v>47104.23</v>
      </c>
      <c r="L20" s="208">
        <v>47351.57</v>
      </c>
    </row>
    <row r="21" spans="1:12" x14ac:dyDescent="0.2">
      <c r="A21" s="207" t="s">
        <v>19</v>
      </c>
      <c r="B21" s="208">
        <v>65011</v>
      </c>
      <c r="C21" s="208">
        <v>65330</v>
      </c>
      <c r="D21" s="208">
        <v>65651</v>
      </c>
      <c r="E21" s="208">
        <v>65991</v>
      </c>
      <c r="F21" s="208">
        <v>66312</v>
      </c>
      <c r="G21" s="208">
        <v>66581</v>
      </c>
      <c r="H21" s="208">
        <v>66831</v>
      </c>
      <c r="I21" s="208">
        <v>67063</v>
      </c>
      <c r="J21" s="208">
        <v>67265</v>
      </c>
      <c r="K21" s="208">
        <v>67456</v>
      </c>
      <c r="L21" s="208">
        <v>67645</v>
      </c>
    </row>
    <row r="22" spans="1:12" x14ac:dyDescent="0.2">
      <c r="A22" s="207" t="s">
        <v>85</v>
      </c>
      <c r="B22" s="208">
        <v>4296.3500000000004</v>
      </c>
      <c r="C22" s="208">
        <v>4282.92</v>
      </c>
      <c r="D22" s="208">
        <v>4269.0600000000004</v>
      </c>
      <c r="E22" s="208">
        <v>4254.47</v>
      </c>
      <c r="F22" s="208">
        <v>4236.0600000000004</v>
      </c>
      <c r="G22" s="208">
        <v>4207.99</v>
      </c>
      <c r="H22" s="208">
        <v>4172.4399999999996</v>
      </c>
      <c r="I22" s="208">
        <v>4129.8500000000004</v>
      </c>
      <c r="J22" s="208">
        <v>4090.87</v>
      </c>
      <c r="K22" s="208">
        <v>4067.21</v>
      </c>
      <c r="L22" s="208">
        <v>4049.17</v>
      </c>
    </row>
    <row r="23" spans="1:12" x14ac:dyDescent="0.2">
      <c r="A23" s="207" t="s">
        <v>27</v>
      </c>
      <c r="B23" s="208">
        <v>59819.4</v>
      </c>
      <c r="C23" s="208">
        <v>60026.8</v>
      </c>
      <c r="D23" s="208">
        <v>60191.199999999997</v>
      </c>
      <c r="E23" s="208">
        <v>60311.6</v>
      </c>
      <c r="F23" s="208">
        <v>60320.7</v>
      </c>
      <c r="G23" s="208">
        <v>60229.599999999999</v>
      </c>
      <c r="H23" s="208">
        <v>60115.199999999997</v>
      </c>
      <c r="I23" s="208">
        <v>60002.3</v>
      </c>
      <c r="J23" s="208">
        <v>59877.2</v>
      </c>
      <c r="K23" s="208">
        <v>59729.1</v>
      </c>
      <c r="L23" s="208">
        <v>59449.5</v>
      </c>
    </row>
    <row r="24" spans="1:12" x14ac:dyDescent="0.2">
      <c r="A24" s="207" t="s">
        <v>86</v>
      </c>
      <c r="B24" s="208">
        <v>829.45</v>
      </c>
      <c r="C24" s="208">
        <v>850.88</v>
      </c>
      <c r="D24" s="208">
        <v>863.95</v>
      </c>
      <c r="E24" s="208">
        <v>861.94</v>
      </c>
      <c r="F24" s="208">
        <v>852.5</v>
      </c>
      <c r="G24" s="208">
        <v>847.66</v>
      </c>
      <c r="H24" s="208">
        <v>851.56</v>
      </c>
      <c r="I24" s="208">
        <v>859.52</v>
      </c>
      <c r="J24" s="208">
        <v>870.07</v>
      </c>
      <c r="K24" s="208">
        <v>881.95</v>
      </c>
      <c r="L24" s="208">
        <v>890.75</v>
      </c>
    </row>
    <row r="25" spans="1:12" x14ac:dyDescent="0.2">
      <c r="A25" s="207" t="s">
        <v>30</v>
      </c>
      <c r="B25" s="208">
        <v>2097.29</v>
      </c>
      <c r="C25" s="208">
        <v>2058.83</v>
      </c>
      <c r="D25" s="208">
        <v>2033.65</v>
      </c>
      <c r="E25" s="208">
        <v>2012.81</v>
      </c>
      <c r="F25" s="208">
        <v>1994.25</v>
      </c>
      <c r="G25" s="208">
        <v>1977.31</v>
      </c>
      <c r="H25" s="208">
        <v>1959.34</v>
      </c>
      <c r="I25" s="208">
        <v>1941.16</v>
      </c>
      <c r="J25" s="208">
        <v>1926.25</v>
      </c>
      <c r="K25" s="208">
        <v>1913.19</v>
      </c>
      <c r="L25" s="208">
        <v>1901.03</v>
      </c>
    </row>
    <row r="26" spans="1:12" x14ac:dyDescent="0.2">
      <c r="A26" s="207" t="s">
        <v>31</v>
      </c>
      <c r="B26" s="208">
        <v>3097.28</v>
      </c>
      <c r="C26" s="208">
        <v>3028.12</v>
      </c>
      <c r="D26" s="208">
        <v>2987.77</v>
      </c>
      <c r="E26" s="208">
        <v>2957.69</v>
      </c>
      <c r="F26" s="208">
        <v>2932.37</v>
      </c>
      <c r="G26" s="208">
        <v>2904.91</v>
      </c>
      <c r="H26" s="208">
        <v>2868.23</v>
      </c>
      <c r="I26" s="208">
        <v>2828.4</v>
      </c>
      <c r="J26" s="208">
        <v>2801.54</v>
      </c>
      <c r="K26" s="208">
        <v>2794.14</v>
      </c>
      <c r="L26" s="208">
        <v>2794.74</v>
      </c>
    </row>
    <row r="27" spans="1:12" x14ac:dyDescent="0.2">
      <c r="A27" s="207" t="s">
        <v>32</v>
      </c>
      <c r="B27" s="208">
        <v>507.54</v>
      </c>
      <c r="C27" s="208">
        <v>519.42999999999995</v>
      </c>
      <c r="D27" s="208">
        <v>531.5</v>
      </c>
      <c r="E27" s="208">
        <v>545.33000000000004</v>
      </c>
      <c r="F27" s="208">
        <v>558.33000000000004</v>
      </c>
      <c r="G27" s="208">
        <v>569.4</v>
      </c>
      <c r="H27" s="208">
        <v>584.13</v>
      </c>
      <c r="I27" s="208">
        <v>596.98</v>
      </c>
      <c r="J27" s="208">
        <v>608.80999999999995</v>
      </c>
      <c r="K27" s="208">
        <v>621.5</v>
      </c>
      <c r="L27" s="208">
        <v>631.09</v>
      </c>
    </row>
    <row r="28" spans="1:12" x14ac:dyDescent="0.2">
      <c r="A28" s="207" t="s">
        <v>23</v>
      </c>
      <c r="B28" s="208">
        <v>10000.02</v>
      </c>
      <c r="C28" s="208">
        <v>9971.73</v>
      </c>
      <c r="D28" s="208">
        <v>9920.36</v>
      </c>
      <c r="E28" s="208">
        <v>9893.08</v>
      </c>
      <c r="F28" s="208">
        <v>9866.4699999999993</v>
      </c>
      <c r="G28" s="208">
        <v>9843.0300000000007</v>
      </c>
      <c r="H28" s="208">
        <v>9814.02</v>
      </c>
      <c r="I28" s="208">
        <v>9787.9699999999993</v>
      </c>
      <c r="J28" s="208">
        <v>9775.56</v>
      </c>
      <c r="K28" s="208">
        <v>9771.14</v>
      </c>
      <c r="L28" s="208">
        <v>9749.73</v>
      </c>
    </row>
    <row r="29" spans="1:12" x14ac:dyDescent="0.2">
      <c r="A29" s="207" t="s">
        <v>87</v>
      </c>
      <c r="B29" s="208">
        <v>414.47</v>
      </c>
      <c r="C29" s="208">
        <v>416.27</v>
      </c>
      <c r="D29" s="208">
        <v>420.06</v>
      </c>
      <c r="E29" s="208">
        <v>426.07</v>
      </c>
      <c r="F29" s="208">
        <v>434.88</v>
      </c>
      <c r="G29" s="208">
        <v>445.34</v>
      </c>
      <c r="H29" s="208">
        <v>455.67</v>
      </c>
      <c r="I29" s="208">
        <v>468.5</v>
      </c>
      <c r="J29" s="208">
        <v>485.23</v>
      </c>
      <c r="K29" s="208">
        <v>504.74</v>
      </c>
      <c r="L29" s="208">
        <v>515.6</v>
      </c>
    </row>
    <row r="30" spans="1:12" x14ac:dyDescent="0.2">
      <c r="A30" s="207" t="s">
        <v>34</v>
      </c>
      <c r="B30" s="208">
        <v>16615</v>
      </c>
      <c r="C30" s="208">
        <v>16693</v>
      </c>
      <c r="D30" s="208">
        <v>16755</v>
      </c>
      <c r="E30" s="208">
        <v>16804</v>
      </c>
      <c r="F30" s="208">
        <v>16865</v>
      </c>
      <c r="G30" s="208">
        <v>16940</v>
      </c>
      <c r="H30" s="208">
        <v>17030</v>
      </c>
      <c r="I30" s="208">
        <v>17131</v>
      </c>
      <c r="J30" s="208">
        <v>17232</v>
      </c>
      <c r="K30" s="208">
        <v>17345</v>
      </c>
      <c r="L30" s="208">
        <v>17441</v>
      </c>
    </row>
    <row r="31" spans="1:12" x14ac:dyDescent="0.2">
      <c r="A31" s="207" t="s">
        <v>6</v>
      </c>
      <c r="B31" s="208">
        <v>8361.07</v>
      </c>
      <c r="C31" s="208">
        <v>8388.5300000000007</v>
      </c>
      <c r="D31" s="208">
        <v>8426.31</v>
      </c>
      <c r="E31" s="208">
        <v>8477.23</v>
      </c>
      <c r="F31" s="208">
        <v>8543.93</v>
      </c>
      <c r="G31" s="208">
        <v>8629.52</v>
      </c>
      <c r="H31" s="208">
        <v>8739.81</v>
      </c>
      <c r="I31" s="208">
        <v>8795.07</v>
      </c>
      <c r="J31" s="208">
        <v>8837.7099999999991</v>
      </c>
      <c r="K31" s="208">
        <v>8877.64</v>
      </c>
      <c r="L31" s="208">
        <v>8919.08</v>
      </c>
    </row>
    <row r="32" spans="1:12" x14ac:dyDescent="0.2">
      <c r="A32" s="207" t="s">
        <v>37</v>
      </c>
      <c r="B32" s="208">
        <v>38517</v>
      </c>
      <c r="C32" s="208">
        <v>38526</v>
      </c>
      <c r="D32" s="208">
        <v>38534</v>
      </c>
      <c r="E32" s="208">
        <v>38502</v>
      </c>
      <c r="F32" s="208">
        <v>38484</v>
      </c>
      <c r="G32" s="208">
        <v>38455</v>
      </c>
      <c r="H32" s="208">
        <v>38427</v>
      </c>
      <c r="I32" s="208">
        <v>38422</v>
      </c>
      <c r="J32" s="208">
        <v>38413</v>
      </c>
      <c r="K32" s="208">
        <v>38386</v>
      </c>
      <c r="L32" s="208">
        <v>38354</v>
      </c>
    </row>
    <row r="33" spans="1:28" x14ac:dyDescent="0.2">
      <c r="A33" s="207" t="s">
        <v>38</v>
      </c>
      <c r="B33" s="208">
        <v>10573.1</v>
      </c>
      <c r="C33" s="208">
        <v>10557.6</v>
      </c>
      <c r="D33" s="208">
        <v>10514.8</v>
      </c>
      <c r="E33" s="208">
        <v>10457.299999999999</v>
      </c>
      <c r="F33" s="208">
        <v>10401.1</v>
      </c>
      <c r="G33" s="208">
        <v>10358.1</v>
      </c>
      <c r="H33" s="208">
        <v>10325.5</v>
      </c>
      <c r="I33" s="208">
        <v>10300.299999999999</v>
      </c>
      <c r="J33" s="208">
        <v>10283.799999999999</v>
      </c>
      <c r="K33" s="208">
        <v>10286.299999999999</v>
      </c>
      <c r="L33" s="208">
        <v>10310.1</v>
      </c>
    </row>
    <row r="34" spans="1:28" x14ac:dyDescent="0.2">
      <c r="A34" s="207" t="s">
        <v>88</v>
      </c>
      <c r="B34" s="208">
        <v>20246.8</v>
      </c>
      <c r="C34" s="208">
        <v>20147.66</v>
      </c>
      <c r="D34" s="208">
        <v>20060.18</v>
      </c>
      <c r="E34" s="208">
        <v>19988.689999999999</v>
      </c>
      <c r="F34" s="208">
        <v>19916.45</v>
      </c>
      <c r="G34" s="208">
        <v>19822.25</v>
      </c>
      <c r="H34" s="208">
        <v>19706.419999999998</v>
      </c>
      <c r="I34" s="208">
        <v>19592.93</v>
      </c>
      <c r="J34" s="208">
        <v>19476.71</v>
      </c>
      <c r="K34" s="208">
        <v>19375.84</v>
      </c>
      <c r="L34" s="208">
        <v>19328.84</v>
      </c>
    </row>
    <row r="35" spans="1:28" x14ac:dyDescent="0.2">
      <c r="A35" s="207" t="s">
        <v>40</v>
      </c>
      <c r="B35" s="208">
        <v>2048.8200000000002</v>
      </c>
      <c r="C35" s="208">
        <v>2052.84</v>
      </c>
      <c r="D35" s="208">
        <v>2056.77</v>
      </c>
      <c r="E35" s="208">
        <v>2059.5500000000002</v>
      </c>
      <c r="F35" s="208">
        <v>2061.8000000000002</v>
      </c>
      <c r="G35" s="208">
        <v>2063.3000000000002</v>
      </c>
      <c r="H35" s="208">
        <v>2064.63</v>
      </c>
      <c r="I35" s="208">
        <v>2065.8200000000002</v>
      </c>
      <c r="J35" s="208">
        <v>2071.96</v>
      </c>
      <c r="K35" s="208">
        <v>2089.0100000000002</v>
      </c>
      <c r="L35" s="208">
        <v>2103.11</v>
      </c>
    </row>
    <row r="36" spans="1:28" x14ac:dyDescent="0.2">
      <c r="A36" s="207" t="s">
        <v>89</v>
      </c>
      <c r="B36" s="208">
        <v>5429.97</v>
      </c>
      <c r="C36" s="208">
        <v>5398.11</v>
      </c>
      <c r="D36" s="208">
        <v>5406.24</v>
      </c>
      <c r="E36" s="208">
        <v>5413</v>
      </c>
      <c r="F36" s="208">
        <v>5418.56</v>
      </c>
      <c r="G36" s="208">
        <v>5422.34</v>
      </c>
      <c r="H36" s="208">
        <v>5430.8</v>
      </c>
      <c r="I36" s="208">
        <v>5438.39</v>
      </c>
      <c r="J36" s="208">
        <v>5446.01</v>
      </c>
      <c r="K36" s="208">
        <v>5453.24</v>
      </c>
      <c r="L36" s="208">
        <v>5460.6</v>
      </c>
    </row>
    <row r="37" spans="1:28" x14ac:dyDescent="0.2">
      <c r="A37" s="207" t="s">
        <v>18</v>
      </c>
      <c r="B37" s="208">
        <v>5363.4</v>
      </c>
      <c r="C37" s="208">
        <v>5388.3</v>
      </c>
      <c r="D37" s="208">
        <v>5414</v>
      </c>
      <c r="E37" s="208">
        <v>5439</v>
      </c>
      <c r="F37" s="208">
        <v>5462.5</v>
      </c>
      <c r="G37" s="208">
        <v>5480.5</v>
      </c>
      <c r="H37" s="208">
        <v>5495.3</v>
      </c>
      <c r="I37" s="208">
        <v>5508.2</v>
      </c>
      <c r="J37" s="208">
        <v>5516.2</v>
      </c>
      <c r="K37" s="208">
        <v>5521.6</v>
      </c>
      <c r="L37" s="208">
        <v>5530.1</v>
      </c>
    </row>
    <row r="38" spans="1:28" x14ac:dyDescent="0.2">
      <c r="A38" s="207" t="s">
        <v>42</v>
      </c>
      <c r="B38" s="208">
        <v>9378.1</v>
      </c>
      <c r="C38" s="208">
        <v>9449.2000000000007</v>
      </c>
      <c r="D38" s="208">
        <v>9519.4</v>
      </c>
      <c r="E38" s="208">
        <v>9600.4</v>
      </c>
      <c r="F38" s="208">
        <v>9696.1</v>
      </c>
      <c r="G38" s="208">
        <v>9799.2000000000007</v>
      </c>
      <c r="H38" s="208">
        <v>9923.1</v>
      </c>
      <c r="I38" s="208">
        <v>10057.700000000001</v>
      </c>
      <c r="J38" s="208">
        <v>10175.209999999999</v>
      </c>
      <c r="K38" s="208">
        <v>10278.89</v>
      </c>
      <c r="L38" s="208">
        <v>10353.44</v>
      </c>
    </row>
    <row r="40" spans="1:28" x14ac:dyDescent="0.2">
      <c r="B40" s="83" t="s">
        <v>191</v>
      </c>
      <c r="N40" s="225" t="s">
        <v>53</v>
      </c>
      <c r="O40" s="225" t="s">
        <v>191</v>
      </c>
      <c r="P40" s="62"/>
      <c r="Q40" s="62"/>
      <c r="R40" s="62"/>
      <c r="S40" s="62"/>
      <c r="T40" s="62"/>
      <c r="U40" s="62"/>
      <c r="V40" s="62"/>
      <c r="W40" s="62"/>
      <c r="X40" s="62"/>
    </row>
    <row r="41" spans="1:28" x14ac:dyDescent="0.2">
      <c r="B41" s="83" t="s">
        <v>194</v>
      </c>
      <c r="N41" s="225" t="s">
        <v>192</v>
      </c>
      <c r="O41" s="225" t="s">
        <v>882</v>
      </c>
      <c r="P41" s="62"/>
      <c r="Q41" s="62"/>
      <c r="R41" s="62"/>
      <c r="S41" s="62"/>
      <c r="T41" s="62"/>
      <c r="U41" s="62"/>
      <c r="V41" s="62"/>
      <c r="W41" s="62"/>
      <c r="X41" s="62"/>
    </row>
    <row r="42" spans="1:28" x14ac:dyDescent="0.2">
      <c r="N42" s="62"/>
      <c r="O42" s="62"/>
      <c r="P42" s="62"/>
      <c r="Q42" s="62"/>
      <c r="R42" s="62"/>
      <c r="S42" s="62"/>
      <c r="T42" s="62"/>
      <c r="U42" s="62"/>
      <c r="V42" s="62"/>
      <c r="W42" s="62"/>
      <c r="X42" s="62"/>
    </row>
    <row r="43" spans="1:28" x14ac:dyDescent="0.2">
      <c r="A43" s="207" t="s">
        <v>55</v>
      </c>
      <c r="B43" s="207" t="s">
        <v>74</v>
      </c>
      <c r="C43" s="207" t="s">
        <v>75</v>
      </c>
      <c r="D43" s="207" t="s">
        <v>76</v>
      </c>
      <c r="E43" s="207" t="s">
        <v>77</v>
      </c>
      <c r="F43" s="207" t="s">
        <v>20</v>
      </c>
      <c r="G43" s="207" t="s">
        <v>9</v>
      </c>
      <c r="H43" s="207" t="s">
        <v>4</v>
      </c>
      <c r="I43" s="207" t="s">
        <v>7</v>
      </c>
      <c r="J43" s="207" t="s">
        <v>12</v>
      </c>
      <c r="K43" s="207" t="s">
        <v>5</v>
      </c>
      <c r="L43" s="207" t="s">
        <v>78</v>
      </c>
      <c r="N43" s="726" t="s">
        <v>55</v>
      </c>
      <c r="O43" s="726" t="s">
        <v>76</v>
      </c>
      <c r="P43" s="726" t="s">
        <v>77</v>
      </c>
      <c r="Q43" s="726" t="s">
        <v>20</v>
      </c>
      <c r="R43" s="726" t="s">
        <v>9</v>
      </c>
      <c r="S43" s="726" t="s">
        <v>4</v>
      </c>
      <c r="T43" s="726" t="s">
        <v>7</v>
      </c>
      <c r="U43" s="726" t="s">
        <v>12</v>
      </c>
      <c r="V43" s="726" t="s">
        <v>5</v>
      </c>
      <c r="W43" s="726" t="s">
        <v>78</v>
      </c>
      <c r="X43" s="726" t="s">
        <v>156</v>
      </c>
    </row>
    <row r="44" spans="1:28" x14ac:dyDescent="0.2">
      <c r="A44" s="207" t="s">
        <v>79</v>
      </c>
      <c r="B44" s="208">
        <v>195862.42</v>
      </c>
      <c r="C44" s="208">
        <v>195955.45</v>
      </c>
      <c r="D44" s="208">
        <v>195477.7</v>
      </c>
      <c r="E44" s="208">
        <v>194719.94</v>
      </c>
      <c r="F44" s="208">
        <v>196497.87</v>
      </c>
      <c r="G44" s="208">
        <v>198330.43</v>
      </c>
      <c r="H44" s="208">
        <v>200901.71</v>
      </c>
      <c r="I44" s="208">
        <v>204166.51</v>
      </c>
      <c r="J44" s="208">
        <v>207025.71</v>
      </c>
      <c r="K44" s="208">
        <v>209087.62</v>
      </c>
      <c r="L44" s="208">
        <v>205997.39</v>
      </c>
    </row>
    <row r="45" spans="1:28" x14ac:dyDescent="0.2">
      <c r="A45" s="207" t="s">
        <v>8</v>
      </c>
      <c r="B45" s="208">
        <v>4492.8999999999996</v>
      </c>
      <c r="C45" s="208">
        <v>4553</v>
      </c>
      <c r="D45" s="208">
        <v>4572.3999999999996</v>
      </c>
      <c r="E45" s="208">
        <v>4559</v>
      </c>
      <c r="F45" s="208">
        <v>4577.1000000000004</v>
      </c>
      <c r="G45" s="208">
        <v>4617.3</v>
      </c>
      <c r="H45" s="208">
        <v>4675.2</v>
      </c>
      <c r="I45" s="208">
        <v>4748.5</v>
      </c>
      <c r="J45" s="208">
        <v>4818.1000000000004</v>
      </c>
      <c r="K45" s="208">
        <v>4893.8</v>
      </c>
      <c r="L45" s="208">
        <v>4893</v>
      </c>
      <c r="N45" s="726" t="s">
        <v>8</v>
      </c>
      <c r="O45" s="727">
        <v>4653</v>
      </c>
      <c r="P45" s="727">
        <v>4638.8999999999996</v>
      </c>
      <c r="Q45" s="727">
        <v>4657.6000000000004</v>
      </c>
      <c r="R45" s="727">
        <v>4698</v>
      </c>
      <c r="S45" s="727">
        <v>4756.2</v>
      </c>
      <c r="T45" s="727">
        <v>4830.2</v>
      </c>
      <c r="U45" s="727">
        <v>4900.8999999999996</v>
      </c>
      <c r="V45" s="727">
        <v>4978.8</v>
      </c>
      <c r="W45" s="727">
        <v>4977.3</v>
      </c>
      <c r="Y45" s="726" t="s">
        <v>8</v>
      </c>
      <c r="Z45" s="84">
        <f>(L45-W45)/L12*100</f>
        <v>-0.73081924577373369</v>
      </c>
      <c r="AA45" s="84" t="s">
        <v>196</v>
      </c>
      <c r="AB45" s="543">
        <v>3</v>
      </c>
    </row>
    <row r="46" spans="1:28" x14ac:dyDescent="0.2">
      <c r="A46" s="207" t="s">
        <v>82</v>
      </c>
      <c r="B46" s="208">
        <v>3603.89</v>
      </c>
      <c r="C46" s="208">
        <v>3524.55</v>
      </c>
      <c r="D46" s="208">
        <v>3436.39</v>
      </c>
      <c r="E46" s="208">
        <v>3421.58</v>
      </c>
      <c r="F46" s="208">
        <v>3434.17</v>
      </c>
      <c r="G46" s="208">
        <v>3446.21</v>
      </c>
      <c r="H46" s="208">
        <v>3463.35</v>
      </c>
      <c r="I46" s="208">
        <v>3525.35</v>
      </c>
      <c r="J46" s="208">
        <v>3521.64</v>
      </c>
      <c r="K46" s="208">
        <v>3533.58</v>
      </c>
      <c r="L46" s="208">
        <v>3451.74</v>
      </c>
      <c r="N46" s="726" t="s">
        <v>82</v>
      </c>
      <c r="O46" s="727">
        <v>3436.39</v>
      </c>
      <c r="P46" s="727">
        <v>3421.58</v>
      </c>
      <c r="Q46" s="727">
        <v>3434.17</v>
      </c>
      <c r="R46" s="727">
        <v>3446.21</v>
      </c>
      <c r="S46" s="727">
        <v>3463.35</v>
      </c>
      <c r="T46" s="727">
        <v>3525.35</v>
      </c>
      <c r="U46" s="727">
        <v>3521.64</v>
      </c>
      <c r="V46" s="727">
        <v>3533.58</v>
      </c>
      <c r="W46" s="727">
        <v>3451.74</v>
      </c>
      <c r="Y46" s="726" t="s">
        <v>82</v>
      </c>
      <c r="Z46" s="84">
        <f t="shared" ref="Z46:Z71" si="0">(L46-W46)/L13*100</f>
        <v>0</v>
      </c>
      <c r="AA46" s="84" t="s">
        <v>201</v>
      </c>
      <c r="AB46" s="543">
        <v>1.2029267592621657</v>
      </c>
    </row>
    <row r="47" spans="1:28" x14ac:dyDescent="0.2">
      <c r="A47" s="207" t="s">
        <v>83</v>
      </c>
      <c r="B47" s="208">
        <v>5057.24</v>
      </c>
      <c r="C47" s="208">
        <v>5043.4399999999996</v>
      </c>
      <c r="D47" s="208">
        <v>5064.62</v>
      </c>
      <c r="E47" s="208">
        <v>5080.93</v>
      </c>
      <c r="F47" s="208">
        <v>5108.97</v>
      </c>
      <c r="G47" s="208">
        <v>5181.91</v>
      </c>
      <c r="H47" s="208">
        <v>5264.3</v>
      </c>
      <c r="I47" s="208">
        <v>5345.81</v>
      </c>
      <c r="J47" s="208">
        <v>5417.11</v>
      </c>
      <c r="K47" s="208">
        <v>5431.05</v>
      </c>
      <c r="L47" s="208">
        <v>5351</v>
      </c>
      <c r="N47" s="726" t="s">
        <v>83</v>
      </c>
      <c r="O47" s="727">
        <v>5011.82</v>
      </c>
      <c r="P47" s="727">
        <v>5036.5600000000004</v>
      </c>
      <c r="Q47" s="727">
        <v>5094.54</v>
      </c>
      <c r="R47" s="727">
        <v>5167.1099999999997</v>
      </c>
      <c r="S47" s="727">
        <v>5248.68</v>
      </c>
      <c r="T47" s="727">
        <v>5326.66</v>
      </c>
      <c r="U47" s="727">
        <v>5385.11</v>
      </c>
      <c r="V47" s="727">
        <v>5374.58</v>
      </c>
      <c r="W47" s="727">
        <v>5288.13</v>
      </c>
      <c r="Y47" s="726" t="s">
        <v>83</v>
      </c>
      <c r="Z47" s="84">
        <f t="shared" si="0"/>
        <v>0.58763050407051098</v>
      </c>
      <c r="AA47" s="84" t="s">
        <v>219</v>
      </c>
      <c r="AB47" s="543">
        <v>0.95879696212751997</v>
      </c>
    </row>
    <row r="48" spans="1:28" x14ac:dyDescent="0.2">
      <c r="A48" s="207" t="s">
        <v>16</v>
      </c>
      <c r="B48" s="208">
        <v>2787.86</v>
      </c>
      <c r="C48" s="208">
        <v>2786.63</v>
      </c>
      <c r="D48" s="208">
        <v>2766.81</v>
      </c>
      <c r="E48" s="208">
        <v>2766.4</v>
      </c>
      <c r="F48" s="208">
        <v>2790.51</v>
      </c>
      <c r="G48" s="208">
        <v>2829</v>
      </c>
      <c r="H48" s="208">
        <v>2876.45</v>
      </c>
      <c r="I48" s="208">
        <v>2919.56</v>
      </c>
      <c r="J48" s="208">
        <v>2965.75</v>
      </c>
      <c r="K48" s="208">
        <v>3002.81</v>
      </c>
      <c r="L48" s="208">
        <v>2981.19</v>
      </c>
      <c r="N48" s="726" t="s">
        <v>16</v>
      </c>
      <c r="O48" s="727">
        <v>2730</v>
      </c>
      <c r="P48" s="727">
        <v>2732</v>
      </c>
      <c r="Q48" s="727">
        <v>2756</v>
      </c>
      <c r="R48" s="727">
        <v>2793</v>
      </c>
      <c r="S48" s="727">
        <v>2841</v>
      </c>
      <c r="T48" s="727">
        <v>2885</v>
      </c>
      <c r="U48" s="727">
        <v>2925</v>
      </c>
      <c r="V48" s="727">
        <v>2965</v>
      </c>
      <c r="W48" s="727">
        <v>2945</v>
      </c>
      <c r="Y48" s="726" t="s">
        <v>16</v>
      </c>
      <c r="Z48" s="84">
        <f t="shared" si="0"/>
        <v>0.62075471698113294</v>
      </c>
      <c r="AA48" s="84" t="s">
        <v>197</v>
      </c>
      <c r="AB48" s="543">
        <v>0.91737859067714012</v>
      </c>
    </row>
    <row r="49" spans="1:28" x14ac:dyDescent="0.2">
      <c r="A49" s="207" t="s">
        <v>84</v>
      </c>
      <c r="B49" s="208">
        <v>41048</v>
      </c>
      <c r="C49" s="208">
        <v>41544</v>
      </c>
      <c r="D49" s="208">
        <v>42019</v>
      </c>
      <c r="E49" s="208">
        <v>42350</v>
      </c>
      <c r="F49" s="208">
        <v>42721</v>
      </c>
      <c r="G49" s="208">
        <v>43122</v>
      </c>
      <c r="H49" s="208">
        <v>43661</v>
      </c>
      <c r="I49" s="208">
        <v>44262</v>
      </c>
      <c r="J49" s="208">
        <v>44868</v>
      </c>
      <c r="K49" s="208">
        <v>45269</v>
      </c>
      <c r="L49" s="208">
        <v>44818</v>
      </c>
      <c r="N49" s="726" t="s">
        <v>84</v>
      </c>
      <c r="O49" s="727">
        <v>41962</v>
      </c>
      <c r="P49" s="727">
        <v>42285</v>
      </c>
      <c r="Q49" s="727">
        <v>42651</v>
      </c>
      <c r="R49" s="727">
        <v>43037</v>
      </c>
      <c r="S49" s="727">
        <v>43559</v>
      </c>
      <c r="T49" s="727">
        <v>44131</v>
      </c>
      <c r="U49" s="727">
        <v>44719</v>
      </c>
      <c r="V49" s="727">
        <v>45125</v>
      </c>
      <c r="W49" s="727">
        <v>44803</v>
      </c>
      <c r="Y49" s="726" t="s">
        <v>84</v>
      </c>
      <c r="Z49" s="84">
        <f t="shared" si="0"/>
        <v>1.8038168765106964E-2</v>
      </c>
      <c r="AA49" s="84" t="s">
        <v>1040</v>
      </c>
      <c r="AB49" s="543">
        <v>0.62075471698113294</v>
      </c>
    </row>
    <row r="50" spans="1:28" x14ac:dyDescent="0.2">
      <c r="A50" s="207" t="s">
        <v>17</v>
      </c>
      <c r="B50" s="208">
        <v>548.1</v>
      </c>
      <c r="C50" s="208">
        <v>584</v>
      </c>
      <c r="D50" s="208">
        <v>593.5</v>
      </c>
      <c r="E50" s="208">
        <v>600.9</v>
      </c>
      <c r="F50" s="208">
        <v>605.5</v>
      </c>
      <c r="G50" s="208">
        <v>622.9</v>
      </c>
      <c r="H50" s="208">
        <v>624.70000000000005</v>
      </c>
      <c r="I50" s="208">
        <v>641.5</v>
      </c>
      <c r="J50" s="208">
        <v>649.5</v>
      </c>
      <c r="K50" s="208">
        <v>657.7</v>
      </c>
      <c r="L50" s="208">
        <v>639.79999999999995</v>
      </c>
      <c r="N50" s="726" t="s">
        <v>17</v>
      </c>
      <c r="O50" s="727">
        <v>618.70000000000005</v>
      </c>
      <c r="P50" s="727">
        <v>624.1</v>
      </c>
      <c r="Q50" s="727">
        <v>627.70000000000005</v>
      </c>
      <c r="R50" s="727">
        <v>643.4</v>
      </c>
      <c r="S50" s="727">
        <v>647.29999999999995</v>
      </c>
      <c r="T50" s="727">
        <v>661.1</v>
      </c>
      <c r="U50" s="727">
        <v>664.34</v>
      </c>
      <c r="V50" s="727">
        <v>671.45</v>
      </c>
      <c r="W50" s="727">
        <v>656.83</v>
      </c>
      <c r="Y50" s="726" t="s">
        <v>17</v>
      </c>
      <c r="Z50" s="84">
        <f t="shared" si="0"/>
        <v>-1.2814145974416919</v>
      </c>
      <c r="AA50" s="84" t="s">
        <v>202</v>
      </c>
      <c r="AB50" s="543">
        <v>0.58763050407051098</v>
      </c>
    </row>
    <row r="51" spans="1:28" x14ac:dyDescent="0.2">
      <c r="A51" s="207" t="s">
        <v>25</v>
      </c>
      <c r="B51" s="208">
        <v>1882.49</v>
      </c>
      <c r="C51" s="208">
        <v>1841.89</v>
      </c>
      <c r="D51" s="208">
        <v>1831.82</v>
      </c>
      <c r="E51" s="208">
        <v>1885.83</v>
      </c>
      <c r="F51" s="208">
        <v>1936.75</v>
      </c>
      <c r="G51" s="208">
        <v>2006.82</v>
      </c>
      <c r="H51" s="208">
        <v>2081.41</v>
      </c>
      <c r="I51" s="208">
        <v>2144.14</v>
      </c>
      <c r="J51" s="208">
        <v>2212.04</v>
      </c>
      <c r="K51" s="208">
        <v>2275.85</v>
      </c>
      <c r="L51" s="208">
        <v>2241.83</v>
      </c>
      <c r="N51" s="726" t="s">
        <v>25</v>
      </c>
      <c r="O51" s="727">
        <v>1838.09</v>
      </c>
      <c r="P51" s="727">
        <v>1894.93</v>
      </c>
      <c r="Q51" s="727">
        <v>1946.53</v>
      </c>
      <c r="R51" s="727">
        <v>2012.89</v>
      </c>
      <c r="S51" s="727">
        <v>2085.0500000000002</v>
      </c>
      <c r="T51" s="727">
        <v>2148.17</v>
      </c>
      <c r="U51" s="727">
        <v>2215.7399999999998</v>
      </c>
      <c r="V51" s="727">
        <v>2279.1799999999998</v>
      </c>
      <c r="W51" s="727">
        <v>2244.98</v>
      </c>
      <c r="Y51" s="726" t="s">
        <v>25</v>
      </c>
      <c r="Z51" s="84">
        <f t="shared" si="0"/>
        <v>-6.3248820861270053E-2</v>
      </c>
      <c r="AA51" s="84" t="s">
        <v>209</v>
      </c>
      <c r="AB51" s="543">
        <v>0.30198368926420527</v>
      </c>
    </row>
    <row r="52" spans="1:28" x14ac:dyDescent="0.2">
      <c r="A52" s="207" t="s">
        <v>22</v>
      </c>
      <c r="B52" s="208">
        <v>4706.43</v>
      </c>
      <c r="C52" s="208">
        <v>4505.1400000000003</v>
      </c>
      <c r="D52" s="208">
        <v>4325.83</v>
      </c>
      <c r="E52" s="208">
        <v>4300.67</v>
      </c>
      <c r="F52" s="208">
        <v>4453.7299999999996</v>
      </c>
      <c r="G52" s="208">
        <v>4322.57</v>
      </c>
      <c r="H52" s="208">
        <v>4469.51</v>
      </c>
      <c r="I52" s="208">
        <v>4446.63</v>
      </c>
      <c r="J52" s="208">
        <v>4509.1099999999997</v>
      </c>
      <c r="K52" s="208">
        <v>4565.37</v>
      </c>
      <c r="L52" s="208">
        <v>4504.51</v>
      </c>
      <c r="N52" s="726" t="s">
        <v>22</v>
      </c>
      <c r="O52" s="727">
        <v>4311.47</v>
      </c>
      <c r="P52" s="727">
        <v>4287.1400000000003</v>
      </c>
      <c r="Q52" s="727">
        <v>4439.92</v>
      </c>
      <c r="R52" s="727">
        <v>4289.6099999999997</v>
      </c>
      <c r="S52" s="727">
        <v>4438.46</v>
      </c>
      <c r="T52" s="727">
        <v>4412.99</v>
      </c>
      <c r="U52" s="727">
        <v>4612.63</v>
      </c>
      <c r="V52" s="727">
        <v>4654.09</v>
      </c>
      <c r="W52" s="727">
        <v>4598.3500000000004</v>
      </c>
      <c r="Y52" s="726" t="s">
        <v>22</v>
      </c>
      <c r="Z52" s="84">
        <f t="shared" si="0"/>
        <v>-0.87641387580587904</v>
      </c>
      <c r="AA52" s="84" t="s">
        <v>207</v>
      </c>
      <c r="AB52" s="543">
        <v>0.19357793569348428</v>
      </c>
    </row>
    <row r="53" spans="1:28" x14ac:dyDescent="0.2">
      <c r="A53" s="207" t="s">
        <v>41</v>
      </c>
      <c r="B53" s="208">
        <v>19505.900000000001</v>
      </c>
      <c r="C53" s="208">
        <v>19010.8</v>
      </c>
      <c r="D53" s="208">
        <v>18248.099999999999</v>
      </c>
      <c r="E53" s="208">
        <v>17802.8</v>
      </c>
      <c r="F53" s="208">
        <v>17987.7</v>
      </c>
      <c r="G53" s="208">
        <v>18490.8</v>
      </c>
      <c r="H53" s="208">
        <v>18885.400000000001</v>
      </c>
      <c r="I53" s="208">
        <v>19382.099999999999</v>
      </c>
      <c r="J53" s="208">
        <v>19824.3</v>
      </c>
      <c r="K53" s="208">
        <v>20266.2</v>
      </c>
      <c r="L53" s="208">
        <v>19422.2</v>
      </c>
      <c r="N53" s="726" t="s">
        <v>41</v>
      </c>
      <c r="O53" s="727">
        <v>18277.3</v>
      </c>
      <c r="P53" s="727">
        <v>17852.099999999999</v>
      </c>
      <c r="Q53" s="727">
        <v>18035.900000000001</v>
      </c>
      <c r="R53" s="727">
        <v>18538.599999999999</v>
      </c>
      <c r="S53" s="727">
        <v>18941.900000000001</v>
      </c>
      <c r="T53" s="727">
        <v>19438.5</v>
      </c>
      <c r="U53" s="727">
        <v>19879.3</v>
      </c>
      <c r="V53" s="727">
        <v>20324.599999999999</v>
      </c>
      <c r="W53" s="727">
        <v>19482.099999999999</v>
      </c>
      <c r="Y53" s="726" t="s">
        <v>41</v>
      </c>
      <c r="Z53" s="84">
        <f t="shared" si="0"/>
        <v>-0.12650055742607441</v>
      </c>
      <c r="AA53" s="84" t="s">
        <v>221</v>
      </c>
      <c r="AB53" s="543">
        <v>0.17139314970722527</v>
      </c>
    </row>
    <row r="54" spans="1:28" x14ac:dyDescent="0.2">
      <c r="A54" s="207" t="s">
        <v>19</v>
      </c>
      <c r="B54" s="208">
        <v>26846</v>
      </c>
      <c r="C54" s="208">
        <v>27048</v>
      </c>
      <c r="D54" s="208">
        <v>27140</v>
      </c>
      <c r="E54" s="208">
        <v>27190</v>
      </c>
      <c r="F54" s="208">
        <v>27334</v>
      </c>
      <c r="G54" s="208">
        <v>27391</v>
      </c>
      <c r="H54" s="208">
        <v>27567</v>
      </c>
      <c r="I54" s="208">
        <v>27881</v>
      </c>
      <c r="J54" s="208">
        <v>28163</v>
      </c>
      <c r="K54" s="208">
        <v>28480</v>
      </c>
      <c r="L54" s="208">
        <v>28179</v>
      </c>
      <c r="N54" s="726" t="s">
        <v>19</v>
      </c>
      <c r="O54" s="727">
        <v>27525</v>
      </c>
      <c r="P54" s="727">
        <v>27586</v>
      </c>
      <c r="Q54" s="727">
        <v>27742</v>
      </c>
      <c r="R54" s="727">
        <v>27808</v>
      </c>
      <c r="S54" s="727">
        <v>27996</v>
      </c>
      <c r="T54" s="727">
        <v>28325</v>
      </c>
      <c r="U54" s="727">
        <v>28616</v>
      </c>
      <c r="V54" s="727">
        <v>28967</v>
      </c>
      <c r="W54" s="727">
        <v>28713</v>
      </c>
      <c r="Y54" s="726" t="s">
        <v>19</v>
      </c>
      <c r="Z54" s="84">
        <f t="shared" si="0"/>
        <v>-0.78941533003178355</v>
      </c>
      <c r="AA54" s="84" t="s">
        <v>210</v>
      </c>
      <c r="AB54" s="543">
        <v>6.3078669870863552E-2</v>
      </c>
    </row>
    <row r="55" spans="1:28" x14ac:dyDescent="0.2">
      <c r="A55" s="207" t="s">
        <v>85</v>
      </c>
      <c r="B55" s="208">
        <v>1670.31</v>
      </c>
      <c r="C55" s="208">
        <v>1604.28</v>
      </c>
      <c r="D55" s="208">
        <v>1546.38</v>
      </c>
      <c r="E55" s="208">
        <v>1502.61</v>
      </c>
      <c r="F55" s="208">
        <v>1542.33</v>
      </c>
      <c r="G55" s="208">
        <v>1561.74</v>
      </c>
      <c r="H55" s="208">
        <v>1565.52</v>
      </c>
      <c r="I55" s="208">
        <v>1603.87</v>
      </c>
      <c r="J55" s="208">
        <v>1645.35</v>
      </c>
      <c r="K55" s="208">
        <v>1695.77</v>
      </c>
      <c r="L55" s="208">
        <v>1675.53</v>
      </c>
      <c r="N55" s="726" t="s">
        <v>85</v>
      </c>
      <c r="O55" s="727">
        <v>1575.51</v>
      </c>
      <c r="P55" s="727">
        <v>1534</v>
      </c>
      <c r="Q55" s="727">
        <v>1574.99</v>
      </c>
      <c r="R55" s="727">
        <v>1594.59</v>
      </c>
      <c r="S55" s="727">
        <v>1599.21</v>
      </c>
      <c r="T55" s="727">
        <v>1634.41</v>
      </c>
      <c r="U55" s="727">
        <v>1664.37</v>
      </c>
      <c r="V55" s="727">
        <v>1688.29</v>
      </c>
      <c r="W55" s="727">
        <v>1668.59</v>
      </c>
      <c r="Y55" s="726" t="s">
        <v>85</v>
      </c>
      <c r="Z55" s="84">
        <f t="shared" si="0"/>
        <v>0.17139314970722527</v>
      </c>
      <c r="AA55" s="84" t="s">
        <v>198</v>
      </c>
      <c r="AB55" s="543">
        <v>1.8038168765106964E-2</v>
      </c>
    </row>
    <row r="56" spans="1:28" x14ac:dyDescent="0.2">
      <c r="A56" s="207" t="s">
        <v>27</v>
      </c>
      <c r="B56" s="208">
        <v>24782.799999999999</v>
      </c>
      <c r="C56" s="208">
        <v>24849.7</v>
      </c>
      <c r="D56" s="208">
        <v>24782.6</v>
      </c>
      <c r="E56" s="208">
        <v>24338.799999999999</v>
      </c>
      <c r="F56" s="208">
        <v>24357.3</v>
      </c>
      <c r="G56" s="208">
        <v>24516.2</v>
      </c>
      <c r="H56" s="208">
        <v>24848.7</v>
      </c>
      <c r="I56" s="208">
        <v>25138.3</v>
      </c>
      <c r="J56" s="208">
        <v>25371.3</v>
      </c>
      <c r="K56" s="208">
        <v>25503</v>
      </c>
      <c r="L56" s="208">
        <v>24978.3</v>
      </c>
      <c r="N56" s="726" t="s">
        <v>27</v>
      </c>
      <c r="O56" s="727">
        <v>24310.3</v>
      </c>
      <c r="P56" s="727">
        <v>23925.1</v>
      </c>
      <c r="Q56" s="727">
        <v>23871.200000000001</v>
      </c>
      <c r="R56" s="727">
        <v>24026.7</v>
      </c>
      <c r="S56" s="727">
        <v>24394.400000000001</v>
      </c>
      <c r="T56" s="727">
        <v>24616.1</v>
      </c>
      <c r="U56" s="727">
        <v>24798.799999999999</v>
      </c>
      <c r="V56" s="727">
        <v>24915.3</v>
      </c>
      <c r="W56" s="727">
        <v>24408.3</v>
      </c>
      <c r="Y56" s="726" t="s">
        <v>27</v>
      </c>
      <c r="Z56" s="84">
        <f t="shared" si="0"/>
        <v>0.95879696212751997</v>
      </c>
      <c r="AA56" s="84" t="s">
        <v>203</v>
      </c>
      <c r="AB56" s="543">
        <v>0</v>
      </c>
    </row>
    <row r="57" spans="1:28" x14ac:dyDescent="0.2">
      <c r="A57" s="207" t="s">
        <v>86</v>
      </c>
      <c r="B57" s="208">
        <v>406.14</v>
      </c>
      <c r="C57" s="208">
        <v>407.26</v>
      </c>
      <c r="D57" s="208">
        <v>392.81</v>
      </c>
      <c r="E57" s="208">
        <v>370.85</v>
      </c>
      <c r="F57" s="208">
        <v>363.41</v>
      </c>
      <c r="G57" s="208">
        <v>369.12</v>
      </c>
      <c r="H57" s="208">
        <v>386.31</v>
      </c>
      <c r="I57" s="208">
        <v>407.14</v>
      </c>
      <c r="J57" s="208">
        <v>428.8</v>
      </c>
      <c r="K57" s="208">
        <v>442.07</v>
      </c>
      <c r="L57" s="208">
        <v>439.58</v>
      </c>
      <c r="N57" s="726" t="s">
        <v>86</v>
      </c>
      <c r="O57" s="727">
        <v>394.91</v>
      </c>
      <c r="P57" s="727">
        <v>372.77</v>
      </c>
      <c r="Q57" s="727">
        <v>364.94</v>
      </c>
      <c r="R57" s="727">
        <v>370.51</v>
      </c>
      <c r="S57" s="727">
        <v>387.22</v>
      </c>
      <c r="T57" s="727">
        <v>407.92</v>
      </c>
      <c r="U57" s="727">
        <v>429.34</v>
      </c>
      <c r="V57" s="727">
        <v>445.35</v>
      </c>
      <c r="W57" s="727">
        <v>442.61</v>
      </c>
      <c r="Y57" s="726" t="s">
        <v>86</v>
      </c>
      <c r="Z57" s="84">
        <f t="shared" si="0"/>
        <v>-0.34016278417064605</v>
      </c>
      <c r="AA57" s="84" t="s">
        <v>206</v>
      </c>
      <c r="AB57" s="543">
        <v>-2.6078288955166767E-2</v>
      </c>
    </row>
    <row r="58" spans="1:28" x14ac:dyDescent="0.2">
      <c r="A58" s="207" t="s">
        <v>30</v>
      </c>
      <c r="B58" s="208">
        <v>843.51</v>
      </c>
      <c r="C58" s="208">
        <v>856.22</v>
      </c>
      <c r="D58" s="208">
        <v>868.63</v>
      </c>
      <c r="E58" s="208">
        <v>888.63</v>
      </c>
      <c r="F58" s="208">
        <v>876.63</v>
      </c>
      <c r="G58" s="208">
        <v>889</v>
      </c>
      <c r="H58" s="208">
        <v>886.3</v>
      </c>
      <c r="I58" s="208">
        <v>885.99</v>
      </c>
      <c r="J58" s="208">
        <v>898.88</v>
      </c>
      <c r="K58" s="208">
        <v>898.06</v>
      </c>
      <c r="L58" s="208">
        <v>877.08</v>
      </c>
      <c r="N58" s="726" t="s">
        <v>30</v>
      </c>
      <c r="O58" s="727">
        <v>878.76</v>
      </c>
      <c r="P58" s="727">
        <v>897.31</v>
      </c>
      <c r="Q58" s="727">
        <v>888.18</v>
      </c>
      <c r="R58" s="727">
        <v>898.91</v>
      </c>
      <c r="S58" s="727">
        <v>898.54</v>
      </c>
      <c r="T58" s="727">
        <v>901.95</v>
      </c>
      <c r="U58" s="727">
        <v>915.73</v>
      </c>
      <c r="V58" s="727">
        <v>916.95</v>
      </c>
      <c r="W58" s="727">
        <v>899.88</v>
      </c>
      <c r="Y58" s="726" t="s">
        <v>30</v>
      </c>
      <c r="Z58" s="84">
        <f t="shared" si="0"/>
        <v>-1.1993498261468758</v>
      </c>
      <c r="AA58" s="84" t="s">
        <v>1041</v>
      </c>
      <c r="AB58" s="247">
        <v>-6.3248820861270053E-2</v>
      </c>
    </row>
    <row r="59" spans="1:28" x14ac:dyDescent="0.2">
      <c r="A59" s="207" t="s">
        <v>31</v>
      </c>
      <c r="B59" s="208">
        <v>1248.2</v>
      </c>
      <c r="C59" s="208">
        <v>1255.0899999999999</v>
      </c>
      <c r="D59" s="208">
        <v>1278.8</v>
      </c>
      <c r="E59" s="208">
        <v>1296.27</v>
      </c>
      <c r="F59" s="208">
        <v>1322.79</v>
      </c>
      <c r="G59" s="208">
        <v>1341.33</v>
      </c>
      <c r="H59" s="208">
        <v>1371.77</v>
      </c>
      <c r="I59" s="208">
        <v>1361.89</v>
      </c>
      <c r="J59" s="208">
        <v>1380.6</v>
      </c>
      <c r="K59" s="208">
        <v>1386.94</v>
      </c>
      <c r="L59" s="208">
        <v>1366.13</v>
      </c>
      <c r="N59" s="726" t="s">
        <v>31</v>
      </c>
      <c r="O59" s="727">
        <v>1276</v>
      </c>
      <c r="P59" s="727">
        <v>1293.17</v>
      </c>
      <c r="Q59" s="727">
        <v>1319.3</v>
      </c>
      <c r="R59" s="727">
        <v>1335.98</v>
      </c>
      <c r="S59" s="727">
        <v>1363.67</v>
      </c>
      <c r="T59" s="727">
        <v>1357.01</v>
      </c>
      <c r="U59" s="727">
        <v>1377.33</v>
      </c>
      <c r="V59" s="727">
        <v>1382.68</v>
      </c>
      <c r="W59" s="727">
        <v>1360.72</v>
      </c>
      <c r="Y59" s="726" t="s">
        <v>31</v>
      </c>
      <c r="Z59" s="84">
        <f t="shared" si="0"/>
        <v>0.19357793569348428</v>
      </c>
      <c r="AA59" s="84" t="s">
        <v>214</v>
      </c>
      <c r="AB59" s="543">
        <v>-6.3248820861270053E-2</v>
      </c>
    </row>
    <row r="60" spans="1:28" x14ac:dyDescent="0.2">
      <c r="A60" s="207" t="s">
        <v>32</v>
      </c>
      <c r="B60" s="208">
        <v>359.56</v>
      </c>
      <c r="C60" s="208">
        <v>370.16</v>
      </c>
      <c r="D60" s="208">
        <v>379.14</v>
      </c>
      <c r="E60" s="208">
        <v>386.07</v>
      </c>
      <c r="F60" s="208">
        <v>395.95</v>
      </c>
      <c r="G60" s="208">
        <v>406.12</v>
      </c>
      <c r="H60" s="208">
        <v>418.39</v>
      </c>
      <c r="I60" s="208">
        <v>432.71</v>
      </c>
      <c r="J60" s="208">
        <v>448.78</v>
      </c>
      <c r="K60" s="208">
        <v>465.05</v>
      </c>
      <c r="L60" s="208">
        <v>474.26</v>
      </c>
      <c r="N60" s="726" t="s">
        <v>32</v>
      </c>
      <c r="O60" s="727">
        <v>229.21</v>
      </c>
      <c r="P60" s="727">
        <v>233.74</v>
      </c>
      <c r="Q60" s="727">
        <v>238.91</v>
      </c>
      <c r="R60" s="727">
        <v>243.92</v>
      </c>
      <c r="S60" s="727">
        <v>249.53</v>
      </c>
      <c r="T60" s="727">
        <v>257.16000000000003</v>
      </c>
      <c r="U60" s="727">
        <v>264.66000000000003</v>
      </c>
      <c r="V60" s="727">
        <v>271.64999999999998</v>
      </c>
      <c r="W60" s="727">
        <v>275.75</v>
      </c>
      <c r="Y60" s="726" t="s">
        <v>32</v>
      </c>
      <c r="Z60" s="84">
        <f t="shared" si="0"/>
        <v>31.455101491071002</v>
      </c>
      <c r="AA60" s="84" t="s">
        <v>200</v>
      </c>
      <c r="AB60" s="543">
        <v>-0.11442979053529383</v>
      </c>
    </row>
    <row r="61" spans="1:28" x14ac:dyDescent="0.2">
      <c r="A61" s="207" t="s">
        <v>23</v>
      </c>
      <c r="B61" s="208">
        <v>3949.13</v>
      </c>
      <c r="C61" s="208">
        <v>3947.52</v>
      </c>
      <c r="D61" s="208">
        <v>3983.71</v>
      </c>
      <c r="E61" s="208">
        <v>4034.89</v>
      </c>
      <c r="F61" s="208">
        <v>4218.93</v>
      </c>
      <c r="G61" s="208">
        <v>4312.82</v>
      </c>
      <c r="H61" s="208">
        <v>4473.26</v>
      </c>
      <c r="I61" s="208">
        <v>4559.25</v>
      </c>
      <c r="J61" s="208">
        <v>4662.29</v>
      </c>
      <c r="K61" s="208">
        <v>4712.8900000000003</v>
      </c>
      <c r="L61" s="208">
        <v>4609.38</v>
      </c>
      <c r="N61" s="726" t="s">
        <v>23</v>
      </c>
      <c r="O61" s="727">
        <v>3958.72</v>
      </c>
      <c r="P61" s="727">
        <v>4029.27</v>
      </c>
      <c r="Q61" s="727">
        <v>4222.6000000000004</v>
      </c>
      <c r="R61" s="727">
        <v>4335.09</v>
      </c>
      <c r="S61" s="727">
        <v>4482.21</v>
      </c>
      <c r="T61" s="727">
        <v>4548.37</v>
      </c>
      <c r="U61" s="727">
        <v>4606.38</v>
      </c>
      <c r="V61" s="727">
        <v>4644.57</v>
      </c>
      <c r="W61" s="727">
        <v>4603.2299999999996</v>
      </c>
      <c r="Y61" s="726" t="s">
        <v>23</v>
      </c>
      <c r="Z61" s="84">
        <f t="shared" si="0"/>
        <v>6.3078669870863552E-2</v>
      </c>
      <c r="AA61" s="84" t="s">
        <v>222</v>
      </c>
      <c r="AB61" s="543">
        <v>-0.12650055742607441</v>
      </c>
    </row>
    <row r="62" spans="1:28" x14ac:dyDescent="0.2">
      <c r="A62" s="207" t="s">
        <v>87</v>
      </c>
      <c r="B62" s="208">
        <v>163.79</v>
      </c>
      <c r="C62" s="208">
        <v>168.62</v>
      </c>
      <c r="D62" s="208">
        <v>173.33</v>
      </c>
      <c r="E62" s="208">
        <v>179.92</v>
      </c>
      <c r="F62" s="208">
        <v>189.59</v>
      </c>
      <c r="G62" s="208">
        <v>197.27</v>
      </c>
      <c r="H62" s="208">
        <v>205.72</v>
      </c>
      <c r="I62" s="208">
        <v>222.34</v>
      </c>
      <c r="J62" s="208">
        <v>235.7</v>
      </c>
      <c r="K62" s="208">
        <v>251.27</v>
      </c>
      <c r="L62" s="208">
        <v>258.49</v>
      </c>
      <c r="N62" s="726" t="s">
        <v>87</v>
      </c>
      <c r="O62" s="727">
        <v>173.33</v>
      </c>
      <c r="P62" s="727">
        <v>181.1</v>
      </c>
      <c r="Q62" s="727">
        <v>192.12</v>
      </c>
      <c r="R62" s="727">
        <v>199.4</v>
      </c>
      <c r="S62" s="727">
        <v>208.44</v>
      </c>
      <c r="T62" s="727">
        <v>225.03</v>
      </c>
      <c r="U62" s="727">
        <v>238.6</v>
      </c>
      <c r="V62" s="727">
        <v>252.2</v>
      </c>
      <c r="W62" s="727">
        <v>259.08</v>
      </c>
      <c r="Y62" s="726" t="s">
        <v>87</v>
      </c>
      <c r="Z62" s="84">
        <f t="shared" si="0"/>
        <v>-0.11442979053529383</v>
      </c>
      <c r="AA62" s="84" t="s">
        <v>216</v>
      </c>
      <c r="AB62" s="543">
        <v>-0.16999530687803288</v>
      </c>
    </row>
    <row r="63" spans="1:28" x14ac:dyDescent="0.2">
      <c r="A63" s="207" t="s">
        <v>34</v>
      </c>
      <c r="B63" s="208">
        <v>8779</v>
      </c>
      <c r="C63" s="208">
        <v>8855</v>
      </c>
      <c r="D63" s="208">
        <v>8837</v>
      </c>
      <c r="E63" s="208">
        <v>8733</v>
      </c>
      <c r="F63" s="208">
        <v>8725</v>
      </c>
      <c r="G63" s="208">
        <v>8808</v>
      </c>
      <c r="H63" s="208">
        <v>8943</v>
      </c>
      <c r="I63" s="208">
        <v>9157</v>
      </c>
      <c r="J63" s="208">
        <v>9396</v>
      </c>
      <c r="K63" s="208">
        <v>9576</v>
      </c>
      <c r="L63" s="208">
        <v>9519</v>
      </c>
      <c r="N63" s="726" t="s">
        <v>34</v>
      </c>
      <c r="O63" s="727">
        <v>8701</v>
      </c>
      <c r="P63" s="727">
        <v>8601</v>
      </c>
      <c r="Q63" s="727">
        <v>8595</v>
      </c>
      <c r="R63" s="727">
        <v>8674</v>
      </c>
      <c r="S63" s="727">
        <v>8805</v>
      </c>
      <c r="T63" s="727">
        <v>9007</v>
      </c>
      <c r="U63" s="727">
        <v>9238</v>
      </c>
      <c r="V63" s="727">
        <v>9394</v>
      </c>
      <c r="W63" s="727">
        <v>9359</v>
      </c>
      <c r="Y63" s="726" t="s">
        <v>34</v>
      </c>
      <c r="Z63" s="84">
        <f t="shared" si="0"/>
        <v>0.91737859067714012</v>
      </c>
      <c r="AA63" s="84" t="s">
        <v>211</v>
      </c>
      <c r="AB63" s="543">
        <v>-0.23607918448899762</v>
      </c>
    </row>
    <row r="64" spans="1:28" x14ac:dyDescent="0.2">
      <c r="A64" s="207" t="s">
        <v>6</v>
      </c>
      <c r="B64" s="208">
        <v>4098.21</v>
      </c>
      <c r="C64" s="208">
        <v>4161.95</v>
      </c>
      <c r="D64" s="208">
        <v>4205.16</v>
      </c>
      <c r="E64" s="208">
        <v>4219.7700000000004</v>
      </c>
      <c r="F64" s="208">
        <v>4259.8999999999996</v>
      </c>
      <c r="G64" s="208">
        <v>4285.54</v>
      </c>
      <c r="H64" s="208">
        <v>4341.33</v>
      </c>
      <c r="I64" s="208">
        <v>4412.5600000000004</v>
      </c>
      <c r="J64" s="208">
        <v>4487.91</v>
      </c>
      <c r="K64" s="208">
        <v>4539.13</v>
      </c>
      <c r="L64" s="208">
        <v>4463.41</v>
      </c>
      <c r="N64" s="726" t="s">
        <v>6</v>
      </c>
      <c r="O64" s="727">
        <v>4158.08</v>
      </c>
      <c r="P64" s="727">
        <v>4156.13</v>
      </c>
      <c r="Q64" s="727">
        <v>4178.71</v>
      </c>
      <c r="R64" s="727">
        <v>4188.6899999999996</v>
      </c>
      <c r="S64" s="727">
        <v>4244.04</v>
      </c>
      <c r="T64" s="727">
        <v>4308.93</v>
      </c>
      <c r="U64" s="727">
        <v>4375.57</v>
      </c>
      <c r="V64" s="727">
        <v>4422.28</v>
      </c>
      <c r="W64" s="727">
        <v>4356.12</v>
      </c>
      <c r="Y64" s="726" t="s">
        <v>6</v>
      </c>
      <c r="Z64" s="84">
        <f t="shared" si="0"/>
        <v>1.2029267592621657</v>
      </c>
      <c r="AA64" s="84" t="s">
        <v>204</v>
      </c>
      <c r="AB64" s="543">
        <v>-0.34016278417064605</v>
      </c>
    </row>
    <row r="65" spans="1:28" x14ac:dyDescent="0.2">
      <c r="A65" s="207" t="s">
        <v>37</v>
      </c>
      <c r="B65" s="208">
        <v>15370.3</v>
      </c>
      <c r="C65" s="208">
        <v>15457.3</v>
      </c>
      <c r="D65" s="208">
        <v>15474.9</v>
      </c>
      <c r="E65" s="208">
        <v>15463.8</v>
      </c>
      <c r="F65" s="208">
        <v>15731</v>
      </c>
      <c r="G65" s="208">
        <v>15970</v>
      </c>
      <c r="H65" s="208">
        <v>16099.7</v>
      </c>
      <c r="I65" s="208">
        <v>16315</v>
      </c>
      <c r="J65" s="208">
        <v>16403.7</v>
      </c>
      <c r="K65" s="208">
        <v>16363.3</v>
      </c>
      <c r="L65" s="208">
        <v>16376.8</v>
      </c>
      <c r="N65" s="726" t="s">
        <v>37</v>
      </c>
      <c r="O65" s="727">
        <v>15591</v>
      </c>
      <c r="P65" s="727">
        <v>15568</v>
      </c>
      <c r="Q65" s="727">
        <v>15862</v>
      </c>
      <c r="R65" s="727">
        <v>16084</v>
      </c>
      <c r="S65" s="727">
        <v>16197</v>
      </c>
      <c r="T65" s="727">
        <v>16423</v>
      </c>
      <c r="U65" s="727">
        <v>16484</v>
      </c>
      <c r="V65" s="727">
        <v>16461</v>
      </c>
      <c r="W65" s="727">
        <v>16442</v>
      </c>
      <c r="Y65" s="726" t="s">
        <v>37</v>
      </c>
      <c r="Z65" s="84">
        <f t="shared" si="0"/>
        <v>-0.16999530687803288</v>
      </c>
      <c r="AA65" s="84" t="s">
        <v>205</v>
      </c>
      <c r="AB65" s="543">
        <v>-0.3613695907489341</v>
      </c>
    </row>
    <row r="66" spans="1:28" x14ac:dyDescent="0.2">
      <c r="A66" s="207" t="s">
        <v>38</v>
      </c>
      <c r="B66" s="208">
        <v>4871.33</v>
      </c>
      <c r="C66" s="208">
        <v>4776.7299999999996</v>
      </c>
      <c r="D66" s="208">
        <v>4581.45</v>
      </c>
      <c r="E66" s="208">
        <v>4450.17</v>
      </c>
      <c r="F66" s="208">
        <v>4512.99</v>
      </c>
      <c r="G66" s="208">
        <v>4575.82</v>
      </c>
      <c r="H66" s="208">
        <v>4649.8599999999997</v>
      </c>
      <c r="I66" s="208">
        <v>4802.6000000000004</v>
      </c>
      <c r="J66" s="208">
        <v>4914.0200000000004</v>
      </c>
      <c r="K66" s="208">
        <v>4952.21</v>
      </c>
      <c r="L66" s="208">
        <v>4865.7299999999996</v>
      </c>
      <c r="N66" s="726" t="s">
        <v>38</v>
      </c>
      <c r="O66" s="727">
        <v>4608.59</v>
      </c>
      <c r="P66" s="727">
        <v>4484.76</v>
      </c>
      <c r="Q66" s="727">
        <v>4550.55</v>
      </c>
      <c r="R66" s="727">
        <v>4604.8599999999997</v>
      </c>
      <c r="S66" s="727">
        <v>4672.8900000000003</v>
      </c>
      <c r="T66" s="727">
        <v>4829.34</v>
      </c>
      <c r="U66" s="727">
        <v>4940.05</v>
      </c>
      <c r="V66" s="727">
        <v>4980</v>
      </c>
      <c r="W66" s="727">
        <v>4890.07</v>
      </c>
      <c r="Y66" s="726" t="s">
        <v>38</v>
      </c>
      <c r="Z66" s="84">
        <f t="shared" si="0"/>
        <v>-0.23607918448899762</v>
      </c>
      <c r="AA66" s="84" t="s">
        <v>203</v>
      </c>
      <c r="AB66" s="543">
        <v>-0.73081924577373369</v>
      </c>
    </row>
    <row r="67" spans="1:28" x14ac:dyDescent="0.2">
      <c r="A67" s="207" t="s">
        <v>88</v>
      </c>
      <c r="B67" s="208">
        <v>8725.1</v>
      </c>
      <c r="C67" s="208">
        <v>8522.7000000000007</v>
      </c>
      <c r="D67" s="208">
        <v>8645.2999999999993</v>
      </c>
      <c r="E67" s="208">
        <v>8569.4</v>
      </c>
      <c r="F67" s="208">
        <v>8634.6</v>
      </c>
      <c r="G67" s="208">
        <v>8525.7000000000007</v>
      </c>
      <c r="H67" s="208">
        <v>8429.6</v>
      </c>
      <c r="I67" s="208">
        <v>8631</v>
      </c>
      <c r="J67" s="208">
        <v>8638.7999999999993</v>
      </c>
      <c r="K67" s="208">
        <v>8634.7000000000007</v>
      </c>
      <c r="L67" s="208">
        <v>8480.4</v>
      </c>
      <c r="N67" s="726" t="s">
        <v>88</v>
      </c>
      <c r="O67" s="727">
        <v>8814.5400000000009</v>
      </c>
      <c r="P67" s="727">
        <v>8723.56</v>
      </c>
      <c r="Q67" s="727">
        <v>8779.24</v>
      </c>
      <c r="R67" s="727">
        <v>8671.1</v>
      </c>
      <c r="S67" s="727">
        <v>8579.2000000000007</v>
      </c>
      <c r="T67" s="727">
        <v>8800.7099999999991</v>
      </c>
      <c r="U67" s="727">
        <v>8819.33</v>
      </c>
      <c r="V67" s="727">
        <v>8828.5</v>
      </c>
      <c r="W67" s="727">
        <v>8658.19</v>
      </c>
      <c r="Y67" s="726" t="s">
        <v>88</v>
      </c>
      <c r="Z67" s="84">
        <f t="shared" si="0"/>
        <v>-0.91981722648643627</v>
      </c>
      <c r="AA67" s="84" t="s">
        <v>220</v>
      </c>
      <c r="AB67" s="543">
        <v>-0.78941533003178355</v>
      </c>
    </row>
    <row r="68" spans="1:28" x14ac:dyDescent="0.2">
      <c r="A68" s="207" t="s">
        <v>40</v>
      </c>
      <c r="B68" s="208">
        <v>963.42</v>
      </c>
      <c r="C68" s="208">
        <v>947.25</v>
      </c>
      <c r="D68" s="208">
        <v>938.28</v>
      </c>
      <c r="E68" s="208">
        <v>927.71</v>
      </c>
      <c r="F68" s="208">
        <v>931.67</v>
      </c>
      <c r="G68" s="208">
        <v>943.86</v>
      </c>
      <c r="H68" s="208">
        <v>961.19</v>
      </c>
      <c r="I68" s="208">
        <v>989.62</v>
      </c>
      <c r="J68" s="208">
        <v>1021.32</v>
      </c>
      <c r="K68" s="208">
        <v>1046.69</v>
      </c>
      <c r="L68" s="208">
        <v>1036.6400000000001</v>
      </c>
      <c r="N68" s="726" t="s">
        <v>40</v>
      </c>
      <c r="O68" s="727">
        <v>939.77</v>
      </c>
      <c r="P68" s="727">
        <v>930.55</v>
      </c>
      <c r="Q68" s="727">
        <v>935.45</v>
      </c>
      <c r="R68" s="727">
        <v>949.56</v>
      </c>
      <c r="S68" s="727">
        <v>968.43</v>
      </c>
      <c r="T68" s="727">
        <v>995</v>
      </c>
      <c r="U68" s="727">
        <v>1028.52</v>
      </c>
      <c r="V68" s="727">
        <v>1053.6500000000001</v>
      </c>
      <c r="W68" s="727">
        <v>1044.24</v>
      </c>
      <c r="Y68" s="726" t="s">
        <v>40</v>
      </c>
      <c r="Z68" s="84">
        <f t="shared" si="0"/>
        <v>-0.3613695907489341</v>
      </c>
      <c r="AA68" s="84" t="s">
        <v>218</v>
      </c>
      <c r="AB68" s="543">
        <v>-0.87641387580587904</v>
      </c>
    </row>
    <row r="69" spans="1:28" x14ac:dyDescent="0.2">
      <c r="A69" s="207" t="s">
        <v>89</v>
      </c>
      <c r="B69" s="208">
        <v>2169.8200000000002</v>
      </c>
      <c r="C69" s="208">
        <v>2208.31</v>
      </c>
      <c r="D69" s="208">
        <v>2209.4299999999998</v>
      </c>
      <c r="E69" s="208">
        <v>2192.25</v>
      </c>
      <c r="F69" s="208">
        <v>2223.15</v>
      </c>
      <c r="G69" s="208">
        <v>2267.1</v>
      </c>
      <c r="H69" s="208">
        <v>2321.0500000000002</v>
      </c>
      <c r="I69" s="208">
        <v>2372.2600000000002</v>
      </c>
      <c r="J69" s="208">
        <v>2419.9</v>
      </c>
      <c r="K69" s="208">
        <v>2445.19</v>
      </c>
      <c r="L69" s="208">
        <v>2399.0700000000002</v>
      </c>
      <c r="N69" s="726" t="s">
        <v>89</v>
      </c>
      <c r="O69" s="727">
        <v>2328.96</v>
      </c>
      <c r="P69" s="727">
        <v>2329.25</v>
      </c>
      <c r="Q69" s="727">
        <v>2363.0500000000002</v>
      </c>
      <c r="R69" s="727">
        <v>2424</v>
      </c>
      <c r="S69" s="727">
        <v>2492.12</v>
      </c>
      <c r="T69" s="727">
        <v>2530.67</v>
      </c>
      <c r="U69" s="727">
        <v>2566.73</v>
      </c>
      <c r="V69" s="727">
        <v>2583.64</v>
      </c>
      <c r="W69" s="727">
        <v>2531.27</v>
      </c>
      <c r="Y69" s="726" t="s">
        <v>89</v>
      </c>
      <c r="Z69" s="84">
        <f t="shared" si="0"/>
        <v>-2.4209793795553569</v>
      </c>
      <c r="AA69" s="84" t="s">
        <v>215</v>
      </c>
      <c r="AB69" s="543">
        <v>-0.91981722648643627</v>
      </c>
    </row>
    <row r="70" spans="1:28" x14ac:dyDescent="0.2">
      <c r="A70" s="207" t="s">
        <v>18</v>
      </c>
      <c r="B70" s="208">
        <v>2494.6999999999998</v>
      </c>
      <c r="C70" s="208">
        <v>2534.5</v>
      </c>
      <c r="D70" s="208">
        <v>2556.1</v>
      </c>
      <c r="E70" s="208">
        <v>2536.6999999999998</v>
      </c>
      <c r="F70" s="208">
        <v>2525.6999999999998</v>
      </c>
      <c r="G70" s="208">
        <v>2523.8000000000002</v>
      </c>
      <c r="H70" s="208">
        <v>2535.1999999999998</v>
      </c>
      <c r="I70" s="208">
        <v>2561.8000000000002</v>
      </c>
      <c r="J70" s="208">
        <v>2626.1</v>
      </c>
      <c r="K70" s="208">
        <v>2673.1</v>
      </c>
      <c r="L70" s="208">
        <v>2633.6</v>
      </c>
      <c r="N70" s="726" t="s">
        <v>18</v>
      </c>
      <c r="O70" s="727">
        <v>2551.6</v>
      </c>
      <c r="P70" s="727">
        <v>2531.9</v>
      </c>
      <c r="Q70" s="727">
        <v>2522.4</v>
      </c>
      <c r="R70" s="727">
        <v>2519.9</v>
      </c>
      <c r="S70" s="727">
        <v>2532.5</v>
      </c>
      <c r="T70" s="727">
        <v>2559.1</v>
      </c>
      <c r="U70" s="727">
        <v>2622.3</v>
      </c>
      <c r="V70" s="727">
        <v>2670.5</v>
      </c>
      <c r="W70" s="727">
        <v>2616.9</v>
      </c>
      <c r="Y70" s="726" t="s">
        <v>18</v>
      </c>
      <c r="Z70" s="84">
        <f t="shared" si="0"/>
        <v>0.30198368926420527</v>
      </c>
      <c r="AA70" s="84" t="s">
        <v>212</v>
      </c>
      <c r="AB70" s="543">
        <v>-1.1993498261468758</v>
      </c>
    </row>
    <row r="71" spans="1:28" x14ac:dyDescent="0.2">
      <c r="A71" s="207" t="s">
        <v>42</v>
      </c>
      <c r="B71" s="208">
        <v>4489.3</v>
      </c>
      <c r="C71" s="208">
        <v>4593.3999999999996</v>
      </c>
      <c r="D71" s="208">
        <v>4627.3</v>
      </c>
      <c r="E71" s="208">
        <v>4672</v>
      </c>
      <c r="F71" s="208">
        <v>4737.3999999999996</v>
      </c>
      <c r="G71" s="208">
        <v>4807.5</v>
      </c>
      <c r="H71" s="208">
        <v>4896.5</v>
      </c>
      <c r="I71" s="208">
        <v>5016.6000000000004</v>
      </c>
      <c r="J71" s="208">
        <v>5097.7</v>
      </c>
      <c r="K71" s="208">
        <v>5128</v>
      </c>
      <c r="L71" s="208">
        <v>5061.6000000000004</v>
      </c>
      <c r="N71" s="726" t="s">
        <v>42</v>
      </c>
      <c r="O71" s="727">
        <v>4657.1000000000004</v>
      </c>
      <c r="P71" s="727">
        <v>4704.8</v>
      </c>
      <c r="Q71" s="727">
        <v>4772.3999999999996</v>
      </c>
      <c r="R71" s="727">
        <v>4837.2</v>
      </c>
      <c r="S71" s="727">
        <v>4910.1000000000004</v>
      </c>
      <c r="T71" s="727">
        <v>5021.8</v>
      </c>
      <c r="U71" s="727">
        <v>5097.3999999999996</v>
      </c>
      <c r="V71" s="727">
        <v>5131.6000000000004</v>
      </c>
      <c r="W71" s="727">
        <v>5064.3</v>
      </c>
      <c r="Y71" s="726" t="s">
        <v>42</v>
      </c>
      <c r="Z71" s="84">
        <f t="shared" si="0"/>
        <v>-2.6078288955166767E-2</v>
      </c>
      <c r="AA71" s="84" t="s">
        <v>208</v>
      </c>
      <c r="AB71" s="543">
        <v>-1.2814145974416919</v>
      </c>
    </row>
    <row r="72" spans="1:28" x14ac:dyDescent="0.2">
      <c r="Z72" s="84">
        <f>MEDIAN(Z45:Z71)</f>
        <v>-6.3248820861270053E-2</v>
      </c>
      <c r="AA72" s="84" t="s">
        <v>152</v>
      </c>
      <c r="AB72" s="543">
        <v>-2.4209793795553569</v>
      </c>
    </row>
    <row r="73" spans="1:28" x14ac:dyDescent="0.2">
      <c r="B73" s="83" t="s">
        <v>195</v>
      </c>
    </row>
    <row r="74" spans="1:28" x14ac:dyDescent="0.2">
      <c r="B74" s="83" t="s">
        <v>80</v>
      </c>
      <c r="C74" s="83"/>
    </row>
    <row r="75" spans="1:28" s="152" customFormat="1" x14ac:dyDescent="0.2">
      <c r="A75" s="90"/>
      <c r="B75" s="90"/>
      <c r="C75" s="64"/>
      <c r="D75" s="64"/>
      <c r="E75" s="90"/>
      <c r="F75" s="90"/>
      <c r="G75" s="90"/>
      <c r="H75" s="90"/>
      <c r="I75" s="905" t="s">
        <v>166</v>
      </c>
      <c r="J75" s="905"/>
      <c r="K75" s="905"/>
      <c r="L75" s="905"/>
      <c r="M75" s="905"/>
      <c r="N75" s="905"/>
      <c r="O75" s="905"/>
      <c r="P75" s="905"/>
      <c r="Q75" s="905"/>
      <c r="R75" s="905"/>
      <c r="S75" s="905"/>
      <c r="T75" s="90"/>
      <c r="U75" s="90"/>
    </row>
    <row r="76" spans="1:28" s="152" customFormat="1" x14ac:dyDescent="0.2">
      <c r="A76" s="90"/>
      <c r="B76" s="90"/>
      <c r="C76" s="64"/>
      <c r="D76" s="64"/>
      <c r="E76" s="90"/>
      <c r="F76" s="90"/>
      <c r="G76" s="90"/>
      <c r="H76" s="90"/>
      <c r="I76" s="909"/>
      <c r="J76" s="909"/>
      <c r="K76" s="909" t="s">
        <v>444</v>
      </c>
      <c r="L76" s="909"/>
      <c r="M76" s="909"/>
      <c r="N76" s="909"/>
      <c r="O76" s="909"/>
      <c r="P76" s="909"/>
      <c r="Q76" s="909"/>
      <c r="R76" s="909"/>
      <c r="S76" s="909"/>
      <c r="T76" s="90"/>
      <c r="U76" s="90"/>
    </row>
    <row r="77" spans="1:28" s="152" customFormat="1" x14ac:dyDescent="0.2">
      <c r="A77" s="90"/>
      <c r="B77" s="90"/>
      <c r="C77" s="57"/>
      <c r="D77" s="57" t="s">
        <v>9</v>
      </c>
      <c r="E77" s="57" t="s">
        <v>4</v>
      </c>
      <c r="F77" s="57" t="s">
        <v>7</v>
      </c>
      <c r="G77" s="57" t="s">
        <v>12</v>
      </c>
      <c r="H77" s="57" t="s">
        <v>5</v>
      </c>
      <c r="I77" s="57" t="s">
        <v>78</v>
      </c>
      <c r="J77" s="57" t="s">
        <v>156</v>
      </c>
      <c r="K77" s="57" t="s">
        <v>157</v>
      </c>
      <c r="L77" s="57" t="s">
        <v>158</v>
      </c>
      <c r="M77" s="57" t="s">
        <v>159</v>
      </c>
      <c r="N77" s="57" t="s">
        <v>160</v>
      </c>
      <c r="O77" s="57" t="s">
        <v>161</v>
      </c>
      <c r="P77" s="57" t="s">
        <v>162</v>
      </c>
      <c r="Q77" s="57" t="s">
        <v>163</v>
      </c>
      <c r="R77" s="57" t="s">
        <v>164</v>
      </c>
      <c r="S77" s="57" t="s">
        <v>165</v>
      </c>
      <c r="T77" s="58" t="s">
        <v>155</v>
      </c>
      <c r="U77" s="57" t="s">
        <v>154</v>
      </c>
    </row>
    <row r="78" spans="1:28" s="152" customFormat="1" x14ac:dyDescent="0.2">
      <c r="A78" s="90"/>
      <c r="B78" s="90"/>
      <c r="C78" s="58" t="s">
        <v>152</v>
      </c>
      <c r="D78" s="212">
        <f t="shared" ref="D78:I78" si="1">G107</f>
        <v>41.810362315900512</v>
      </c>
      <c r="E78" s="212">
        <f t="shared" si="1"/>
        <v>42.738638874567286</v>
      </c>
      <c r="F78" s="212">
        <f t="shared" si="1"/>
        <v>43.620630370385356</v>
      </c>
      <c r="G78" s="212">
        <f t="shared" si="1"/>
        <v>44.434365709941773</v>
      </c>
      <c r="H78" s="212">
        <f t="shared" si="1"/>
        <v>44.839214852087942</v>
      </c>
      <c r="I78" s="212">
        <f t="shared" si="1"/>
        <v>43.934183056806944</v>
      </c>
      <c r="J78" s="150">
        <f>I78</f>
        <v>43.934183056806944</v>
      </c>
      <c r="K78" s="150">
        <f>J78+$N$82</f>
        <v>44.732882215883329</v>
      </c>
      <c r="L78" s="150">
        <f>K78+$N$82</f>
        <v>45.531581374959714</v>
      </c>
      <c r="M78" s="150">
        <f>L78+$N$82</f>
        <v>46.330280534036099</v>
      </c>
      <c r="N78" s="150">
        <f>N79</f>
        <v>46.614776894603736</v>
      </c>
      <c r="O78" s="150">
        <f t="shared" ref="O78:R78" si="2">O79</f>
        <v>46.77175225641836</v>
      </c>
      <c r="P78" s="150">
        <f t="shared" si="2"/>
        <v>46.928727618232983</v>
      </c>
      <c r="Q78" s="150">
        <f t="shared" si="2"/>
        <v>47.085702980047607</v>
      </c>
      <c r="R78" s="150">
        <f t="shared" si="2"/>
        <v>47.242678341862231</v>
      </c>
      <c r="S78" s="150">
        <f>S79</f>
        <v>47.399653703676854</v>
      </c>
      <c r="T78" s="58">
        <f>T79</f>
        <v>47.399653703676833</v>
      </c>
      <c r="U78" s="58">
        <f>U79</f>
        <v>47.399653703676833</v>
      </c>
    </row>
    <row r="79" spans="1:28" s="152" customFormat="1" x14ac:dyDescent="0.2">
      <c r="A79" s="90"/>
      <c r="B79" s="90"/>
      <c r="C79" s="58" t="s">
        <v>153</v>
      </c>
      <c r="D79" s="205">
        <f t="shared" ref="D79:I79" si="3">G82</f>
        <v>44.65085573979843</v>
      </c>
      <c r="E79" s="205">
        <f t="shared" si="3"/>
        <v>45.127485972075284</v>
      </c>
      <c r="F79" s="205">
        <f t="shared" si="3"/>
        <v>45.791926559412552</v>
      </c>
      <c r="G79" s="205">
        <f t="shared" si="3"/>
        <v>46.358755863122504</v>
      </c>
      <c r="H79" s="205">
        <f t="shared" si="3"/>
        <v>46.726171906356548</v>
      </c>
      <c r="I79" s="205">
        <f t="shared" si="3"/>
        <v>45.986875447345241</v>
      </c>
      <c r="J79" s="150">
        <f>I79</f>
        <v>45.986875447345241</v>
      </c>
      <c r="K79" s="150">
        <f>J79+$M$82</f>
        <v>46.143850809159865</v>
      </c>
      <c r="L79" s="150">
        <f t="shared" ref="L79:R79" si="4">K79+$M$82</f>
        <v>46.300826170974489</v>
      </c>
      <c r="M79" s="150">
        <f t="shared" si="4"/>
        <v>46.457801532789112</v>
      </c>
      <c r="N79" s="150">
        <f t="shared" si="4"/>
        <v>46.614776894603736</v>
      </c>
      <c r="O79" s="150">
        <f t="shared" si="4"/>
        <v>46.77175225641836</v>
      </c>
      <c r="P79" s="150">
        <f t="shared" si="4"/>
        <v>46.928727618232983</v>
      </c>
      <c r="Q79" s="150">
        <f t="shared" si="4"/>
        <v>47.085702980047607</v>
      </c>
      <c r="R79" s="150">
        <f t="shared" si="4"/>
        <v>47.242678341862231</v>
      </c>
      <c r="S79" s="150">
        <f>R79+$M$82</f>
        <v>47.399653703676854</v>
      </c>
      <c r="T79" s="58">
        <f>J79+9*M82</f>
        <v>47.399653703676833</v>
      </c>
      <c r="U79" s="58">
        <f>T79</f>
        <v>47.399653703676833</v>
      </c>
    </row>
    <row r="81" spans="1:19" x14ac:dyDescent="0.2">
      <c r="A81" s="207" t="s">
        <v>55</v>
      </c>
      <c r="B81" s="207" t="s">
        <v>74</v>
      </c>
      <c r="C81" s="207" t="s">
        <v>75</v>
      </c>
      <c r="D81" s="207" t="s">
        <v>76</v>
      </c>
      <c r="E81" s="207" t="s">
        <v>77</v>
      </c>
      <c r="F81" s="207" t="s">
        <v>20</v>
      </c>
      <c r="G81" s="207" t="s">
        <v>9</v>
      </c>
      <c r="H81" s="207" t="s">
        <v>4</v>
      </c>
      <c r="I81" s="207" t="s">
        <v>7</v>
      </c>
      <c r="J81" s="207" t="s">
        <v>12</v>
      </c>
      <c r="K81" s="207" t="s">
        <v>5</v>
      </c>
      <c r="L81" s="207" t="s">
        <v>78</v>
      </c>
      <c r="M81" s="84" t="s">
        <v>402</v>
      </c>
      <c r="N81" s="84" t="s">
        <v>170</v>
      </c>
      <c r="O81" s="84" t="s">
        <v>379</v>
      </c>
    </row>
    <row r="82" spans="1:19" x14ac:dyDescent="0.2">
      <c r="A82" s="207" t="s">
        <v>79</v>
      </c>
      <c r="B82" s="209">
        <f t="shared" ref="B82:L82" si="5">B44/B11*100</f>
        <v>44.417121829199026</v>
      </c>
      <c r="C82" s="209">
        <f t="shared" si="5"/>
        <v>44.377617544195772</v>
      </c>
      <c r="D82" s="209">
        <f t="shared" si="5"/>
        <v>44.20287149736231</v>
      </c>
      <c r="E82" s="209">
        <f t="shared" si="5"/>
        <v>43.985846275564185</v>
      </c>
      <c r="F82" s="209">
        <f t="shared" si="5"/>
        <v>44.330513664019392</v>
      </c>
      <c r="G82" s="209">
        <f t="shared" si="5"/>
        <v>44.65085573979843</v>
      </c>
      <c r="H82" s="209">
        <f t="shared" si="5"/>
        <v>45.127485972075284</v>
      </c>
      <c r="I82" s="209">
        <f t="shared" si="5"/>
        <v>45.791926559412552</v>
      </c>
      <c r="J82" s="209">
        <f t="shared" si="5"/>
        <v>46.358755863122504</v>
      </c>
      <c r="K82" s="209">
        <f t="shared" si="5"/>
        <v>46.726171906356548</v>
      </c>
      <c r="L82" s="209">
        <f t="shared" si="5"/>
        <v>45.986875447345241</v>
      </c>
      <c r="M82" s="210">
        <f>(L82-B82)/10</f>
        <v>0.15697536181462154</v>
      </c>
      <c r="N82" s="210">
        <f>AVERAGE(M88,M97,M99,M100,M96)</f>
        <v>0.79869915907638211</v>
      </c>
    </row>
    <row r="83" spans="1:19" x14ac:dyDescent="0.2">
      <c r="A83" s="207" t="s">
        <v>8</v>
      </c>
      <c r="B83" s="209">
        <f t="shared" ref="B83:L83" si="6">B45/B12*100</f>
        <v>41.234397944199699</v>
      </c>
      <c r="C83" s="209">
        <f t="shared" si="6"/>
        <v>41.248414567856493</v>
      </c>
      <c r="D83" s="209">
        <f t="shared" si="6"/>
        <v>41.166831727739265</v>
      </c>
      <c r="E83" s="209">
        <f t="shared" si="6"/>
        <v>40.854915314992382</v>
      </c>
      <c r="F83" s="209">
        <f t="shared" si="6"/>
        <v>40.834151128557409</v>
      </c>
      <c r="G83" s="209">
        <f t="shared" si="6"/>
        <v>40.955295369877597</v>
      </c>
      <c r="H83" s="209">
        <f t="shared" si="6"/>
        <v>41.260259465184006</v>
      </c>
      <c r="I83" s="209">
        <f t="shared" si="6"/>
        <v>41.745054945054946</v>
      </c>
      <c r="J83" s="209">
        <f t="shared" si="6"/>
        <v>42.164172573728891</v>
      </c>
      <c r="K83" s="209">
        <f t="shared" si="6"/>
        <v>42.595526155453044</v>
      </c>
      <c r="L83" s="209">
        <f t="shared" si="6"/>
        <v>42.418725617685304</v>
      </c>
      <c r="M83" s="210">
        <f t="shared" ref="M83:M109" si="7">(L83-B83)/10</f>
        <v>0.11843276734856048</v>
      </c>
      <c r="O83" s="84">
        <f>_xlfn.RANK.EQ(L83,$L$83:$L$109)</f>
        <v>22</v>
      </c>
      <c r="R83" s="207" t="s">
        <v>41</v>
      </c>
      <c r="S83" s="543">
        <v>41.017013797008211</v>
      </c>
    </row>
    <row r="84" spans="1:19" x14ac:dyDescent="0.2">
      <c r="A84" s="207" t="s">
        <v>82</v>
      </c>
      <c r="B84" s="209">
        <f t="shared" ref="B84:L84" si="8">B46/B13*100</f>
        <v>47.833173397891507</v>
      </c>
      <c r="C84" s="209">
        <f t="shared" si="8"/>
        <v>47.963959158067212</v>
      </c>
      <c r="D84" s="209">
        <f t="shared" si="8"/>
        <v>47.035884745048165</v>
      </c>
      <c r="E84" s="209">
        <f t="shared" si="8"/>
        <v>47.095987402823354</v>
      </c>
      <c r="F84" s="209">
        <f t="shared" si="8"/>
        <v>47.53873924755743</v>
      </c>
      <c r="G84" s="209">
        <f t="shared" si="8"/>
        <v>48.010794108099901</v>
      </c>
      <c r="H84" s="209">
        <f t="shared" si="8"/>
        <v>48.589189962709497</v>
      </c>
      <c r="I84" s="209">
        <f t="shared" si="8"/>
        <v>49.821578727944662</v>
      </c>
      <c r="J84" s="209">
        <f t="shared" si="8"/>
        <v>50.129821324860778</v>
      </c>
      <c r="K84" s="209">
        <f t="shared" si="8"/>
        <v>50.655125749739092</v>
      </c>
      <c r="L84" s="209">
        <f t="shared" si="8"/>
        <v>49.792132481283261</v>
      </c>
      <c r="M84" s="210">
        <f t="shared" si="7"/>
        <v>0.19589590833917542</v>
      </c>
      <c r="O84" s="84">
        <f t="shared" ref="O84:O109" si="9">_xlfn.RANK.EQ(L84,$L$83:$L$109)</f>
        <v>8</v>
      </c>
      <c r="R84" s="207" t="s">
        <v>85</v>
      </c>
      <c r="S84" s="543">
        <v>41.379591373046821</v>
      </c>
    </row>
    <row r="85" spans="1:19" x14ac:dyDescent="0.2">
      <c r="A85" s="207" t="s">
        <v>83</v>
      </c>
      <c r="B85" s="209">
        <f t="shared" ref="B85:L85" si="10">B47/B14*100</f>
        <v>48.085193372792318</v>
      </c>
      <c r="C85" s="209">
        <f t="shared" si="10"/>
        <v>48.04799998475707</v>
      </c>
      <c r="D85" s="209">
        <f t="shared" si="10"/>
        <v>48.191837888192254</v>
      </c>
      <c r="E85" s="209">
        <f t="shared" si="10"/>
        <v>48.340456219935461</v>
      </c>
      <c r="F85" s="209">
        <f t="shared" si="10"/>
        <v>48.542297321179163</v>
      </c>
      <c r="G85" s="209">
        <f t="shared" si="10"/>
        <v>49.150521581266702</v>
      </c>
      <c r="H85" s="209">
        <f t="shared" si="10"/>
        <v>49.826412551300109</v>
      </c>
      <c r="I85" s="209">
        <f t="shared" si="10"/>
        <v>50.482032724776261</v>
      </c>
      <c r="J85" s="209">
        <f t="shared" si="10"/>
        <v>50.977703706701114</v>
      </c>
      <c r="K85" s="209">
        <f t="shared" si="10"/>
        <v>50.903431521409047</v>
      </c>
      <c r="L85" s="209">
        <f t="shared" si="10"/>
        <v>50.01448747067456</v>
      </c>
      <c r="M85" s="210">
        <f t="shared" si="7"/>
        <v>0.19292940978822415</v>
      </c>
      <c r="O85" s="84">
        <f t="shared" si="9"/>
        <v>7</v>
      </c>
      <c r="R85" s="207" t="s">
        <v>19</v>
      </c>
      <c r="S85" s="543">
        <v>41.657180870722158</v>
      </c>
    </row>
    <row r="86" spans="1:19" x14ac:dyDescent="0.2">
      <c r="A86" s="207" t="s">
        <v>16</v>
      </c>
      <c r="B86" s="209">
        <f t="shared" ref="B86:L86" si="11">B48/B15*100</f>
        <v>50.258878673156659</v>
      </c>
      <c r="C86" s="209">
        <f t="shared" si="11"/>
        <v>50.02926391382406</v>
      </c>
      <c r="D86" s="209">
        <f t="shared" si="11"/>
        <v>49.486853872294759</v>
      </c>
      <c r="E86" s="209">
        <f t="shared" si="11"/>
        <v>49.28558703010868</v>
      </c>
      <c r="F86" s="209">
        <f t="shared" si="11"/>
        <v>49.450824029771404</v>
      </c>
      <c r="G86" s="209">
        <f t="shared" si="11"/>
        <v>49.788806758183739</v>
      </c>
      <c r="H86" s="209">
        <f t="shared" si="11"/>
        <v>50.208587886193044</v>
      </c>
      <c r="I86" s="209">
        <f t="shared" si="11"/>
        <v>50.642844752818725</v>
      </c>
      <c r="J86" s="209">
        <f t="shared" si="11"/>
        <v>51.186572316189164</v>
      </c>
      <c r="K86" s="209">
        <f t="shared" si="11"/>
        <v>51.621282447997253</v>
      </c>
      <c r="L86" s="209">
        <f t="shared" si="11"/>
        <v>51.135334476843909</v>
      </c>
      <c r="M86" s="210">
        <f t="shared" si="7"/>
        <v>8.764558036872501E-2</v>
      </c>
      <c r="O86" s="84">
        <f t="shared" si="9"/>
        <v>4</v>
      </c>
      <c r="R86" s="207" t="s">
        <v>27</v>
      </c>
      <c r="S86" s="543">
        <v>42.015996770368126</v>
      </c>
    </row>
    <row r="87" spans="1:19" x14ac:dyDescent="0.2">
      <c r="A87" s="207" t="s">
        <v>84</v>
      </c>
      <c r="B87" s="209">
        <f t="shared" ref="B87:L87" si="12">B49/B16*100</f>
        <v>51.128493846843703</v>
      </c>
      <c r="C87" s="209">
        <f t="shared" si="12"/>
        <v>51.75210214886328</v>
      </c>
      <c r="D87" s="209">
        <f t="shared" si="12"/>
        <v>52.245542486260668</v>
      </c>
      <c r="E87" s="209">
        <f t="shared" si="12"/>
        <v>52.513453860079849</v>
      </c>
      <c r="F87" s="209">
        <f t="shared" si="12"/>
        <v>52.753046935776652</v>
      </c>
      <c r="G87" s="209">
        <f t="shared" si="12"/>
        <v>52.78930551985016</v>
      </c>
      <c r="H87" s="209">
        <f t="shared" si="12"/>
        <v>53.019465931583866</v>
      </c>
      <c r="I87" s="209">
        <f t="shared" si="12"/>
        <v>53.549003714143993</v>
      </c>
      <c r="J87" s="209">
        <f t="shared" si="12"/>
        <v>54.119122862036527</v>
      </c>
      <c r="K87" s="209">
        <f t="shared" si="12"/>
        <v>54.479920089538226</v>
      </c>
      <c r="L87" s="209">
        <f t="shared" si="12"/>
        <v>53.895643180970929</v>
      </c>
      <c r="M87" s="210">
        <f t="shared" si="7"/>
        <v>0.27671493341272252</v>
      </c>
      <c r="O87" s="319">
        <f t="shared" si="9"/>
        <v>3</v>
      </c>
      <c r="R87" s="207" t="s">
        <v>22</v>
      </c>
      <c r="S87" s="543">
        <v>42.069640533954967</v>
      </c>
    </row>
    <row r="88" spans="1:19" x14ac:dyDescent="0.2">
      <c r="A88" s="207" t="s">
        <v>17</v>
      </c>
      <c r="B88" s="209">
        <f t="shared" ref="B88:L88" si="13">B50/B17*100</f>
        <v>41.108527713192835</v>
      </c>
      <c r="C88" s="209">
        <f t="shared" si="13"/>
        <v>43.9196811310822</v>
      </c>
      <c r="D88" s="209">
        <f t="shared" si="13"/>
        <v>44.785692725626319</v>
      </c>
      <c r="E88" s="209">
        <f t="shared" si="13"/>
        <v>45.515830934706855</v>
      </c>
      <c r="F88" s="209">
        <f t="shared" si="13"/>
        <v>46.01763185894513</v>
      </c>
      <c r="G88" s="209">
        <f t="shared" si="13"/>
        <v>47.430137820756876</v>
      </c>
      <c r="H88" s="209">
        <f t="shared" si="13"/>
        <v>47.473212250170988</v>
      </c>
      <c r="I88" s="209">
        <f t="shared" si="13"/>
        <v>48.761021587108552</v>
      </c>
      <c r="J88" s="209">
        <f t="shared" si="13"/>
        <v>49.238116897884929</v>
      </c>
      <c r="K88" s="209">
        <f t="shared" si="13"/>
        <v>49.645229468599041</v>
      </c>
      <c r="L88" s="209">
        <f t="shared" si="13"/>
        <v>48.141459744168543</v>
      </c>
      <c r="M88" s="210">
        <f t="shared" si="7"/>
        <v>0.70329320309757082</v>
      </c>
      <c r="O88" s="84">
        <f t="shared" si="9"/>
        <v>13</v>
      </c>
      <c r="R88" s="207" t="s">
        <v>8</v>
      </c>
      <c r="S88" s="543">
        <v>42.418725617685304</v>
      </c>
    </row>
    <row r="89" spans="1:19" x14ac:dyDescent="0.2">
      <c r="A89" s="207" t="s">
        <v>25</v>
      </c>
      <c r="B89" s="209">
        <f t="shared" ref="B89:L89" si="14">B51/B18*100</f>
        <v>41.284757783835587</v>
      </c>
      <c r="C89" s="209">
        <f t="shared" si="14"/>
        <v>40.228762880743645</v>
      </c>
      <c r="D89" s="209">
        <f t="shared" si="14"/>
        <v>39.844348158975436</v>
      </c>
      <c r="E89" s="209">
        <f t="shared" si="14"/>
        <v>40.818477762097295</v>
      </c>
      <c r="F89" s="209">
        <f t="shared" si="14"/>
        <v>41.62851480722027</v>
      </c>
      <c r="G89" s="209">
        <f t="shared" si="14"/>
        <v>42.736760957201902</v>
      </c>
      <c r="H89" s="209">
        <f t="shared" si="14"/>
        <v>43.82847721304951</v>
      </c>
      <c r="I89" s="209">
        <f t="shared" si="14"/>
        <v>44.648468328519627</v>
      </c>
      <c r="J89" s="209">
        <f t="shared" si="14"/>
        <v>45.509139724110973</v>
      </c>
      <c r="K89" s="209">
        <f t="shared" si="14"/>
        <v>46.189800636064923</v>
      </c>
      <c r="L89" s="209">
        <f t="shared" si="14"/>
        <v>45.013683832195852</v>
      </c>
      <c r="M89" s="210">
        <f t="shared" si="7"/>
        <v>0.37289260483602649</v>
      </c>
      <c r="O89" s="84">
        <f t="shared" si="9"/>
        <v>18</v>
      </c>
      <c r="R89" s="207" t="s">
        <v>37</v>
      </c>
      <c r="S89" s="543">
        <v>42.699066590186156</v>
      </c>
    </row>
    <row r="90" spans="1:19" x14ac:dyDescent="0.2">
      <c r="A90" s="207" t="s">
        <v>22</v>
      </c>
      <c r="B90" s="209">
        <f t="shared" ref="B90:L90" si="15">B52/B19*100</f>
        <v>42.318759002929497</v>
      </c>
      <c r="C90" s="209">
        <f t="shared" si="15"/>
        <v>40.568572714993252</v>
      </c>
      <c r="D90" s="209">
        <f t="shared" si="15"/>
        <v>39.165362914031995</v>
      </c>
      <c r="E90" s="209">
        <f t="shared" si="15"/>
        <v>39.220938164600142</v>
      </c>
      <c r="F90" s="209">
        <f t="shared" si="15"/>
        <v>40.888530228040352</v>
      </c>
      <c r="G90" s="209">
        <f t="shared" si="15"/>
        <v>39.946270940840741</v>
      </c>
      <c r="H90" s="209">
        <f t="shared" si="15"/>
        <v>41.476560390275047</v>
      </c>
      <c r="I90" s="209">
        <f t="shared" si="15"/>
        <v>41.345923177773436</v>
      </c>
      <c r="J90" s="209">
        <f t="shared" si="15"/>
        <v>42.012076896343856</v>
      </c>
      <c r="K90" s="209">
        <f t="shared" si="15"/>
        <v>42.581249912559286</v>
      </c>
      <c r="L90" s="209">
        <f t="shared" si="15"/>
        <v>42.069640533954967</v>
      </c>
      <c r="M90" s="210">
        <f t="shared" si="7"/>
        <v>-2.4911846897452961E-2</v>
      </c>
      <c r="O90" s="84">
        <f t="shared" si="9"/>
        <v>23</v>
      </c>
      <c r="R90" s="207" t="s">
        <v>88</v>
      </c>
      <c r="S90" s="543">
        <v>43.874334931635836</v>
      </c>
    </row>
    <row r="91" spans="1:19" x14ac:dyDescent="0.2">
      <c r="A91" s="207" t="s">
        <v>41</v>
      </c>
      <c r="B91" s="209">
        <f t="shared" ref="B91:L91" si="16">B53/B20*100</f>
        <v>41.891883765641346</v>
      </c>
      <c r="C91" s="209">
        <f t="shared" si="16"/>
        <v>40.676767888573025</v>
      </c>
      <c r="D91" s="209">
        <f t="shared" si="16"/>
        <v>39.01968079646926</v>
      </c>
      <c r="E91" s="209">
        <f t="shared" si="16"/>
        <v>38.208976237754662</v>
      </c>
      <c r="F91" s="209">
        <f t="shared" si="16"/>
        <v>38.720597428227499</v>
      </c>
      <c r="G91" s="209">
        <f t="shared" si="16"/>
        <v>39.842146599396891</v>
      </c>
      <c r="H91" s="209">
        <f t="shared" si="16"/>
        <v>40.657594951288345</v>
      </c>
      <c r="I91" s="209">
        <f t="shared" si="16"/>
        <v>41.652492098596106</v>
      </c>
      <c r="J91" s="209">
        <f t="shared" si="16"/>
        <v>42.424149042100581</v>
      </c>
      <c r="K91" s="209">
        <f t="shared" si="16"/>
        <v>43.024161524347178</v>
      </c>
      <c r="L91" s="209">
        <f t="shared" si="16"/>
        <v>41.017013797008211</v>
      </c>
      <c r="M91" s="210">
        <f t="shared" si="7"/>
        <v>-8.7486996863313488E-2</v>
      </c>
      <c r="O91" s="84">
        <f t="shared" si="9"/>
        <v>27</v>
      </c>
      <c r="R91" s="244" t="s">
        <v>89</v>
      </c>
      <c r="S91" s="543">
        <v>43.934183056806944</v>
      </c>
    </row>
    <row r="92" spans="1:19" x14ac:dyDescent="0.2">
      <c r="A92" s="207" t="s">
        <v>19</v>
      </c>
      <c r="B92" s="209">
        <f t="shared" ref="B92:L92" si="17">B54/B21*100</f>
        <v>41.294550153051027</v>
      </c>
      <c r="C92" s="209">
        <f t="shared" si="17"/>
        <v>41.402112352671054</v>
      </c>
      <c r="D92" s="209">
        <f t="shared" si="17"/>
        <v>41.339812036374163</v>
      </c>
      <c r="E92" s="209">
        <f t="shared" si="17"/>
        <v>41.202588231728569</v>
      </c>
      <c r="F92" s="209">
        <f t="shared" si="17"/>
        <v>41.220291953190973</v>
      </c>
      <c r="G92" s="209">
        <f t="shared" si="17"/>
        <v>41.139364082846456</v>
      </c>
      <c r="H92" s="209">
        <f t="shared" si="17"/>
        <v>41.248821654621359</v>
      </c>
      <c r="I92" s="209">
        <f t="shared" si="17"/>
        <v>41.574340545457254</v>
      </c>
      <c r="J92" s="209">
        <f t="shared" si="17"/>
        <v>41.868728164721624</v>
      </c>
      <c r="K92" s="209">
        <f t="shared" si="17"/>
        <v>42.220113851992409</v>
      </c>
      <c r="L92" s="209">
        <f t="shared" si="17"/>
        <v>41.657180870722158</v>
      </c>
      <c r="M92" s="210">
        <f t="shared" si="7"/>
        <v>3.6263071767113075E-2</v>
      </c>
      <c r="O92" s="84">
        <f t="shared" si="9"/>
        <v>25</v>
      </c>
      <c r="R92" s="207" t="s">
        <v>25</v>
      </c>
      <c r="S92" s="543">
        <v>45.013683832195852</v>
      </c>
    </row>
    <row r="93" spans="1:19" x14ac:dyDescent="0.2">
      <c r="A93" s="207" t="s">
        <v>85</v>
      </c>
      <c r="B93" s="209">
        <f t="shared" ref="B93:L93" si="18">B55/B22*100</f>
        <v>38.877419204673728</v>
      </c>
      <c r="C93" s="209">
        <f t="shared" si="18"/>
        <v>37.457622369785099</v>
      </c>
      <c r="D93" s="209">
        <f t="shared" si="18"/>
        <v>36.222962432010789</v>
      </c>
      <c r="E93" s="209">
        <f t="shared" si="18"/>
        <v>35.318382783284399</v>
      </c>
      <c r="F93" s="209">
        <f t="shared" si="18"/>
        <v>36.409540941346435</v>
      </c>
      <c r="G93" s="209">
        <f t="shared" si="18"/>
        <v>37.113681353805497</v>
      </c>
      <c r="H93" s="209">
        <f t="shared" si="18"/>
        <v>37.52049160682958</v>
      </c>
      <c r="I93" s="209">
        <f t="shared" si="18"/>
        <v>38.836035207089843</v>
      </c>
      <c r="J93" s="209">
        <f t="shared" si="18"/>
        <v>40.220050991598363</v>
      </c>
      <c r="K93" s="209">
        <f t="shared" si="18"/>
        <v>41.693691744463649</v>
      </c>
      <c r="L93" s="209">
        <f t="shared" si="18"/>
        <v>41.379591373046821</v>
      </c>
      <c r="M93" s="210">
        <f t="shared" si="7"/>
        <v>0.2502172168373093</v>
      </c>
      <c r="O93" s="84">
        <f t="shared" si="9"/>
        <v>26</v>
      </c>
      <c r="R93" s="207" t="s">
        <v>30</v>
      </c>
      <c r="S93" s="543">
        <v>46.137094101618601</v>
      </c>
    </row>
    <row r="94" spans="1:19" x14ac:dyDescent="0.2">
      <c r="A94" s="207" t="s">
        <v>27</v>
      </c>
      <c r="B94" s="209">
        <f t="shared" ref="B94:L94" si="19">B56/B23*100</f>
        <v>41.429369067560017</v>
      </c>
      <c r="C94" s="209">
        <f t="shared" si="19"/>
        <v>41.397675704851835</v>
      </c>
      <c r="D94" s="209">
        <f t="shared" si="19"/>
        <v>41.17312829782427</v>
      </c>
      <c r="E94" s="209">
        <f t="shared" si="19"/>
        <v>40.355089236564773</v>
      </c>
      <c r="F94" s="209">
        <f t="shared" si="19"/>
        <v>40.379670660320585</v>
      </c>
      <c r="G94" s="209">
        <f t="shared" si="19"/>
        <v>40.704570510181043</v>
      </c>
      <c r="H94" s="209">
        <f t="shared" si="19"/>
        <v>41.33513653784734</v>
      </c>
      <c r="I94" s="209">
        <f t="shared" si="19"/>
        <v>41.895560670174312</v>
      </c>
      <c r="J94" s="209">
        <f t="shared" si="19"/>
        <v>42.37222181397928</v>
      </c>
      <c r="K94" s="209">
        <f t="shared" si="19"/>
        <v>42.697780478862065</v>
      </c>
      <c r="L94" s="209">
        <f t="shared" si="19"/>
        <v>42.015996770368126</v>
      </c>
      <c r="M94" s="210">
        <f t="shared" si="7"/>
        <v>5.8662770280810864E-2</v>
      </c>
      <c r="O94" s="84">
        <f t="shared" si="9"/>
        <v>24</v>
      </c>
      <c r="R94" s="207" t="s">
        <v>38</v>
      </c>
      <c r="S94" s="543">
        <v>47.19381965257368</v>
      </c>
    </row>
    <row r="95" spans="1:19" x14ac:dyDescent="0.2">
      <c r="A95" s="207" t="s">
        <v>86</v>
      </c>
      <c r="B95" s="209">
        <f t="shared" ref="B95:K95" si="20">B57/B24*100</f>
        <v>48.96497679185002</v>
      </c>
      <c r="C95" s="209">
        <f t="shared" si="20"/>
        <v>47.863388491914257</v>
      </c>
      <c r="D95" s="209">
        <f t="shared" si="20"/>
        <v>45.466751548121998</v>
      </c>
      <c r="E95" s="209">
        <f t="shared" si="20"/>
        <v>43.025036545467202</v>
      </c>
      <c r="F95" s="209">
        <f t="shared" si="20"/>
        <v>42.628739002932555</v>
      </c>
      <c r="G95" s="209">
        <f t="shared" si="20"/>
        <v>43.545761272208203</v>
      </c>
      <c r="H95" s="209">
        <f t="shared" si="20"/>
        <v>45.364977218281744</v>
      </c>
      <c r="I95" s="209">
        <f t="shared" si="20"/>
        <v>47.368298585256888</v>
      </c>
      <c r="J95" s="209">
        <f t="shared" si="20"/>
        <v>49.283390991529416</v>
      </c>
      <c r="K95" s="209">
        <f t="shared" si="20"/>
        <v>50.124156698225519</v>
      </c>
      <c r="L95" s="209">
        <f>L57/L24*100</f>
        <v>49.349424642155491</v>
      </c>
      <c r="M95" s="210">
        <f t="shared" si="7"/>
        <v>3.8444785030547025E-2</v>
      </c>
      <c r="O95" s="84">
        <f t="shared" si="9"/>
        <v>9</v>
      </c>
      <c r="R95" s="207" t="s">
        <v>23</v>
      </c>
      <c r="S95" s="543">
        <v>47.277001516965086</v>
      </c>
    </row>
    <row r="96" spans="1:19" x14ac:dyDescent="0.2">
      <c r="A96" s="207" t="s">
        <v>30</v>
      </c>
      <c r="B96" s="209">
        <f t="shared" ref="B96:L96" si="21">B58/B25*100</f>
        <v>40.219044576572628</v>
      </c>
      <c r="C96" s="209">
        <f t="shared" si="21"/>
        <v>41.587697867235278</v>
      </c>
      <c r="D96" s="209">
        <f t="shared" si="21"/>
        <v>42.712856194527085</v>
      </c>
      <c r="E96" s="209">
        <f t="shared" si="21"/>
        <v>44.14872740099662</v>
      </c>
      <c r="F96" s="209">
        <f t="shared" si="21"/>
        <v>43.957878901842797</v>
      </c>
      <c r="G96" s="209">
        <f t="shared" si="21"/>
        <v>44.960072017033241</v>
      </c>
      <c r="H96" s="209">
        <f t="shared" si="21"/>
        <v>45.23461982096012</v>
      </c>
      <c r="I96" s="209">
        <f t="shared" si="21"/>
        <v>45.642296358878191</v>
      </c>
      <c r="J96" s="209">
        <f t="shared" si="21"/>
        <v>46.664763140817648</v>
      </c>
      <c r="K96" s="209">
        <f t="shared" si="21"/>
        <v>46.940450242788216</v>
      </c>
      <c r="L96" s="209">
        <f t="shared" si="21"/>
        <v>46.137094101618601</v>
      </c>
      <c r="M96" s="210">
        <f t="shared" si="7"/>
        <v>0.5918049525045973</v>
      </c>
      <c r="O96" s="84">
        <f t="shared" si="9"/>
        <v>17</v>
      </c>
      <c r="R96" s="207" t="s">
        <v>18</v>
      </c>
      <c r="S96" s="543">
        <v>47.623008625522139</v>
      </c>
    </row>
    <row r="97" spans="1:19" x14ac:dyDescent="0.2">
      <c r="A97" s="207" t="s">
        <v>31</v>
      </c>
      <c r="B97" s="209">
        <f t="shared" ref="B97:L97" si="22">B59/B26*100</f>
        <v>40.299876020250025</v>
      </c>
      <c r="C97" s="209">
        <f t="shared" si="22"/>
        <v>41.447829016023142</v>
      </c>
      <c r="D97" s="209">
        <f t="shared" si="22"/>
        <v>42.801152699170281</v>
      </c>
      <c r="E97" s="209">
        <f t="shared" si="22"/>
        <v>43.827108317639777</v>
      </c>
      <c r="F97" s="209">
        <f t="shared" si="22"/>
        <v>45.109928146857321</v>
      </c>
      <c r="G97" s="209">
        <f t="shared" si="22"/>
        <v>46.174580279595581</v>
      </c>
      <c r="H97" s="209">
        <f t="shared" si="22"/>
        <v>47.826359810754369</v>
      </c>
      <c r="I97" s="209">
        <f t="shared" si="22"/>
        <v>48.150544477443077</v>
      </c>
      <c r="J97" s="209">
        <f t="shared" si="22"/>
        <v>49.280038835783174</v>
      </c>
      <c r="K97" s="209">
        <f t="shared" si="22"/>
        <v>49.637455531934698</v>
      </c>
      <c r="L97" s="209">
        <f t="shared" si="22"/>
        <v>48.882185820505669</v>
      </c>
      <c r="M97" s="210">
        <f t="shared" si="7"/>
        <v>0.85823098002556431</v>
      </c>
      <c r="O97" s="84">
        <f t="shared" si="9"/>
        <v>12</v>
      </c>
      <c r="R97" s="207" t="s">
        <v>17</v>
      </c>
      <c r="S97" s="543">
        <v>48.141459744168543</v>
      </c>
    </row>
    <row r="98" spans="1:19" x14ac:dyDescent="0.2">
      <c r="A98" s="207" t="s">
        <v>32</v>
      </c>
      <c r="B98" s="318">
        <f t="shared" ref="B98:L98" si="23">B60/B27*100</f>
        <v>70.843677345627924</v>
      </c>
      <c r="C98" s="209">
        <f t="shared" si="23"/>
        <v>71.262730300521739</v>
      </c>
      <c r="D98" s="209">
        <f t="shared" si="23"/>
        <v>71.333960489181564</v>
      </c>
      <c r="E98" s="209">
        <f t="shared" si="23"/>
        <v>70.795665010177316</v>
      </c>
      <c r="F98" s="209">
        <f t="shared" si="23"/>
        <v>70.91684129457488</v>
      </c>
      <c r="G98" s="209">
        <f t="shared" si="23"/>
        <v>71.324200913242009</v>
      </c>
      <c r="H98" s="209">
        <f t="shared" si="23"/>
        <v>71.626179103966578</v>
      </c>
      <c r="I98" s="209">
        <f t="shared" si="23"/>
        <v>72.483165265167997</v>
      </c>
      <c r="J98" s="209">
        <f t="shared" si="23"/>
        <v>73.714295100277596</v>
      </c>
      <c r="K98" s="209">
        <f t="shared" si="23"/>
        <v>74.827031375703939</v>
      </c>
      <c r="L98" s="209">
        <f t="shared" si="23"/>
        <v>75.149344784420606</v>
      </c>
      <c r="M98" s="210">
        <f t="shared" si="7"/>
        <v>0.43056674387926819</v>
      </c>
      <c r="N98" s="427" t="s">
        <v>439</v>
      </c>
      <c r="O98" s="84">
        <f t="shared" si="9"/>
        <v>1</v>
      </c>
      <c r="R98" s="207" t="s">
        <v>31</v>
      </c>
      <c r="S98" s="543">
        <v>48.882185820505669</v>
      </c>
    </row>
    <row r="99" spans="1:19" x14ac:dyDescent="0.2">
      <c r="A99" s="207" t="s">
        <v>23</v>
      </c>
      <c r="B99" s="209">
        <f t="shared" ref="B99:L99" si="24">B61/B28*100</f>
        <v>39.491221017557962</v>
      </c>
      <c r="C99" s="209">
        <f t="shared" si="24"/>
        <v>39.587112767794558</v>
      </c>
      <c r="D99" s="209">
        <f t="shared" si="24"/>
        <v>40.156909628279621</v>
      </c>
      <c r="E99" s="209">
        <f t="shared" si="24"/>
        <v>40.784972930573694</v>
      </c>
      <c r="F99" s="209">
        <f t="shared" si="24"/>
        <v>42.760277992027554</v>
      </c>
      <c r="G99" s="209">
        <f t="shared" si="24"/>
        <v>43.815979429098554</v>
      </c>
      <c r="H99" s="209">
        <f t="shared" si="24"/>
        <v>45.580302465248693</v>
      </c>
      <c r="I99" s="209">
        <f t="shared" si="24"/>
        <v>46.580138680441401</v>
      </c>
      <c r="J99" s="209">
        <f t="shared" si="24"/>
        <v>47.693329077822654</v>
      </c>
      <c r="K99" s="209">
        <f t="shared" si="24"/>
        <v>48.232754826970044</v>
      </c>
      <c r="L99" s="209">
        <f t="shared" si="24"/>
        <v>47.277001516965086</v>
      </c>
      <c r="M99" s="210">
        <f t="shared" si="7"/>
        <v>0.77857804994071245</v>
      </c>
      <c r="O99" s="84">
        <f t="shared" si="9"/>
        <v>15</v>
      </c>
      <c r="R99" s="207" t="s">
        <v>42</v>
      </c>
      <c r="S99" s="543">
        <v>48.888099027955931</v>
      </c>
    </row>
    <row r="100" spans="1:19" x14ac:dyDescent="0.2">
      <c r="A100" s="207" t="s">
        <v>87</v>
      </c>
      <c r="B100" s="209">
        <f t="shared" ref="B100:L100" si="25">B62/B29*100</f>
        <v>39.517938572152381</v>
      </c>
      <c r="C100" s="209">
        <f t="shared" si="25"/>
        <v>40.507363009585127</v>
      </c>
      <c r="D100" s="209">
        <f t="shared" si="25"/>
        <v>41.263152882921489</v>
      </c>
      <c r="E100" s="209">
        <f t="shared" si="25"/>
        <v>42.227802943178347</v>
      </c>
      <c r="F100" s="209">
        <f t="shared" si="25"/>
        <v>43.595934510669608</v>
      </c>
      <c r="G100" s="209">
        <f t="shared" si="25"/>
        <v>44.296492567476541</v>
      </c>
      <c r="H100" s="209">
        <f t="shared" si="25"/>
        <v>45.146707046766302</v>
      </c>
      <c r="I100" s="209">
        <f t="shared" si="25"/>
        <v>47.457844183564568</v>
      </c>
      <c r="J100" s="209">
        <f t="shared" si="25"/>
        <v>48.574902623498126</v>
      </c>
      <c r="K100" s="209">
        <f t="shared" si="25"/>
        <v>49.782066014185524</v>
      </c>
      <c r="L100" s="209">
        <f t="shared" si="25"/>
        <v>50.133824670287041</v>
      </c>
      <c r="M100" s="210">
        <f t="shared" si="7"/>
        <v>1.0615886098134659</v>
      </c>
      <c r="O100" s="84">
        <f t="shared" si="9"/>
        <v>5</v>
      </c>
      <c r="R100" s="207" t="s">
        <v>40</v>
      </c>
      <c r="S100" s="543">
        <v>49.290812178155207</v>
      </c>
    </row>
    <row r="101" spans="1:19" x14ac:dyDescent="0.2">
      <c r="A101" s="207" t="s">
        <v>34</v>
      </c>
      <c r="B101" s="209">
        <f t="shared" ref="B101:L101" si="26">B63/B30*100</f>
        <v>52.837797171230818</v>
      </c>
      <c r="C101" s="209">
        <f t="shared" si="26"/>
        <v>53.046187024501293</v>
      </c>
      <c r="D101" s="209">
        <f t="shared" si="26"/>
        <v>52.742464935840047</v>
      </c>
      <c r="E101" s="209">
        <f t="shared" si="26"/>
        <v>51.969769102594618</v>
      </c>
      <c r="F101" s="209">
        <f t="shared" si="26"/>
        <v>51.734361102875781</v>
      </c>
      <c r="G101" s="209">
        <f t="shared" si="26"/>
        <v>51.995277449822908</v>
      </c>
      <c r="H101" s="209">
        <f t="shared" si="26"/>
        <v>52.513211978860831</v>
      </c>
      <c r="I101" s="209">
        <f t="shared" si="26"/>
        <v>53.452804856692552</v>
      </c>
      <c r="J101" s="209">
        <f t="shared" si="26"/>
        <v>54.526462395543177</v>
      </c>
      <c r="K101" s="209">
        <f t="shared" si="26"/>
        <v>55.208993946382243</v>
      </c>
      <c r="L101" s="209">
        <f t="shared" si="26"/>
        <v>54.578292529098107</v>
      </c>
      <c r="M101" s="210">
        <f t="shared" si="7"/>
        <v>0.17404953578672888</v>
      </c>
      <c r="O101" s="84">
        <f t="shared" si="9"/>
        <v>2</v>
      </c>
      <c r="R101" s="207" t="s">
        <v>86</v>
      </c>
      <c r="S101" s="543">
        <v>49.349424642155491</v>
      </c>
    </row>
    <row r="102" spans="1:19" x14ac:dyDescent="0.2">
      <c r="A102" s="207" t="s">
        <v>6</v>
      </c>
      <c r="B102" s="209">
        <f t="shared" ref="B102:L102" si="27">B64/B31*100</f>
        <v>49.015377218466064</v>
      </c>
      <c r="C102" s="209">
        <f t="shared" si="27"/>
        <v>49.614771598837933</v>
      </c>
      <c r="D102" s="209">
        <f t="shared" si="27"/>
        <v>49.905118610637402</v>
      </c>
      <c r="E102" s="209">
        <f t="shared" si="27"/>
        <v>49.777698611456813</v>
      </c>
      <c r="F102" s="209">
        <f t="shared" si="27"/>
        <v>49.858788637079179</v>
      </c>
      <c r="G102" s="209">
        <f t="shared" si="27"/>
        <v>49.661394840037445</v>
      </c>
      <c r="H102" s="209">
        <f t="shared" si="27"/>
        <v>49.673047812252214</v>
      </c>
      <c r="I102" s="209">
        <f t="shared" si="27"/>
        <v>50.170834342421387</v>
      </c>
      <c r="J102" s="209">
        <f t="shared" si="27"/>
        <v>50.781367571463655</v>
      </c>
      <c r="K102" s="209">
        <f t="shared" si="27"/>
        <v>51.129917410482975</v>
      </c>
      <c r="L102" s="209">
        <f t="shared" si="27"/>
        <v>50.043390125438947</v>
      </c>
      <c r="M102" s="210">
        <f t="shared" si="7"/>
        <v>0.1028012906972883</v>
      </c>
      <c r="O102" s="84">
        <f t="shared" si="9"/>
        <v>6</v>
      </c>
      <c r="R102" s="207" t="s">
        <v>82</v>
      </c>
      <c r="S102" s="543">
        <v>49.792132481283261</v>
      </c>
    </row>
    <row r="103" spans="1:19" x14ac:dyDescent="0.2">
      <c r="A103" s="207" t="s">
        <v>37</v>
      </c>
      <c r="B103" s="209">
        <f t="shared" ref="B103:L103" si="28">B65/B32*100</f>
        <v>39.905236648752492</v>
      </c>
      <c r="C103" s="209">
        <f t="shared" si="28"/>
        <v>40.12173597051342</v>
      </c>
      <c r="D103" s="209">
        <f t="shared" si="28"/>
        <v>40.159080292728497</v>
      </c>
      <c r="E103" s="209">
        <f t="shared" si="28"/>
        <v>40.163627863487612</v>
      </c>
      <c r="F103" s="209">
        <f t="shared" si="28"/>
        <v>40.87672799085334</v>
      </c>
      <c r="G103" s="209">
        <f t="shared" si="28"/>
        <v>41.529059940189832</v>
      </c>
      <c r="H103" s="209">
        <f t="shared" si="28"/>
        <v>41.896843365342079</v>
      </c>
      <c r="I103" s="209">
        <f t="shared" si="28"/>
        <v>42.462651605850816</v>
      </c>
      <c r="J103" s="209">
        <f t="shared" si="28"/>
        <v>42.703511831931898</v>
      </c>
      <c r="K103" s="209">
        <f t="shared" si="28"/>
        <v>42.62830198509873</v>
      </c>
      <c r="L103" s="209">
        <f t="shared" si="28"/>
        <v>42.699066590186156</v>
      </c>
      <c r="M103" s="210">
        <f t="shared" si="7"/>
        <v>0.27938299414336643</v>
      </c>
      <c r="O103" s="84">
        <f t="shared" si="9"/>
        <v>21</v>
      </c>
      <c r="R103" s="207" t="s">
        <v>83</v>
      </c>
      <c r="S103" s="543">
        <v>50.01448747067456</v>
      </c>
    </row>
    <row r="104" spans="1:19" x14ac:dyDescent="0.2">
      <c r="A104" s="207" t="s">
        <v>38</v>
      </c>
      <c r="B104" s="209">
        <f t="shared" ref="B104:L104" si="29">B66/B33*100</f>
        <v>46.072864155261932</v>
      </c>
      <c r="C104" s="209">
        <f t="shared" si="29"/>
        <v>45.244468439796918</v>
      </c>
      <c r="D104" s="209">
        <f t="shared" si="29"/>
        <v>43.571442157720547</v>
      </c>
      <c r="E104" s="209">
        <f t="shared" si="29"/>
        <v>42.555630994616209</v>
      </c>
      <c r="F104" s="209">
        <f t="shared" si="29"/>
        <v>43.389545336550938</v>
      </c>
      <c r="G104" s="209">
        <f t="shared" si="29"/>
        <v>44.176248539790116</v>
      </c>
      <c r="H104" s="209">
        <f t="shared" si="29"/>
        <v>45.032782916081544</v>
      </c>
      <c r="I104" s="209">
        <f t="shared" si="29"/>
        <v>46.62582643223984</v>
      </c>
      <c r="J104" s="209">
        <f t="shared" si="29"/>
        <v>47.784087594080013</v>
      </c>
      <c r="K104" s="209">
        <f t="shared" si="29"/>
        <v>48.143744592321831</v>
      </c>
      <c r="L104" s="209">
        <f t="shared" si="29"/>
        <v>47.19381965257368</v>
      </c>
      <c r="M104" s="210">
        <f t="shared" si="7"/>
        <v>0.11209554973117478</v>
      </c>
      <c r="O104" s="84">
        <f t="shared" si="9"/>
        <v>16</v>
      </c>
      <c r="R104" s="207" t="s">
        <v>6</v>
      </c>
      <c r="S104" s="543">
        <v>50.043390125438947</v>
      </c>
    </row>
    <row r="105" spans="1:19" x14ac:dyDescent="0.2">
      <c r="A105" s="207" t="s">
        <v>88</v>
      </c>
      <c r="B105" s="209">
        <f t="shared" ref="B105:L105" si="30">B67/B34*100</f>
        <v>43.093723452594979</v>
      </c>
      <c r="C105" s="209">
        <f t="shared" si="30"/>
        <v>42.301190311927044</v>
      </c>
      <c r="D105" s="209">
        <f t="shared" si="30"/>
        <v>43.096821663614179</v>
      </c>
      <c r="E105" s="209">
        <f t="shared" si="30"/>
        <v>42.871243688305739</v>
      </c>
      <c r="F105" s="209">
        <f t="shared" si="30"/>
        <v>43.354111802053076</v>
      </c>
      <c r="G105" s="209">
        <f t="shared" si="30"/>
        <v>43.010758112726869</v>
      </c>
      <c r="H105" s="209">
        <f t="shared" si="30"/>
        <v>42.775907546880667</v>
      </c>
      <c r="I105" s="209">
        <f t="shared" si="30"/>
        <v>44.051604328704279</v>
      </c>
      <c r="J105" s="209">
        <f t="shared" si="30"/>
        <v>44.354513672997129</v>
      </c>
      <c r="K105" s="209">
        <f t="shared" si="30"/>
        <v>44.564261472018764</v>
      </c>
      <c r="L105" s="209">
        <f t="shared" si="30"/>
        <v>43.874334931635836</v>
      </c>
      <c r="M105" s="210">
        <f t="shared" si="7"/>
        <v>7.806114790408572E-2</v>
      </c>
      <c r="O105" s="84">
        <f t="shared" si="9"/>
        <v>20</v>
      </c>
      <c r="R105" s="207" t="s">
        <v>87</v>
      </c>
      <c r="S105" s="543">
        <v>50.133824670287041</v>
      </c>
    </row>
    <row r="106" spans="1:19" x14ac:dyDescent="0.2">
      <c r="A106" s="207" t="s">
        <v>40</v>
      </c>
      <c r="B106" s="209">
        <f t="shared" ref="B106:L106" si="31">B68/B35*100</f>
        <v>47.023164553255036</v>
      </c>
      <c r="C106" s="209">
        <f t="shared" si="31"/>
        <v>46.143391594084285</v>
      </c>
      <c r="D106" s="209">
        <f t="shared" si="31"/>
        <v>45.619101795533773</v>
      </c>
      <c r="E106" s="209">
        <f t="shared" si="31"/>
        <v>45.044305794955207</v>
      </c>
      <c r="F106" s="209">
        <f t="shared" si="31"/>
        <v>45.187215054806472</v>
      </c>
      <c r="G106" s="209">
        <f t="shared" si="31"/>
        <v>45.745165511559151</v>
      </c>
      <c r="H106" s="209">
        <f t="shared" si="31"/>
        <v>46.555072821764675</v>
      </c>
      <c r="I106" s="209">
        <f t="shared" si="31"/>
        <v>47.904464086900113</v>
      </c>
      <c r="J106" s="209">
        <f t="shared" si="31"/>
        <v>49.29245738334717</v>
      </c>
      <c r="K106" s="209">
        <f t="shared" si="31"/>
        <v>50.104594999545235</v>
      </c>
      <c r="L106" s="209">
        <f t="shared" si="31"/>
        <v>49.290812178155207</v>
      </c>
      <c r="M106" s="210">
        <f t="shared" si="7"/>
        <v>0.22676476249001709</v>
      </c>
      <c r="O106" s="84">
        <f t="shared" si="9"/>
        <v>10</v>
      </c>
      <c r="R106" s="207" t="s">
        <v>16</v>
      </c>
      <c r="S106" s="543">
        <v>51.135334476843909</v>
      </c>
    </row>
    <row r="107" spans="1:19" x14ac:dyDescent="0.2">
      <c r="A107" s="244" t="s">
        <v>89</v>
      </c>
      <c r="B107" s="245">
        <f t="shared" ref="B107:L107" si="32">B69/B36*100</f>
        <v>39.960073444236343</v>
      </c>
      <c r="C107" s="245">
        <f t="shared" si="32"/>
        <v>40.908947761346106</v>
      </c>
      <c r="D107" s="245">
        <f t="shared" si="32"/>
        <v>40.868144958418419</v>
      </c>
      <c r="E107" s="245">
        <f t="shared" si="32"/>
        <v>40.499722889340475</v>
      </c>
      <c r="F107" s="245">
        <f t="shared" si="32"/>
        <v>41.028428217090884</v>
      </c>
      <c r="G107" s="245">
        <f t="shared" si="32"/>
        <v>41.810362315900512</v>
      </c>
      <c r="H107" s="245">
        <f t="shared" si="32"/>
        <v>42.738638874567286</v>
      </c>
      <c r="I107" s="245">
        <f t="shared" si="32"/>
        <v>43.620630370385356</v>
      </c>
      <c r="J107" s="245">
        <f t="shared" si="32"/>
        <v>44.434365709941773</v>
      </c>
      <c r="K107" s="245">
        <f t="shared" si="32"/>
        <v>44.839214852087942</v>
      </c>
      <c r="L107" s="245">
        <f t="shared" si="32"/>
        <v>43.934183056806944</v>
      </c>
      <c r="M107" s="210">
        <f t="shared" si="7"/>
        <v>0.3974109612570601</v>
      </c>
      <c r="O107" s="84">
        <f t="shared" si="9"/>
        <v>19</v>
      </c>
      <c r="R107" s="207" t="s">
        <v>84</v>
      </c>
      <c r="S107" s="543">
        <v>53.895643180970929</v>
      </c>
    </row>
    <row r="108" spans="1:19" x14ac:dyDescent="0.2">
      <c r="A108" s="207" t="s">
        <v>18</v>
      </c>
      <c r="B108" s="209">
        <f t="shared" ref="B108:L108" si="33">B70/B37*100</f>
        <v>46.513405675504345</v>
      </c>
      <c r="C108" s="209">
        <f t="shared" si="33"/>
        <v>47.03709889946736</v>
      </c>
      <c r="D108" s="209">
        <f t="shared" si="33"/>
        <v>47.212781677133357</v>
      </c>
      <c r="E108" s="209">
        <f t="shared" si="33"/>
        <v>46.639088067659493</v>
      </c>
      <c r="F108" s="209">
        <f t="shared" si="33"/>
        <v>46.237070938215105</v>
      </c>
      <c r="G108" s="209">
        <f t="shared" si="33"/>
        <v>46.05054283368306</v>
      </c>
      <c r="H108" s="209">
        <f t="shared" si="33"/>
        <v>46.133969028078539</v>
      </c>
      <c r="I108" s="209">
        <f t="shared" si="33"/>
        <v>46.50884136378491</v>
      </c>
      <c r="J108" s="209">
        <f t="shared" si="33"/>
        <v>47.607048330372358</v>
      </c>
      <c r="K108" s="209">
        <f t="shared" si="33"/>
        <v>48.411692263112137</v>
      </c>
      <c r="L108" s="209">
        <f t="shared" si="33"/>
        <v>47.623008625522139</v>
      </c>
      <c r="M108" s="210">
        <f t="shared" si="7"/>
        <v>0.11096029500177948</v>
      </c>
      <c r="O108" s="84">
        <f t="shared" si="9"/>
        <v>14</v>
      </c>
      <c r="R108" s="207" t="s">
        <v>34</v>
      </c>
      <c r="S108" s="543">
        <v>54.578292529098107</v>
      </c>
    </row>
    <row r="109" spans="1:19" x14ac:dyDescent="0.2">
      <c r="A109" s="207" t="s">
        <v>42</v>
      </c>
      <c r="B109" s="428">
        <f t="shared" ref="B109:L109" si="34">B71/B38*100</f>
        <v>47.87003764088675</v>
      </c>
      <c r="C109" s="428">
        <f t="shared" si="34"/>
        <v>48.611522668585692</v>
      </c>
      <c r="D109" s="428">
        <f t="shared" si="34"/>
        <v>48.609156039246173</v>
      </c>
      <c r="E109" s="428">
        <f t="shared" si="34"/>
        <v>48.664638973376114</v>
      </c>
      <c r="F109" s="428">
        <f t="shared" si="34"/>
        <v>48.858819525376177</v>
      </c>
      <c r="G109" s="428">
        <f t="shared" si="34"/>
        <v>49.06012735733529</v>
      </c>
      <c r="H109" s="428">
        <f t="shared" si="34"/>
        <v>49.3444588888553</v>
      </c>
      <c r="I109" s="428">
        <f t="shared" si="34"/>
        <v>49.878202770016998</v>
      </c>
      <c r="J109" s="428">
        <f t="shared" si="34"/>
        <v>50.099211711601043</v>
      </c>
      <c r="K109" s="428">
        <f t="shared" si="34"/>
        <v>49.888655292546183</v>
      </c>
      <c r="L109" s="428">
        <f t="shared" si="34"/>
        <v>48.888099027955931</v>
      </c>
      <c r="M109" s="210">
        <f t="shared" si="7"/>
        <v>0.10180613870691815</v>
      </c>
      <c r="O109" s="84">
        <f t="shared" si="9"/>
        <v>11</v>
      </c>
      <c r="R109" s="207" t="s">
        <v>32</v>
      </c>
      <c r="S109" s="543">
        <v>75.149344784420606</v>
      </c>
    </row>
    <row r="110" spans="1:19" x14ac:dyDescent="0.2">
      <c r="A110" s="327" t="s">
        <v>433</v>
      </c>
      <c r="B110" s="429">
        <f>AVERAGE(B83:B109)</f>
        <v>45.124956229998809</v>
      </c>
      <c r="C110" s="429">
        <f t="shared" ref="C110:M110" si="35">AVERAGE(C83:C109)</f>
        <v>45.184384094007491</v>
      </c>
      <c r="D110" s="429">
        <f t="shared" si="35"/>
        <v>45.00729013533045</v>
      </c>
      <c r="E110" s="429">
        <f t="shared" si="35"/>
        <v>44.87873045601858</v>
      </c>
      <c r="F110" s="429">
        <f t="shared" si="35"/>
        <v>45.32883351829404</v>
      </c>
      <c r="G110" s="429">
        <f t="shared" si="35"/>
        <v>45.806062184518758</v>
      </c>
      <c r="H110" s="429">
        <f t="shared" si="35"/>
        <v>46.440269966656061</v>
      </c>
      <c r="I110" s="429">
        <f t="shared" si="35"/>
        <v>47.307870525452074</v>
      </c>
      <c r="J110" s="429">
        <f t="shared" si="35"/>
        <v>48.111689714269012</v>
      </c>
      <c r="K110" s="429">
        <f t="shared" si="35"/>
        <v>48.621133521645532</v>
      </c>
      <c r="L110" s="429">
        <f t="shared" si="35"/>
        <v>47.911287866749909</v>
      </c>
      <c r="M110" s="317">
        <f t="shared" si="35"/>
        <v>0.27863316367511276</v>
      </c>
    </row>
    <row r="111" spans="1:19" x14ac:dyDescent="0.2">
      <c r="A111" s="327" t="s">
        <v>435</v>
      </c>
      <c r="B111" s="432">
        <f>STDEV(B83:B109)</f>
        <v>6.6319795216767181</v>
      </c>
      <c r="C111" s="432">
        <f t="shared" ref="C111:L111" si="36">STDEV(C83:C109)</f>
        <v>6.711857154600299</v>
      </c>
      <c r="D111" s="432">
        <f t="shared" si="36"/>
        <v>6.7733312422818104</v>
      </c>
      <c r="E111" s="432">
        <f t="shared" si="36"/>
        <v>6.7159144502777943</v>
      </c>
      <c r="F111" s="432">
        <f t="shared" si="36"/>
        <v>6.505614638775481</v>
      </c>
      <c r="G111" s="432">
        <f t="shared" si="36"/>
        <v>6.449372230046845</v>
      </c>
      <c r="H111" s="432">
        <f t="shared" si="36"/>
        <v>6.3423019070959885</v>
      </c>
      <c r="I111" s="432">
        <f t="shared" si="36"/>
        <v>6.347612918120503</v>
      </c>
      <c r="J111" s="432">
        <f t="shared" si="36"/>
        <v>6.4348164955643954</v>
      </c>
      <c r="K111" s="432">
        <f t="shared" si="36"/>
        <v>6.5121417305273228</v>
      </c>
      <c r="L111" s="432">
        <f t="shared" si="36"/>
        <v>6.6682844964805454</v>
      </c>
      <c r="M111" s="247">
        <f t="shared" ref="M111" si="37">STDEV(M83:M109)</f>
        <v>0.28845910627972632</v>
      </c>
    </row>
    <row r="112" spans="1:19" x14ac:dyDescent="0.2">
      <c r="A112" s="327" t="s">
        <v>436</v>
      </c>
      <c r="B112" s="432">
        <f>B110-3*B111</f>
        <v>25.229017664968655</v>
      </c>
      <c r="C112" s="432">
        <f t="shared" ref="C112:L112" si="38">C110-3*C111</f>
        <v>25.048812630206594</v>
      </c>
      <c r="D112" s="432">
        <f t="shared" si="38"/>
        <v>24.687296408485018</v>
      </c>
      <c r="E112" s="432">
        <f t="shared" si="38"/>
        <v>24.730987105185196</v>
      </c>
      <c r="F112" s="432">
        <f t="shared" si="38"/>
        <v>25.811989601967596</v>
      </c>
      <c r="G112" s="432">
        <f t="shared" si="38"/>
        <v>26.457945494378222</v>
      </c>
      <c r="H112" s="432">
        <f t="shared" si="38"/>
        <v>27.413364245368093</v>
      </c>
      <c r="I112" s="432">
        <f t="shared" si="38"/>
        <v>28.265031771090566</v>
      </c>
      <c r="J112" s="432">
        <f t="shared" si="38"/>
        <v>28.807240227575825</v>
      </c>
      <c r="K112" s="432">
        <f t="shared" si="38"/>
        <v>29.084708330063563</v>
      </c>
      <c r="L112" s="432">
        <f t="shared" si="38"/>
        <v>27.906434377308273</v>
      </c>
      <c r="M112" s="247">
        <f>M110-3*M111</f>
        <v>-0.58674415516406619</v>
      </c>
    </row>
    <row r="113" spans="1:13" x14ac:dyDescent="0.2">
      <c r="A113" s="327" t="s">
        <v>437</v>
      </c>
      <c r="B113" s="432">
        <f>B110+3*B111</f>
        <v>65.020894795028966</v>
      </c>
      <c r="C113" s="432">
        <f t="shared" ref="C113:L113" si="39">C110+3*C111</f>
        <v>65.319955557808385</v>
      </c>
      <c r="D113" s="432">
        <f t="shared" si="39"/>
        <v>65.327283862175875</v>
      </c>
      <c r="E113" s="432">
        <f t="shared" si="39"/>
        <v>65.026473806851968</v>
      </c>
      <c r="F113" s="432">
        <f t="shared" si="39"/>
        <v>64.845677434620484</v>
      </c>
      <c r="G113" s="432">
        <f t="shared" si="39"/>
        <v>65.154178874659294</v>
      </c>
      <c r="H113" s="432">
        <f t="shared" si="39"/>
        <v>65.467175687944035</v>
      </c>
      <c r="I113" s="432">
        <f t="shared" si="39"/>
        <v>66.350709279813586</v>
      </c>
      <c r="J113" s="432">
        <f t="shared" si="39"/>
        <v>67.416139200962192</v>
      </c>
      <c r="K113" s="432">
        <f t="shared" si="39"/>
        <v>68.157558713227502</v>
      </c>
      <c r="L113" s="432">
        <f t="shared" si="39"/>
        <v>67.916141356191545</v>
      </c>
      <c r="M113" s="247">
        <f>M110+3*M111</f>
        <v>1.1440104825142916</v>
      </c>
    </row>
    <row r="114" spans="1:13" x14ac:dyDescent="0.2">
      <c r="A114" s="412" t="s">
        <v>451</v>
      </c>
      <c r="B114" s="432">
        <f>MIN(B83:B109)</f>
        <v>38.877419204673728</v>
      </c>
      <c r="C114" s="432">
        <f t="shared" ref="C114:L114" si="40">MIN(C83:C109)</f>
        <v>37.457622369785099</v>
      </c>
      <c r="D114" s="432">
        <f t="shared" si="40"/>
        <v>36.222962432010789</v>
      </c>
      <c r="E114" s="432">
        <f t="shared" si="40"/>
        <v>35.318382783284399</v>
      </c>
      <c r="F114" s="432">
        <f t="shared" si="40"/>
        <v>36.409540941346435</v>
      </c>
      <c r="G114" s="432">
        <f t="shared" si="40"/>
        <v>37.113681353805497</v>
      </c>
      <c r="H114" s="432">
        <f t="shared" si="40"/>
        <v>37.52049160682958</v>
      </c>
      <c r="I114" s="432">
        <f t="shared" si="40"/>
        <v>38.836035207089843</v>
      </c>
      <c r="J114" s="432">
        <f t="shared" si="40"/>
        <v>40.220050991598363</v>
      </c>
      <c r="K114" s="432">
        <f t="shared" si="40"/>
        <v>41.693691744463649</v>
      </c>
      <c r="L114" s="432">
        <f t="shared" si="40"/>
        <v>41.017013797008211</v>
      </c>
      <c r="M114" s="436"/>
    </row>
    <row r="116" spans="1:13" x14ac:dyDescent="0.2">
      <c r="B116" s="431">
        <v>2010</v>
      </c>
      <c r="C116" s="431" t="s">
        <v>402</v>
      </c>
    </row>
    <row r="117" spans="1:13" x14ac:dyDescent="0.2">
      <c r="A117" s="434" t="s">
        <v>8</v>
      </c>
      <c r="B117" s="322">
        <v>41.234397944199699</v>
      </c>
      <c r="C117" s="430">
        <v>0.11843276734856048</v>
      </c>
      <c r="E117" s="149" t="s">
        <v>404</v>
      </c>
      <c r="F117" s="149"/>
      <c r="G117" s="149"/>
      <c r="H117" s="149"/>
      <c r="I117" s="149"/>
      <c r="J117" s="149"/>
      <c r="K117" s="149"/>
      <c r="L117" s="149"/>
      <c r="M117" s="149"/>
    </row>
    <row r="118" spans="1:13" ht="12" thickBot="1" x14ac:dyDescent="0.25">
      <c r="A118" s="434" t="s">
        <v>82</v>
      </c>
      <c r="B118" s="322">
        <v>47.833173397891507</v>
      </c>
      <c r="C118" s="430">
        <v>0.19589590833917542</v>
      </c>
      <c r="E118" s="149"/>
      <c r="F118" s="149"/>
      <c r="G118" s="149"/>
      <c r="H118" s="149"/>
      <c r="I118" s="149"/>
      <c r="J118" s="149"/>
      <c r="K118" s="149"/>
      <c r="L118" s="149"/>
      <c r="M118" s="149"/>
    </row>
    <row r="119" spans="1:13" x14ac:dyDescent="0.2">
      <c r="A119" s="434" t="s">
        <v>83</v>
      </c>
      <c r="B119" s="322">
        <v>48.085193372792318</v>
      </c>
      <c r="C119" s="430">
        <v>0.19292940978822415</v>
      </c>
      <c r="E119" s="352" t="s">
        <v>405</v>
      </c>
      <c r="F119" s="352"/>
      <c r="G119" s="149"/>
      <c r="H119" s="149"/>
      <c r="I119" s="149"/>
      <c r="J119" s="149"/>
      <c r="K119" s="149"/>
      <c r="L119" s="149"/>
      <c r="M119" s="149"/>
    </row>
    <row r="120" spans="1:13" x14ac:dyDescent="0.2">
      <c r="A120" s="434" t="s">
        <v>16</v>
      </c>
      <c r="B120" s="322">
        <v>50.258878673156659</v>
      </c>
      <c r="C120" s="430">
        <v>8.764558036872501E-2</v>
      </c>
      <c r="E120" s="353" t="s">
        <v>406</v>
      </c>
      <c r="F120" s="353">
        <v>0.45580410354694828</v>
      </c>
      <c r="G120" s="149"/>
      <c r="H120" s="149"/>
      <c r="I120" s="149"/>
      <c r="J120" s="149"/>
      <c r="K120" s="149"/>
      <c r="L120" s="149"/>
      <c r="M120" s="149"/>
    </row>
    <row r="121" spans="1:13" x14ac:dyDescent="0.2">
      <c r="A121" s="434" t="s">
        <v>84</v>
      </c>
      <c r="B121" s="322">
        <v>51.128493846843703</v>
      </c>
      <c r="C121" s="430">
        <v>0.27671493341272252</v>
      </c>
      <c r="E121" s="353" t="s">
        <v>407</v>
      </c>
      <c r="F121" s="353">
        <v>0.20775738081023717</v>
      </c>
      <c r="G121" s="149"/>
      <c r="H121" s="149"/>
      <c r="I121" s="149"/>
      <c r="J121" s="149"/>
      <c r="K121" s="149"/>
      <c r="L121" s="149"/>
      <c r="M121" s="149"/>
    </row>
    <row r="122" spans="1:13" x14ac:dyDescent="0.2">
      <c r="A122" s="434" t="s">
        <v>17</v>
      </c>
      <c r="B122" s="322">
        <v>41.108527713192835</v>
      </c>
      <c r="C122" s="430">
        <v>0.70329320309757082</v>
      </c>
      <c r="E122" s="353" t="s">
        <v>408</v>
      </c>
      <c r="F122" s="353">
        <v>0.1747472716773304</v>
      </c>
      <c r="G122" s="149"/>
      <c r="H122" s="149"/>
      <c r="I122" s="149"/>
      <c r="J122" s="149"/>
      <c r="K122" s="149"/>
      <c r="L122" s="149"/>
      <c r="M122" s="149"/>
    </row>
    <row r="123" spans="1:13" x14ac:dyDescent="0.2">
      <c r="A123" s="434" t="s">
        <v>25</v>
      </c>
      <c r="B123" s="322">
        <v>41.284757783835587</v>
      </c>
      <c r="C123" s="430">
        <v>0.37289260483602649</v>
      </c>
      <c r="E123" s="353" t="s">
        <v>409</v>
      </c>
      <c r="F123" s="353">
        <v>0.26575099314106088</v>
      </c>
      <c r="G123" s="149"/>
      <c r="H123" s="149"/>
      <c r="I123" s="149"/>
      <c r="J123" s="149"/>
      <c r="K123" s="149"/>
      <c r="L123" s="149"/>
      <c r="M123" s="149"/>
    </row>
    <row r="124" spans="1:13" ht="12" thickBot="1" x14ac:dyDescent="0.25">
      <c r="A124" s="434" t="s">
        <v>22</v>
      </c>
      <c r="B124" s="322">
        <v>42.318759002929497</v>
      </c>
      <c r="C124" s="430">
        <v>-2.4911846897452961E-2</v>
      </c>
      <c r="E124" s="354" t="s">
        <v>410</v>
      </c>
      <c r="F124" s="354">
        <v>26</v>
      </c>
      <c r="G124" s="149"/>
      <c r="H124" s="149"/>
      <c r="I124" s="149"/>
      <c r="J124" s="149"/>
      <c r="K124" s="149"/>
      <c r="L124" s="149"/>
      <c r="M124" s="149"/>
    </row>
    <row r="125" spans="1:13" x14ac:dyDescent="0.2">
      <c r="A125" s="434" t="s">
        <v>41</v>
      </c>
      <c r="B125" s="322">
        <v>41.891883765641346</v>
      </c>
      <c r="C125" s="430">
        <v>-8.7486996863313488E-2</v>
      </c>
      <c r="E125" s="149"/>
      <c r="F125" s="149"/>
      <c r="G125" s="149"/>
      <c r="H125" s="149"/>
      <c r="I125" s="149"/>
      <c r="J125" s="149"/>
      <c r="K125" s="149"/>
      <c r="L125" s="149"/>
      <c r="M125" s="149"/>
    </row>
    <row r="126" spans="1:13" ht="12" thickBot="1" x14ac:dyDescent="0.25">
      <c r="A126" s="434" t="s">
        <v>19</v>
      </c>
      <c r="B126" s="322">
        <v>41.294550153051027</v>
      </c>
      <c r="C126" s="430">
        <v>3.6263071767113075E-2</v>
      </c>
      <c r="E126" s="149" t="s">
        <v>411</v>
      </c>
      <c r="F126" s="149"/>
      <c r="G126" s="149"/>
      <c r="H126" s="149"/>
      <c r="I126" s="149"/>
      <c r="J126" s="149"/>
      <c r="K126" s="149"/>
      <c r="L126" s="149"/>
      <c r="M126" s="149"/>
    </row>
    <row r="127" spans="1:13" x14ac:dyDescent="0.2">
      <c r="A127" s="434" t="s">
        <v>85</v>
      </c>
      <c r="B127" s="322">
        <v>38.877419204673728</v>
      </c>
      <c r="C127" s="430">
        <v>0.2502172168373093</v>
      </c>
      <c r="E127" s="355"/>
      <c r="F127" s="355" t="s">
        <v>415</v>
      </c>
      <c r="G127" s="355" t="s">
        <v>416</v>
      </c>
      <c r="H127" s="355" t="s">
        <v>417</v>
      </c>
      <c r="I127" s="355" t="s">
        <v>418</v>
      </c>
      <c r="J127" s="355" t="s">
        <v>419</v>
      </c>
      <c r="K127" s="149"/>
      <c r="L127" s="149"/>
      <c r="M127" s="149"/>
    </row>
    <row r="128" spans="1:13" x14ac:dyDescent="0.2">
      <c r="A128" s="434" t="s">
        <v>27</v>
      </c>
      <c r="B128" s="322">
        <v>41.429369067560017</v>
      </c>
      <c r="C128" s="430">
        <v>5.8662770280810864E-2</v>
      </c>
      <c r="E128" s="353" t="s">
        <v>412</v>
      </c>
      <c r="F128" s="353">
        <v>1</v>
      </c>
      <c r="G128" s="353">
        <v>0.44448723560986014</v>
      </c>
      <c r="H128" s="353">
        <v>0.44448723560986014</v>
      </c>
      <c r="I128" s="353">
        <v>6.2937501955463127</v>
      </c>
      <c r="J128" s="353">
        <v>1.9275447413120293E-2</v>
      </c>
      <c r="K128" s="149"/>
      <c r="L128" s="149"/>
      <c r="M128" s="149"/>
    </row>
    <row r="129" spans="1:13" x14ac:dyDescent="0.2">
      <c r="A129" s="434" t="s">
        <v>86</v>
      </c>
      <c r="B129" s="322">
        <v>48.96497679185002</v>
      </c>
      <c r="C129" s="430">
        <v>3.8444785030547025E-2</v>
      </c>
      <c r="E129" s="353" t="s">
        <v>413</v>
      </c>
      <c r="F129" s="353">
        <v>24</v>
      </c>
      <c r="G129" s="353">
        <v>1.6949661685310442</v>
      </c>
      <c r="H129" s="353">
        <v>7.0623590355460175E-2</v>
      </c>
      <c r="I129" s="353"/>
      <c r="J129" s="353"/>
      <c r="K129" s="149"/>
      <c r="L129" s="149"/>
      <c r="M129" s="149"/>
    </row>
    <row r="130" spans="1:13" ht="12" thickBot="1" x14ac:dyDescent="0.25">
      <c r="A130" s="434" t="s">
        <v>30</v>
      </c>
      <c r="B130" s="322">
        <v>40.219044576572628</v>
      </c>
      <c r="C130" s="430">
        <v>0.5918049525045973</v>
      </c>
      <c r="E130" s="354" t="s">
        <v>0</v>
      </c>
      <c r="F130" s="354">
        <v>25</v>
      </c>
      <c r="G130" s="354">
        <v>2.1394534041409043</v>
      </c>
      <c r="H130" s="354"/>
      <c r="I130" s="354"/>
      <c r="J130" s="354"/>
      <c r="K130" s="149"/>
      <c r="L130" s="149"/>
      <c r="M130" s="149"/>
    </row>
    <row r="131" spans="1:13" ht="12" thickBot="1" x14ac:dyDescent="0.25">
      <c r="A131" s="434" t="s">
        <v>31</v>
      </c>
      <c r="B131" s="322">
        <v>40.299876020250025</v>
      </c>
      <c r="C131" s="430">
        <v>0.85823098002556431</v>
      </c>
      <c r="E131" s="149"/>
      <c r="F131" s="149"/>
      <c r="G131" s="149"/>
      <c r="H131" s="149"/>
      <c r="I131" s="149"/>
      <c r="J131" s="149"/>
      <c r="K131" s="149"/>
      <c r="L131" s="149"/>
      <c r="M131" s="149"/>
    </row>
    <row r="132" spans="1:13" x14ac:dyDescent="0.2">
      <c r="A132" s="434" t="s">
        <v>23</v>
      </c>
      <c r="B132" s="322">
        <v>39.491221017557962</v>
      </c>
      <c r="C132" s="430">
        <v>0.77857804994071245</v>
      </c>
      <c r="D132" s="427"/>
      <c r="E132" s="355"/>
      <c r="F132" s="355" t="s">
        <v>420</v>
      </c>
      <c r="G132" s="355" t="s">
        <v>409</v>
      </c>
      <c r="H132" s="355" t="s">
        <v>421</v>
      </c>
      <c r="I132" s="355" t="s">
        <v>422</v>
      </c>
      <c r="J132" s="355" t="s">
        <v>423</v>
      </c>
      <c r="K132" s="355" t="s">
        <v>424</v>
      </c>
      <c r="L132" s="355" t="s">
        <v>425</v>
      </c>
      <c r="M132" s="355" t="s">
        <v>426</v>
      </c>
    </row>
    <row r="133" spans="1:13" x14ac:dyDescent="0.2">
      <c r="A133" s="434" t="s">
        <v>87</v>
      </c>
      <c r="B133" s="322">
        <v>39.517938572152381</v>
      </c>
      <c r="C133" s="430">
        <v>1.0615886098134659</v>
      </c>
      <c r="E133" s="353" t="s">
        <v>414</v>
      </c>
      <c r="F133" s="353">
        <v>1.6497444170352811</v>
      </c>
      <c r="G133" s="353">
        <v>0.55133317084432298</v>
      </c>
      <c r="H133" s="353">
        <v>2.9922821703414444</v>
      </c>
      <c r="I133" s="353">
        <v>6.3205366140848028E-3</v>
      </c>
      <c r="J133" s="353">
        <v>0.51184867875186457</v>
      </c>
      <c r="K133" s="353">
        <v>2.7876401553186976</v>
      </c>
      <c r="L133" s="353">
        <v>0.51184867875186457</v>
      </c>
      <c r="M133" s="353">
        <v>2.7876401553186976</v>
      </c>
    </row>
    <row r="134" spans="1:13" ht="12" thickBot="1" x14ac:dyDescent="0.25">
      <c r="A134" s="434" t="s">
        <v>34</v>
      </c>
      <c r="B134" s="322">
        <v>52.837797171230818</v>
      </c>
      <c r="C134" s="430">
        <v>0.17404953578672888</v>
      </c>
      <c r="E134" s="354">
        <v>2010</v>
      </c>
      <c r="F134" s="354">
        <v>-3.1198157584429745E-2</v>
      </c>
      <c r="G134" s="354">
        <v>1.2435813396942707E-2</v>
      </c>
      <c r="H134" s="354">
        <v>-2.5087347798335156</v>
      </c>
      <c r="I134" s="354">
        <v>1.927544741312022E-2</v>
      </c>
      <c r="J134" s="354">
        <v>-5.6864414967054328E-2</v>
      </c>
      <c r="K134" s="354">
        <v>-5.5319002018051656E-3</v>
      </c>
      <c r="L134" s="354">
        <v>-5.6864414967054328E-2</v>
      </c>
      <c r="M134" s="354">
        <v>-5.5319002018051656E-3</v>
      </c>
    </row>
    <row r="135" spans="1:13" x14ac:dyDescent="0.2">
      <c r="A135" s="434" t="s">
        <v>6</v>
      </c>
      <c r="B135" s="322">
        <v>49.015377218466064</v>
      </c>
      <c r="C135" s="430">
        <v>0.1028012906972883</v>
      </c>
      <c r="E135" s="149"/>
      <c r="F135" s="149"/>
      <c r="G135" s="149"/>
      <c r="H135" s="149"/>
      <c r="I135" s="149"/>
      <c r="J135" s="149"/>
      <c r="K135" s="149"/>
      <c r="L135" s="149"/>
      <c r="M135" s="149"/>
    </row>
    <row r="136" spans="1:13" x14ac:dyDescent="0.2">
      <c r="A136" s="434" t="s">
        <v>37</v>
      </c>
      <c r="B136" s="322">
        <v>39.905236648752492</v>
      </c>
      <c r="C136" s="430">
        <v>0.27938299414336643</v>
      </c>
      <c r="I136" s="149"/>
      <c r="J136" s="149"/>
      <c r="K136" s="149"/>
      <c r="L136" s="149"/>
      <c r="M136" s="149"/>
    </row>
    <row r="137" spans="1:13" x14ac:dyDescent="0.2">
      <c r="A137" s="434" t="s">
        <v>38</v>
      </c>
      <c r="B137" s="322">
        <v>46.072864155261932</v>
      </c>
      <c r="C137" s="430">
        <v>0.11209554973117478</v>
      </c>
      <c r="E137" s="356" t="s">
        <v>402</v>
      </c>
      <c r="F137" s="356" t="s">
        <v>428</v>
      </c>
      <c r="G137" s="356" t="s">
        <v>429</v>
      </c>
      <c r="H137" s="356" t="s">
        <v>434</v>
      </c>
      <c r="I137" s="149"/>
      <c r="J137" s="149"/>
      <c r="K137" s="149"/>
      <c r="L137" s="149"/>
      <c r="M137" s="149"/>
    </row>
    <row r="138" spans="1:13" x14ac:dyDescent="0.2">
      <c r="A138" s="434" t="s">
        <v>88</v>
      </c>
      <c r="B138" s="322">
        <v>43.093723452594979</v>
      </c>
      <c r="C138" s="430">
        <v>7.806114790408572E-2</v>
      </c>
      <c r="E138" s="356" t="s">
        <v>152</v>
      </c>
      <c r="F138" s="433">
        <f>$F$133+$F$134*B107</f>
        <v>0.40306374863660932</v>
      </c>
      <c r="G138" s="433">
        <f>$F$133+$F$134*L107</f>
        <v>0.27907885068583482</v>
      </c>
      <c r="H138" s="391">
        <f>L107+10*G138</f>
        <v>46.724971563665292</v>
      </c>
    </row>
    <row r="139" spans="1:13" x14ac:dyDescent="0.2">
      <c r="A139" s="434" t="s">
        <v>40</v>
      </c>
      <c r="B139" s="322">
        <v>47.023164553255036</v>
      </c>
      <c r="C139" s="430">
        <v>0.22676476249001709</v>
      </c>
    </row>
    <row r="140" spans="1:13" x14ac:dyDescent="0.2">
      <c r="A140" s="434" t="s">
        <v>89</v>
      </c>
      <c r="B140" s="322">
        <v>39.960073444236343</v>
      </c>
      <c r="C140" s="430">
        <v>0.3974109612570601</v>
      </c>
    </row>
    <row r="141" spans="1:13" x14ac:dyDescent="0.2">
      <c r="A141" s="434" t="s">
        <v>18</v>
      </c>
      <c r="B141" s="322">
        <v>46.513405675504345</v>
      </c>
      <c r="C141" s="430">
        <v>0.11096029500177948</v>
      </c>
    </row>
    <row r="142" spans="1:13" x14ac:dyDescent="0.2">
      <c r="A142" s="434" t="s">
        <v>42</v>
      </c>
      <c r="B142" s="322">
        <v>47.87003764088675</v>
      </c>
      <c r="C142" s="430">
        <v>0.10180613870691815</v>
      </c>
    </row>
    <row r="143" spans="1:13" x14ac:dyDescent="0.2">
      <c r="A143" s="83"/>
      <c r="B143" s="241"/>
      <c r="C143" s="435"/>
    </row>
    <row r="144" spans="1:13" x14ac:dyDescent="0.2">
      <c r="B144" s="210"/>
    </row>
  </sheetData>
  <sortState ref="AA45:AB72">
    <sortCondition descending="1" ref="AB45:AB72"/>
  </sortState>
  <mergeCells count="3">
    <mergeCell ref="I75:S75"/>
    <mergeCell ref="I76:J76"/>
    <mergeCell ref="K76:S76"/>
  </mergeCells>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100"/>
  <sheetViews>
    <sheetView showGridLines="0" zoomScale="110" zoomScaleNormal="110" workbookViewId="0">
      <selection activeCell="F17" sqref="F17"/>
    </sheetView>
  </sheetViews>
  <sheetFormatPr defaultColWidth="8.7109375" defaultRowHeight="11.25" x14ac:dyDescent="0.2"/>
  <cols>
    <col min="1" max="1" width="32.85546875" style="149" customWidth="1"/>
    <col min="2" max="3" width="8.85546875" style="149" customWidth="1"/>
    <col min="4" max="11" width="7" style="149" customWidth="1"/>
    <col min="12" max="16" width="11.42578125" style="149" customWidth="1"/>
    <col min="17" max="17" width="7.140625" style="149" customWidth="1"/>
    <col min="18" max="18" width="22.7109375" style="149" customWidth="1"/>
    <col min="19" max="19" width="9" style="149" bestFit="1" customWidth="1"/>
    <col min="20" max="24" width="7.42578125" style="149" customWidth="1"/>
    <col min="25" max="25" width="9" style="149" customWidth="1"/>
    <col min="26" max="26" width="14.140625" style="149" bestFit="1" customWidth="1"/>
    <col min="27" max="27" width="9.85546875" style="149" bestFit="1" customWidth="1"/>
    <col min="28" max="29" width="8.7109375" style="149"/>
    <col min="30" max="30" width="8.85546875" style="149" bestFit="1" customWidth="1"/>
    <col min="31" max="16384" width="8.7109375" style="149"/>
  </cols>
  <sheetData>
    <row r="1" spans="1:22" s="152" customFormat="1" x14ac:dyDescent="0.2">
      <c r="A1" s="64"/>
      <c r="B1" s="64"/>
      <c r="C1" s="90"/>
      <c r="D1" s="90"/>
      <c r="E1" s="90"/>
      <c r="F1" s="90"/>
      <c r="G1" s="905" t="s">
        <v>166</v>
      </c>
      <c r="H1" s="905"/>
      <c r="I1" s="905"/>
      <c r="J1" s="905"/>
      <c r="K1" s="905"/>
      <c r="L1" s="905"/>
      <c r="M1" s="905"/>
      <c r="N1" s="905"/>
      <c r="O1" s="905"/>
      <c r="P1" s="905"/>
      <c r="Q1" s="905"/>
      <c r="R1" s="90"/>
      <c r="S1" s="90"/>
    </row>
    <row r="2" spans="1:22" s="152" customFormat="1" ht="14.45" customHeight="1" x14ac:dyDescent="0.2">
      <c r="A2" s="64"/>
      <c r="B2" s="64"/>
      <c r="C2" s="90"/>
      <c r="D2" s="90"/>
      <c r="E2" s="90"/>
      <c r="F2" s="90"/>
      <c r="G2" s="911" t="s">
        <v>503</v>
      </c>
      <c r="H2" s="911"/>
      <c r="I2" s="911"/>
      <c r="J2" s="911"/>
      <c r="K2" s="911"/>
      <c r="L2" s="911"/>
      <c r="M2" s="911"/>
      <c r="N2" s="911"/>
      <c r="O2" s="911"/>
      <c r="P2" s="911"/>
      <c r="Q2" s="911"/>
      <c r="R2" s="90"/>
      <c r="S2" s="90"/>
    </row>
    <row r="3" spans="1:22" s="152" customFormat="1" x14ac:dyDescent="0.2">
      <c r="A3" s="57"/>
      <c r="B3" s="57" t="s">
        <v>9</v>
      </c>
      <c r="C3" s="57" t="s">
        <v>4</v>
      </c>
      <c r="D3" s="57" t="s">
        <v>7</v>
      </c>
      <c r="E3" s="57" t="s">
        <v>12</v>
      </c>
      <c r="F3" s="57" t="s">
        <v>5</v>
      </c>
      <c r="G3" s="57" t="s">
        <v>78</v>
      </c>
      <c r="H3" s="57" t="s">
        <v>156</v>
      </c>
      <c r="I3" s="57" t="s">
        <v>157</v>
      </c>
      <c r="J3" s="57" t="s">
        <v>158</v>
      </c>
      <c r="K3" s="57" t="s">
        <v>159</v>
      </c>
      <c r="L3" s="57" t="s">
        <v>160</v>
      </c>
      <c r="M3" s="57" t="s">
        <v>161</v>
      </c>
      <c r="N3" s="57" t="s">
        <v>162</v>
      </c>
      <c r="O3" s="57" t="s">
        <v>163</v>
      </c>
      <c r="P3" s="57" t="s">
        <v>164</v>
      </c>
      <c r="Q3" s="57" t="s">
        <v>165</v>
      </c>
      <c r="R3" s="57" t="s">
        <v>155</v>
      </c>
      <c r="S3" s="155" t="s">
        <v>154</v>
      </c>
      <c r="T3" s="74"/>
      <c r="U3" s="101" t="s">
        <v>445</v>
      </c>
      <c r="V3" s="325"/>
    </row>
    <row r="4" spans="1:22" s="152" customFormat="1" x14ac:dyDescent="0.2">
      <c r="A4" s="58" t="s">
        <v>397</v>
      </c>
      <c r="B4" s="61">
        <f>T49</f>
        <v>907</v>
      </c>
      <c r="C4" s="61">
        <f>U49</f>
        <v>899</v>
      </c>
      <c r="D4" s="61">
        <f>V49</f>
        <v>832</v>
      </c>
      <c r="E4" s="61">
        <f>W49</f>
        <v>813</v>
      </c>
      <c r="F4" s="61">
        <f>X49</f>
        <v>798</v>
      </c>
      <c r="G4" s="91">
        <f>F4+($R$4-$F$4)/11</f>
        <v>791.63636363636363</v>
      </c>
      <c r="H4" s="91">
        <f t="shared" ref="H4:P4" si="0">G4+($R$4-$F$4)/11</f>
        <v>785.27272727272725</v>
      </c>
      <c r="I4" s="91">
        <f t="shared" si="0"/>
        <v>778.90909090909088</v>
      </c>
      <c r="J4" s="91">
        <f t="shared" si="0"/>
        <v>772.5454545454545</v>
      </c>
      <c r="K4" s="91">
        <f t="shared" si="0"/>
        <v>766.18181818181813</v>
      </c>
      <c r="L4" s="91">
        <f t="shared" si="0"/>
        <v>759.81818181818176</v>
      </c>
      <c r="M4" s="91">
        <f t="shared" si="0"/>
        <v>753.45454545454538</v>
      </c>
      <c r="N4" s="91">
        <f t="shared" si="0"/>
        <v>747.09090909090901</v>
      </c>
      <c r="O4" s="91">
        <f t="shared" si="0"/>
        <v>740.72727272727263</v>
      </c>
      <c r="P4" s="91">
        <f t="shared" si="0"/>
        <v>734.36363636363626</v>
      </c>
      <c r="Q4" s="91">
        <f>P4+($R$4-$F$4)/11</f>
        <v>727.99999999999989</v>
      </c>
      <c r="R4" s="437">
        <f>F4-S4</f>
        <v>728</v>
      </c>
      <c r="S4" s="61">
        <v>70</v>
      </c>
      <c r="T4" s="75"/>
      <c r="U4" s="325" t="s">
        <v>446</v>
      </c>
      <c r="V4" s="325"/>
    </row>
    <row r="5" spans="1:22" s="152" customFormat="1" x14ac:dyDescent="0.2">
      <c r="A5" s="58" t="s">
        <v>398</v>
      </c>
      <c r="B5" s="61">
        <f t="shared" ref="B5:F5" si="1">T24</f>
        <v>104946</v>
      </c>
      <c r="C5" s="61">
        <f t="shared" si="1"/>
        <v>103614</v>
      </c>
      <c r="D5" s="61">
        <f t="shared" si="1"/>
        <v>98213</v>
      </c>
      <c r="E5" s="61">
        <f t="shared" si="1"/>
        <v>95036</v>
      </c>
      <c r="F5" s="61">
        <f t="shared" si="1"/>
        <v>92197</v>
      </c>
      <c r="G5" s="91">
        <f>F5+($R$5-$F$5)/11</f>
        <v>90833.363636363632</v>
      </c>
      <c r="H5" s="91">
        <f t="shared" ref="H5:Q5" si="2">G5+($R$5-$F$5)/11</f>
        <v>89469.727272727265</v>
      </c>
      <c r="I5" s="91">
        <f t="shared" si="2"/>
        <v>88106.090909090897</v>
      </c>
      <c r="J5" s="91">
        <f t="shared" si="2"/>
        <v>86742.45454545453</v>
      </c>
      <c r="K5" s="91">
        <f t="shared" si="2"/>
        <v>85378.818181818162</v>
      </c>
      <c r="L5" s="91">
        <f t="shared" si="2"/>
        <v>84015.181818181794</v>
      </c>
      <c r="M5" s="91">
        <f t="shared" si="2"/>
        <v>82651.545454545427</v>
      </c>
      <c r="N5" s="91">
        <f t="shared" si="2"/>
        <v>81287.909090909059</v>
      </c>
      <c r="O5" s="91">
        <f t="shared" si="2"/>
        <v>79924.272727272692</v>
      </c>
      <c r="P5" s="91">
        <f t="shared" si="2"/>
        <v>78560.636363636324</v>
      </c>
      <c r="Q5" s="91">
        <f t="shared" si="2"/>
        <v>77196.999999999956</v>
      </c>
      <c r="R5" s="437">
        <f>F5-15000</f>
        <v>77197</v>
      </c>
      <c r="S5" s="61">
        <f>F5-Q5</f>
        <v>15000.000000000044</v>
      </c>
      <c r="T5" s="75"/>
      <c r="U5" s="325" t="s">
        <v>447</v>
      </c>
      <c r="V5" s="331" t="s">
        <v>505</v>
      </c>
    </row>
    <row r="6" spans="1:22" s="152" customFormat="1" x14ac:dyDescent="0.2">
      <c r="A6" s="58" t="s">
        <v>455</v>
      </c>
      <c r="B6" s="213">
        <f>B49</f>
        <v>17.3</v>
      </c>
      <c r="C6" s="213">
        <f>C49</f>
        <v>17.100000000000001</v>
      </c>
      <c r="D6" s="213">
        <f>D49</f>
        <v>15.8</v>
      </c>
      <c r="E6" s="213">
        <f>E49</f>
        <v>15.2</v>
      </c>
      <c r="F6" s="213">
        <f>F49</f>
        <v>14.9</v>
      </c>
      <c r="G6" s="150">
        <f>F6</f>
        <v>14.9</v>
      </c>
      <c r="H6" s="150">
        <f>G6</f>
        <v>14.9</v>
      </c>
      <c r="I6" s="150">
        <f>H6+($R$6-$F$6)/9</f>
        <v>14.75746602287191</v>
      </c>
      <c r="J6" s="150">
        <f t="shared" ref="J6:Q6" si="3">I6+($R$6-$F$6)/9</f>
        <v>14.614932045743819</v>
      </c>
      <c r="K6" s="150">
        <f t="shared" si="3"/>
        <v>14.472398068615728</v>
      </c>
      <c r="L6" s="150">
        <f t="shared" si="3"/>
        <v>14.329864091487638</v>
      </c>
      <c r="M6" s="150">
        <f t="shared" si="3"/>
        <v>14.187330114359547</v>
      </c>
      <c r="N6" s="150">
        <f t="shared" si="3"/>
        <v>14.044796137231456</v>
      </c>
      <c r="O6" s="150">
        <f t="shared" si="3"/>
        <v>13.902262160103366</v>
      </c>
      <c r="P6" s="150">
        <f t="shared" si="3"/>
        <v>13.759728182975275</v>
      </c>
      <c r="Q6" s="150">
        <f t="shared" si="3"/>
        <v>13.617194205847184</v>
      </c>
      <c r="R6" s="346">
        <f>R4*1000/R49*100</f>
        <v>13.617194205847182</v>
      </c>
      <c r="S6" s="58">
        <v>13.6</v>
      </c>
    </row>
    <row r="7" spans="1:22" s="152" customFormat="1" x14ac:dyDescent="0.2">
      <c r="A7" s="58" t="s">
        <v>399</v>
      </c>
      <c r="B7" s="213">
        <f>B24</f>
        <v>24</v>
      </c>
      <c r="C7" s="213">
        <f>C24</f>
        <v>23.7</v>
      </c>
      <c r="D7" s="213">
        <f>D24</f>
        <v>22.4</v>
      </c>
      <c r="E7" s="213">
        <f>E24</f>
        <v>21.7</v>
      </c>
      <c r="F7" s="213">
        <f>F24</f>
        <v>21.1</v>
      </c>
      <c r="G7" s="150">
        <f>F7</f>
        <v>21.1</v>
      </c>
      <c r="H7" s="150">
        <f>G7</f>
        <v>21.1</v>
      </c>
      <c r="I7" s="150">
        <f>H7+($R$7-$F$7)/9</f>
        <v>20.708530529486818</v>
      </c>
      <c r="J7" s="150">
        <f t="shared" ref="J7:Q7" si="4">I7+($R$7-$F$7)/9</f>
        <v>20.317061058973636</v>
      </c>
      <c r="K7" s="150">
        <f t="shared" si="4"/>
        <v>19.925591588460453</v>
      </c>
      <c r="L7" s="150">
        <f t="shared" si="4"/>
        <v>19.53412211794727</v>
      </c>
      <c r="M7" s="150">
        <f t="shared" si="4"/>
        <v>19.142652647434087</v>
      </c>
      <c r="N7" s="150">
        <f t="shared" si="4"/>
        <v>18.751183176920904</v>
      </c>
      <c r="O7" s="150">
        <f t="shared" si="4"/>
        <v>18.359713706407721</v>
      </c>
      <c r="P7" s="150">
        <f t="shared" si="4"/>
        <v>17.968244235894538</v>
      </c>
      <c r="Q7" s="150">
        <f t="shared" si="4"/>
        <v>17.576774765381355</v>
      </c>
      <c r="R7" s="346">
        <f>R5*1000/R24*100</f>
        <v>17.576774765381341</v>
      </c>
      <c r="S7" s="58">
        <v>17.7</v>
      </c>
    </row>
    <row r="8" spans="1:22" s="152" customFormat="1" x14ac:dyDescent="0.2">
      <c r="A8" s="75"/>
      <c r="B8" s="219"/>
      <c r="C8" s="219"/>
      <c r="D8" s="219"/>
      <c r="E8" s="219"/>
      <c r="F8" s="219"/>
      <c r="G8" s="219"/>
      <c r="H8" s="219"/>
      <c r="I8" s="219"/>
      <c r="J8" s="219"/>
      <c r="K8" s="219"/>
      <c r="L8" s="219"/>
      <c r="M8" s="219"/>
      <c r="N8" s="219"/>
      <c r="O8" s="219"/>
      <c r="P8" s="219"/>
      <c r="Q8" s="219"/>
      <c r="R8" s="223"/>
      <c r="S8" s="75"/>
    </row>
    <row r="9" spans="1:22" x14ac:dyDescent="0.2">
      <c r="R9" s="219"/>
      <c r="S9" s="152"/>
      <c r="T9" s="224"/>
      <c r="U9" s="152"/>
      <c r="V9" s="152"/>
    </row>
    <row r="10" spans="1:22" x14ac:dyDescent="0.2">
      <c r="R10" s="219"/>
      <c r="S10" s="219"/>
      <c r="T10" s="224"/>
      <c r="U10" s="152"/>
      <c r="V10" s="152"/>
    </row>
    <row r="11" spans="1:22" x14ac:dyDescent="0.2">
      <c r="R11" s="156"/>
      <c r="T11" s="227"/>
      <c r="U11" s="93"/>
    </row>
    <row r="12" spans="1:22" x14ac:dyDescent="0.2">
      <c r="A12" s="225" t="s">
        <v>403</v>
      </c>
      <c r="L12" s="225" t="s">
        <v>393</v>
      </c>
      <c r="R12" s="225" t="s">
        <v>392</v>
      </c>
    </row>
    <row r="13" spans="1:22" x14ac:dyDescent="0.2">
      <c r="E13" s="152"/>
      <c r="F13" s="152"/>
    </row>
    <row r="14" spans="1:22" x14ac:dyDescent="0.2">
      <c r="E14" s="152"/>
      <c r="F14" s="152"/>
      <c r="L14" s="225" t="s">
        <v>46</v>
      </c>
      <c r="M14" s="226">
        <v>44235.45930555556</v>
      </c>
      <c r="R14" s="225" t="s">
        <v>46</v>
      </c>
      <c r="S14" s="226">
        <v>44504.788321759261</v>
      </c>
    </row>
    <row r="15" spans="1:22" x14ac:dyDescent="0.2">
      <c r="A15" s="225" t="s">
        <v>46</v>
      </c>
      <c r="B15" s="226">
        <v>44504.788321759261</v>
      </c>
      <c r="E15" s="340"/>
      <c r="F15" s="152"/>
      <c r="L15" s="225" t="s">
        <v>47</v>
      </c>
      <c r="M15" s="226">
        <v>44510.453989629634</v>
      </c>
      <c r="R15" s="225" t="s">
        <v>47</v>
      </c>
      <c r="S15" s="226">
        <v>44510.456713946754</v>
      </c>
    </row>
    <row r="16" spans="1:22" x14ac:dyDescent="0.2">
      <c r="A16" s="225" t="s">
        <v>47</v>
      </c>
      <c r="B16" s="226">
        <v>44510.415465949074</v>
      </c>
      <c r="E16" s="152"/>
      <c r="F16" s="152"/>
      <c r="L16" s="225" t="s">
        <v>48</v>
      </c>
      <c r="M16" s="225" t="s">
        <v>49</v>
      </c>
      <c r="R16" s="225" t="s">
        <v>48</v>
      </c>
      <c r="S16" s="225" t="s">
        <v>49</v>
      </c>
    </row>
    <row r="17" spans="1:27" x14ac:dyDescent="0.2">
      <c r="A17" s="225" t="s">
        <v>48</v>
      </c>
      <c r="B17" s="225" t="s">
        <v>49</v>
      </c>
      <c r="E17" s="340"/>
      <c r="F17" s="152"/>
    </row>
    <row r="18" spans="1:27" x14ac:dyDescent="0.2">
      <c r="L18" s="225" t="s">
        <v>394</v>
      </c>
      <c r="M18" s="225" t="s">
        <v>395</v>
      </c>
      <c r="R18" s="225" t="s">
        <v>53</v>
      </c>
      <c r="S18" s="225" t="s">
        <v>191</v>
      </c>
    </row>
    <row r="19" spans="1:27" x14ac:dyDescent="0.2">
      <c r="A19" s="225" t="s">
        <v>53</v>
      </c>
      <c r="B19" s="225" t="s">
        <v>54</v>
      </c>
      <c r="L19" s="225" t="s">
        <v>53</v>
      </c>
      <c r="M19" s="225" t="s">
        <v>396</v>
      </c>
      <c r="R19" s="225" t="s">
        <v>51</v>
      </c>
      <c r="S19" s="225" t="s">
        <v>0</v>
      </c>
    </row>
    <row r="20" spans="1:27" x14ac:dyDescent="0.2">
      <c r="A20" s="225" t="s">
        <v>51</v>
      </c>
      <c r="B20" s="225" t="s">
        <v>0</v>
      </c>
      <c r="L20" s="225" t="s">
        <v>50</v>
      </c>
      <c r="M20" s="225" t="s">
        <v>0</v>
      </c>
      <c r="R20" s="225" t="s">
        <v>50</v>
      </c>
      <c r="S20" s="225" t="s">
        <v>0</v>
      </c>
    </row>
    <row r="21" spans="1:27" x14ac:dyDescent="0.2">
      <c r="A21" s="225" t="s">
        <v>50</v>
      </c>
      <c r="B21" s="225" t="s">
        <v>0</v>
      </c>
      <c r="L21" s="225" t="s">
        <v>51</v>
      </c>
      <c r="M21" s="225" t="s">
        <v>0</v>
      </c>
    </row>
    <row r="23" spans="1:27" x14ac:dyDescent="0.2">
      <c r="A23" s="228" t="s">
        <v>55</v>
      </c>
      <c r="B23" s="228" t="s">
        <v>9</v>
      </c>
      <c r="C23" s="228" t="s">
        <v>4</v>
      </c>
      <c r="D23" s="228" t="s">
        <v>7</v>
      </c>
      <c r="E23" s="228" t="s">
        <v>12</v>
      </c>
      <c r="F23" s="228" t="s">
        <v>5</v>
      </c>
      <c r="G23" s="228" t="s">
        <v>78</v>
      </c>
      <c r="I23" s="149" t="s">
        <v>379</v>
      </c>
      <c r="L23" s="228" t="s">
        <v>55</v>
      </c>
      <c r="M23" s="228" t="s">
        <v>5</v>
      </c>
      <c r="N23" s="228" t="s">
        <v>78</v>
      </c>
      <c r="O23" s="228" t="s">
        <v>160</v>
      </c>
      <c r="P23" s="228" t="s">
        <v>165</v>
      </c>
      <c r="Q23" s="337"/>
      <c r="R23" s="229" t="s">
        <v>504</v>
      </c>
      <c r="S23" s="332" t="s">
        <v>55</v>
      </c>
      <c r="T23" s="228" t="s">
        <v>9</v>
      </c>
      <c r="U23" s="228" t="s">
        <v>4</v>
      </c>
      <c r="V23" s="228" t="s">
        <v>7</v>
      </c>
      <c r="W23" s="228" t="s">
        <v>12</v>
      </c>
      <c r="X23" s="228" t="s">
        <v>5</v>
      </c>
      <c r="Y23" s="228" t="s">
        <v>78</v>
      </c>
      <c r="Z23" s="329"/>
    </row>
    <row r="24" spans="1:27" x14ac:dyDescent="0.2">
      <c r="A24" s="228" t="s">
        <v>79</v>
      </c>
      <c r="B24" s="230">
        <v>24</v>
      </c>
      <c r="C24" s="230">
        <v>23.7</v>
      </c>
      <c r="D24" s="230">
        <v>22.4</v>
      </c>
      <c r="E24" s="230">
        <v>21.7</v>
      </c>
      <c r="F24" s="230">
        <v>21.1</v>
      </c>
      <c r="G24" s="230">
        <v>21.9</v>
      </c>
      <c r="H24" s="160"/>
      <c r="L24" s="228" t="s">
        <v>79</v>
      </c>
      <c r="M24" s="232">
        <v>446824564</v>
      </c>
      <c r="N24" s="232">
        <v>447671046</v>
      </c>
      <c r="O24" s="232">
        <v>449297063</v>
      </c>
      <c r="P24" s="232">
        <v>449121599</v>
      </c>
      <c r="Q24" s="216"/>
      <c r="R24" s="233">
        <f>X24*1000/(F24/100)*(P24/M24)</f>
        <v>439198891.89252615</v>
      </c>
      <c r="S24" s="228" t="s">
        <v>79</v>
      </c>
      <c r="T24" s="232">
        <v>104946</v>
      </c>
      <c r="U24" s="232">
        <v>103614</v>
      </c>
      <c r="V24" s="232">
        <v>98213</v>
      </c>
      <c r="W24" s="232">
        <v>95036</v>
      </c>
      <c r="X24" s="232">
        <v>92197</v>
      </c>
      <c r="Y24" s="232">
        <v>96521</v>
      </c>
      <c r="Z24" s="234"/>
      <c r="AA24" s="235"/>
    </row>
    <row r="25" spans="1:27" x14ac:dyDescent="0.2">
      <c r="A25" s="228" t="s">
        <v>8</v>
      </c>
      <c r="B25" s="230">
        <v>21.6</v>
      </c>
      <c r="C25" s="230">
        <v>22.2</v>
      </c>
      <c r="D25" s="230">
        <v>22</v>
      </c>
      <c r="E25" s="230">
        <v>20.5</v>
      </c>
      <c r="F25" s="230">
        <v>20</v>
      </c>
      <c r="G25" s="230">
        <v>20.399999999999999</v>
      </c>
      <c r="H25" s="160"/>
      <c r="I25" s="642">
        <f>28-_xlfn.RANK.EQ(F25,$F$25:$F$51)</f>
        <v>14</v>
      </c>
      <c r="L25" s="228" t="s">
        <v>8</v>
      </c>
      <c r="M25" s="232">
        <v>11455519</v>
      </c>
      <c r="N25" s="232">
        <v>11507338</v>
      </c>
      <c r="O25" s="232">
        <v>11661206</v>
      </c>
      <c r="P25" s="232">
        <v>11757990</v>
      </c>
      <c r="Q25" s="216"/>
      <c r="R25" s="233">
        <f t="shared" ref="R25:R51" si="5">X25*1000/(F25/100)*(P25/M25)</f>
        <v>11603496.703204803</v>
      </c>
      <c r="S25" s="228" t="s">
        <v>8</v>
      </c>
      <c r="T25" s="232">
        <v>2397</v>
      </c>
      <c r="U25" s="232">
        <v>2474</v>
      </c>
      <c r="V25" s="232">
        <v>2457</v>
      </c>
      <c r="W25" s="232">
        <v>2310</v>
      </c>
      <c r="X25" s="232">
        <v>2261</v>
      </c>
      <c r="Y25" s="232">
        <v>2313</v>
      </c>
    </row>
    <row r="26" spans="1:27" x14ac:dyDescent="0.2">
      <c r="A26" s="228" t="s">
        <v>82</v>
      </c>
      <c r="B26" s="230">
        <v>43.4</v>
      </c>
      <c r="C26" s="230">
        <v>41.1</v>
      </c>
      <c r="D26" s="230">
        <v>38</v>
      </c>
      <c r="E26" s="230">
        <v>33.200000000000003</v>
      </c>
      <c r="F26" s="230">
        <v>33.200000000000003</v>
      </c>
      <c r="G26" s="230">
        <v>33.6</v>
      </c>
      <c r="H26" s="160"/>
      <c r="I26" s="642">
        <f t="shared" ref="I26:I51" si="6">28-_xlfn.RANK.EQ(F26,$F$25:$F$51)</f>
        <v>26</v>
      </c>
      <c r="L26" s="228" t="s">
        <v>82</v>
      </c>
      <c r="M26" s="232">
        <v>7000039</v>
      </c>
      <c r="N26" s="232">
        <v>6949549</v>
      </c>
      <c r="O26" s="232">
        <v>6690388</v>
      </c>
      <c r="P26" s="232">
        <v>6450296</v>
      </c>
      <c r="Q26" s="216"/>
      <c r="R26" s="233">
        <f t="shared" si="5"/>
        <v>6458586.5603361512</v>
      </c>
      <c r="S26" s="228" t="s">
        <v>82</v>
      </c>
      <c r="T26" s="232">
        <v>3128</v>
      </c>
      <c r="U26" s="232">
        <v>2945</v>
      </c>
      <c r="V26" s="232">
        <v>2708</v>
      </c>
      <c r="W26" s="232">
        <v>2343</v>
      </c>
      <c r="X26" s="232">
        <v>2327</v>
      </c>
      <c r="Y26" s="232">
        <v>2340</v>
      </c>
    </row>
    <row r="27" spans="1:27" x14ac:dyDescent="0.2">
      <c r="A27" s="228" t="s">
        <v>83</v>
      </c>
      <c r="B27" s="230">
        <v>13</v>
      </c>
      <c r="C27" s="230">
        <v>12.4</v>
      </c>
      <c r="D27" s="230">
        <v>12.1</v>
      </c>
      <c r="E27" s="230">
        <v>11.8</v>
      </c>
      <c r="F27" s="230">
        <v>12.1</v>
      </c>
      <c r="G27" s="230">
        <v>11.5</v>
      </c>
      <c r="H27" s="160"/>
      <c r="I27" s="642">
        <f t="shared" si="6"/>
        <v>1</v>
      </c>
      <c r="L27" s="228" t="s">
        <v>83</v>
      </c>
      <c r="M27" s="232">
        <v>10649800</v>
      </c>
      <c r="N27" s="232">
        <v>10693861</v>
      </c>
      <c r="O27" s="232">
        <v>10789806</v>
      </c>
      <c r="P27" s="232">
        <v>10762174</v>
      </c>
      <c r="Q27" s="216"/>
      <c r="R27" s="233">
        <f t="shared" si="5"/>
        <v>10556507.510558924</v>
      </c>
      <c r="S27" s="228" t="s">
        <v>83</v>
      </c>
      <c r="T27" s="232">
        <v>1342</v>
      </c>
      <c r="U27" s="232">
        <v>1279</v>
      </c>
      <c r="V27" s="232">
        <v>1253</v>
      </c>
      <c r="W27" s="232">
        <v>1225</v>
      </c>
      <c r="X27" s="232">
        <v>1264</v>
      </c>
      <c r="Y27" s="232">
        <v>1205</v>
      </c>
    </row>
    <row r="28" spans="1:27" x14ac:dyDescent="0.2">
      <c r="A28" s="228" t="s">
        <v>16</v>
      </c>
      <c r="B28" s="230">
        <v>18.600000000000001</v>
      </c>
      <c r="C28" s="230">
        <v>17.5</v>
      </c>
      <c r="D28" s="230">
        <v>17.8</v>
      </c>
      <c r="E28" s="230">
        <v>17.5</v>
      </c>
      <c r="F28" s="230">
        <v>17.3</v>
      </c>
      <c r="G28" s="230">
        <v>16.8</v>
      </c>
      <c r="H28" s="160"/>
      <c r="I28" s="642">
        <f t="shared" si="6"/>
        <v>8</v>
      </c>
      <c r="L28" s="228" t="s">
        <v>16</v>
      </c>
      <c r="M28" s="232">
        <v>5806081</v>
      </c>
      <c r="N28" s="232">
        <v>5811651</v>
      </c>
      <c r="O28" s="232">
        <v>5884275</v>
      </c>
      <c r="P28" s="232">
        <v>5963578</v>
      </c>
      <c r="Q28" s="216"/>
      <c r="R28" s="233">
        <f t="shared" si="5"/>
        <v>5901522.8754387479</v>
      </c>
      <c r="S28" s="228" t="s">
        <v>16</v>
      </c>
      <c r="T28" s="232">
        <v>1045</v>
      </c>
      <c r="U28" s="232">
        <v>992</v>
      </c>
      <c r="V28" s="232">
        <v>1013</v>
      </c>
      <c r="W28" s="232">
        <v>1000</v>
      </c>
      <c r="X28" s="232">
        <v>994</v>
      </c>
      <c r="Y28" s="232">
        <v>971</v>
      </c>
    </row>
    <row r="29" spans="1:27" x14ac:dyDescent="0.2">
      <c r="A29" s="228" t="s">
        <v>84</v>
      </c>
      <c r="B29" s="230">
        <v>20</v>
      </c>
      <c r="C29" s="230">
        <v>19.8</v>
      </c>
      <c r="D29" s="230">
        <v>18.8</v>
      </c>
      <c r="E29" s="230">
        <v>18.5</v>
      </c>
      <c r="F29" s="230">
        <v>17.3</v>
      </c>
      <c r="G29" s="230">
        <v>22.5</v>
      </c>
      <c r="H29" s="160"/>
      <c r="I29" s="642">
        <f t="shared" si="6"/>
        <v>8</v>
      </c>
      <c r="L29" s="228" t="s">
        <v>84</v>
      </c>
      <c r="M29" s="232">
        <v>83019213</v>
      </c>
      <c r="N29" s="232">
        <v>83135181</v>
      </c>
      <c r="O29" s="232">
        <v>83482307</v>
      </c>
      <c r="P29" s="232">
        <v>83453697</v>
      </c>
      <c r="Q29" s="216"/>
      <c r="R29" s="233">
        <f t="shared" si="5"/>
        <v>82051461.011934459</v>
      </c>
      <c r="S29" s="228" t="s">
        <v>84</v>
      </c>
      <c r="T29" s="232">
        <v>16086</v>
      </c>
      <c r="U29" s="232">
        <v>16137</v>
      </c>
      <c r="V29" s="232">
        <v>15356</v>
      </c>
      <c r="W29" s="232">
        <v>15111</v>
      </c>
      <c r="X29" s="232">
        <v>14121</v>
      </c>
      <c r="Y29" s="232">
        <v>18496</v>
      </c>
    </row>
    <row r="30" spans="1:27" x14ac:dyDescent="0.2">
      <c r="A30" s="228" t="s">
        <v>17</v>
      </c>
      <c r="B30" s="230">
        <v>23.6</v>
      </c>
      <c r="C30" s="230">
        <v>23.1</v>
      </c>
      <c r="D30" s="230">
        <v>23.3</v>
      </c>
      <c r="E30" s="230">
        <v>23.6</v>
      </c>
      <c r="F30" s="230">
        <v>23.7</v>
      </c>
      <c r="G30" s="230">
        <v>22.8</v>
      </c>
      <c r="H30" s="160"/>
      <c r="I30" s="642">
        <f t="shared" si="6"/>
        <v>20</v>
      </c>
      <c r="L30" s="228" t="s">
        <v>17</v>
      </c>
      <c r="M30" s="232">
        <v>1324820</v>
      </c>
      <c r="N30" s="232">
        <v>1329916</v>
      </c>
      <c r="O30" s="232">
        <v>1322440</v>
      </c>
      <c r="P30" s="232">
        <v>1308435</v>
      </c>
      <c r="Q30" s="216"/>
      <c r="R30" s="233">
        <f t="shared" si="5"/>
        <v>1296006.9187330727</v>
      </c>
      <c r="S30" s="228" t="s">
        <v>17</v>
      </c>
      <c r="T30" s="232">
        <v>307</v>
      </c>
      <c r="U30" s="232">
        <v>301</v>
      </c>
      <c r="V30" s="232">
        <v>303</v>
      </c>
      <c r="W30" s="232">
        <v>308</v>
      </c>
      <c r="X30" s="232">
        <v>311</v>
      </c>
      <c r="Y30" s="232">
        <v>300</v>
      </c>
    </row>
    <row r="31" spans="1:27" x14ac:dyDescent="0.2">
      <c r="A31" s="228" t="s">
        <v>25</v>
      </c>
      <c r="B31" s="230">
        <v>25.4</v>
      </c>
      <c r="C31" s="230">
        <v>23.8</v>
      </c>
      <c r="D31" s="230">
        <v>22.5</v>
      </c>
      <c r="E31" s="230">
        <v>20.8</v>
      </c>
      <c r="F31" s="230">
        <v>20.6</v>
      </c>
      <c r="G31" s="231" t="s">
        <v>80</v>
      </c>
      <c r="H31" s="160"/>
      <c r="I31" s="642">
        <f t="shared" si="6"/>
        <v>16</v>
      </c>
      <c r="L31" s="228" t="s">
        <v>25</v>
      </c>
      <c r="M31" s="232">
        <v>4904240</v>
      </c>
      <c r="N31" s="232">
        <v>4966879</v>
      </c>
      <c r="O31" s="232">
        <v>5272930</v>
      </c>
      <c r="P31" s="232">
        <v>5504390</v>
      </c>
      <c r="Q31" s="216"/>
      <c r="R31" s="233">
        <f t="shared" si="5"/>
        <v>5524693.8492216524</v>
      </c>
      <c r="S31" s="228" t="s">
        <v>25</v>
      </c>
      <c r="T31" s="232">
        <v>1194</v>
      </c>
      <c r="U31" s="232">
        <v>1129</v>
      </c>
      <c r="V31" s="232">
        <v>1078</v>
      </c>
      <c r="W31" s="232">
        <v>1010</v>
      </c>
      <c r="X31" s="232">
        <v>1014</v>
      </c>
      <c r="Y31" s="231" t="s">
        <v>80</v>
      </c>
    </row>
    <row r="32" spans="1:27" x14ac:dyDescent="0.2">
      <c r="A32" s="228" t="s">
        <v>22</v>
      </c>
      <c r="B32" s="230">
        <v>32.4</v>
      </c>
      <c r="C32" s="230">
        <v>32.6</v>
      </c>
      <c r="D32" s="230">
        <v>32.200000000000003</v>
      </c>
      <c r="E32" s="230">
        <v>30.3</v>
      </c>
      <c r="F32" s="230">
        <v>29</v>
      </c>
      <c r="G32" s="230">
        <v>27.5</v>
      </c>
      <c r="H32" s="160"/>
      <c r="I32" s="642">
        <f t="shared" si="6"/>
        <v>25</v>
      </c>
      <c r="L32" s="228" t="s">
        <v>22</v>
      </c>
      <c r="M32" s="232">
        <v>10724599</v>
      </c>
      <c r="N32" s="232">
        <v>10696535</v>
      </c>
      <c r="O32" s="232">
        <v>10510196</v>
      </c>
      <c r="P32" s="232">
        <v>10303200</v>
      </c>
      <c r="Q32" s="216"/>
      <c r="R32" s="233">
        <f t="shared" si="5"/>
        <v>10133805.083254766</v>
      </c>
      <c r="S32" s="228" t="s">
        <v>22</v>
      </c>
      <c r="T32" s="232">
        <v>3470</v>
      </c>
      <c r="U32" s="232">
        <v>3469</v>
      </c>
      <c r="V32" s="232">
        <v>3429</v>
      </c>
      <c r="W32" s="232">
        <v>3191</v>
      </c>
      <c r="X32" s="232">
        <v>3059</v>
      </c>
      <c r="Y32" s="232">
        <v>2892</v>
      </c>
    </row>
    <row r="33" spans="1:25" x14ac:dyDescent="0.2">
      <c r="A33" s="228" t="s">
        <v>41</v>
      </c>
      <c r="B33" s="230">
        <v>28.7</v>
      </c>
      <c r="C33" s="230">
        <v>28.8</v>
      </c>
      <c r="D33" s="230">
        <v>27.5</v>
      </c>
      <c r="E33" s="230">
        <v>27.3</v>
      </c>
      <c r="F33" s="230">
        <v>26.2</v>
      </c>
      <c r="G33" s="230">
        <v>27</v>
      </c>
      <c r="H33" s="160"/>
      <c r="I33" s="642">
        <f t="shared" si="6"/>
        <v>23</v>
      </c>
      <c r="L33" s="228" t="s">
        <v>41</v>
      </c>
      <c r="M33" s="232">
        <v>46937060</v>
      </c>
      <c r="N33" s="232">
        <v>47321434</v>
      </c>
      <c r="O33" s="232">
        <v>48310619</v>
      </c>
      <c r="P33" s="232">
        <v>48746399</v>
      </c>
      <c r="Q33" s="216"/>
      <c r="R33" s="233">
        <f t="shared" si="5"/>
        <v>48336094.293894157</v>
      </c>
      <c r="S33" s="228" t="s">
        <v>41</v>
      </c>
      <c r="T33" s="232">
        <v>13191</v>
      </c>
      <c r="U33" s="232">
        <v>13248</v>
      </c>
      <c r="V33" s="232">
        <v>12651</v>
      </c>
      <c r="W33" s="232">
        <v>12593</v>
      </c>
      <c r="X33" s="232">
        <v>12194</v>
      </c>
      <c r="Y33" s="232">
        <v>12658</v>
      </c>
    </row>
    <row r="34" spans="1:25" x14ac:dyDescent="0.2">
      <c r="A34" s="228" t="s">
        <v>19</v>
      </c>
      <c r="B34" s="230">
        <v>18.399999999999999</v>
      </c>
      <c r="C34" s="230">
        <v>18.7</v>
      </c>
      <c r="D34" s="230">
        <v>17.899999999999999</v>
      </c>
      <c r="E34" s="230">
        <v>18</v>
      </c>
      <c r="F34" s="230">
        <v>18.899999999999999</v>
      </c>
      <c r="G34" s="230">
        <v>18.899999999999999</v>
      </c>
      <c r="H34" s="160"/>
      <c r="I34" s="642">
        <f t="shared" si="6"/>
        <v>12</v>
      </c>
      <c r="L34" s="228" t="s">
        <v>19</v>
      </c>
      <c r="M34" s="232">
        <v>67012883</v>
      </c>
      <c r="N34" s="232">
        <v>67197367</v>
      </c>
      <c r="O34" s="232">
        <v>68036808</v>
      </c>
      <c r="P34" s="232">
        <v>68749400</v>
      </c>
      <c r="Q34" s="216"/>
      <c r="R34" s="233">
        <f t="shared" si="5"/>
        <v>63666326.485769741</v>
      </c>
      <c r="S34" s="228" t="s">
        <v>19</v>
      </c>
      <c r="T34" s="232">
        <v>11501</v>
      </c>
      <c r="U34" s="232">
        <v>11745</v>
      </c>
      <c r="V34" s="232">
        <v>11230</v>
      </c>
      <c r="W34" s="232">
        <v>11378</v>
      </c>
      <c r="X34" s="232">
        <v>11729</v>
      </c>
      <c r="Y34" s="232">
        <v>12110</v>
      </c>
    </row>
    <row r="35" spans="1:25" x14ac:dyDescent="0.2">
      <c r="A35" s="228" t="s">
        <v>85</v>
      </c>
      <c r="B35" s="230">
        <v>24.4</v>
      </c>
      <c r="C35" s="230">
        <v>23.5</v>
      </c>
      <c r="D35" s="230">
        <v>23.7</v>
      </c>
      <c r="E35" s="230">
        <v>22.1</v>
      </c>
      <c r="F35" s="230">
        <v>20.8</v>
      </c>
      <c r="G35" s="230">
        <v>20.5</v>
      </c>
      <c r="H35" s="160"/>
      <c r="I35" s="642">
        <f t="shared" si="6"/>
        <v>18</v>
      </c>
      <c r="L35" s="228" t="s">
        <v>85</v>
      </c>
      <c r="M35" s="232">
        <v>4076246</v>
      </c>
      <c r="N35" s="232">
        <v>4056285</v>
      </c>
      <c r="O35" s="232">
        <v>3936509</v>
      </c>
      <c r="P35" s="232">
        <v>3828089</v>
      </c>
      <c r="Q35" s="216"/>
      <c r="R35" s="233">
        <f t="shared" si="5"/>
        <v>3797119.8171911491</v>
      </c>
      <c r="S35" s="228" t="s">
        <v>85</v>
      </c>
      <c r="T35" s="232">
        <v>1023</v>
      </c>
      <c r="U35" s="232">
        <v>974</v>
      </c>
      <c r="V35" s="232">
        <v>976</v>
      </c>
      <c r="W35" s="232">
        <v>899</v>
      </c>
      <c r="X35" s="232">
        <v>841</v>
      </c>
      <c r="Y35" s="232">
        <v>806</v>
      </c>
    </row>
    <row r="36" spans="1:25" x14ac:dyDescent="0.2">
      <c r="A36" s="228" t="s">
        <v>27</v>
      </c>
      <c r="B36" s="230">
        <v>28.4</v>
      </c>
      <c r="C36" s="230">
        <v>27.8</v>
      </c>
      <c r="D36" s="230">
        <v>26</v>
      </c>
      <c r="E36" s="230">
        <v>25.7</v>
      </c>
      <c r="F36" s="230">
        <v>24.6</v>
      </c>
      <c r="G36" s="231" t="s">
        <v>80</v>
      </c>
      <c r="H36" s="160"/>
      <c r="I36" s="642">
        <f t="shared" si="6"/>
        <v>21</v>
      </c>
      <c r="L36" s="228" t="s">
        <v>27</v>
      </c>
      <c r="M36" s="232">
        <v>60359546</v>
      </c>
      <c r="N36" s="232">
        <v>60286529</v>
      </c>
      <c r="O36" s="232">
        <v>60088529</v>
      </c>
      <c r="P36" s="232">
        <v>59942512</v>
      </c>
      <c r="Q36" s="216"/>
      <c r="R36" s="233">
        <f t="shared" si="5"/>
        <v>59767113.120077744</v>
      </c>
      <c r="S36" s="228" t="s">
        <v>27</v>
      </c>
      <c r="T36" s="232">
        <v>17306</v>
      </c>
      <c r="U36" s="232">
        <v>16839</v>
      </c>
      <c r="V36" s="232">
        <v>15666</v>
      </c>
      <c r="W36" s="232">
        <v>15463</v>
      </c>
      <c r="X36" s="232">
        <v>14805</v>
      </c>
      <c r="Y36" s="231" t="s">
        <v>80</v>
      </c>
    </row>
    <row r="37" spans="1:25" x14ac:dyDescent="0.2">
      <c r="A37" s="228" t="s">
        <v>86</v>
      </c>
      <c r="B37" s="230">
        <v>22.8</v>
      </c>
      <c r="C37" s="230">
        <v>22.6</v>
      </c>
      <c r="D37" s="230">
        <v>21.4</v>
      </c>
      <c r="E37" s="230">
        <v>19.100000000000001</v>
      </c>
      <c r="F37" s="230">
        <v>18.600000000000001</v>
      </c>
      <c r="G37" s="230">
        <v>17.600000000000001</v>
      </c>
      <c r="H37" s="160"/>
      <c r="I37" s="642">
        <f t="shared" si="6"/>
        <v>11</v>
      </c>
      <c r="L37" s="228" t="s">
        <v>86</v>
      </c>
      <c r="M37" s="232">
        <v>875899</v>
      </c>
      <c r="N37" s="232">
        <v>887331</v>
      </c>
      <c r="O37" s="232">
        <v>928295</v>
      </c>
      <c r="P37" s="232">
        <v>962854</v>
      </c>
      <c r="Q37" s="216"/>
      <c r="R37" s="233">
        <f t="shared" si="5"/>
        <v>957433.19057739328</v>
      </c>
      <c r="S37" s="228" t="s">
        <v>86</v>
      </c>
      <c r="T37" s="232">
        <v>192</v>
      </c>
      <c r="U37" s="232">
        <v>191</v>
      </c>
      <c r="V37" s="232">
        <v>182</v>
      </c>
      <c r="W37" s="232">
        <v>164</v>
      </c>
      <c r="X37" s="232">
        <v>162</v>
      </c>
      <c r="Y37" s="232">
        <v>156</v>
      </c>
    </row>
    <row r="38" spans="1:25" x14ac:dyDescent="0.2">
      <c r="A38" s="228" t="s">
        <v>30</v>
      </c>
      <c r="B38" s="230">
        <v>30</v>
      </c>
      <c r="C38" s="230">
        <v>28.2</v>
      </c>
      <c r="D38" s="230">
        <v>28.5</v>
      </c>
      <c r="E38" s="230">
        <v>28.5</v>
      </c>
      <c r="F38" s="230">
        <v>26.7</v>
      </c>
      <c r="G38" s="230">
        <v>25.1</v>
      </c>
      <c r="H38" s="160"/>
      <c r="I38" s="642">
        <f t="shared" si="6"/>
        <v>24</v>
      </c>
      <c r="L38" s="228" t="s">
        <v>30</v>
      </c>
      <c r="M38" s="232">
        <v>1919968</v>
      </c>
      <c r="N38" s="232">
        <v>1907094</v>
      </c>
      <c r="O38" s="232">
        <v>1815550</v>
      </c>
      <c r="P38" s="232">
        <v>1712746</v>
      </c>
      <c r="Q38" s="216"/>
      <c r="R38" s="233">
        <f t="shared" si="5"/>
        <v>1690589.7323632047</v>
      </c>
      <c r="S38" s="228" t="s">
        <v>30</v>
      </c>
      <c r="T38" s="232">
        <v>588</v>
      </c>
      <c r="U38" s="232">
        <v>547</v>
      </c>
      <c r="V38" s="232">
        <v>548</v>
      </c>
      <c r="W38" s="232">
        <v>544</v>
      </c>
      <c r="X38" s="232">
        <v>506</v>
      </c>
      <c r="Y38" s="232">
        <v>474</v>
      </c>
    </row>
    <row r="39" spans="1:25" x14ac:dyDescent="0.2">
      <c r="A39" s="228" t="s">
        <v>31</v>
      </c>
      <c r="B39" s="230">
        <v>29.4</v>
      </c>
      <c r="C39" s="230">
        <v>30</v>
      </c>
      <c r="D39" s="230">
        <v>29.8</v>
      </c>
      <c r="E39" s="230">
        <v>28.5</v>
      </c>
      <c r="F39" s="230">
        <v>25.5</v>
      </c>
      <c r="G39" s="230">
        <v>24.5</v>
      </c>
      <c r="H39" s="160"/>
      <c r="I39" s="642">
        <f t="shared" si="6"/>
        <v>22</v>
      </c>
      <c r="L39" s="228" t="s">
        <v>31</v>
      </c>
      <c r="M39" s="232">
        <v>2794184</v>
      </c>
      <c r="N39" s="232">
        <v>2793592</v>
      </c>
      <c r="O39" s="232">
        <v>2707915</v>
      </c>
      <c r="P39" s="232">
        <v>2575553</v>
      </c>
      <c r="Q39" s="216"/>
      <c r="R39" s="233">
        <f t="shared" si="5"/>
        <v>2573684.4761525099</v>
      </c>
      <c r="S39" s="228" t="s">
        <v>31</v>
      </c>
      <c r="T39" s="232">
        <v>859</v>
      </c>
      <c r="U39" s="232">
        <v>865</v>
      </c>
      <c r="V39" s="232">
        <v>849</v>
      </c>
      <c r="W39" s="232">
        <v>801</v>
      </c>
      <c r="X39" s="232">
        <v>712</v>
      </c>
      <c r="Y39" s="232">
        <v>685</v>
      </c>
    </row>
    <row r="40" spans="1:25" x14ac:dyDescent="0.2">
      <c r="A40" s="228" t="s">
        <v>32</v>
      </c>
      <c r="B40" s="230">
        <v>18.399999999999999</v>
      </c>
      <c r="C40" s="230">
        <v>19.100000000000001</v>
      </c>
      <c r="D40" s="230">
        <v>19.3</v>
      </c>
      <c r="E40" s="230">
        <v>20.100000000000001</v>
      </c>
      <c r="F40" s="230">
        <v>20.100000000000001</v>
      </c>
      <c r="G40" s="230">
        <v>19.899999999999999</v>
      </c>
      <c r="H40" s="160"/>
      <c r="I40" s="642">
        <f t="shared" si="6"/>
        <v>15</v>
      </c>
      <c r="L40" s="228" t="s">
        <v>32</v>
      </c>
      <c r="M40" s="232">
        <v>613894</v>
      </c>
      <c r="N40" s="232">
        <v>626031</v>
      </c>
      <c r="O40" s="232">
        <v>662364</v>
      </c>
      <c r="P40" s="232">
        <v>692722</v>
      </c>
      <c r="Q40" s="216"/>
      <c r="R40" s="233">
        <f t="shared" si="5"/>
        <v>668061.57907533809</v>
      </c>
      <c r="S40" s="228" t="s">
        <v>32</v>
      </c>
      <c r="T40" s="232">
        <v>95</v>
      </c>
      <c r="U40" s="232">
        <v>110</v>
      </c>
      <c r="V40" s="232">
        <v>113</v>
      </c>
      <c r="W40" s="232">
        <v>116</v>
      </c>
      <c r="X40" s="232">
        <v>119</v>
      </c>
      <c r="Y40" s="232">
        <v>119</v>
      </c>
    </row>
    <row r="41" spans="1:25" x14ac:dyDescent="0.2">
      <c r="A41" s="228" t="s">
        <v>23</v>
      </c>
      <c r="B41" s="230">
        <v>30.7</v>
      </c>
      <c r="C41" s="230">
        <v>28.6</v>
      </c>
      <c r="D41" s="230">
        <v>25.9</v>
      </c>
      <c r="E41" s="230">
        <v>20.6</v>
      </c>
      <c r="F41" s="230">
        <v>20</v>
      </c>
      <c r="G41" s="230">
        <v>19.399999999999999</v>
      </c>
      <c r="H41" s="160"/>
      <c r="I41" s="642">
        <f t="shared" si="6"/>
        <v>14</v>
      </c>
      <c r="L41" s="228" t="s">
        <v>23</v>
      </c>
      <c r="M41" s="232">
        <v>9772756</v>
      </c>
      <c r="N41" s="232">
        <v>9771975</v>
      </c>
      <c r="O41" s="232">
        <v>9697220</v>
      </c>
      <c r="P41" s="232">
        <v>9619020</v>
      </c>
      <c r="Q41" s="216"/>
      <c r="R41" s="233">
        <f t="shared" si="5"/>
        <v>9463745.6721522566</v>
      </c>
      <c r="S41" s="228" t="s">
        <v>23</v>
      </c>
      <c r="T41" s="232">
        <v>2975</v>
      </c>
      <c r="U41" s="232">
        <v>2763</v>
      </c>
      <c r="V41" s="232">
        <v>2500</v>
      </c>
      <c r="W41" s="232">
        <v>1984</v>
      </c>
      <c r="X41" s="232">
        <v>1923</v>
      </c>
      <c r="Y41" s="232">
        <v>1854</v>
      </c>
    </row>
    <row r="42" spans="1:25" x14ac:dyDescent="0.2">
      <c r="A42" s="228" t="s">
        <v>87</v>
      </c>
      <c r="B42" s="230">
        <v>22.3</v>
      </c>
      <c r="C42" s="230">
        <v>20.2</v>
      </c>
      <c r="D42" s="230">
        <v>19.399999999999999</v>
      </c>
      <c r="E42" s="230">
        <v>19.2</v>
      </c>
      <c r="F42" s="230">
        <v>20.8</v>
      </c>
      <c r="G42" s="230">
        <v>19.899999999999999</v>
      </c>
      <c r="H42" s="160"/>
      <c r="I42" s="642">
        <f t="shared" si="6"/>
        <v>18</v>
      </c>
      <c r="L42" s="228" t="s">
        <v>87</v>
      </c>
      <c r="M42" s="232">
        <v>493559</v>
      </c>
      <c r="N42" s="232">
        <v>506951</v>
      </c>
      <c r="O42" s="232">
        <v>557426</v>
      </c>
      <c r="P42" s="232">
        <v>588691</v>
      </c>
      <c r="Q42" s="216"/>
      <c r="R42" s="233">
        <f t="shared" si="5"/>
        <v>579170.40196425735</v>
      </c>
      <c r="S42" s="228" t="s">
        <v>87</v>
      </c>
      <c r="T42" s="232">
        <v>96</v>
      </c>
      <c r="U42" s="232">
        <v>89</v>
      </c>
      <c r="V42" s="232">
        <v>88</v>
      </c>
      <c r="W42" s="232">
        <v>90</v>
      </c>
      <c r="X42" s="232">
        <v>101</v>
      </c>
      <c r="Y42" s="232">
        <v>101</v>
      </c>
    </row>
    <row r="43" spans="1:25" x14ac:dyDescent="0.2">
      <c r="A43" s="228" t="s">
        <v>34</v>
      </c>
      <c r="B43" s="230">
        <v>16.399999999999999</v>
      </c>
      <c r="C43" s="230">
        <v>16.3</v>
      </c>
      <c r="D43" s="230">
        <v>16.600000000000001</v>
      </c>
      <c r="E43" s="230">
        <v>16.5</v>
      </c>
      <c r="F43" s="230">
        <v>16.5</v>
      </c>
      <c r="G43" s="230">
        <v>15.8</v>
      </c>
      <c r="H43" s="160"/>
      <c r="I43" s="642">
        <f t="shared" si="6"/>
        <v>6</v>
      </c>
      <c r="L43" s="228" t="s">
        <v>34</v>
      </c>
      <c r="M43" s="232">
        <v>17282163</v>
      </c>
      <c r="N43" s="232">
        <v>17404793</v>
      </c>
      <c r="O43" s="232">
        <v>17751055</v>
      </c>
      <c r="P43" s="232">
        <v>17969884</v>
      </c>
      <c r="Q43" s="216"/>
      <c r="R43" s="233">
        <f t="shared" si="5"/>
        <v>17701699.813357569</v>
      </c>
      <c r="S43" s="228" t="s">
        <v>34</v>
      </c>
      <c r="T43" s="232">
        <v>2752</v>
      </c>
      <c r="U43" s="232">
        <v>2720</v>
      </c>
      <c r="V43" s="232">
        <v>2799</v>
      </c>
      <c r="W43" s="232">
        <v>2789</v>
      </c>
      <c r="X43" s="232">
        <v>2809</v>
      </c>
      <c r="Y43" s="232">
        <v>2709</v>
      </c>
    </row>
    <row r="44" spans="1:25" x14ac:dyDescent="0.2">
      <c r="A44" s="228" t="s">
        <v>6</v>
      </c>
      <c r="B44" s="230">
        <v>16.899999999999999</v>
      </c>
      <c r="C44" s="230">
        <v>17.2</v>
      </c>
      <c r="D44" s="230">
        <v>17.100000000000001</v>
      </c>
      <c r="E44" s="230">
        <v>16.8</v>
      </c>
      <c r="F44" s="230">
        <v>16.5</v>
      </c>
      <c r="G44" s="230">
        <v>16.7</v>
      </c>
      <c r="H44" s="160"/>
      <c r="I44" s="642">
        <f t="shared" si="6"/>
        <v>6</v>
      </c>
      <c r="L44" s="228" t="s">
        <v>6</v>
      </c>
      <c r="M44" s="232">
        <v>8858775</v>
      </c>
      <c r="N44" s="232">
        <v>8904262</v>
      </c>
      <c r="O44" s="232">
        <v>9029008</v>
      </c>
      <c r="P44" s="232">
        <v>9149001</v>
      </c>
      <c r="Q44" s="216"/>
      <c r="R44" s="233">
        <f t="shared" si="5"/>
        <v>8975635.5662759636</v>
      </c>
      <c r="S44" s="228" t="s">
        <v>6</v>
      </c>
      <c r="T44" s="232">
        <v>1435</v>
      </c>
      <c r="U44" s="232">
        <v>1481</v>
      </c>
      <c r="V44" s="232">
        <v>1478</v>
      </c>
      <c r="W44" s="232">
        <v>1457</v>
      </c>
      <c r="X44" s="232">
        <v>1434</v>
      </c>
      <c r="Y44" s="232">
        <v>1460</v>
      </c>
    </row>
    <row r="45" spans="1:25" x14ac:dyDescent="0.2">
      <c r="A45" s="228" t="s">
        <v>37</v>
      </c>
      <c r="B45" s="230">
        <v>22.5</v>
      </c>
      <c r="C45" s="230">
        <v>20.6</v>
      </c>
      <c r="D45" s="230">
        <v>18.7</v>
      </c>
      <c r="E45" s="230">
        <v>18.2</v>
      </c>
      <c r="F45" s="230">
        <v>17.899999999999999</v>
      </c>
      <c r="G45" s="230">
        <v>17</v>
      </c>
      <c r="H45" s="160"/>
      <c r="I45" s="642">
        <f t="shared" si="6"/>
        <v>9</v>
      </c>
      <c r="L45" s="228" t="s">
        <v>37</v>
      </c>
      <c r="M45" s="232">
        <v>37972812</v>
      </c>
      <c r="N45" s="232">
        <v>37941122</v>
      </c>
      <c r="O45" s="232">
        <v>37567248</v>
      </c>
      <c r="P45" s="232">
        <v>37018453</v>
      </c>
      <c r="Q45" s="216"/>
      <c r="R45" s="233">
        <f t="shared" si="5"/>
        <v>35825012.011225298</v>
      </c>
      <c r="S45" s="228" t="s">
        <v>37</v>
      </c>
      <c r="T45" s="232">
        <v>8413</v>
      </c>
      <c r="U45" s="232">
        <v>7714</v>
      </c>
      <c r="V45" s="232">
        <v>6971</v>
      </c>
      <c r="W45" s="232">
        <v>6710</v>
      </c>
      <c r="X45" s="232">
        <v>6578</v>
      </c>
      <c r="Y45" s="232">
        <v>6307</v>
      </c>
    </row>
    <row r="46" spans="1:25" x14ac:dyDescent="0.2">
      <c r="A46" s="228" t="s">
        <v>38</v>
      </c>
      <c r="B46" s="230">
        <v>26.4</v>
      </c>
      <c r="C46" s="230">
        <v>24.9</v>
      </c>
      <c r="D46" s="230">
        <v>23.4</v>
      </c>
      <c r="E46" s="230">
        <v>21.6</v>
      </c>
      <c r="F46" s="230">
        <v>21.1</v>
      </c>
      <c r="G46" s="230">
        <v>20</v>
      </c>
      <c r="H46" s="160"/>
      <c r="I46" s="642">
        <f t="shared" si="6"/>
        <v>19</v>
      </c>
      <c r="L46" s="228" t="s">
        <v>38</v>
      </c>
      <c r="M46" s="232">
        <v>10276617</v>
      </c>
      <c r="N46" s="232">
        <v>10291457</v>
      </c>
      <c r="O46" s="232">
        <v>10220601</v>
      </c>
      <c r="P46" s="232">
        <v>10089138</v>
      </c>
      <c r="Q46" s="216"/>
      <c r="R46" s="233">
        <f t="shared" si="5"/>
        <v>10110698.555179046</v>
      </c>
      <c r="S46" s="228" t="s">
        <v>38</v>
      </c>
      <c r="T46" s="232">
        <v>2743</v>
      </c>
      <c r="U46" s="232">
        <v>2580</v>
      </c>
      <c r="V46" s="232">
        <v>2415</v>
      </c>
      <c r="W46" s="232">
        <v>2222</v>
      </c>
      <c r="X46" s="232">
        <v>2173</v>
      </c>
      <c r="Y46" s="232">
        <v>2056</v>
      </c>
    </row>
    <row r="47" spans="1:25" x14ac:dyDescent="0.2">
      <c r="A47" s="228" t="s">
        <v>88</v>
      </c>
      <c r="B47" s="230">
        <v>44.6</v>
      </c>
      <c r="C47" s="230">
        <v>46.2</v>
      </c>
      <c r="D47" s="230">
        <v>42.6</v>
      </c>
      <c r="E47" s="230">
        <v>38.9</v>
      </c>
      <c r="F47" s="230">
        <v>36.299999999999997</v>
      </c>
      <c r="G47" s="230">
        <v>35.799999999999997</v>
      </c>
      <c r="H47" s="160"/>
      <c r="I47" s="642">
        <f t="shared" si="6"/>
        <v>27</v>
      </c>
      <c r="L47" s="228" t="s">
        <v>88</v>
      </c>
      <c r="M47" s="232">
        <v>19414458</v>
      </c>
      <c r="N47" s="232">
        <v>19281118</v>
      </c>
      <c r="O47" s="232">
        <v>18507547</v>
      </c>
      <c r="P47" s="232">
        <v>17808000</v>
      </c>
      <c r="Q47" s="216"/>
      <c r="R47" s="233">
        <f t="shared" si="5"/>
        <v>17857404.760449342</v>
      </c>
      <c r="S47" s="228" t="s">
        <v>88</v>
      </c>
      <c r="T47" s="232">
        <v>8864</v>
      </c>
      <c r="U47" s="232">
        <v>9147</v>
      </c>
      <c r="V47" s="232">
        <v>8398</v>
      </c>
      <c r="W47" s="232">
        <v>7619</v>
      </c>
      <c r="X47" s="232">
        <v>7067</v>
      </c>
      <c r="Y47" s="232">
        <v>6925</v>
      </c>
    </row>
    <row r="48" spans="1:25" x14ac:dyDescent="0.2">
      <c r="A48" s="228" t="s">
        <v>40</v>
      </c>
      <c r="B48" s="230">
        <v>17.7</v>
      </c>
      <c r="C48" s="230">
        <v>16.899999999999999</v>
      </c>
      <c r="D48" s="230">
        <v>16.600000000000001</v>
      </c>
      <c r="E48" s="230">
        <v>15.4</v>
      </c>
      <c r="F48" s="230">
        <v>13.7</v>
      </c>
      <c r="G48" s="230">
        <v>14.3</v>
      </c>
      <c r="H48" s="160"/>
      <c r="I48" s="642">
        <f t="shared" si="6"/>
        <v>2</v>
      </c>
      <c r="L48" s="228" t="s">
        <v>40</v>
      </c>
      <c r="M48" s="232">
        <v>2080908</v>
      </c>
      <c r="N48" s="232">
        <v>2095314</v>
      </c>
      <c r="O48" s="232">
        <v>2114603</v>
      </c>
      <c r="P48" s="232">
        <v>2106316</v>
      </c>
      <c r="Q48" s="216"/>
      <c r="R48" s="233">
        <f t="shared" si="5"/>
        <v>2061362.0817043951</v>
      </c>
      <c r="S48" s="228" t="s">
        <v>40</v>
      </c>
      <c r="T48" s="232">
        <v>355</v>
      </c>
      <c r="U48" s="232">
        <v>340</v>
      </c>
      <c r="V48" s="232">
        <v>335</v>
      </c>
      <c r="W48" s="232">
        <v>311</v>
      </c>
      <c r="X48" s="232">
        <v>279</v>
      </c>
      <c r="Y48" s="232">
        <v>295</v>
      </c>
    </row>
    <row r="49" spans="1:26" x14ac:dyDescent="0.2">
      <c r="A49" s="237" t="s">
        <v>89</v>
      </c>
      <c r="B49" s="236">
        <v>17.3</v>
      </c>
      <c r="C49" s="236">
        <v>17.100000000000001</v>
      </c>
      <c r="D49" s="236">
        <v>15.8</v>
      </c>
      <c r="E49" s="236">
        <v>15.2</v>
      </c>
      <c r="F49" s="236">
        <v>14.9</v>
      </c>
      <c r="G49" s="236">
        <v>13.8</v>
      </c>
      <c r="H49" s="160"/>
      <c r="I49" s="643">
        <f>28-_xlfn.RANK.EQ(F49,$F$25:$F$51)</f>
        <v>3</v>
      </c>
      <c r="L49" s="237" t="s">
        <v>89</v>
      </c>
      <c r="M49" s="238">
        <v>5450421</v>
      </c>
      <c r="N49" s="238">
        <v>5457679</v>
      </c>
      <c r="O49" s="238">
        <v>5467891</v>
      </c>
      <c r="P49" s="238">
        <v>5440730</v>
      </c>
      <c r="Q49" s="216"/>
      <c r="R49" s="233">
        <f t="shared" si="5"/>
        <v>5346182.1062036334</v>
      </c>
      <c r="S49" s="237" t="s">
        <v>89</v>
      </c>
      <c r="T49" s="238">
        <v>907</v>
      </c>
      <c r="U49" s="238">
        <v>899</v>
      </c>
      <c r="V49" s="238">
        <v>832</v>
      </c>
      <c r="W49" s="238">
        <v>813</v>
      </c>
      <c r="X49" s="238">
        <v>798</v>
      </c>
      <c r="Y49" s="238">
        <v>744</v>
      </c>
    </row>
    <row r="50" spans="1:26" x14ac:dyDescent="0.2">
      <c r="A50" s="228" t="s">
        <v>18</v>
      </c>
      <c r="B50" s="335">
        <v>16.899999999999999</v>
      </c>
      <c r="C50" s="335">
        <v>16.5</v>
      </c>
      <c r="D50" s="335">
        <v>16</v>
      </c>
      <c r="E50" s="335">
        <v>16.600000000000001</v>
      </c>
      <c r="F50" s="335">
        <v>15.4</v>
      </c>
      <c r="G50" s="335">
        <v>15.9</v>
      </c>
      <c r="H50" s="160"/>
      <c r="I50" s="642">
        <f t="shared" si="6"/>
        <v>4</v>
      </c>
      <c r="L50" s="444" t="s">
        <v>18</v>
      </c>
      <c r="M50" s="445">
        <v>5517919</v>
      </c>
      <c r="N50" s="445">
        <v>5527189</v>
      </c>
      <c r="O50" s="445">
        <v>5537441</v>
      </c>
      <c r="P50" s="445">
        <v>5519298</v>
      </c>
      <c r="Q50" s="216"/>
      <c r="R50" s="233">
        <f t="shared" si="5"/>
        <v>5442918.3580579245</v>
      </c>
      <c r="S50" s="444" t="s">
        <v>18</v>
      </c>
      <c r="T50" s="445">
        <v>910</v>
      </c>
      <c r="U50" s="445">
        <v>892</v>
      </c>
      <c r="V50" s="445">
        <v>868</v>
      </c>
      <c r="W50" s="445">
        <v>900</v>
      </c>
      <c r="X50" s="445">
        <v>838</v>
      </c>
      <c r="Y50" s="445">
        <v>863</v>
      </c>
      <c r="Z50" s="239"/>
    </row>
    <row r="51" spans="1:26" x14ac:dyDescent="0.2">
      <c r="A51" s="338" t="s">
        <v>42</v>
      </c>
      <c r="B51" s="339">
        <v>18.2</v>
      </c>
      <c r="C51" s="339">
        <v>17.7</v>
      </c>
      <c r="D51" s="339">
        <v>17.2</v>
      </c>
      <c r="E51" s="339">
        <v>17.7</v>
      </c>
      <c r="F51" s="339">
        <v>18.399999999999999</v>
      </c>
      <c r="G51" s="339">
        <v>17.7</v>
      </c>
      <c r="I51" s="642">
        <f t="shared" si="6"/>
        <v>10</v>
      </c>
      <c r="L51" s="446" t="s">
        <v>42</v>
      </c>
      <c r="M51" s="440">
        <v>10230185</v>
      </c>
      <c r="N51" s="440">
        <v>10322613</v>
      </c>
      <c r="O51" s="440">
        <v>10746886</v>
      </c>
      <c r="P51" s="440">
        <v>11099033</v>
      </c>
      <c r="Q51" s="216"/>
      <c r="R51" s="233">
        <f t="shared" si="5"/>
        <v>11079256.379952839</v>
      </c>
      <c r="S51" s="446" t="s">
        <v>42</v>
      </c>
      <c r="T51" s="440">
        <v>1771</v>
      </c>
      <c r="U51" s="440">
        <v>1744</v>
      </c>
      <c r="V51" s="440">
        <v>1716</v>
      </c>
      <c r="W51" s="440">
        <v>1791</v>
      </c>
      <c r="X51" s="440">
        <v>1879</v>
      </c>
      <c r="Y51" s="440">
        <v>1832</v>
      </c>
    </row>
    <row r="52" spans="1:26" x14ac:dyDescent="0.2">
      <c r="A52" s="327" t="s">
        <v>433</v>
      </c>
      <c r="B52" s="417">
        <f>AVERAGE(B25:B51)</f>
        <v>24.014814814814812</v>
      </c>
      <c r="C52" s="417">
        <f t="shared" ref="C52:G52" si="7">AVERAGE(C25:C51)</f>
        <v>23.459259259259266</v>
      </c>
      <c r="D52" s="417">
        <f t="shared" si="7"/>
        <v>22.596296296296291</v>
      </c>
      <c r="E52" s="417">
        <f t="shared" si="7"/>
        <v>21.56296296296297</v>
      </c>
      <c r="F52" s="417">
        <f t="shared" si="7"/>
        <v>20.966666666666669</v>
      </c>
      <c r="G52" s="417">
        <f t="shared" si="7"/>
        <v>20.596</v>
      </c>
      <c r="H52" s="201"/>
      <c r="I52" s="201"/>
      <c r="J52" s="201"/>
      <c r="K52" s="201"/>
      <c r="L52" s="201"/>
      <c r="M52" s="201"/>
      <c r="Q52" s="160"/>
      <c r="R52" s="233"/>
      <c r="Z52" s="240"/>
    </row>
    <row r="53" spans="1:26" x14ac:dyDescent="0.2">
      <c r="A53" s="327" t="s">
        <v>435</v>
      </c>
      <c r="B53" s="417">
        <f>STDEV(B26:B52)</f>
        <v>7.7031131775436128</v>
      </c>
      <c r="C53" s="417">
        <f t="shared" ref="C53:G53" si="8">STDEV(C26:C52)</f>
        <v>7.6989028199793355</v>
      </c>
      <c r="D53" s="417">
        <f t="shared" si="8"/>
        <v>7.0535885332991644</v>
      </c>
      <c r="E53" s="417">
        <f t="shared" si="8"/>
        <v>6.1701864605751693</v>
      </c>
      <c r="F53" s="417">
        <f t="shared" si="8"/>
        <v>5.6992271625264248</v>
      </c>
      <c r="G53" s="417">
        <f t="shared" si="8"/>
        <v>5.8169638678609799</v>
      </c>
      <c r="H53" s="201"/>
      <c r="I53" s="206"/>
      <c r="J53" s="206"/>
      <c r="K53" s="206"/>
      <c r="L53" s="206"/>
      <c r="M53" s="206"/>
      <c r="N53" s="330"/>
      <c r="O53" s="330"/>
      <c r="P53" s="330"/>
      <c r="Q53" s="333"/>
      <c r="R53" s="334"/>
      <c r="S53" s="225"/>
      <c r="T53" s="330"/>
      <c r="U53" s="330"/>
      <c r="V53" s="330"/>
      <c r="W53" s="330"/>
      <c r="X53" s="225"/>
      <c r="Y53" s="225"/>
      <c r="Z53" s="234"/>
    </row>
    <row r="54" spans="1:26" x14ac:dyDescent="0.2">
      <c r="A54" s="327" t="s">
        <v>436</v>
      </c>
      <c r="B54" s="417">
        <f>B52-3*B53</f>
        <v>0.90547528218397488</v>
      </c>
      <c r="C54" s="417">
        <f t="shared" ref="C54:G54" si="9">C52-3*C53</f>
        <v>0.36255079932125867</v>
      </c>
      <c r="D54" s="417">
        <f t="shared" si="9"/>
        <v>1.4355306963987964</v>
      </c>
      <c r="E54" s="417">
        <f t="shared" si="9"/>
        <v>3.0524035812374635</v>
      </c>
      <c r="F54" s="417">
        <f t="shared" si="9"/>
        <v>3.8689851790873959</v>
      </c>
      <c r="G54" s="417">
        <f t="shared" si="9"/>
        <v>3.1451083964170614</v>
      </c>
      <c r="H54" s="201"/>
      <c r="I54" s="160"/>
      <c r="J54" s="160"/>
      <c r="K54" s="160"/>
      <c r="L54" s="160"/>
      <c r="M54" s="160"/>
      <c r="N54" s="330"/>
      <c r="O54" s="330"/>
      <c r="P54" s="330"/>
      <c r="Q54" s="333"/>
      <c r="R54" s="334"/>
      <c r="S54" s="225"/>
      <c r="T54" s="330"/>
      <c r="U54" s="330"/>
      <c r="V54" s="330"/>
      <c r="W54" s="330"/>
      <c r="X54" s="330"/>
      <c r="Y54" s="330"/>
    </row>
    <row r="55" spans="1:26" x14ac:dyDescent="0.2">
      <c r="A55" s="327" t="s">
        <v>437</v>
      </c>
      <c r="B55" s="417">
        <f>B52+3*B53</f>
        <v>47.124154347445653</v>
      </c>
      <c r="C55" s="417">
        <f t="shared" ref="C55:G55" si="10">C52+3*C53</f>
        <v>46.55596771919727</v>
      </c>
      <c r="D55" s="417">
        <f t="shared" si="10"/>
        <v>43.75706189619379</v>
      </c>
      <c r="E55" s="417">
        <f t="shared" si="10"/>
        <v>40.073522344688477</v>
      </c>
      <c r="F55" s="417">
        <f t="shared" si="10"/>
        <v>38.064348154245941</v>
      </c>
      <c r="G55" s="417">
        <f t="shared" si="10"/>
        <v>38.046891603582935</v>
      </c>
      <c r="H55" s="201"/>
      <c r="I55" s="160"/>
      <c r="J55" s="160"/>
      <c r="K55" s="160"/>
      <c r="L55" s="160"/>
      <c r="M55" s="160"/>
      <c r="N55" s="330"/>
      <c r="O55" s="330"/>
      <c r="P55" s="330"/>
      <c r="Q55" s="333"/>
      <c r="R55" s="334"/>
      <c r="S55" s="225"/>
      <c r="T55" s="330"/>
      <c r="U55" s="330"/>
      <c r="V55" s="330"/>
      <c r="W55" s="330"/>
      <c r="X55" s="330"/>
      <c r="Y55" s="225"/>
    </row>
    <row r="56" spans="1:26" x14ac:dyDescent="0.2">
      <c r="A56" s="412" t="s">
        <v>451</v>
      </c>
      <c r="B56" s="407">
        <f>MAX(B25:B51)</f>
        <v>44.6</v>
      </c>
      <c r="C56" s="407">
        <f t="shared" ref="C56:G56" si="11">MAX(C25:C51)</f>
        <v>46.2</v>
      </c>
      <c r="D56" s="407">
        <f t="shared" si="11"/>
        <v>42.6</v>
      </c>
      <c r="E56" s="407">
        <f t="shared" si="11"/>
        <v>38.9</v>
      </c>
      <c r="F56" s="407">
        <f t="shared" si="11"/>
        <v>36.299999999999997</v>
      </c>
      <c r="G56" s="407">
        <f t="shared" si="11"/>
        <v>35.799999999999997</v>
      </c>
      <c r="H56" s="442"/>
      <c r="L56" s="156"/>
      <c r="N56" s="330"/>
      <c r="O56" s="330"/>
      <c r="P56" s="330"/>
      <c r="Q56" s="333"/>
      <c r="R56" s="334"/>
      <c r="S56" s="225"/>
      <c r="T56" s="330"/>
      <c r="U56" s="330"/>
      <c r="V56" s="330"/>
      <c r="W56" s="330"/>
      <c r="X56" s="225"/>
      <c r="Y56" s="225"/>
    </row>
    <row r="57" spans="1:26" x14ac:dyDescent="0.2">
      <c r="A57" s="225"/>
      <c r="B57" s="336"/>
      <c r="C57" s="336"/>
      <c r="D57" s="336"/>
      <c r="E57" s="336"/>
      <c r="F57" s="336"/>
      <c r="G57" s="336"/>
      <c r="L57" s="225"/>
      <c r="M57" s="330"/>
      <c r="N57" s="330"/>
      <c r="O57" s="330"/>
      <c r="P57" s="330"/>
      <c r="Q57" s="333"/>
      <c r="R57" s="334"/>
      <c r="S57" s="225"/>
      <c r="T57" s="330"/>
      <c r="U57" s="330"/>
      <c r="V57" s="330"/>
      <c r="W57" s="330"/>
      <c r="X57" s="330"/>
      <c r="Y57" s="225"/>
    </row>
    <row r="58" spans="1:26" x14ac:dyDescent="0.2">
      <c r="A58" s="225"/>
      <c r="B58" s="336"/>
      <c r="C58" s="336"/>
      <c r="D58" s="336"/>
      <c r="E58" s="336"/>
      <c r="F58" s="336"/>
      <c r="G58" s="225"/>
      <c r="S58" s="225"/>
      <c r="T58" s="330"/>
      <c r="U58" s="330"/>
      <c r="V58" s="330"/>
      <c r="W58" s="330"/>
      <c r="X58" s="330"/>
      <c r="Y58" s="225"/>
    </row>
    <row r="59" spans="1:26" x14ac:dyDescent="0.2">
      <c r="A59" s="225"/>
      <c r="B59" s="336"/>
      <c r="C59" s="336"/>
      <c r="D59" s="336"/>
      <c r="E59" s="336"/>
      <c r="F59" s="225"/>
      <c r="G59" s="225"/>
      <c r="K59" s="152"/>
      <c r="L59" s="225"/>
      <c r="M59" s="152"/>
      <c r="N59" s="152"/>
      <c r="S59" s="225"/>
      <c r="T59" s="225"/>
      <c r="U59" s="225"/>
      <c r="V59" s="330"/>
      <c r="W59" s="330"/>
      <c r="X59" s="330"/>
      <c r="Y59" s="225"/>
    </row>
    <row r="60" spans="1:26" x14ac:dyDescent="0.2">
      <c r="A60" s="225"/>
      <c r="B60" s="443">
        <v>2015</v>
      </c>
      <c r="C60" s="339" t="s">
        <v>402</v>
      </c>
      <c r="D60" s="336"/>
      <c r="E60" s="336"/>
      <c r="F60" s="336"/>
      <c r="G60" s="225"/>
      <c r="K60" s="152"/>
      <c r="L60" s="225"/>
      <c r="M60" s="152"/>
      <c r="N60" s="152"/>
      <c r="S60" s="225"/>
      <c r="T60" s="330"/>
      <c r="U60" s="330"/>
      <c r="V60" s="330"/>
      <c r="W60" s="330"/>
      <c r="X60" s="330"/>
      <c r="Y60" s="225"/>
    </row>
    <row r="61" spans="1:26" x14ac:dyDescent="0.2">
      <c r="A61" s="438" t="s">
        <v>8</v>
      </c>
      <c r="B61" s="339">
        <v>21.6</v>
      </c>
      <c r="C61" s="517">
        <v>-0.40000000000000036</v>
      </c>
      <c r="D61" s="336"/>
      <c r="E61" s="149" t="s">
        <v>404</v>
      </c>
      <c r="S61" s="225"/>
      <c r="T61" s="330"/>
      <c r="U61" s="330"/>
      <c r="V61" s="330"/>
      <c r="W61" s="330"/>
      <c r="X61" s="330"/>
      <c r="Y61" s="225"/>
    </row>
    <row r="62" spans="1:26" ht="12" thickBot="1" x14ac:dyDescent="0.25">
      <c r="A62" s="438" t="s">
        <v>82</v>
      </c>
      <c r="B62" s="339">
        <v>43.4</v>
      </c>
      <c r="C62" s="517">
        <v>-2.5499999999999989</v>
      </c>
      <c r="D62" s="336"/>
    </row>
    <row r="63" spans="1:26" x14ac:dyDescent="0.2">
      <c r="A63" s="438" t="s">
        <v>83</v>
      </c>
      <c r="B63" s="339">
        <v>13</v>
      </c>
      <c r="C63" s="517">
        <v>-0.22500000000000009</v>
      </c>
      <c r="D63" s="336"/>
      <c r="E63" s="352" t="s">
        <v>405</v>
      </c>
      <c r="F63" s="352"/>
    </row>
    <row r="64" spans="1:26" x14ac:dyDescent="0.2">
      <c r="A64" s="438" t="s">
        <v>16</v>
      </c>
      <c r="B64" s="339">
        <v>18.600000000000001</v>
      </c>
      <c r="C64" s="517">
        <v>-0.32500000000000018</v>
      </c>
      <c r="D64" s="336"/>
      <c r="E64" s="353" t="s">
        <v>406</v>
      </c>
      <c r="F64" s="353">
        <v>0.7738203031252332</v>
      </c>
    </row>
    <row r="65" spans="1:13" x14ac:dyDescent="0.2">
      <c r="A65" s="438" t="s">
        <v>84</v>
      </c>
      <c r="B65" s="339">
        <v>20</v>
      </c>
      <c r="C65" s="466">
        <v>-0.67499999999999982</v>
      </c>
      <c r="E65" s="353" t="s">
        <v>407</v>
      </c>
      <c r="F65" s="353">
        <v>0.59879786152882786</v>
      </c>
    </row>
    <row r="66" spans="1:13" x14ac:dyDescent="0.2">
      <c r="A66" s="438" t="s">
        <v>17</v>
      </c>
      <c r="B66" s="339">
        <v>23.6</v>
      </c>
      <c r="C66" s="466">
        <v>2.4999999999999467E-2</v>
      </c>
      <c r="E66" s="353" t="s">
        <v>408</v>
      </c>
      <c r="F66" s="353">
        <v>0.58274977598998101</v>
      </c>
    </row>
    <row r="67" spans="1:13" x14ac:dyDescent="0.2">
      <c r="A67" s="438" t="s">
        <v>25</v>
      </c>
      <c r="B67" s="339">
        <v>25.4</v>
      </c>
      <c r="C67" s="466">
        <v>-1.1999999999999993</v>
      </c>
      <c r="E67" s="353" t="s">
        <v>409</v>
      </c>
      <c r="F67" s="353">
        <v>0.49039574984786677</v>
      </c>
    </row>
    <row r="68" spans="1:13" ht="12" thickBot="1" x14ac:dyDescent="0.25">
      <c r="A68" s="438" t="s">
        <v>22</v>
      </c>
      <c r="B68" s="339">
        <v>32.4</v>
      </c>
      <c r="C68" s="466">
        <v>-0.84999999999999964</v>
      </c>
      <c r="E68" s="354" t="s">
        <v>410</v>
      </c>
      <c r="F68" s="354">
        <v>27</v>
      </c>
    </row>
    <row r="69" spans="1:13" x14ac:dyDescent="0.2">
      <c r="A69" s="438" t="s">
        <v>41</v>
      </c>
      <c r="B69" s="339">
        <v>28.7</v>
      </c>
      <c r="C69" s="466">
        <v>-0.625</v>
      </c>
    </row>
    <row r="70" spans="1:13" ht="12" thickBot="1" x14ac:dyDescent="0.25">
      <c r="A70" s="438" t="s">
        <v>19</v>
      </c>
      <c r="B70" s="339">
        <v>18.399999999999999</v>
      </c>
      <c r="C70" s="466">
        <v>0.125</v>
      </c>
      <c r="E70" s="149" t="s">
        <v>411</v>
      </c>
    </row>
    <row r="71" spans="1:13" x14ac:dyDescent="0.2">
      <c r="A71" s="438" t="s">
        <v>85</v>
      </c>
      <c r="B71" s="339">
        <v>24.4</v>
      </c>
      <c r="C71" s="466">
        <v>-0.89999999999999947</v>
      </c>
      <c r="E71" s="355"/>
      <c r="F71" s="355" t="s">
        <v>415</v>
      </c>
      <c r="G71" s="355" t="s">
        <v>416</v>
      </c>
      <c r="H71" s="355" t="s">
        <v>417</v>
      </c>
      <c r="I71" s="355" t="s">
        <v>418</v>
      </c>
      <c r="J71" s="355" t="s">
        <v>419</v>
      </c>
    </row>
    <row r="72" spans="1:13" x14ac:dyDescent="0.2">
      <c r="A72" s="438" t="s">
        <v>27</v>
      </c>
      <c r="B72" s="339">
        <v>28.4</v>
      </c>
      <c r="C72" s="466">
        <v>-0.94999999999999929</v>
      </c>
      <c r="E72" s="353" t="s">
        <v>412</v>
      </c>
      <c r="F72" s="353">
        <v>1</v>
      </c>
      <c r="G72" s="353">
        <v>8.9732631762416748</v>
      </c>
      <c r="H72" s="353">
        <v>8.9732631762416748</v>
      </c>
      <c r="I72" s="353">
        <v>37.312728679028069</v>
      </c>
      <c r="J72" s="353">
        <v>2.1968896983835786E-6</v>
      </c>
    </row>
    <row r="73" spans="1:13" x14ac:dyDescent="0.2">
      <c r="A73" s="438" t="s">
        <v>86</v>
      </c>
      <c r="B73" s="339">
        <v>22.8</v>
      </c>
      <c r="C73" s="466">
        <v>-1.0499999999999998</v>
      </c>
      <c r="E73" s="353" t="s">
        <v>413</v>
      </c>
      <c r="F73" s="353">
        <v>25</v>
      </c>
      <c r="G73" s="353">
        <v>6.012199786721288</v>
      </c>
      <c r="H73" s="353">
        <v>0.24048799146885153</v>
      </c>
      <c r="I73" s="353"/>
      <c r="J73" s="353"/>
    </row>
    <row r="74" spans="1:13" ht="12" thickBot="1" x14ac:dyDescent="0.25">
      <c r="A74" s="438" t="s">
        <v>30</v>
      </c>
      <c r="B74" s="339">
        <v>30</v>
      </c>
      <c r="C74" s="466">
        <v>-0.82500000000000018</v>
      </c>
      <c r="E74" s="354" t="s">
        <v>0</v>
      </c>
      <c r="F74" s="354">
        <v>26</v>
      </c>
      <c r="G74" s="354">
        <v>14.985462962962963</v>
      </c>
      <c r="H74" s="354"/>
      <c r="I74" s="354"/>
      <c r="J74" s="354"/>
    </row>
    <row r="75" spans="1:13" ht="12" thickBot="1" x14ac:dyDescent="0.25">
      <c r="A75" s="438" t="s">
        <v>31</v>
      </c>
      <c r="B75" s="339">
        <v>29.4</v>
      </c>
      <c r="C75" s="466">
        <v>-0.97499999999999964</v>
      </c>
    </row>
    <row r="76" spans="1:13" x14ac:dyDescent="0.2">
      <c r="A76" s="438" t="s">
        <v>32</v>
      </c>
      <c r="B76" s="339">
        <v>18.399999999999999</v>
      </c>
      <c r="C76" s="466">
        <v>0.42500000000000071</v>
      </c>
      <c r="E76" s="355"/>
      <c r="F76" s="355" t="s">
        <v>420</v>
      </c>
      <c r="G76" s="355" t="s">
        <v>409</v>
      </c>
      <c r="H76" s="355" t="s">
        <v>421</v>
      </c>
      <c r="I76" s="355" t="s">
        <v>422</v>
      </c>
      <c r="J76" s="355" t="s">
        <v>423</v>
      </c>
      <c r="K76" s="355" t="s">
        <v>424</v>
      </c>
      <c r="L76" s="355" t="s">
        <v>425</v>
      </c>
      <c r="M76" s="355" t="s">
        <v>426</v>
      </c>
    </row>
    <row r="77" spans="1:13" x14ac:dyDescent="0.2">
      <c r="A77" s="438" t="s">
        <v>23</v>
      </c>
      <c r="B77" s="339">
        <v>30.7</v>
      </c>
      <c r="C77" s="466">
        <v>-2.6749999999999998</v>
      </c>
      <c r="E77" s="353" t="s">
        <v>414</v>
      </c>
      <c r="F77" s="353">
        <v>1.0658611304273804</v>
      </c>
      <c r="G77" s="353">
        <v>0.31377241171470382</v>
      </c>
      <c r="H77" s="353">
        <v>3.3969243012878709</v>
      </c>
      <c r="I77" s="353">
        <v>2.2842468786344727E-3</v>
      </c>
      <c r="J77" s="353">
        <v>0.41963475171056741</v>
      </c>
      <c r="K77" s="353">
        <v>1.7120875091441934</v>
      </c>
      <c r="L77" s="353">
        <v>0.41963475171056741</v>
      </c>
      <c r="M77" s="353">
        <v>1.7120875091441934</v>
      </c>
    </row>
    <row r="78" spans="1:13" ht="12" thickBot="1" x14ac:dyDescent="0.25">
      <c r="A78" s="438" t="s">
        <v>87</v>
      </c>
      <c r="B78" s="339">
        <v>22.3</v>
      </c>
      <c r="C78" s="466">
        <v>-0.375</v>
      </c>
      <c r="E78" s="354">
        <v>2015</v>
      </c>
      <c r="F78" s="354">
        <v>-7.6115438805581859E-2</v>
      </c>
      <c r="G78" s="354">
        <v>1.2460751936675661E-2</v>
      </c>
      <c r="H78" s="354">
        <v>-6.1084145798257738</v>
      </c>
      <c r="I78" s="354">
        <v>2.1968896983835702E-6</v>
      </c>
      <c r="J78" s="354">
        <v>-0.10177883781546071</v>
      </c>
      <c r="K78" s="354">
        <v>-5.0452039795703015E-2</v>
      </c>
      <c r="L78" s="354">
        <v>-0.10177883781546071</v>
      </c>
      <c r="M78" s="354">
        <v>-5.0452039795703015E-2</v>
      </c>
    </row>
    <row r="79" spans="1:13" x14ac:dyDescent="0.2">
      <c r="A79" s="438" t="s">
        <v>34</v>
      </c>
      <c r="B79" s="339">
        <v>16.399999999999999</v>
      </c>
      <c r="C79" s="466">
        <v>2.5000000000000355E-2</v>
      </c>
    </row>
    <row r="80" spans="1:13" x14ac:dyDescent="0.2">
      <c r="A80" s="438" t="s">
        <v>6</v>
      </c>
      <c r="B80" s="339">
        <v>16.899999999999999</v>
      </c>
      <c r="C80" s="466">
        <v>-9.9999999999999645E-2</v>
      </c>
    </row>
    <row r="81" spans="1:8" x14ac:dyDescent="0.2">
      <c r="A81" s="438" t="s">
        <v>37</v>
      </c>
      <c r="B81" s="339">
        <v>22.5</v>
      </c>
      <c r="C81" s="466">
        <v>-1.1500000000000004</v>
      </c>
      <c r="E81" s="356" t="s">
        <v>402</v>
      </c>
      <c r="F81" s="356" t="s">
        <v>448</v>
      </c>
      <c r="G81" s="356" t="s">
        <v>429</v>
      </c>
      <c r="H81" s="356" t="s">
        <v>434</v>
      </c>
    </row>
    <row r="82" spans="1:8" x14ac:dyDescent="0.2">
      <c r="A82" s="438" t="s">
        <v>38</v>
      </c>
      <c r="B82" s="339">
        <v>26.4</v>
      </c>
      <c r="C82" s="466">
        <v>-1.3249999999999993</v>
      </c>
      <c r="E82" s="356" t="s">
        <v>430</v>
      </c>
      <c r="F82" s="391">
        <f>$F$77+$F$78*B49</f>
        <v>-0.25093596090918591</v>
      </c>
      <c r="G82" s="391">
        <f>$F$77+$F$78*F49</f>
        <v>-6.8258907775789357E-2</v>
      </c>
      <c r="H82" s="391">
        <f>F49+11*G82</f>
        <v>14.149152014466317</v>
      </c>
    </row>
    <row r="83" spans="1:8" x14ac:dyDescent="0.2">
      <c r="A83" s="438" t="s">
        <v>88</v>
      </c>
      <c r="B83" s="339">
        <v>44.6</v>
      </c>
      <c r="C83" s="466">
        <v>-2.0750000000000011</v>
      </c>
      <c r="E83" s="93"/>
      <c r="F83" s="225"/>
      <c r="G83" s="336"/>
      <c r="H83" s="93"/>
    </row>
    <row r="84" spans="1:8" x14ac:dyDescent="0.2">
      <c r="A84" s="438" t="s">
        <v>40</v>
      </c>
      <c r="B84" s="339">
        <v>17.7</v>
      </c>
      <c r="C84" s="466">
        <v>-1</v>
      </c>
      <c r="E84" s="93"/>
      <c r="F84" s="225"/>
      <c r="G84" s="336"/>
      <c r="H84" s="93"/>
    </row>
    <row r="85" spans="1:8" x14ac:dyDescent="0.2">
      <c r="A85" s="438" t="s">
        <v>89</v>
      </c>
      <c r="B85" s="339">
        <v>17.3</v>
      </c>
      <c r="C85" s="466">
        <v>-0.60000000000000009</v>
      </c>
      <c r="E85" s="93"/>
      <c r="F85" s="225"/>
      <c r="G85" s="336"/>
      <c r="H85" s="93"/>
    </row>
    <row r="86" spans="1:8" x14ac:dyDescent="0.2">
      <c r="A86" s="439" t="s">
        <v>18</v>
      </c>
      <c r="B86" s="339">
        <v>16.899999999999999</v>
      </c>
      <c r="C86" s="466">
        <v>-0.37499999999999956</v>
      </c>
      <c r="E86" s="93"/>
      <c r="F86" s="225"/>
      <c r="G86" s="336"/>
      <c r="H86" s="93"/>
    </row>
    <row r="87" spans="1:8" x14ac:dyDescent="0.2">
      <c r="A87" s="441" t="s">
        <v>42</v>
      </c>
      <c r="B87" s="339">
        <v>18.2</v>
      </c>
      <c r="C87" s="466">
        <v>4.9999999999999822E-2</v>
      </c>
      <c r="E87" s="93"/>
      <c r="F87" s="225"/>
      <c r="G87" s="336"/>
      <c r="H87" s="93"/>
    </row>
    <row r="88" spans="1:8" x14ac:dyDescent="0.2">
      <c r="E88" s="93"/>
      <c r="F88" s="225"/>
      <c r="G88" s="336"/>
      <c r="H88" s="93"/>
    </row>
    <row r="89" spans="1:8" x14ac:dyDescent="0.2">
      <c r="E89" s="93"/>
      <c r="F89" s="225"/>
      <c r="G89" s="336"/>
      <c r="H89" s="93"/>
    </row>
    <row r="90" spans="1:8" x14ac:dyDescent="0.2">
      <c r="E90" s="93"/>
      <c r="F90" s="225"/>
      <c r="G90" s="336"/>
      <c r="H90" s="93"/>
    </row>
    <row r="91" spans="1:8" x14ac:dyDescent="0.2">
      <c r="E91" s="93"/>
      <c r="F91" s="225"/>
      <c r="G91" s="336"/>
      <c r="H91" s="93"/>
    </row>
    <row r="92" spans="1:8" x14ac:dyDescent="0.2">
      <c r="E92" s="93"/>
      <c r="F92" s="225"/>
      <c r="G92" s="336"/>
      <c r="H92" s="93"/>
    </row>
    <row r="93" spans="1:8" x14ac:dyDescent="0.2">
      <c r="E93" s="93"/>
      <c r="F93" s="225"/>
      <c r="G93" s="336"/>
      <c r="H93" s="93"/>
    </row>
    <row r="94" spans="1:8" x14ac:dyDescent="0.2">
      <c r="E94" s="93"/>
      <c r="F94" s="225"/>
      <c r="G94" s="336"/>
      <c r="H94" s="93"/>
    </row>
    <row r="95" spans="1:8" x14ac:dyDescent="0.2">
      <c r="E95" s="93"/>
      <c r="F95" s="225"/>
      <c r="G95" s="336"/>
      <c r="H95" s="93"/>
    </row>
    <row r="96" spans="1:8" x14ac:dyDescent="0.2">
      <c r="E96" s="93"/>
      <c r="F96" s="225"/>
      <c r="G96" s="336"/>
      <c r="H96" s="93"/>
    </row>
    <row r="97" spans="5:8" x14ac:dyDescent="0.2">
      <c r="E97" s="93"/>
      <c r="F97" s="93"/>
      <c r="G97" s="93"/>
      <c r="H97" s="93"/>
    </row>
    <row r="98" spans="5:8" x14ac:dyDescent="0.2">
      <c r="E98" s="93"/>
      <c r="F98" s="93"/>
      <c r="G98" s="93"/>
      <c r="H98" s="93"/>
    </row>
    <row r="99" spans="5:8" x14ac:dyDescent="0.2">
      <c r="E99" s="93"/>
      <c r="F99" s="93"/>
      <c r="G99" s="93"/>
      <c r="H99" s="93"/>
    </row>
    <row r="100" spans="5:8" x14ac:dyDescent="0.2">
      <c r="E100" s="93"/>
      <c r="F100" s="93"/>
      <c r="G100" s="93"/>
      <c r="H100" s="93"/>
    </row>
  </sheetData>
  <mergeCells count="2">
    <mergeCell ref="G1:Q1"/>
    <mergeCell ref="G2:Q2"/>
  </mergeCells>
  <pageMargins left="0.7" right="0.7" top="0.75" bottom="0.75" header="0.3" footer="0.3"/>
  <pageSetup paperSize="9" orientation="portrait" horizontalDpi="90" verticalDpi="90"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88"/>
  <sheetViews>
    <sheetView showGridLines="0" zoomScaleNormal="100" workbookViewId="0">
      <selection activeCell="Z47" sqref="Z47"/>
    </sheetView>
  </sheetViews>
  <sheetFormatPr defaultColWidth="8.85546875" defaultRowHeight="11.25" x14ac:dyDescent="0.2"/>
  <cols>
    <col min="1" max="1" width="18.28515625" style="84" customWidth="1"/>
    <col min="2" max="12" width="5.7109375" style="84" customWidth="1"/>
    <col min="13" max="16384" width="8.85546875" style="84"/>
  </cols>
  <sheetData>
    <row r="1" spans="1:36" s="152" customFormat="1" x14ac:dyDescent="0.2">
      <c r="A1" s="57"/>
      <c r="B1" s="57"/>
      <c r="C1" s="155"/>
      <c r="D1" s="155"/>
      <c r="E1" s="155"/>
      <c r="F1" s="155"/>
      <c r="G1" s="912" t="s">
        <v>166</v>
      </c>
      <c r="H1" s="912"/>
      <c r="I1" s="912"/>
      <c r="J1" s="912"/>
      <c r="K1" s="912"/>
      <c r="L1" s="912"/>
      <c r="M1" s="912"/>
      <c r="N1" s="912"/>
      <c r="O1" s="912"/>
      <c r="P1" s="912"/>
      <c r="Q1" s="912"/>
      <c r="R1" s="155"/>
      <c r="S1" s="155"/>
    </row>
    <row r="2" spans="1:36" s="152" customFormat="1" ht="14.45" customHeight="1" x14ac:dyDescent="0.2">
      <c r="A2" s="57"/>
      <c r="B2" s="57"/>
      <c r="C2" s="155"/>
      <c r="D2" s="155"/>
      <c r="E2" s="155"/>
      <c r="F2" s="155"/>
      <c r="G2" s="913" t="s">
        <v>444</v>
      </c>
      <c r="H2" s="914"/>
      <c r="I2" s="914"/>
      <c r="J2" s="914"/>
      <c r="K2" s="914"/>
      <c r="L2" s="914"/>
      <c r="M2" s="914"/>
      <c r="N2" s="914"/>
      <c r="O2" s="914"/>
      <c r="P2" s="914"/>
      <c r="Q2" s="915"/>
      <c r="R2" s="155"/>
      <c r="S2" s="155"/>
    </row>
    <row r="3" spans="1:36" s="152" customFormat="1" x14ac:dyDescent="0.2">
      <c r="A3" s="57"/>
      <c r="B3" s="57" t="s">
        <v>9</v>
      </c>
      <c r="C3" s="57" t="s">
        <v>4</v>
      </c>
      <c r="D3" s="57" t="s">
        <v>7</v>
      </c>
      <c r="E3" s="57" t="s">
        <v>12</v>
      </c>
      <c r="F3" s="57" t="s">
        <v>5</v>
      </c>
      <c r="G3" s="57" t="s">
        <v>78</v>
      </c>
      <c r="H3" s="57" t="s">
        <v>156</v>
      </c>
      <c r="I3" s="57" t="s">
        <v>157</v>
      </c>
      <c r="J3" s="57" t="s">
        <v>158</v>
      </c>
      <c r="K3" s="57" t="s">
        <v>159</v>
      </c>
      <c r="L3" s="57" t="s">
        <v>160</v>
      </c>
      <c r="M3" s="57" t="s">
        <v>161</v>
      </c>
      <c r="N3" s="57" t="s">
        <v>162</v>
      </c>
      <c r="O3" s="57" t="s">
        <v>163</v>
      </c>
      <c r="P3" s="57" t="s">
        <v>164</v>
      </c>
      <c r="Q3" s="57" t="s">
        <v>165</v>
      </c>
      <c r="R3" s="57" t="s">
        <v>155</v>
      </c>
      <c r="S3" s="57" t="s">
        <v>154</v>
      </c>
      <c r="U3" s="219"/>
    </row>
    <row r="4" spans="1:36" s="152" customFormat="1" x14ac:dyDescent="0.2">
      <c r="A4" s="58" t="s">
        <v>152</v>
      </c>
      <c r="B4" s="212">
        <f t="shared" ref="B4:G4" si="0">G33</f>
        <v>56.406498106754619</v>
      </c>
      <c r="C4" s="212">
        <f t="shared" si="0"/>
        <v>58.788406518223667</v>
      </c>
      <c r="D4" s="212">
        <f t="shared" si="0"/>
        <v>59.743557191824301</v>
      </c>
      <c r="E4" s="212">
        <f t="shared" si="0"/>
        <v>59.582468879668063</v>
      </c>
      <c r="F4" s="212">
        <f t="shared" si="0"/>
        <v>59.554140127388521</v>
      </c>
      <c r="G4" s="212">
        <f t="shared" si="0"/>
        <v>57.94913640690875</v>
      </c>
      <c r="H4" s="150">
        <f>G4</f>
        <v>57.94913640690875</v>
      </c>
      <c r="I4" s="150">
        <f>H4+$N$8</f>
        <v>58.930485161495689</v>
      </c>
      <c r="J4" s="150">
        <f t="shared" ref="J4:Q4" si="1">I4+$N$8</f>
        <v>59.911833916082628</v>
      </c>
      <c r="K4" s="150">
        <f t="shared" si="1"/>
        <v>60.893182670669567</v>
      </c>
      <c r="L4" s="150">
        <f t="shared" si="1"/>
        <v>61.874531425256507</v>
      </c>
      <c r="M4" s="150">
        <f t="shared" si="1"/>
        <v>62.855880179843446</v>
      </c>
      <c r="N4" s="150">
        <f t="shared" si="1"/>
        <v>63.837228934430385</v>
      </c>
      <c r="O4" s="150">
        <f t="shared" si="1"/>
        <v>64.818577689017332</v>
      </c>
      <c r="P4" s="150">
        <f t="shared" si="1"/>
        <v>65.799926443604278</v>
      </c>
      <c r="Q4" s="150">
        <f t="shared" si="1"/>
        <v>66.781275198191224</v>
      </c>
      <c r="R4" s="346">
        <f>H4+9*N8</f>
        <v>66.78127519819121</v>
      </c>
      <c r="S4" s="58">
        <f>Q4</f>
        <v>66.781275198191224</v>
      </c>
    </row>
    <row r="5" spans="1:36" s="152" customFormat="1" x14ac:dyDescent="0.2">
      <c r="A5" s="58" t="s">
        <v>153</v>
      </c>
      <c r="B5" s="205">
        <f t="shared" ref="B5:G5" si="2">G8</f>
        <v>64.12652297859205</v>
      </c>
      <c r="C5" s="205">
        <f t="shared" si="2"/>
        <v>64.64934584030695</v>
      </c>
      <c r="D5" s="205">
        <f t="shared" si="2"/>
        <v>65.791268252909347</v>
      </c>
      <c r="E5" s="205">
        <f t="shared" si="2"/>
        <v>66.550483429819209</v>
      </c>
      <c r="F5" s="205">
        <f t="shared" si="2"/>
        <v>67.182510950505787</v>
      </c>
      <c r="G5" s="205">
        <f t="shared" si="2"/>
        <v>66.105259155036705</v>
      </c>
      <c r="H5" s="150">
        <f>G5</f>
        <v>66.105259155036705</v>
      </c>
      <c r="I5" s="150">
        <f>H5+$M$8</f>
        <v>66.301192391887383</v>
      </c>
      <c r="J5" s="150">
        <f t="shared" ref="J5:Q5" si="3">I5+$M$8</f>
        <v>66.497125628738061</v>
      </c>
      <c r="K5" s="150">
        <f t="shared" si="3"/>
        <v>66.693058865588739</v>
      </c>
      <c r="L5" s="150">
        <f t="shared" si="3"/>
        <v>66.888992102439417</v>
      </c>
      <c r="M5" s="150">
        <f t="shared" si="3"/>
        <v>67.084925339290095</v>
      </c>
      <c r="N5" s="150">
        <f t="shared" si="3"/>
        <v>67.280858576140773</v>
      </c>
      <c r="O5" s="150">
        <f t="shared" si="3"/>
        <v>67.476791812991451</v>
      </c>
      <c r="P5" s="150">
        <f t="shared" si="3"/>
        <v>67.672725049842128</v>
      </c>
      <c r="Q5" s="150">
        <f t="shared" si="3"/>
        <v>67.868658286692806</v>
      </c>
      <c r="R5" s="346">
        <f>H5+9*M8</f>
        <v>67.868658286692849</v>
      </c>
      <c r="S5" s="58">
        <f>Q5</f>
        <v>67.868658286692806</v>
      </c>
    </row>
    <row r="6" spans="1:36" s="152" customFormat="1" x14ac:dyDescent="0.2">
      <c r="A6" s="246"/>
      <c r="B6" s="219"/>
      <c r="C6" s="219"/>
      <c r="D6" s="219"/>
      <c r="E6" s="219"/>
      <c r="F6" s="219"/>
      <c r="G6" s="219"/>
      <c r="H6" s="220"/>
      <c r="I6" s="221"/>
      <c r="R6" s="74"/>
      <c r="AB6" s="325"/>
    </row>
    <row r="7" spans="1:36" x14ac:dyDescent="0.2">
      <c r="A7" s="207" t="s">
        <v>55</v>
      </c>
      <c r="B7" s="207" t="s">
        <v>74</v>
      </c>
      <c r="C7" s="207" t="s">
        <v>75</v>
      </c>
      <c r="D7" s="207" t="s">
        <v>76</v>
      </c>
      <c r="E7" s="207" t="s">
        <v>77</v>
      </c>
      <c r="F7" s="207" t="s">
        <v>20</v>
      </c>
      <c r="G7" s="207" t="s">
        <v>9</v>
      </c>
      <c r="H7" s="207" t="s">
        <v>4</v>
      </c>
      <c r="I7" s="207" t="s">
        <v>7</v>
      </c>
      <c r="J7" s="207" t="s">
        <v>12</v>
      </c>
      <c r="K7" s="207" t="s">
        <v>5</v>
      </c>
      <c r="L7" s="207" t="s">
        <v>78</v>
      </c>
      <c r="M7" s="211" t="s">
        <v>402</v>
      </c>
      <c r="N7" s="211" t="s">
        <v>170</v>
      </c>
      <c r="O7" s="84" t="s">
        <v>379</v>
      </c>
    </row>
    <row r="8" spans="1:36" x14ac:dyDescent="0.2">
      <c r="A8" s="207" t="s">
        <v>79</v>
      </c>
      <c r="B8" s="209">
        <f t="shared" ref="B8:B35" si="4">(B54+B89+B124+B160)/(Q54+Q89+Q124+Q160)*100</f>
        <v>64.145926786529884</v>
      </c>
      <c r="C8" s="209">
        <f t="shared" ref="C8:C35" si="5">(C54+C89+C124+C160)/(R54+R89+R124+R160)*100</f>
        <v>63.827106186020522</v>
      </c>
      <c r="D8" s="209">
        <f t="shared" ref="D8:D35" si="6">(D54+D89+D124+D160)/(S54+S89+S124+S160)*100</f>
        <v>63.22560101894603</v>
      </c>
      <c r="E8" s="209">
        <f t="shared" ref="E8:E35" si="7">(E54+E89+E124+E160)/(T54+T89+T124+T160)*100</f>
        <v>62.821989687757295</v>
      </c>
      <c r="F8" s="209">
        <f t="shared" ref="F8:F35" si="8">(F54+F89+F124+F160)/(U54+U89+U124+U160)*100</f>
        <v>63.358625050296034</v>
      </c>
      <c r="G8" s="209">
        <f t="shared" ref="G8:G35" si="9">(G54+G89+G124+G160)/(V54+V89+V124+V160)*100</f>
        <v>64.12652297859205</v>
      </c>
      <c r="H8" s="209">
        <f t="shared" ref="H8:H35" si="10">(H54+H89+H124+H160)/(W54+W89+W124+W160)*100</f>
        <v>64.64934584030695</v>
      </c>
      <c r="I8" s="209">
        <f t="shared" ref="I8:I35" si="11">(I54+I89+I124+I160)/(X54+X89+X124+X160)*100</f>
        <v>65.791268252909347</v>
      </c>
      <c r="J8" s="209">
        <f t="shared" ref="J8:J35" si="12">(J54+J89+J124+J160)/(Y54+Y89+Y124+Y160)*100</f>
        <v>66.550483429819209</v>
      </c>
      <c r="K8" s="209">
        <f t="shared" ref="K8:K35" si="13">(K54+K89+K124+K160)/(Z54+Z89+Z124+Z160)*100</f>
        <v>67.182510950505787</v>
      </c>
      <c r="L8" s="209">
        <f t="shared" ref="L8:L35" si="14">(L54+L89+L124+L160)/(AA54+AA89+AA124+AA160)*100</f>
        <v>66.105259155036705</v>
      </c>
      <c r="M8" s="241">
        <f>(L8-B8)/10</f>
        <v>0.19593323685068215</v>
      </c>
      <c r="N8" s="241">
        <f>AVERAGE(M13,M14,M23,M26,M22)</f>
        <v>0.98134875458693982</v>
      </c>
      <c r="Q8" s="84">
        <v>2010</v>
      </c>
      <c r="R8" s="84" t="s">
        <v>402</v>
      </c>
      <c r="AB8" s="149" t="s">
        <v>404</v>
      </c>
      <c r="AC8" s="149"/>
      <c r="AD8" s="149"/>
      <c r="AE8" s="149"/>
      <c r="AF8" s="149"/>
      <c r="AG8" s="149"/>
      <c r="AH8" s="149"/>
      <c r="AI8" s="149"/>
      <c r="AJ8" s="149"/>
    </row>
    <row r="9" spans="1:36" ht="12" thickBot="1" x14ac:dyDescent="0.25">
      <c r="A9" s="207" t="s">
        <v>8</v>
      </c>
      <c r="B9" s="209">
        <f t="shared" si="4"/>
        <v>68.079318490944246</v>
      </c>
      <c r="C9" s="209">
        <f t="shared" si="5"/>
        <v>66.842142704702283</v>
      </c>
      <c r="D9" s="209">
        <f t="shared" si="6"/>
        <v>66.374186243985292</v>
      </c>
      <c r="E9" s="209">
        <f t="shared" si="7"/>
        <v>65.465952347384743</v>
      </c>
      <c r="F9" s="209">
        <f t="shared" si="8"/>
        <v>66.420534458509138</v>
      </c>
      <c r="G9" s="209">
        <f t="shared" si="9"/>
        <v>65.783385909568878</v>
      </c>
      <c r="H9" s="209">
        <f t="shared" si="10"/>
        <v>65.746242572527109</v>
      </c>
      <c r="I9" s="209">
        <f t="shared" si="11"/>
        <v>65.345357941834465</v>
      </c>
      <c r="J9" s="209">
        <f t="shared" si="12"/>
        <v>66.810675214270788</v>
      </c>
      <c r="K9" s="209">
        <f t="shared" si="13"/>
        <v>67.987486965589156</v>
      </c>
      <c r="L9" s="209">
        <f t="shared" si="14"/>
        <v>66.773140754114308</v>
      </c>
      <c r="M9" s="320">
        <f>(L9-B9)/10</f>
        <v>-0.13061777368299374</v>
      </c>
      <c r="N9" s="242"/>
      <c r="O9" s="84">
        <f>_xlfn.RANK.EQ(L9,$L$9:$L$35)</f>
        <v>18</v>
      </c>
      <c r="P9" s="323" t="s">
        <v>8</v>
      </c>
      <c r="Q9" s="322">
        <v>68.079318490944246</v>
      </c>
      <c r="R9" s="324">
        <v>-0.13061777368299374</v>
      </c>
      <c r="AB9" s="149"/>
      <c r="AC9" s="149"/>
      <c r="AD9" s="149"/>
      <c r="AE9" s="149"/>
      <c r="AF9" s="149"/>
      <c r="AG9" s="149"/>
      <c r="AH9" s="149"/>
      <c r="AI9" s="149"/>
      <c r="AJ9" s="149"/>
    </row>
    <row r="10" spans="1:36" x14ac:dyDescent="0.2">
      <c r="A10" s="207" t="s">
        <v>82</v>
      </c>
      <c r="B10" s="209">
        <f t="shared" si="4"/>
        <v>60.923994038748141</v>
      </c>
      <c r="C10" s="209">
        <f t="shared" si="5"/>
        <v>58.917775090689247</v>
      </c>
      <c r="D10" s="209">
        <f t="shared" si="6"/>
        <v>58.675659104843668</v>
      </c>
      <c r="E10" s="209">
        <f t="shared" si="7"/>
        <v>58.419635459817734</v>
      </c>
      <c r="F10" s="209">
        <f t="shared" si="8"/>
        <v>58.97001165624669</v>
      </c>
      <c r="G10" s="209">
        <f t="shared" si="9"/>
        <v>60.20685900925421</v>
      </c>
      <c r="H10" s="209">
        <f t="shared" si="10"/>
        <v>59.502743868294317</v>
      </c>
      <c r="I10" s="209">
        <f t="shared" si="11"/>
        <v>63.144508670520253</v>
      </c>
      <c r="J10" s="209">
        <f t="shared" si="12"/>
        <v>62.619502868068835</v>
      </c>
      <c r="K10" s="209">
        <f t="shared" si="13"/>
        <v>65.221662777846007</v>
      </c>
      <c r="L10" s="209">
        <f t="shared" si="14"/>
        <v>62.868666498613571</v>
      </c>
      <c r="M10" s="320">
        <f t="shared" ref="M10:M35" si="15">(L10-B10)/10</f>
        <v>0.194467245986543</v>
      </c>
      <c r="N10" s="242"/>
      <c r="O10" s="84">
        <f t="shared" ref="O10:O35" si="16">_xlfn.RANK.EQ(L10,$L$9:$L$35)</f>
        <v>20</v>
      </c>
      <c r="P10" s="323" t="s">
        <v>82</v>
      </c>
      <c r="Q10" s="322">
        <v>60.923994038748141</v>
      </c>
      <c r="R10" s="324">
        <v>0.194467245986543</v>
      </c>
      <c r="AB10" s="352" t="s">
        <v>405</v>
      </c>
      <c r="AC10" s="352"/>
      <c r="AD10" s="149"/>
      <c r="AE10" s="149"/>
      <c r="AF10" s="149"/>
      <c r="AG10" s="149"/>
      <c r="AH10" s="149"/>
      <c r="AI10" s="149"/>
      <c r="AJ10" s="149"/>
    </row>
    <row r="11" spans="1:36" x14ac:dyDescent="0.2">
      <c r="A11" s="207" t="s">
        <v>83</v>
      </c>
      <c r="B11" s="209">
        <f t="shared" si="4"/>
        <v>58.246039856923858</v>
      </c>
      <c r="C11" s="209">
        <f t="shared" si="5"/>
        <v>58.965696465696467</v>
      </c>
      <c r="D11" s="209">
        <f t="shared" si="6"/>
        <v>58.777326875245436</v>
      </c>
      <c r="E11" s="209">
        <f t="shared" si="7"/>
        <v>59.792718575604567</v>
      </c>
      <c r="F11" s="209">
        <f t="shared" si="8"/>
        <v>59.69429347826086</v>
      </c>
      <c r="G11" s="209">
        <f t="shared" si="9"/>
        <v>61.007605889330833</v>
      </c>
      <c r="H11" s="209">
        <f t="shared" si="10"/>
        <v>62.851189193073232</v>
      </c>
      <c r="I11" s="209">
        <f t="shared" si="11"/>
        <v>63.918059458659961</v>
      </c>
      <c r="J11" s="209">
        <f t="shared" si="12"/>
        <v>64.567347869026804</v>
      </c>
      <c r="K11" s="209">
        <f t="shared" si="13"/>
        <v>63.688020549544646</v>
      </c>
      <c r="L11" s="209">
        <f t="shared" si="14"/>
        <v>60.055643879173296</v>
      </c>
      <c r="M11" s="320">
        <f t="shared" si="15"/>
        <v>0.18096040222494381</v>
      </c>
      <c r="N11" s="242"/>
      <c r="O11" s="84">
        <f t="shared" si="16"/>
        <v>23</v>
      </c>
      <c r="P11" s="323" t="s">
        <v>83</v>
      </c>
      <c r="Q11" s="322">
        <v>58.246039856923858</v>
      </c>
      <c r="R11" s="324">
        <v>0.18096040222494381</v>
      </c>
      <c r="AB11" s="353" t="s">
        <v>406</v>
      </c>
      <c r="AC11" s="353">
        <v>0.14619565429811651</v>
      </c>
      <c r="AD11" s="149"/>
      <c r="AE11" s="149"/>
      <c r="AF11" s="149"/>
      <c r="AG11" s="149"/>
      <c r="AH11" s="149"/>
      <c r="AI11" s="149"/>
      <c r="AJ11" s="149"/>
    </row>
    <row r="12" spans="1:36" x14ac:dyDescent="0.2">
      <c r="A12" s="207" t="s">
        <v>16</v>
      </c>
      <c r="B12" s="209">
        <f t="shared" si="4"/>
        <v>74.589683470105513</v>
      </c>
      <c r="C12" s="209">
        <f t="shared" si="5"/>
        <v>73.033050599590524</v>
      </c>
      <c r="D12" s="209">
        <f t="shared" si="6"/>
        <v>71.849355216881591</v>
      </c>
      <c r="E12" s="209">
        <f t="shared" si="7"/>
        <v>71.09683072878633</v>
      </c>
      <c r="F12" s="209">
        <f t="shared" si="8"/>
        <v>71.004798604042449</v>
      </c>
      <c r="G12" s="209">
        <f t="shared" si="9"/>
        <v>70.623017017594449</v>
      </c>
      <c r="H12" s="209">
        <f t="shared" si="10"/>
        <v>70.161405513498082</v>
      </c>
      <c r="I12" s="209">
        <f t="shared" si="11"/>
        <v>70.153889594804468</v>
      </c>
      <c r="J12" s="209">
        <f t="shared" si="12"/>
        <v>71.680672268907557</v>
      </c>
      <c r="K12" s="209">
        <f t="shared" si="13"/>
        <v>72.445001392369804</v>
      </c>
      <c r="L12" s="209">
        <f t="shared" si="14"/>
        <v>71.325267695730759</v>
      </c>
      <c r="M12" s="320">
        <f t="shared" si="15"/>
        <v>-0.32644157743747543</v>
      </c>
      <c r="N12" s="242"/>
      <c r="O12" s="84">
        <f t="shared" si="16"/>
        <v>12</v>
      </c>
      <c r="P12" s="323" t="s">
        <v>16</v>
      </c>
      <c r="Q12" s="322">
        <v>74.589683470105513</v>
      </c>
      <c r="R12" s="324">
        <v>-0.32644157743747543</v>
      </c>
      <c r="AB12" s="353" t="s">
        <v>407</v>
      </c>
      <c r="AC12" s="353">
        <v>2.1373169335654391E-2</v>
      </c>
      <c r="AD12" s="149"/>
      <c r="AE12" s="149"/>
      <c r="AF12" s="149"/>
      <c r="AG12" s="149"/>
      <c r="AH12" s="149"/>
      <c r="AI12" s="149"/>
      <c r="AJ12" s="149"/>
    </row>
    <row r="13" spans="1:36" x14ac:dyDescent="0.2">
      <c r="A13" s="207" t="s">
        <v>84</v>
      </c>
      <c r="B13" s="209">
        <f t="shared" si="4"/>
        <v>70.471175688548783</v>
      </c>
      <c r="C13" s="209">
        <f t="shared" si="5"/>
        <v>72.31470827307372</v>
      </c>
      <c r="D13" s="209">
        <f t="shared" si="6"/>
        <v>72.231195936324426</v>
      </c>
      <c r="E13" s="209">
        <f t="shared" si="7"/>
        <v>72.729198889759928</v>
      </c>
      <c r="F13" s="209">
        <f t="shared" si="8"/>
        <v>73.05592305592306</v>
      </c>
      <c r="G13" s="209">
        <f t="shared" si="9"/>
        <v>73.566652737150022</v>
      </c>
      <c r="H13" s="209">
        <f t="shared" si="10"/>
        <v>73.417187323088328</v>
      </c>
      <c r="I13" s="209">
        <f t="shared" si="11"/>
        <v>74.066049167197235</v>
      </c>
      <c r="J13" s="209">
        <f t="shared" si="12"/>
        <v>74.804005840988395</v>
      </c>
      <c r="K13" s="209">
        <f t="shared" si="13"/>
        <v>75.45822227253548</v>
      </c>
      <c r="L13" s="209">
        <f t="shared" si="14"/>
        <v>77.446272853705821</v>
      </c>
      <c r="M13" s="320">
        <f t="shared" si="15"/>
        <v>0.69750971651570381</v>
      </c>
      <c r="N13" s="242"/>
      <c r="O13" s="84">
        <f t="shared" si="16"/>
        <v>2</v>
      </c>
      <c r="P13" s="323" t="s">
        <v>84</v>
      </c>
      <c r="Q13" s="322">
        <v>70.471175688548783</v>
      </c>
      <c r="R13" s="324">
        <v>0.69750971651570381</v>
      </c>
      <c r="AB13" s="353" t="s">
        <v>408</v>
      </c>
      <c r="AC13" s="353">
        <v>-1.7771903890919438E-2</v>
      </c>
      <c r="AD13" s="149"/>
      <c r="AE13" s="149"/>
      <c r="AF13" s="149"/>
      <c r="AG13" s="149"/>
      <c r="AH13" s="149"/>
      <c r="AI13" s="149"/>
      <c r="AJ13" s="149"/>
    </row>
    <row r="14" spans="1:36" x14ac:dyDescent="0.2">
      <c r="A14" s="207" t="s">
        <v>17</v>
      </c>
      <c r="B14" s="209">
        <f t="shared" si="4"/>
        <v>61.105150214592271</v>
      </c>
      <c r="C14" s="209">
        <f t="shared" si="5"/>
        <v>63.385613845321799</v>
      </c>
      <c r="D14" s="209">
        <f t="shared" si="6"/>
        <v>63.481603514552432</v>
      </c>
      <c r="E14" s="209">
        <f t="shared" si="7"/>
        <v>63.590883824346854</v>
      </c>
      <c r="F14" s="209">
        <f t="shared" si="8"/>
        <v>65.38678712591755</v>
      </c>
      <c r="G14" s="209">
        <f t="shared" si="9"/>
        <v>67.491369390103571</v>
      </c>
      <c r="H14" s="209">
        <f t="shared" si="10"/>
        <v>65.72090330052113</v>
      </c>
      <c r="I14" s="209">
        <f t="shared" si="11"/>
        <v>69.92348440258975</v>
      </c>
      <c r="J14" s="209">
        <f t="shared" si="12"/>
        <v>70.900417412045329</v>
      </c>
      <c r="K14" s="209">
        <f t="shared" si="13"/>
        <v>69.34218467109234</v>
      </c>
      <c r="L14" s="209">
        <f t="shared" si="14"/>
        <v>67.911818738518065</v>
      </c>
      <c r="M14" s="320">
        <f t="shared" si="15"/>
        <v>0.6806668523925794</v>
      </c>
      <c r="N14" s="242"/>
      <c r="O14" s="84">
        <f t="shared" si="16"/>
        <v>15</v>
      </c>
      <c r="P14" s="323" t="s">
        <v>17</v>
      </c>
      <c r="Q14" s="322">
        <v>61.105150214592271</v>
      </c>
      <c r="R14" s="324">
        <v>0.6806668523925794</v>
      </c>
      <c r="AB14" s="353" t="s">
        <v>409</v>
      </c>
      <c r="AC14" s="353">
        <v>0.46209725164078203</v>
      </c>
      <c r="AD14" s="149"/>
      <c r="AE14" s="149"/>
      <c r="AF14" s="149"/>
      <c r="AG14" s="149"/>
      <c r="AH14" s="149"/>
      <c r="AI14" s="149"/>
      <c r="AJ14" s="149"/>
    </row>
    <row r="15" spans="1:36" ht="12" thickBot="1" x14ac:dyDescent="0.25">
      <c r="A15" s="207" t="s">
        <v>25</v>
      </c>
      <c r="B15" s="209">
        <f t="shared" si="4"/>
        <v>66.094950603732158</v>
      </c>
      <c r="C15" s="209">
        <f t="shared" si="5"/>
        <v>65.037698966769071</v>
      </c>
      <c r="D15" s="209">
        <f t="shared" si="6"/>
        <v>65.121569742641839</v>
      </c>
      <c r="E15" s="209">
        <f t="shared" si="7"/>
        <v>66.661835048557748</v>
      </c>
      <c r="F15" s="209">
        <f t="shared" si="8"/>
        <v>68.145102070788667</v>
      </c>
      <c r="G15" s="209">
        <f t="shared" si="9"/>
        <v>69.084986674563226</v>
      </c>
      <c r="H15" s="209">
        <f t="shared" si="10"/>
        <v>71.188207266229881</v>
      </c>
      <c r="I15" s="209">
        <f t="shared" si="11"/>
        <v>72.147349505840054</v>
      </c>
      <c r="J15" s="209">
        <f t="shared" si="12"/>
        <v>72.637263726372652</v>
      </c>
      <c r="K15" s="209">
        <f t="shared" si="13"/>
        <v>72.490985576923066</v>
      </c>
      <c r="L15" s="209">
        <f t="shared" si="14"/>
        <v>69.026013309134896</v>
      </c>
      <c r="M15" s="320">
        <f t="shared" si="15"/>
        <v>0.29310627054027377</v>
      </c>
      <c r="N15" s="242"/>
      <c r="O15" s="84">
        <f t="shared" si="16"/>
        <v>14</v>
      </c>
      <c r="P15" s="323" t="s">
        <v>25</v>
      </c>
      <c r="Q15" s="322">
        <v>66.094950603732158</v>
      </c>
      <c r="R15" s="324">
        <v>0.29310627054027377</v>
      </c>
      <c r="AB15" s="354" t="s">
        <v>410</v>
      </c>
      <c r="AC15" s="354">
        <v>27</v>
      </c>
      <c r="AD15" s="149"/>
      <c r="AE15" s="149"/>
      <c r="AF15" s="149"/>
      <c r="AG15" s="149"/>
      <c r="AH15" s="149"/>
      <c r="AI15" s="149"/>
      <c r="AJ15" s="149"/>
    </row>
    <row r="16" spans="1:36" x14ac:dyDescent="0.2">
      <c r="A16" s="207" t="s">
        <v>22</v>
      </c>
      <c r="B16" s="209">
        <f t="shared" si="4"/>
        <v>55.414309484193012</v>
      </c>
      <c r="C16" s="209">
        <f t="shared" si="5"/>
        <v>51.025675859258257</v>
      </c>
      <c r="D16" s="209">
        <f t="shared" si="6"/>
        <v>47.331656887398708</v>
      </c>
      <c r="E16" s="209">
        <f t="shared" si="7"/>
        <v>44.757365684575376</v>
      </c>
      <c r="F16" s="209">
        <f t="shared" si="8"/>
        <v>46.382134724160721</v>
      </c>
      <c r="G16" s="209">
        <f t="shared" si="9"/>
        <v>48.713110423428176</v>
      </c>
      <c r="H16" s="209">
        <f t="shared" si="10"/>
        <v>48.050431940228805</v>
      </c>
      <c r="I16" s="209">
        <f t="shared" si="11"/>
        <v>49.472598937267023</v>
      </c>
      <c r="J16" s="209">
        <f t="shared" si="12"/>
        <v>50.408697073728945</v>
      </c>
      <c r="K16" s="209">
        <f t="shared" si="13"/>
        <v>52.793720459149228</v>
      </c>
      <c r="L16" s="209">
        <f t="shared" si="14"/>
        <v>52.678257815244109</v>
      </c>
      <c r="M16" s="320">
        <f t="shared" si="15"/>
        <v>-0.27360516689489034</v>
      </c>
      <c r="N16" s="242"/>
      <c r="O16" s="84">
        <f t="shared" si="16"/>
        <v>26</v>
      </c>
      <c r="P16" s="323" t="s">
        <v>22</v>
      </c>
      <c r="Q16" s="322">
        <v>55.414309484193012</v>
      </c>
      <c r="R16" s="324">
        <v>-0.27360516689489034</v>
      </c>
      <c r="AB16" s="149"/>
      <c r="AC16" s="149"/>
      <c r="AD16" s="149"/>
      <c r="AE16" s="149"/>
      <c r="AF16" s="149"/>
      <c r="AG16" s="149"/>
      <c r="AH16" s="149"/>
      <c r="AI16" s="149"/>
      <c r="AJ16" s="149"/>
    </row>
    <row r="17" spans="1:36" ht="12" thickBot="1" x14ac:dyDescent="0.25">
      <c r="A17" s="207" t="s">
        <v>41</v>
      </c>
      <c r="B17" s="209">
        <f t="shared" si="4"/>
        <v>61.475783559588763</v>
      </c>
      <c r="C17" s="209">
        <f t="shared" si="5"/>
        <v>60.39421419470883</v>
      </c>
      <c r="D17" s="209">
        <f t="shared" si="6"/>
        <v>57.817847003759695</v>
      </c>
      <c r="E17" s="209">
        <f t="shared" si="7"/>
        <v>56.1920902165133</v>
      </c>
      <c r="F17" s="209">
        <f t="shared" si="8"/>
        <v>57.348339640569449</v>
      </c>
      <c r="G17" s="209">
        <f t="shared" si="9"/>
        <v>58.81965885508933</v>
      </c>
      <c r="H17" s="209">
        <f t="shared" si="10"/>
        <v>59.781548324158592</v>
      </c>
      <c r="I17" s="209">
        <f t="shared" si="11"/>
        <v>61.698214285714279</v>
      </c>
      <c r="J17" s="209">
        <f t="shared" si="12"/>
        <v>62.437431991294886</v>
      </c>
      <c r="K17" s="209">
        <f t="shared" si="13"/>
        <v>62.990079437712787</v>
      </c>
      <c r="L17" s="209">
        <f t="shared" si="14"/>
        <v>58.590332761198162</v>
      </c>
      <c r="M17" s="320">
        <f t="shared" si="15"/>
        <v>-0.28854507983906003</v>
      </c>
      <c r="N17" s="242"/>
      <c r="O17" s="84">
        <f t="shared" si="16"/>
        <v>24</v>
      </c>
      <c r="P17" s="323" t="s">
        <v>41</v>
      </c>
      <c r="Q17" s="322">
        <v>61.475783559588763</v>
      </c>
      <c r="R17" s="324">
        <v>-0.28854507983906003</v>
      </c>
      <c r="AB17" s="149" t="s">
        <v>411</v>
      </c>
      <c r="AC17" s="149"/>
      <c r="AD17" s="149"/>
      <c r="AE17" s="149"/>
      <c r="AF17" s="149"/>
      <c r="AG17" s="149"/>
      <c r="AH17" s="149"/>
      <c r="AI17" s="149"/>
      <c r="AJ17" s="149"/>
    </row>
    <row r="18" spans="1:36" x14ac:dyDescent="0.2">
      <c r="A18" s="207" t="s">
        <v>19</v>
      </c>
      <c r="B18" s="209">
        <f t="shared" si="4"/>
        <v>67.84077384720571</v>
      </c>
      <c r="C18" s="209">
        <f t="shared" si="5"/>
        <v>66.734932709186651</v>
      </c>
      <c r="D18" s="209">
        <f t="shared" si="6"/>
        <v>66.599239524254571</v>
      </c>
      <c r="E18" s="209">
        <f t="shared" si="7"/>
        <v>66.8341967576484</v>
      </c>
      <c r="F18" s="209">
        <f t="shared" si="8"/>
        <v>65.920670264558254</v>
      </c>
      <c r="G18" s="209">
        <f t="shared" si="9"/>
        <v>66.053726825577002</v>
      </c>
      <c r="H18" s="209">
        <f t="shared" si="10"/>
        <v>65.911270378034615</v>
      </c>
      <c r="I18" s="209">
        <f t="shared" si="11"/>
        <v>66.626693091303849</v>
      </c>
      <c r="J18" s="209">
        <f t="shared" si="12"/>
        <v>67.771960442117518</v>
      </c>
      <c r="K18" s="209">
        <f t="shared" si="13"/>
        <v>68.41625752897707</v>
      </c>
      <c r="L18" s="209">
        <f t="shared" si="14"/>
        <v>67.323957950265665</v>
      </c>
      <c r="M18" s="320">
        <f t="shared" si="15"/>
        <v>-5.1681589694004514E-2</v>
      </c>
      <c r="N18" s="242"/>
      <c r="O18" s="84">
        <f t="shared" si="16"/>
        <v>17</v>
      </c>
      <c r="P18" s="323" t="s">
        <v>19</v>
      </c>
      <c r="Q18" s="322">
        <v>67.84077384720571</v>
      </c>
      <c r="R18" s="324">
        <v>-5.1681589694004514E-2</v>
      </c>
      <c r="AB18" s="355"/>
      <c r="AC18" s="355" t="s">
        <v>415</v>
      </c>
      <c r="AD18" s="355" t="s">
        <v>416</v>
      </c>
      <c r="AE18" s="355" t="s">
        <v>417</v>
      </c>
      <c r="AF18" s="355" t="s">
        <v>418</v>
      </c>
      <c r="AG18" s="355" t="s">
        <v>419</v>
      </c>
      <c r="AH18" s="149"/>
      <c r="AI18" s="149"/>
      <c r="AJ18" s="149"/>
    </row>
    <row r="19" spans="1:36" x14ac:dyDescent="0.2">
      <c r="A19" s="207" t="s">
        <v>85</v>
      </c>
      <c r="B19" s="209">
        <f t="shared" si="4"/>
        <v>61.678045274883218</v>
      </c>
      <c r="C19" s="209">
        <f t="shared" si="5"/>
        <v>57.573569236324239</v>
      </c>
      <c r="D19" s="209">
        <f t="shared" si="6"/>
        <v>55.820732373838581</v>
      </c>
      <c r="E19" s="209">
        <f t="shared" si="7"/>
        <v>56.626284875183565</v>
      </c>
      <c r="F19" s="209">
        <f t="shared" si="8"/>
        <v>59.454949944382662</v>
      </c>
      <c r="G19" s="209">
        <f t="shared" si="9"/>
        <v>59.394964299135665</v>
      </c>
      <c r="H19" s="209">
        <f t="shared" si="10"/>
        <v>62.240821761460907</v>
      </c>
      <c r="I19" s="209">
        <f t="shared" si="11"/>
        <v>64.355863662622767</v>
      </c>
      <c r="J19" s="209">
        <f t="shared" si="12"/>
        <v>64.379021251705979</v>
      </c>
      <c r="K19" s="209">
        <f t="shared" si="13"/>
        <v>66.798262929332807</v>
      </c>
      <c r="L19" s="209">
        <f t="shared" si="14"/>
        <v>65.028959456760532</v>
      </c>
      <c r="M19" s="320">
        <f t="shared" si="15"/>
        <v>0.33509141818773147</v>
      </c>
      <c r="N19" s="242"/>
      <c r="O19" s="84">
        <f t="shared" si="16"/>
        <v>19</v>
      </c>
      <c r="P19" s="323" t="s">
        <v>85</v>
      </c>
      <c r="Q19" s="322">
        <v>61.678045274883218</v>
      </c>
      <c r="R19" s="324">
        <v>0.33509141818773147</v>
      </c>
      <c r="AB19" s="353" t="s">
        <v>412</v>
      </c>
      <c r="AC19" s="353">
        <v>1</v>
      </c>
      <c r="AD19" s="353">
        <v>0.11658927128415542</v>
      </c>
      <c r="AE19" s="353">
        <v>0.11658927128415542</v>
      </c>
      <c r="AF19" s="353">
        <v>0.54599896165592332</v>
      </c>
      <c r="AG19" s="353">
        <v>0.46683852108330581</v>
      </c>
      <c r="AH19" s="149"/>
      <c r="AI19" s="149"/>
      <c r="AJ19" s="149"/>
    </row>
    <row r="20" spans="1:36" x14ac:dyDescent="0.2">
      <c r="A20" s="207" t="s">
        <v>27</v>
      </c>
      <c r="B20" s="209">
        <f t="shared" si="4"/>
        <v>52.33553758200069</v>
      </c>
      <c r="C20" s="209">
        <f t="shared" si="5"/>
        <v>52.132106465097024</v>
      </c>
      <c r="D20" s="209">
        <f t="shared" si="6"/>
        <v>51.34552553448205</v>
      </c>
      <c r="E20" s="209">
        <f t="shared" si="7"/>
        <v>49.411748536243437</v>
      </c>
      <c r="F20" s="209">
        <f t="shared" si="8"/>
        <v>48.443201677735054</v>
      </c>
      <c r="G20" s="209">
        <f t="shared" si="9"/>
        <v>47.996973331049055</v>
      </c>
      <c r="H20" s="209">
        <f t="shared" si="10"/>
        <v>48.659854014598544</v>
      </c>
      <c r="I20" s="209">
        <f t="shared" si="11"/>
        <v>49.402622197694029</v>
      </c>
      <c r="J20" s="209">
        <f t="shared" si="12"/>
        <v>49.805524324652836</v>
      </c>
      <c r="K20" s="209">
        <f t="shared" si="13"/>
        <v>50.260697868139324</v>
      </c>
      <c r="L20" s="209">
        <f t="shared" si="14"/>
        <v>48.045190324395271</v>
      </c>
      <c r="M20" s="320">
        <f t="shared" si="15"/>
        <v>-0.42903472576054186</v>
      </c>
      <c r="N20" s="242"/>
      <c r="O20" s="84">
        <f t="shared" si="16"/>
        <v>27</v>
      </c>
      <c r="P20" s="323" t="s">
        <v>27</v>
      </c>
      <c r="Q20" s="322">
        <v>52.33553758200069</v>
      </c>
      <c r="R20" s="324">
        <v>-0.42903472576054186</v>
      </c>
      <c r="AB20" s="353" t="s">
        <v>413</v>
      </c>
      <c r="AC20" s="353">
        <v>25</v>
      </c>
      <c r="AD20" s="353">
        <v>5.3383467493491059</v>
      </c>
      <c r="AE20" s="353">
        <v>0.21353386997396423</v>
      </c>
      <c r="AF20" s="353"/>
      <c r="AG20" s="353"/>
      <c r="AH20" s="149"/>
      <c r="AI20" s="149"/>
      <c r="AJ20" s="149"/>
    </row>
    <row r="21" spans="1:36" ht="12" thickBot="1" x14ac:dyDescent="0.25">
      <c r="A21" s="207" t="s">
        <v>86</v>
      </c>
      <c r="B21" s="209">
        <f t="shared" si="4"/>
        <v>75.748273215656155</v>
      </c>
      <c r="C21" s="209">
        <f t="shared" si="5"/>
        <v>73.75</v>
      </c>
      <c r="D21" s="209">
        <f t="shared" si="6"/>
        <v>69.436416184971108</v>
      </c>
      <c r="E21" s="209">
        <f t="shared" si="7"/>
        <v>67.150108774474248</v>
      </c>
      <c r="F21" s="209">
        <f t="shared" si="8"/>
        <v>70.044052863436136</v>
      </c>
      <c r="G21" s="209">
        <f t="shared" si="9"/>
        <v>68.465045592705167</v>
      </c>
      <c r="H21" s="209">
        <f t="shared" si="10"/>
        <v>67.840735068912707</v>
      </c>
      <c r="I21" s="209">
        <f t="shared" si="11"/>
        <v>70.142535633908494</v>
      </c>
      <c r="J21" s="209">
        <f t="shared" si="12"/>
        <v>71.952131637995521</v>
      </c>
      <c r="K21" s="209">
        <f t="shared" si="13"/>
        <v>73.719376391982181</v>
      </c>
      <c r="L21" s="209">
        <f t="shared" si="14"/>
        <v>73.599999999999994</v>
      </c>
      <c r="M21" s="320">
        <f t="shared" si="15"/>
        <v>-0.2148273215656161</v>
      </c>
      <c r="N21" s="242"/>
      <c r="O21" s="84">
        <f t="shared" si="16"/>
        <v>8</v>
      </c>
      <c r="P21" s="323" t="s">
        <v>86</v>
      </c>
      <c r="Q21" s="322">
        <v>75.748273215656155</v>
      </c>
      <c r="R21" s="324">
        <v>-0.2148273215656161</v>
      </c>
      <c r="AB21" s="354" t="s">
        <v>0</v>
      </c>
      <c r="AC21" s="354">
        <v>26</v>
      </c>
      <c r="AD21" s="354">
        <v>5.4549360206332613</v>
      </c>
      <c r="AE21" s="354"/>
      <c r="AF21" s="354"/>
      <c r="AG21" s="354"/>
      <c r="AH21" s="149"/>
      <c r="AI21" s="149"/>
      <c r="AJ21" s="149"/>
    </row>
    <row r="22" spans="1:36" ht="12" thickBot="1" x14ac:dyDescent="0.25">
      <c r="A22" s="207" t="s">
        <v>30</v>
      </c>
      <c r="B22" s="209">
        <f t="shared" si="4"/>
        <v>63.291567897053845</v>
      </c>
      <c r="C22" s="209">
        <f t="shared" si="5"/>
        <v>63.242487770789658</v>
      </c>
      <c r="D22" s="209">
        <f t="shared" si="6"/>
        <v>65.517241379310349</v>
      </c>
      <c r="E22" s="209">
        <f t="shared" si="7"/>
        <v>66.299963329666312</v>
      </c>
      <c r="F22" s="209">
        <f t="shared" si="8"/>
        <v>66.184310738766172</v>
      </c>
      <c r="G22" s="209">
        <f t="shared" si="9"/>
        <v>69.999999999999986</v>
      </c>
      <c r="H22" s="209">
        <f t="shared" si="10"/>
        <v>71.38237671786581</v>
      </c>
      <c r="I22" s="209">
        <f t="shared" si="11"/>
        <v>71.458420392812357</v>
      </c>
      <c r="J22" s="209">
        <f t="shared" si="12"/>
        <v>73.195876288659775</v>
      </c>
      <c r="K22" s="209">
        <f t="shared" si="13"/>
        <v>74.251760563380273</v>
      </c>
      <c r="L22" s="209">
        <f t="shared" si="14"/>
        <v>72.95229522952296</v>
      </c>
      <c r="M22" s="320">
        <f t="shared" si="15"/>
        <v>0.96607273324691145</v>
      </c>
      <c r="N22" s="242"/>
      <c r="O22" s="84">
        <f t="shared" si="16"/>
        <v>9</v>
      </c>
      <c r="P22" s="323" t="s">
        <v>30</v>
      </c>
      <c r="Q22" s="322">
        <v>63.291567897053845</v>
      </c>
      <c r="R22" s="324">
        <v>0.96607273324691145</v>
      </c>
      <c r="AB22" s="149"/>
      <c r="AC22" s="149"/>
      <c r="AD22" s="149"/>
      <c r="AE22" s="149"/>
      <c r="AF22" s="149"/>
      <c r="AG22" s="149"/>
      <c r="AH22" s="149"/>
      <c r="AI22" s="149"/>
      <c r="AJ22" s="149"/>
    </row>
    <row r="23" spans="1:36" x14ac:dyDescent="0.2">
      <c r="A23" s="207" t="s">
        <v>31</v>
      </c>
      <c r="B23" s="209">
        <f t="shared" si="4"/>
        <v>64.733286745865357</v>
      </c>
      <c r="C23" s="209">
        <f t="shared" si="5"/>
        <v>65.474691513472678</v>
      </c>
      <c r="D23" s="209">
        <f t="shared" si="6"/>
        <v>67.2858617131063</v>
      </c>
      <c r="E23" s="209">
        <f t="shared" si="7"/>
        <v>67.835645119078762</v>
      </c>
      <c r="F23" s="209">
        <f t="shared" si="8"/>
        <v>69.336870026525204</v>
      </c>
      <c r="G23" s="209">
        <f t="shared" si="9"/>
        <v>70.800754920463746</v>
      </c>
      <c r="H23" s="209">
        <f t="shared" si="10"/>
        <v>73.800330943188101</v>
      </c>
      <c r="I23" s="209">
        <f t="shared" si="11"/>
        <v>74.863701578192249</v>
      </c>
      <c r="J23" s="209">
        <f t="shared" si="12"/>
        <v>75.243147656940749</v>
      </c>
      <c r="K23" s="209">
        <f t="shared" si="13"/>
        <v>76.032315978456012</v>
      </c>
      <c r="L23" s="209">
        <f t="shared" si="14"/>
        <v>74.653822998193846</v>
      </c>
      <c r="M23" s="320">
        <f t="shared" si="15"/>
        <v>0.9920536252328489</v>
      </c>
      <c r="N23" s="242"/>
      <c r="O23" s="84">
        <f t="shared" si="16"/>
        <v>5</v>
      </c>
      <c r="P23" s="323" t="s">
        <v>31</v>
      </c>
      <c r="Q23" s="322">
        <v>64.733286745865357</v>
      </c>
      <c r="R23" s="324">
        <v>0.9920536252328489</v>
      </c>
      <c r="AB23" s="355"/>
      <c r="AC23" s="355" t="s">
        <v>420</v>
      </c>
      <c r="AD23" s="355" t="s">
        <v>409</v>
      </c>
      <c r="AE23" s="355" t="s">
        <v>421</v>
      </c>
      <c r="AF23" s="355" t="s">
        <v>422</v>
      </c>
      <c r="AG23" s="355" t="s">
        <v>423</v>
      </c>
      <c r="AH23" s="355" t="s">
        <v>424</v>
      </c>
      <c r="AI23" s="355" t="s">
        <v>425</v>
      </c>
      <c r="AJ23" s="355" t="s">
        <v>426</v>
      </c>
    </row>
    <row r="24" spans="1:36" x14ac:dyDescent="0.2">
      <c r="A24" s="207" t="s">
        <v>32</v>
      </c>
      <c r="B24" s="209">
        <f t="shared" si="4"/>
        <v>67.681159420289859</v>
      </c>
      <c r="C24" s="209">
        <f t="shared" si="5"/>
        <v>67.478510028653275</v>
      </c>
      <c r="D24" s="209">
        <f t="shared" si="6"/>
        <v>68.603042876901782</v>
      </c>
      <c r="E24" s="209">
        <f t="shared" si="7"/>
        <v>68.54395604395603</v>
      </c>
      <c r="F24" s="209">
        <f t="shared" si="8"/>
        <v>71.21621621621621</v>
      </c>
      <c r="G24" s="209">
        <f t="shared" si="9"/>
        <v>72.075471698113205</v>
      </c>
      <c r="H24" s="209">
        <f t="shared" si="10"/>
        <v>71.515892420537895</v>
      </c>
      <c r="I24" s="209">
        <f t="shared" si="11"/>
        <v>73.546856465005916</v>
      </c>
      <c r="J24" s="209">
        <f t="shared" si="12"/>
        <v>73.726851851851848</v>
      </c>
      <c r="K24" s="209">
        <f t="shared" si="13"/>
        <v>74.943310657596356</v>
      </c>
      <c r="L24" s="209">
        <f t="shared" si="14"/>
        <v>71.98228128460687</v>
      </c>
      <c r="M24" s="320">
        <f t="shared" si="15"/>
        <v>0.43011218643170113</v>
      </c>
      <c r="N24" s="242"/>
      <c r="O24" s="84">
        <f t="shared" si="16"/>
        <v>11</v>
      </c>
      <c r="P24" s="323" t="s">
        <v>32</v>
      </c>
      <c r="Q24" s="322">
        <v>67.681159420289859</v>
      </c>
      <c r="R24" s="324">
        <v>0.43011218643170113</v>
      </c>
      <c r="AB24" s="353" t="s">
        <v>414</v>
      </c>
      <c r="AC24" s="353">
        <v>0.86696321958062827</v>
      </c>
      <c r="AD24" s="353">
        <v>0.84400424536728302</v>
      </c>
      <c r="AE24" s="353">
        <v>1.0272024392523693</v>
      </c>
      <c r="AF24" s="353">
        <v>0.31416186170867444</v>
      </c>
      <c r="AG24" s="353">
        <v>-0.87129606244074487</v>
      </c>
      <c r="AH24" s="353">
        <v>2.6052225016020012</v>
      </c>
      <c r="AI24" s="353">
        <v>-0.87129606244074487</v>
      </c>
      <c r="AJ24" s="353">
        <v>2.6052225016020012</v>
      </c>
    </row>
    <row r="25" spans="1:36" ht="12" thickBot="1" x14ac:dyDescent="0.25">
      <c r="A25" s="207" t="s">
        <v>23</v>
      </c>
      <c r="B25" s="209">
        <f t="shared" si="4"/>
        <v>54.713998275366485</v>
      </c>
      <c r="C25" s="209">
        <f t="shared" si="5"/>
        <v>54.430012335824685</v>
      </c>
      <c r="D25" s="209">
        <f t="shared" si="6"/>
        <v>56.080093539900624</v>
      </c>
      <c r="E25" s="209">
        <f t="shared" si="7"/>
        <v>56.983693647162994</v>
      </c>
      <c r="F25" s="209">
        <f t="shared" si="8"/>
        <v>60.01951365956171</v>
      </c>
      <c r="G25" s="209">
        <f t="shared" si="9"/>
        <v>61.367310801447374</v>
      </c>
      <c r="H25" s="209">
        <f t="shared" si="10"/>
        <v>62.950949367088619</v>
      </c>
      <c r="I25" s="209">
        <f t="shared" si="11"/>
        <v>63.514944213698179</v>
      </c>
      <c r="J25" s="209">
        <f t="shared" si="12"/>
        <v>63.216189207195207</v>
      </c>
      <c r="K25" s="209">
        <f t="shared" si="13"/>
        <v>64.094728800611151</v>
      </c>
      <c r="L25" s="209">
        <f t="shared" si="14"/>
        <v>61.485379108082462</v>
      </c>
      <c r="M25" s="320">
        <f t="shared" si="15"/>
        <v>0.67713808327159764</v>
      </c>
      <c r="N25" s="242"/>
      <c r="O25" s="84">
        <f t="shared" si="16"/>
        <v>22</v>
      </c>
      <c r="P25" s="323" t="s">
        <v>23</v>
      </c>
      <c r="Q25" s="322">
        <v>54.713998275366485</v>
      </c>
      <c r="R25" s="324">
        <v>0.67713808327159764</v>
      </c>
      <c r="AB25" s="354">
        <v>2010</v>
      </c>
      <c r="AC25" s="354">
        <v>-9.4857397950591678E-3</v>
      </c>
      <c r="AD25" s="354">
        <v>1.283734754135612E-2</v>
      </c>
      <c r="AE25" s="354">
        <v>-0.73891742546506667</v>
      </c>
      <c r="AF25" s="354">
        <v>0.46683852108330615</v>
      </c>
      <c r="AG25" s="354">
        <v>-3.5924751971574853E-2</v>
      </c>
      <c r="AH25" s="354">
        <v>1.6953272381456521E-2</v>
      </c>
      <c r="AI25" s="354">
        <v>-3.5924751971574853E-2</v>
      </c>
      <c r="AJ25" s="354">
        <v>1.6953272381456521E-2</v>
      </c>
    </row>
    <row r="26" spans="1:36" x14ac:dyDescent="0.2">
      <c r="A26" s="207" t="s">
        <v>87</v>
      </c>
      <c r="B26" s="209">
        <f t="shared" si="4"/>
        <v>61.23893805309735</v>
      </c>
      <c r="C26" s="209">
        <f t="shared" si="5"/>
        <v>64.499121265377852</v>
      </c>
      <c r="D26" s="209">
        <f t="shared" si="6"/>
        <v>66.49395509499135</v>
      </c>
      <c r="E26" s="209">
        <f t="shared" si="7"/>
        <v>70.219966159052461</v>
      </c>
      <c r="F26" s="209">
        <f t="shared" si="8"/>
        <v>71.147540983606575</v>
      </c>
      <c r="G26" s="209">
        <f t="shared" si="9"/>
        <v>70.429252782193956</v>
      </c>
      <c r="H26" s="209">
        <f t="shared" si="10"/>
        <v>72.110939907550076</v>
      </c>
      <c r="I26" s="209">
        <f t="shared" si="11"/>
        <v>74.002954209748879</v>
      </c>
      <c r="J26" s="209">
        <f t="shared" si="12"/>
        <v>76.437587657784036</v>
      </c>
      <c r="K26" s="209">
        <f t="shared" si="13"/>
        <v>76.439089692101732</v>
      </c>
      <c r="L26" s="209">
        <f t="shared" si="14"/>
        <v>76.943346508563906</v>
      </c>
      <c r="M26" s="320">
        <f>(L26-B26)/10</f>
        <v>1.5704408455466556</v>
      </c>
      <c r="N26" s="243"/>
      <c r="O26" s="319">
        <f t="shared" si="16"/>
        <v>3</v>
      </c>
      <c r="P26" s="323" t="s">
        <v>87</v>
      </c>
      <c r="Q26" s="322">
        <v>61.23893805309735</v>
      </c>
      <c r="R26" s="324">
        <v>1.5704408455466556</v>
      </c>
      <c r="AB26" s="149"/>
      <c r="AC26" s="149"/>
      <c r="AD26" s="149"/>
      <c r="AE26" s="149"/>
      <c r="AF26" s="149"/>
      <c r="AG26" s="149"/>
      <c r="AH26" s="149"/>
      <c r="AI26" s="149"/>
      <c r="AJ26" s="149"/>
    </row>
    <row r="27" spans="1:36" x14ac:dyDescent="0.2">
      <c r="A27" s="207" t="s">
        <v>34</v>
      </c>
      <c r="B27" s="209">
        <f t="shared" si="4"/>
        <v>78.160194174757279</v>
      </c>
      <c r="C27" s="209">
        <f t="shared" si="5"/>
        <v>78.20042101140649</v>
      </c>
      <c r="D27" s="209">
        <f t="shared" si="6"/>
        <v>77.76362210897689</v>
      </c>
      <c r="E27" s="209">
        <f t="shared" si="7"/>
        <v>76.752136752136764</v>
      </c>
      <c r="F27" s="209">
        <f t="shared" si="8"/>
        <v>75.625152923905077</v>
      </c>
      <c r="G27" s="209">
        <f t="shared" si="9"/>
        <v>76.590218563167696</v>
      </c>
      <c r="H27" s="209">
        <f t="shared" si="10"/>
        <v>76.682855755220984</v>
      </c>
      <c r="I27" s="209">
        <f t="shared" si="11"/>
        <v>77.590338349468027</v>
      </c>
      <c r="J27" s="209">
        <f t="shared" si="12"/>
        <v>79.010060744115407</v>
      </c>
      <c r="K27" s="209">
        <f t="shared" si="13"/>
        <v>79.721856793835755</v>
      </c>
      <c r="L27" s="209">
        <f t="shared" si="14"/>
        <v>79.477282239687469</v>
      </c>
      <c r="M27" s="320">
        <f t="shared" si="15"/>
        <v>0.13170880649301892</v>
      </c>
      <c r="N27" s="242"/>
      <c r="O27" s="84">
        <f t="shared" si="16"/>
        <v>1</v>
      </c>
      <c r="P27" s="323" t="s">
        <v>34</v>
      </c>
      <c r="Q27" s="322">
        <v>78.160194174757279</v>
      </c>
      <c r="R27" s="324">
        <v>0.13170880649301892</v>
      </c>
      <c r="AB27" s="356"/>
      <c r="AC27" s="356" t="s">
        <v>442</v>
      </c>
      <c r="AD27" s="149"/>
      <c r="AE27" s="149"/>
      <c r="AF27" s="149"/>
      <c r="AG27" s="149"/>
      <c r="AH27" s="149"/>
      <c r="AI27" s="149"/>
      <c r="AJ27" s="149"/>
    </row>
    <row r="28" spans="1:36" x14ac:dyDescent="0.2">
      <c r="A28" s="207" t="s">
        <v>6</v>
      </c>
      <c r="B28" s="209">
        <f t="shared" si="4"/>
        <v>74.889543446244474</v>
      </c>
      <c r="C28" s="209">
        <f t="shared" si="5"/>
        <v>75.72869436476357</v>
      </c>
      <c r="D28" s="209">
        <f t="shared" si="6"/>
        <v>76.386702472451162</v>
      </c>
      <c r="E28" s="209">
        <f t="shared" si="7"/>
        <v>75.994841562269727</v>
      </c>
      <c r="F28" s="209">
        <f t="shared" si="8"/>
        <v>75.903284671532859</v>
      </c>
      <c r="G28" s="209">
        <f t="shared" si="9"/>
        <v>75.547115210707176</v>
      </c>
      <c r="H28" s="209">
        <f t="shared" si="10"/>
        <v>76.428125835487037</v>
      </c>
      <c r="I28" s="209">
        <f t="shared" si="11"/>
        <v>77.017093260118685</v>
      </c>
      <c r="J28" s="209">
        <f t="shared" si="12"/>
        <v>76.066790352504626</v>
      </c>
      <c r="K28" s="209">
        <f t="shared" si="13"/>
        <v>77.186782116981774</v>
      </c>
      <c r="L28" s="209">
        <f t="shared" si="14"/>
        <v>75.904147139446465</v>
      </c>
      <c r="M28" s="320">
        <f t="shared" si="15"/>
        <v>0.10146036932019911</v>
      </c>
      <c r="N28" s="242"/>
      <c r="O28" s="84">
        <f t="shared" si="16"/>
        <v>4</v>
      </c>
      <c r="P28" s="323" t="s">
        <v>6</v>
      </c>
      <c r="Q28" s="322">
        <v>74.889543446244474</v>
      </c>
      <c r="R28" s="324">
        <v>0.10146036932019911</v>
      </c>
      <c r="AB28" s="356" t="s">
        <v>152</v>
      </c>
      <c r="AC28" s="391">
        <f>L33+10*M8</f>
        <v>59.908468775415571</v>
      </c>
      <c r="AD28" s="149"/>
      <c r="AE28" s="149"/>
      <c r="AF28" s="149"/>
      <c r="AG28" s="149"/>
      <c r="AH28" s="149"/>
      <c r="AI28" s="149"/>
      <c r="AJ28" s="149"/>
    </row>
    <row r="29" spans="1:36" x14ac:dyDescent="0.2">
      <c r="A29" s="207" t="s">
        <v>37</v>
      </c>
      <c r="B29" s="209">
        <f t="shared" si="4"/>
        <v>63.108715519331547</v>
      </c>
      <c r="C29" s="209">
        <f t="shared" si="5"/>
        <v>61.980378651078802</v>
      </c>
      <c r="D29" s="209">
        <f t="shared" si="6"/>
        <v>61.891352591238835</v>
      </c>
      <c r="E29" s="209">
        <f t="shared" si="7"/>
        <v>61.651906334434102</v>
      </c>
      <c r="F29" s="209">
        <f t="shared" si="8"/>
        <v>63.727241628340117</v>
      </c>
      <c r="G29" s="209">
        <f t="shared" si="9"/>
        <v>65.45541706615532</v>
      </c>
      <c r="H29" s="209">
        <f t="shared" si="10"/>
        <v>66.434918464993657</v>
      </c>
      <c r="I29" s="209">
        <f t="shared" si="11"/>
        <v>67.26960891849312</v>
      </c>
      <c r="J29" s="209">
        <f t="shared" si="12"/>
        <v>68.140652151691711</v>
      </c>
      <c r="K29" s="209">
        <f t="shared" si="13"/>
        <v>68.452842851450242</v>
      </c>
      <c r="L29" s="209">
        <f t="shared" si="14"/>
        <v>67.669172932330824</v>
      </c>
      <c r="M29" s="320">
        <f t="shared" si="15"/>
        <v>0.4560457412999277</v>
      </c>
      <c r="N29" s="242"/>
      <c r="O29" s="84">
        <f t="shared" si="16"/>
        <v>16</v>
      </c>
      <c r="P29" s="323" t="s">
        <v>37</v>
      </c>
      <c r="Q29" s="322">
        <v>63.108715519331547</v>
      </c>
      <c r="R29" s="324">
        <v>0.4560457412999277</v>
      </c>
      <c r="AC29" s="247"/>
    </row>
    <row r="30" spans="1:36" x14ac:dyDescent="0.2">
      <c r="A30" s="207" t="s">
        <v>38</v>
      </c>
      <c r="B30" s="209">
        <f t="shared" si="4"/>
        <v>69.934056875944506</v>
      </c>
      <c r="C30" s="209">
        <f t="shared" si="5"/>
        <v>69.747136071528345</v>
      </c>
      <c r="D30" s="209">
        <f t="shared" si="6"/>
        <v>66.390456461175802</v>
      </c>
      <c r="E30" s="209">
        <f t="shared" si="7"/>
        <v>65.373879829587196</v>
      </c>
      <c r="F30" s="209">
        <f t="shared" si="8"/>
        <v>68.205784874962333</v>
      </c>
      <c r="G30" s="209">
        <f t="shared" si="9"/>
        <v>70.567210567210566</v>
      </c>
      <c r="H30" s="209">
        <f t="shared" si="10"/>
        <v>71.195652173913047</v>
      </c>
      <c r="I30" s="209">
        <f t="shared" si="11"/>
        <v>73.215310220473739</v>
      </c>
      <c r="J30" s="209">
        <f t="shared" si="12"/>
        <v>75.329361416463883</v>
      </c>
      <c r="K30" s="209">
        <f t="shared" si="13"/>
        <v>75.008457374830854</v>
      </c>
      <c r="L30" s="209">
        <f t="shared" si="14"/>
        <v>71.985455775410117</v>
      </c>
      <c r="M30" s="320">
        <f t="shared" si="15"/>
        <v>0.20513988994656102</v>
      </c>
      <c r="N30" s="242"/>
      <c r="O30" s="84">
        <f t="shared" si="16"/>
        <v>10</v>
      </c>
      <c r="P30" s="323" t="s">
        <v>38</v>
      </c>
      <c r="Q30" s="322">
        <v>69.934056875944506</v>
      </c>
      <c r="R30" s="324">
        <v>0.20513988994656102</v>
      </c>
    </row>
    <row r="31" spans="1:36" x14ac:dyDescent="0.2">
      <c r="A31" s="207" t="s">
        <v>88</v>
      </c>
      <c r="B31" s="209">
        <f t="shared" si="4"/>
        <v>60.549091940976162</v>
      </c>
      <c r="C31" s="209">
        <f t="shared" si="5"/>
        <v>60.219615672572999</v>
      </c>
      <c r="D31" s="209">
        <f t="shared" si="6"/>
        <v>60.155997268250601</v>
      </c>
      <c r="E31" s="209">
        <f t="shared" si="7"/>
        <v>59.53435589559615</v>
      </c>
      <c r="F31" s="209">
        <f t="shared" si="8"/>
        <v>60.672901374864942</v>
      </c>
      <c r="G31" s="209">
        <f t="shared" si="9"/>
        <v>61.252050509289276</v>
      </c>
      <c r="H31" s="209">
        <f t="shared" si="10"/>
        <v>60.171640335478841</v>
      </c>
      <c r="I31" s="209">
        <f t="shared" si="11"/>
        <v>63.260311346493324</v>
      </c>
      <c r="J31" s="209">
        <f t="shared" si="12"/>
        <v>62.751677852348983</v>
      </c>
      <c r="K31" s="209">
        <f t="shared" si="13"/>
        <v>62.724060118363347</v>
      </c>
      <c r="L31" s="209">
        <f t="shared" si="14"/>
        <v>61.649592855266611</v>
      </c>
      <c r="M31" s="320">
        <f t="shared" si="15"/>
        <v>0.11005009142904498</v>
      </c>
      <c r="N31" s="242"/>
      <c r="O31" s="84">
        <f t="shared" si="16"/>
        <v>21</v>
      </c>
      <c r="P31" s="323" t="s">
        <v>88</v>
      </c>
      <c r="Q31" s="322">
        <v>60.549091940976162</v>
      </c>
      <c r="R31" s="324">
        <v>0.11005009142904498</v>
      </c>
    </row>
    <row r="32" spans="1:36" x14ac:dyDescent="0.2">
      <c r="A32" s="207" t="s">
        <v>40</v>
      </c>
      <c r="B32" s="209">
        <f t="shared" si="4"/>
        <v>73.744619799139173</v>
      </c>
      <c r="C32" s="209">
        <f t="shared" si="5"/>
        <v>72.444925966052722</v>
      </c>
      <c r="D32" s="209">
        <f t="shared" si="6"/>
        <v>70.948905109489061</v>
      </c>
      <c r="E32" s="209">
        <f t="shared" si="7"/>
        <v>67.964404894327032</v>
      </c>
      <c r="F32" s="209">
        <f t="shared" si="8"/>
        <v>67.093856012061821</v>
      </c>
      <c r="G32" s="209">
        <f t="shared" si="9"/>
        <v>69.083237437667805</v>
      </c>
      <c r="H32" s="209">
        <f t="shared" si="10"/>
        <v>70.717365738925906</v>
      </c>
      <c r="I32" s="209">
        <f t="shared" si="11"/>
        <v>74.518459069020864</v>
      </c>
      <c r="J32" s="209">
        <f t="shared" si="12"/>
        <v>76.347182229535164</v>
      </c>
      <c r="K32" s="209">
        <f t="shared" si="13"/>
        <v>76.463210702341129</v>
      </c>
      <c r="L32" s="209">
        <f t="shared" si="14"/>
        <v>74.649085495533825</v>
      </c>
      <c r="M32" s="320">
        <f t="shared" si="15"/>
        <v>9.0446569639465221E-2</v>
      </c>
      <c r="N32" s="242"/>
      <c r="O32" s="84">
        <f t="shared" si="16"/>
        <v>6</v>
      </c>
      <c r="P32" s="323" t="s">
        <v>40</v>
      </c>
      <c r="Q32" s="322">
        <v>73.744619799139173</v>
      </c>
      <c r="R32" s="324">
        <v>9.0446569639465221E-2</v>
      </c>
    </row>
    <row r="33" spans="1:18" x14ac:dyDescent="0.2">
      <c r="A33" s="244" t="s">
        <v>89</v>
      </c>
      <c r="B33" s="245">
        <f t="shared" si="4"/>
        <v>56.223126089482854</v>
      </c>
      <c r="C33" s="245">
        <f t="shared" si="5"/>
        <v>54.251156172180728</v>
      </c>
      <c r="D33" s="245">
        <f t="shared" si="6"/>
        <v>54.243717401612123</v>
      </c>
      <c r="E33" s="245">
        <f t="shared" si="7"/>
        <v>54.376563058235085</v>
      </c>
      <c r="F33" s="245">
        <f t="shared" si="8"/>
        <v>54.991580466682713</v>
      </c>
      <c r="G33" s="245">
        <f t="shared" si="9"/>
        <v>56.406498106754619</v>
      </c>
      <c r="H33" s="245">
        <f t="shared" si="10"/>
        <v>58.788406518223667</v>
      </c>
      <c r="I33" s="245">
        <f t="shared" si="11"/>
        <v>59.743557191824301</v>
      </c>
      <c r="J33" s="245">
        <f t="shared" si="12"/>
        <v>59.582468879668063</v>
      </c>
      <c r="K33" s="245">
        <f t="shared" si="13"/>
        <v>59.554140127388521</v>
      </c>
      <c r="L33" s="245">
        <f>(L79+L114+L149+L185)/(AA79+AA114+AA149+AA185)*100</f>
        <v>57.94913640690875</v>
      </c>
      <c r="M33" s="321">
        <f t="shared" si="15"/>
        <v>0.17260103174258959</v>
      </c>
      <c r="N33" s="242"/>
      <c r="O33" s="84">
        <f t="shared" si="16"/>
        <v>25</v>
      </c>
      <c r="P33" s="323" t="s">
        <v>89</v>
      </c>
      <c r="Q33" s="322">
        <v>56.223126089482854</v>
      </c>
      <c r="R33" s="324">
        <v>0.17260103174258959</v>
      </c>
    </row>
    <row r="34" spans="1:18" x14ac:dyDescent="0.2">
      <c r="A34" s="207" t="s">
        <v>18</v>
      </c>
      <c r="B34" s="209">
        <f t="shared" si="4"/>
        <v>70.149022042843839</v>
      </c>
      <c r="C34" s="209">
        <f t="shared" si="5"/>
        <v>70.520141997221799</v>
      </c>
      <c r="D34" s="209">
        <f t="shared" si="6"/>
        <v>69.895928986838086</v>
      </c>
      <c r="E34" s="209">
        <f t="shared" si="7"/>
        <v>69.070923053756971</v>
      </c>
      <c r="F34" s="209">
        <f t="shared" si="8"/>
        <v>69.12181303116148</v>
      </c>
      <c r="G34" s="209">
        <f t="shared" si="9"/>
        <v>67.914119576561802</v>
      </c>
      <c r="H34" s="209">
        <f t="shared" si="10"/>
        <v>68.272549902446357</v>
      </c>
      <c r="I34" s="209">
        <f t="shared" si="11"/>
        <v>68.890543559195834</v>
      </c>
      <c r="J34" s="209">
        <f t="shared" si="12"/>
        <v>70.650237529691225</v>
      </c>
      <c r="K34" s="209">
        <f t="shared" si="13"/>
        <v>71.846407679616007</v>
      </c>
      <c r="L34" s="209">
        <f t="shared" si="14"/>
        <v>70.033313143549378</v>
      </c>
      <c r="M34" s="320">
        <f t="shared" si="15"/>
        <v>-1.1570889929446082E-2</v>
      </c>
      <c r="N34" s="242"/>
      <c r="O34" s="84">
        <f t="shared" si="16"/>
        <v>13</v>
      </c>
      <c r="P34" s="323" t="s">
        <v>18</v>
      </c>
      <c r="Q34" s="322">
        <v>70.149022042843839</v>
      </c>
      <c r="R34" s="324">
        <v>-1.1570889929446082E-2</v>
      </c>
    </row>
    <row r="35" spans="1:18" x14ac:dyDescent="0.2">
      <c r="A35" s="447" t="s">
        <v>42</v>
      </c>
      <c r="B35" s="428">
        <f t="shared" si="4"/>
        <v>72.840030583637756</v>
      </c>
      <c r="C35" s="428">
        <f t="shared" si="5"/>
        <v>73.996816620591432</v>
      </c>
      <c r="D35" s="428">
        <f t="shared" si="6"/>
        <v>73.793160553117502</v>
      </c>
      <c r="E35" s="428">
        <f t="shared" si="7"/>
        <v>74.18244406196213</v>
      </c>
      <c r="F35" s="428">
        <f t="shared" si="8"/>
        <v>74.578332792734372</v>
      </c>
      <c r="G35" s="428">
        <f t="shared" si="9"/>
        <v>75.158774821127096</v>
      </c>
      <c r="H35" s="428">
        <f t="shared" si="10"/>
        <v>76.265520534861508</v>
      </c>
      <c r="I35" s="428">
        <f t="shared" si="11"/>
        <v>76.715339927775148</v>
      </c>
      <c r="J35" s="428">
        <f t="shared" si="12"/>
        <v>76.766420520792849</v>
      </c>
      <c r="K35" s="428">
        <f t="shared" si="13"/>
        <v>75.913928736695979</v>
      </c>
      <c r="L35" s="428">
        <f t="shared" si="14"/>
        <v>73.884615384615387</v>
      </c>
      <c r="M35" s="320">
        <f t="shared" si="15"/>
        <v>0.10445848009776312</v>
      </c>
      <c r="N35" s="242"/>
      <c r="O35" s="84">
        <f t="shared" si="16"/>
        <v>7</v>
      </c>
      <c r="P35" s="323" t="s">
        <v>42</v>
      </c>
      <c r="Q35" s="322">
        <v>72.840030583637756</v>
      </c>
      <c r="R35" s="324">
        <v>0.10445848009776312</v>
      </c>
    </row>
    <row r="36" spans="1:18" x14ac:dyDescent="0.2">
      <c r="A36" s="295" t="s">
        <v>433</v>
      </c>
      <c r="B36" s="322">
        <f>AVERAGE(B9:B35)</f>
        <v>65.380014303376029</v>
      </c>
      <c r="C36" s="322">
        <f t="shared" ref="C36:L36" si="17">AVERAGE(C9:C35)</f>
        <v>64.900788661182716</v>
      </c>
      <c r="D36" s="322">
        <f t="shared" si="17"/>
        <v>64.456013025945921</v>
      </c>
      <c r="E36" s="322">
        <f t="shared" si="17"/>
        <v>64.204204794819191</v>
      </c>
      <c r="F36" s="322">
        <f t="shared" si="17"/>
        <v>65.114636998720457</v>
      </c>
      <c r="G36" s="322">
        <f t="shared" si="17"/>
        <v>65.920547704274426</v>
      </c>
      <c r="H36" s="322">
        <f t="shared" si="17"/>
        <v>66.584817227422505</v>
      </c>
      <c r="I36" s="322">
        <f t="shared" si="17"/>
        <v>68.000172787121372</v>
      </c>
      <c r="J36" s="322">
        <f t="shared" si="17"/>
        <v>68.786635417052565</v>
      </c>
      <c r="K36" s="322">
        <f t="shared" si="17"/>
        <v>69.416475963512696</v>
      </c>
      <c r="L36" s="322">
        <f t="shared" si="17"/>
        <v>67.84786846439161</v>
      </c>
      <c r="M36" s="241">
        <f>AVERAGE(M9:M35)</f>
        <v>0.24678541610155669</v>
      </c>
      <c r="N36" s="242"/>
    </row>
    <row r="37" spans="1:18" x14ac:dyDescent="0.2">
      <c r="A37" s="301" t="s">
        <v>435</v>
      </c>
      <c r="B37" s="322">
        <f>STDEV(B9:B35)</f>
        <v>7.0594588763618011</v>
      </c>
      <c r="C37" s="322">
        <f t="shared" ref="C37:L37" si="18">STDEV(C9:C35)</f>
        <v>7.4978253828876422</v>
      </c>
      <c r="D37" s="322">
        <f t="shared" si="18"/>
        <v>7.6236344685506587</v>
      </c>
      <c r="E37" s="322">
        <f t="shared" si="18"/>
        <v>7.8451218235026561</v>
      </c>
      <c r="F37" s="322">
        <f t="shared" si="18"/>
        <v>7.6224411567959311</v>
      </c>
      <c r="G37" s="322">
        <f t="shared" si="18"/>
        <v>7.4059849486639635</v>
      </c>
      <c r="H37" s="322">
        <f t="shared" si="18"/>
        <v>7.4860399764731289</v>
      </c>
      <c r="I37" s="322">
        <f t="shared" si="18"/>
        <v>7.3774520141581617</v>
      </c>
      <c r="J37" s="322">
        <f t="shared" si="18"/>
        <v>7.6302385110481943</v>
      </c>
      <c r="K37" s="322">
        <f t="shared" si="18"/>
        <v>7.4225695789424595</v>
      </c>
      <c r="L37" s="322">
        <f t="shared" si="18"/>
        <v>7.8333813818898497</v>
      </c>
      <c r="M37" s="241">
        <f t="shared" ref="M37" si="19">STDEV(M9:M35)</f>
        <v>0.45804501041144169</v>
      </c>
      <c r="N37" s="242"/>
    </row>
    <row r="38" spans="1:18" x14ac:dyDescent="0.2">
      <c r="A38" s="301" t="s">
        <v>436</v>
      </c>
      <c r="B38" s="322">
        <f>B36-3*B37</f>
        <v>44.201637674290623</v>
      </c>
      <c r="C38" s="322">
        <f t="shared" ref="C38:L38" si="20">C36-3*C37</f>
        <v>42.407312512519788</v>
      </c>
      <c r="D38" s="322">
        <f t="shared" si="20"/>
        <v>41.585109620293949</v>
      </c>
      <c r="E38" s="322">
        <f t="shared" si="20"/>
        <v>40.668839324311222</v>
      </c>
      <c r="F38" s="322">
        <f t="shared" si="20"/>
        <v>42.247313528332661</v>
      </c>
      <c r="G38" s="322">
        <f t="shared" si="20"/>
        <v>43.702592858282536</v>
      </c>
      <c r="H38" s="322">
        <f t="shared" si="20"/>
        <v>44.126697298003123</v>
      </c>
      <c r="I38" s="322">
        <f t="shared" si="20"/>
        <v>45.867816744646888</v>
      </c>
      <c r="J38" s="322">
        <f t="shared" si="20"/>
        <v>45.895919883907979</v>
      </c>
      <c r="K38" s="322">
        <f t="shared" si="20"/>
        <v>47.148767226685315</v>
      </c>
      <c r="L38" s="322">
        <f t="shared" si="20"/>
        <v>44.347724318722058</v>
      </c>
      <c r="M38" s="241">
        <f>M36-3*M37</f>
        <v>-1.1273496151327684</v>
      </c>
      <c r="N38" s="242"/>
    </row>
    <row r="39" spans="1:18" x14ac:dyDescent="0.2">
      <c r="A39" s="301" t="s">
        <v>437</v>
      </c>
      <c r="B39" s="322">
        <f>B36+3*B37</f>
        <v>86.558390932461435</v>
      </c>
      <c r="C39" s="322">
        <f t="shared" ref="C39:L39" si="21">C36+3*C37</f>
        <v>87.394264809845652</v>
      </c>
      <c r="D39" s="322">
        <f t="shared" si="21"/>
        <v>87.326916431597894</v>
      </c>
      <c r="E39" s="322">
        <f t="shared" si="21"/>
        <v>87.73957026532716</v>
      </c>
      <c r="F39" s="322">
        <f t="shared" si="21"/>
        <v>87.981960469108259</v>
      </c>
      <c r="G39" s="322">
        <f t="shared" si="21"/>
        <v>88.13850255026631</v>
      </c>
      <c r="H39" s="322">
        <f t="shared" si="21"/>
        <v>89.042937156841887</v>
      </c>
      <c r="I39" s="322">
        <f t="shared" si="21"/>
        <v>90.132528829595856</v>
      </c>
      <c r="J39" s="322">
        <f t="shared" si="21"/>
        <v>91.677350950197152</v>
      </c>
      <c r="K39" s="322">
        <f t="shared" si="21"/>
        <v>91.684184700340069</v>
      </c>
      <c r="L39" s="322">
        <f t="shared" si="21"/>
        <v>91.348012610061161</v>
      </c>
      <c r="M39" s="320">
        <f>M36+3*M37</f>
        <v>1.6209204473358816</v>
      </c>
      <c r="N39" s="242"/>
    </row>
    <row r="40" spans="1:18" x14ac:dyDescent="0.2">
      <c r="A40" s="412" t="s">
        <v>451</v>
      </c>
      <c r="B40" s="322">
        <f>MIN(B9:B35)</f>
        <v>52.33553758200069</v>
      </c>
      <c r="C40" s="322">
        <f t="shared" ref="C40:L40" si="22">MIN(C9:C35)</f>
        <v>51.025675859258257</v>
      </c>
      <c r="D40" s="322">
        <f t="shared" si="22"/>
        <v>47.331656887398708</v>
      </c>
      <c r="E40" s="322">
        <f t="shared" si="22"/>
        <v>44.757365684575376</v>
      </c>
      <c r="F40" s="322">
        <f t="shared" si="22"/>
        <v>46.382134724160721</v>
      </c>
      <c r="G40" s="322">
        <f t="shared" si="22"/>
        <v>47.996973331049055</v>
      </c>
      <c r="H40" s="322">
        <f t="shared" si="22"/>
        <v>48.050431940228805</v>
      </c>
      <c r="I40" s="322">
        <f t="shared" si="22"/>
        <v>49.402622197694029</v>
      </c>
      <c r="J40" s="322">
        <f t="shared" si="22"/>
        <v>49.805524324652836</v>
      </c>
      <c r="K40" s="322">
        <f t="shared" si="22"/>
        <v>50.260697868139324</v>
      </c>
      <c r="L40" s="322">
        <f t="shared" si="22"/>
        <v>48.045190324395271</v>
      </c>
      <c r="M40" s="241">
        <f t="shared" ref="M40" si="23">MIN(M9:M35)</f>
        <v>-0.42903472576054186</v>
      </c>
      <c r="N40" s="242"/>
    </row>
    <row r="41" spans="1:18" x14ac:dyDescent="0.2">
      <c r="A41" s="83"/>
      <c r="B41" s="241"/>
      <c r="C41" s="241"/>
      <c r="D41" s="241"/>
      <c r="E41" s="241"/>
      <c r="F41" s="241"/>
      <c r="G41" s="241"/>
      <c r="H41" s="241"/>
      <c r="I41" s="241"/>
      <c r="J41" s="241"/>
      <c r="K41" s="241"/>
      <c r="L41" s="241"/>
      <c r="M41" s="241"/>
      <c r="N41" s="242"/>
    </row>
    <row r="42" spans="1:18" x14ac:dyDescent="0.2">
      <c r="A42" s="83" t="s">
        <v>361</v>
      </c>
      <c r="M42" s="241"/>
      <c r="P42" s="83" t="s">
        <v>358</v>
      </c>
    </row>
    <row r="44" spans="1:18" x14ac:dyDescent="0.2">
      <c r="A44" s="83" t="s">
        <v>46</v>
      </c>
      <c r="P44" s="83" t="s">
        <v>46</v>
      </c>
    </row>
    <row r="45" spans="1:18" x14ac:dyDescent="0.2">
      <c r="A45" s="83" t="s">
        <v>47</v>
      </c>
      <c r="P45" s="83" t="s">
        <v>47</v>
      </c>
    </row>
    <row r="46" spans="1:18" x14ac:dyDescent="0.2">
      <c r="A46" s="83" t="s">
        <v>48</v>
      </c>
      <c r="P46" s="83" t="s">
        <v>48</v>
      </c>
    </row>
    <row r="47" spans="1:18" x14ac:dyDescent="0.2">
      <c r="B47" s="83" t="s">
        <v>105</v>
      </c>
      <c r="Q47" s="83" t="s">
        <v>105</v>
      </c>
    </row>
    <row r="48" spans="1:18" x14ac:dyDescent="0.2">
      <c r="A48" s="83" t="s">
        <v>50</v>
      </c>
      <c r="B48" s="83" t="s">
        <v>359</v>
      </c>
      <c r="P48" s="83" t="s">
        <v>50</v>
      </c>
      <c r="Q48" s="83" t="s">
        <v>0</v>
      </c>
    </row>
    <row r="49" spans="1:27" x14ac:dyDescent="0.2">
      <c r="A49" s="83" t="s">
        <v>51</v>
      </c>
      <c r="B49" s="83" t="s">
        <v>0</v>
      </c>
      <c r="P49" s="83" t="s">
        <v>350</v>
      </c>
      <c r="Q49" s="83" t="s">
        <v>359</v>
      </c>
    </row>
    <row r="50" spans="1:27" x14ac:dyDescent="0.2">
      <c r="A50" s="83" t="s">
        <v>350</v>
      </c>
      <c r="B50" s="83" t="s">
        <v>360</v>
      </c>
      <c r="P50" s="83" t="s">
        <v>51</v>
      </c>
      <c r="Q50" s="83" t="s">
        <v>102</v>
      </c>
    </row>
    <row r="51" spans="1:27" x14ac:dyDescent="0.2">
      <c r="A51" s="83" t="s">
        <v>53</v>
      </c>
      <c r="P51" s="83" t="s">
        <v>101</v>
      </c>
      <c r="Q51" s="83" t="s">
        <v>360</v>
      </c>
    </row>
    <row r="52" spans="1:27" x14ac:dyDescent="0.2">
      <c r="P52" s="83" t="s">
        <v>53</v>
      </c>
    </row>
    <row r="53" spans="1:27" x14ac:dyDescent="0.2">
      <c r="A53" s="207" t="s">
        <v>55</v>
      </c>
      <c r="B53" s="207" t="s">
        <v>74</v>
      </c>
      <c r="C53" s="207" t="s">
        <v>75</v>
      </c>
      <c r="D53" s="207" t="s">
        <v>76</v>
      </c>
      <c r="E53" s="207" t="s">
        <v>77</v>
      </c>
      <c r="F53" s="207" t="s">
        <v>20</v>
      </c>
      <c r="G53" s="207" t="s">
        <v>9</v>
      </c>
      <c r="H53" s="207" t="s">
        <v>4</v>
      </c>
      <c r="I53" s="207" t="s">
        <v>7</v>
      </c>
      <c r="J53" s="207" t="s">
        <v>12</v>
      </c>
      <c r="K53" s="207" t="s">
        <v>5</v>
      </c>
      <c r="L53" s="207" t="s">
        <v>78</v>
      </c>
      <c r="M53" s="211"/>
      <c r="N53" s="211"/>
      <c r="P53" s="207" t="s">
        <v>55</v>
      </c>
      <c r="Q53" s="207" t="s">
        <v>74</v>
      </c>
      <c r="R53" s="207" t="s">
        <v>75</v>
      </c>
      <c r="S53" s="207" t="s">
        <v>76</v>
      </c>
      <c r="T53" s="207" t="s">
        <v>77</v>
      </c>
      <c r="U53" s="207" t="s">
        <v>20</v>
      </c>
      <c r="V53" s="207" t="s">
        <v>9</v>
      </c>
      <c r="W53" s="207" t="s">
        <v>4</v>
      </c>
      <c r="X53" s="207" t="s">
        <v>7</v>
      </c>
      <c r="Y53" s="207" t="s">
        <v>12</v>
      </c>
      <c r="Z53" s="207" t="s">
        <v>5</v>
      </c>
      <c r="AA53" s="207" t="s">
        <v>78</v>
      </c>
    </row>
    <row r="54" spans="1:27" x14ac:dyDescent="0.2">
      <c r="A54" s="207" t="s">
        <v>79</v>
      </c>
      <c r="B54" s="209">
        <v>5823.7</v>
      </c>
      <c r="C54" s="209">
        <v>5643</v>
      </c>
      <c r="D54" s="209">
        <v>5412.3</v>
      </c>
      <c r="E54" s="209">
        <v>5239.6000000000004</v>
      </c>
      <c r="F54" s="209">
        <v>5209.2</v>
      </c>
      <c r="G54" s="209">
        <v>5233.5</v>
      </c>
      <c r="H54" s="209">
        <v>5262.1</v>
      </c>
      <c r="I54" s="209">
        <v>5387.8</v>
      </c>
      <c r="J54" s="209">
        <v>5436.3</v>
      </c>
      <c r="K54" s="209">
        <v>5474.8</v>
      </c>
      <c r="L54" s="209">
        <v>5213.6000000000004</v>
      </c>
      <c r="M54" s="241"/>
      <c r="N54" s="241"/>
      <c r="P54" s="207" t="s">
        <v>79</v>
      </c>
      <c r="Q54" s="209">
        <v>12980.6</v>
      </c>
      <c r="R54" s="209">
        <v>12873.9</v>
      </c>
      <c r="S54" s="209">
        <v>12719.5</v>
      </c>
      <c r="T54" s="209">
        <v>12503.2</v>
      </c>
      <c r="U54" s="209">
        <v>12315.5</v>
      </c>
      <c r="V54" s="209">
        <v>12054.3</v>
      </c>
      <c r="W54" s="209">
        <v>11851.8</v>
      </c>
      <c r="X54" s="209">
        <v>11651.1</v>
      </c>
      <c r="Y54" s="209">
        <v>11492.1</v>
      </c>
      <c r="Z54" s="209">
        <v>11420.9</v>
      </c>
      <c r="AA54" s="209">
        <v>11512.4</v>
      </c>
    </row>
    <row r="55" spans="1:27" x14ac:dyDescent="0.2">
      <c r="A55" s="207" t="s">
        <v>8</v>
      </c>
      <c r="B55" s="209">
        <v>134.9</v>
      </c>
      <c r="C55" s="209">
        <v>137.9</v>
      </c>
      <c r="D55" s="209">
        <v>133.30000000000001</v>
      </c>
      <c r="E55" s="209">
        <v>129.69999999999999</v>
      </c>
      <c r="F55" s="209">
        <v>129.19999999999999</v>
      </c>
      <c r="G55" s="209">
        <v>127.4</v>
      </c>
      <c r="H55" s="209">
        <v>123.6</v>
      </c>
      <c r="I55" s="209">
        <v>116.3</v>
      </c>
      <c r="J55" s="209">
        <v>122.9</v>
      </c>
      <c r="K55" s="209">
        <v>134.4</v>
      </c>
      <c r="L55" s="209">
        <v>119.1</v>
      </c>
      <c r="M55" s="241"/>
      <c r="N55" s="241"/>
      <c r="P55" s="207" t="s">
        <v>8</v>
      </c>
      <c r="Q55" s="209">
        <v>332.5</v>
      </c>
      <c r="R55" s="209">
        <v>339.6</v>
      </c>
      <c r="S55" s="209">
        <v>344.5</v>
      </c>
      <c r="T55" s="209">
        <v>346.3</v>
      </c>
      <c r="U55" s="209">
        <v>344.3</v>
      </c>
      <c r="V55" s="209">
        <v>340.4</v>
      </c>
      <c r="W55" s="209">
        <v>335.4</v>
      </c>
      <c r="X55" s="209">
        <v>330.3</v>
      </c>
      <c r="Y55" s="209">
        <v>327.7</v>
      </c>
      <c r="Z55" s="209">
        <v>327.3</v>
      </c>
      <c r="AA55" s="209">
        <v>328.1</v>
      </c>
    </row>
    <row r="56" spans="1:27" x14ac:dyDescent="0.2">
      <c r="A56" s="207" t="s">
        <v>82</v>
      </c>
      <c r="B56" s="209">
        <v>87.3</v>
      </c>
      <c r="C56" s="209">
        <v>75.400000000000006</v>
      </c>
      <c r="D56" s="209">
        <v>67.7</v>
      </c>
      <c r="E56" s="209">
        <v>65.400000000000006</v>
      </c>
      <c r="F56" s="209">
        <v>57.4</v>
      </c>
      <c r="G56" s="209">
        <v>52.1</v>
      </c>
      <c r="H56" s="209">
        <v>48.8</v>
      </c>
      <c r="I56" s="209">
        <v>55.2</v>
      </c>
      <c r="J56" s="209">
        <v>46.4</v>
      </c>
      <c r="K56" s="209">
        <v>50.2</v>
      </c>
      <c r="L56" s="209">
        <v>43.6</v>
      </c>
      <c r="M56" s="241"/>
      <c r="N56" s="241"/>
      <c r="P56" s="207" t="s">
        <v>82</v>
      </c>
      <c r="Q56" s="209">
        <v>240</v>
      </c>
      <c r="R56" s="209">
        <v>236.7</v>
      </c>
      <c r="S56" s="209">
        <v>227.7</v>
      </c>
      <c r="T56" s="209">
        <v>218</v>
      </c>
      <c r="U56" s="209">
        <v>205.4</v>
      </c>
      <c r="V56" s="209">
        <v>190.6</v>
      </c>
      <c r="W56" s="209">
        <v>177.3</v>
      </c>
      <c r="X56" s="209">
        <v>165.6</v>
      </c>
      <c r="Y56" s="209">
        <v>154.30000000000001</v>
      </c>
      <c r="Z56" s="209">
        <v>148.30000000000001</v>
      </c>
      <c r="AA56" s="209">
        <v>147.30000000000001</v>
      </c>
    </row>
    <row r="57" spans="1:27" x14ac:dyDescent="0.2">
      <c r="A57" s="207" t="s">
        <v>83</v>
      </c>
      <c r="B57" s="209">
        <v>120.5</v>
      </c>
      <c r="C57" s="209">
        <v>111.3</v>
      </c>
      <c r="D57" s="209">
        <v>115.1</v>
      </c>
      <c r="E57" s="209">
        <v>111.7</v>
      </c>
      <c r="F57" s="209">
        <v>108.5</v>
      </c>
      <c r="G57" s="209">
        <v>113</v>
      </c>
      <c r="H57" s="209">
        <v>107.3</v>
      </c>
      <c r="I57" s="209">
        <v>108.7</v>
      </c>
      <c r="J57" s="209">
        <v>106.2</v>
      </c>
      <c r="K57" s="209">
        <v>102.1</v>
      </c>
      <c r="L57" s="209">
        <v>82.8</v>
      </c>
      <c r="M57" s="241"/>
      <c r="N57" s="241"/>
      <c r="P57" s="207" t="s">
        <v>83</v>
      </c>
      <c r="Q57" s="209">
        <v>338.3</v>
      </c>
      <c r="R57" s="209">
        <v>329.3</v>
      </c>
      <c r="S57" s="209">
        <v>326.3</v>
      </c>
      <c r="T57" s="209">
        <v>319.8</v>
      </c>
      <c r="U57" s="209">
        <v>310.39999999999998</v>
      </c>
      <c r="V57" s="209">
        <v>296.60000000000002</v>
      </c>
      <c r="W57" s="209">
        <v>279.39999999999998</v>
      </c>
      <c r="X57" s="209">
        <v>263.39999999999998</v>
      </c>
      <c r="Y57" s="209">
        <v>249.5</v>
      </c>
      <c r="Z57" s="209">
        <v>239</v>
      </c>
      <c r="AA57" s="209">
        <v>233.2</v>
      </c>
    </row>
    <row r="58" spans="1:27" x14ac:dyDescent="0.2">
      <c r="A58" s="207" t="s">
        <v>16</v>
      </c>
      <c r="B58" s="209">
        <v>106</v>
      </c>
      <c r="C58" s="209">
        <v>107.6</v>
      </c>
      <c r="D58" s="209">
        <v>104.6</v>
      </c>
      <c r="E58" s="209">
        <v>108.6</v>
      </c>
      <c r="F58" s="209">
        <v>111.8</v>
      </c>
      <c r="G58" s="209">
        <v>114.8</v>
      </c>
      <c r="H58" s="209">
        <v>121.7</v>
      </c>
      <c r="I58" s="209">
        <v>120.8</v>
      </c>
      <c r="J58" s="209">
        <v>122.1</v>
      </c>
      <c r="K58" s="209">
        <v>122.2</v>
      </c>
      <c r="L58" s="209">
        <v>118.6</v>
      </c>
      <c r="M58" s="241"/>
      <c r="N58" s="241"/>
      <c r="P58" s="207" t="s">
        <v>16</v>
      </c>
      <c r="Q58" s="209">
        <v>161.1</v>
      </c>
      <c r="R58" s="209">
        <v>166.7</v>
      </c>
      <c r="S58" s="209">
        <v>172.4</v>
      </c>
      <c r="T58" s="209">
        <v>177.2</v>
      </c>
      <c r="U58" s="209">
        <v>180.9</v>
      </c>
      <c r="V58" s="209">
        <v>186.3</v>
      </c>
      <c r="W58" s="209">
        <v>187.9</v>
      </c>
      <c r="X58" s="209">
        <v>191</v>
      </c>
      <c r="Y58" s="209">
        <v>188.8</v>
      </c>
      <c r="Z58" s="209">
        <v>187.7</v>
      </c>
      <c r="AA58" s="209">
        <v>184.5</v>
      </c>
    </row>
    <row r="59" spans="1:27" x14ac:dyDescent="0.2">
      <c r="A59" s="207" t="s">
        <v>84</v>
      </c>
      <c r="B59" s="209">
        <v>1434.4</v>
      </c>
      <c r="C59" s="209">
        <v>1479</v>
      </c>
      <c r="D59" s="209">
        <v>1417.1</v>
      </c>
      <c r="E59" s="209">
        <v>1398.1</v>
      </c>
      <c r="F59" s="209">
        <v>1359.8</v>
      </c>
      <c r="G59" s="209">
        <v>1322.4</v>
      </c>
      <c r="H59" s="209">
        <v>1325.4</v>
      </c>
      <c r="I59" s="209">
        <v>1347.4</v>
      </c>
      <c r="J59" s="209">
        <v>1353.4</v>
      </c>
      <c r="K59" s="209">
        <v>1370.5</v>
      </c>
      <c r="L59" s="209">
        <v>1442.2</v>
      </c>
      <c r="M59" s="241"/>
      <c r="N59" s="241"/>
      <c r="P59" s="207" t="s">
        <v>84</v>
      </c>
      <c r="Q59" s="209">
        <v>2319.6</v>
      </c>
      <c r="R59" s="209">
        <v>2332.1</v>
      </c>
      <c r="S59" s="209">
        <v>2273.6</v>
      </c>
      <c r="T59" s="209">
        <v>2222.6</v>
      </c>
      <c r="U59" s="209">
        <v>2169.6</v>
      </c>
      <c r="V59" s="209">
        <v>2115</v>
      </c>
      <c r="W59" s="209">
        <v>2107.6999999999998</v>
      </c>
      <c r="X59" s="209">
        <v>2091.6999999999998</v>
      </c>
      <c r="Y59" s="209">
        <v>2090.1</v>
      </c>
      <c r="Z59" s="209">
        <v>2095.4</v>
      </c>
      <c r="AA59" s="209">
        <v>2222.3000000000002</v>
      </c>
    </row>
    <row r="60" spans="1:27" x14ac:dyDescent="0.2">
      <c r="A60" s="207" t="s">
        <v>17</v>
      </c>
      <c r="B60" s="209">
        <v>19.100000000000001</v>
      </c>
      <c r="C60" s="209">
        <v>22</v>
      </c>
      <c r="D60" s="209">
        <v>22.1</v>
      </c>
      <c r="E60" s="209">
        <v>21</v>
      </c>
      <c r="F60" s="209">
        <v>21.3</v>
      </c>
      <c r="G60" s="209">
        <v>19.100000000000001</v>
      </c>
      <c r="H60" s="209">
        <v>19.7</v>
      </c>
      <c r="I60" s="209">
        <v>20.399999999999999</v>
      </c>
      <c r="J60" s="209">
        <v>20.2</v>
      </c>
      <c r="K60" s="209">
        <v>19.100000000000001</v>
      </c>
      <c r="L60" s="209">
        <v>17.3</v>
      </c>
      <c r="M60" s="241"/>
      <c r="N60" s="241"/>
      <c r="P60" s="207" t="s">
        <v>17</v>
      </c>
      <c r="Q60" s="209">
        <v>48.4</v>
      </c>
      <c r="R60" s="209">
        <v>47.9</v>
      </c>
      <c r="S60" s="209">
        <v>46.5</v>
      </c>
      <c r="T60" s="209">
        <v>44.4</v>
      </c>
      <c r="U60" s="209">
        <v>41.3</v>
      </c>
      <c r="V60" s="209">
        <v>38</v>
      </c>
      <c r="W60" s="209">
        <v>36.1</v>
      </c>
      <c r="X60" s="209">
        <v>34.4</v>
      </c>
      <c r="Y60" s="209">
        <v>32.5</v>
      </c>
      <c r="Z60" s="209">
        <v>31.6</v>
      </c>
      <c r="AA60" s="209">
        <v>30.6</v>
      </c>
    </row>
    <row r="61" spans="1:27" x14ac:dyDescent="0.2">
      <c r="A61" s="207" t="s">
        <v>25</v>
      </c>
      <c r="B61" s="209">
        <v>100.6</v>
      </c>
      <c r="C61" s="209">
        <v>87.8</v>
      </c>
      <c r="D61" s="209">
        <v>83.2</v>
      </c>
      <c r="E61" s="209">
        <v>81.3</v>
      </c>
      <c r="F61" s="209">
        <v>81</v>
      </c>
      <c r="G61" s="209">
        <v>81.599999999999994</v>
      </c>
      <c r="H61" s="209">
        <v>88.8</v>
      </c>
      <c r="I61" s="209">
        <v>86.7</v>
      </c>
      <c r="J61" s="209">
        <v>89.5</v>
      </c>
      <c r="K61" s="209">
        <v>94.2</v>
      </c>
      <c r="L61" s="209">
        <v>87.8</v>
      </c>
      <c r="M61" s="241"/>
      <c r="N61" s="241"/>
      <c r="P61" s="207" t="s">
        <v>25</v>
      </c>
      <c r="Q61" s="209">
        <v>162.5</v>
      </c>
      <c r="R61" s="209">
        <v>149.80000000000001</v>
      </c>
      <c r="S61" s="209">
        <v>143.1</v>
      </c>
      <c r="T61" s="209">
        <v>138.80000000000001</v>
      </c>
      <c r="U61" s="209">
        <v>137</v>
      </c>
      <c r="V61" s="209">
        <v>135.80000000000001</v>
      </c>
      <c r="W61" s="209">
        <v>135.4</v>
      </c>
      <c r="X61" s="209">
        <v>136.80000000000001</v>
      </c>
      <c r="Y61" s="209">
        <v>142</v>
      </c>
      <c r="Z61" s="209">
        <v>147.1</v>
      </c>
      <c r="AA61" s="209">
        <v>150.9</v>
      </c>
    </row>
    <row r="62" spans="1:27" x14ac:dyDescent="0.2">
      <c r="A62" s="207" t="s">
        <v>22</v>
      </c>
      <c r="B62" s="209">
        <v>86.3</v>
      </c>
      <c r="C62" s="209">
        <v>69.099999999999994</v>
      </c>
      <c r="D62" s="209">
        <v>52.7</v>
      </c>
      <c r="E62" s="209">
        <v>47.4</v>
      </c>
      <c r="F62" s="209">
        <v>54.5</v>
      </c>
      <c r="G62" s="209">
        <v>54.8</v>
      </c>
      <c r="H62" s="209">
        <v>54.5</v>
      </c>
      <c r="I62" s="209">
        <v>59.9</v>
      </c>
      <c r="J62" s="209">
        <v>58.1</v>
      </c>
      <c r="K62" s="209">
        <v>64.099999999999994</v>
      </c>
      <c r="L62" s="209">
        <v>56.8</v>
      </c>
      <c r="M62" s="241"/>
      <c r="N62" s="241"/>
      <c r="P62" s="207" t="s">
        <v>22</v>
      </c>
      <c r="Q62" s="209">
        <v>307</v>
      </c>
      <c r="R62" s="209">
        <v>293.8</v>
      </c>
      <c r="S62" s="209">
        <v>283.3</v>
      </c>
      <c r="T62" s="209">
        <v>268.7</v>
      </c>
      <c r="U62" s="209">
        <v>278.2</v>
      </c>
      <c r="V62" s="209">
        <v>260.7</v>
      </c>
      <c r="W62" s="209">
        <v>260</v>
      </c>
      <c r="X62" s="209">
        <v>254.5</v>
      </c>
      <c r="Y62" s="209">
        <v>246.3</v>
      </c>
      <c r="Z62" s="209">
        <v>245.8</v>
      </c>
      <c r="AA62" s="209">
        <v>232.4</v>
      </c>
    </row>
    <row r="63" spans="1:27" x14ac:dyDescent="0.2">
      <c r="A63" s="207" t="s">
        <v>41</v>
      </c>
      <c r="B63" s="209">
        <v>515.4</v>
      </c>
      <c r="C63" s="209">
        <v>456.4</v>
      </c>
      <c r="D63" s="209">
        <v>378.4</v>
      </c>
      <c r="E63" s="209">
        <v>333.3</v>
      </c>
      <c r="F63" s="209">
        <v>319.8</v>
      </c>
      <c r="G63" s="209">
        <v>344.1</v>
      </c>
      <c r="H63" s="209">
        <v>336.3</v>
      </c>
      <c r="I63" s="209">
        <v>384.8</v>
      </c>
      <c r="J63" s="209">
        <v>400.8</v>
      </c>
      <c r="K63" s="209">
        <v>397</v>
      </c>
      <c r="L63" s="209">
        <v>350.3</v>
      </c>
      <c r="M63" s="241"/>
      <c r="N63" s="241"/>
      <c r="P63" s="207" t="s">
        <v>41</v>
      </c>
      <c r="Q63" s="209">
        <v>1279.4000000000001</v>
      </c>
      <c r="R63" s="209">
        <v>1243.7</v>
      </c>
      <c r="S63" s="209">
        <v>1213.2</v>
      </c>
      <c r="T63" s="209">
        <v>1180</v>
      </c>
      <c r="U63" s="209">
        <v>1148.7</v>
      </c>
      <c r="V63" s="209">
        <v>1125.9000000000001</v>
      </c>
      <c r="W63" s="209">
        <v>1107</v>
      </c>
      <c r="X63" s="209">
        <v>1101.0999999999999</v>
      </c>
      <c r="Y63" s="209">
        <v>1108.3</v>
      </c>
      <c r="Z63" s="209">
        <v>1127.9000000000001</v>
      </c>
      <c r="AA63" s="209">
        <v>1153.9000000000001</v>
      </c>
    </row>
    <row r="64" spans="1:27" x14ac:dyDescent="0.2">
      <c r="A64" s="207" t="s">
        <v>19</v>
      </c>
      <c r="B64" s="209">
        <v>854.5</v>
      </c>
      <c r="C64" s="209">
        <v>827.3</v>
      </c>
      <c r="D64" s="209">
        <v>814.3</v>
      </c>
      <c r="E64" s="209">
        <v>792.2</v>
      </c>
      <c r="F64" s="209">
        <v>812.6</v>
      </c>
      <c r="G64" s="209">
        <v>835.4</v>
      </c>
      <c r="H64" s="209">
        <v>824.8</v>
      </c>
      <c r="I64" s="209">
        <v>839.8</v>
      </c>
      <c r="J64" s="209">
        <v>863.6</v>
      </c>
      <c r="K64" s="209">
        <v>882.1</v>
      </c>
      <c r="L64" s="209">
        <v>860.3</v>
      </c>
      <c r="M64" s="241"/>
      <c r="N64" s="241"/>
      <c r="P64" s="207" t="s">
        <v>19</v>
      </c>
      <c r="Q64" s="209">
        <v>1877.4</v>
      </c>
      <c r="R64" s="209">
        <v>1865.1</v>
      </c>
      <c r="S64" s="209">
        <v>1858.7</v>
      </c>
      <c r="T64" s="209">
        <v>1830.5</v>
      </c>
      <c r="U64" s="209">
        <v>1848.9</v>
      </c>
      <c r="V64" s="209">
        <v>1827.7</v>
      </c>
      <c r="W64" s="209">
        <v>1811.3</v>
      </c>
      <c r="X64" s="209">
        <v>1801.7</v>
      </c>
      <c r="Y64" s="209">
        <v>1789.5</v>
      </c>
      <c r="Z64" s="209">
        <v>1811.3</v>
      </c>
      <c r="AA64" s="209">
        <v>1834</v>
      </c>
    </row>
    <row r="65" spans="1:27" x14ac:dyDescent="0.2">
      <c r="A65" s="207" t="s">
        <v>85</v>
      </c>
      <c r="B65" s="209">
        <v>44.8</v>
      </c>
      <c r="C65" s="209">
        <v>36.9</v>
      </c>
      <c r="D65" s="209">
        <v>31</v>
      </c>
      <c r="E65" s="209">
        <v>26.7</v>
      </c>
      <c r="F65" s="209">
        <v>31.2</v>
      </c>
      <c r="G65" s="209">
        <v>31.7</v>
      </c>
      <c r="H65" s="209">
        <v>45.5</v>
      </c>
      <c r="I65" s="209">
        <v>43</v>
      </c>
      <c r="J65" s="209">
        <v>37.6</v>
      </c>
      <c r="K65" s="209">
        <v>42</v>
      </c>
      <c r="L65" s="209">
        <v>36.4</v>
      </c>
      <c r="M65" s="241"/>
      <c r="N65" s="241"/>
      <c r="P65" s="207" t="s">
        <v>85</v>
      </c>
      <c r="Q65" s="209">
        <v>129.30000000000001</v>
      </c>
      <c r="R65" s="209">
        <v>127.5</v>
      </c>
      <c r="S65" s="209">
        <v>124.9</v>
      </c>
      <c r="T65" s="209">
        <v>122.7</v>
      </c>
      <c r="U65" s="209">
        <v>120.8</v>
      </c>
      <c r="V65" s="209">
        <v>119.5</v>
      </c>
      <c r="W65" s="209">
        <v>118.1</v>
      </c>
      <c r="X65" s="209">
        <v>116.6</v>
      </c>
      <c r="Y65" s="209">
        <v>115.1</v>
      </c>
      <c r="Z65" s="209">
        <v>113.6</v>
      </c>
      <c r="AA65" s="209">
        <v>112.2</v>
      </c>
    </row>
    <row r="66" spans="1:27" x14ac:dyDescent="0.2">
      <c r="A66" s="207" t="s">
        <v>27</v>
      </c>
      <c r="B66" s="209">
        <v>433.8</v>
      </c>
      <c r="C66" s="209">
        <v>412.6</v>
      </c>
      <c r="D66" s="209">
        <v>396.4</v>
      </c>
      <c r="E66" s="209">
        <v>373</v>
      </c>
      <c r="F66" s="209">
        <v>349.7</v>
      </c>
      <c r="G66" s="209">
        <v>334.1</v>
      </c>
      <c r="H66" s="209">
        <v>363.1</v>
      </c>
      <c r="I66" s="209">
        <v>357.8</v>
      </c>
      <c r="J66" s="209">
        <v>369.6</v>
      </c>
      <c r="K66" s="209">
        <v>390.6</v>
      </c>
      <c r="L66" s="209">
        <v>330.9</v>
      </c>
      <c r="M66" s="241"/>
      <c r="N66" s="241"/>
      <c r="P66" s="207" t="s">
        <v>27</v>
      </c>
      <c r="Q66" s="209">
        <v>1497.6</v>
      </c>
      <c r="R66" s="209">
        <v>1507.2</v>
      </c>
      <c r="S66" s="209">
        <v>1518.8</v>
      </c>
      <c r="T66" s="209">
        <v>1527.4</v>
      </c>
      <c r="U66" s="209">
        <v>1518.7</v>
      </c>
      <c r="V66" s="209">
        <v>1497.6</v>
      </c>
      <c r="W66" s="209">
        <v>1470.4</v>
      </c>
      <c r="X66" s="209">
        <v>1447.5</v>
      </c>
      <c r="Y66" s="209">
        <v>1429.7</v>
      </c>
      <c r="Z66" s="209">
        <v>1423.1</v>
      </c>
      <c r="AA66" s="209">
        <v>1423.8</v>
      </c>
    </row>
    <row r="67" spans="1:27" x14ac:dyDescent="0.2">
      <c r="A67" s="207" t="s">
        <v>86</v>
      </c>
      <c r="B67" s="209">
        <v>16.5</v>
      </c>
      <c r="C67" s="209">
        <v>14.7</v>
      </c>
      <c r="D67" s="209">
        <v>13.7</v>
      </c>
      <c r="E67" s="209">
        <v>12.1</v>
      </c>
      <c r="F67" s="209">
        <v>13.2</v>
      </c>
      <c r="G67" s="209">
        <v>12.6</v>
      </c>
      <c r="H67" s="209">
        <v>12.1</v>
      </c>
      <c r="I67" s="209">
        <v>14.4</v>
      </c>
      <c r="J67" s="209">
        <v>15.7</v>
      </c>
      <c r="K67" s="209">
        <v>15.5</v>
      </c>
      <c r="L67" s="209">
        <v>14.6</v>
      </c>
      <c r="M67" s="241"/>
      <c r="N67" s="241"/>
      <c r="P67" s="207" t="s">
        <v>86</v>
      </c>
      <c r="Q67" s="209">
        <v>28.1</v>
      </c>
      <c r="R67" s="209">
        <v>28.8</v>
      </c>
      <c r="S67" s="209">
        <v>29.5</v>
      </c>
      <c r="T67" s="209">
        <v>29.4</v>
      </c>
      <c r="U67" s="209">
        <v>29</v>
      </c>
      <c r="V67" s="209">
        <v>27.1</v>
      </c>
      <c r="W67" s="209">
        <v>26.7</v>
      </c>
      <c r="X67" s="209">
        <v>27.4</v>
      </c>
      <c r="Y67" s="209">
        <v>27.2</v>
      </c>
      <c r="Z67" s="209">
        <v>26.8</v>
      </c>
      <c r="AA67" s="209">
        <v>26.5</v>
      </c>
    </row>
    <row r="68" spans="1:27" x14ac:dyDescent="0.2">
      <c r="A68" s="207" t="s">
        <v>30</v>
      </c>
      <c r="B68" s="209">
        <v>33</v>
      </c>
      <c r="C68" s="209">
        <v>29.2</v>
      </c>
      <c r="D68" s="209">
        <v>29.1</v>
      </c>
      <c r="E68" s="209">
        <v>28.6</v>
      </c>
      <c r="F68" s="209">
        <v>28</v>
      </c>
      <c r="G68" s="209">
        <v>29.1</v>
      </c>
      <c r="H68" s="209">
        <v>26.9</v>
      </c>
      <c r="I68" s="209">
        <v>24</v>
      </c>
      <c r="J68" s="209">
        <v>23.2</v>
      </c>
      <c r="K68" s="209">
        <v>21.8</v>
      </c>
      <c r="L68" s="209">
        <v>19.899999999999999</v>
      </c>
      <c r="M68" s="241"/>
      <c r="N68" s="241"/>
      <c r="P68" s="207" t="s">
        <v>30</v>
      </c>
      <c r="Q68" s="209">
        <v>78.8</v>
      </c>
      <c r="R68" s="209">
        <v>75.400000000000006</v>
      </c>
      <c r="S68" s="209">
        <v>70.5</v>
      </c>
      <c r="T68" s="209">
        <v>67.2</v>
      </c>
      <c r="U68" s="209">
        <v>61.2</v>
      </c>
      <c r="V68" s="209">
        <v>56.5</v>
      </c>
      <c r="W68" s="209">
        <v>51</v>
      </c>
      <c r="X68" s="209">
        <v>46.1</v>
      </c>
      <c r="Y68" s="209">
        <v>42.1</v>
      </c>
      <c r="Z68" s="209">
        <v>40.200000000000003</v>
      </c>
      <c r="AA68" s="209">
        <v>39.4</v>
      </c>
    </row>
    <row r="69" spans="1:27" x14ac:dyDescent="0.2">
      <c r="A69" s="207" t="s">
        <v>31</v>
      </c>
      <c r="B69" s="209">
        <v>37.700000000000003</v>
      </c>
      <c r="C69" s="209">
        <v>33.9</v>
      </c>
      <c r="D69" s="209">
        <v>38.4</v>
      </c>
      <c r="E69" s="209">
        <v>39.4</v>
      </c>
      <c r="F69" s="209">
        <v>43.4</v>
      </c>
      <c r="G69" s="209">
        <v>44.6</v>
      </c>
      <c r="H69" s="209">
        <v>43.1</v>
      </c>
      <c r="I69" s="209">
        <v>40.6</v>
      </c>
      <c r="J69" s="209">
        <v>40.6</v>
      </c>
      <c r="K69" s="209">
        <v>40.299999999999997</v>
      </c>
      <c r="L69" s="209">
        <v>34.5</v>
      </c>
      <c r="M69" s="241"/>
      <c r="N69" s="241"/>
      <c r="P69" s="207" t="s">
        <v>31</v>
      </c>
      <c r="Q69" s="209">
        <v>113.5</v>
      </c>
      <c r="R69" s="209">
        <v>105.9</v>
      </c>
      <c r="S69" s="209">
        <v>104.6</v>
      </c>
      <c r="T69" s="209">
        <v>104.3</v>
      </c>
      <c r="U69" s="209">
        <v>102.5</v>
      </c>
      <c r="V69" s="209">
        <v>98.7</v>
      </c>
      <c r="W69" s="209">
        <v>93.1</v>
      </c>
      <c r="X69" s="209">
        <v>85.2</v>
      </c>
      <c r="Y69" s="209">
        <v>79</v>
      </c>
      <c r="Z69" s="209">
        <v>75.3</v>
      </c>
      <c r="AA69" s="209">
        <v>73.7</v>
      </c>
    </row>
    <row r="70" spans="1:27" x14ac:dyDescent="0.2">
      <c r="A70" s="207" t="s">
        <v>32</v>
      </c>
      <c r="B70" s="209">
        <v>5</v>
      </c>
      <c r="C70" s="209">
        <v>4.8</v>
      </c>
      <c r="D70" s="209">
        <v>5.3</v>
      </c>
      <c r="E70" s="209">
        <v>4.5999999999999996</v>
      </c>
      <c r="F70" s="209">
        <v>4.7</v>
      </c>
      <c r="G70" s="209">
        <v>7.2</v>
      </c>
      <c r="H70" s="209">
        <v>7.1</v>
      </c>
      <c r="I70" s="209">
        <v>7.3</v>
      </c>
      <c r="J70" s="209">
        <v>8.3000000000000007</v>
      </c>
      <c r="K70" s="209">
        <v>7.6</v>
      </c>
      <c r="L70" s="209">
        <v>7.1</v>
      </c>
      <c r="M70" s="241"/>
      <c r="N70" s="241"/>
      <c r="P70" s="207" t="s">
        <v>32</v>
      </c>
      <c r="Q70" s="209">
        <v>14.2</v>
      </c>
      <c r="R70" s="209">
        <v>14.6</v>
      </c>
      <c r="S70" s="209">
        <v>15</v>
      </c>
      <c r="T70" s="209">
        <v>14.7</v>
      </c>
      <c r="U70" s="209">
        <v>14.3</v>
      </c>
      <c r="V70" s="209">
        <v>16.7</v>
      </c>
      <c r="W70" s="209">
        <v>17.100000000000001</v>
      </c>
      <c r="X70" s="209">
        <v>18</v>
      </c>
      <c r="Y70" s="209">
        <v>18.3</v>
      </c>
      <c r="Z70" s="209">
        <v>18.399999999999999</v>
      </c>
      <c r="AA70" s="209">
        <v>18.600000000000001</v>
      </c>
    </row>
    <row r="71" spans="1:27" x14ac:dyDescent="0.2">
      <c r="A71" s="207" t="s">
        <v>23</v>
      </c>
      <c r="B71" s="209">
        <v>91.6</v>
      </c>
      <c r="C71" s="209">
        <v>89.3</v>
      </c>
      <c r="D71" s="209">
        <v>93.3</v>
      </c>
      <c r="E71" s="209">
        <v>91</v>
      </c>
      <c r="F71" s="209">
        <v>104.7</v>
      </c>
      <c r="G71" s="209">
        <v>116.8</v>
      </c>
      <c r="H71" s="209">
        <v>119.2</v>
      </c>
      <c r="I71" s="209">
        <v>116.3</v>
      </c>
      <c r="J71" s="209">
        <v>110.8</v>
      </c>
      <c r="K71" s="209">
        <v>108</v>
      </c>
      <c r="L71" s="209">
        <v>103.5</v>
      </c>
      <c r="M71" s="241"/>
      <c r="N71" s="241"/>
      <c r="P71" s="207" t="s">
        <v>23</v>
      </c>
      <c r="Q71" s="209">
        <v>302.3</v>
      </c>
      <c r="R71" s="209">
        <v>297.89999999999998</v>
      </c>
      <c r="S71" s="209">
        <v>298.3</v>
      </c>
      <c r="T71" s="209">
        <v>298.7</v>
      </c>
      <c r="U71" s="209">
        <v>297.2</v>
      </c>
      <c r="V71" s="209">
        <v>293.2</v>
      </c>
      <c r="W71" s="209">
        <v>285.10000000000002</v>
      </c>
      <c r="X71" s="209">
        <v>275.3</v>
      </c>
      <c r="Y71" s="209">
        <v>267.3</v>
      </c>
      <c r="Z71" s="209">
        <v>259.2</v>
      </c>
      <c r="AA71" s="209">
        <v>251.6</v>
      </c>
    </row>
    <row r="72" spans="1:27" x14ac:dyDescent="0.2">
      <c r="A72" s="207" t="s">
        <v>87</v>
      </c>
      <c r="B72" s="209">
        <v>9.1</v>
      </c>
      <c r="C72" s="209">
        <v>9</v>
      </c>
      <c r="D72" s="209">
        <v>9</v>
      </c>
      <c r="E72" s="209">
        <v>9.9</v>
      </c>
      <c r="F72" s="209">
        <v>10</v>
      </c>
      <c r="G72" s="209">
        <v>9.3000000000000007</v>
      </c>
      <c r="H72" s="209">
        <v>9.1</v>
      </c>
      <c r="I72" s="209">
        <v>9.6</v>
      </c>
      <c r="J72" s="209">
        <v>10.5</v>
      </c>
      <c r="K72" s="209">
        <v>10.7</v>
      </c>
      <c r="L72" s="209">
        <v>10.1</v>
      </c>
      <c r="M72" s="241"/>
      <c r="N72" s="241"/>
      <c r="P72" s="207" t="s">
        <v>87</v>
      </c>
      <c r="Q72" s="209">
        <v>14.1</v>
      </c>
      <c r="R72" s="209">
        <v>14.2</v>
      </c>
      <c r="S72" s="209">
        <v>14.4</v>
      </c>
      <c r="T72" s="209">
        <v>14.6</v>
      </c>
      <c r="U72" s="209">
        <v>14.7</v>
      </c>
      <c r="V72" s="209">
        <v>14.6</v>
      </c>
      <c r="W72" s="209">
        <v>14.5</v>
      </c>
      <c r="X72" s="209">
        <v>14.6</v>
      </c>
      <c r="Y72" s="209">
        <v>14.7</v>
      </c>
      <c r="Z72" s="209">
        <v>14.8</v>
      </c>
      <c r="AA72" s="209">
        <v>14.4</v>
      </c>
    </row>
    <row r="73" spans="1:27" x14ac:dyDescent="0.2">
      <c r="A73" s="207" t="s">
        <v>34</v>
      </c>
      <c r="B73" s="209">
        <v>351.3</v>
      </c>
      <c r="C73" s="209">
        <v>362</v>
      </c>
      <c r="D73" s="209">
        <v>366.3</v>
      </c>
      <c r="E73" s="209">
        <v>362.6</v>
      </c>
      <c r="F73" s="209">
        <v>346.4</v>
      </c>
      <c r="G73" s="209">
        <v>365</v>
      </c>
      <c r="H73" s="209">
        <v>360.5</v>
      </c>
      <c r="I73" s="209">
        <v>372</v>
      </c>
      <c r="J73" s="209">
        <v>375.5</v>
      </c>
      <c r="K73" s="209">
        <v>380.3</v>
      </c>
      <c r="L73" s="209">
        <v>372.1</v>
      </c>
      <c r="M73" s="241"/>
      <c r="N73" s="241"/>
      <c r="P73" s="207" t="s">
        <v>34</v>
      </c>
      <c r="Q73" s="209">
        <v>499.2</v>
      </c>
      <c r="R73" s="209">
        <v>505.6</v>
      </c>
      <c r="S73" s="209">
        <v>513.79999999999995</v>
      </c>
      <c r="T73" s="209">
        <v>521.29999999999995</v>
      </c>
      <c r="U73" s="209">
        <v>522.9</v>
      </c>
      <c r="V73" s="209">
        <v>520.70000000000005</v>
      </c>
      <c r="W73" s="209">
        <v>520.9</v>
      </c>
      <c r="X73" s="209">
        <v>524.4</v>
      </c>
      <c r="Y73" s="209">
        <v>527.6</v>
      </c>
      <c r="Z73" s="209">
        <v>532.20000000000005</v>
      </c>
      <c r="AA73" s="209">
        <v>539.6</v>
      </c>
    </row>
    <row r="74" spans="1:27" x14ac:dyDescent="0.2">
      <c r="A74" s="207" t="s">
        <v>6</v>
      </c>
      <c r="B74" s="209">
        <v>165.2</v>
      </c>
      <c r="C74" s="209">
        <v>168.6</v>
      </c>
      <c r="D74" s="209">
        <v>168.5</v>
      </c>
      <c r="E74" s="209">
        <v>173.3</v>
      </c>
      <c r="F74" s="209">
        <v>175.5</v>
      </c>
      <c r="G74" s="209">
        <v>169</v>
      </c>
      <c r="H74" s="209">
        <v>174.6</v>
      </c>
      <c r="I74" s="209">
        <v>174.2</v>
      </c>
      <c r="J74" s="209">
        <v>165.6</v>
      </c>
      <c r="K74" s="209">
        <v>165.2</v>
      </c>
      <c r="L74" s="209">
        <v>159.9</v>
      </c>
      <c r="M74" s="241"/>
      <c r="N74" s="241"/>
      <c r="P74" s="207" t="s">
        <v>6</v>
      </c>
      <c r="Q74" s="209">
        <v>253.8</v>
      </c>
      <c r="R74" s="209">
        <v>255.3</v>
      </c>
      <c r="S74" s="209">
        <v>257.7</v>
      </c>
      <c r="T74" s="209">
        <v>260.89999999999998</v>
      </c>
      <c r="U74" s="209">
        <v>263.39999999999998</v>
      </c>
      <c r="V74" s="209">
        <v>263.8</v>
      </c>
      <c r="W74" s="209">
        <v>264.5</v>
      </c>
      <c r="X74" s="209">
        <v>261.10000000000002</v>
      </c>
      <c r="Y74" s="209">
        <v>255.3</v>
      </c>
      <c r="Z74" s="209">
        <v>248.8</v>
      </c>
      <c r="AA74" s="209">
        <v>243.2</v>
      </c>
    </row>
    <row r="75" spans="1:27" x14ac:dyDescent="0.2">
      <c r="A75" s="207" t="s">
        <v>37</v>
      </c>
      <c r="B75" s="209">
        <v>492.4</v>
      </c>
      <c r="C75" s="209">
        <v>433.6</v>
      </c>
      <c r="D75" s="209">
        <v>414.3</v>
      </c>
      <c r="E75" s="209">
        <v>392.7</v>
      </c>
      <c r="F75" s="209">
        <v>413.5</v>
      </c>
      <c r="G75" s="209">
        <v>408.1</v>
      </c>
      <c r="H75" s="209">
        <v>429.6</v>
      </c>
      <c r="I75" s="209">
        <v>432.8</v>
      </c>
      <c r="J75" s="209">
        <v>445.8</v>
      </c>
      <c r="K75" s="209">
        <v>448.3</v>
      </c>
      <c r="L75" s="209">
        <v>377.8</v>
      </c>
      <c r="M75" s="241"/>
      <c r="N75" s="241"/>
      <c r="P75" s="207" t="s">
        <v>37</v>
      </c>
      <c r="Q75" s="209">
        <v>1300.8</v>
      </c>
      <c r="R75" s="209">
        <v>1257.5999999999999</v>
      </c>
      <c r="S75" s="209">
        <v>1219.5</v>
      </c>
      <c r="T75" s="209">
        <v>1178.5999999999999</v>
      </c>
      <c r="U75" s="209">
        <v>1133.2</v>
      </c>
      <c r="V75" s="209">
        <v>1104.3</v>
      </c>
      <c r="W75" s="209">
        <v>1064.5</v>
      </c>
      <c r="X75" s="209">
        <v>1010.2</v>
      </c>
      <c r="Y75" s="209">
        <v>958.6</v>
      </c>
      <c r="Z75" s="209">
        <v>911.9</v>
      </c>
      <c r="AA75" s="209">
        <v>877.2</v>
      </c>
    </row>
    <row r="76" spans="1:27" x14ac:dyDescent="0.2">
      <c r="A76" s="207" t="s">
        <v>38</v>
      </c>
      <c r="B76" s="209">
        <v>129.4</v>
      </c>
      <c r="C76" s="209">
        <v>122</v>
      </c>
      <c r="D76" s="209">
        <v>106.1</v>
      </c>
      <c r="E76" s="209">
        <v>98.8</v>
      </c>
      <c r="F76" s="209">
        <v>105.6</v>
      </c>
      <c r="G76" s="209">
        <v>103.9</v>
      </c>
      <c r="H76" s="209">
        <v>106</v>
      </c>
      <c r="I76" s="209">
        <v>112.7</v>
      </c>
      <c r="J76" s="209">
        <v>118.7</v>
      </c>
      <c r="K76" s="209">
        <v>118.3</v>
      </c>
      <c r="L76" s="209">
        <v>104.5</v>
      </c>
      <c r="M76" s="241"/>
      <c r="N76" s="241"/>
      <c r="P76" s="207" t="s">
        <v>38</v>
      </c>
      <c r="Q76" s="209">
        <v>291.10000000000002</v>
      </c>
      <c r="R76" s="209">
        <v>288.89999999999998</v>
      </c>
      <c r="S76" s="209">
        <v>285.89999999999998</v>
      </c>
      <c r="T76" s="209">
        <v>280.89999999999998</v>
      </c>
      <c r="U76" s="209">
        <v>277.10000000000002</v>
      </c>
      <c r="V76" s="209">
        <v>270.7</v>
      </c>
      <c r="W76" s="209">
        <v>266.10000000000002</v>
      </c>
      <c r="X76" s="209">
        <v>265.10000000000002</v>
      </c>
      <c r="Y76" s="209">
        <v>263.2</v>
      </c>
      <c r="Z76" s="209">
        <v>267.8</v>
      </c>
      <c r="AA76" s="209">
        <v>276.10000000000002</v>
      </c>
    </row>
    <row r="77" spans="1:27" x14ac:dyDescent="0.2">
      <c r="A77" s="207" t="s">
        <v>88</v>
      </c>
      <c r="B77" s="209">
        <v>206.7</v>
      </c>
      <c r="C77" s="209">
        <v>200.3</v>
      </c>
      <c r="D77" s="209">
        <v>197.3</v>
      </c>
      <c r="E77" s="209">
        <v>178.4</v>
      </c>
      <c r="F77" s="209">
        <v>166.8</v>
      </c>
      <c r="G77" s="209">
        <v>168.7</v>
      </c>
      <c r="H77" s="209">
        <v>150.80000000000001</v>
      </c>
      <c r="I77" s="209">
        <v>181.2</v>
      </c>
      <c r="J77" s="209">
        <v>177</v>
      </c>
      <c r="K77" s="209">
        <v>164.2</v>
      </c>
      <c r="L77" s="209">
        <v>169.5</v>
      </c>
      <c r="M77" s="241"/>
      <c r="N77" s="241"/>
      <c r="P77" s="207" t="s">
        <v>88</v>
      </c>
      <c r="Q77" s="209">
        <v>668.5</v>
      </c>
      <c r="R77" s="209">
        <v>660.6</v>
      </c>
      <c r="S77" s="209">
        <v>643.70000000000005</v>
      </c>
      <c r="T77" s="209">
        <v>602.70000000000005</v>
      </c>
      <c r="U77" s="209">
        <v>566.5</v>
      </c>
      <c r="V77" s="209">
        <v>531.9</v>
      </c>
      <c r="W77" s="209">
        <v>525.9</v>
      </c>
      <c r="X77" s="209">
        <v>515.6</v>
      </c>
      <c r="Y77" s="209">
        <v>511.6</v>
      </c>
      <c r="Z77" s="209">
        <v>503.1</v>
      </c>
      <c r="AA77" s="209">
        <v>493.8</v>
      </c>
    </row>
    <row r="78" spans="1:27" x14ac:dyDescent="0.2">
      <c r="A78" s="207" t="s">
        <v>40</v>
      </c>
      <c r="B78" s="209">
        <v>26.5</v>
      </c>
      <c r="C78" s="209">
        <v>24.4</v>
      </c>
      <c r="D78" s="209">
        <v>21.1</v>
      </c>
      <c r="E78" s="209">
        <v>19.5</v>
      </c>
      <c r="F78" s="209">
        <v>19.2</v>
      </c>
      <c r="G78" s="209">
        <v>22.2</v>
      </c>
      <c r="H78" s="209">
        <v>22.3</v>
      </c>
      <c r="I78" s="209">
        <v>22.7</v>
      </c>
      <c r="J78" s="209">
        <v>23.5</v>
      </c>
      <c r="K78" s="209">
        <v>22.8</v>
      </c>
      <c r="L78" s="209">
        <v>19.5</v>
      </c>
      <c r="M78" s="241"/>
      <c r="N78" s="241"/>
      <c r="P78" s="207" t="s">
        <v>40</v>
      </c>
      <c r="Q78" s="209">
        <v>60.5</v>
      </c>
      <c r="R78" s="209">
        <v>60.2</v>
      </c>
      <c r="S78" s="209">
        <v>55.4</v>
      </c>
      <c r="T78" s="209">
        <v>55.3</v>
      </c>
      <c r="U78" s="209">
        <v>54.4</v>
      </c>
      <c r="V78" s="209">
        <v>54.8</v>
      </c>
      <c r="W78" s="209">
        <v>53.6</v>
      </c>
      <c r="X78" s="209">
        <v>48</v>
      </c>
      <c r="Y78" s="209">
        <v>47.5</v>
      </c>
      <c r="Z78" s="209">
        <v>47.1</v>
      </c>
      <c r="AA78" s="209">
        <v>47.4</v>
      </c>
    </row>
    <row r="79" spans="1:27" x14ac:dyDescent="0.2">
      <c r="A79" s="207" t="s">
        <v>89</v>
      </c>
      <c r="B79" s="209">
        <v>63.5</v>
      </c>
      <c r="C79" s="209">
        <v>52.4</v>
      </c>
      <c r="D79" s="209">
        <v>53.3</v>
      </c>
      <c r="E79" s="209">
        <v>53.1</v>
      </c>
      <c r="F79" s="209">
        <v>52.6</v>
      </c>
      <c r="G79" s="209">
        <v>54.9</v>
      </c>
      <c r="H79" s="209">
        <v>52.4</v>
      </c>
      <c r="I79" s="209">
        <v>58.3</v>
      </c>
      <c r="J79" s="209">
        <v>53.2</v>
      </c>
      <c r="K79" s="209">
        <v>45.9</v>
      </c>
      <c r="L79" s="209">
        <v>41.8</v>
      </c>
      <c r="M79" s="241"/>
      <c r="N79" s="241"/>
      <c r="P79" s="207" t="s">
        <v>89</v>
      </c>
      <c r="Q79" s="209">
        <v>206.5</v>
      </c>
      <c r="R79" s="209">
        <v>197.7</v>
      </c>
      <c r="S79" s="209">
        <v>194.4</v>
      </c>
      <c r="T79" s="209">
        <v>190.1</v>
      </c>
      <c r="U79" s="209">
        <v>186</v>
      </c>
      <c r="V79" s="209">
        <v>179.7</v>
      </c>
      <c r="W79" s="209">
        <v>171.3</v>
      </c>
      <c r="X79" s="209">
        <v>162.5</v>
      </c>
      <c r="Y79" s="209">
        <v>155</v>
      </c>
      <c r="Z79" s="209">
        <v>147.4</v>
      </c>
      <c r="AA79" s="209">
        <v>142.5</v>
      </c>
    </row>
    <row r="80" spans="1:27" x14ac:dyDescent="0.2">
      <c r="A80" s="207" t="s">
        <v>18</v>
      </c>
      <c r="B80" s="209">
        <v>89.7</v>
      </c>
      <c r="C80" s="209">
        <v>94.4</v>
      </c>
      <c r="D80" s="209">
        <v>96.1</v>
      </c>
      <c r="E80" s="209">
        <v>98</v>
      </c>
      <c r="F80" s="209">
        <v>96.8</v>
      </c>
      <c r="G80" s="209">
        <v>96.8</v>
      </c>
      <c r="H80" s="209">
        <v>95.8</v>
      </c>
      <c r="I80" s="209">
        <v>94.8</v>
      </c>
      <c r="J80" s="209">
        <v>97.8</v>
      </c>
      <c r="K80" s="209">
        <v>90.4</v>
      </c>
      <c r="L80" s="209">
        <v>80</v>
      </c>
      <c r="M80" s="241"/>
      <c r="N80" s="241"/>
      <c r="P80" s="207" t="s">
        <v>18</v>
      </c>
      <c r="Q80" s="209">
        <v>155</v>
      </c>
      <c r="R80" s="209">
        <v>159.19999999999999</v>
      </c>
      <c r="S80" s="209">
        <v>161.9</v>
      </c>
      <c r="T80" s="209">
        <v>162.4</v>
      </c>
      <c r="U80" s="209">
        <v>162.80000000000001</v>
      </c>
      <c r="V80" s="209">
        <v>165.2</v>
      </c>
      <c r="W80" s="209">
        <v>159.6</v>
      </c>
      <c r="X80" s="209">
        <v>160.80000000000001</v>
      </c>
      <c r="Y80" s="209">
        <v>160.69999999999999</v>
      </c>
      <c r="Z80" s="209">
        <v>149.69999999999999</v>
      </c>
      <c r="AA80" s="209">
        <v>142.69999999999999</v>
      </c>
    </row>
    <row r="81" spans="1:27" x14ac:dyDescent="0.2">
      <c r="A81" s="207" t="s">
        <v>42</v>
      </c>
      <c r="B81" s="209">
        <v>168.6</v>
      </c>
      <c r="C81" s="209">
        <v>181.4</v>
      </c>
      <c r="D81" s="209">
        <v>184.7</v>
      </c>
      <c r="E81" s="209">
        <v>189.1</v>
      </c>
      <c r="F81" s="209">
        <v>192.2</v>
      </c>
      <c r="G81" s="209">
        <v>194.7</v>
      </c>
      <c r="H81" s="209">
        <v>193.1</v>
      </c>
      <c r="I81" s="209">
        <v>186.2</v>
      </c>
      <c r="J81" s="209">
        <v>179.7</v>
      </c>
      <c r="K81" s="209">
        <v>167.1</v>
      </c>
      <c r="L81" s="209">
        <v>152.69999999999999</v>
      </c>
      <c r="M81" s="241"/>
      <c r="N81" s="241"/>
      <c r="P81" s="207" t="s">
        <v>42</v>
      </c>
      <c r="Q81" s="209">
        <v>301.10000000000002</v>
      </c>
      <c r="R81" s="209">
        <v>312.60000000000002</v>
      </c>
      <c r="S81" s="209">
        <v>321.5</v>
      </c>
      <c r="T81" s="209">
        <v>325.60000000000002</v>
      </c>
      <c r="U81" s="209">
        <v>325.89999999999998</v>
      </c>
      <c r="V81" s="209">
        <v>322.3</v>
      </c>
      <c r="W81" s="209">
        <v>311.7</v>
      </c>
      <c r="X81" s="209">
        <v>302.10000000000002</v>
      </c>
      <c r="Y81" s="209">
        <v>290.3</v>
      </c>
      <c r="Z81" s="209">
        <v>280</v>
      </c>
      <c r="AA81" s="209">
        <v>272.2</v>
      </c>
    </row>
    <row r="83" spans="1:27" x14ac:dyDescent="0.2">
      <c r="A83" s="83" t="s">
        <v>50</v>
      </c>
      <c r="B83" s="83" t="s">
        <v>105</v>
      </c>
      <c r="P83" s="83" t="s">
        <v>50</v>
      </c>
      <c r="Q83" s="83" t="s">
        <v>105</v>
      </c>
    </row>
    <row r="84" spans="1:27" x14ac:dyDescent="0.2">
      <c r="A84" s="83" t="s">
        <v>51</v>
      </c>
      <c r="B84" s="83" t="s">
        <v>362</v>
      </c>
      <c r="P84" s="83" t="s">
        <v>350</v>
      </c>
      <c r="Q84" s="83" t="s">
        <v>0</v>
      </c>
    </row>
    <row r="85" spans="1:27" x14ac:dyDescent="0.2">
      <c r="A85" s="83" t="s">
        <v>350</v>
      </c>
      <c r="B85" s="83" t="s">
        <v>0</v>
      </c>
      <c r="P85" s="83" t="s">
        <v>51</v>
      </c>
      <c r="Q85" s="83" t="s">
        <v>362</v>
      </c>
    </row>
    <row r="86" spans="1:27" x14ac:dyDescent="0.2">
      <c r="A86" s="83" t="s">
        <v>53</v>
      </c>
      <c r="B86" s="83" t="s">
        <v>360</v>
      </c>
      <c r="P86" s="83" t="s">
        <v>101</v>
      </c>
      <c r="Q86" s="83" t="s">
        <v>102</v>
      </c>
    </row>
    <row r="87" spans="1:27" x14ac:dyDescent="0.2">
      <c r="P87" s="83" t="s">
        <v>53</v>
      </c>
      <c r="Q87" s="83" t="s">
        <v>360</v>
      </c>
    </row>
    <row r="88" spans="1:27" x14ac:dyDescent="0.2">
      <c r="A88" s="207" t="s">
        <v>55</v>
      </c>
      <c r="B88" s="207" t="s">
        <v>74</v>
      </c>
      <c r="C88" s="207" t="s">
        <v>75</v>
      </c>
      <c r="D88" s="207" t="s">
        <v>76</v>
      </c>
      <c r="E88" s="207" t="s">
        <v>77</v>
      </c>
      <c r="F88" s="207" t="s">
        <v>20</v>
      </c>
      <c r="G88" s="207" t="s">
        <v>9</v>
      </c>
      <c r="H88" s="207" t="s">
        <v>4</v>
      </c>
      <c r="I88" s="207" t="s">
        <v>7</v>
      </c>
      <c r="J88" s="207" t="s">
        <v>12</v>
      </c>
      <c r="K88" s="207" t="s">
        <v>5</v>
      </c>
      <c r="L88" s="207" t="s">
        <v>78</v>
      </c>
      <c r="M88" s="83"/>
      <c r="N88" s="83"/>
      <c r="P88" s="207" t="s">
        <v>55</v>
      </c>
      <c r="Q88" s="207" t="s">
        <v>74</v>
      </c>
      <c r="R88" s="207" t="s">
        <v>75</v>
      </c>
      <c r="S88" s="207" t="s">
        <v>76</v>
      </c>
      <c r="T88" s="207" t="s">
        <v>77</v>
      </c>
      <c r="U88" s="207" t="s">
        <v>20</v>
      </c>
      <c r="V88" s="207" t="s">
        <v>9</v>
      </c>
      <c r="W88" s="207" t="s">
        <v>4</v>
      </c>
      <c r="X88" s="207" t="s">
        <v>7</v>
      </c>
      <c r="Y88" s="207" t="s">
        <v>12</v>
      </c>
      <c r="Z88" s="207" t="s">
        <v>5</v>
      </c>
      <c r="AA88" s="207" t="s">
        <v>78</v>
      </c>
    </row>
    <row r="89" spans="1:27" x14ac:dyDescent="0.2">
      <c r="A89" s="207" t="s">
        <v>79</v>
      </c>
      <c r="B89" s="209">
        <v>9325.7999999999993</v>
      </c>
      <c r="C89" s="209">
        <v>9132.2999999999993</v>
      </c>
      <c r="D89" s="209">
        <v>8919.1</v>
      </c>
      <c r="E89" s="209">
        <v>8722.7000000000007</v>
      </c>
      <c r="F89" s="209">
        <v>8820.1</v>
      </c>
      <c r="G89" s="209">
        <v>8873.6</v>
      </c>
      <c r="H89" s="209">
        <v>8937.2000000000007</v>
      </c>
      <c r="I89" s="209">
        <v>8956.6</v>
      </c>
      <c r="J89" s="209">
        <v>8949.4</v>
      </c>
      <c r="K89" s="209">
        <v>8901.7000000000007</v>
      </c>
      <c r="L89" s="209">
        <v>8552.2000000000007</v>
      </c>
      <c r="M89" s="241"/>
      <c r="N89" s="241"/>
      <c r="P89" s="207" t="s">
        <v>79</v>
      </c>
      <c r="Q89" s="209">
        <v>13963.9</v>
      </c>
      <c r="R89" s="209">
        <v>13745.4</v>
      </c>
      <c r="S89" s="209">
        <v>13604.8</v>
      </c>
      <c r="T89" s="209">
        <v>13463</v>
      </c>
      <c r="U89" s="209">
        <v>13469</v>
      </c>
      <c r="V89" s="209">
        <v>13404.6</v>
      </c>
      <c r="W89" s="209">
        <v>13368.5</v>
      </c>
      <c r="X89" s="209">
        <v>13228.5</v>
      </c>
      <c r="Y89" s="209">
        <v>13045.4</v>
      </c>
      <c r="Z89" s="209">
        <v>12796.5</v>
      </c>
      <c r="AA89" s="209">
        <v>12515.5</v>
      </c>
    </row>
    <row r="90" spans="1:27" x14ac:dyDescent="0.2">
      <c r="A90" s="207" t="s">
        <v>8</v>
      </c>
      <c r="B90" s="209">
        <v>256.60000000000002</v>
      </c>
      <c r="C90" s="209">
        <v>253.5</v>
      </c>
      <c r="D90" s="209">
        <v>251.7</v>
      </c>
      <c r="E90" s="209">
        <v>251.3</v>
      </c>
      <c r="F90" s="209">
        <v>263.7</v>
      </c>
      <c r="G90" s="209">
        <v>258</v>
      </c>
      <c r="H90" s="209">
        <v>263.10000000000002</v>
      </c>
      <c r="I90" s="209">
        <v>264</v>
      </c>
      <c r="J90" s="209">
        <v>265.39999999999998</v>
      </c>
      <c r="K90" s="209">
        <v>272.5</v>
      </c>
      <c r="L90" s="209">
        <v>268.89999999999998</v>
      </c>
      <c r="M90" s="241"/>
      <c r="N90" s="241"/>
      <c r="P90" s="207" t="s">
        <v>8</v>
      </c>
      <c r="Q90" s="209">
        <v>346.5</v>
      </c>
      <c r="R90" s="209">
        <v>347</v>
      </c>
      <c r="S90" s="209">
        <v>348.5</v>
      </c>
      <c r="T90" s="209">
        <v>351.7</v>
      </c>
      <c r="U90" s="209">
        <v>354.9</v>
      </c>
      <c r="V90" s="209">
        <v>359.5</v>
      </c>
      <c r="W90" s="209">
        <v>364.9</v>
      </c>
      <c r="X90" s="209">
        <v>367.5</v>
      </c>
      <c r="Y90" s="209">
        <v>369.4</v>
      </c>
      <c r="Z90" s="209">
        <v>368.8</v>
      </c>
      <c r="AA90" s="209">
        <v>365.2</v>
      </c>
    </row>
    <row r="91" spans="1:27" x14ac:dyDescent="0.2">
      <c r="A91" s="207" t="s">
        <v>82</v>
      </c>
      <c r="B91" s="209">
        <v>145.6</v>
      </c>
      <c r="C91" s="209">
        <v>138.9</v>
      </c>
      <c r="D91" s="209">
        <v>137.5</v>
      </c>
      <c r="E91" s="209">
        <v>130.69999999999999</v>
      </c>
      <c r="F91" s="209">
        <v>138.4</v>
      </c>
      <c r="G91" s="209">
        <v>144.6</v>
      </c>
      <c r="H91" s="209">
        <v>132.1</v>
      </c>
      <c r="I91" s="209">
        <v>133.5</v>
      </c>
      <c r="J91" s="209">
        <v>130.6</v>
      </c>
      <c r="K91" s="209">
        <v>128.5</v>
      </c>
      <c r="L91" s="209">
        <v>114.5</v>
      </c>
      <c r="M91" s="241"/>
      <c r="N91" s="241"/>
      <c r="P91" s="207" t="s">
        <v>82</v>
      </c>
      <c r="Q91" s="209">
        <v>238.3</v>
      </c>
      <c r="R91" s="209">
        <v>235.1</v>
      </c>
      <c r="S91" s="209">
        <v>235.2</v>
      </c>
      <c r="T91" s="209">
        <v>236</v>
      </c>
      <c r="U91" s="209">
        <v>235.5</v>
      </c>
      <c r="V91" s="209">
        <v>235.5</v>
      </c>
      <c r="W91" s="209">
        <v>231</v>
      </c>
      <c r="X91" s="209">
        <v>222.8</v>
      </c>
      <c r="Y91" s="209">
        <v>211.6</v>
      </c>
      <c r="Z91" s="209">
        <v>199.4</v>
      </c>
      <c r="AA91" s="209">
        <v>184.5</v>
      </c>
    </row>
    <row r="92" spans="1:27" x14ac:dyDescent="0.2">
      <c r="A92" s="207" t="s">
        <v>83</v>
      </c>
      <c r="B92" s="209">
        <v>218.8</v>
      </c>
      <c r="C92" s="209">
        <v>214.7</v>
      </c>
      <c r="D92" s="209">
        <v>209.6</v>
      </c>
      <c r="E92" s="209">
        <v>220.7</v>
      </c>
      <c r="F92" s="209">
        <v>216.9</v>
      </c>
      <c r="G92" s="209">
        <v>216.3</v>
      </c>
      <c r="H92" s="209">
        <v>216.3</v>
      </c>
      <c r="I92" s="209">
        <v>222.7</v>
      </c>
      <c r="J92" s="209">
        <v>220.1</v>
      </c>
      <c r="K92" s="209">
        <v>215.3</v>
      </c>
      <c r="L92" s="209">
        <v>195.4</v>
      </c>
      <c r="M92" s="241"/>
      <c r="N92" s="241"/>
      <c r="P92" s="207" t="s">
        <v>83</v>
      </c>
      <c r="Q92" s="209">
        <v>363.1</v>
      </c>
      <c r="R92" s="209">
        <v>351.5</v>
      </c>
      <c r="S92" s="209">
        <v>347.5</v>
      </c>
      <c r="T92" s="209">
        <v>344.3</v>
      </c>
      <c r="U92" s="209">
        <v>341.3</v>
      </c>
      <c r="V92" s="209">
        <v>338.5</v>
      </c>
      <c r="W92" s="209">
        <v>335.9</v>
      </c>
      <c r="X92" s="209">
        <v>332.6</v>
      </c>
      <c r="Y92" s="209">
        <v>327.7</v>
      </c>
      <c r="Z92" s="209">
        <v>320.7</v>
      </c>
      <c r="AA92" s="209">
        <v>309.60000000000002</v>
      </c>
    </row>
    <row r="93" spans="1:27" x14ac:dyDescent="0.2">
      <c r="A93" s="207" t="s">
        <v>16</v>
      </c>
      <c r="B93" s="209">
        <v>108.8</v>
      </c>
      <c r="C93" s="209">
        <v>105.6</v>
      </c>
      <c r="D93" s="209">
        <v>105.3</v>
      </c>
      <c r="E93" s="209">
        <v>107.6</v>
      </c>
      <c r="F93" s="209">
        <v>113.7</v>
      </c>
      <c r="G93" s="209">
        <v>118.9</v>
      </c>
      <c r="H93" s="209">
        <v>119.9</v>
      </c>
      <c r="I93" s="209">
        <v>124.3</v>
      </c>
      <c r="J93" s="209">
        <v>133.30000000000001</v>
      </c>
      <c r="K93" s="209">
        <v>133.80000000000001</v>
      </c>
      <c r="L93" s="209">
        <v>134</v>
      </c>
      <c r="M93" s="241"/>
      <c r="N93" s="241"/>
      <c r="P93" s="207" t="s">
        <v>16</v>
      </c>
      <c r="Q93" s="209">
        <v>153.80000000000001</v>
      </c>
      <c r="R93" s="209">
        <v>155.5</v>
      </c>
      <c r="S93" s="209">
        <v>157.4</v>
      </c>
      <c r="T93" s="209">
        <v>161.19999999999999</v>
      </c>
      <c r="U93" s="209">
        <v>168.4</v>
      </c>
      <c r="V93" s="209">
        <v>172</v>
      </c>
      <c r="W93" s="209">
        <v>179.8</v>
      </c>
      <c r="X93" s="209">
        <v>184.6</v>
      </c>
      <c r="Y93" s="209">
        <v>192</v>
      </c>
      <c r="Z93" s="209">
        <v>193.2</v>
      </c>
      <c r="AA93" s="209">
        <v>195.3</v>
      </c>
    </row>
    <row r="94" spans="1:27" x14ac:dyDescent="0.2">
      <c r="A94" s="207" t="s">
        <v>84</v>
      </c>
      <c r="B94" s="209">
        <v>1713.6</v>
      </c>
      <c r="C94" s="209">
        <v>1758.9</v>
      </c>
      <c r="D94" s="209">
        <v>1764.5</v>
      </c>
      <c r="E94" s="209">
        <v>1778.9</v>
      </c>
      <c r="F94" s="209">
        <v>1840.2</v>
      </c>
      <c r="G94" s="209">
        <v>1884.2</v>
      </c>
      <c r="H94" s="209">
        <v>1925.4</v>
      </c>
      <c r="I94" s="209">
        <v>1900</v>
      </c>
      <c r="J94" s="209">
        <v>1878.6</v>
      </c>
      <c r="K94" s="209">
        <v>1830.1</v>
      </c>
      <c r="L94" s="209">
        <v>1819.9</v>
      </c>
      <c r="M94" s="241"/>
      <c r="N94" s="241"/>
      <c r="P94" s="207" t="s">
        <v>84</v>
      </c>
      <c r="Q94" s="209">
        <v>2373.1</v>
      </c>
      <c r="R94" s="209">
        <v>2359.9</v>
      </c>
      <c r="S94" s="209">
        <v>2383.8000000000002</v>
      </c>
      <c r="T94" s="209">
        <v>2390.5</v>
      </c>
      <c r="U94" s="209">
        <v>2455.8000000000002</v>
      </c>
      <c r="V94" s="209">
        <v>2497.1</v>
      </c>
      <c r="W94" s="209">
        <v>2547.9</v>
      </c>
      <c r="X94" s="209">
        <v>2520.6</v>
      </c>
      <c r="Y94" s="209">
        <v>2448</v>
      </c>
      <c r="Z94" s="209">
        <v>2373.8000000000002</v>
      </c>
      <c r="AA94" s="209">
        <v>2291.5</v>
      </c>
    </row>
    <row r="95" spans="1:27" x14ac:dyDescent="0.2">
      <c r="A95" s="207" t="s">
        <v>17</v>
      </c>
      <c r="B95" s="209">
        <v>29.5</v>
      </c>
      <c r="C95" s="209">
        <v>31.6</v>
      </c>
      <c r="D95" s="209">
        <v>29.5</v>
      </c>
      <c r="E95" s="209">
        <v>30.7</v>
      </c>
      <c r="F95" s="209">
        <v>32.1</v>
      </c>
      <c r="G95" s="209">
        <v>32.9</v>
      </c>
      <c r="H95" s="209">
        <v>30.9</v>
      </c>
      <c r="I95" s="209">
        <v>32.799999999999997</v>
      </c>
      <c r="J95" s="209">
        <v>31.3</v>
      </c>
      <c r="K95" s="209">
        <v>29</v>
      </c>
      <c r="L95" s="209">
        <v>26.8</v>
      </c>
      <c r="M95" s="241"/>
      <c r="N95" s="241"/>
      <c r="P95" s="207" t="s">
        <v>17</v>
      </c>
      <c r="Q95" s="209">
        <v>46.6</v>
      </c>
      <c r="R95" s="209">
        <v>46.6</v>
      </c>
      <c r="S95" s="209">
        <v>46.4</v>
      </c>
      <c r="T95" s="209">
        <v>46.9</v>
      </c>
      <c r="U95" s="209">
        <v>47.2</v>
      </c>
      <c r="V95" s="209">
        <v>47.3</v>
      </c>
      <c r="W95" s="209">
        <v>47.3</v>
      </c>
      <c r="X95" s="209">
        <v>45.9</v>
      </c>
      <c r="Y95" s="209">
        <v>44.5</v>
      </c>
      <c r="Z95" s="209">
        <v>41.9</v>
      </c>
      <c r="AA95" s="209">
        <v>39</v>
      </c>
    </row>
    <row r="96" spans="1:27" x14ac:dyDescent="0.2">
      <c r="A96" s="207" t="s">
        <v>25</v>
      </c>
      <c r="B96" s="209">
        <v>133.4</v>
      </c>
      <c r="C96" s="209">
        <v>124.5</v>
      </c>
      <c r="D96" s="209">
        <v>118.7</v>
      </c>
      <c r="E96" s="209">
        <v>113.4</v>
      </c>
      <c r="F96" s="209">
        <v>108.1</v>
      </c>
      <c r="G96" s="209">
        <v>108.9</v>
      </c>
      <c r="H96" s="209">
        <v>110.6</v>
      </c>
      <c r="I96" s="209">
        <v>108.6</v>
      </c>
      <c r="J96" s="209">
        <v>109.7</v>
      </c>
      <c r="K96" s="209">
        <v>109</v>
      </c>
      <c r="L96" s="209">
        <v>104.5</v>
      </c>
      <c r="M96" s="241"/>
      <c r="N96" s="241"/>
      <c r="P96" s="207" t="s">
        <v>25</v>
      </c>
      <c r="Q96" s="209">
        <v>193.8</v>
      </c>
      <c r="R96" s="209">
        <v>186.4</v>
      </c>
      <c r="S96" s="209">
        <v>176.6</v>
      </c>
      <c r="T96" s="209">
        <v>166.2</v>
      </c>
      <c r="U96" s="209">
        <v>158.69999999999999</v>
      </c>
      <c r="V96" s="209">
        <v>154.5</v>
      </c>
      <c r="W96" s="209">
        <v>151.19999999999999</v>
      </c>
      <c r="X96" s="209">
        <v>147.9</v>
      </c>
      <c r="Y96" s="209">
        <v>145.4</v>
      </c>
      <c r="Z96" s="209">
        <v>144</v>
      </c>
      <c r="AA96" s="209">
        <v>144.69999999999999</v>
      </c>
    </row>
    <row r="97" spans="1:27" x14ac:dyDescent="0.2">
      <c r="A97" s="207" t="s">
        <v>22</v>
      </c>
      <c r="B97" s="209">
        <v>226.1</v>
      </c>
      <c r="C97" s="209">
        <v>188</v>
      </c>
      <c r="D97" s="209">
        <v>164.6</v>
      </c>
      <c r="E97" s="209">
        <v>141.1</v>
      </c>
      <c r="F97" s="209">
        <v>146.5</v>
      </c>
      <c r="G97" s="209">
        <v>145.4</v>
      </c>
      <c r="H97" s="209">
        <v>134.69999999999999</v>
      </c>
      <c r="I97" s="209">
        <v>135.9</v>
      </c>
      <c r="J97" s="209">
        <v>144.30000000000001</v>
      </c>
      <c r="K97" s="209">
        <v>151.4</v>
      </c>
      <c r="L97" s="209">
        <v>149.9</v>
      </c>
      <c r="M97" s="241"/>
      <c r="N97" s="241"/>
      <c r="P97" s="207" t="s">
        <v>22</v>
      </c>
      <c r="Q97" s="209">
        <v>375.2</v>
      </c>
      <c r="R97" s="209">
        <v>354.6</v>
      </c>
      <c r="S97" s="209">
        <v>333.1</v>
      </c>
      <c r="T97" s="209">
        <v>322</v>
      </c>
      <c r="U97" s="209">
        <v>312.7</v>
      </c>
      <c r="V97" s="209">
        <v>295.89999999999998</v>
      </c>
      <c r="W97" s="209">
        <v>280.2</v>
      </c>
      <c r="X97" s="209">
        <v>282.89999999999998</v>
      </c>
      <c r="Y97" s="209">
        <v>276.7</v>
      </c>
      <c r="Z97" s="209">
        <v>267.2</v>
      </c>
      <c r="AA97" s="209">
        <v>264.3</v>
      </c>
    </row>
    <row r="98" spans="1:27" x14ac:dyDescent="0.2">
      <c r="A98" s="207" t="s">
        <v>41</v>
      </c>
      <c r="B98" s="209">
        <v>1056.2</v>
      </c>
      <c r="C98" s="209">
        <v>972.3</v>
      </c>
      <c r="D98" s="209">
        <v>880.1</v>
      </c>
      <c r="E98" s="209">
        <v>807</v>
      </c>
      <c r="F98" s="209">
        <v>790.8</v>
      </c>
      <c r="G98" s="209">
        <v>772.1</v>
      </c>
      <c r="H98" s="209">
        <v>767.6</v>
      </c>
      <c r="I98" s="209">
        <v>783.3</v>
      </c>
      <c r="J98" s="209">
        <v>799.3</v>
      </c>
      <c r="K98" s="209">
        <v>814.8</v>
      </c>
      <c r="L98" s="209">
        <v>769.5</v>
      </c>
      <c r="M98" s="241"/>
      <c r="N98" s="241"/>
      <c r="P98" s="207" t="s">
        <v>41</v>
      </c>
      <c r="Q98" s="209">
        <v>1620.1</v>
      </c>
      <c r="R98" s="209">
        <v>1548.4</v>
      </c>
      <c r="S98" s="209">
        <v>1477.3</v>
      </c>
      <c r="T98" s="209">
        <v>1402.4</v>
      </c>
      <c r="U98" s="209">
        <v>1340</v>
      </c>
      <c r="V98" s="209">
        <v>1297.7</v>
      </c>
      <c r="W98" s="209">
        <v>1259.5999999999999</v>
      </c>
      <c r="X98" s="209">
        <v>1241.5999999999999</v>
      </c>
      <c r="Y98" s="209">
        <v>1243.9000000000001</v>
      </c>
      <c r="Z98" s="209">
        <v>1249.3</v>
      </c>
      <c r="AA98" s="209">
        <v>1249.4000000000001</v>
      </c>
    </row>
    <row r="99" spans="1:27" x14ac:dyDescent="0.2">
      <c r="A99" s="207" t="s">
        <v>19</v>
      </c>
      <c r="B99" s="209">
        <v>1406.3</v>
      </c>
      <c r="C99" s="209">
        <v>1371.2</v>
      </c>
      <c r="D99" s="209">
        <v>1342.1</v>
      </c>
      <c r="E99" s="209">
        <v>1346.1</v>
      </c>
      <c r="F99" s="209">
        <v>1364.8</v>
      </c>
      <c r="G99" s="209">
        <v>1345</v>
      </c>
      <c r="H99" s="209">
        <v>1363.6</v>
      </c>
      <c r="I99" s="209">
        <v>1350.6</v>
      </c>
      <c r="J99" s="209">
        <v>1364.7</v>
      </c>
      <c r="K99" s="209">
        <v>1358</v>
      </c>
      <c r="L99" s="209">
        <v>1302.8</v>
      </c>
      <c r="M99" s="241"/>
      <c r="N99" s="241"/>
      <c r="P99" s="207" t="s">
        <v>19</v>
      </c>
      <c r="Q99" s="209">
        <v>1939.6</v>
      </c>
      <c r="R99" s="209">
        <v>1930.7</v>
      </c>
      <c r="S99" s="209">
        <v>1914.9</v>
      </c>
      <c r="T99" s="209">
        <v>1917.1</v>
      </c>
      <c r="U99" s="209">
        <v>1983.9</v>
      </c>
      <c r="V99" s="209">
        <v>1978.7</v>
      </c>
      <c r="W99" s="209">
        <v>1958.9</v>
      </c>
      <c r="X99" s="209">
        <v>1934</v>
      </c>
      <c r="Y99" s="209">
        <v>1920.2</v>
      </c>
      <c r="Z99" s="209">
        <v>1877.2</v>
      </c>
      <c r="AA99" s="209">
        <v>1838.5</v>
      </c>
    </row>
    <row r="100" spans="1:27" x14ac:dyDescent="0.2">
      <c r="A100" s="207" t="s">
        <v>85</v>
      </c>
      <c r="B100" s="209">
        <v>95.7</v>
      </c>
      <c r="C100" s="209">
        <v>82.6</v>
      </c>
      <c r="D100" s="209">
        <v>79.8</v>
      </c>
      <c r="E100" s="209">
        <v>80.2</v>
      </c>
      <c r="F100" s="209">
        <v>79.900000000000006</v>
      </c>
      <c r="G100" s="209">
        <v>78</v>
      </c>
      <c r="H100" s="209">
        <v>78.099999999999994</v>
      </c>
      <c r="I100" s="209">
        <v>78.8</v>
      </c>
      <c r="J100" s="209">
        <v>76.3</v>
      </c>
      <c r="K100" s="209">
        <v>78.7</v>
      </c>
      <c r="L100" s="209">
        <v>73.099999999999994</v>
      </c>
      <c r="M100" s="241"/>
      <c r="N100" s="241"/>
      <c r="P100" s="207" t="s">
        <v>85</v>
      </c>
      <c r="Q100" s="209">
        <v>143</v>
      </c>
      <c r="R100" s="209">
        <v>140.9</v>
      </c>
      <c r="S100" s="209">
        <v>138.4</v>
      </c>
      <c r="T100" s="209">
        <v>136.6</v>
      </c>
      <c r="U100" s="209">
        <v>133.6</v>
      </c>
      <c r="V100" s="209">
        <v>128.9</v>
      </c>
      <c r="W100" s="209">
        <v>125.9</v>
      </c>
      <c r="X100" s="209">
        <v>122.7</v>
      </c>
      <c r="Y100" s="209">
        <v>119.6</v>
      </c>
      <c r="Z100" s="209">
        <v>116.6</v>
      </c>
      <c r="AA100" s="209">
        <v>113.7</v>
      </c>
    </row>
    <row r="101" spans="1:27" x14ac:dyDescent="0.2">
      <c r="A101" s="207" t="s">
        <v>27</v>
      </c>
      <c r="B101" s="209">
        <v>857.1</v>
      </c>
      <c r="C101" s="209">
        <v>850.5</v>
      </c>
      <c r="D101" s="209">
        <v>824.9</v>
      </c>
      <c r="E101" s="209">
        <v>748.4</v>
      </c>
      <c r="F101" s="209">
        <v>742.1</v>
      </c>
      <c r="G101" s="209">
        <v>738.8</v>
      </c>
      <c r="H101" s="209">
        <v>737.5</v>
      </c>
      <c r="I101" s="209">
        <v>755</v>
      </c>
      <c r="J101" s="209">
        <v>757</v>
      </c>
      <c r="K101" s="209">
        <v>770.5</v>
      </c>
      <c r="L101" s="209">
        <v>723.9</v>
      </c>
      <c r="M101" s="241"/>
      <c r="N101" s="241"/>
      <c r="P101" s="207" t="s">
        <v>27</v>
      </c>
      <c r="Q101" s="209">
        <v>1690.2</v>
      </c>
      <c r="R101" s="209">
        <v>1670.1</v>
      </c>
      <c r="S101" s="209">
        <v>1649.7</v>
      </c>
      <c r="T101" s="209">
        <v>1633.1</v>
      </c>
      <c r="U101" s="209">
        <v>1625.2</v>
      </c>
      <c r="V101" s="209">
        <v>1615.4</v>
      </c>
      <c r="W101" s="209">
        <v>1603.8</v>
      </c>
      <c r="X101" s="209">
        <v>1593.1</v>
      </c>
      <c r="Y101" s="209">
        <v>1582.7</v>
      </c>
      <c r="Z101" s="209">
        <v>1560.6</v>
      </c>
      <c r="AA101" s="209">
        <v>1537.2</v>
      </c>
    </row>
    <row r="102" spans="1:27" x14ac:dyDescent="0.2">
      <c r="A102" s="207" t="s">
        <v>86</v>
      </c>
      <c r="B102" s="209">
        <v>28.3</v>
      </c>
      <c r="C102" s="209">
        <v>29.7</v>
      </c>
      <c r="D102" s="209">
        <v>27.8</v>
      </c>
      <c r="E102" s="209">
        <v>27.2</v>
      </c>
      <c r="F102" s="209">
        <v>27.6</v>
      </c>
      <c r="G102" s="209">
        <v>25.5</v>
      </c>
      <c r="H102" s="209">
        <v>25.7</v>
      </c>
      <c r="I102" s="209">
        <v>26.3</v>
      </c>
      <c r="J102" s="209">
        <v>27</v>
      </c>
      <c r="K102" s="209">
        <v>28.9</v>
      </c>
      <c r="L102" s="209">
        <v>29.2</v>
      </c>
      <c r="M102" s="241"/>
      <c r="N102" s="241"/>
      <c r="P102" s="207" t="s">
        <v>86</v>
      </c>
      <c r="Q102" s="209">
        <v>35.9</v>
      </c>
      <c r="R102" s="209">
        <v>37.5</v>
      </c>
      <c r="S102" s="209">
        <v>38.1</v>
      </c>
      <c r="T102" s="209">
        <v>38</v>
      </c>
      <c r="U102" s="209">
        <v>37.5</v>
      </c>
      <c r="V102" s="209">
        <v>36.1</v>
      </c>
      <c r="W102" s="209">
        <v>35.9</v>
      </c>
      <c r="X102" s="209">
        <v>36.9</v>
      </c>
      <c r="Y102" s="209">
        <v>37.299999999999997</v>
      </c>
      <c r="Z102" s="209">
        <v>38.1</v>
      </c>
      <c r="AA102" s="209">
        <v>39.1</v>
      </c>
    </row>
    <row r="103" spans="1:27" x14ac:dyDescent="0.2">
      <c r="A103" s="207" t="s">
        <v>30</v>
      </c>
      <c r="B103" s="209">
        <v>48.8</v>
      </c>
      <c r="C103" s="209">
        <v>48.6</v>
      </c>
      <c r="D103" s="209">
        <v>50.6</v>
      </c>
      <c r="E103" s="209">
        <v>51.7</v>
      </c>
      <c r="F103" s="209">
        <v>49.1</v>
      </c>
      <c r="G103" s="209">
        <v>51</v>
      </c>
      <c r="H103" s="209">
        <v>50.3</v>
      </c>
      <c r="I103" s="209">
        <v>49</v>
      </c>
      <c r="J103" s="209">
        <v>45.9</v>
      </c>
      <c r="K103" s="209">
        <v>44.9</v>
      </c>
      <c r="L103" s="209">
        <v>38.799999999999997</v>
      </c>
      <c r="M103" s="241"/>
      <c r="N103" s="241"/>
      <c r="P103" s="207" t="s">
        <v>30</v>
      </c>
      <c r="Q103" s="209">
        <v>73.3</v>
      </c>
      <c r="R103" s="209">
        <v>72.099999999999994</v>
      </c>
      <c r="S103" s="209">
        <v>72.2</v>
      </c>
      <c r="T103" s="209">
        <v>72.2</v>
      </c>
      <c r="U103" s="209">
        <v>70.099999999999994</v>
      </c>
      <c r="V103" s="209">
        <v>68.8</v>
      </c>
      <c r="W103" s="209">
        <v>67.099999999999994</v>
      </c>
      <c r="X103" s="209">
        <v>64.2</v>
      </c>
      <c r="Y103" s="209">
        <v>60.7</v>
      </c>
      <c r="Z103" s="209">
        <v>57.2</v>
      </c>
      <c r="AA103" s="209">
        <v>52.7</v>
      </c>
    </row>
    <row r="104" spans="1:27" x14ac:dyDescent="0.2">
      <c r="A104" s="207" t="s">
        <v>31</v>
      </c>
      <c r="B104" s="209">
        <v>70.5</v>
      </c>
      <c r="C104" s="209">
        <v>61.3</v>
      </c>
      <c r="D104" s="209">
        <v>65</v>
      </c>
      <c r="E104" s="209">
        <v>65.8</v>
      </c>
      <c r="F104" s="209">
        <v>66.599999999999994</v>
      </c>
      <c r="G104" s="209">
        <v>67.5</v>
      </c>
      <c r="H104" s="209">
        <v>63.4</v>
      </c>
      <c r="I104" s="209">
        <v>63.2</v>
      </c>
      <c r="J104" s="209">
        <v>63.1</v>
      </c>
      <c r="K104" s="209">
        <v>58.9</v>
      </c>
      <c r="L104" s="209">
        <v>55.8</v>
      </c>
      <c r="M104" s="241"/>
      <c r="N104" s="241"/>
      <c r="P104" s="207" t="s">
        <v>31</v>
      </c>
      <c r="Q104" s="209">
        <v>96.8</v>
      </c>
      <c r="R104" s="209">
        <v>83.5</v>
      </c>
      <c r="S104" s="209">
        <v>87.4</v>
      </c>
      <c r="T104" s="209">
        <v>88.5</v>
      </c>
      <c r="U104" s="209">
        <v>88.7</v>
      </c>
      <c r="V104" s="209">
        <v>88.1</v>
      </c>
      <c r="W104" s="209">
        <v>78.5</v>
      </c>
      <c r="X104" s="209">
        <v>77.7</v>
      </c>
      <c r="Y104" s="209">
        <v>77.599999999999994</v>
      </c>
      <c r="Z104" s="209">
        <v>74.400000000000006</v>
      </c>
      <c r="AA104" s="209">
        <v>70.900000000000006</v>
      </c>
    </row>
    <row r="105" spans="1:27" x14ac:dyDescent="0.2">
      <c r="A105" s="207" t="s">
        <v>32</v>
      </c>
      <c r="B105" s="209">
        <v>12.9</v>
      </c>
      <c r="C105" s="209">
        <v>13.1</v>
      </c>
      <c r="D105" s="209">
        <v>13.5</v>
      </c>
      <c r="E105" s="209">
        <v>13.1</v>
      </c>
      <c r="F105" s="209">
        <v>14.7</v>
      </c>
      <c r="G105" s="209">
        <v>15</v>
      </c>
      <c r="H105" s="209">
        <v>16.2</v>
      </c>
      <c r="I105" s="209">
        <v>16.899999999999999</v>
      </c>
      <c r="J105" s="209">
        <v>16.7</v>
      </c>
      <c r="K105" s="209">
        <v>18.8</v>
      </c>
      <c r="L105" s="209">
        <v>18.899999999999999</v>
      </c>
      <c r="M105" s="241"/>
      <c r="N105" s="241"/>
      <c r="P105" s="207" t="s">
        <v>32</v>
      </c>
      <c r="Q105" s="209">
        <v>17</v>
      </c>
      <c r="R105" s="209">
        <v>17.100000000000001</v>
      </c>
      <c r="S105" s="209">
        <v>17.899999999999999</v>
      </c>
      <c r="T105" s="209">
        <v>17.7</v>
      </c>
      <c r="U105" s="209">
        <v>18.100000000000001</v>
      </c>
      <c r="V105" s="209">
        <v>19.7</v>
      </c>
      <c r="W105" s="209">
        <v>20.5</v>
      </c>
      <c r="X105" s="209">
        <v>21</v>
      </c>
      <c r="Y105" s="209">
        <v>21.8</v>
      </c>
      <c r="Z105" s="209">
        <v>22.3</v>
      </c>
      <c r="AA105" s="209">
        <v>23</v>
      </c>
    </row>
    <row r="106" spans="1:27" x14ac:dyDescent="0.2">
      <c r="A106" s="207" t="s">
        <v>23</v>
      </c>
      <c r="B106" s="209">
        <v>185.5</v>
      </c>
      <c r="C106" s="209">
        <v>176.8</v>
      </c>
      <c r="D106" s="209">
        <v>178.6</v>
      </c>
      <c r="E106" s="209">
        <v>181.4</v>
      </c>
      <c r="F106" s="209">
        <v>186.5</v>
      </c>
      <c r="G106" s="209">
        <v>186.9</v>
      </c>
      <c r="H106" s="209">
        <v>195.2</v>
      </c>
      <c r="I106" s="209">
        <v>199.8</v>
      </c>
      <c r="J106" s="209">
        <v>201.2</v>
      </c>
      <c r="K106" s="209">
        <v>206.3</v>
      </c>
      <c r="L106" s="209">
        <v>199.2</v>
      </c>
      <c r="M106" s="241"/>
      <c r="N106" s="241"/>
      <c r="P106" s="207" t="s">
        <v>23</v>
      </c>
      <c r="Q106" s="209">
        <v>320.8</v>
      </c>
      <c r="R106" s="209">
        <v>304.3</v>
      </c>
      <c r="S106" s="209">
        <v>298</v>
      </c>
      <c r="T106" s="209">
        <v>295.39999999999998</v>
      </c>
      <c r="U106" s="209">
        <v>294.60000000000002</v>
      </c>
      <c r="V106" s="209">
        <v>294.10000000000002</v>
      </c>
      <c r="W106" s="209">
        <v>295.10000000000002</v>
      </c>
      <c r="X106" s="209">
        <v>295.60000000000002</v>
      </c>
      <c r="Y106" s="209">
        <v>297</v>
      </c>
      <c r="Z106" s="209">
        <v>297.8</v>
      </c>
      <c r="AA106" s="209">
        <v>296.3</v>
      </c>
    </row>
    <row r="107" spans="1:27" x14ac:dyDescent="0.2">
      <c r="A107" s="207" t="s">
        <v>87</v>
      </c>
      <c r="B107" s="209">
        <v>10.3</v>
      </c>
      <c r="C107" s="209">
        <v>10.8</v>
      </c>
      <c r="D107" s="209">
        <v>11</v>
      </c>
      <c r="E107" s="209">
        <v>11.8</v>
      </c>
      <c r="F107" s="209">
        <v>12.3</v>
      </c>
      <c r="G107" s="209">
        <v>12.8</v>
      </c>
      <c r="H107" s="209">
        <v>14.3</v>
      </c>
      <c r="I107" s="209">
        <v>15.7</v>
      </c>
      <c r="J107" s="209">
        <v>17.100000000000001</v>
      </c>
      <c r="K107" s="209">
        <v>17.7</v>
      </c>
      <c r="L107" s="209">
        <v>17</v>
      </c>
      <c r="M107" s="241"/>
      <c r="N107" s="241"/>
      <c r="P107" s="207" t="s">
        <v>87</v>
      </c>
      <c r="Q107" s="209">
        <v>14.6</v>
      </c>
      <c r="R107" s="209">
        <v>14.5</v>
      </c>
      <c r="S107" s="209">
        <v>14.5</v>
      </c>
      <c r="T107" s="209">
        <v>14.8</v>
      </c>
      <c r="U107" s="209">
        <v>15.5</v>
      </c>
      <c r="V107" s="209">
        <v>16.399999999999999</v>
      </c>
      <c r="W107" s="209">
        <v>17.399999999999999</v>
      </c>
      <c r="X107" s="209">
        <v>18.600000000000001</v>
      </c>
      <c r="Y107" s="209">
        <v>19.899999999999999</v>
      </c>
      <c r="Z107" s="209">
        <v>20.8</v>
      </c>
      <c r="AA107" s="209">
        <v>20.6</v>
      </c>
    </row>
    <row r="108" spans="1:27" x14ac:dyDescent="0.2">
      <c r="A108" s="207" t="s">
        <v>34</v>
      </c>
      <c r="B108" s="209">
        <v>399.7</v>
      </c>
      <c r="C108" s="209">
        <v>401.3</v>
      </c>
      <c r="D108" s="209">
        <v>404.4</v>
      </c>
      <c r="E108" s="209">
        <v>410.3</v>
      </c>
      <c r="F108" s="209">
        <v>406.5</v>
      </c>
      <c r="G108" s="209">
        <v>420.2</v>
      </c>
      <c r="H108" s="209">
        <v>430.4</v>
      </c>
      <c r="I108" s="209">
        <v>436.6</v>
      </c>
      <c r="J108" s="209">
        <v>455.3</v>
      </c>
      <c r="K108" s="209">
        <v>468.1</v>
      </c>
      <c r="L108" s="209">
        <v>463</v>
      </c>
      <c r="M108" s="241"/>
      <c r="N108" s="241"/>
      <c r="P108" s="207" t="s">
        <v>34</v>
      </c>
      <c r="Q108" s="209">
        <v>493</v>
      </c>
      <c r="R108" s="209">
        <v>494.2</v>
      </c>
      <c r="S108" s="209">
        <v>501.8</v>
      </c>
      <c r="T108" s="209">
        <v>512.1</v>
      </c>
      <c r="U108" s="209">
        <v>517</v>
      </c>
      <c r="V108" s="209">
        <v>521.6</v>
      </c>
      <c r="W108" s="209">
        <v>531.9</v>
      </c>
      <c r="X108" s="209">
        <v>543</v>
      </c>
      <c r="Y108" s="209">
        <v>550.79999999999995</v>
      </c>
      <c r="Z108" s="209">
        <v>554.1</v>
      </c>
      <c r="AA108" s="209">
        <v>553.70000000000005</v>
      </c>
    </row>
    <row r="109" spans="1:27" x14ac:dyDescent="0.2">
      <c r="A109" s="207" t="s">
        <v>6</v>
      </c>
      <c r="B109" s="209">
        <v>208.4</v>
      </c>
      <c r="C109" s="209">
        <v>209.8</v>
      </c>
      <c r="D109" s="209">
        <v>214</v>
      </c>
      <c r="E109" s="209">
        <v>215.1</v>
      </c>
      <c r="F109" s="209">
        <v>213.4</v>
      </c>
      <c r="G109" s="209">
        <v>220.8</v>
      </c>
      <c r="H109" s="209">
        <v>229.1</v>
      </c>
      <c r="I109" s="209">
        <v>229.8</v>
      </c>
      <c r="J109" s="209">
        <v>224.9</v>
      </c>
      <c r="K109" s="209">
        <v>227.2</v>
      </c>
      <c r="L109" s="209">
        <v>222.4</v>
      </c>
      <c r="M109" s="241"/>
      <c r="N109" s="241"/>
      <c r="P109" s="207" t="s">
        <v>6</v>
      </c>
      <c r="Q109" s="209">
        <v>274.7</v>
      </c>
      <c r="R109" s="209">
        <v>273.60000000000002</v>
      </c>
      <c r="S109" s="209">
        <v>272.2</v>
      </c>
      <c r="T109" s="209">
        <v>273.10000000000002</v>
      </c>
      <c r="U109" s="209">
        <v>276.5</v>
      </c>
      <c r="V109" s="209">
        <v>280.39999999999998</v>
      </c>
      <c r="W109" s="209">
        <v>287.10000000000002</v>
      </c>
      <c r="X109" s="209">
        <v>290.2</v>
      </c>
      <c r="Y109" s="209">
        <v>291</v>
      </c>
      <c r="Z109" s="209">
        <v>290.39999999999998</v>
      </c>
      <c r="AA109" s="209">
        <v>288.39999999999998</v>
      </c>
    </row>
    <row r="110" spans="1:27" x14ac:dyDescent="0.2">
      <c r="A110" s="207" t="s">
        <v>37</v>
      </c>
      <c r="B110" s="209">
        <v>951.7</v>
      </c>
      <c r="C110" s="209">
        <v>932.8</v>
      </c>
      <c r="D110" s="209">
        <v>902.2</v>
      </c>
      <c r="E110" s="209">
        <v>869.8</v>
      </c>
      <c r="F110" s="209">
        <v>864.9</v>
      </c>
      <c r="G110" s="209">
        <v>871.7</v>
      </c>
      <c r="H110" s="209">
        <v>873.9</v>
      </c>
      <c r="I110" s="209">
        <v>850.5</v>
      </c>
      <c r="J110" s="209">
        <v>834.2</v>
      </c>
      <c r="K110" s="209">
        <v>805.2</v>
      </c>
      <c r="L110" s="209">
        <v>753.8</v>
      </c>
      <c r="M110" s="241"/>
      <c r="N110" s="241"/>
      <c r="P110" s="207" t="s">
        <v>37</v>
      </c>
      <c r="Q110" s="209">
        <v>1433.5</v>
      </c>
      <c r="R110" s="209">
        <v>1424.5</v>
      </c>
      <c r="S110" s="209">
        <v>1396.5</v>
      </c>
      <c r="T110" s="209">
        <v>1346.7</v>
      </c>
      <c r="U110" s="209">
        <v>1284.3</v>
      </c>
      <c r="V110" s="209">
        <v>1248.4000000000001</v>
      </c>
      <c r="W110" s="209">
        <v>1252</v>
      </c>
      <c r="X110" s="209">
        <v>1223.8</v>
      </c>
      <c r="Y110" s="209">
        <v>1188.4000000000001</v>
      </c>
      <c r="Z110" s="209">
        <v>1151.4000000000001</v>
      </c>
      <c r="AA110" s="209">
        <v>1112.3</v>
      </c>
    </row>
    <row r="111" spans="1:27" x14ac:dyDescent="0.2">
      <c r="A111" s="207" t="s">
        <v>38</v>
      </c>
      <c r="B111" s="209">
        <v>245.6</v>
      </c>
      <c r="C111" s="209">
        <v>236</v>
      </c>
      <c r="D111" s="209">
        <v>220.1</v>
      </c>
      <c r="E111" s="209">
        <v>199.2</v>
      </c>
      <c r="F111" s="209">
        <v>200.8</v>
      </c>
      <c r="G111" s="209">
        <v>204.1</v>
      </c>
      <c r="H111" s="209">
        <v>202.8</v>
      </c>
      <c r="I111" s="209">
        <v>213.9</v>
      </c>
      <c r="J111" s="209">
        <v>215</v>
      </c>
      <c r="K111" s="209">
        <v>221.2</v>
      </c>
      <c r="L111" s="209">
        <v>214.3</v>
      </c>
      <c r="M111" s="241"/>
      <c r="N111" s="241"/>
      <c r="P111" s="207" t="s">
        <v>38</v>
      </c>
      <c r="Q111" s="209">
        <v>341.4</v>
      </c>
      <c r="R111" s="209">
        <v>327.3</v>
      </c>
      <c r="S111" s="209">
        <v>312.8</v>
      </c>
      <c r="T111" s="209">
        <v>297.89999999999998</v>
      </c>
      <c r="U111" s="209">
        <v>288.39999999999998</v>
      </c>
      <c r="V111" s="209">
        <v>280.3</v>
      </c>
      <c r="W111" s="209">
        <v>276.7</v>
      </c>
      <c r="X111" s="209">
        <v>274.39999999999998</v>
      </c>
      <c r="Y111" s="209">
        <v>271.60000000000002</v>
      </c>
      <c r="Z111" s="209">
        <v>273.3</v>
      </c>
      <c r="AA111" s="209">
        <v>275.39999999999998</v>
      </c>
    </row>
    <row r="112" spans="1:27" x14ac:dyDescent="0.2">
      <c r="A112" s="207" t="s">
        <v>88</v>
      </c>
      <c r="B112" s="209">
        <v>410.4</v>
      </c>
      <c r="C112" s="209">
        <v>416.1</v>
      </c>
      <c r="D112" s="209">
        <v>417.1</v>
      </c>
      <c r="E112" s="209">
        <v>416.1</v>
      </c>
      <c r="F112" s="209">
        <v>432.6</v>
      </c>
      <c r="G112" s="209">
        <v>431.2</v>
      </c>
      <c r="H112" s="209">
        <v>416</v>
      </c>
      <c r="I112" s="209">
        <v>415.6</v>
      </c>
      <c r="J112" s="209">
        <v>378.2</v>
      </c>
      <c r="K112" s="209">
        <v>354.1</v>
      </c>
      <c r="L112" s="209">
        <v>326.2</v>
      </c>
      <c r="M112" s="241"/>
      <c r="N112" s="241"/>
      <c r="P112" s="207" t="s">
        <v>88</v>
      </c>
      <c r="Q112" s="209">
        <v>639.4</v>
      </c>
      <c r="R112" s="209">
        <v>636.9</v>
      </c>
      <c r="S112" s="209">
        <v>641.20000000000005</v>
      </c>
      <c r="T112" s="209">
        <v>655.1</v>
      </c>
      <c r="U112" s="209">
        <v>672.2</v>
      </c>
      <c r="V112" s="209">
        <v>674</v>
      </c>
      <c r="W112" s="209">
        <v>655</v>
      </c>
      <c r="X112" s="209">
        <v>615.20000000000005</v>
      </c>
      <c r="Y112" s="209">
        <v>571.29999999999995</v>
      </c>
      <c r="Z112" s="209">
        <v>530.20000000000005</v>
      </c>
      <c r="AA112" s="209">
        <v>497.7</v>
      </c>
    </row>
    <row r="113" spans="1:27" x14ac:dyDescent="0.2">
      <c r="A113" s="207" t="s">
        <v>40</v>
      </c>
      <c r="B113" s="209">
        <v>52.9</v>
      </c>
      <c r="C113" s="209">
        <v>50.2</v>
      </c>
      <c r="D113" s="209">
        <v>48.2</v>
      </c>
      <c r="E113" s="209">
        <v>43.9</v>
      </c>
      <c r="F113" s="209">
        <v>38.700000000000003</v>
      </c>
      <c r="G113" s="209">
        <v>39.6</v>
      </c>
      <c r="H113" s="209">
        <v>39.6</v>
      </c>
      <c r="I113" s="209">
        <v>43.6</v>
      </c>
      <c r="J113" s="209">
        <v>42.8</v>
      </c>
      <c r="K113" s="209">
        <v>41.7</v>
      </c>
      <c r="L113" s="209">
        <v>41.2</v>
      </c>
      <c r="M113" s="241"/>
      <c r="N113" s="241"/>
      <c r="P113" s="207" t="s">
        <v>40</v>
      </c>
      <c r="Q113" s="209">
        <v>72.3</v>
      </c>
      <c r="R113" s="209">
        <v>69.400000000000006</v>
      </c>
      <c r="S113" s="209">
        <v>70.5</v>
      </c>
      <c r="T113" s="209">
        <v>67.2</v>
      </c>
      <c r="U113" s="209">
        <v>64.5</v>
      </c>
      <c r="V113" s="209">
        <v>60.5</v>
      </c>
      <c r="W113" s="209">
        <v>58.2</v>
      </c>
      <c r="X113" s="209">
        <v>60.3</v>
      </c>
      <c r="Y113" s="209">
        <v>57</v>
      </c>
      <c r="Z113" s="209">
        <v>54.9</v>
      </c>
      <c r="AA113" s="209">
        <v>53.2</v>
      </c>
    </row>
    <row r="114" spans="1:27" x14ac:dyDescent="0.2">
      <c r="A114" s="207" t="s">
        <v>89</v>
      </c>
      <c r="B114" s="209">
        <v>132.69999999999999</v>
      </c>
      <c r="C114" s="209">
        <v>124.2</v>
      </c>
      <c r="D114" s="209">
        <v>121.5</v>
      </c>
      <c r="E114" s="209">
        <v>121.7</v>
      </c>
      <c r="F114" s="209">
        <v>120.2</v>
      </c>
      <c r="G114" s="209">
        <v>124.4</v>
      </c>
      <c r="H114" s="209">
        <v>124.4</v>
      </c>
      <c r="I114" s="209">
        <v>118.8</v>
      </c>
      <c r="J114" s="209">
        <v>121.8</v>
      </c>
      <c r="K114" s="209">
        <v>118.8</v>
      </c>
      <c r="L114" s="209">
        <v>108.1</v>
      </c>
      <c r="M114" s="241"/>
      <c r="N114" s="241"/>
      <c r="P114" s="207" t="s">
        <v>89</v>
      </c>
      <c r="Q114" s="209">
        <v>222.5</v>
      </c>
      <c r="R114" s="209">
        <v>214.3</v>
      </c>
      <c r="S114" s="209">
        <v>212.3</v>
      </c>
      <c r="T114" s="209">
        <v>209.9</v>
      </c>
      <c r="U114" s="209">
        <v>206.5</v>
      </c>
      <c r="V114" s="209">
        <v>202.3</v>
      </c>
      <c r="W114" s="209">
        <v>198</v>
      </c>
      <c r="X114" s="209">
        <v>194.7</v>
      </c>
      <c r="Y114" s="209">
        <v>190.5</v>
      </c>
      <c r="Z114" s="209">
        <v>186.1</v>
      </c>
      <c r="AA114" s="209">
        <v>179.9</v>
      </c>
    </row>
    <row r="115" spans="1:27" x14ac:dyDescent="0.2">
      <c r="A115" s="207" t="s">
        <v>18</v>
      </c>
      <c r="B115" s="209">
        <v>117.4</v>
      </c>
      <c r="C115" s="209">
        <v>116.2</v>
      </c>
      <c r="D115" s="209">
        <v>118.9</v>
      </c>
      <c r="E115" s="209">
        <v>114.1</v>
      </c>
      <c r="F115" s="209">
        <v>112.3</v>
      </c>
      <c r="G115" s="209">
        <v>111.3</v>
      </c>
      <c r="H115" s="209">
        <v>115.5</v>
      </c>
      <c r="I115" s="209">
        <v>115.2</v>
      </c>
      <c r="J115" s="209">
        <v>119.8</v>
      </c>
      <c r="K115" s="209">
        <v>125.8</v>
      </c>
      <c r="L115" s="209">
        <v>116.9</v>
      </c>
      <c r="M115" s="241"/>
      <c r="N115" s="241"/>
      <c r="P115" s="207" t="s">
        <v>18</v>
      </c>
      <c r="Q115" s="209">
        <v>166</v>
      </c>
      <c r="R115" s="209">
        <v>164</v>
      </c>
      <c r="S115" s="209">
        <v>167.5</v>
      </c>
      <c r="T115" s="209">
        <v>163.80000000000001</v>
      </c>
      <c r="U115" s="209">
        <v>163.1</v>
      </c>
      <c r="V115" s="209">
        <v>166.1</v>
      </c>
      <c r="W115" s="209">
        <v>168.7</v>
      </c>
      <c r="X115" s="209">
        <v>165.3</v>
      </c>
      <c r="Y115" s="209">
        <v>170.3</v>
      </c>
      <c r="Z115" s="209">
        <v>172.4</v>
      </c>
      <c r="AA115" s="209">
        <v>165.3</v>
      </c>
    </row>
    <row r="116" spans="1:27" x14ac:dyDescent="0.2">
      <c r="A116" s="207" t="s">
        <v>42</v>
      </c>
      <c r="B116" s="209">
        <v>202.9</v>
      </c>
      <c r="C116" s="209">
        <v>213.4</v>
      </c>
      <c r="D116" s="209">
        <v>217.7</v>
      </c>
      <c r="E116" s="209">
        <v>225.5</v>
      </c>
      <c r="F116" s="209">
        <v>236.7</v>
      </c>
      <c r="G116" s="209">
        <v>248.3</v>
      </c>
      <c r="H116" s="209">
        <v>260.7</v>
      </c>
      <c r="I116" s="209">
        <v>272.2</v>
      </c>
      <c r="J116" s="209">
        <v>276.10000000000002</v>
      </c>
      <c r="K116" s="209">
        <v>272.39999999999998</v>
      </c>
      <c r="L116" s="209">
        <v>264.2</v>
      </c>
      <c r="M116" s="241"/>
      <c r="N116" s="241"/>
      <c r="P116" s="207" t="s">
        <v>42</v>
      </c>
      <c r="Q116" s="209">
        <v>279.60000000000002</v>
      </c>
      <c r="R116" s="209">
        <v>285.60000000000002</v>
      </c>
      <c r="S116" s="209">
        <v>292.89999999999998</v>
      </c>
      <c r="T116" s="209">
        <v>302.5</v>
      </c>
      <c r="U116" s="209">
        <v>314.7</v>
      </c>
      <c r="V116" s="209">
        <v>326.60000000000002</v>
      </c>
      <c r="W116" s="209">
        <v>340</v>
      </c>
      <c r="X116" s="209">
        <v>351.5</v>
      </c>
      <c r="Y116" s="209">
        <v>358.4</v>
      </c>
      <c r="Z116" s="209">
        <v>360.3</v>
      </c>
      <c r="AA116" s="209">
        <v>354.1</v>
      </c>
    </row>
    <row r="118" spans="1:27" x14ac:dyDescent="0.2">
      <c r="A118" s="83" t="s">
        <v>50</v>
      </c>
      <c r="B118" s="83" t="s">
        <v>105</v>
      </c>
      <c r="P118" s="83" t="s">
        <v>50</v>
      </c>
      <c r="Q118" s="83" t="s">
        <v>105</v>
      </c>
    </row>
    <row r="119" spans="1:27" x14ac:dyDescent="0.2">
      <c r="A119" s="83" t="s">
        <v>51</v>
      </c>
      <c r="B119" s="83" t="s">
        <v>363</v>
      </c>
      <c r="P119" s="83" t="s">
        <v>350</v>
      </c>
      <c r="Q119" s="83" t="s">
        <v>0</v>
      </c>
    </row>
    <row r="120" spans="1:27" x14ac:dyDescent="0.2">
      <c r="A120" s="83" t="s">
        <v>350</v>
      </c>
      <c r="B120" s="83" t="s">
        <v>0</v>
      </c>
      <c r="P120" s="83" t="s">
        <v>51</v>
      </c>
      <c r="Q120" s="83" t="s">
        <v>363</v>
      </c>
    </row>
    <row r="121" spans="1:27" x14ac:dyDescent="0.2">
      <c r="A121" s="83" t="s">
        <v>53</v>
      </c>
      <c r="B121" s="83" t="s">
        <v>360</v>
      </c>
      <c r="P121" s="83" t="s">
        <v>101</v>
      </c>
      <c r="Q121" s="83" t="s">
        <v>102</v>
      </c>
    </row>
    <row r="122" spans="1:27" x14ac:dyDescent="0.2">
      <c r="P122" s="83" t="s">
        <v>53</v>
      </c>
      <c r="Q122" s="83" t="s">
        <v>360</v>
      </c>
    </row>
    <row r="123" spans="1:27" x14ac:dyDescent="0.2">
      <c r="A123" s="207" t="s">
        <v>55</v>
      </c>
      <c r="B123" s="207" t="s">
        <v>74</v>
      </c>
      <c r="C123" s="207" t="s">
        <v>75</v>
      </c>
      <c r="D123" s="207" t="s">
        <v>76</v>
      </c>
      <c r="E123" s="207" t="s">
        <v>77</v>
      </c>
      <c r="F123" s="207" t="s">
        <v>20</v>
      </c>
      <c r="G123" s="207" t="s">
        <v>9</v>
      </c>
      <c r="H123" s="207" t="s">
        <v>4</v>
      </c>
      <c r="I123" s="207" t="s">
        <v>7</v>
      </c>
      <c r="J123" s="207" t="s">
        <v>12</v>
      </c>
      <c r="K123" s="207" t="s">
        <v>5</v>
      </c>
      <c r="L123" s="207" t="s">
        <v>78</v>
      </c>
      <c r="M123" s="83"/>
      <c r="N123" s="83"/>
      <c r="P123" s="207" t="s">
        <v>55</v>
      </c>
      <c r="Q123" s="207" t="s">
        <v>74</v>
      </c>
      <c r="R123" s="207" t="s">
        <v>75</v>
      </c>
      <c r="S123" s="207" t="s">
        <v>76</v>
      </c>
      <c r="T123" s="207" t="s">
        <v>77</v>
      </c>
      <c r="U123" s="207" t="s">
        <v>20</v>
      </c>
      <c r="V123" s="207" t="s">
        <v>9</v>
      </c>
      <c r="W123" s="207" t="s">
        <v>4</v>
      </c>
      <c r="X123" s="207" t="s">
        <v>7</v>
      </c>
      <c r="Y123" s="207" t="s">
        <v>12</v>
      </c>
      <c r="Z123" s="207" t="s">
        <v>5</v>
      </c>
      <c r="AA123" s="207" t="s">
        <v>78</v>
      </c>
    </row>
    <row r="124" spans="1:27" x14ac:dyDescent="0.2">
      <c r="A124" s="207" t="s">
        <v>79</v>
      </c>
      <c r="B124" s="209">
        <v>10459.9</v>
      </c>
      <c r="C124" s="209">
        <v>10400.299999999999</v>
      </c>
      <c r="D124" s="209">
        <v>10290.9</v>
      </c>
      <c r="E124" s="209">
        <v>10164.700000000001</v>
      </c>
      <c r="F124" s="209">
        <v>10150.6</v>
      </c>
      <c r="G124" s="209">
        <v>10073.700000000001</v>
      </c>
      <c r="H124" s="209">
        <v>9986.7999999999993</v>
      </c>
      <c r="I124" s="209">
        <v>10027.6</v>
      </c>
      <c r="J124" s="209">
        <v>10007.9</v>
      </c>
      <c r="K124" s="209">
        <v>10083.5</v>
      </c>
      <c r="L124" s="209">
        <v>10146.700000000001</v>
      </c>
      <c r="M124" s="241"/>
      <c r="N124" s="241"/>
      <c r="P124" s="207" t="s">
        <v>79</v>
      </c>
      <c r="Q124" s="209">
        <v>14994.9</v>
      </c>
      <c r="R124" s="209">
        <v>14904.9</v>
      </c>
      <c r="S124" s="209">
        <v>14788.9</v>
      </c>
      <c r="T124" s="209">
        <v>14672.7</v>
      </c>
      <c r="U124" s="209">
        <v>14549.2</v>
      </c>
      <c r="V124" s="209">
        <v>14349</v>
      </c>
      <c r="W124" s="209">
        <v>14214.1</v>
      </c>
      <c r="X124" s="209">
        <v>14065.4</v>
      </c>
      <c r="Y124" s="209">
        <v>13924.1</v>
      </c>
      <c r="Z124" s="209">
        <v>13922.1</v>
      </c>
      <c r="AA124" s="209">
        <v>14045.4</v>
      </c>
    </row>
    <row r="125" spans="1:27" x14ac:dyDescent="0.2">
      <c r="A125" s="207" t="s">
        <v>8</v>
      </c>
      <c r="B125" s="209">
        <v>271.2</v>
      </c>
      <c r="C125" s="209">
        <v>271.5</v>
      </c>
      <c r="D125" s="209">
        <v>278.7</v>
      </c>
      <c r="E125" s="209">
        <v>274.89999999999998</v>
      </c>
      <c r="F125" s="209">
        <v>275.39999999999998</v>
      </c>
      <c r="G125" s="209">
        <v>271.8</v>
      </c>
      <c r="H125" s="209">
        <v>269.89999999999998</v>
      </c>
      <c r="I125" s="209">
        <v>271.3</v>
      </c>
      <c r="J125" s="209">
        <v>282.3</v>
      </c>
      <c r="K125" s="209">
        <v>283.8</v>
      </c>
      <c r="L125" s="209">
        <v>284</v>
      </c>
      <c r="M125" s="241"/>
      <c r="N125" s="241"/>
      <c r="P125" s="207" t="s">
        <v>8</v>
      </c>
      <c r="Q125" s="209">
        <v>351.1</v>
      </c>
      <c r="R125" s="209">
        <v>358.5</v>
      </c>
      <c r="S125" s="209">
        <v>363.3</v>
      </c>
      <c r="T125" s="209">
        <v>364.9</v>
      </c>
      <c r="U125" s="209">
        <v>365</v>
      </c>
      <c r="V125" s="209">
        <v>363.7</v>
      </c>
      <c r="W125" s="209">
        <v>361.9</v>
      </c>
      <c r="X125" s="209">
        <v>361.3</v>
      </c>
      <c r="Y125" s="209">
        <v>365.1</v>
      </c>
      <c r="Z125" s="209">
        <v>369</v>
      </c>
      <c r="AA125" s="209">
        <v>374.2</v>
      </c>
    </row>
    <row r="126" spans="1:27" x14ac:dyDescent="0.2">
      <c r="A126" s="207" t="s">
        <v>82</v>
      </c>
      <c r="B126" s="209">
        <v>180.1</v>
      </c>
      <c r="C126" s="209">
        <v>171.1</v>
      </c>
      <c r="D126" s="209">
        <v>166.2</v>
      </c>
      <c r="E126" s="209">
        <v>162.1</v>
      </c>
      <c r="F126" s="209">
        <v>159</v>
      </c>
      <c r="G126" s="209">
        <v>160</v>
      </c>
      <c r="H126" s="209">
        <v>162.30000000000001</v>
      </c>
      <c r="I126" s="209">
        <v>167.4</v>
      </c>
      <c r="J126" s="209">
        <v>165.4</v>
      </c>
      <c r="K126" s="209">
        <v>169.4</v>
      </c>
      <c r="L126" s="209">
        <v>165.9</v>
      </c>
      <c r="M126" s="241"/>
      <c r="N126" s="241"/>
      <c r="P126" s="207" t="s">
        <v>82</v>
      </c>
      <c r="Q126" s="209">
        <v>266</v>
      </c>
      <c r="R126" s="209">
        <v>256.8</v>
      </c>
      <c r="S126" s="209">
        <v>247.5</v>
      </c>
      <c r="T126" s="209">
        <v>241.5</v>
      </c>
      <c r="U126" s="209">
        <v>237.6</v>
      </c>
      <c r="V126" s="209">
        <v>232.8</v>
      </c>
      <c r="W126" s="209">
        <v>232.1</v>
      </c>
      <c r="X126" s="209">
        <v>231.7</v>
      </c>
      <c r="Y126" s="209">
        <v>232.5</v>
      </c>
      <c r="Z126" s="209">
        <v>231.9</v>
      </c>
      <c r="AA126" s="209">
        <v>231.6</v>
      </c>
    </row>
    <row r="127" spans="1:27" x14ac:dyDescent="0.2">
      <c r="A127" s="207" t="s">
        <v>83</v>
      </c>
      <c r="B127" s="209">
        <v>258.10000000000002</v>
      </c>
      <c r="C127" s="209">
        <v>251.7</v>
      </c>
      <c r="D127" s="209">
        <v>235.6</v>
      </c>
      <c r="E127" s="209">
        <v>231</v>
      </c>
      <c r="F127" s="209">
        <v>222.7</v>
      </c>
      <c r="G127" s="209">
        <v>220.9</v>
      </c>
      <c r="H127" s="209">
        <v>230.4</v>
      </c>
      <c r="I127" s="209">
        <v>230.5</v>
      </c>
      <c r="J127" s="209">
        <v>222.6</v>
      </c>
      <c r="K127" s="209">
        <v>212</v>
      </c>
      <c r="L127" s="209">
        <v>210.9</v>
      </c>
      <c r="M127" s="241"/>
      <c r="N127" s="241"/>
      <c r="P127" s="207" t="s">
        <v>83</v>
      </c>
      <c r="Q127" s="209">
        <v>442.9</v>
      </c>
      <c r="R127" s="209">
        <v>420.4</v>
      </c>
      <c r="S127" s="209">
        <v>403.1</v>
      </c>
      <c r="T127" s="209">
        <v>385.8</v>
      </c>
      <c r="U127" s="209">
        <v>369.8</v>
      </c>
      <c r="V127" s="209">
        <v>360.2</v>
      </c>
      <c r="W127" s="209">
        <v>355.8</v>
      </c>
      <c r="X127" s="209">
        <v>352.5</v>
      </c>
      <c r="Y127" s="209">
        <v>351.1</v>
      </c>
      <c r="Z127" s="209">
        <v>350.5</v>
      </c>
      <c r="AA127" s="209">
        <v>348.6</v>
      </c>
    </row>
    <row r="128" spans="1:27" x14ac:dyDescent="0.2">
      <c r="A128" s="207" t="s">
        <v>16</v>
      </c>
      <c r="B128" s="209">
        <v>138.9</v>
      </c>
      <c r="C128" s="209">
        <v>128.30000000000001</v>
      </c>
      <c r="D128" s="209">
        <v>128.80000000000001</v>
      </c>
      <c r="E128" s="209">
        <v>123</v>
      </c>
      <c r="F128" s="209">
        <v>116.7</v>
      </c>
      <c r="G128" s="209">
        <v>116.1</v>
      </c>
      <c r="H128" s="209">
        <v>115.5</v>
      </c>
      <c r="I128" s="209">
        <v>122.5</v>
      </c>
      <c r="J128" s="209">
        <v>124.3</v>
      </c>
      <c r="K128" s="209">
        <v>133.5</v>
      </c>
      <c r="L128" s="209">
        <v>134.69999999999999</v>
      </c>
      <c r="M128" s="241"/>
      <c r="N128" s="241"/>
      <c r="P128" s="207" t="s">
        <v>16</v>
      </c>
      <c r="Q128" s="209">
        <v>173.8</v>
      </c>
      <c r="R128" s="209">
        <v>167.5</v>
      </c>
      <c r="S128" s="209">
        <v>164</v>
      </c>
      <c r="T128" s="209">
        <v>161.4</v>
      </c>
      <c r="U128" s="209">
        <v>157.4</v>
      </c>
      <c r="V128" s="209">
        <v>157.4</v>
      </c>
      <c r="W128" s="209">
        <v>159.5</v>
      </c>
      <c r="X128" s="209">
        <v>164.4</v>
      </c>
      <c r="Y128" s="209">
        <v>166.7</v>
      </c>
      <c r="Z128" s="209">
        <v>174.5</v>
      </c>
      <c r="AA128" s="209">
        <v>177.8</v>
      </c>
    </row>
    <row r="129" spans="1:27" x14ac:dyDescent="0.2">
      <c r="A129" s="207" t="s">
        <v>84</v>
      </c>
      <c r="B129" s="209">
        <v>1703.3</v>
      </c>
      <c r="C129" s="209">
        <v>1784.5</v>
      </c>
      <c r="D129" s="209">
        <v>1835.1</v>
      </c>
      <c r="E129" s="209">
        <v>1886.2</v>
      </c>
      <c r="F129" s="209">
        <v>1912.1</v>
      </c>
      <c r="G129" s="209">
        <v>1912.6</v>
      </c>
      <c r="H129" s="209">
        <v>1949.1</v>
      </c>
      <c r="I129" s="209">
        <v>1980.1</v>
      </c>
      <c r="J129" s="209">
        <v>1988.1</v>
      </c>
      <c r="K129" s="209">
        <v>2032.7</v>
      </c>
      <c r="L129" s="209">
        <v>2251.6999999999998</v>
      </c>
      <c r="M129" s="241"/>
      <c r="N129" s="241"/>
      <c r="P129" s="207" t="s">
        <v>84</v>
      </c>
      <c r="Q129" s="209">
        <v>2350.1999999999998</v>
      </c>
      <c r="R129" s="209">
        <v>2384.3000000000002</v>
      </c>
      <c r="S129" s="209">
        <v>2428.4</v>
      </c>
      <c r="T129" s="209">
        <v>2484.3000000000002</v>
      </c>
      <c r="U129" s="209">
        <v>2517</v>
      </c>
      <c r="V129" s="209">
        <v>2506.6</v>
      </c>
      <c r="W129" s="209">
        <v>2566.4</v>
      </c>
      <c r="X129" s="209">
        <v>2582.1999999999998</v>
      </c>
      <c r="Y129" s="209">
        <v>2578</v>
      </c>
      <c r="Z129" s="209">
        <v>2624.9</v>
      </c>
      <c r="AA129" s="209">
        <v>2785.2</v>
      </c>
    </row>
    <row r="130" spans="1:27" x14ac:dyDescent="0.2">
      <c r="A130" s="207" t="s">
        <v>17</v>
      </c>
      <c r="B130" s="209">
        <v>30.4</v>
      </c>
      <c r="C130" s="209">
        <v>29.3</v>
      </c>
      <c r="D130" s="209">
        <v>29.7</v>
      </c>
      <c r="E130" s="209">
        <v>29.6</v>
      </c>
      <c r="F130" s="209">
        <v>29.8</v>
      </c>
      <c r="G130" s="209">
        <v>32.799999999999997</v>
      </c>
      <c r="H130" s="209">
        <v>30.8</v>
      </c>
      <c r="I130" s="209">
        <v>31.6</v>
      </c>
      <c r="J130" s="209">
        <v>33.299999999999997</v>
      </c>
      <c r="K130" s="209">
        <v>32.299999999999997</v>
      </c>
      <c r="L130" s="209">
        <v>31.7</v>
      </c>
      <c r="M130" s="241"/>
      <c r="N130" s="241"/>
      <c r="P130" s="207" t="s">
        <v>17</v>
      </c>
      <c r="Q130" s="209">
        <v>44.9</v>
      </c>
      <c r="R130" s="209">
        <v>44.5</v>
      </c>
      <c r="S130" s="209">
        <v>44.2</v>
      </c>
      <c r="T130" s="209">
        <v>44.1</v>
      </c>
      <c r="U130" s="209">
        <v>44.4</v>
      </c>
      <c r="V130" s="209">
        <v>44.9</v>
      </c>
      <c r="W130" s="209">
        <v>45.7</v>
      </c>
      <c r="X130" s="209">
        <v>46</v>
      </c>
      <c r="Y130" s="209">
        <v>46.7</v>
      </c>
      <c r="Z130" s="209">
        <v>47.4</v>
      </c>
      <c r="AA130" s="209">
        <v>47.9</v>
      </c>
    </row>
    <row r="131" spans="1:27" x14ac:dyDescent="0.2">
      <c r="A131" s="207" t="s">
        <v>25</v>
      </c>
      <c r="B131" s="209">
        <v>134.5</v>
      </c>
      <c r="C131" s="209">
        <v>136.4</v>
      </c>
      <c r="D131" s="209">
        <v>137.6</v>
      </c>
      <c r="E131" s="209">
        <v>139</v>
      </c>
      <c r="F131" s="209">
        <v>140.30000000000001</v>
      </c>
      <c r="G131" s="209">
        <v>140.19999999999999</v>
      </c>
      <c r="H131" s="209">
        <v>136.5</v>
      </c>
      <c r="I131" s="209">
        <v>135.1</v>
      </c>
      <c r="J131" s="209">
        <v>131.30000000000001</v>
      </c>
      <c r="K131" s="209">
        <v>126.6</v>
      </c>
      <c r="L131" s="209">
        <v>119.2</v>
      </c>
      <c r="M131" s="241"/>
      <c r="N131" s="241"/>
      <c r="P131" s="207" t="s">
        <v>25</v>
      </c>
      <c r="Q131" s="209">
        <v>193.2</v>
      </c>
      <c r="R131" s="209">
        <v>198.6</v>
      </c>
      <c r="S131" s="209">
        <v>200.6</v>
      </c>
      <c r="T131" s="209">
        <v>200.1</v>
      </c>
      <c r="U131" s="209">
        <v>196.7</v>
      </c>
      <c r="V131" s="209">
        <v>191.6</v>
      </c>
      <c r="W131" s="209">
        <v>186.9</v>
      </c>
      <c r="X131" s="209">
        <v>180.8</v>
      </c>
      <c r="Y131" s="209">
        <v>174.4</v>
      </c>
      <c r="Z131" s="209">
        <v>170.3</v>
      </c>
      <c r="AA131" s="209">
        <v>165.9</v>
      </c>
    </row>
    <row r="132" spans="1:27" x14ac:dyDescent="0.2">
      <c r="A132" s="207" t="s">
        <v>22</v>
      </c>
      <c r="B132" s="209">
        <v>257.60000000000002</v>
      </c>
      <c r="C132" s="209">
        <v>240.5</v>
      </c>
      <c r="D132" s="209">
        <v>230.3</v>
      </c>
      <c r="E132" s="209">
        <v>211.4</v>
      </c>
      <c r="F132" s="209">
        <v>211.5</v>
      </c>
      <c r="G132" s="209">
        <v>216.7</v>
      </c>
      <c r="H132" s="209">
        <v>204.3</v>
      </c>
      <c r="I132" s="209">
        <v>199.2</v>
      </c>
      <c r="J132" s="209">
        <v>188.3</v>
      </c>
      <c r="K132" s="209">
        <v>187.8</v>
      </c>
      <c r="L132" s="209">
        <v>182.3</v>
      </c>
      <c r="M132" s="241"/>
      <c r="N132" s="241"/>
      <c r="P132" s="207" t="s">
        <v>22</v>
      </c>
      <c r="Q132" s="209">
        <v>416.8</v>
      </c>
      <c r="R132" s="209">
        <v>413.5</v>
      </c>
      <c r="S132" s="209">
        <v>410</v>
      </c>
      <c r="T132" s="209">
        <v>397</v>
      </c>
      <c r="U132" s="209">
        <v>384.3</v>
      </c>
      <c r="V132" s="209">
        <v>377.2</v>
      </c>
      <c r="W132" s="209">
        <v>369.8</v>
      </c>
      <c r="X132" s="209">
        <v>345.6</v>
      </c>
      <c r="Y132" s="209">
        <v>329.2</v>
      </c>
      <c r="Z132" s="209">
        <v>317.60000000000002</v>
      </c>
      <c r="AA132" s="209">
        <v>306.8</v>
      </c>
    </row>
    <row r="133" spans="1:27" x14ac:dyDescent="0.2">
      <c r="A133" s="207" t="s">
        <v>41</v>
      </c>
      <c r="B133" s="209">
        <v>1335.3</v>
      </c>
      <c r="C133" s="209">
        <v>1287.4000000000001</v>
      </c>
      <c r="D133" s="209">
        <v>1207.3</v>
      </c>
      <c r="E133" s="209">
        <v>1131.7</v>
      </c>
      <c r="F133" s="209">
        <v>1093.5999999999999</v>
      </c>
      <c r="G133" s="209">
        <v>1061.7</v>
      </c>
      <c r="H133" s="209">
        <v>1020.1</v>
      </c>
      <c r="I133" s="209">
        <v>1002.1</v>
      </c>
      <c r="J133" s="209">
        <v>986</v>
      </c>
      <c r="K133" s="209">
        <v>987.2</v>
      </c>
      <c r="L133" s="209">
        <v>927</v>
      </c>
      <c r="M133" s="241"/>
      <c r="N133" s="241"/>
      <c r="P133" s="207" t="s">
        <v>41</v>
      </c>
      <c r="Q133" s="209">
        <v>1957.8</v>
      </c>
      <c r="R133" s="209">
        <v>1912.1</v>
      </c>
      <c r="S133" s="209">
        <v>1846.9</v>
      </c>
      <c r="T133" s="209">
        <v>1759.6</v>
      </c>
      <c r="U133" s="209">
        <v>1666.9</v>
      </c>
      <c r="V133" s="209">
        <v>1589.5</v>
      </c>
      <c r="W133" s="209">
        <v>1511.3</v>
      </c>
      <c r="X133" s="209">
        <v>1452.3</v>
      </c>
      <c r="Y133" s="209">
        <v>1415.7</v>
      </c>
      <c r="Z133" s="209">
        <v>1395.1</v>
      </c>
      <c r="AA133" s="209">
        <v>1378.8</v>
      </c>
    </row>
    <row r="134" spans="1:27" x14ac:dyDescent="0.2">
      <c r="A134" s="207" t="s">
        <v>19</v>
      </c>
      <c r="B134" s="209">
        <v>1423.5</v>
      </c>
      <c r="C134" s="209">
        <v>1438.8</v>
      </c>
      <c r="D134" s="209">
        <v>1468.8</v>
      </c>
      <c r="E134" s="209">
        <v>1505.4</v>
      </c>
      <c r="F134" s="209">
        <v>1508.4</v>
      </c>
      <c r="G134" s="209">
        <v>1503.2</v>
      </c>
      <c r="H134" s="209">
        <v>1466</v>
      </c>
      <c r="I134" s="209">
        <v>1484.4</v>
      </c>
      <c r="J134" s="209">
        <v>1507.2</v>
      </c>
      <c r="K134" s="209">
        <v>1531.3</v>
      </c>
      <c r="L134" s="209">
        <v>1525.9</v>
      </c>
      <c r="M134" s="241"/>
      <c r="N134" s="241"/>
      <c r="P134" s="207" t="s">
        <v>19</v>
      </c>
      <c r="Q134" s="209">
        <v>1929.5</v>
      </c>
      <c r="R134" s="209">
        <v>1963.3</v>
      </c>
      <c r="S134" s="209">
        <v>1991.7</v>
      </c>
      <c r="T134" s="209">
        <v>2019.5</v>
      </c>
      <c r="U134" s="209">
        <v>2085.5</v>
      </c>
      <c r="V134" s="209">
        <v>2077</v>
      </c>
      <c r="W134" s="209">
        <v>2069.4</v>
      </c>
      <c r="X134" s="209">
        <v>2057.4</v>
      </c>
      <c r="Y134" s="209">
        <v>2054</v>
      </c>
      <c r="Z134" s="209">
        <v>2062.1999999999998</v>
      </c>
      <c r="AA134" s="209">
        <v>2069.5</v>
      </c>
    </row>
    <row r="135" spans="1:27" x14ac:dyDescent="0.2">
      <c r="A135" s="207" t="s">
        <v>85</v>
      </c>
      <c r="B135" s="209">
        <v>104.1</v>
      </c>
      <c r="C135" s="209">
        <v>101.2</v>
      </c>
      <c r="D135" s="209">
        <v>96.3</v>
      </c>
      <c r="E135" s="209">
        <v>100.4</v>
      </c>
      <c r="F135" s="209">
        <v>104.7</v>
      </c>
      <c r="G135" s="209">
        <v>98.7</v>
      </c>
      <c r="H135" s="209">
        <v>98.7</v>
      </c>
      <c r="I135" s="209">
        <v>100.1</v>
      </c>
      <c r="J135" s="209">
        <v>104</v>
      </c>
      <c r="K135" s="209">
        <v>100.4</v>
      </c>
      <c r="L135" s="209">
        <v>98</v>
      </c>
      <c r="M135" s="241"/>
      <c r="N135" s="241"/>
      <c r="P135" s="207" t="s">
        <v>85</v>
      </c>
      <c r="Q135" s="209">
        <v>144.30000000000001</v>
      </c>
      <c r="R135" s="209">
        <v>144.6</v>
      </c>
      <c r="S135" s="209">
        <v>144.80000000000001</v>
      </c>
      <c r="T135" s="209">
        <v>144.30000000000001</v>
      </c>
      <c r="U135" s="209">
        <v>143.6</v>
      </c>
      <c r="V135" s="209">
        <v>141.6</v>
      </c>
      <c r="W135" s="209">
        <v>139.30000000000001</v>
      </c>
      <c r="X135" s="209">
        <v>137.1</v>
      </c>
      <c r="Y135" s="209">
        <v>135</v>
      </c>
      <c r="Z135" s="209">
        <v>132.9</v>
      </c>
      <c r="AA135" s="209">
        <v>130.9</v>
      </c>
    </row>
    <row r="136" spans="1:27" x14ac:dyDescent="0.2">
      <c r="A136" s="207" t="s">
        <v>27</v>
      </c>
      <c r="B136" s="209">
        <v>1216.0999999999999</v>
      </c>
      <c r="C136" s="209">
        <v>1171.7</v>
      </c>
      <c r="D136" s="209">
        <v>1134.4000000000001</v>
      </c>
      <c r="E136" s="209">
        <v>1070.7</v>
      </c>
      <c r="F136" s="209">
        <v>1044.4000000000001</v>
      </c>
      <c r="G136" s="209">
        <v>1009.5</v>
      </c>
      <c r="H136" s="209">
        <v>990.6</v>
      </c>
      <c r="I136" s="209">
        <v>988</v>
      </c>
      <c r="J136" s="209">
        <v>980.1</v>
      </c>
      <c r="K136" s="209">
        <v>971.4</v>
      </c>
      <c r="L136" s="209">
        <v>926.2</v>
      </c>
      <c r="M136" s="241"/>
      <c r="N136" s="241"/>
      <c r="P136" s="207" t="s">
        <v>27</v>
      </c>
      <c r="Q136" s="209">
        <v>2045.1</v>
      </c>
      <c r="R136" s="209">
        <v>1968.8</v>
      </c>
      <c r="S136" s="209">
        <v>1905.6</v>
      </c>
      <c r="T136" s="209">
        <v>1861.5</v>
      </c>
      <c r="U136" s="209">
        <v>1819.4</v>
      </c>
      <c r="V136" s="209">
        <v>1785.2</v>
      </c>
      <c r="W136" s="209">
        <v>1752.1</v>
      </c>
      <c r="X136" s="209">
        <v>1712.6</v>
      </c>
      <c r="Y136" s="209">
        <v>1678.5</v>
      </c>
      <c r="Z136" s="209">
        <v>1661</v>
      </c>
      <c r="AA136" s="209">
        <v>1642.3</v>
      </c>
    </row>
    <row r="137" spans="1:27" x14ac:dyDescent="0.2">
      <c r="A137" s="207" t="s">
        <v>86</v>
      </c>
      <c r="B137" s="209">
        <v>27.9</v>
      </c>
      <c r="C137" s="209">
        <v>28.8</v>
      </c>
      <c r="D137" s="209">
        <v>28.5</v>
      </c>
      <c r="E137" s="209">
        <v>27.7</v>
      </c>
      <c r="F137" s="209">
        <v>28.2</v>
      </c>
      <c r="G137" s="209">
        <v>26.9</v>
      </c>
      <c r="H137" s="209">
        <v>25.9</v>
      </c>
      <c r="I137" s="209">
        <v>27.7</v>
      </c>
      <c r="J137" s="209">
        <v>27.7</v>
      </c>
      <c r="K137" s="209">
        <v>28.5</v>
      </c>
      <c r="L137" s="209">
        <v>29.9</v>
      </c>
      <c r="M137" s="241"/>
      <c r="N137" s="241"/>
      <c r="P137" s="207" t="s">
        <v>86</v>
      </c>
      <c r="Q137" s="209">
        <v>34.299999999999997</v>
      </c>
      <c r="R137" s="209">
        <v>36.200000000000003</v>
      </c>
      <c r="S137" s="209">
        <v>36.799999999999997</v>
      </c>
      <c r="T137" s="209">
        <v>36.6</v>
      </c>
      <c r="U137" s="209">
        <v>36.200000000000003</v>
      </c>
      <c r="V137" s="209">
        <v>35.299999999999997</v>
      </c>
      <c r="W137" s="209">
        <v>35.299999999999997</v>
      </c>
      <c r="X137" s="209">
        <v>36.4</v>
      </c>
      <c r="Y137" s="209">
        <v>36.1</v>
      </c>
      <c r="Z137" s="209">
        <v>36.200000000000003</v>
      </c>
      <c r="AA137" s="209">
        <v>37.299999999999997</v>
      </c>
    </row>
    <row r="138" spans="1:27" x14ac:dyDescent="0.2">
      <c r="A138" s="207" t="s">
        <v>30</v>
      </c>
      <c r="B138" s="209">
        <v>50.1</v>
      </c>
      <c r="C138" s="209">
        <v>50</v>
      </c>
      <c r="D138" s="209">
        <v>48.6</v>
      </c>
      <c r="E138" s="209">
        <v>49</v>
      </c>
      <c r="F138" s="209">
        <v>48.1</v>
      </c>
      <c r="G138" s="209">
        <v>49.8</v>
      </c>
      <c r="H138" s="209">
        <v>50.8</v>
      </c>
      <c r="I138" s="209">
        <v>50.5</v>
      </c>
      <c r="J138" s="209">
        <v>53.1</v>
      </c>
      <c r="K138" s="209">
        <v>51</v>
      </c>
      <c r="L138" s="209">
        <v>53</v>
      </c>
      <c r="M138" s="241"/>
      <c r="N138" s="241"/>
      <c r="P138" s="207" t="s">
        <v>30</v>
      </c>
      <c r="Q138" s="209">
        <v>69.400000000000006</v>
      </c>
      <c r="R138" s="209">
        <v>66.900000000000006</v>
      </c>
      <c r="S138" s="209">
        <v>65.7</v>
      </c>
      <c r="T138" s="209">
        <v>65.3</v>
      </c>
      <c r="U138" s="209">
        <v>66</v>
      </c>
      <c r="V138" s="209">
        <v>66</v>
      </c>
      <c r="W138" s="209">
        <v>66.900000000000006</v>
      </c>
      <c r="X138" s="209">
        <v>67.3</v>
      </c>
      <c r="Y138" s="209">
        <v>67.599999999999994</v>
      </c>
      <c r="Z138" s="209">
        <v>66.5</v>
      </c>
      <c r="AA138" s="209">
        <v>66</v>
      </c>
    </row>
    <row r="139" spans="1:27" x14ac:dyDescent="0.2">
      <c r="A139" s="207" t="s">
        <v>31</v>
      </c>
      <c r="B139" s="209">
        <v>81.099999999999994</v>
      </c>
      <c r="C139" s="209">
        <v>81.599999999999994</v>
      </c>
      <c r="D139" s="209">
        <v>77.900000000000006</v>
      </c>
      <c r="E139" s="209">
        <v>77.2</v>
      </c>
      <c r="F139" s="209">
        <v>75.099999999999994</v>
      </c>
      <c r="G139" s="209">
        <v>77.7</v>
      </c>
      <c r="H139" s="209">
        <v>87.1</v>
      </c>
      <c r="I139" s="209">
        <v>85.2</v>
      </c>
      <c r="J139" s="209">
        <v>83.7</v>
      </c>
      <c r="K139" s="209">
        <v>86.3</v>
      </c>
      <c r="L139" s="209">
        <v>87.2</v>
      </c>
      <c r="M139" s="241"/>
      <c r="N139" s="241"/>
      <c r="P139" s="207" t="s">
        <v>31</v>
      </c>
      <c r="Q139" s="209">
        <v>107.1</v>
      </c>
      <c r="R139" s="209">
        <v>104</v>
      </c>
      <c r="S139" s="209">
        <v>96.5</v>
      </c>
      <c r="T139" s="209">
        <v>93.8</v>
      </c>
      <c r="U139" s="209">
        <v>93.1</v>
      </c>
      <c r="V139" s="209">
        <v>94.6</v>
      </c>
      <c r="W139" s="209">
        <v>104.8</v>
      </c>
      <c r="X139" s="209">
        <v>102.7</v>
      </c>
      <c r="Y139" s="209">
        <v>101.5</v>
      </c>
      <c r="Z139" s="209">
        <v>103.1</v>
      </c>
      <c r="AA139" s="209">
        <v>105</v>
      </c>
    </row>
    <row r="140" spans="1:27" x14ac:dyDescent="0.2">
      <c r="A140" s="207" t="s">
        <v>32</v>
      </c>
      <c r="B140" s="209">
        <v>14.1</v>
      </c>
      <c r="C140" s="209">
        <v>14.9</v>
      </c>
      <c r="D140" s="209">
        <v>16</v>
      </c>
      <c r="E140" s="209">
        <v>16.399999999999999</v>
      </c>
      <c r="F140" s="209">
        <v>16.399999999999999</v>
      </c>
      <c r="G140" s="209">
        <v>17.3</v>
      </c>
      <c r="H140" s="209">
        <v>17.7</v>
      </c>
      <c r="I140" s="209">
        <v>18.899999999999999</v>
      </c>
      <c r="J140" s="209">
        <v>19.5</v>
      </c>
      <c r="K140" s="209">
        <v>19.899999999999999</v>
      </c>
      <c r="L140" s="209">
        <v>19.3</v>
      </c>
      <c r="M140" s="241"/>
      <c r="N140" s="241"/>
      <c r="P140" s="207" t="s">
        <v>32</v>
      </c>
      <c r="Q140" s="209">
        <v>18.100000000000001</v>
      </c>
      <c r="R140" s="209">
        <v>18.600000000000001</v>
      </c>
      <c r="S140" s="209">
        <v>19.7</v>
      </c>
      <c r="T140" s="209">
        <v>20.5</v>
      </c>
      <c r="U140" s="209">
        <v>20.9</v>
      </c>
      <c r="V140" s="209">
        <v>21.6</v>
      </c>
      <c r="W140" s="209">
        <v>22</v>
      </c>
      <c r="X140" s="209">
        <v>22.7</v>
      </c>
      <c r="Y140" s="209">
        <v>22.9</v>
      </c>
      <c r="Z140" s="209">
        <v>23.7</v>
      </c>
      <c r="AA140" s="209">
        <v>24.4</v>
      </c>
    </row>
    <row r="141" spans="1:27" x14ac:dyDescent="0.2">
      <c r="A141" s="207" t="s">
        <v>23</v>
      </c>
      <c r="B141" s="209">
        <v>222.6</v>
      </c>
      <c r="C141" s="209">
        <v>221.8</v>
      </c>
      <c r="D141" s="209">
        <v>219.7</v>
      </c>
      <c r="E141" s="209">
        <v>214.7</v>
      </c>
      <c r="F141" s="209">
        <v>208.4</v>
      </c>
      <c r="G141" s="209">
        <v>204.9</v>
      </c>
      <c r="H141" s="209">
        <v>200.5</v>
      </c>
      <c r="I141" s="209">
        <v>197.9</v>
      </c>
      <c r="J141" s="209">
        <v>193.2</v>
      </c>
      <c r="K141" s="209">
        <v>200.8</v>
      </c>
      <c r="L141" s="209">
        <v>184.3</v>
      </c>
      <c r="M141" s="241"/>
      <c r="N141" s="241"/>
      <c r="P141" s="207" t="s">
        <v>23</v>
      </c>
      <c r="Q141" s="209">
        <v>380.3</v>
      </c>
      <c r="R141" s="209">
        <v>377.6</v>
      </c>
      <c r="S141" s="209">
        <v>363.3</v>
      </c>
      <c r="T141" s="209">
        <v>343.6</v>
      </c>
      <c r="U141" s="209">
        <v>324.89999999999998</v>
      </c>
      <c r="V141" s="209">
        <v>310.5</v>
      </c>
      <c r="W141" s="209">
        <v>301.39999999999998</v>
      </c>
      <c r="X141" s="209">
        <v>294.7</v>
      </c>
      <c r="Y141" s="209">
        <v>293.3</v>
      </c>
      <c r="Z141" s="209">
        <v>294.8</v>
      </c>
      <c r="AA141" s="209">
        <v>297.5</v>
      </c>
    </row>
    <row r="142" spans="1:27" x14ac:dyDescent="0.2">
      <c r="A142" s="207" t="s">
        <v>87</v>
      </c>
      <c r="B142" s="209">
        <v>8.5</v>
      </c>
      <c r="C142" s="209">
        <v>9.3000000000000007</v>
      </c>
      <c r="D142" s="209">
        <v>9.9</v>
      </c>
      <c r="E142" s="209">
        <v>10.3</v>
      </c>
      <c r="F142" s="209">
        <v>10.9</v>
      </c>
      <c r="G142" s="209">
        <v>11.5</v>
      </c>
      <c r="H142" s="209">
        <v>12.3</v>
      </c>
      <c r="I142" s="209">
        <v>13</v>
      </c>
      <c r="J142" s="209">
        <v>13.7</v>
      </c>
      <c r="K142" s="209">
        <v>15.2</v>
      </c>
      <c r="L142" s="209">
        <v>17.100000000000001</v>
      </c>
      <c r="M142" s="241"/>
      <c r="N142" s="241"/>
      <c r="P142" s="207" t="s">
        <v>87</v>
      </c>
      <c r="Q142" s="209">
        <v>14.5</v>
      </c>
      <c r="R142" s="209">
        <v>14.5</v>
      </c>
      <c r="S142" s="209">
        <v>14.8</v>
      </c>
      <c r="T142" s="209">
        <v>15.2</v>
      </c>
      <c r="U142" s="209">
        <v>15.7</v>
      </c>
      <c r="V142" s="209">
        <v>16.3</v>
      </c>
      <c r="W142" s="209">
        <v>16.899999999999999</v>
      </c>
      <c r="X142" s="209">
        <v>17.600000000000001</v>
      </c>
      <c r="Y142" s="209">
        <v>18.8</v>
      </c>
      <c r="Z142" s="209">
        <v>20.3</v>
      </c>
      <c r="AA142" s="209">
        <v>21.5</v>
      </c>
    </row>
    <row r="143" spans="1:27" x14ac:dyDescent="0.2">
      <c r="A143" s="207" t="s">
        <v>34</v>
      </c>
      <c r="B143" s="209">
        <v>406.5</v>
      </c>
      <c r="C143" s="209">
        <v>404.7</v>
      </c>
      <c r="D143" s="209">
        <v>406.1</v>
      </c>
      <c r="E143" s="209">
        <v>396.2</v>
      </c>
      <c r="F143" s="209">
        <v>398</v>
      </c>
      <c r="G143" s="209">
        <v>392.5</v>
      </c>
      <c r="H143" s="209">
        <v>397.1</v>
      </c>
      <c r="I143" s="209">
        <v>410.4</v>
      </c>
      <c r="J143" s="209">
        <v>426.1</v>
      </c>
      <c r="K143" s="209">
        <v>437</v>
      </c>
      <c r="L143" s="209">
        <v>453.4</v>
      </c>
      <c r="M143" s="241"/>
      <c r="N143" s="241"/>
      <c r="P143" s="207" t="s">
        <v>34</v>
      </c>
      <c r="Q143" s="209">
        <v>497</v>
      </c>
      <c r="R143" s="209">
        <v>498.9</v>
      </c>
      <c r="S143" s="209">
        <v>501.8</v>
      </c>
      <c r="T143" s="209">
        <v>503.3</v>
      </c>
      <c r="U143" s="209">
        <v>501.3</v>
      </c>
      <c r="V143" s="209">
        <v>499.4</v>
      </c>
      <c r="W143" s="209">
        <v>503.7</v>
      </c>
      <c r="X143" s="209">
        <v>512.9</v>
      </c>
      <c r="Y143" s="209">
        <v>521.9</v>
      </c>
      <c r="Z143" s="209">
        <v>531.9</v>
      </c>
      <c r="AA143" s="209">
        <v>542.1</v>
      </c>
    </row>
    <row r="144" spans="1:27" x14ac:dyDescent="0.2">
      <c r="A144" s="207" t="s">
        <v>6</v>
      </c>
      <c r="B144" s="209">
        <v>201.1</v>
      </c>
      <c r="C144" s="209">
        <v>206.1</v>
      </c>
      <c r="D144" s="209">
        <v>215.5</v>
      </c>
      <c r="E144" s="209">
        <v>215.8</v>
      </c>
      <c r="F144" s="209">
        <v>225.3</v>
      </c>
      <c r="G144" s="209">
        <v>226.3</v>
      </c>
      <c r="H144" s="209">
        <v>235.3</v>
      </c>
      <c r="I144" s="209">
        <v>235.6</v>
      </c>
      <c r="J144" s="209">
        <v>233.3</v>
      </c>
      <c r="K144" s="209">
        <v>233.9</v>
      </c>
      <c r="L144" s="209">
        <v>236.1</v>
      </c>
      <c r="M144" s="241"/>
      <c r="N144" s="241"/>
      <c r="P144" s="207" t="s">
        <v>6</v>
      </c>
      <c r="Q144" s="209">
        <v>260.7</v>
      </c>
      <c r="R144" s="209">
        <v>263.89999999999998</v>
      </c>
      <c r="S144" s="209">
        <v>270.7</v>
      </c>
      <c r="T144" s="209">
        <v>278</v>
      </c>
      <c r="U144" s="209">
        <v>284.89999999999998</v>
      </c>
      <c r="V144" s="209">
        <v>290.60000000000002</v>
      </c>
      <c r="W144" s="209">
        <v>293.5</v>
      </c>
      <c r="X144" s="209">
        <v>293.10000000000002</v>
      </c>
      <c r="Y144" s="209">
        <v>293.5</v>
      </c>
      <c r="Z144" s="209">
        <v>295</v>
      </c>
      <c r="AA144" s="209">
        <v>297.10000000000002</v>
      </c>
    </row>
    <row r="145" spans="1:27" x14ac:dyDescent="0.2">
      <c r="A145" s="207" t="s">
        <v>37</v>
      </c>
      <c r="B145" s="209">
        <v>988.1</v>
      </c>
      <c r="C145" s="209">
        <v>982.2</v>
      </c>
      <c r="D145" s="209">
        <v>993.3</v>
      </c>
      <c r="E145" s="209">
        <v>1003.6</v>
      </c>
      <c r="F145" s="209">
        <v>1029.2</v>
      </c>
      <c r="G145" s="209">
        <v>1054.4000000000001</v>
      </c>
      <c r="H145" s="209">
        <v>1036.4000000000001</v>
      </c>
      <c r="I145" s="209">
        <v>1014.1</v>
      </c>
      <c r="J145" s="209">
        <v>973.8</v>
      </c>
      <c r="K145" s="209">
        <v>943.6</v>
      </c>
      <c r="L145" s="209">
        <v>931.5</v>
      </c>
      <c r="M145" s="241"/>
      <c r="N145" s="241"/>
      <c r="P145" s="207" t="s">
        <v>37</v>
      </c>
      <c r="Q145" s="209">
        <v>1381.6</v>
      </c>
      <c r="R145" s="209">
        <v>1395.2</v>
      </c>
      <c r="S145" s="209">
        <v>1407.6</v>
      </c>
      <c r="T145" s="209">
        <v>1431</v>
      </c>
      <c r="U145" s="209">
        <v>1444.3</v>
      </c>
      <c r="V145" s="209">
        <v>1446.5</v>
      </c>
      <c r="W145" s="209">
        <v>1409.3</v>
      </c>
      <c r="X145" s="209">
        <v>1385</v>
      </c>
      <c r="Y145" s="209">
        <v>1336.9</v>
      </c>
      <c r="Z145" s="209">
        <v>1289.5999999999999</v>
      </c>
      <c r="AA145" s="209">
        <v>1258.4000000000001</v>
      </c>
    </row>
    <row r="146" spans="1:27" x14ac:dyDescent="0.2">
      <c r="A146" s="207" t="s">
        <v>38</v>
      </c>
      <c r="B146" s="209">
        <v>312.7</v>
      </c>
      <c r="C146" s="209">
        <v>307.60000000000002</v>
      </c>
      <c r="D146" s="209">
        <v>279.2</v>
      </c>
      <c r="E146" s="209">
        <v>271.2</v>
      </c>
      <c r="F146" s="209">
        <v>272.8</v>
      </c>
      <c r="G146" s="209">
        <v>272.89999999999998</v>
      </c>
      <c r="H146" s="209">
        <v>260.3</v>
      </c>
      <c r="I146" s="209">
        <v>253.8</v>
      </c>
      <c r="J146" s="209">
        <v>253.5</v>
      </c>
      <c r="K146" s="209">
        <v>245.5</v>
      </c>
      <c r="L146" s="209">
        <v>241.3</v>
      </c>
      <c r="M146" s="241"/>
      <c r="N146" s="241"/>
      <c r="P146" s="207" t="s">
        <v>38</v>
      </c>
      <c r="Q146" s="209">
        <v>404.1</v>
      </c>
      <c r="R146" s="209">
        <v>390.6</v>
      </c>
      <c r="S146" s="209">
        <v>375</v>
      </c>
      <c r="T146" s="209">
        <v>360.3</v>
      </c>
      <c r="U146" s="209">
        <v>348.6</v>
      </c>
      <c r="V146" s="209">
        <v>334.9</v>
      </c>
      <c r="W146" s="209">
        <v>320.8</v>
      </c>
      <c r="X146" s="209">
        <v>307.39999999999998</v>
      </c>
      <c r="Y146" s="209">
        <v>296.10000000000002</v>
      </c>
      <c r="Z146" s="209">
        <v>289.3</v>
      </c>
      <c r="AA146" s="209">
        <v>287.89999999999998</v>
      </c>
    </row>
    <row r="147" spans="1:27" x14ac:dyDescent="0.2">
      <c r="A147" s="207" t="s">
        <v>88</v>
      </c>
      <c r="B147" s="209">
        <v>537</v>
      </c>
      <c r="C147" s="209">
        <v>527.5</v>
      </c>
      <c r="D147" s="209">
        <v>507.4</v>
      </c>
      <c r="E147" s="209">
        <v>479.6</v>
      </c>
      <c r="F147" s="209">
        <v>477.1</v>
      </c>
      <c r="G147" s="209">
        <v>447.2</v>
      </c>
      <c r="H147" s="209">
        <v>426</v>
      </c>
      <c r="I147" s="209">
        <v>435.7</v>
      </c>
      <c r="J147" s="209">
        <v>444</v>
      </c>
      <c r="K147" s="209">
        <v>467.2</v>
      </c>
      <c r="L147" s="209">
        <v>445.6</v>
      </c>
      <c r="M147" s="241"/>
      <c r="N147" s="241"/>
      <c r="P147" s="207" t="s">
        <v>88</v>
      </c>
      <c r="Q147" s="209">
        <v>753.6</v>
      </c>
      <c r="R147" s="209">
        <v>750.8</v>
      </c>
      <c r="S147" s="209">
        <v>737.6</v>
      </c>
      <c r="T147" s="209">
        <v>704.6</v>
      </c>
      <c r="U147" s="209">
        <v>669.2</v>
      </c>
      <c r="V147" s="209">
        <v>650.1</v>
      </c>
      <c r="W147" s="209">
        <v>629.79999999999995</v>
      </c>
      <c r="X147" s="209">
        <v>629.4</v>
      </c>
      <c r="Y147" s="209">
        <v>637.4</v>
      </c>
      <c r="Z147" s="209">
        <v>655.20000000000005</v>
      </c>
      <c r="AA147" s="209">
        <v>655</v>
      </c>
    </row>
    <row r="148" spans="1:27" x14ac:dyDescent="0.2">
      <c r="A148" s="207" t="s">
        <v>40</v>
      </c>
      <c r="B148" s="209">
        <v>66.3</v>
      </c>
      <c r="C148" s="209">
        <v>64.400000000000006</v>
      </c>
      <c r="D148" s="209">
        <v>61.1</v>
      </c>
      <c r="E148" s="209">
        <v>58.6</v>
      </c>
      <c r="F148" s="209">
        <v>55.3</v>
      </c>
      <c r="G148" s="209">
        <v>57</v>
      </c>
      <c r="H148" s="209">
        <v>56.8</v>
      </c>
      <c r="I148" s="209">
        <v>56</v>
      </c>
      <c r="J148" s="209">
        <v>51</v>
      </c>
      <c r="K148" s="209">
        <v>52.9</v>
      </c>
      <c r="L148" s="209">
        <v>50.3</v>
      </c>
      <c r="M148" s="241"/>
      <c r="N148" s="241"/>
      <c r="P148" s="207" t="s">
        <v>40</v>
      </c>
      <c r="Q148" s="209">
        <v>77.5</v>
      </c>
      <c r="R148" s="209">
        <v>75.8</v>
      </c>
      <c r="S148" s="209">
        <v>73.5</v>
      </c>
      <c r="T148" s="209">
        <v>74.400000000000006</v>
      </c>
      <c r="U148" s="209">
        <v>71.2</v>
      </c>
      <c r="V148" s="209">
        <v>71</v>
      </c>
      <c r="W148" s="209">
        <v>69.5</v>
      </c>
      <c r="X148" s="209">
        <v>68.400000000000006</v>
      </c>
      <c r="Y148" s="209">
        <v>62</v>
      </c>
      <c r="Z148" s="209">
        <v>61.8</v>
      </c>
      <c r="AA148" s="209">
        <v>59.6</v>
      </c>
    </row>
    <row r="149" spans="1:27" x14ac:dyDescent="0.2">
      <c r="A149" s="207" t="s">
        <v>89</v>
      </c>
      <c r="B149" s="209">
        <v>141.69999999999999</v>
      </c>
      <c r="C149" s="209">
        <v>134.4</v>
      </c>
      <c r="D149" s="209">
        <v>130.1</v>
      </c>
      <c r="E149" s="209">
        <v>126.7</v>
      </c>
      <c r="F149" s="209">
        <v>123</v>
      </c>
      <c r="G149" s="209">
        <v>125.2</v>
      </c>
      <c r="H149" s="209">
        <v>136.19999999999999</v>
      </c>
      <c r="I149" s="209">
        <v>133</v>
      </c>
      <c r="J149" s="209">
        <v>129.5</v>
      </c>
      <c r="K149" s="209">
        <v>127.5</v>
      </c>
      <c r="L149" s="209">
        <v>127.1</v>
      </c>
      <c r="M149" s="241"/>
      <c r="N149" s="241"/>
      <c r="P149" s="207" t="s">
        <v>89</v>
      </c>
      <c r="Q149" s="209">
        <v>230.7</v>
      </c>
      <c r="R149" s="209">
        <v>224.3</v>
      </c>
      <c r="S149" s="209">
        <v>222.7</v>
      </c>
      <c r="T149" s="209">
        <v>220.4</v>
      </c>
      <c r="U149" s="209">
        <v>216.8</v>
      </c>
      <c r="V149" s="209">
        <v>213.3</v>
      </c>
      <c r="W149" s="209">
        <v>212.6</v>
      </c>
      <c r="X149" s="209">
        <v>210.5</v>
      </c>
      <c r="Y149" s="209">
        <v>208.3</v>
      </c>
      <c r="Z149" s="209">
        <v>205.5</v>
      </c>
      <c r="AA149" s="209">
        <v>201.5</v>
      </c>
    </row>
    <row r="150" spans="1:27" x14ac:dyDescent="0.2">
      <c r="A150" s="207" t="s">
        <v>18</v>
      </c>
      <c r="B150" s="209">
        <v>121.3</v>
      </c>
      <c r="C150" s="209">
        <v>121.9</v>
      </c>
      <c r="D150" s="209">
        <v>117.3</v>
      </c>
      <c r="E150" s="209">
        <v>120</v>
      </c>
      <c r="F150" s="209">
        <v>122.4</v>
      </c>
      <c r="G150" s="209">
        <v>121.5</v>
      </c>
      <c r="H150" s="209">
        <v>118.4</v>
      </c>
      <c r="I150" s="209">
        <v>123.3</v>
      </c>
      <c r="J150" s="209">
        <v>124</v>
      </c>
      <c r="K150" s="209">
        <v>126</v>
      </c>
      <c r="L150" s="209">
        <v>130.30000000000001</v>
      </c>
      <c r="M150" s="241"/>
      <c r="N150" s="241"/>
      <c r="P150" s="207" t="s">
        <v>18</v>
      </c>
      <c r="Q150" s="209">
        <v>166.7</v>
      </c>
      <c r="R150" s="209">
        <v>169.3</v>
      </c>
      <c r="S150" s="209">
        <v>166</v>
      </c>
      <c r="T150" s="209">
        <v>170.8</v>
      </c>
      <c r="U150" s="209">
        <v>173.7</v>
      </c>
      <c r="V150" s="209">
        <v>172.7</v>
      </c>
      <c r="W150" s="209">
        <v>172.4</v>
      </c>
      <c r="X150" s="209">
        <v>176.4</v>
      </c>
      <c r="Y150" s="209">
        <v>172.4</v>
      </c>
      <c r="Z150" s="209">
        <v>170.3</v>
      </c>
      <c r="AA150" s="209">
        <v>177.8</v>
      </c>
    </row>
    <row r="151" spans="1:27" x14ac:dyDescent="0.2">
      <c r="A151" s="207" t="s">
        <v>42</v>
      </c>
      <c r="B151" s="209">
        <v>227.8</v>
      </c>
      <c r="C151" s="209">
        <v>232.7</v>
      </c>
      <c r="D151" s="209">
        <v>231.5</v>
      </c>
      <c r="E151" s="209">
        <v>232.2</v>
      </c>
      <c r="F151" s="209">
        <v>242</v>
      </c>
      <c r="G151" s="209">
        <v>244.4</v>
      </c>
      <c r="H151" s="209">
        <v>251.7</v>
      </c>
      <c r="I151" s="209">
        <v>260.5</v>
      </c>
      <c r="J151" s="209">
        <v>269.2</v>
      </c>
      <c r="K151" s="209">
        <v>279.60000000000002</v>
      </c>
      <c r="L151" s="209">
        <v>282.60000000000002</v>
      </c>
      <c r="M151" s="241"/>
      <c r="N151" s="241"/>
      <c r="P151" s="207" t="s">
        <v>42</v>
      </c>
      <c r="Q151" s="209">
        <v>283.89999999999998</v>
      </c>
      <c r="R151" s="209">
        <v>285.5</v>
      </c>
      <c r="S151" s="209">
        <v>287.3</v>
      </c>
      <c r="T151" s="209">
        <v>291.10000000000002</v>
      </c>
      <c r="U151" s="209">
        <v>294.89999999999998</v>
      </c>
      <c r="V151" s="209">
        <v>298.60000000000002</v>
      </c>
      <c r="W151" s="209">
        <v>304.8</v>
      </c>
      <c r="X151" s="209">
        <v>316.8</v>
      </c>
      <c r="Y151" s="209">
        <v>328.5</v>
      </c>
      <c r="Z151" s="209">
        <v>341.6</v>
      </c>
      <c r="AA151" s="209">
        <v>354.7</v>
      </c>
    </row>
    <row r="154" spans="1:27" x14ac:dyDescent="0.2">
      <c r="A154" s="83" t="s">
        <v>50</v>
      </c>
      <c r="B154" s="83" t="s">
        <v>105</v>
      </c>
      <c r="P154" s="83" t="s">
        <v>50</v>
      </c>
      <c r="Q154" s="83" t="s">
        <v>105</v>
      </c>
    </row>
    <row r="155" spans="1:27" x14ac:dyDescent="0.2">
      <c r="A155" s="83" t="s">
        <v>51</v>
      </c>
      <c r="B155" s="83" t="s">
        <v>364</v>
      </c>
      <c r="P155" s="83" t="s">
        <v>350</v>
      </c>
      <c r="Q155" s="83" t="s">
        <v>0</v>
      </c>
    </row>
    <row r="156" spans="1:27" x14ac:dyDescent="0.2">
      <c r="A156" s="83" t="s">
        <v>350</v>
      </c>
      <c r="B156" s="83" t="s">
        <v>0</v>
      </c>
      <c r="P156" s="83" t="s">
        <v>51</v>
      </c>
      <c r="Q156" s="83" t="s">
        <v>364</v>
      </c>
    </row>
    <row r="157" spans="1:27" x14ac:dyDescent="0.2">
      <c r="A157" s="83" t="s">
        <v>53</v>
      </c>
      <c r="B157" s="83" t="s">
        <v>360</v>
      </c>
      <c r="P157" s="83" t="s">
        <v>101</v>
      </c>
      <c r="Q157" s="83" t="s">
        <v>102</v>
      </c>
    </row>
    <row r="158" spans="1:27" x14ac:dyDescent="0.2">
      <c r="P158" s="83" t="s">
        <v>53</v>
      </c>
      <c r="Q158" s="83" t="s">
        <v>360</v>
      </c>
    </row>
    <row r="159" spans="1:27" x14ac:dyDescent="0.2">
      <c r="A159" s="207" t="s">
        <v>55</v>
      </c>
      <c r="B159" s="207" t="s">
        <v>74</v>
      </c>
      <c r="C159" s="207" t="s">
        <v>75</v>
      </c>
      <c r="D159" s="207" t="s">
        <v>76</v>
      </c>
      <c r="E159" s="207" t="s">
        <v>77</v>
      </c>
      <c r="F159" s="207" t="s">
        <v>20</v>
      </c>
      <c r="G159" s="207" t="s">
        <v>9</v>
      </c>
      <c r="H159" s="207" t="s">
        <v>4</v>
      </c>
      <c r="I159" s="207" t="s">
        <v>7</v>
      </c>
      <c r="J159" s="207" t="s">
        <v>12</v>
      </c>
      <c r="K159" s="207" t="s">
        <v>5</v>
      </c>
      <c r="L159" s="207" t="s">
        <v>78</v>
      </c>
      <c r="M159" s="83"/>
      <c r="N159" s="83"/>
      <c r="P159" s="207" t="s">
        <v>55</v>
      </c>
      <c r="Q159" s="207" t="s">
        <v>74</v>
      </c>
      <c r="R159" s="207" t="s">
        <v>75</v>
      </c>
      <c r="S159" s="207" t="s">
        <v>76</v>
      </c>
      <c r="T159" s="207" t="s">
        <v>77</v>
      </c>
      <c r="U159" s="207" t="s">
        <v>20</v>
      </c>
      <c r="V159" s="207" t="s">
        <v>9</v>
      </c>
      <c r="W159" s="207" t="s">
        <v>4</v>
      </c>
      <c r="X159" s="207" t="s">
        <v>7</v>
      </c>
      <c r="Y159" s="207" t="s">
        <v>12</v>
      </c>
      <c r="Z159" s="207" t="s">
        <v>5</v>
      </c>
      <c r="AA159" s="207" t="s">
        <v>78</v>
      </c>
    </row>
    <row r="160" spans="1:27" x14ac:dyDescent="0.2">
      <c r="A160" s="207" t="s">
        <v>79</v>
      </c>
      <c r="B160" s="209">
        <v>11327.3</v>
      </c>
      <c r="C160" s="209">
        <v>11243.7</v>
      </c>
      <c r="D160" s="209">
        <v>11118.5</v>
      </c>
      <c r="E160" s="209">
        <v>11048.1</v>
      </c>
      <c r="F160" s="209">
        <v>11092.1</v>
      </c>
      <c r="G160" s="209">
        <v>11135.6</v>
      </c>
      <c r="H160" s="209">
        <v>11080.7</v>
      </c>
      <c r="I160" s="209">
        <v>11131.6</v>
      </c>
      <c r="J160" s="209">
        <v>11082.2</v>
      </c>
      <c r="K160" s="209">
        <v>11077.6</v>
      </c>
      <c r="L160" s="209">
        <v>10854.9</v>
      </c>
      <c r="M160" s="241"/>
      <c r="N160" s="241"/>
      <c r="P160" s="207" t="s">
        <v>79</v>
      </c>
      <c r="Q160" s="209">
        <v>15642.9</v>
      </c>
      <c r="R160" s="209">
        <v>15535.1</v>
      </c>
      <c r="S160" s="209">
        <v>15415.8</v>
      </c>
      <c r="T160" s="209">
        <v>15352.8</v>
      </c>
      <c r="U160" s="209">
        <v>15336.7</v>
      </c>
      <c r="V160" s="209">
        <v>15265.1</v>
      </c>
      <c r="W160" s="209">
        <v>15116.5</v>
      </c>
      <c r="X160" s="209">
        <v>15019</v>
      </c>
      <c r="Y160" s="209">
        <v>14845</v>
      </c>
      <c r="Z160" s="209">
        <v>14757.6</v>
      </c>
      <c r="AA160" s="209">
        <v>14520.7</v>
      </c>
    </row>
    <row r="161" spans="1:27" x14ac:dyDescent="0.2">
      <c r="A161" s="207" t="s">
        <v>8</v>
      </c>
      <c r="B161" s="209">
        <v>288.3</v>
      </c>
      <c r="C161" s="209">
        <v>276.7</v>
      </c>
      <c r="D161" s="209">
        <v>274.3</v>
      </c>
      <c r="E161" s="209">
        <v>272.8</v>
      </c>
      <c r="F161" s="209">
        <v>276.2</v>
      </c>
      <c r="G161" s="209">
        <v>281.2</v>
      </c>
      <c r="H161" s="209">
        <v>283.89999999999998</v>
      </c>
      <c r="I161" s="209">
        <v>283.10000000000002</v>
      </c>
      <c r="J161" s="209">
        <v>288.2</v>
      </c>
      <c r="K161" s="209">
        <v>287.3</v>
      </c>
      <c r="L161" s="209">
        <v>289.60000000000002</v>
      </c>
      <c r="M161" s="241"/>
      <c r="N161" s="241"/>
      <c r="P161" s="207" t="s">
        <v>8</v>
      </c>
      <c r="Q161" s="209">
        <v>366.8</v>
      </c>
      <c r="R161" s="209">
        <v>360.6</v>
      </c>
      <c r="S161" s="209">
        <v>356.9</v>
      </c>
      <c r="T161" s="209">
        <v>355.7</v>
      </c>
      <c r="U161" s="209">
        <v>357.8</v>
      </c>
      <c r="V161" s="209">
        <v>362.9</v>
      </c>
      <c r="W161" s="209">
        <v>368.3</v>
      </c>
      <c r="X161" s="209">
        <v>371.3</v>
      </c>
      <c r="Y161" s="209">
        <v>372.9</v>
      </c>
      <c r="Z161" s="209">
        <v>373.4</v>
      </c>
      <c r="AA161" s="209">
        <v>372.6</v>
      </c>
    </row>
    <row r="162" spans="1:27" x14ac:dyDescent="0.2">
      <c r="A162" s="207" t="s">
        <v>82</v>
      </c>
      <c r="B162" s="209">
        <v>200.2</v>
      </c>
      <c r="C162" s="209">
        <v>199.3</v>
      </c>
      <c r="D162" s="209">
        <v>202.8</v>
      </c>
      <c r="E162" s="209">
        <v>205.9</v>
      </c>
      <c r="F162" s="209">
        <v>201.7</v>
      </c>
      <c r="G162" s="209">
        <v>196.3</v>
      </c>
      <c r="H162" s="209">
        <v>188.1</v>
      </c>
      <c r="I162" s="209">
        <v>190.1</v>
      </c>
      <c r="J162" s="209">
        <v>181.6</v>
      </c>
      <c r="K162" s="209">
        <v>183</v>
      </c>
      <c r="L162" s="209">
        <v>174.8</v>
      </c>
      <c r="M162" s="241"/>
      <c r="N162" s="241"/>
      <c r="P162" s="207" t="s">
        <v>82</v>
      </c>
      <c r="Q162" s="209">
        <v>262.2</v>
      </c>
      <c r="R162" s="209">
        <v>263.8</v>
      </c>
      <c r="S162" s="209">
        <v>268.2</v>
      </c>
      <c r="T162" s="209">
        <v>270.10000000000002</v>
      </c>
      <c r="U162" s="209">
        <v>265.2</v>
      </c>
      <c r="V162" s="209">
        <v>259.60000000000002</v>
      </c>
      <c r="W162" s="209">
        <v>252.5</v>
      </c>
      <c r="X162" s="209">
        <v>244.9</v>
      </c>
      <c r="Y162" s="209">
        <v>238.4</v>
      </c>
      <c r="Z162" s="209">
        <v>234.7</v>
      </c>
      <c r="AA162" s="209">
        <v>230</v>
      </c>
    </row>
    <row r="163" spans="1:27" x14ac:dyDescent="0.2">
      <c r="A163" s="207" t="s">
        <v>83</v>
      </c>
      <c r="B163" s="209">
        <v>314.5</v>
      </c>
      <c r="C163" s="209">
        <v>329.9</v>
      </c>
      <c r="D163" s="209">
        <v>337.7</v>
      </c>
      <c r="E163" s="209">
        <v>336.6</v>
      </c>
      <c r="F163" s="209">
        <v>330.6</v>
      </c>
      <c r="G163" s="209">
        <v>324.10000000000002</v>
      </c>
      <c r="H163" s="209">
        <v>320.7</v>
      </c>
      <c r="I163" s="209">
        <v>302.39999999999998</v>
      </c>
      <c r="J163" s="209">
        <v>301</v>
      </c>
      <c r="K163" s="209">
        <v>288.8</v>
      </c>
      <c r="L163" s="209">
        <v>266.39999999999998</v>
      </c>
      <c r="M163" s="241"/>
      <c r="N163" s="241"/>
      <c r="P163" s="207" t="s">
        <v>83</v>
      </c>
      <c r="Q163" s="209">
        <v>421.3</v>
      </c>
      <c r="R163" s="209">
        <v>438</v>
      </c>
      <c r="S163" s="209">
        <v>450.9</v>
      </c>
      <c r="T163" s="209">
        <v>455.3</v>
      </c>
      <c r="U163" s="209">
        <v>450.5</v>
      </c>
      <c r="V163" s="209">
        <v>437.8</v>
      </c>
      <c r="W163" s="209">
        <v>420.6</v>
      </c>
      <c r="X163" s="209">
        <v>403.7</v>
      </c>
      <c r="Y163" s="209">
        <v>388</v>
      </c>
      <c r="Z163" s="209">
        <v>374.5</v>
      </c>
      <c r="AA163" s="209">
        <v>366.6</v>
      </c>
    </row>
    <row r="164" spans="1:27" x14ac:dyDescent="0.2">
      <c r="A164" s="207" t="s">
        <v>16</v>
      </c>
      <c r="B164" s="209">
        <v>155.30000000000001</v>
      </c>
      <c r="C164" s="209">
        <v>157.9</v>
      </c>
      <c r="D164" s="209">
        <v>151.6</v>
      </c>
      <c r="E164" s="209">
        <v>147.6</v>
      </c>
      <c r="F164" s="209">
        <v>146.1</v>
      </c>
      <c r="G164" s="209">
        <v>139.9</v>
      </c>
      <c r="H164" s="209">
        <v>134.1</v>
      </c>
      <c r="I164" s="209">
        <v>129.30000000000001</v>
      </c>
      <c r="J164" s="209">
        <v>132.1</v>
      </c>
      <c r="K164" s="209">
        <v>130.80000000000001</v>
      </c>
      <c r="L164" s="209">
        <v>125.6</v>
      </c>
      <c r="M164" s="241"/>
      <c r="N164" s="241"/>
      <c r="P164" s="207" t="s">
        <v>16</v>
      </c>
      <c r="Q164" s="209">
        <v>193.7</v>
      </c>
      <c r="R164" s="209">
        <v>194.1</v>
      </c>
      <c r="S164" s="209">
        <v>188.6</v>
      </c>
      <c r="T164" s="209">
        <v>184.9</v>
      </c>
      <c r="U164" s="209">
        <v>181</v>
      </c>
      <c r="V164" s="209">
        <v>177.7</v>
      </c>
      <c r="W164" s="209">
        <v>172.9</v>
      </c>
      <c r="X164" s="209">
        <v>168.3</v>
      </c>
      <c r="Y164" s="209">
        <v>166.5</v>
      </c>
      <c r="Z164" s="209">
        <v>162.80000000000001</v>
      </c>
      <c r="AA164" s="209">
        <v>161.5</v>
      </c>
    </row>
    <row r="165" spans="1:27" x14ac:dyDescent="0.2">
      <c r="A165" s="207" t="s">
        <v>84</v>
      </c>
      <c r="B165" s="209">
        <v>1880.6</v>
      </c>
      <c r="C165" s="209">
        <v>1827.9</v>
      </c>
      <c r="D165" s="209">
        <v>1780.4</v>
      </c>
      <c r="E165" s="209">
        <v>1802</v>
      </c>
      <c r="F165" s="209">
        <v>1845.6</v>
      </c>
      <c r="G165" s="209">
        <v>1922.6</v>
      </c>
      <c r="H165" s="209">
        <v>1932.8</v>
      </c>
      <c r="I165" s="209">
        <v>1985.2</v>
      </c>
      <c r="J165" s="209">
        <v>2002.9</v>
      </c>
      <c r="K165" s="209">
        <v>2098.9</v>
      </c>
      <c r="L165" s="209">
        <v>2115.1999999999998</v>
      </c>
      <c r="M165" s="241"/>
      <c r="N165" s="241"/>
      <c r="P165" s="207" t="s">
        <v>84</v>
      </c>
      <c r="Q165" s="209">
        <v>2509.8000000000002</v>
      </c>
      <c r="R165" s="209">
        <v>2396.6</v>
      </c>
      <c r="S165" s="209">
        <v>2324.4</v>
      </c>
      <c r="T165" s="209">
        <v>2342</v>
      </c>
      <c r="U165" s="209">
        <v>2381.4</v>
      </c>
      <c r="V165" s="209">
        <v>2453.3000000000002</v>
      </c>
      <c r="W165" s="209">
        <v>2493.3000000000002</v>
      </c>
      <c r="X165" s="209">
        <v>2543.6999999999998</v>
      </c>
      <c r="Y165" s="209">
        <v>2539.8000000000002</v>
      </c>
      <c r="Z165" s="209">
        <v>2622.8</v>
      </c>
      <c r="AA165" s="209">
        <v>2551.6999999999998</v>
      </c>
    </row>
    <row r="166" spans="1:27" x14ac:dyDescent="0.2">
      <c r="A166" s="207" t="s">
        <v>17</v>
      </c>
      <c r="B166" s="209">
        <v>34.9</v>
      </c>
      <c r="C166" s="209">
        <v>34.299999999999997</v>
      </c>
      <c r="D166" s="209">
        <v>34.299999999999997</v>
      </c>
      <c r="E166" s="209">
        <v>33.1</v>
      </c>
      <c r="F166" s="209">
        <v>32.6</v>
      </c>
      <c r="G166" s="209">
        <v>32.5</v>
      </c>
      <c r="H166" s="209">
        <v>32.1</v>
      </c>
      <c r="I166" s="209">
        <v>34</v>
      </c>
      <c r="J166" s="209">
        <v>34.1</v>
      </c>
      <c r="K166" s="209">
        <v>34.5</v>
      </c>
      <c r="L166" s="209">
        <v>35.1</v>
      </c>
      <c r="M166" s="241"/>
      <c r="N166" s="241"/>
      <c r="P166" s="207" t="s">
        <v>17</v>
      </c>
      <c r="Q166" s="209">
        <v>46.5</v>
      </c>
      <c r="R166" s="209">
        <v>45.9</v>
      </c>
      <c r="S166" s="209">
        <v>45</v>
      </c>
      <c r="T166" s="209">
        <v>44.5</v>
      </c>
      <c r="U166" s="209">
        <v>44.2</v>
      </c>
      <c r="V166" s="209">
        <v>43.6</v>
      </c>
      <c r="W166" s="209">
        <v>43.6</v>
      </c>
      <c r="X166" s="209">
        <v>43.6</v>
      </c>
      <c r="Y166" s="209">
        <v>44</v>
      </c>
      <c r="Z166" s="209">
        <v>44.8</v>
      </c>
      <c r="AA166" s="209">
        <v>45.8</v>
      </c>
    </row>
    <row r="167" spans="1:27" x14ac:dyDescent="0.2">
      <c r="A167" s="207" t="s">
        <v>25</v>
      </c>
      <c r="B167" s="209">
        <v>113.2</v>
      </c>
      <c r="C167" s="209">
        <v>117.1</v>
      </c>
      <c r="D167" s="209">
        <v>118.5</v>
      </c>
      <c r="E167" s="209">
        <v>126.2</v>
      </c>
      <c r="F167" s="209">
        <v>134.6</v>
      </c>
      <c r="G167" s="209">
        <v>135.9</v>
      </c>
      <c r="H167" s="209">
        <v>142.19999999999999</v>
      </c>
      <c r="I167" s="209">
        <v>151.4</v>
      </c>
      <c r="J167" s="209">
        <v>153.69999999999999</v>
      </c>
      <c r="K167" s="209">
        <v>152.69999999999999</v>
      </c>
      <c r="L167" s="209">
        <v>144.9</v>
      </c>
      <c r="M167" s="241"/>
      <c r="N167" s="241"/>
      <c r="P167" s="207" t="s">
        <v>25</v>
      </c>
      <c r="Q167" s="209">
        <v>179.3</v>
      </c>
      <c r="R167" s="209">
        <v>181.4</v>
      </c>
      <c r="S167" s="209">
        <v>183</v>
      </c>
      <c r="T167" s="209">
        <v>184.8</v>
      </c>
      <c r="U167" s="209">
        <v>188.5</v>
      </c>
      <c r="V167" s="209">
        <v>193.5</v>
      </c>
      <c r="W167" s="209">
        <v>198.1</v>
      </c>
      <c r="X167" s="209">
        <v>202.3</v>
      </c>
      <c r="Y167" s="209">
        <v>204.8</v>
      </c>
      <c r="Z167" s="209">
        <v>204.2</v>
      </c>
      <c r="AA167" s="209">
        <v>199.7</v>
      </c>
    </row>
    <row r="168" spans="1:27" x14ac:dyDescent="0.2">
      <c r="A168" s="207" t="s">
        <v>22</v>
      </c>
      <c r="B168" s="209">
        <v>262.60000000000002</v>
      </c>
      <c r="C168" s="209">
        <v>253.6</v>
      </c>
      <c r="D168" s="209">
        <v>230</v>
      </c>
      <c r="E168" s="209">
        <v>219.9</v>
      </c>
      <c r="F168" s="209">
        <v>218.9</v>
      </c>
      <c r="G168" s="209">
        <v>228.5</v>
      </c>
      <c r="H168" s="209">
        <v>223.9</v>
      </c>
      <c r="I168" s="209">
        <v>228.8</v>
      </c>
      <c r="J168" s="209">
        <v>226</v>
      </c>
      <c r="K168" s="209">
        <v>222.2</v>
      </c>
      <c r="L168" s="209">
        <v>210.9</v>
      </c>
      <c r="M168" s="241"/>
      <c r="N168" s="241"/>
      <c r="P168" s="207" t="s">
        <v>22</v>
      </c>
      <c r="Q168" s="209">
        <v>403.5</v>
      </c>
      <c r="R168" s="209">
        <v>410.3</v>
      </c>
      <c r="S168" s="209">
        <v>405.2</v>
      </c>
      <c r="T168" s="209">
        <v>397.1</v>
      </c>
      <c r="U168" s="209">
        <v>386.1</v>
      </c>
      <c r="V168" s="209">
        <v>391.1</v>
      </c>
      <c r="W168" s="209">
        <v>374.9</v>
      </c>
      <c r="X168" s="209">
        <v>377.9</v>
      </c>
      <c r="Y168" s="209">
        <v>371.2</v>
      </c>
      <c r="Z168" s="209">
        <v>354.2</v>
      </c>
      <c r="AA168" s="209">
        <v>335.3</v>
      </c>
    </row>
    <row r="169" spans="1:27" x14ac:dyDescent="0.2">
      <c r="A169" s="207" t="s">
        <v>41</v>
      </c>
      <c r="B169" s="209">
        <v>1272.9000000000001</v>
      </c>
      <c r="C169" s="209">
        <v>1313.1</v>
      </c>
      <c r="D169" s="209">
        <v>1301.9000000000001</v>
      </c>
      <c r="E169" s="209">
        <v>1275.8</v>
      </c>
      <c r="F169" s="209">
        <v>1296.4000000000001</v>
      </c>
      <c r="G169" s="209">
        <v>1308.4000000000001</v>
      </c>
      <c r="H169" s="209">
        <v>1307.7</v>
      </c>
      <c r="I169" s="209">
        <v>1284.9000000000001</v>
      </c>
      <c r="J169" s="209">
        <v>1256.7</v>
      </c>
      <c r="K169" s="209">
        <v>1242.4000000000001</v>
      </c>
      <c r="L169" s="209">
        <v>1127.8</v>
      </c>
      <c r="M169" s="241"/>
      <c r="N169" s="241"/>
      <c r="P169" s="207" t="s">
        <v>41</v>
      </c>
      <c r="Q169" s="209">
        <v>1941.8</v>
      </c>
      <c r="R169" s="209">
        <v>1967.3</v>
      </c>
      <c r="S169" s="209">
        <v>1979.1</v>
      </c>
      <c r="T169" s="209">
        <v>1971.7</v>
      </c>
      <c r="U169" s="209">
        <v>1948.5</v>
      </c>
      <c r="V169" s="209">
        <v>1914</v>
      </c>
      <c r="W169" s="209">
        <v>1862.5</v>
      </c>
      <c r="X169" s="209">
        <v>1805</v>
      </c>
      <c r="Y169" s="209">
        <v>1746.1</v>
      </c>
      <c r="Z169" s="209">
        <v>1691.1</v>
      </c>
      <c r="AA169" s="209">
        <v>1636.2</v>
      </c>
    </row>
    <row r="170" spans="1:27" x14ac:dyDescent="0.2">
      <c r="A170" s="207" t="s">
        <v>19</v>
      </c>
      <c r="B170" s="209">
        <v>1673.9</v>
      </c>
      <c r="C170" s="209">
        <v>1609</v>
      </c>
      <c r="D170" s="209">
        <v>1576.8</v>
      </c>
      <c r="E170" s="209">
        <v>1542.5</v>
      </c>
      <c r="F170" s="209">
        <v>1554.3</v>
      </c>
      <c r="G170" s="209">
        <v>1553.8</v>
      </c>
      <c r="H170" s="209">
        <v>1569.2</v>
      </c>
      <c r="I170" s="209">
        <v>1603.3</v>
      </c>
      <c r="J170" s="209">
        <v>1623.5</v>
      </c>
      <c r="K170" s="209">
        <v>1635.4</v>
      </c>
      <c r="L170" s="209">
        <v>1620.1</v>
      </c>
      <c r="M170" s="241"/>
      <c r="N170" s="241"/>
      <c r="P170" s="207" t="s">
        <v>19</v>
      </c>
      <c r="Q170" s="209">
        <v>2151.6999999999998</v>
      </c>
      <c r="R170" s="209">
        <v>2102.3000000000002</v>
      </c>
      <c r="S170" s="209">
        <v>2045.6</v>
      </c>
      <c r="T170" s="209">
        <v>1992.7</v>
      </c>
      <c r="U170" s="209">
        <v>2030.8</v>
      </c>
      <c r="V170" s="209">
        <v>2045.6</v>
      </c>
      <c r="W170" s="209">
        <v>2085.6</v>
      </c>
      <c r="X170" s="209">
        <v>2128.8000000000002</v>
      </c>
      <c r="Y170" s="209">
        <v>2143.6999999999998</v>
      </c>
      <c r="Z170" s="209">
        <v>2152.1</v>
      </c>
      <c r="AA170" s="209">
        <v>2143.9</v>
      </c>
    </row>
    <row r="171" spans="1:27" x14ac:dyDescent="0.2">
      <c r="A171" s="207" t="s">
        <v>85</v>
      </c>
      <c r="B171" s="209">
        <v>98.7</v>
      </c>
      <c r="C171" s="209">
        <v>98.2</v>
      </c>
      <c r="D171" s="209">
        <v>99.3</v>
      </c>
      <c r="E171" s="209">
        <v>101.2</v>
      </c>
      <c r="F171" s="209">
        <v>104.9</v>
      </c>
      <c r="G171" s="209">
        <v>107.7</v>
      </c>
      <c r="H171" s="209">
        <v>104.9</v>
      </c>
      <c r="I171" s="209">
        <v>112.3</v>
      </c>
      <c r="J171" s="209">
        <v>112.3</v>
      </c>
      <c r="K171" s="209">
        <v>117.3</v>
      </c>
      <c r="L171" s="209">
        <v>118.1</v>
      </c>
      <c r="M171" s="241"/>
      <c r="N171" s="241"/>
      <c r="P171" s="207" t="s">
        <v>85</v>
      </c>
      <c r="Q171" s="209">
        <v>140</v>
      </c>
      <c r="R171" s="209">
        <v>140.9</v>
      </c>
      <c r="S171" s="209">
        <v>140.80000000000001</v>
      </c>
      <c r="T171" s="209">
        <v>141.19999999999999</v>
      </c>
      <c r="U171" s="209">
        <v>141.4</v>
      </c>
      <c r="V171" s="209">
        <v>142.19999999999999</v>
      </c>
      <c r="W171" s="209">
        <v>142.4</v>
      </c>
      <c r="X171" s="209">
        <v>142.9</v>
      </c>
      <c r="Y171" s="209">
        <v>143.19999999999999</v>
      </c>
      <c r="Z171" s="209">
        <v>143.5</v>
      </c>
      <c r="AA171" s="209">
        <v>143.9</v>
      </c>
    </row>
    <row r="172" spans="1:27" x14ac:dyDescent="0.2">
      <c r="A172" s="207" t="s">
        <v>27</v>
      </c>
      <c r="B172" s="209">
        <v>1466</v>
      </c>
      <c r="C172" s="209">
        <v>1468.8</v>
      </c>
      <c r="D172" s="209">
        <v>1431.7</v>
      </c>
      <c r="E172" s="209">
        <v>1403</v>
      </c>
      <c r="F172" s="209">
        <v>1328.7</v>
      </c>
      <c r="G172" s="209">
        <v>1279.5</v>
      </c>
      <c r="H172" s="209">
        <v>1242</v>
      </c>
      <c r="I172" s="209">
        <v>1211.3</v>
      </c>
      <c r="J172" s="209">
        <v>1171.4000000000001</v>
      </c>
      <c r="K172" s="209">
        <v>1125.7</v>
      </c>
      <c r="L172" s="209">
        <v>1093.7</v>
      </c>
      <c r="M172" s="241"/>
      <c r="N172" s="241"/>
      <c r="P172" s="207" t="s">
        <v>27</v>
      </c>
      <c r="Q172" s="209">
        <v>2358.5</v>
      </c>
      <c r="R172" s="209">
        <v>2341.8000000000002</v>
      </c>
      <c r="S172" s="209">
        <v>2302.1999999999998</v>
      </c>
      <c r="T172" s="209">
        <v>2253.8000000000002</v>
      </c>
      <c r="U172" s="209">
        <v>2189.1999999999998</v>
      </c>
      <c r="V172" s="209">
        <v>2106.1999999999998</v>
      </c>
      <c r="W172" s="209">
        <v>2023.7</v>
      </c>
      <c r="X172" s="209">
        <v>1951.1</v>
      </c>
      <c r="Y172" s="209">
        <v>1890.9</v>
      </c>
      <c r="Z172" s="209">
        <v>1837.9</v>
      </c>
      <c r="AA172" s="209">
        <v>1796.3</v>
      </c>
    </row>
    <row r="173" spans="1:27" x14ac:dyDescent="0.2">
      <c r="A173" s="207" t="s">
        <v>86</v>
      </c>
      <c r="B173" s="209">
        <v>26</v>
      </c>
      <c r="C173" s="209">
        <v>27.1</v>
      </c>
      <c r="D173" s="209">
        <v>26.1</v>
      </c>
      <c r="E173" s="209">
        <v>25.6</v>
      </c>
      <c r="F173" s="209">
        <v>26.4</v>
      </c>
      <c r="G173" s="209">
        <v>25.1</v>
      </c>
      <c r="H173" s="209">
        <v>24.9</v>
      </c>
      <c r="I173" s="209">
        <v>25.1</v>
      </c>
      <c r="J173" s="209">
        <v>25.8</v>
      </c>
      <c r="K173" s="209">
        <v>26.4</v>
      </c>
      <c r="L173" s="209">
        <v>27.5</v>
      </c>
      <c r="M173" s="241"/>
      <c r="N173" s="241"/>
      <c r="P173" s="207" t="s">
        <v>86</v>
      </c>
      <c r="Q173" s="209">
        <v>32</v>
      </c>
      <c r="R173" s="209">
        <v>33.5</v>
      </c>
      <c r="S173" s="209">
        <v>34</v>
      </c>
      <c r="T173" s="209">
        <v>33.9</v>
      </c>
      <c r="U173" s="209">
        <v>33.5</v>
      </c>
      <c r="V173" s="209">
        <v>33.1</v>
      </c>
      <c r="W173" s="209">
        <v>32.700000000000003</v>
      </c>
      <c r="X173" s="209">
        <v>32.6</v>
      </c>
      <c r="Y173" s="209">
        <v>33.1</v>
      </c>
      <c r="Z173" s="209">
        <v>33.6</v>
      </c>
      <c r="AA173" s="209">
        <v>34.6</v>
      </c>
    </row>
    <row r="174" spans="1:27" x14ac:dyDescent="0.2">
      <c r="A174" s="207" t="s">
        <v>30</v>
      </c>
      <c r="B174" s="209">
        <v>55</v>
      </c>
      <c r="C174" s="209">
        <v>53.2</v>
      </c>
      <c r="D174" s="209">
        <v>54.1</v>
      </c>
      <c r="E174" s="209">
        <v>51.5</v>
      </c>
      <c r="F174" s="209">
        <v>48.6</v>
      </c>
      <c r="G174" s="209">
        <v>48.6</v>
      </c>
      <c r="H174" s="209">
        <v>48.6</v>
      </c>
      <c r="I174" s="209">
        <v>47.5</v>
      </c>
      <c r="J174" s="209">
        <v>48.2</v>
      </c>
      <c r="K174" s="209">
        <v>51</v>
      </c>
      <c r="L174" s="209">
        <v>50.4</v>
      </c>
      <c r="M174" s="241"/>
      <c r="N174" s="241"/>
      <c r="P174" s="207" t="s">
        <v>30</v>
      </c>
      <c r="Q174" s="209">
        <v>73.8</v>
      </c>
      <c r="R174" s="209">
        <v>71.8</v>
      </c>
      <c r="S174" s="209">
        <v>70</v>
      </c>
      <c r="T174" s="209">
        <v>68</v>
      </c>
      <c r="U174" s="209">
        <v>65.3</v>
      </c>
      <c r="V174" s="209">
        <v>63.7</v>
      </c>
      <c r="W174" s="209">
        <v>62.4</v>
      </c>
      <c r="X174" s="209">
        <v>61.7</v>
      </c>
      <c r="Y174" s="209">
        <v>62.4</v>
      </c>
      <c r="Z174" s="209">
        <v>63.3</v>
      </c>
      <c r="AA174" s="209">
        <v>64.099999999999994</v>
      </c>
    </row>
    <row r="175" spans="1:27" x14ac:dyDescent="0.2">
      <c r="A175" s="207" t="s">
        <v>31</v>
      </c>
      <c r="B175" s="209">
        <v>88.6</v>
      </c>
      <c r="C175" s="209">
        <v>83.2</v>
      </c>
      <c r="D175" s="209">
        <v>79.5</v>
      </c>
      <c r="E175" s="209">
        <v>76.8</v>
      </c>
      <c r="F175" s="209">
        <v>76.3</v>
      </c>
      <c r="G175" s="209">
        <v>72.8</v>
      </c>
      <c r="H175" s="209">
        <v>74</v>
      </c>
      <c r="I175" s="209">
        <v>71.900000000000006</v>
      </c>
      <c r="J175" s="209">
        <v>67.900000000000006</v>
      </c>
      <c r="K175" s="209">
        <v>68.599999999999994</v>
      </c>
      <c r="L175" s="209">
        <v>70.5</v>
      </c>
      <c r="M175" s="241"/>
      <c r="N175" s="241"/>
      <c r="P175" s="207" t="s">
        <v>31</v>
      </c>
      <c r="Q175" s="209">
        <v>111.9</v>
      </c>
      <c r="R175" s="209">
        <v>103.7</v>
      </c>
      <c r="S175" s="209">
        <v>99.1</v>
      </c>
      <c r="T175" s="209">
        <v>95.5</v>
      </c>
      <c r="U175" s="209">
        <v>92.7</v>
      </c>
      <c r="V175" s="209">
        <v>89.5</v>
      </c>
      <c r="W175" s="209">
        <v>86.2</v>
      </c>
      <c r="X175" s="209">
        <v>82.9</v>
      </c>
      <c r="Y175" s="209">
        <v>81.2</v>
      </c>
      <c r="Z175" s="209">
        <v>81.400000000000006</v>
      </c>
      <c r="AA175" s="209">
        <v>82.6</v>
      </c>
    </row>
    <row r="176" spans="1:27" x14ac:dyDescent="0.2">
      <c r="A176" s="207" t="s">
        <v>32</v>
      </c>
      <c r="B176" s="209">
        <v>14.7</v>
      </c>
      <c r="C176" s="209">
        <v>14.3</v>
      </c>
      <c r="D176" s="209">
        <v>14.8</v>
      </c>
      <c r="E176" s="209">
        <v>15.8</v>
      </c>
      <c r="F176" s="209">
        <v>16.899999999999999</v>
      </c>
      <c r="G176" s="209">
        <v>17.8</v>
      </c>
      <c r="H176" s="209">
        <v>17.5</v>
      </c>
      <c r="I176" s="209">
        <v>18.899999999999999</v>
      </c>
      <c r="J176" s="209">
        <v>19.2</v>
      </c>
      <c r="K176" s="209">
        <v>19.8</v>
      </c>
      <c r="L176" s="209">
        <v>19.7</v>
      </c>
      <c r="M176" s="241"/>
      <c r="N176" s="241"/>
      <c r="P176" s="207" t="s">
        <v>32</v>
      </c>
      <c r="Q176" s="209">
        <v>19.7</v>
      </c>
      <c r="R176" s="209">
        <v>19.5</v>
      </c>
      <c r="S176" s="209">
        <v>19.7</v>
      </c>
      <c r="T176" s="209">
        <v>19.899999999999999</v>
      </c>
      <c r="U176" s="209">
        <v>20.7</v>
      </c>
      <c r="V176" s="209">
        <v>21.5</v>
      </c>
      <c r="W176" s="209">
        <v>22.2</v>
      </c>
      <c r="X176" s="209">
        <v>22.6</v>
      </c>
      <c r="Y176" s="209">
        <v>23.4</v>
      </c>
      <c r="Z176" s="209">
        <v>23.8</v>
      </c>
      <c r="AA176" s="209">
        <v>24.3</v>
      </c>
    </row>
    <row r="177" spans="1:27" x14ac:dyDescent="0.2">
      <c r="A177" s="207" t="s">
        <v>23</v>
      </c>
      <c r="B177" s="209">
        <v>261.7</v>
      </c>
      <c r="C177" s="209">
        <v>262.2</v>
      </c>
      <c r="D177" s="209">
        <v>275.8</v>
      </c>
      <c r="E177" s="209">
        <v>285.2</v>
      </c>
      <c r="F177" s="209">
        <v>300.10000000000002</v>
      </c>
      <c r="G177" s="209">
        <v>288.5</v>
      </c>
      <c r="H177" s="209">
        <v>280.8</v>
      </c>
      <c r="I177" s="209">
        <v>265.89999999999998</v>
      </c>
      <c r="J177" s="209">
        <v>253.9</v>
      </c>
      <c r="K177" s="209">
        <v>240</v>
      </c>
      <c r="L177" s="209">
        <v>225.8</v>
      </c>
      <c r="M177" s="241"/>
      <c r="N177" s="241"/>
      <c r="P177" s="207" t="s">
        <v>23</v>
      </c>
      <c r="Q177" s="209">
        <v>388.2</v>
      </c>
      <c r="R177" s="209">
        <v>398.3</v>
      </c>
      <c r="S177" s="209">
        <v>408.8</v>
      </c>
      <c r="T177" s="209">
        <v>417.6</v>
      </c>
      <c r="U177" s="209">
        <v>415.7</v>
      </c>
      <c r="V177" s="209">
        <v>401.1</v>
      </c>
      <c r="W177" s="209">
        <v>382.4</v>
      </c>
      <c r="X177" s="209">
        <v>362.3</v>
      </c>
      <c r="Y177" s="209">
        <v>343.2</v>
      </c>
      <c r="Z177" s="209">
        <v>326.3</v>
      </c>
      <c r="AA177" s="209">
        <v>313.89999999999998</v>
      </c>
    </row>
    <row r="178" spans="1:27" x14ac:dyDescent="0.2">
      <c r="A178" s="207" t="s">
        <v>87</v>
      </c>
      <c r="B178" s="209">
        <v>6.7</v>
      </c>
      <c r="C178" s="209">
        <v>7.6</v>
      </c>
      <c r="D178" s="209">
        <v>8.6</v>
      </c>
      <c r="E178" s="209">
        <v>9.5</v>
      </c>
      <c r="F178" s="209">
        <v>10.199999999999999</v>
      </c>
      <c r="G178" s="209">
        <v>10.7</v>
      </c>
      <c r="H178" s="209">
        <v>11.1</v>
      </c>
      <c r="I178" s="209">
        <v>11.8</v>
      </c>
      <c r="J178" s="209">
        <v>13.2</v>
      </c>
      <c r="K178" s="209">
        <v>13.5</v>
      </c>
      <c r="L178" s="209">
        <v>14.2</v>
      </c>
      <c r="M178" s="241"/>
      <c r="N178" s="241"/>
      <c r="P178" s="207" t="s">
        <v>87</v>
      </c>
      <c r="Q178" s="209">
        <v>13.3</v>
      </c>
      <c r="R178" s="209">
        <v>13.7</v>
      </c>
      <c r="S178" s="209">
        <v>14.2</v>
      </c>
      <c r="T178" s="209">
        <v>14.5</v>
      </c>
      <c r="U178" s="209">
        <v>15.1</v>
      </c>
      <c r="V178" s="209">
        <v>15.6</v>
      </c>
      <c r="W178" s="209">
        <v>16.100000000000001</v>
      </c>
      <c r="X178" s="209">
        <v>16.899999999999999</v>
      </c>
      <c r="Y178" s="209">
        <v>17.899999999999999</v>
      </c>
      <c r="Z178" s="209">
        <v>18.8</v>
      </c>
      <c r="AA178" s="209">
        <v>19.399999999999999</v>
      </c>
    </row>
    <row r="179" spans="1:27" x14ac:dyDescent="0.2">
      <c r="A179" s="207" t="s">
        <v>34</v>
      </c>
      <c r="B179" s="209">
        <v>452.6</v>
      </c>
      <c r="C179" s="209">
        <v>429.4</v>
      </c>
      <c r="D179" s="209">
        <v>410.2</v>
      </c>
      <c r="E179" s="209">
        <v>402.4</v>
      </c>
      <c r="F179" s="209">
        <v>394.5</v>
      </c>
      <c r="G179" s="209">
        <v>385.2</v>
      </c>
      <c r="H179" s="209">
        <v>390.9</v>
      </c>
      <c r="I179" s="209">
        <v>400</v>
      </c>
      <c r="J179" s="209">
        <v>408</v>
      </c>
      <c r="K179" s="209">
        <v>411.4</v>
      </c>
      <c r="L179" s="209">
        <v>420.5</v>
      </c>
      <c r="M179" s="241"/>
      <c r="N179" s="241"/>
      <c r="P179" s="207" t="s">
        <v>34</v>
      </c>
      <c r="Q179" s="209">
        <v>570.79999999999995</v>
      </c>
      <c r="R179" s="209">
        <v>544</v>
      </c>
      <c r="S179" s="209">
        <v>523.4</v>
      </c>
      <c r="T179" s="209">
        <v>510.8</v>
      </c>
      <c r="U179" s="209">
        <v>502.3</v>
      </c>
      <c r="V179" s="209">
        <v>498.9</v>
      </c>
      <c r="W179" s="209">
        <v>502.5</v>
      </c>
      <c r="X179" s="209">
        <v>506.3</v>
      </c>
      <c r="Y179" s="209">
        <v>506.9</v>
      </c>
      <c r="Z179" s="209">
        <v>510.2</v>
      </c>
      <c r="AA179" s="209">
        <v>514.9</v>
      </c>
    </row>
    <row r="180" spans="1:27" x14ac:dyDescent="0.2">
      <c r="A180" s="207" t="s">
        <v>6</v>
      </c>
      <c r="B180" s="209">
        <v>238.9</v>
      </c>
      <c r="C180" s="209">
        <v>233.9</v>
      </c>
      <c r="D180" s="209">
        <v>226.9</v>
      </c>
      <c r="E180" s="209">
        <v>220.8</v>
      </c>
      <c r="F180" s="209">
        <v>217.7</v>
      </c>
      <c r="G180" s="209">
        <v>219.3</v>
      </c>
      <c r="H180" s="209">
        <v>218.6</v>
      </c>
      <c r="I180" s="209">
        <v>230</v>
      </c>
      <c r="J180" s="209">
        <v>237.2</v>
      </c>
      <c r="K180" s="209">
        <v>247.3</v>
      </c>
      <c r="L180" s="209">
        <v>240</v>
      </c>
      <c r="M180" s="241"/>
      <c r="N180" s="241"/>
      <c r="P180" s="207" t="s">
        <v>6</v>
      </c>
      <c r="Q180" s="209">
        <v>297.2</v>
      </c>
      <c r="R180" s="209">
        <v>287.89999999999998</v>
      </c>
      <c r="S180" s="209">
        <v>279.3</v>
      </c>
      <c r="T180" s="209">
        <v>273.60000000000002</v>
      </c>
      <c r="U180" s="209">
        <v>271.2</v>
      </c>
      <c r="V180" s="209">
        <v>271</v>
      </c>
      <c r="W180" s="209">
        <v>277</v>
      </c>
      <c r="X180" s="209">
        <v>284.7</v>
      </c>
      <c r="Y180" s="209">
        <v>292.10000000000002</v>
      </c>
      <c r="Z180" s="209">
        <v>297.60000000000002</v>
      </c>
      <c r="AA180" s="209">
        <v>302.2</v>
      </c>
    </row>
    <row r="181" spans="1:27" x14ac:dyDescent="0.2">
      <c r="A181" s="207" t="s">
        <v>37</v>
      </c>
      <c r="B181" s="209">
        <v>951.5</v>
      </c>
      <c r="C181" s="209">
        <v>980.8</v>
      </c>
      <c r="D181" s="209">
        <v>1009</v>
      </c>
      <c r="E181" s="209">
        <v>1019.7</v>
      </c>
      <c r="F181" s="209">
        <v>1045.5999999999999</v>
      </c>
      <c r="G181" s="209">
        <v>1079.3</v>
      </c>
      <c r="H181" s="209">
        <v>1061.9000000000001</v>
      </c>
      <c r="I181" s="209">
        <v>1075.7</v>
      </c>
      <c r="J181" s="209">
        <v>1079.3</v>
      </c>
      <c r="K181" s="209">
        <v>1066.8</v>
      </c>
      <c r="L181" s="209">
        <v>1095.9000000000001</v>
      </c>
      <c r="M181" s="241"/>
      <c r="N181" s="241"/>
      <c r="P181" s="207" t="s">
        <v>37</v>
      </c>
      <c r="Q181" s="209">
        <v>1245.8</v>
      </c>
      <c r="R181" s="209">
        <v>1294.4000000000001</v>
      </c>
      <c r="S181" s="209">
        <v>1338.7</v>
      </c>
      <c r="T181" s="209">
        <v>1373.3</v>
      </c>
      <c r="U181" s="209">
        <v>1400</v>
      </c>
      <c r="V181" s="209">
        <v>1415.8</v>
      </c>
      <c r="W181" s="209">
        <v>1394.7</v>
      </c>
      <c r="X181" s="209">
        <v>1395.3</v>
      </c>
      <c r="Y181" s="209">
        <v>1407.6</v>
      </c>
      <c r="Z181" s="209">
        <v>1415.2</v>
      </c>
      <c r="AA181" s="209">
        <v>1420.4</v>
      </c>
    </row>
    <row r="182" spans="1:27" x14ac:dyDescent="0.2">
      <c r="A182" s="207" t="s">
        <v>38</v>
      </c>
      <c r="B182" s="209">
        <v>330.4</v>
      </c>
      <c r="C182" s="209">
        <v>332.9</v>
      </c>
      <c r="D182" s="209">
        <v>324</v>
      </c>
      <c r="E182" s="209">
        <v>320.8</v>
      </c>
      <c r="F182" s="209">
        <v>326.3</v>
      </c>
      <c r="G182" s="209">
        <v>327.3</v>
      </c>
      <c r="H182" s="209">
        <v>321.7</v>
      </c>
      <c r="I182" s="209">
        <v>312.89999999999998</v>
      </c>
      <c r="J182" s="209">
        <v>310.5</v>
      </c>
      <c r="K182" s="209">
        <v>301.89999999999998</v>
      </c>
      <c r="L182" s="209">
        <v>291.2</v>
      </c>
      <c r="M182" s="241"/>
      <c r="N182" s="241"/>
      <c r="P182" s="207" t="s">
        <v>38</v>
      </c>
      <c r="Q182" s="209">
        <v>419.2</v>
      </c>
      <c r="R182" s="209">
        <v>424.8</v>
      </c>
      <c r="S182" s="209">
        <v>426.2</v>
      </c>
      <c r="T182" s="209">
        <v>422.3</v>
      </c>
      <c r="U182" s="209">
        <v>413.5</v>
      </c>
      <c r="V182" s="209">
        <v>401.1</v>
      </c>
      <c r="W182" s="209">
        <v>387.6</v>
      </c>
      <c r="X182" s="209">
        <v>373.2</v>
      </c>
      <c r="Y182" s="209">
        <v>360.8</v>
      </c>
      <c r="Z182" s="209">
        <v>352</v>
      </c>
      <c r="AA182" s="209">
        <v>343.2</v>
      </c>
    </row>
    <row r="183" spans="1:27" x14ac:dyDescent="0.2">
      <c r="A183" s="207" t="s">
        <v>88</v>
      </c>
      <c r="B183" s="209">
        <v>552.9</v>
      </c>
      <c r="C183" s="209">
        <v>545.20000000000005</v>
      </c>
      <c r="D183" s="209">
        <v>551.79999999999995</v>
      </c>
      <c r="E183" s="209">
        <v>552.20000000000005</v>
      </c>
      <c r="F183" s="209">
        <v>551.9</v>
      </c>
      <c r="G183" s="209">
        <v>558.5</v>
      </c>
      <c r="H183" s="209">
        <v>549.70000000000005</v>
      </c>
      <c r="I183" s="209">
        <v>544.20000000000005</v>
      </c>
      <c r="J183" s="209">
        <v>515.5</v>
      </c>
      <c r="K183" s="209">
        <v>487.7</v>
      </c>
      <c r="L183" s="209">
        <v>466.9</v>
      </c>
      <c r="M183" s="241"/>
      <c r="N183" s="241"/>
      <c r="P183" s="207" t="s">
        <v>88</v>
      </c>
      <c r="Q183" s="209">
        <v>757.7</v>
      </c>
      <c r="R183" s="209">
        <v>756.6</v>
      </c>
      <c r="S183" s="209">
        <v>759.6</v>
      </c>
      <c r="T183" s="209">
        <v>769.3</v>
      </c>
      <c r="U183" s="209">
        <v>776</v>
      </c>
      <c r="V183" s="209">
        <v>765.3</v>
      </c>
      <c r="W183" s="209">
        <v>752.8</v>
      </c>
      <c r="X183" s="209">
        <v>732.2</v>
      </c>
      <c r="Y183" s="209">
        <v>693.5</v>
      </c>
      <c r="Z183" s="209">
        <v>660.2</v>
      </c>
      <c r="AA183" s="209">
        <v>637.70000000000005</v>
      </c>
    </row>
    <row r="184" spans="1:27" x14ac:dyDescent="0.2">
      <c r="A184" s="207" t="s">
        <v>40</v>
      </c>
      <c r="B184" s="209">
        <v>59.9</v>
      </c>
      <c r="C184" s="209">
        <v>61.6</v>
      </c>
      <c r="D184" s="209">
        <v>64</v>
      </c>
      <c r="E184" s="209">
        <v>61.3</v>
      </c>
      <c r="F184" s="209">
        <v>64.8</v>
      </c>
      <c r="G184" s="209">
        <v>61.3</v>
      </c>
      <c r="H184" s="209">
        <v>61.7</v>
      </c>
      <c r="I184" s="209">
        <v>63.4</v>
      </c>
      <c r="J184" s="209">
        <v>68.3</v>
      </c>
      <c r="K184" s="209">
        <v>65.5</v>
      </c>
      <c r="L184" s="209">
        <v>64.5</v>
      </c>
      <c r="M184" s="241"/>
      <c r="N184" s="241"/>
      <c r="P184" s="207" t="s">
        <v>40</v>
      </c>
      <c r="Q184" s="209">
        <v>68.5</v>
      </c>
      <c r="R184" s="209">
        <v>71.5</v>
      </c>
      <c r="S184" s="209">
        <v>74.599999999999994</v>
      </c>
      <c r="T184" s="209">
        <v>72.8</v>
      </c>
      <c r="U184" s="209">
        <v>75.2</v>
      </c>
      <c r="V184" s="209">
        <v>74.400000000000006</v>
      </c>
      <c r="W184" s="209">
        <v>73.8</v>
      </c>
      <c r="X184" s="209">
        <v>72.5</v>
      </c>
      <c r="Y184" s="209">
        <v>76.599999999999994</v>
      </c>
      <c r="Z184" s="209">
        <v>75.400000000000006</v>
      </c>
      <c r="AA184" s="209">
        <v>74.900000000000006</v>
      </c>
    </row>
    <row r="185" spans="1:27" x14ac:dyDescent="0.2">
      <c r="A185" s="207" t="s">
        <v>89</v>
      </c>
      <c r="B185" s="209">
        <v>145.9</v>
      </c>
      <c r="C185" s="209">
        <v>146.5</v>
      </c>
      <c r="D185" s="209">
        <v>152.69999999999999</v>
      </c>
      <c r="E185" s="209">
        <v>155.1</v>
      </c>
      <c r="F185" s="209">
        <v>161.4</v>
      </c>
      <c r="G185" s="209">
        <v>157.30000000000001</v>
      </c>
      <c r="H185" s="209">
        <v>159.6</v>
      </c>
      <c r="I185" s="209">
        <v>160.5</v>
      </c>
      <c r="J185" s="209">
        <v>155</v>
      </c>
      <c r="K185" s="209">
        <v>156.6</v>
      </c>
      <c r="L185" s="209">
        <v>149.1</v>
      </c>
      <c r="M185" s="241"/>
      <c r="N185" s="241"/>
      <c r="P185" s="207" t="s">
        <v>89</v>
      </c>
      <c r="Q185" s="209">
        <v>200.8</v>
      </c>
      <c r="R185" s="209">
        <v>207</v>
      </c>
      <c r="S185" s="209">
        <v>214.2</v>
      </c>
      <c r="T185" s="209">
        <v>219.3</v>
      </c>
      <c r="U185" s="209">
        <v>222.1</v>
      </c>
      <c r="V185" s="209">
        <v>223.4</v>
      </c>
      <c r="W185" s="209">
        <v>222</v>
      </c>
      <c r="X185" s="209">
        <v>220</v>
      </c>
      <c r="Y185" s="209">
        <v>217.4</v>
      </c>
      <c r="Z185" s="209">
        <v>214.6</v>
      </c>
      <c r="AA185" s="209">
        <v>211.4</v>
      </c>
    </row>
    <row r="186" spans="1:27" x14ac:dyDescent="0.2">
      <c r="A186" s="207" t="s">
        <v>18</v>
      </c>
      <c r="B186" s="209">
        <v>123.5</v>
      </c>
      <c r="C186" s="209">
        <v>124.4</v>
      </c>
      <c r="D186" s="209">
        <v>124.4</v>
      </c>
      <c r="E186" s="209">
        <v>126.6</v>
      </c>
      <c r="F186" s="209">
        <v>132.1</v>
      </c>
      <c r="G186" s="209">
        <v>125.9</v>
      </c>
      <c r="H186" s="209">
        <v>125.2</v>
      </c>
      <c r="I186" s="209">
        <v>129.30000000000001</v>
      </c>
      <c r="J186" s="209">
        <v>134.30000000000001</v>
      </c>
      <c r="K186" s="209">
        <v>136.80000000000001</v>
      </c>
      <c r="L186" s="209">
        <v>135.30000000000001</v>
      </c>
      <c r="M186" s="241"/>
      <c r="N186" s="241"/>
      <c r="P186" s="207" t="s">
        <v>18</v>
      </c>
      <c r="Q186" s="209">
        <v>156.5</v>
      </c>
      <c r="R186" s="209">
        <v>155.4</v>
      </c>
      <c r="S186" s="209">
        <v>158</v>
      </c>
      <c r="T186" s="209">
        <v>167.1</v>
      </c>
      <c r="U186" s="209">
        <v>171.1</v>
      </c>
      <c r="V186" s="209">
        <v>166.7</v>
      </c>
      <c r="W186" s="209">
        <v>165.6</v>
      </c>
      <c r="X186" s="209">
        <v>169</v>
      </c>
      <c r="Y186" s="209">
        <v>170.2</v>
      </c>
      <c r="Z186" s="209">
        <v>174.3</v>
      </c>
      <c r="AA186" s="209">
        <v>174.6</v>
      </c>
    </row>
    <row r="187" spans="1:27" x14ac:dyDescent="0.2">
      <c r="A187" s="207" t="s">
        <v>42</v>
      </c>
      <c r="B187" s="209">
        <v>258.10000000000002</v>
      </c>
      <c r="C187" s="209">
        <v>255.8</v>
      </c>
      <c r="D187" s="209">
        <v>257.3</v>
      </c>
      <c r="E187" s="209">
        <v>258.3</v>
      </c>
      <c r="F187" s="209">
        <v>248.8</v>
      </c>
      <c r="G187" s="209">
        <v>247.5</v>
      </c>
      <c r="H187" s="209">
        <v>252.7</v>
      </c>
      <c r="I187" s="209">
        <v>258.3</v>
      </c>
      <c r="J187" s="209">
        <v>262.60000000000002</v>
      </c>
      <c r="K187" s="209">
        <v>265.2</v>
      </c>
      <c r="L187" s="209">
        <v>261</v>
      </c>
      <c r="M187" s="241"/>
      <c r="N187" s="241"/>
      <c r="P187" s="207" t="s">
        <v>42</v>
      </c>
      <c r="Q187" s="209">
        <v>312.5</v>
      </c>
      <c r="R187" s="209">
        <v>310</v>
      </c>
      <c r="S187" s="209">
        <v>306</v>
      </c>
      <c r="T187" s="209">
        <v>300.89999999999998</v>
      </c>
      <c r="U187" s="209">
        <v>297.7</v>
      </c>
      <c r="V187" s="209">
        <v>296.39999999999998</v>
      </c>
      <c r="W187" s="209">
        <v>299.89999999999998</v>
      </c>
      <c r="X187" s="209">
        <v>303.39999999999998</v>
      </c>
      <c r="Y187" s="209">
        <v>309.3</v>
      </c>
      <c r="Z187" s="209">
        <v>314.7</v>
      </c>
      <c r="AA187" s="209">
        <v>319</v>
      </c>
    </row>
    <row r="188" spans="1:27" x14ac:dyDescent="0.2">
      <c r="A188" s="83" t="s">
        <v>80</v>
      </c>
    </row>
  </sheetData>
  <mergeCells count="2">
    <mergeCell ref="G1:Q1"/>
    <mergeCell ref="G2:Q2"/>
  </mergeCells>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5"/>
  <sheetViews>
    <sheetView showGridLines="0" zoomScaleNormal="100" workbookViewId="0">
      <selection activeCell="U16" sqref="U16"/>
    </sheetView>
  </sheetViews>
  <sheetFormatPr defaultColWidth="8.85546875" defaultRowHeight="11.25" x14ac:dyDescent="0.2"/>
  <cols>
    <col min="1" max="1" width="18.85546875" style="249" customWidth="1"/>
    <col min="2" max="12" width="6.28515625" style="249" customWidth="1"/>
    <col min="13" max="13" width="9.140625" style="249" bestFit="1" customWidth="1"/>
    <col min="14" max="14" width="9" style="249" bestFit="1" customWidth="1"/>
    <col min="15" max="16384" width="8.85546875" style="249"/>
  </cols>
  <sheetData>
    <row r="1" spans="1:28" x14ac:dyDescent="0.2">
      <c r="A1" s="248" t="s">
        <v>349</v>
      </c>
    </row>
    <row r="3" spans="1:28" x14ac:dyDescent="0.2">
      <c r="A3" s="248" t="s">
        <v>46</v>
      </c>
      <c r="J3" s="57"/>
      <c r="K3" s="57"/>
      <c r="L3" s="155"/>
      <c r="M3" s="155"/>
      <c r="N3" s="155"/>
      <c r="O3" s="155"/>
      <c r="P3" s="912" t="s">
        <v>166</v>
      </c>
      <c r="Q3" s="912"/>
      <c r="R3" s="912"/>
      <c r="S3" s="912"/>
      <c r="T3" s="912"/>
      <c r="U3" s="912"/>
      <c r="V3" s="912"/>
      <c r="W3" s="912"/>
      <c r="X3" s="912"/>
      <c r="Y3" s="912"/>
      <c r="Z3" s="912"/>
      <c r="AA3" s="155"/>
      <c r="AB3" s="155"/>
    </row>
    <row r="4" spans="1:28" ht="14.45" customHeight="1" x14ac:dyDescent="0.2">
      <c r="A4" s="248" t="s">
        <v>47</v>
      </c>
      <c r="J4" s="57"/>
      <c r="K4" s="57"/>
      <c r="L4" s="155"/>
      <c r="M4" s="155"/>
      <c r="N4" s="155"/>
      <c r="O4" s="155"/>
      <c r="P4" s="913" t="s">
        <v>449</v>
      </c>
      <c r="Q4" s="914"/>
      <c r="R4" s="914"/>
      <c r="S4" s="914"/>
      <c r="T4" s="914"/>
      <c r="U4" s="914"/>
      <c r="V4" s="914"/>
      <c r="W4" s="914"/>
      <c r="X4" s="914"/>
      <c r="Y4" s="914"/>
      <c r="Z4" s="915"/>
      <c r="AA4" s="155"/>
      <c r="AB4" s="155"/>
    </row>
    <row r="5" spans="1:28" x14ac:dyDescent="0.2">
      <c r="A5" s="248" t="s">
        <v>48</v>
      </c>
      <c r="J5" s="57"/>
      <c r="K5" s="57" t="s">
        <v>9</v>
      </c>
      <c r="L5" s="57" t="s">
        <v>4</v>
      </c>
      <c r="M5" s="57" t="s">
        <v>7</v>
      </c>
      <c r="N5" s="57" t="s">
        <v>12</v>
      </c>
      <c r="O5" s="57" t="s">
        <v>5</v>
      </c>
      <c r="P5" s="57" t="s">
        <v>78</v>
      </c>
      <c r="Q5" s="57" t="s">
        <v>156</v>
      </c>
      <c r="R5" s="57" t="s">
        <v>157</v>
      </c>
      <c r="S5" s="57" t="s">
        <v>158</v>
      </c>
      <c r="T5" s="57" t="s">
        <v>159</v>
      </c>
      <c r="U5" s="57" t="s">
        <v>160</v>
      </c>
      <c r="V5" s="57" t="s">
        <v>161</v>
      </c>
      <c r="W5" s="57" t="s">
        <v>162</v>
      </c>
      <c r="X5" s="57" t="s">
        <v>163</v>
      </c>
      <c r="Y5" s="57" t="s">
        <v>164</v>
      </c>
      <c r="Z5" s="57" t="s">
        <v>165</v>
      </c>
      <c r="AA5" s="57" t="s">
        <v>155</v>
      </c>
      <c r="AB5" s="57" t="s">
        <v>154</v>
      </c>
    </row>
    <row r="6" spans="1:28" x14ac:dyDescent="0.2">
      <c r="J6" s="58" t="s">
        <v>152</v>
      </c>
      <c r="K6" s="204">
        <f t="shared" ref="K6:P6" si="0">G39</f>
        <v>33.200000000000003</v>
      </c>
      <c r="L6" s="204">
        <f t="shared" si="0"/>
        <v>35.9</v>
      </c>
      <c r="M6" s="204">
        <f t="shared" si="0"/>
        <v>37.299999999999997</v>
      </c>
      <c r="N6" s="204">
        <f t="shared" si="0"/>
        <v>36.4</v>
      </c>
      <c r="O6" s="204">
        <f t="shared" si="0"/>
        <v>36.1</v>
      </c>
      <c r="P6" s="205">
        <f t="shared" si="0"/>
        <v>34</v>
      </c>
      <c r="Q6" s="150">
        <f>P6</f>
        <v>34</v>
      </c>
      <c r="R6" s="150">
        <f>Q6+$N$14</f>
        <v>35.71</v>
      </c>
      <c r="S6" s="150">
        <f t="shared" ref="S6:Z6" si="1">R6+$N$14</f>
        <v>37.42</v>
      </c>
      <c r="T6" s="150">
        <f t="shared" si="1"/>
        <v>39.130000000000003</v>
      </c>
      <c r="U6" s="150">
        <f t="shared" si="1"/>
        <v>40.840000000000003</v>
      </c>
      <c r="V6" s="150">
        <f t="shared" si="1"/>
        <v>42.550000000000004</v>
      </c>
      <c r="W6" s="150">
        <f t="shared" si="1"/>
        <v>44.260000000000005</v>
      </c>
      <c r="X6" s="150">
        <f t="shared" si="1"/>
        <v>45.970000000000006</v>
      </c>
      <c r="Y6" s="150">
        <f t="shared" si="1"/>
        <v>47.680000000000007</v>
      </c>
      <c r="Z6" s="150">
        <f t="shared" si="1"/>
        <v>49.390000000000008</v>
      </c>
      <c r="AA6" s="346">
        <f>Q6+9*N14</f>
        <v>49.39</v>
      </c>
      <c r="AB6" s="58">
        <f>Z6</f>
        <v>49.390000000000008</v>
      </c>
    </row>
    <row r="7" spans="1:28" x14ac:dyDescent="0.2">
      <c r="A7" s="248" t="s">
        <v>350</v>
      </c>
      <c r="B7" s="248" t="s">
        <v>0</v>
      </c>
      <c r="J7" s="58" t="s">
        <v>153</v>
      </c>
      <c r="K7" s="205">
        <f t="shared" ref="K7:P7" si="2">G14</f>
        <v>51.7</v>
      </c>
      <c r="L7" s="205">
        <f t="shared" si="2"/>
        <v>52.5</v>
      </c>
      <c r="M7" s="205">
        <f t="shared" si="2"/>
        <v>53.9</v>
      </c>
      <c r="N7" s="205">
        <f t="shared" si="2"/>
        <v>55</v>
      </c>
      <c r="O7" s="205">
        <f t="shared" si="2"/>
        <v>55.7</v>
      </c>
      <c r="P7" s="205">
        <f t="shared" si="2"/>
        <v>54.9</v>
      </c>
      <c r="Q7" s="150">
        <f>P7</f>
        <v>54.9</v>
      </c>
      <c r="R7" s="150">
        <f>Q7+$M$14</f>
        <v>55.08</v>
      </c>
      <c r="S7" s="150">
        <f t="shared" ref="S7:Z7" si="3">R7+$M$14</f>
        <v>55.26</v>
      </c>
      <c r="T7" s="150">
        <f t="shared" si="3"/>
        <v>55.44</v>
      </c>
      <c r="U7" s="150">
        <f t="shared" si="3"/>
        <v>55.62</v>
      </c>
      <c r="V7" s="150">
        <f t="shared" si="3"/>
        <v>55.8</v>
      </c>
      <c r="W7" s="150">
        <f t="shared" si="3"/>
        <v>55.98</v>
      </c>
      <c r="X7" s="150">
        <f t="shared" si="3"/>
        <v>56.16</v>
      </c>
      <c r="Y7" s="150">
        <f t="shared" si="3"/>
        <v>56.339999999999996</v>
      </c>
      <c r="Z7" s="150">
        <f t="shared" si="3"/>
        <v>56.519999999999996</v>
      </c>
      <c r="AA7" s="346">
        <f>L14+9*M14</f>
        <v>56.519999999999996</v>
      </c>
      <c r="AB7" s="58">
        <f>Z7</f>
        <v>56.519999999999996</v>
      </c>
    </row>
    <row r="8" spans="1:28" x14ac:dyDescent="0.2">
      <c r="A8" s="248" t="s">
        <v>351</v>
      </c>
      <c r="B8" s="248" t="s">
        <v>352</v>
      </c>
    </row>
    <row r="9" spans="1:28" x14ac:dyDescent="0.2">
      <c r="A9" s="248" t="s">
        <v>50</v>
      </c>
      <c r="B9" s="248" t="s">
        <v>0</v>
      </c>
    </row>
    <row r="10" spans="1:28" x14ac:dyDescent="0.2">
      <c r="A10" s="248" t="s">
        <v>51</v>
      </c>
      <c r="B10" s="248" t="s">
        <v>176</v>
      </c>
    </row>
    <row r="11" spans="1:28" x14ac:dyDescent="0.2">
      <c r="A11" s="248" t="s">
        <v>53</v>
      </c>
      <c r="B11" s="248" t="s">
        <v>54</v>
      </c>
    </row>
    <row r="12" spans="1:28" s="152" customFormat="1" x14ac:dyDescent="0.2"/>
    <row r="13" spans="1:28" x14ac:dyDescent="0.2">
      <c r="A13" s="251" t="s">
        <v>55</v>
      </c>
      <c r="B13" s="251" t="s">
        <v>74</v>
      </c>
      <c r="C13" s="251" t="s">
        <v>75</v>
      </c>
      <c r="D13" s="251" t="s">
        <v>76</v>
      </c>
      <c r="E13" s="251" t="s">
        <v>77</v>
      </c>
      <c r="F13" s="251" t="s">
        <v>20</v>
      </c>
      <c r="G13" s="251" t="s">
        <v>9</v>
      </c>
      <c r="H13" s="251" t="s">
        <v>4</v>
      </c>
      <c r="I13" s="251" t="s">
        <v>7</v>
      </c>
      <c r="J13" s="251" t="s">
        <v>12</v>
      </c>
      <c r="K13" s="251" t="s">
        <v>5</v>
      </c>
      <c r="L13" s="251" t="s">
        <v>78</v>
      </c>
      <c r="M13" s="249" t="s">
        <v>402</v>
      </c>
      <c r="N13" s="249" t="s">
        <v>170</v>
      </c>
      <c r="O13" s="249" t="s">
        <v>379</v>
      </c>
    </row>
    <row r="14" spans="1:28" x14ac:dyDescent="0.2">
      <c r="A14" s="251" t="s">
        <v>79</v>
      </c>
      <c r="B14" s="88">
        <v>53.1</v>
      </c>
      <c r="C14" s="88">
        <v>52.5</v>
      </c>
      <c r="D14" s="88">
        <v>51.6</v>
      </c>
      <c r="E14" s="88">
        <v>50.7</v>
      </c>
      <c r="F14" s="88">
        <v>51</v>
      </c>
      <c r="G14" s="88">
        <v>51.7</v>
      </c>
      <c r="H14" s="88">
        <v>52.5</v>
      </c>
      <c r="I14" s="88">
        <v>53.9</v>
      </c>
      <c r="J14" s="88">
        <v>55</v>
      </c>
      <c r="K14" s="88">
        <v>55.7</v>
      </c>
      <c r="L14" s="88">
        <v>54.9</v>
      </c>
      <c r="M14" s="253">
        <f>(L14-B14)/10</f>
        <v>0.17999999999999972</v>
      </c>
      <c r="N14" s="253">
        <f>AVERAGE(M31,M20,M32,M28,M29)</f>
        <v>1.7099999999999997</v>
      </c>
    </row>
    <row r="15" spans="1:28" x14ac:dyDescent="0.2">
      <c r="A15" s="251" t="s">
        <v>8</v>
      </c>
      <c r="B15" s="88">
        <v>48.4</v>
      </c>
      <c r="C15" s="88">
        <v>47.3</v>
      </c>
      <c r="D15" s="88">
        <v>47.1</v>
      </c>
      <c r="E15" s="88">
        <v>46.8</v>
      </c>
      <c r="F15" s="88">
        <v>46.6</v>
      </c>
      <c r="G15" s="88">
        <v>45.6</v>
      </c>
      <c r="H15" s="88">
        <v>45.6</v>
      </c>
      <c r="I15" s="88">
        <v>45.9</v>
      </c>
      <c r="J15" s="88">
        <v>45.6</v>
      </c>
      <c r="K15" s="88">
        <v>46.3</v>
      </c>
      <c r="L15" s="88">
        <v>45.6</v>
      </c>
      <c r="M15" s="253">
        <f t="shared" ref="M15:M41" si="4">(L15-B15)/10</f>
        <v>-0.27999999999999969</v>
      </c>
      <c r="N15" s="254"/>
      <c r="O15" s="249">
        <f>_xlfn.RANK.EQ(L15,$L$15:$L$41)</f>
        <v>24</v>
      </c>
    </row>
    <row r="16" spans="1:28" x14ac:dyDescent="0.2">
      <c r="A16" s="251" t="s">
        <v>82</v>
      </c>
      <c r="B16" s="88">
        <v>39.799999999999997</v>
      </c>
      <c r="C16" s="88">
        <v>36.700000000000003</v>
      </c>
      <c r="D16" s="88">
        <v>36.200000000000003</v>
      </c>
      <c r="E16" s="88">
        <v>36.9</v>
      </c>
      <c r="F16" s="88">
        <v>38.6</v>
      </c>
      <c r="G16" s="88">
        <v>39</v>
      </c>
      <c r="H16" s="88">
        <v>39.200000000000003</v>
      </c>
      <c r="I16" s="88">
        <v>44.4</v>
      </c>
      <c r="J16" s="88">
        <v>46.2</v>
      </c>
      <c r="K16" s="88">
        <v>51.2</v>
      </c>
      <c r="L16" s="88">
        <v>48.1</v>
      </c>
      <c r="M16" s="253">
        <f t="shared" si="4"/>
        <v>0.8300000000000004</v>
      </c>
      <c r="N16" s="254"/>
      <c r="O16" s="249">
        <f t="shared" ref="O16:O41" si="5">_xlfn.RANK.EQ(L16,$L$15:$L$41)</f>
        <v>22</v>
      </c>
    </row>
    <row r="17" spans="1:15" x14ac:dyDescent="0.2">
      <c r="A17" s="251" t="s">
        <v>83</v>
      </c>
      <c r="B17" s="88">
        <v>41.6</v>
      </c>
      <c r="C17" s="88">
        <v>40.4</v>
      </c>
      <c r="D17" s="88">
        <v>38.6</v>
      </c>
      <c r="E17" s="88">
        <v>40.4</v>
      </c>
      <c r="F17" s="88">
        <v>41.6</v>
      </c>
      <c r="G17" s="88">
        <v>40.200000000000003</v>
      </c>
      <c r="H17" s="88">
        <v>43.7</v>
      </c>
      <c r="I17" s="88">
        <v>49.2</v>
      </c>
      <c r="J17" s="88">
        <v>50.9</v>
      </c>
      <c r="K17" s="88">
        <v>53.4</v>
      </c>
      <c r="L17" s="88">
        <v>54.7</v>
      </c>
      <c r="M17" s="253">
        <f t="shared" si="4"/>
        <v>1.31</v>
      </c>
      <c r="N17" s="254"/>
      <c r="O17" s="249">
        <f t="shared" si="5"/>
        <v>13</v>
      </c>
    </row>
    <row r="18" spans="1:15" x14ac:dyDescent="0.2">
      <c r="A18" s="251" t="s">
        <v>16</v>
      </c>
      <c r="B18" s="88">
        <v>61.1</v>
      </c>
      <c r="C18" s="88">
        <v>60.5</v>
      </c>
      <c r="D18" s="88">
        <v>58.6</v>
      </c>
      <c r="E18" s="88">
        <v>57.9</v>
      </c>
      <c r="F18" s="88">
        <v>58.2</v>
      </c>
      <c r="G18" s="88">
        <v>57.6</v>
      </c>
      <c r="H18" s="88">
        <v>59.7</v>
      </c>
      <c r="I18" s="88">
        <v>59.4</v>
      </c>
      <c r="J18" s="88">
        <v>59.4</v>
      </c>
      <c r="K18" s="88">
        <v>59.5</v>
      </c>
      <c r="L18" s="88">
        <v>58.9</v>
      </c>
      <c r="M18" s="253">
        <f t="shared" si="4"/>
        <v>-0.22000000000000028</v>
      </c>
      <c r="N18" s="254"/>
      <c r="O18" s="249">
        <f t="shared" si="5"/>
        <v>8</v>
      </c>
    </row>
    <row r="19" spans="1:15" x14ac:dyDescent="0.2">
      <c r="A19" s="251" t="s">
        <v>84</v>
      </c>
      <c r="B19" s="88">
        <v>56.1</v>
      </c>
      <c r="C19" s="88">
        <v>57.4</v>
      </c>
      <c r="D19" s="88">
        <v>57.8</v>
      </c>
      <c r="E19" s="88">
        <v>58.3</v>
      </c>
      <c r="F19" s="88">
        <v>58</v>
      </c>
      <c r="G19" s="88">
        <v>58.5</v>
      </c>
      <c r="H19" s="88">
        <v>58.9</v>
      </c>
      <c r="I19" s="88">
        <v>59.6</v>
      </c>
      <c r="J19" s="88">
        <v>60.7</v>
      </c>
      <c r="K19" s="88">
        <v>61.8</v>
      </c>
      <c r="L19" s="88">
        <v>61.8</v>
      </c>
      <c r="M19" s="253">
        <f t="shared" si="4"/>
        <v>0.56999999999999962</v>
      </c>
      <c r="N19" s="254"/>
      <c r="O19" s="249">
        <f t="shared" si="5"/>
        <v>5</v>
      </c>
    </row>
    <row r="20" spans="1:15" x14ac:dyDescent="0.2">
      <c r="A20" s="251" t="s">
        <v>17</v>
      </c>
      <c r="B20" s="88">
        <v>44.2</v>
      </c>
      <c r="C20" s="88">
        <v>48.4</v>
      </c>
      <c r="D20" s="88">
        <v>49.4</v>
      </c>
      <c r="E20" s="88">
        <v>56.9</v>
      </c>
      <c r="F20" s="88">
        <v>59.4</v>
      </c>
      <c r="G20" s="88">
        <v>57.7</v>
      </c>
      <c r="H20" s="88">
        <v>61.8</v>
      </c>
      <c r="I20" s="88">
        <v>65.7</v>
      </c>
      <c r="J20" s="88">
        <v>65.7</v>
      </c>
      <c r="K20" s="88">
        <v>63.2</v>
      </c>
      <c r="L20" s="88">
        <v>61.3</v>
      </c>
      <c r="M20" s="253">
        <f t="shared" si="4"/>
        <v>1.7099999999999995</v>
      </c>
      <c r="N20" s="254"/>
      <c r="O20" s="249">
        <f t="shared" si="5"/>
        <v>6</v>
      </c>
    </row>
    <row r="21" spans="1:15" x14ac:dyDescent="0.2">
      <c r="A21" s="251" t="s">
        <v>25</v>
      </c>
      <c r="B21" s="88">
        <v>46.8</v>
      </c>
      <c r="C21" s="88">
        <v>44.6</v>
      </c>
      <c r="D21" s="88">
        <v>43</v>
      </c>
      <c r="E21" s="88">
        <v>46</v>
      </c>
      <c r="F21" s="88">
        <v>46.5</v>
      </c>
      <c r="G21" s="88">
        <v>48.8</v>
      </c>
      <c r="H21" s="88">
        <v>49.6</v>
      </c>
      <c r="I21" s="88">
        <v>50.5</v>
      </c>
      <c r="J21" s="88">
        <v>51.5</v>
      </c>
      <c r="K21" s="88">
        <v>52.4</v>
      </c>
      <c r="L21" s="88">
        <v>51.3</v>
      </c>
      <c r="M21" s="253">
        <f t="shared" si="4"/>
        <v>0.45</v>
      </c>
      <c r="N21" s="254"/>
      <c r="O21" s="249">
        <f t="shared" si="5"/>
        <v>18</v>
      </c>
    </row>
    <row r="22" spans="1:15" x14ac:dyDescent="0.2">
      <c r="A22" s="251" t="s">
        <v>22</v>
      </c>
      <c r="B22" s="88">
        <v>57.8</v>
      </c>
      <c r="C22" s="88">
        <v>53.5</v>
      </c>
      <c r="D22" s="88">
        <v>48</v>
      </c>
      <c r="E22" s="88">
        <v>45.8</v>
      </c>
      <c r="F22" s="88">
        <v>46.5</v>
      </c>
      <c r="G22" s="88">
        <v>48.1</v>
      </c>
      <c r="H22" s="88">
        <v>48.1</v>
      </c>
      <c r="I22" s="88">
        <v>49.2</v>
      </c>
      <c r="J22" s="88">
        <v>49.9</v>
      </c>
      <c r="K22" s="88">
        <v>50.2</v>
      </c>
      <c r="L22" s="88">
        <v>49.9</v>
      </c>
      <c r="M22" s="253">
        <f t="shared" si="4"/>
        <v>-0.78999999999999981</v>
      </c>
      <c r="N22" s="254"/>
      <c r="O22" s="249">
        <f t="shared" si="5"/>
        <v>20</v>
      </c>
    </row>
    <row r="23" spans="1:15" x14ac:dyDescent="0.2">
      <c r="A23" s="251" t="s">
        <v>41</v>
      </c>
      <c r="B23" s="88">
        <v>52.5</v>
      </c>
      <c r="C23" s="88">
        <v>51.5</v>
      </c>
      <c r="D23" s="88">
        <v>48.3</v>
      </c>
      <c r="E23" s="88">
        <v>47.2</v>
      </c>
      <c r="F23" s="88">
        <v>48.2</v>
      </c>
      <c r="G23" s="88">
        <v>50.6</v>
      </c>
      <c r="H23" s="88">
        <v>52.9</v>
      </c>
      <c r="I23" s="88">
        <v>54.6</v>
      </c>
      <c r="J23" s="88">
        <v>56.6</v>
      </c>
      <c r="K23" s="88">
        <v>57.8</v>
      </c>
      <c r="L23" s="88">
        <v>55.4</v>
      </c>
      <c r="M23" s="253">
        <f t="shared" si="4"/>
        <v>0.28999999999999987</v>
      </c>
      <c r="N23" s="254"/>
      <c r="O23" s="249">
        <f t="shared" si="5"/>
        <v>12</v>
      </c>
    </row>
    <row r="24" spans="1:15" x14ac:dyDescent="0.2">
      <c r="A24" s="251" t="s">
        <v>19</v>
      </c>
      <c r="B24" s="88">
        <v>55</v>
      </c>
      <c r="C24" s="88">
        <v>55.2</v>
      </c>
      <c r="D24" s="88">
        <v>54.9</v>
      </c>
      <c r="E24" s="88">
        <v>53.6</v>
      </c>
      <c r="F24" s="88">
        <v>52.5</v>
      </c>
      <c r="G24" s="88">
        <v>51.4</v>
      </c>
      <c r="H24" s="88">
        <v>50.5</v>
      </c>
      <c r="I24" s="88">
        <v>51.8</v>
      </c>
      <c r="J24" s="88">
        <v>52.2</v>
      </c>
      <c r="K24" s="88">
        <v>51.8</v>
      </c>
      <c r="L24" s="88">
        <v>52.5</v>
      </c>
      <c r="M24" s="253">
        <f t="shared" si="4"/>
        <v>-0.25</v>
      </c>
      <c r="N24" s="254"/>
      <c r="O24" s="249">
        <f t="shared" si="5"/>
        <v>16</v>
      </c>
    </row>
    <row r="25" spans="1:15" x14ac:dyDescent="0.2">
      <c r="A25" s="251" t="s">
        <v>85</v>
      </c>
      <c r="B25" s="88">
        <v>46.2</v>
      </c>
      <c r="C25" s="88">
        <v>43.3</v>
      </c>
      <c r="D25" s="88">
        <v>40.700000000000003</v>
      </c>
      <c r="E25" s="88">
        <v>38.5</v>
      </c>
      <c r="F25" s="88">
        <v>37.799999999999997</v>
      </c>
      <c r="G25" s="88">
        <v>39.299999999999997</v>
      </c>
      <c r="H25" s="88">
        <v>37.9</v>
      </c>
      <c r="I25" s="88">
        <v>34.700000000000003</v>
      </c>
      <c r="J25" s="88">
        <v>37.200000000000003</v>
      </c>
      <c r="K25" s="88">
        <v>39.5</v>
      </c>
      <c r="L25" s="88">
        <v>38.5</v>
      </c>
      <c r="M25" s="253">
        <f t="shared" si="4"/>
        <v>-0.77000000000000024</v>
      </c>
      <c r="N25" s="254"/>
      <c r="O25" s="249">
        <f t="shared" si="5"/>
        <v>26</v>
      </c>
    </row>
    <row r="26" spans="1:15" x14ac:dyDescent="0.2">
      <c r="A26" s="251" t="s">
        <v>27</v>
      </c>
      <c r="B26" s="88">
        <v>49.9</v>
      </c>
      <c r="C26" s="88">
        <v>50.1</v>
      </c>
      <c r="D26" s="88">
        <v>50</v>
      </c>
      <c r="E26" s="88">
        <v>48.8</v>
      </c>
      <c r="F26" s="88">
        <v>48.7</v>
      </c>
      <c r="G26" s="88">
        <v>49.4</v>
      </c>
      <c r="H26" s="88">
        <v>50.3</v>
      </c>
      <c r="I26" s="88">
        <v>51</v>
      </c>
      <c r="J26" s="88">
        <v>51.7</v>
      </c>
      <c r="K26" s="88">
        <v>52.1</v>
      </c>
      <c r="L26" s="88">
        <v>50.9</v>
      </c>
      <c r="M26" s="253">
        <f t="shared" si="4"/>
        <v>0.1</v>
      </c>
      <c r="N26" s="254"/>
      <c r="O26" s="249">
        <f t="shared" si="5"/>
        <v>19</v>
      </c>
    </row>
    <row r="27" spans="1:15" x14ac:dyDescent="0.2">
      <c r="A27" s="251" t="s">
        <v>86</v>
      </c>
      <c r="B27" s="88">
        <v>66.8</v>
      </c>
      <c r="C27" s="88">
        <v>65.099999999999994</v>
      </c>
      <c r="D27" s="88">
        <v>57.8</v>
      </c>
      <c r="E27" s="88">
        <v>54.9</v>
      </c>
      <c r="F27" s="88">
        <v>54.6</v>
      </c>
      <c r="G27" s="88">
        <v>55.1</v>
      </c>
      <c r="H27" s="88">
        <v>56.8</v>
      </c>
      <c r="I27" s="88">
        <v>57</v>
      </c>
      <c r="J27" s="88">
        <v>61.6</v>
      </c>
      <c r="K27" s="88">
        <v>63.2</v>
      </c>
      <c r="L27" s="88">
        <v>64</v>
      </c>
      <c r="M27" s="253">
        <f t="shared" si="4"/>
        <v>-0.27999999999999969</v>
      </c>
      <c r="N27" s="254"/>
      <c r="O27" s="249">
        <f t="shared" si="5"/>
        <v>2</v>
      </c>
    </row>
    <row r="28" spans="1:15" x14ac:dyDescent="0.2">
      <c r="A28" s="251" t="s">
        <v>30</v>
      </c>
      <c r="B28" s="88">
        <v>45.1</v>
      </c>
      <c r="C28" s="88">
        <v>46.7</v>
      </c>
      <c r="D28" s="88">
        <v>50.3</v>
      </c>
      <c r="E28" s="88">
        <v>49</v>
      </c>
      <c r="F28" s="88">
        <v>50</v>
      </c>
      <c r="G28" s="88">
        <v>53.2</v>
      </c>
      <c r="H28" s="88">
        <v>54.8</v>
      </c>
      <c r="I28" s="88">
        <v>56.7</v>
      </c>
      <c r="J28" s="88">
        <v>57.5</v>
      </c>
      <c r="K28" s="88">
        <v>59.9</v>
      </c>
      <c r="L28" s="88">
        <v>61.3</v>
      </c>
      <c r="M28" s="253">
        <f t="shared" si="4"/>
        <v>1.6199999999999997</v>
      </c>
      <c r="N28" s="254"/>
      <c r="O28" s="249">
        <f t="shared" si="5"/>
        <v>6</v>
      </c>
    </row>
    <row r="29" spans="1:15" x14ac:dyDescent="0.2">
      <c r="A29" s="251" t="s">
        <v>31</v>
      </c>
      <c r="B29" s="88">
        <v>29.6</v>
      </c>
      <c r="C29" s="88">
        <v>31.8</v>
      </c>
      <c r="D29" s="88">
        <v>35.200000000000003</v>
      </c>
      <c r="E29" s="88">
        <v>37.1</v>
      </c>
      <c r="F29" s="88">
        <v>42</v>
      </c>
      <c r="G29" s="88">
        <v>42.7</v>
      </c>
      <c r="H29" s="88">
        <v>42.3</v>
      </c>
      <c r="I29" s="88">
        <v>44.1</v>
      </c>
      <c r="J29" s="88">
        <v>46.9</v>
      </c>
      <c r="K29" s="88">
        <v>47.9</v>
      </c>
      <c r="L29" s="88">
        <v>48.2</v>
      </c>
      <c r="M29" s="253">
        <f t="shared" si="4"/>
        <v>1.86</v>
      </c>
      <c r="N29" s="254"/>
      <c r="O29" s="249">
        <f t="shared" si="5"/>
        <v>21</v>
      </c>
    </row>
    <row r="30" spans="1:15" x14ac:dyDescent="0.2">
      <c r="A30" s="251" t="s">
        <v>32</v>
      </c>
      <c r="B30" s="88">
        <v>58.5</v>
      </c>
      <c r="C30" s="88">
        <v>58.6</v>
      </c>
      <c r="D30" s="88">
        <v>60.1</v>
      </c>
      <c r="E30" s="88">
        <v>58.6</v>
      </c>
      <c r="F30" s="88">
        <v>57.3</v>
      </c>
      <c r="G30" s="88">
        <v>58.4</v>
      </c>
      <c r="H30" s="88">
        <v>56.4</v>
      </c>
      <c r="I30" s="88">
        <v>56.4</v>
      </c>
      <c r="J30" s="88">
        <v>58.9</v>
      </c>
      <c r="K30" s="88">
        <v>57.6</v>
      </c>
      <c r="L30" s="88">
        <v>56.9</v>
      </c>
      <c r="M30" s="253">
        <f t="shared" si="4"/>
        <v>-0.16000000000000014</v>
      </c>
      <c r="N30" s="254"/>
      <c r="O30" s="249">
        <f t="shared" si="5"/>
        <v>10</v>
      </c>
    </row>
    <row r="31" spans="1:15" x14ac:dyDescent="0.2">
      <c r="A31" s="251" t="s">
        <v>23</v>
      </c>
      <c r="B31" s="88">
        <v>36.1</v>
      </c>
      <c r="C31" s="88">
        <v>36.200000000000003</v>
      </c>
      <c r="D31" s="88">
        <v>36.9</v>
      </c>
      <c r="E31" s="88">
        <v>38.1</v>
      </c>
      <c r="F31" s="88">
        <v>44.3</v>
      </c>
      <c r="G31" s="88">
        <v>47.1</v>
      </c>
      <c r="H31" s="88">
        <v>50.7</v>
      </c>
      <c r="I31" s="88">
        <v>53.9</v>
      </c>
      <c r="J31" s="88">
        <v>55.7</v>
      </c>
      <c r="K31" s="88">
        <v>55.7</v>
      </c>
      <c r="L31" s="88">
        <v>54.6</v>
      </c>
      <c r="M31" s="253">
        <f t="shared" si="4"/>
        <v>1.85</v>
      </c>
      <c r="N31" s="254"/>
      <c r="O31" s="249">
        <f t="shared" si="5"/>
        <v>14</v>
      </c>
    </row>
    <row r="32" spans="1:15" x14ac:dyDescent="0.2">
      <c r="A32" s="251" t="s">
        <v>87</v>
      </c>
      <c r="B32" s="88">
        <v>48.9</v>
      </c>
      <c r="C32" s="88">
        <v>49.8</v>
      </c>
      <c r="D32" s="88">
        <v>50.8</v>
      </c>
      <c r="E32" s="88">
        <v>52.6</v>
      </c>
      <c r="F32" s="88">
        <v>54.1</v>
      </c>
      <c r="G32" s="88">
        <v>55.2</v>
      </c>
      <c r="H32" s="88">
        <v>57.6</v>
      </c>
      <c r="I32" s="88">
        <v>58.7</v>
      </c>
      <c r="J32" s="88">
        <v>61.5</v>
      </c>
      <c r="K32" s="88">
        <v>64.5</v>
      </c>
      <c r="L32" s="88">
        <v>64</v>
      </c>
      <c r="M32" s="253">
        <f t="shared" si="4"/>
        <v>1.5100000000000002</v>
      </c>
      <c r="N32" s="254"/>
      <c r="O32" s="249">
        <f t="shared" si="5"/>
        <v>2</v>
      </c>
    </row>
    <row r="33" spans="1:15" x14ac:dyDescent="0.2">
      <c r="A33" s="251" t="s">
        <v>34</v>
      </c>
      <c r="B33" s="88">
        <v>61.1</v>
      </c>
      <c r="C33" s="88">
        <v>62</v>
      </c>
      <c r="D33" s="88">
        <v>61.9</v>
      </c>
      <c r="E33" s="88">
        <v>60.3</v>
      </c>
      <c r="F33" s="88">
        <v>58.7</v>
      </c>
      <c r="G33" s="88">
        <v>59.8</v>
      </c>
      <c r="H33" s="88">
        <v>60.7</v>
      </c>
      <c r="I33" s="88">
        <v>61.2</v>
      </c>
      <c r="J33" s="88">
        <v>62.6</v>
      </c>
      <c r="K33" s="88">
        <v>63.2</v>
      </c>
      <c r="L33" s="88">
        <v>62.9</v>
      </c>
      <c r="M33" s="253">
        <f t="shared" si="4"/>
        <v>0.17999999999999972</v>
      </c>
      <c r="N33" s="254"/>
      <c r="O33" s="326">
        <f t="shared" si="5"/>
        <v>4</v>
      </c>
    </row>
    <row r="34" spans="1:15" x14ac:dyDescent="0.2">
      <c r="A34" s="251" t="s">
        <v>6</v>
      </c>
      <c r="B34" s="88">
        <v>54.9</v>
      </c>
      <c r="C34" s="88">
        <v>55.3</v>
      </c>
      <c r="D34" s="88">
        <v>54.7</v>
      </c>
      <c r="E34" s="88">
        <v>53.9</v>
      </c>
      <c r="F34" s="88">
        <v>53.1</v>
      </c>
      <c r="G34" s="88">
        <v>53.1</v>
      </c>
      <c r="H34" s="88">
        <v>53.9</v>
      </c>
      <c r="I34" s="88">
        <v>53.9</v>
      </c>
      <c r="J34" s="88">
        <v>55.6</v>
      </c>
      <c r="K34" s="88">
        <v>55.7</v>
      </c>
      <c r="L34" s="88">
        <v>54.2</v>
      </c>
      <c r="M34" s="253">
        <f t="shared" si="4"/>
        <v>-6.9999999999999576E-2</v>
      </c>
      <c r="N34" s="254"/>
      <c r="O34" s="249">
        <f t="shared" si="5"/>
        <v>15</v>
      </c>
    </row>
    <row r="35" spans="1:15" x14ac:dyDescent="0.2">
      <c r="A35" s="251" t="s">
        <v>37</v>
      </c>
      <c r="B35" s="88">
        <v>39.200000000000003</v>
      </c>
      <c r="C35" s="88">
        <v>38.700000000000003</v>
      </c>
      <c r="D35" s="88">
        <v>38.9</v>
      </c>
      <c r="E35" s="88">
        <v>37.6</v>
      </c>
      <c r="F35" s="88">
        <v>38.200000000000003</v>
      </c>
      <c r="G35" s="88">
        <v>39.799999999999997</v>
      </c>
      <c r="H35" s="88">
        <v>39.5</v>
      </c>
      <c r="I35" s="88">
        <v>40.799999999999997</v>
      </c>
      <c r="J35" s="88">
        <v>42</v>
      </c>
      <c r="K35" s="88">
        <v>44.6</v>
      </c>
      <c r="L35" s="88">
        <v>45.2</v>
      </c>
      <c r="M35" s="253">
        <f t="shared" si="4"/>
        <v>0.6</v>
      </c>
      <c r="N35" s="254"/>
      <c r="O35" s="249">
        <f t="shared" si="5"/>
        <v>25</v>
      </c>
    </row>
    <row r="36" spans="1:15" x14ac:dyDescent="0.2">
      <c r="A36" s="251" t="s">
        <v>38</v>
      </c>
      <c r="B36" s="88">
        <v>67.599999999999994</v>
      </c>
      <c r="C36" s="88">
        <v>65.2</v>
      </c>
      <c r="D36" s="88">
        <v>62.2</v>
      </c>
      <c r="E36" s="88">
        <v>60.8</v>
      </c>
      <c r="F36" s="88">
        <v>62.2</v>
      </c>
      <c r="G36" s="88">
        <v>63.5</v>
      </c>
      <c r="H36" s="88">
        <v>64.7</v>
      </c>
      <c r="I36" s="88">
        <v>67.7</v>
      </c>
      <c r="J36" s="88">
        <v>69.599999999999994</v>
      </c>
      <c r="K36" s="88">
        <v>69.8</v>
      </c>
      <c r="L36" s="88">
        <v>69.099999999999994</v>
      </c>
      <c r="M36" s="253">
        <f t="shared" si="4"/>
        <v>0.15</v>
      </c>
      <c r="N36" s="254"/>
      <c r="O36" s="249">
        <f t="shared" si="5"/>
        <v>1</v>
      </c>
    </row>
    <row r="37" spans="1:15" x14ac:dyDescent="0.2">
      <c r="A37" s="251" t="s">
        <v>88</v>
      </c>
      <c r="B37" s="88">
        <v>55.3</v>
      </c>
      <c r="C37" s="88">
        <v>51.4</v>
      </c>
      <c r="D37" s="88">
        <v>53.1</v>
      </c>
      <c r="E37" s="88">
        <v>53.6</v>
      </c>
      <c r="F37" s="88">
        <v>55</v>
      </c>
      <c r="G37" s="88">
        <v>53.3</v>
      </c>
      <c r="H37" s="88">
        <v>52.3</v>
      </c>
      <c r="I37" s="88">
        <v>54.7</v>
      </c>
      <c r="J37" s="88">
        <v>55.2</v>
      </c>
      <c r="K37" s="88">
        <v>56.8</v>
      </c>
      <c r="L37" s="88">
        <v>55.7</v>
      </c>
      <c r="M37" s="253">
        <f t="shared" si="4"/>
        <v>4.000000000000057E-2</v>
      </c>
      <c r="N37" s="254"/>
      <c r="O37" s="249">
        <f t="shared" si="5"/>
        <v>11</v>
      </c>
    </row>
    <row r="38" spans="1:15" x14ac:dyDescent="0.2">
      <c r="A38" s="251" t="s">
        <v>40</v>
      </c>
      <c r="B38" s="88">
        <v>50.5</v>
      </c>
      <c r="C38" s="88">
        <v>45.8</v>
      </c>
      <c r="D38" s="88">
        <v>46.4</v>
      </c>
      <c r="E38" s="88">
        <v>44.6</v>
      </c>
      <c r="F38" s="88">
        <v>47.4</v>
      </c>
      <c r="G38" s="88">
        <v>48</v>
      </c>
      <c r="H38" s="88">
        <v>45.5</v>
      </c>
      <c r="I38" s="88">
        <v>49.3</v>
      </c>
      <c r="J38" s="88">
        <v>50.8</v>
      </c>
      <c r="K38" s="88">
        <v>50.2</v>
      </c>
      <c r="L38" s="88">
        <v>47.4</v>
      </c>
      <c r="M38" s="253">
        <f t="shared" si="4"/>
        <v>-0.31000000000000016</v>
      </c>
      <c r="N38" s="254"/>
      <c r="O38" s="249">
        <f t="shared" si="5"/>
        <v>23</v>
      </c>
    </row>
    <row r="39" spans="1:15" x14ac:dyDescent="0.2">
      <c r="A39" s="267" t="s">
        <v>89</v>
      </c>
      <c r="B39" s="89">
        <v>28.6</v>
      </c>
      <c r="C39" s="89">
        <v>29.6</v>
      </c>
      <c r="D39" s="89">
        <v>29.5</v>
      </c>
      <c r="E39" s="89">
        <v>30.3</v>
      </c>
      <c r="F39" s="89">
        <v>31.6</v>
      </c>
      <c r="G39" s="89">
        <v>33.200000000000003</v>
      </c>
      <c r="H39" s="89">
        <v>35.9</v>
      </c>
      <c r="I39" s="89">
        <v>37.299999999999997</v>
      </c>
      <c r="J39" s="89">
        <v>36.4</v>
      </c>
      <c r="K39" s="89">
        <v>36.1</v>
      </c>
      <c r="L39" s="89">
        <v>34</v>
      </c>
      <c r="M39" s="253">
        <f t="shared" si="4"/>
        <v>0.53999999999999981</v>
      </c>
      <c r="N39" s="254"/>
      <c r="O39" s="249">
        <f t="shared" si="5"/>
        <v>27</v>
      </c>
    </row>
    <row r="40" spans="1:15" x14ac:dyDescent="0.2">
      <c r="A40" s="251" t="s">
        <v>18</v>
      </c>
      <c r="B40" s="88">
        <v>53.9</v>
      </c>
      <c r="C40" s="88">
        <v>54.1</v>
      </c>
      <c r="D40" s="88">
        <v>53.9</v>
      </c>
      <c r="E40" s="88">
        <v>52.2</v>
      </c>
      <c r="F40" s="88">
        <v>51.7</v>
      </c>
      <c r="G40" s="88">
        <v>50.8</v>
      </c>
      <c r="H40" s="88">
        <v>52</v>
      </c>
      <c r="I40" s="88">
        <v>51.3</v>
      </c>
      <c r="J40" s="88">
        <v>52.9</v>
      </c>
      <c r="K40" s="88">
        <v>52</v>
      </c>
      <c r="L40" s="88">
        <v>51.5</v>
      </c>
      <c r="M40" s="253">
        <f t="shared" si="4"/>
        <v>-0.23999999999999985</v>
      </c>
      <c r="N40" s="254"/>
      <c r="O40" s="249">
        <f t="shared" si="5"/>
        <v>17</v>
      </c>
    </row>
    <row r="41" spans="1:15" x14ac:dyDescent="0.2">
      <c r="A41" s="251" t="s">
        <v>42</v>
      </c>
      <c r="B41" s="451">
        <v>62.8</v>
      </c>
      <c r="C41" s="451">
        <v>63.7</v>
      </c>
      <c r="D41" s="451">
        <v>62.9</v>
      </c>
      <c r="E41" s="451">
        <v>61</v>
      </c>
      <c r="F41" s="451">
        <v>61</v>
      </c>
      <c r="G41" s="451">
        <v>60.9</v>
      </c>
      <c r="H41" s="451">
        <v>61</v>
      </c>
      <c r="I41" s="451">
        <v>61.8</v>
      </c>
      <c r="J41" s="451">
        <v>62.3</v>
      </c>
      <c r="K41" s="451">
        <v>61.2</v>
      </c>
      <c r="L41" s="451">
        <v>57.4</v>
      </c>
      <c r="M41" s="253">
        <f t="shared" si="4"/>
        <v>-0.53999999999999981</v>
      </c>
      <c r="N41" s="254"/>
      <c r="O41" s="249">
        <f t="shared" si="5"/>
        <v>9</v>
      </c>
    </row>
    <row r="42" spans="1:15" x14ac:dyDescent="0.2">
      <c r="A42" s="295" t="s">
        <v>433</v>
      </c>
      <c r="B42" s="452">
        <f>AVERAGE(B15:B41)</f>
        <v>50.307407407407396</v>
      </c>
      <c r="C42" s="452">
        <f t="shared" ref="C42:L42" si="6">AVERAGE(C15:C41)</f>
        <v>49.737037037037034</v>
      </c>
      <c r="D42" s="452">
        <f t="shared" si="6"/>
        <v>49.155555555555559</v>
      </c>
      <c r="E42" s="452">
        <f t="shared" si="6"/>
        <v>48.951851851851842</v>
      </c>
      <c r="F42" s="452">
        <f t="shared" si="6"/>
        <v>49.770370370370379</v>
      </c>
      <c r="G42" s="452">
        <f t="shared" si="6"/>
        <v>50.381481481481487</v>
      </c>
      <c r="H42" s="452">
        <f t="shared" si="6"/>
        <v>51.196296296296296</v>
      </c>
      <c r="I42" s="452">
        <f t="shared" si="6"/>
        <v>52.62222222222222</v>
      </c>
      <c r="J42" s="452">
        <f t="shared" si="6"/>
        <v>53.966666666666669</v>
      </c>
      <c r="K42" s="452">
        <f t="shared" si="6"/>
        <v>54.725925925925921</v>
      </c>
      <c r="L42" s="452">
        <f t="shared" si="6"/>
        <v>53.900000000000006</v>
      </c>
      <c r="M42" s="253">
        <f>AVERAGE(M15:M41)</f>
        <v>0.35925925925925922</v>
      </c>
    </row>
    <row r="43" spans="1:15" x14ac:dyDescent="0.2">
      <c r="A43" s="301" t="s">
        <v>435</v>
      </c>
      <c r="B43" s="453">
        <f>STDEV(B15:B41)</f>
        <v>10.215934985860514</v>
      </c>
      <c r="C43" s="453">
        <f t="shared" ref="C43:M43" si="7">STDEV(C15:C41)</f>
        <v>9.9291779870529027</v>
      </c>
      <c r="D43" s="453">
        <f t="shared" si="7"/>
        <v>9.2518743769670788</v>
      </c>
      <c r="E43" s="453">
        <f t="shared" si="7"/>
        <v>8.7109290492051379</v>
      </c>
      <c r="F43" s="453">
        <f t="shared" si="7"/>
        <v>8.0146891496327992</v>
      </c>
      <c r="G43" s="453">
        <f t="shared" si="7"/>
        <v>7.7162683805578602</v>
      </c>
      <c r="H43" s="453">
        <f t="shared" si="7"/>
        <v>7.9461883209441337</v>
      </c>
      <c r="I43" s="453">
        <f t="shared" si="7"/>
        <v>8.0251687417357918</v>
      </c>
      <c r="J43" s="453">
        <f t="shared" si="7"/>
        <v>8.1606466561267847</v>
      </c>
      <c r="K43" s="453">
        <f t="shared" si="7"/>
        <v>7.8101311223403291</v>
      </c>
      <c r="L43" s="453">
        <f t="shared" si="7"/>
        <v>8.0061514811088159</v>
      </c>
      <c r="M43" s="254">
        <f t="shared" si="7"/>
        <v>0.80672617566750759</v>
      </c>
    </row>
    <row r="44" spans="1:15" x14ac:dyDescent="0.2">
      <c r="A44" s="301" t="s">
        <v>436</v>
      </c>
      <c r="B44" s="453">
        <f>B42-3*B43</f>
        <v>19.659602449825854</v>
      </c>
      <c r="C44" s="453">
        <f t="shared" ref="C44:L44" si="8">C42-3*C43</f>
        <v>19.949503075878326</v>
      </c>
      <c r="D44" s="453">
        <f t="shared" si="8"/>
        <v>21.399932424654324</v>
      </c>
      <c r="E44" s="453">
        <f t="shared" si="8"/>
        <v>22.819064704236428</v>
      </c>
      <c r="F44" s="453">
        <f t="shared" si="8"/>
        <v>25.726302921471984</v>
      </c>
      <c r="G44" s="453">
        <f t="shared" si="8"/>
        <v>27.232676339807906</v>
      </c>
      <c r="H44" s="453">
        <f t="shared" si="8"/>
        <v>27.357731333463896</v>
      </c>
      <c r="I44" s="453">
        <f t="shared" si="8"/>
        <v>28.546715997014843</v>
      </c>
      <c r="J44" s="453">
        <f t="shared" si="8"/>
        <v>29.484726698286316</v>
      </c>
      <c r="K44" s="453">
        <f t="shared" si="8"/>
        <v>31.295532558904934</v>
      </c>
      <c r="L44" s="453">
        <f t="shared" si="8"/>
        <v>29.881545556673558</v>
      </c>
      <c r="M44" s="254">
        <f>M42-3*M43</f>
        <v>-2.0609192677432637</v>
      </c>
    </row>
    <row r="45" spans="1:15" x14ac:dyDescent="0.2">
      <c r="A45" s="301" t="s">
        <v>437</v>
      </c>
      <c r="B45" s="453">
        <f>B42+3*B43</f>
        <v>80.955212364988938</v>
      </c>
      <c r="C45" s="453">
        <f t="shared" ref="C45:M45" si="9">C42+3*C43</f>
        <v>79.524570998195742</v>
      </c>
      <c r="D45" s="453">
        <f t="shared" si="9"/>
        <v>76.911178686456793</v>
      </c>
      <c r="E45" s="453">
        <f t="shared" si="9"/>
        <v>75.084638999467259</v>
      </c>
      <c r="F45" s="453">
        <f t="shared" si="9"/>
        <v>73.814437819268775</v>
      </c>
      <c r="G45" s="453">
        <f t="shared" si="9"/>
        <v>73.530286623155064</v>
      </c>
      <c r="H45" s="453">
        <f t="shared" si="9"/>
        <v>75.034861259128689</v>
      </c>
      <c r="I45" s="453">
        <f t="shared" si="9"/>
        <v>76.697728447429597</v>
      </c>
      <c r="J45" s="453">
        <f t="shared" si="9"/>
        <v>78.448606635047014</v>
      </c>
      <c r="K45" s="453">
        <f t="shared" si="9"/>
        <v>78.156319292946904</v>
      </c>
      <c r="L45" s="453">
        <f t="shared" si="9"/>
        <v>77.918454443326453</v>
      </c>
      <c r="M45" s="254">
        <f t="shared" si="9"/>
        <v>2.7794377862617821</v>
      </c>
    </row>
    <row r="46" spans="1:15" x14ac:dyDescent="0.2">
      <c r="A46" s="412" t="s">
        <v>451</v>
      </c>
      <c r="B46" s="453">
        <f>MIN(B15:B41)</f>
        <v>28.6</v>
      </c>
      <c r="C46" s="453">
        <f t="shared" ref="C46:L46" si="10">MIN(C15:C41)</f>
        <v>29.6</v>
      </c>
      <c r="D46" s="453">
        <f t="shared" si="10"/>
        <v>29.5</v>
      </c>
      <c r="E46" s="453">
        <f t="shared" si="10"/>
        <v>30.3</v>
      </c>
      <c r="F46" s="453">
        <f t="shared" si="10"/>
        <v>31.6</v>
      </c>
      <c r="G46" s="453">
        <f t="shared" si="10"/>
        <v>33.200000000000003</v>
      </c>
      <c r="H46" s="453">
        <f t="shared" si="10"/>
        <v>35.9</v>
      </c>
      <c r="I46" s="453">
        <f t="shared" si="10"/>
        <v>34.700000000000003</v>
      </c>
      <c r="J46" s="453">
        <f t="shared" si="10"/>
        <v>36.4</v>
      </c>
      <c r="K46" s="453">
        <f t="shared" si="10"/>
        <v>36.1</v>
      </c>
      <c r="L46" s="453">
        <f t="shared" si="10"/>
        <v>34</v>
      </c>
      <c r="M46" s="254"/>
    </row>
    <row r="48" spans="1:15" x14ac:dyDescent="0.2">
      <c r="B48" s="448">
        <v>2010</v>
      </c>
      <c r="C48" s="448" t="s">
        <v>402</v>
      </c>
    </row>
    <row r="49" spans="1:13" x14ac:dyDescent="0.2">
      <c r="A49" s="449" t="s">
        <v>8</v>
      </c>
      <c r="B49" s="385">
        <v>48.4</v>
      </c>
      <c r="C49" s="450">
        <v>-0.27999999999999969</v>
      </c>
      <c r="E49" s="149" t="s">
        <v>404</v>
      </c>
      <c r="F49" s="149"/>
      <c r="G49" s="149"/>
      <c r="H49" s="149"/>
      <c r="I49" s="149"/>
      <c r="J49" s="149"/>
      <c r="K49" s="149"/>
      <c r="L49" s="149"/>
      <c r="M49" s="149"/>
    </row>
    <row r="50" spans="1:13" ht="12" thickBot="1" x14ac:dyDescent="0.25">
      <c r="A50" s="449" t="s">
        <v>82</v>
      </c>
      <c r="B50" s="385">
        <v>39.799999999999997</v>
      </c>
      <c r="C50" s="450">
        <v>0.8300000000000004</v>
      </c>
      <c r="E50" s="149"/>
      <c r="F50" s="149"/>
      <c r="G50" s="149"/>
      <c r="H50" s="149"/>
      <c r="I50" s="149"/>
      <c r="J50" s="149"/>
      <c r="K50" s="149"/>
      <c r="L50" s="149"/>
      <c r="M50" s="149"/>
    </row>
    <row r="51" spans="1:13" x14ac:dyDescent="0.2">
      <c r="A51" s="449" t="s">
        <v>83</v>
      </c>
      <c r="B51" s="385">
        <v>41.6</v>
      </c>
      <c r="C51" s="450">
        <v>1.31</v>
      </c>
      <c r="E51" s="352" t="s">
        <v>405</v>
      </c>
      <c r="F51" s="352"/>
      <c r="G51" s="149"/>
      <c r="H51" s="149"/>
      <c r="I51" s="149"/>
      <c r="J51" s="149"/>
      <c r="K51" s="149"/>
      <c r="L51" s="149"/>
      <c r="M51" s="149"/>
    </row>
    <row r="52" spans="1:13" x14ac:dyDescent="0.2">
      <c r="A52" s="449" t="s">
        <v>16</v>
      </c>
      <c r="B52" s="385">
        <v>61.1</v>
      </c>
      <c r="C52" s="450">
        <v>-0.22000000000000028</v>
      </c>
      <c r="E52" s="353" t="s">
        <v>406</v>
      </c>
      <c r="F52" s="353">
        <v>0.63913160235799238</v>
      </c>
      <c r="G52" s="149"/>
      <c r="H52" s="149"/>
      <c r="I52" s="149"/>
      <c r="J52" s="149"/>
      <c r="K52" s="149"/>
      <c r="L52" s="149"/>
      <c r="M52" s="149"/>
    </row>
    <row r="53" spans="1:13" x14ac:dyDescent="0.2">
      <c r="A53" s="449" t="s">
        <v>84</v>
      </c>
      <c r="B53" s="385">
        <v>56.1</v>
      </c>
      <c r="C53" s="450">
        <v>0.56999999999999962</v>
      </c>
      <c r="E53" s="353" t="s">
        <v>407</v>
      </c>
      <c r="F53" s="353">
        <v>0.40848920513269482</v>
      </c>
      <c r="G53" s="149"/>
      <c r="H53" s="149"/>
      <c r="I53" s="149"/>
      <c r="J53" s="149"/>
      <c r="K53" s="149"/>
      <c r="L53" s="149"/>
      <c r="M53" s="149"/>
    </row>
    <row r="54" spans="1:13" x14ac:dyDescent="0.2">
      <c r="A54" s="449" t="s">
        <v>17</v>
      </c>
      <c r="B54" s="385">
        <v>44.2</v>
      </c>
      <c r="C54" s="450">
        <v>1.7099999999999995</v>
      </c>
      <c r="E54" s="353" t="s">
        <v>408</v>
      </c>
      <c r="F54" s="353">
        <v>0.38482877333800258</v>
      </c>
      <c r="G54" s="149"/>
      <c r="H54" s="149"/>
      <c r="I54" s="149"/>
      <c r="J54" s="149"/>
      <c r="K54" s="149"/>
      <c r="L54" s="149"/>
      <c r="M54" s="149"/>
    </row>
    <row r="55" spans="1:13" x14ac:dyDescent="0.2">
      <c r="A55" s="449" t="s">
        <v>25</v>
      </c>
      <c r="B55" s="385">
        <v>46.8</v>
      </c>
      <c r="C55" s="450">
        <v>0.45</v>
      </c>
      <c r="E55" s="353" t="s">
        <v>409</v>
      </c>
      <c r="F55" s="353">
        <v>0.63273834708595889</v>
      </c>
      <c r="G55" s="149"/>
      <c r="H55" s="149"/>
      <c r="I55" s="149"/>
      <c r="J55" s="149"/>
      <c r="K55" s="149"/>
      <c r="L55" s="149"/>
      <c r="M55" s="149"/>
    </row>
    <row r="56" spans="1:13" ht="12" thickBot="1" x14ac:dyDescent="0.25">
      <c r="A56" s="449" t="s">
        <v>22</v>
      </c>
      <c r="B56" s="385">
        <v>57.8</v>
      </c>
      <c r="C56" s="450">
        <v>-0.78999999999999981</v>
      </c>
      <c r="E56" s="354" t="s">
        <v>410</v>
      </c>
      <c r="F56" s="354">
        <v>27</v>
      </c>
      <c r="G56" s="149"/>
      <c r="H56" s="149"/>
      <c r="I56" s="149"/>
      <c r="J56" s="149"/>
      <c r="K56" s="149"/>
      <c r="L56" s="149"/>
      <c r="M56" s="149"/>
    </row>
    <row r="57" spans="1:13" x14ac:dyDescent="0.2">
      <c r="A57" s="449" t="s">
        <v>41</v>
      </c>
      <c r="B57" s="385">
        <v>52.5</v>
      </c>
      <c r="C57" s="450">
        <v>0.28999999999999987</v>
      </c>
      <c r="E57" s="149"/>
      <c r="F57" s="149"/>
      <c r="G57" s="149"/>
      <c r="H57" s="149"/>
      <c r="I57" s="149"/>
      <c r="J57" s="149"/>
      <c r="K57" s="149"/>
      <c r="L57" s="149"/>
      <c r="M57" s="149"/>
    </row>
    <row r="58" spans="1:13" ht="12" thickBot="1" x14ac:dyDescent="0.25">
      <c r="A58" s="449" t="s">
        <v>19</v>
      </c>
      <c r="B58" s="385">
        <v>55</v>
      </c>
      <c r="C58" s="450">
        <v>-0.25</v>
      </c>
      <c r="E58" s="149" t="s">
        <v>411</v>
      </c>
      <c r="F58" s="149"/>
      <c r="G58" s="149"/>
      <c r="H58" s="149"/>
      <c r="I58" s="149"/>
      <c r="J58" s="149"/>
      <c r="K58" s="149"/>
      <c r="L58" s="149"/>
      <c r="M58" s="149"/>
    </row>
    <row r="59" spans="1:13" x14ac:dyDescent="0.2">
      <c r="A59" s="449" t="s">
        <v>85</v>
      </c>
      <c r="B59" s="385">
        <v>46.2</v>
      </c>
      <c r="C59" s="450">
        <v>-0.77000000000000024</v>
      </c>
      <c r="E59" s="355"/>
      <c r="F59" s="355" t="s">
        <v>415</v>
      </c>
      <c r="G59" s="355" t="s">
        <v>416</v>
      </c>
      <c r="H59" s="355" t="s">
        <v>417</v>
      </c>
      <c r="I59" s="355" t="s">
        <v>418</v>
      </c>
      <c r="J59" s="355" t="s">
        <v>419</v>
      </c>
      <c r="K59" s="149"/>
      <c r="L59" s="149"/>
      <c r="M59" s="149"/>
    </row>
    <row r="60" spans="1:13" x14ac:dyDescent="0.2">
      <c r="A60" s="449" t="s">
        <v>27</v>
      </c>
      <c r="B60" s="385">
        <v>49.9</v>
      </c>
      <c r="C60" s="450">
        <v>0.1</v>
      </c>
      <c r="E60" s="353" t="s">
        <v>412</v>
      </c>
      <c r="F60" s="353">
        <v>1</v>
      </c>
      <c r="G60" s="353">
        <v>6.9120397883584008</v>
      </c>
      <c r="H60" s="353">
        <v>6.9120397883584008</v>
      </c>
      <c r="I60" s="353">
        <v>17.264655551397503</v>
      </c>
      <c r="J60" s="353">
        <v>3.323853934193966E-4</v>
      </c>
      <c r="K60" s="149"/>
      <c r="L60" s="149"/>
      <c r="M60" s="149"/>
    </row>
    <row r="61" spans="1:13" x14ac:dyDescent="0.2">
      <c r="A61" s="449" t="s">
        <v>86</v>
      </c>
      <c r="B61" s="385">
        <v>66.8</v>
      </c>
      <c r="C61" s="450">
        <v>-0.27999999999999969</v>
      </c>
      <c r="E61" s="353" t="s">
        <v>413</v>
      </c>
      <c r="F61" s="353">
        <v>25</v>
      </c>
      <c r="G61" s="353">
        <v>10.008945396826784</v>
      </c>
      <c r="H61" s="353">
        <v>0.40035781587307134</v>
      </c>
      <c r="I61" s="353"/>
      <c r="J61" s="353"/>
      <c r="K61" s="149"/>
      <c r="L61" s="149"/>
      <c r="M61" s="149"/>
    </row>
    <row r="62" spans="1:13" ht="12" thickBot="1" x14ac:dyDescent="0.25">
      <c r="A62" s="449" t="s">
        <v>30</v>
      </c>
      <c r="B62" s="385">
        <v>45.1</v>
      </c>
      <c r="C62" s="450">
        <v>1.6199999999999997</v>
      </c>
      <c r="E62" s="354" t="s">
        <v>0</v>
      </c>
      <c r="F62" s="354">
        <v>26</v>
      </c>
      <c r="G62" s="354">
        <v>16.920985185185184</v>
      </c>
      <c r="H62" s="354"/>
      <c r="I62" s="354"/>
      <c r="J62" s="354"/>
      <c r="K62" s="149"/>
      <c r="L62" s="149"/>
      <c r="M62" s="149"/>
    </row>
    <row r="63" spans="1:13" ht="12" thickBot="1" x14ac:dyDescent="0.25">
      <c r="A63" s="449" t="s">
        <v>31</v>
      </c>
      <c r="B63" s="385">
        <v>29.6</v>
      </c>
      <c r="C63" s="450">
        <v>1.86</v>
      </c>
      <c r="E63" s="149"/>
      <c r="F63" s="149"/>
      <c r="G63" s="149"/>
      <c r="H63" s="149"/>
      <c r="I63" s="149"/>
      <c r="J63" s="149"/>
      <c r="K63" s="149"/>
      <c r="L63" s="149"/>
      <c r="M63" s="149"/>
    </row>
    <row r="64" spans="1:13" x14ac:dyDescent="0.2">
      <c r="A64" s="449" t="s">
        <v>32</v>
      </c>
      <c r="B64" s="385">
        <v>58.5</v>
      </c>
      <c r="C64" s="450">
        <v>-0.16000000000000014</v>
      </c>
      <c r="E64" s="355"/>
      <c r="F64" s="355" t="s">
        <v>420</v>
      </c>
      <c r="G64" s="355" t="s">
        <v>409</v>
      </c>
      <c r="H64" s="355" t="s">
        <v>421</v>
      </c>
      <c r="I64" s="355" t="s">
        <v>422</v>
      </c>
      <c r="J64" s="355" t="s">
        <v>423</v>
      </c>
      <c r="K64" s="355" t="s">
        <v>424</v>
      </c>
      <c r="L64" s="355" t="s">
        <v>425</v>
      </c>
      <c r="M64" s="355" t="s">
        <v>426</v>
      </c>
    </row>
    <row r="65" spans="1:13" x14ac:dyDescent="0.2">
      <c r="A65" s="449" t="s">
        <v>23</v>
      </c>
      <c r="B65" s="385">
        <v>36.1</v>
      </c>
      <c r="C65" s="450">
        <v>1.85</v>
      </c>
      <c r="E65" s="353" t="s">
        <v>414</v>
      </c>
      <c r="F65" s="353">
        <v>2.8983034338886817</v>
      </c>
      <c r="G65" s="353">
        <v>0.62308521731409983</v>
      </c>
      <c r="H65" s="353">
        <v>4.651536183737826</v>
      </c>
      <c r="I65" s="353">
        <v>9.1941137781364557E-5</v>
      </c>
      <c r="J65" s="353">
        <v>1.6150354071796267</v>
      </c>
      <c r="K65" s="353">
        <v>4.1815714605977368</v>
      </c>
      <c r="L65" s="353">
        <v>1.6150354071796267</v>
      </c>
      <c r="M65" s="353">
        <v>4.1815714605977368</v>
      </c>
    </row>
    <row r="66" spans="1:13" ht="12" thickBot="1" x14ac:dyDescent="0.25">
      <c r="A66" s="449" t="s">
        <v>87</v>
      </c>
      <c r="B66" s="385">
        <v>48.9</v>
      </c>
      <c r="C66" s="450">
        <v>1.5100000000000002</v>
      </c>
      <c r="E66" s="354">
        <v>2010</v>
      </c>
      <c r="F66" s="354">
        <v>-5.0470582871968213E-2</v>
      </c>
      <c r="G66" s="354">
        <v>1.2146729531459469E-2</v>
      </c>
      <c r="H66" s="354">
        <v>-4.1550758779350225</v>
      </c>
      <c r="I66" s="354">
        <v>3.3238539341939785E-4</v>
      </c>
      <c r="J66" s="354">
        <v>-7.5487240631875993E-2</v>
      </c>
      <c r="K66" s="354">
        <v>-2.5453925112060436E-2</v>
      </c>
      <c r="L66" s="354">
        <v>-7.5487240631875993E-2</v>
      </c>
      <c r="M66" s="354">
        <v>-2.5453925112060436E-2</v>
      </c>
    </row>
    <row r="67" spans="1:13" x14ac:dyDescent="0.2">
      <c r="A67" s="449" t="s">
        <v>34</v>
      </c>
      <c r="B67" s="385">
        <v>61.1</v>
      </c>
      <c r="C67" s="450">
        <v>0.17999999999999972</v>
      </c>
      <c r="E67" s="149"/>
      <c r="F67" s="149"/>
      <c r="G67" s="149"/>
      <c r="H67" s="149"/>
      <c r="I67" s="149"/>
      <c r="J67" s="149"/>
      <c r="K67" s="149"/>
      <c r="L67" s="149"/>
      <c r="M67" s="149"/>
    </row>
    <row r="68" spans="1:13" x14ac:dyDescent="0.2">
      <c r="A68" s="449" t="s">
        <v>6</v>
      </c>
      <c r="B68" s="385">
        <v>54.9</v>
      </c>
      <c r="C68" s="450">
        <v>-6.9999999999999576E-2</v>
      </c>
      <c r="E68" s="149"/>
      <c r="F68" s="149"/>
      <c r="G68" s="149"/>
      <c r="H68" s="149"/>
      <c r="I68" s="149"/>
      <c r="J68" s="149"/>
      <c r="K68" s="149"/>
      <c r="L68" s="149"/>
      <c r="M68" s="149"/>
    </row>
    <row r="69" spans="1:13" x14ac:dyDescent="0.2">
      <c r="A69" s="449" t="s">
        <v>37</v>
      </c>
      <c r="B69" s="385">
        <v>39.200000000000003</v>
      </c>
      <c r="C69" s="450">
        <v>0.6</v>
      </c>
      <c r="E69" s="149"/>
      <c r="F69" s="149"/>
      <c r="G69" s="149"/>
      <c r="H69" s="149"/>
      <c r="I69" s="149"/>
      <c r="J69" s="149"/>
      <c r="K69" s="149"/>
      <c r="L69" s="149"/>
      <c r="M69" s="149"/>
    </row>
    <row r="70" spans="1:13" x14ac:dyDescent="0.2">
      <c r="A70" s="449" t="s">
        <v>38</v>
      </c>
      <c r="B70" s="385">
        <v>67.599999999999994</v>
      </c>
      <c r="C70" s="450">
        <v>0.15</v>
      </c>
    </row>
    <row r="71" spans="1:13" x14ac:dyDescent="0.2">
      <c r="A71" s="449" t="s">
        <v>88</v>
      </c>
      <c r="B71" s="385">
        <v>55.3</v>
      </c>
      <c r="C71" s="450">
        <v>4.000000000000057E-2</v>
      </c>
      <c r="E71" s="356" t="s">
        <v>402</v>
      </c>
      <c r="F71" s="356" t="s">
        <v>428</v>
      </c>
      <c r="G71" s="356" t="s">
        <v>429</v>
      </c>
      <c r="H71" s="356" t="s">
        <v>434</v>
      </c>
    </row>
    <row r="72" spans="1:13" x14ac:dyDescent="0.2">
      <c r="A72" s="449" t="s">
        <v>40</v>
      </c>
      <c r="B72" s="385">
        <v>50.5</v>
      </c>
      <c r="C72" s="450">
        <v>-0.31000000000000016</v>
      </c>
      <c r="E72" s="356" t="s">
        <v>152</v>
      </c>
      <c r="F72" s="433">
        <f>$F$65+$F$66*B39</f>
        <v>1.4548447637503907</v>
      </c>
      <c r="G72" s="433">
        <f>$F$65+$F$66*L39</f>
        <v>1.1823036162417624</v>
      </c>
      <c r="H72" s="391">
        <f>L39+10*G72</f>
        <v>45.823036162417623</v>
      </c>
    </row>
    <row r="73" spans="1:13" x14ac:dyDescent="0.2">
      <c r="A73" s="449" t="s">
        <v>89</v>
      </c>
      <c r="B73" s="385">
        <v>28.6</v>
      </c>
      <c r="C73" s="450">
        <v>0.53999999999999981</v>
      </c>
    </row>
    <row r="74" spans="1:13" x14ac:dyDescent="0.2">
      <c r="A74" s="449" t="s">
        <v>18</v>
      </c>
      <c r="B74" s="385">
        <v>53.9</v>
      </c>
      <c r="C74" s="450">
        <v>-0.23999999999999985</v>
      </c>
    </row>
    <row r="75" spans="1:13" x14ac:dyDescent="0.2">
      <c r="A75" s="449" t="s">
        <v>42</v>
      </c>
      <c r="B75" s="385">
        <v>62.8</v>
      </c>
      <c r="C75" s="450">
        <v>-0.53999999999999981</v>
      </c>
    </row>
  </sheetData>
  <mergeCells count="2">
    <mergeCell ref="P3:Z3"/>
    <mergeCell ref="P4:Z4"/>
  </mergeCells>
  <pageMargins left="0.75" right="0.75" top="1" bottom="1" header="0.5" footer="0.5"/>
  <pageSetup paperSize="9" scale="0" firstPageNumber="0" fitToWidth="0" fitToHeight="0" pageOrder="overThenDown"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228"/>
  <sheetViews>
    <sheetView showGridLines="0" workbookViewId="0">
      <selection activeCell="X6" sqref="X6"/>
    </sheetView>
  </sheetViews>
  <sheetFormatPr defaultColWidth="8.7109375" defaultRowHeight="11.25" x14ac:dyDescent="0.2"/>
  <cols>
    <col min="1" max="1" width="12.42578125" style="149" customWidth="1"/>
    <col min="2" max="2" width="6.42578125" style="149" customWidth="1"/>
    <col min="3" max="5" width="4.85546875" style="149" customWidth="1"/>
    <col min="6" max="11" width="7.5703125" style="149" customWidth="1"/>
    <col min="12" max="12" width="7.5703125" style="152" customWidth="1"/>
    <col min="13" max="19" width="7.5703125" style="149" customWidth="1"/>
    <col min="20" max="21" width="4.85546875" style="149" customWidth="1"/>
    <col min="22" max="22" width="4.85546875" style="152" customWidth="1"/>
    <col min="23" max="23" width="12.5703125" style="149" bestFit="1" customWidth="1"/>
    <col min="24" max="26" width="8.85546875" style="149" bestFit="1" customWidth="1"/>
    <col min="27" max="16384" width="8.7109375" style="149"/>
  </cols>
  <sheetData>
    <row r="1" spans="1:27" x14ac:dyDescent="0.2">
      <c r="A1" s="62" t="s">
        <v>260</v>
      </c>
    </row>
    <row r="3" spans="1:27" x14ac:dyDescent="0.2">
      <c r="A3" s="62" t="s">
        <v>46</v>
      </c>
      <c r="B3" s="63">
        <v>44314.366157407407</v>
      </c>
    </row>
    <row r="4" spans="1:27" x14ac:dyDescent="0.2">
      <c r="A4" s="62" t="s">
        <v>47</v>
      </c>
      <c r="B4" s="63">
        <v>44362.617186423609</v>
      </c>
    </row>
    <row r="5" spans="1:27" x14ac:dyDescent="0.2">
      <c r="A5" s="62" t="s">
        <v>48</v>
      </c>
      <c r="B5" s="62" t="s">
        <v>49</v>
      </c>
    </row>
    <row r="7" spans="1:27" x14ac:dyDescent="0.2">
      <c r="A7" s="62" t="s">
        <v>50</v>
      </c>
      <c r="B7" s="62" t="s">
        <v>0</v>
      </c>
    </row>
    <row r="8" spans="1:27" x14ac:dyDescent="0.2">
      <c r="A8" s="62" t="s">
        <v>51</v>
      </c>
      <c r="B8" s="62" t="s">
        <v>261</v>
      </c>
    </row>
    <row r="9" spans="1:27" x14ac:dyDescent="0.2">
      <c r="A9" s="62" t="s">
        <v>53</v>
      </c>
      <c r="B9" s="62" t="s">
        <v>1</v>
      </c>
    </row>
    <row r="10" spans="1:27" s="152" customFormat="1" x14ac:dyDescent="0.2">
      <c r="A10" s="57"/>
      <c r="B10" s="57"/>
      <c r="C10" s="155"/>
      <c r="D10" s="155"/>
      <c r="E10" s="155"/>
      <c r="F10" s="155"/>
      <c r="G10" s="912" t="s">
        <v>166</v>
      </c>
      <c r="H10" s="912"/>
      <c r="I10" s="912"/>
      <c r="J10" s="912"/>
      <c r="K10" s="912"/>
      <c r="L10" s="912"/>
      <c r="M10" s="912"/>
      <c r="N10" s="912"/>
      <c r="O10" s="912"/>
      <c r="P10" s="912"/>
      <c r="Q10" s="912"/>
      <c r="R10" s="155"/>
      <c r="S10" s="155"/>
    </row>
    <row r="11" spans="1:27" s="152" customFormat="1" ht="14.45" customHeight="1" x14ac:dyDescent="0.2">
      <c r="A11" s="57"/>
      <c r="B11" s="57"/>
      <c r="C11" s="155"/>
      <c r="D11" s="155"/>
      <c r="E11" s="155"/>
      <c r="F11" s="155"/>
      <c r="G11" s="913" t="s">
        <v>508</v>
      </c>
      <c r="H11" s="914"/>
      <c r="I11" s="914"/>
      <c r="J11" s="914"/>
      <c r="K11" s="914"/>
      <c r="L11" s="914"/>
      <c r="M11" s="914"/>
      <c r="N11" s="914"/>
      <c r="O11" s="914"/>
      <c r="P11" s="914"/>
      <c r="Q11" s="915"/>
      <c r="R11" s="155"/>
      <c r="S11" s="155"/>
      <c r="W11" s="152" t="s">
        <v>506</v>
      </c>
    </row>
    <row r="12" spans="1:27" s="152" customFormat="1" x14ac:dyDescent="0.2">
      <c r="A12" s="57"/>
      <c r="B12" s="57" t="s">
        <v>9</v>
      </c>
      <c r="C12" s="57" t="s">
        <v>4</v>
      </c>
      <c r="D12" s="57" t="s">
        <v>7</v>
      </c>
      <c r="E12" s="57" t="s">
        <v>12</v>
      </c>
      <c r="F12" s="57" t="s">
        <v>5</v>
      </c>
      <c r="G12" s="57" t="s">
        <v>78</v>
      </c>
      <c r="H12" s="158" t="s">
        <v>156</v>
      </c>
      <c r="I12" s="158" t="s">
        <v>157</v>
      </c>
      <c r="J12" s="158" t="s">
        <v>158</v>
      </c>
      <c r="K12" s="158" t="s">
        <v>159</v>
      </c>
      <c r="L12" s="158" t="s">
        <v>160</v>
      </c>
      <c r="M12" s="158" t="s">
        <v>161</v>
      </c>
      <c r="N12" s="158" t="s">
        <v>162</v>
      </c>
      <c r="O12" s="158" t="s">
        <v>163</v>
      </c>
      <c r="P12" s="158" t="s">
        <v>164</v>
      </c>
      <c r="Q12" s="158" t="s">
        <v>165</v>
      </c>
      <c r="R12" s="57" t="s">
        <v>155</v>
      </c>
      <c r="S12" s="57" t="s">
        <v>154</v>
      </c>
      <c r="W12" s="152" t="s">
        <v>459</v>
      </c>
    </row>
    <row r="13" spans="1:27" s="152" customFormat="1" x14ac:dyDescent="0.2">
      <c r="A13" s="58" t="s">
        <v>152</v>
      </c>
      <c r="B13" s="212">
        <f t="shared" ref="B13:F13" si="0">Q42</f>
        <v>76.7</v>
      </c>
      <c r="C13" s="212">
        <f t="shared" si="0"/>
        <v>77.3</v>
      </c>
      <c r="D13" s="212">
        <f t="shared" si="0"/>
        <v>77.3</v>
      </c>
      <c r="E13" s="212">
        <f t="shared" si="0"/>
        <v>77.400000000000006</v>
      </c>
      <c r="F13" s="212">
        <f t="shared" si="0"/>
        <v>77.8</v>
      </c>
      <c r="G13" s="212">
        <f>V42</f>
        <v>76.900000000000006</v>
      </c>
      <c r="H13" s="92">
        <f>G13</f>
        <v>76.900000000000006</v>
      </c>
      <c r="I13" s="92">
        <f>F13+$X$17</f>
        <v>78.105999999999995</v>
      </c>
      <c r="J13" s="92">
        <f>I13+$X$17</f>
        <v>78.411999999999992</v>
      </c>
      <c r="K13" s="92">
        <f t="shared" ref="K13:Q13" si="1">J13+$X$17</f>
        <v>78.717999999999989</v>
      </c>
      <c r="L13" s="92">
        <f t="shared" si="1"/>
        <v>79.023999999999987</v>
      </c>
      <c r="M13" s="92">
        <f t="shared" si="1"/>
        <v>79.329999999999984</v>
      </c>
      <c r="N13" s="92">
        <f t="shared" si="1"/>
        <v>79.635999999999981</v>
      </c>
      <c r="O13" s="92">
        <f t="shared" si="1"/>
        <v>79.941999999999979</v>
      </c>
      <c r="P13" s="92">
        <f t="shared" si="1"/>
        <v>80.247999999999976</v>
      </c>
      <c r="Q13" s="92">
        <f t="shared" si="1"/>
        <v>80.553999999999974</v>
      </c>
      <c r="R13" s="346">
        <f>Q13</f>
        <v>80.553999999999974</v>
      </c>
      <c r="S13" s="346">
        <f>R13</f>
        <v>80.553999999999974</v>
      </c>
      <c r="W13" s="152" t="s">
        <v>458</v>
      </c>
    </row>
    <row r="14" spans="1:27" s="152" customFormat="1" x14ac:dyDescent="0.2">
      <c r="A14" s="58" t="s">
        <v>153</v>
      </c>
      <c r="B14" s="205">
        <f>Q17</f>
        <v>80.5</v>
      </c>
      <c r="C14" s="205">
        <f>R17</f>
        <v>80.900000000000006</v>
      </c>
      <c r="D14" s="205">
        <f>S17</f>
        <v>80.900000000000006</v>
      </c>
      <c r="E14" s="205">
        <f>T17</f>
        <v>81</v>
      </c>
      <c r="F14" s="205">
        <f>U17</f>
        <v>81.3</v>
      </c>
      <c r="G14" s="212">
        <f>F14+AC47</f>
        <v>80.599999999999994</v>
      </c>
      <c r="H14" s="92">
        <f>G14</f>
        <v>80.599999999999994</v>
      </c>
      <c r="I14" s="92">
        <f>F14+$W$17</f>
        <v>81.47999999999999</v>
      </c>
      <c r="J14" s="92">
        <f>I14+$W$17</f>
        <v>81.66</v>
      </c>
      <c r="K14" s="92">
        <f t="shared" ref="K14:Q14" si="2">J14+$W$17</f>
        <v>81.84</v>
      </c>
      <c r="L14" s="92">
        <f t="shared" si="2"/>
        <v>82.02000000000001</v>
      </c>
      <c r="M14" s="92">
        <f t="shared" si="2"/>
        <v>82.200000000000017</v>
      </c>
      <c r="N14" s="92">
        <f t="shared" si="2"/>
        <v>82.380000000000024</v>
      </c>
      <c r="O14" s="92">
        <f t="shared" si="2"/>
        <v>82.560000000000031</v>
      </c>
      <c r="P14" s="92">
        <f t="shared" si="2"/>
        <v>82.740000000000038</v>
      </c>
      <c r="Q14" s="92">
        <f t="shared" si="2"/>
        <v>82.920000000000044</v>
      </c>
      <c r="R14" s="346">
        <f>I14+8*W17</f>
        <v>82.919999999999987</v>
      </c>
      <c r="S14" s="346">
        <f>R14</f>
        <v>82.919999999999987</v>
      </c>
      <c r="W14" s="152" t="s">
        <v>460</v>
      </c>
    </row>
    <row r="16" spans="1:27" x14ac:dyDescent="0.2">
      <c r="A16" s="65" t="s">
        <v>55</v>
      </c>
      <c r="B16" s="65" t="s">
        <v>64</v>
      </c>
      <c r="C16" s="65" t="s">
        <v>65</v>
      </c>
      <c r="D16" s="65" t="s">
        <v>66</v>
      </c>
      <c r="E16" s="65" t="s">
        <v>67</v>
      </c>
      <c r="F16" s="65" t="s">
        <v>68</v>
      </c>
      <c r="G16" s="65" t="s">
        <v>69</v>
      </c>
      <c r="H16" s="65" t="s">
        <v>70</v>
      </c>
      <c r="I16" s="65" t="s">
        <v>71</v>
      </c>
      <c r="J16" s="65" t="s">
        <v>72</v>
      </c>
      <c r="K16" s="65" t="s">
        <v>73</v>
      </c>
      <c r="L16" s="65" t="s">
        <v>74</v>
      </c>
      <c r="M16" s="65" t="s">
        <v>75</v>
      </c>
      <c r="N16" s="65" t="s">
        <v>76</v>
      </c>
      <c r="O16" s="65" t="s">
        <v>77</v>
      </c>
      <c r="P16" s="65" t="s">
        <v>20</v>
      </c>
      <c r="Q16" s="65" t="s">
        <v>9</v>
      </c>
      <c r="R16" s="65" t="s">
        <v>4</v>
      </c>
      <c r="S16" s="65" t="s">
        <v>7</v>
      </c>
      <c r="T16" s="65" t="s">
        <v>12</v>
      </c>
      <c r="U16" s="65" t="s">
        <v>5</v>
      </c>
      <c r="V16" s="218" t="s">
        <v>78</v>
      </c>
      <c r="W16" s="149" t="s">
        <v>431</v>
      </c>
      <c r="X16" s="149" t="s">
        <v>170</v>
      </c>
      <c r="Y16" s="149" t="s">
        <v>466</v>
      </c>
      <c r="AA16" s="149" t="s">
        <v>456</v>
      </c>
    </row>
    <row r="17" spans="1:27" x14ac:dyDescent="0.2">
      <c r="A17" s="65" t="s">
        <v>79</v>
      </c>
      <c r="B17" s="66" t="s">
        <v>80</v>
      </c>
      <c r="C17" s="66" t="s">
        <v>80</v>
      </c>
      <c r="D17" s="67">
        <v>77.599999999999994</v>
      </c>
      <c r="E17" s="67">
        <v>77.7</v>
      </c>
      <c r="F17" s="67">
        <v>78.3</v>
      </c>
      <c r="G17" s="67">
        <v>78.400000000000006</v>
      </c>
      <c r="H17" s="67">
        <v>78.900000000000006</v>
      </c>
      <c r="I17" s="67">
        <v>79.099999999999994</v>
      </c>
      <c r="J17" s="67">
        <v>79.3</v>
      </c>
      <c r="K17" s="67">
        <v>79.5</v>
      </c>
      <c r="L17" s="73">
        <v>79.8</v>
      </c>
      <c r="M17" s="67">
        <v>80.099999999999994</v>
      </c>
      <c r="N17" s="67">
        <v>80.2</v>
      </c>
      <c r="O17" s="67">
        <v>80.5</v>
      </c>
      <c r="P17" s="67">
        <v>80.8</v>
      </c>
      <c r="Q17" s="67">
        <v>80.5</v>
      </c>
      <c r="R17" s="67">
        <v>80.900000000000006</v>
      </c>
      <c r="S17" s="67">
        <v>80.900000000000006</v>
      </c>
      <c r="T17" s="67">
        <v>81</v>
      </c>
      <c r="U17" s="67">
        <v>81.3</v>
      </c>
      <c r="V17" s="73"/>
      <c r="W17" s="149">
        <f>(U17-K17)/10</f>
        <v>0.17999999999999972</v>
      </c>
      <c r="X17" s="149">
        <f>AVERAGE(W23,W32,W31,W24,W42)</f>
        <v>0.30599999999999994</v>
      </c>
    </row>
    <row r="18" spans="1:27" x14ac:dyDescent="0.2">
      <c r="A18" s="65" t="s">
        <v>8</v>
      </c>
      <c r="B18" s="67">
        <v>77.900000000000006</v>
      </c>
      <c r="C18" s="67">
        <v>78.099999999999994</v>
      </c>
      <c r="D18" s="67">
        <v>78.2</v>
      </c>
      <c r="E18" s="67">
        <v>78.3</v>
      </c>
      <c r="F18" s="67">
        <v>79</v>
      </c>
      <c r="G18" s="67">
        <v>79.099999999999994</v>
      </c>
      <c r="H18" s="67">
        <v>79.5</v>
      </c>
      <c r="I18" s="67">
        <v>79.900000000000006</v>
      </c>
      <c r="J18" s="67">
        <v>79.8</v>
      </c>
      <c r="K18" s="67">
        <v>80.2</v>
      </c>
      <c r="L18" s="73">
        <v>80.3</v>
      </c>
      <c r="M18" s="67">
        <v>80.7</v>
      </c>
      <c r="N18" s="67">
        <v>80.5</v>
      </c>
      <c r="O18" s="67">
        <v>80.7</v>
      </c>
      <c r="P18" s="67">
        <v>81.400000000000006</v>
      </c>
      <c r="Q18" s="67">
        <v>81.099999999999994</v>
      </c>
      <c r="R18" s="67">
        <v>81.5</v>
      </c>
      <c r="S18" s="67">
        <v>81.599999999999994</v>
      </c>
      <c r="T18" s="67">
        <v>81.7</v>
      </c>
      <c r="U18" s="67">
        <v>82.1</v>
      </c>
      <c r="V18" s="73">
        <v>80.900000000000006</v>
      </c>
      <c r="W18" s="149">
        <f>(U18-K18)/10</f>
        <v>0.18999999999999914</v>
      </c>
      <c r="X18" s="160"/>
      <c r="Y18" s="149">
        <f>_xlfn.RANK.EQ(U18,$U$18:$U$44)</f>
        <v>10</v>
      </c>
      <c r="AA18" s="156">
        <f>V18-U18</f>
        <v>-1.1999999999999886</v>
      </c>
    </row>
    <row r="19" spans="1:27" x14ac:dyDescent="0.2">
      <c r="A19" s="65" t="s">
        <v>82</v>
      </c>
      <c r="B19" s="67">
        <v>71.599999999999994</v>
      </c>
      <c r="C19" s="67">
        <v>71.900000000000006</v>
      </c>
      <c r="D19" s="67">
        <v>72.099999999999994</v>
      </c>
      <c r="E19" s="67">
        <v>72.3</v>
      </c>
      <c r="F19" s="67">
        <v>72.5</v>
      </c>
      <c r="G19" s="67">
        <v>72.5</v>
      </c>
      <c r="H19" s="67">
        <v>72.7</v>
      </c>
      <c r="I19" s="67">
        <v>73</v>
      </c>
      <c r="J19" s="67">
        <v>73.3</v>
      </c>
      <c r="K19" s="67">
        <v>73.7</v>
      </c>
      <c r="L19" s="73">
        <v>73.8</v>
      </c>
      <c r="M19" s="67">
        <v>74.2</v>
      </c>
      <c r="N19" s="67">
        <v>74.400000000000006</v>
      </c>
      <c r="O19" s="67">
        <v>74.900000000000006</v>
      </c>
      <c r="P19" s="67">
        <v>74.5</v>
      </c>
      <c r="Q19" s="67">
        <v>74.7</v>
      </c>
      <c r="R19" s="67">
        <v>74.900000000000006</v>
      </c>
      <c r="S19" s="67">
        <v>74.8</v>
      </c>
      <c r="T19" s="67">
        <v>75</v>
      </c>
      <c r="U19" s="67">
        <v>75.099999999999994</v>
      </c>
      <c r="V19" s="73">
        <v>73.599999999999994</v>
      </c>
      <c r="W19" s="149">
        <f t="shared" ref="W19:W44" si="3">(U19-K19)/10</f>
        <v>0.13999999999999915</v>
      </c>
      <c r="X19" s="160"/>
      <c r="Y19" s="149">
        <f t="shared" ref="Y19:Y44" si="4">_xlfn.RANK.EQ(U19,$U$18:$U$44)</f>
        <v>27</v>
      </c>
      <c r="AA19" s="156">
        <f t="shared" ref="AA19:AA44" si="5">V19-U19</f>
        <v>-1.5</v>
      </c>
    </row>
    <row r="20" spans="1:27" x14ac:dyDescent="0.2">
      <c r="A20" s="65" t="s">
        <v>83</v>
      </c>
      <c r="B20" s="67">
        <v>75.099999999999994</v>
      </c>
      <c r="C20" s="67">
        <v>75.3</v>
      </c>
      <c r="D20" s="67">
        <v>75.400000000000006</v>
      </c>
      <c r="E20" s="67">
        <v>75.3</v>
      </c>
      <c r="F20" s="67">
        <v>75.900000000000006</v>
      </c>
      <c r="G20" s="67">
        <v>76.099999999999994</v>
      </c>
      <c r="H20" s="67">
        <v>76.7</v>
      </c>
      <c r="I20" s="67">
        <v>77</v>
      </c>
      <c r="J20" s="67">
        <v>77.3</v>
      </c>
      <c r="K20" s="67">
        <v>77.400000000000006</v>
      </c>
      <c r="L20" s="73">
        <v>77.7</v>
      </c>
      <c r="M20" s="67">
        <v>78</v>
      </c>
      <c r="N20" s="67">
        <v>78.099999999999994</v>
      </c>
      <c r="O20" s="67">
        <v>78.3</v>
      </c>
      <c r="P20" s="67">
        <v>78.900000000000006</v>
      </c>
      <c r="Q20" s="67">
        <v>78.7</v>
      </c>
      <c r="R20" s="67">
        <v>79.099999999999994</v>
      </c>
      <c r="S20" s="67">
        <v>79.099999999999994</v>
      </c>
      <c r="T20" s="67">
        <v>79.099999999999994</v>
      </c>
      <c r="U20" s="67">
        <v>79.3</v>
      </c>
      <c r="V20" s="73">
        <v>78.3</v>
      </c>
      <c r="W20" s="149">
        <f t="shared" si="3"/>
        <v>0.18999999999999914</v>
      </c>
      <c r="X20" s="160"/>
      <c r="Y20" s="149">
        <f t="shared" si="4"/>
        <v>18</v>
      </c>
      <c r="AA20" s="156">
        <f t="shared" si="5"/>
        <v>-1</v>
      </c>
    </row>
    <row r="21" spans="1:27" x14ac:dyDescent="0.2">
      <c r="A21" s="65" t="s">
        <v>16</v>
      </c>
      <c r="B21" s="67">
        <v>76.900000000000006</v>
      </c>
      <c r="C21" s="67">
        <v>77</v>
      </c>
      <c r="D21" s="67">
        <v>77.099999999999994</v>
      </c>
      <c r="E21" s="67">
        <v>77.400000000000006</v>
      </c>
      <c r="F21" s="67">
        <v>77.8</v>
      </c>
      <c r="G21" s="67">
        <v>78.3</v>
      </c>
      <c r="H21" s="67">
        <v>78.400000000000006</v>
      </c>
      <c r="I21" s="67">
        <v>78.400000000000006</v>
      </c>
      <c r="J21" s="67">
        <v>78.8</v>
      </c>
      <c r="K21" s="67">
        <v>79</v>
      </c>
      <c r="L21" s="73">
        <v>79.3</v>
      </c>
      <c r="M21" s="67">
        <v>79.900000000000006</v>
      </c>
      <c r="N21" s="67">
        <v>80.2</v>
      </c>
      <c r="O21" s="67">
        <v>80.400000000000006</v>
      </c>
      <c r="P21" s="67">
        <v>80.7</v>
      </c>
      <c r="Q21" s="67">
        <v>80.8</v>
      </c>
      <c r="R21" s="67">
        <v>80.900000000000006</v>
      </c>
      <c r="S21" s="67">
        <v>81.099999999999994</v>
      </c>
      <c r="T21" s="67">
        <v>81</v>
      </c>
      <c r="U21" s="67">
        <v>81.5</v>
      </c>
      <c r="V21" s="73">
        <v>81.599999999999994</v>
      </c>
      <c r="W21" s="149">
        <f t="shared" si="3"/>
        <v>0.25</v>
      </c>
      <c r="X21" s="160"/>
      <c r="Y21" s="149">
        <f t="shared" si="4"/>
        <v>16</v>
      </c>
      <c r="AA21" s="156">
        <f t="shared" si="5"/>
        <v>9.9999999999994316E-2</v>
      </c>
    </row>
    <row r="22" spans="1:27" x14ac:dyDescent="0.2">
      <c r="A22" s="65" t="s">
        <v>21</v>
      </c>
      <c r="B22" s="67">
        <v>78.3</v>
      </c>
      <c r="C22" s="67">
        <v>78.599999999999994</v>
      </c>
      <c r="D22" s="67">
        <v>78.599999999999994</v>
      </c>
      <c r="E22" s="67">
        <v>78.599999999999994</v>
      </c>
      <c r="F22" s="67">
        <v>79.3</v>
      </c>
      <c r="G22" s="67">
        <v>79.400000000000006</v>
      </c>
      <c r="H22" s="67">
        <v>79.900000000000006</v>
      </c>
      <c r="I22" s="67">
        <v>80.099999999999994</v>
      </c>
      <c r="J22" s="67">
        <v>80.2</v>
      </c>
      <c r="K22" s="67">
        <v>80.3</v>
      </c>
      <c r="L22" s="73">
        <v>80.5</v>
      </c>
      <c r="M22" s="67">
        <v>80.599999999999994</v>
      </c>
      <c r="N22" s="67">
        <v>80.7</v>
      </c>
      <c r="O22" s="67">
        <v>80.599999999999994</v>
      </c>
      <c r="P22" s="67">
        <v>81.2</v>
      </c>
      <c r="Q22" s="67">
        <v>80.7</v>
      </c>
      <c r="R22" s="67">
        <v>81</v>
      </c>
      <c r="S22" s="67">
        <v>81.099999999999994</v>
      </c>
      <c r="T22" s="67">
        <v>81</v>
      </c>
      <c r="U22" s="67">
        <v>81.3</v>
      </c>
      <c r="V22" s="73">
        <v>81.099999999999994</v>
      </c>
      <c r="W22" s="149">
        <f t="shared" si="3"/>
        <v>0.1</v>
      </c>
      <c r="X22" s="160"/>
      <c r="Y22" s="149">
        <f t="shared" si="4"/>
        <v>17</v>
      </c>
      <c r="AA22" s="156">
        <f t="shared" si="5"/>
        <v>-0.20000000000000284</v>
      </c>
    </row>
    <row r="23" spans="1:27" x14ac:dyDescent="0.2">
      <c r="A23" s="65" t="s">
        <v>17</v>
      </c>
      <c r="B23" s="67">
        <v>71.099999999999994</v>
      </c>
      <c r="C23" s="67">
        <v>70.900000000000006</v>
      </c>
      <c r="D23" s="67">
        <v>71.400000000000006</v>
      </c>
      <c r="E23" s="67">
        <v>71.900000000000006</v>
      </c>
      <c r="F23" s="67">
        <v>72.400000000000006</v>
      </c>
      <c r="G23" s="67">
        <v>73</v>
      </c>
      <c r="H23" s="67">
        <v>73.2</v>
      </c>
      <c r="I23" s="67">
        <v>73.2</v>
      </c>
      <c r="J23" s="67">
        <v>74.400000000000006</v>
      </c>
      <c r="K23" s="67">
        <v>75.3</v>
      </c>
      <c r="L23" s="73">
        <v>76</v>
      </c>
      <c r="M23" s="67">
        <v>76.599999999999994</v>
      </c>
      <c r="N23" s="67">
        <v>76.7</v>
      </c>
      <c r="O23" s="67">
        <v>77.5</v>
      </c>
      <c r="P23" s="67">
        <v>77.400000000000006</v>
      </c>
      <c r="Q23" s="67">
        <v>78</v>
      </c>
      <c r="R23" s="67">
        <v>78</v>
      </c>
      <c r="S23" s="67">
        <v>78.400000000000006</v>
      </c>
      <c r="T23" s="67">
        <v>78.5</v>
      </c>
      <c r="U23" s="67">
        <v>79</v>
      </c>
      <c r="V23" s="73">
        <v>78.599999999999994</v>
      </c>
      <c r="W23" s="149">
        <f t="shared" si="3"/>
        <v>0.37000000000000027</v>
      </c>
      <c r="X23" s="160"/>
      <c r="Y23" s="149">
        <f t="shared" si="4"/>
        <v>19</v>
      </c>
      <c r="AA23" s="156">
        <f t="shared" si="5"/>
        <v>-0.40000000000000568</v>
      </c>
    </row>
    <row r="24" spans="1:27" x14ac:dyDescent="0.2">
      <c r="A24" s="65" t="s">
        <v>25</v>
      </c>
      <c r="B24" s="67">
        <v>76.599999999999994</v>
      </c>
      <c r="C24" s="67">
        <v>77.2</v>
      </c>
      <c r="D24" s="67">
        <v>77.7</v>
      </c>
      <c r="E24" s="67">
        <v>78.2</v>
      </c>
      <c r="F24" s="67">
        <v>78.599999999999994</v>
      </c>
      <c r="G24" s="67">
        <v>79</v>
      </c>
      <c r="H24" s="67">
        <v>79.3</v>
      </c>
      <c r="I24" s="67">
        <v>79.7</v>
      </c>
      <c r="J24" s="67">
        <v>80.2</v>
      </c>
      <c r="K24" s="67">
        <v>80.2</v>
      </c>
      <c r="L24" s="73">
        <v>80.8</v>
      </c>
      <c r="M24" s="67">
        <v>80.900000000000006</v>
      </c>
      <c r="N24" s="67">
        <v>80.900000000000006</v>
      </c>
      <c r="O24" s="67">
        <v>81</v>
      </c>
      <c r="P24" s="67">
        <v>81.400000000000006</v>
      </c>
      <c r="Q24" s="67">
        <v>81.5</v>
      </c>
      <c r="R24" s="67">
        <v>81.7</v>
      </c>
      <c r="S24" s="67">
        <v>82.2</v>
      </c>
      <c r="T24" s="67">
        <v>82.2</v>
      </c>
      <c r="U24" s="67">
        <v>82.8</v>
      </c>
      <c r="V24" s="218" t="s">
        <v>80</v>
      </c>
      <c r="W24" s="149">
        <f t="shared" si="3"/>
        <v>0.25999999999999945</v>
      </c>
      <c r="X24" s="160"/>
      <c r="Y24" s="149">
        <f t="shared" si="4"/>
        <v>6</v>
      </c>
      <c r="AA24" s="156"/>
    </row>
    <row r="25" spans="1:27" x14ac:dyDescent="0.2">
      <c r="A25" s="65" t="s">
        <v>22</v>
      </c>
      <c r="B25" s="67">
        <v>78.599999999999994</v>
      </c>
      <c r="C25" s="67">
        <v>79.099999999999994</v>
      </c>
      <c r="D25" s="67">
        <v>79.2</v>
      </c>
      <c r="E25" s="67">
        <v>79.3</v>
      </c>
      <c r="F25" s="67">
        <v>79.400000000000006</v>
      </c>
      <c r="G25" s="67">
        <v>79.599999999999994</v>
      </c>
      <c r="H25" s="67">
        <v>79.900000000000006</v>
      </c>
      <c r="I25" s="67">
        <v>79.7</v>
      </c>
      <c r="J25" s="67">
        <v>80.2</v>
      </c>
      <c r="K25" s="67">
        <v>80.400000000000006</v>
      </c>
      <c r="L25" s="73">
        <v>80.599999999999994</v>
      </c>
      <c r="M25" s="67">
        <v>80.8</v>
      </c>
      <c r="N25" s="67">
        <v>80.7</v>
      </c>
      <c r="O25" s="67">
        <v>81.400000000000006</v>
      </c>
      <c r="P25" s="67">
        <v>81.5</v>
      </c>
      <c r="Q25" s="67">
        <v>81.099999999999994</v>
      </c>
      <c r="R25" s="67">
        <v>81.5</v>
      </c>
      <c r="S25" s="67">
        <v>81.400000000000006</v>
      </c>
      <c r="T25" s="67">
        <v>81.900000000000006</v>
      </c>
      <c r="U25" s="67">
        <v>81.7</v>
      </c>
      <c r="V25" s="73">
        <v>81.2</v>
      </c>
      <c r="W25" s="149">
        <f t="shared" si="3"/>
        <v>0.12999999999999973</v>
      </c>
      <c r="X25" s="160"/>
      <c r="Y25" s="149">
        <f t="shared" si="4"/>
        <v>14</v>
      </c>
      <c r="AA25" s="156">
        <f t="shared" si="5"/>
        <v>-0.5</v>
      </c>
    </row>
    <row r="26" spans="1:27" x14ac:dyDescent="0.2">
      <c r="A26" s="65" t="s">
        <v>41</v>
      </c>
      <c r="B26" s="67">
        <v>79.3</v>
      </c>
      <c r="C26" s="67">
        <v>79.8</v>
      </c>
      <c r="D26" s="67">
        <v>79.8</v>
      </c>
      <c r="E26" s="67">
        <v>79.7</v>
      </c>
      <c r="F26" s="67">
        <v>80.400000000000006</v>
      </c>
      <c r="G26" s="67">
        <v>80.3</v>
      </c>
      <c r="H26" s="67">
        <v>81.099999999999994</v>
      </c>
      <c r="I26" s="67">
        <v>81.099999999999994</v>
      </c>
      <c r="J26" s="67">
        <v>81.5</v>
      </c>
      <c r="K26" s="67">
        <v>81.900000000000006</v>
      </c>
      <c r="L26" s="73">
        <v>82.4</v>
      </c>
      <c r="M26" s="67">
        <v>82.6</v>
      </c>
      <c r="N26" s="67">
        <v>82.5</v>
      </c>
      <c r="O26" s="67">
        <v>83.2</v>
      </c>
      <c r="P26" s="67">
        <v>83.3</v>
      </c>
      <c r="Q26" s="67">
        <v>83</v>
      </c>
      <c r="R26" s="67">
        <v>83.5</v>
      </c>
      <c r="S26" s="67">
        <v>83.4</v>
      </c>
      <c r="T26" s="67">
        <v>83.5</v>
      </c>
      <c r="U26" s="67">
        <v>84</v>
      </c>
      <c r="V26" s="73">
        <v>82.4</v>
      </c>
      <c r="W26" s="149">
        <f t="shared" si="3"/>
        <v>0.20999999999999944</v>
      </c>
      <c r="X26" s="160"/>
      <c r="Y26" s="149">
        <f t="shared" si="4"/>
        <v>1</v>
      </c>
      <c r="AA26" s="156">
        <f t="shared" si="5"/>
        <v>-1.5999999999999943</v>
      </c>
    </row>
    <row r="27" spans="1:27" x14ac:dyDescent="0.2">
      <c r="A27" s="65" t="s">
        <v>19</v>
      </c>
      <c r="B27" s="67">
        <v>79.2</v>
      </c>
      <c r="C27" s="67">
        <v>79.3</v>
      </c>
      <c r="D27" s="67">
        <v>79.400000000000006</v>
      </c>
      <c r="E27" s="67">
        <v>79.3</v>
      </c>
      <c r="F27" s="67">
        <v>80.3</v>
      </c>
      <c r="G27" s="67">
        <v>80.3</v>
      </c>
      <c r="H27" s="67">
        <v>80.900000000000006</v>
      </c>
      <c r="I27" s="67">
        <v>81.3</v>
      </c>
      <c r="J27" s="67">
        <v>81.400000000000006</v>
      </c>
      <c r="K27" s="67">
        <v>81.5</v>
      </c>
      <c r="L27" s="73">
        <v>81.8</v>
      </c>
      <c r="M27" s="67">
        <v>82.3</v>
      </c>
      <c r="N27" s="67">
        <v>82.1</v>
      </c>
      <c r="O27" s="67">
        <v>82.4</v>
      </c>
      <c r="P27" s="67">
        <v>82.9</v>
      </c>
      <c r="Q27" s="67">
        <v>82.4</v>
      </c>
      <c r="R27" s="67">
        <v>82.7</v>
      </c>
      <c r="S27" s="67">
        <v>82.7</v>
      </c>
      <c r="T27" s="67">
        <v>82.8</v>
      </c>
      <c r="U27" s="67">
        <v>83</v>
      </c>
      <c r="V27" s="73">
        <v>82.3</v>
      </c>
      <c r="W27" s="149">
        <f t="shared" si="3"/>
        <v>0.15</v>
      </c>
      <c r="X27" s="160"/>
      <c r="Y27" s="149">
        <f t="shared" si="4"/>
        <v>4</v>
      </c>
      <c r="AA27" s="156">
        <f t="shared" si="5"/>
        <v>-0.70000000000000284</v>
      </c>
    </row>
    <row r="28" spans="1:27" x14ac:dyDescent="0.2">
      <c r="A28" s="65" t="s">
        <v>85</v>
      </c>
      <c r="B28" s="66" t="s">
        <v>80</v>
      </c>
      <c r="C28" s="67">
        <v>74.599999999999994</v>
      </c>
      <c r="D28" s="67">
        <v>74.7</v>
      </c>
      <c r="E28" s="67">
        <v>74.599999999999994</v>
      </c>
      <c r="F28" s="67">
        <v>75.400000000000006</v>
      </c>
      <c r="G28" s="67">
        <v>75.3</v>
      </c>
      <c r="H28" s="67">
        <v>75.900000000000006</v>
      </c>
      <c r="I28" s="67">
        <v>75.8</v>
      </c>
      <c r="J28" s="67">
        <v>76</v>
      </c>
      <c r="K28" s="67">
        <v>76.3</v>
      </c>
      <c r="L28" s="73">
        <v>76.7</v>
      </c>
      <c r="M28" s="67">
        <v>77.2</v>
      </c>
      <c r="N28" s="67">
        <v>77.3</v>
      </c>
      <c r="O28" s="67">
        <v>77.8</v>
      </c>
      <c r="P28" s="67">
        <v>77.900000000000006</v>
      </c>
      <c r="Q28" s="67">
        <v>77.5</v>
      </c>
      <c r="R28" s="67">
        <v>78.2</v>
      </c>
      <c r="S28" s="67">
        <v>78</v>
      </c>
      <c r="T28" s="67">
        <v>78.2</v>
      </c>
      <c r="U28" s="67">
        <v>78.599999999999994</v>
      </c>
      <c r="V28" s="73">
        <v>77.8</v>
      </c>
      <c r="W28" s="149">
        <f t="shared" si="3"/>
        <v>0.2299999999999997</v>
      </c>
      <c r="X28" s="160"/>
      <c r="Y28" s="149">
        <f t="shared" si="4"/>
        <v>20</v>
      </c>
      <c r="AA28" s="156">
        <f t="shared" si="5"/>
        <v>-0.79999999999999716</v>
      </c>
    </row>
    <row r="29" spans="1:27" x14ac:dyDescent="0.2">
      <c r="A29" s="65" t="s">
        <v>27</v>
      </c>
      <c r="B29" s="67">
        <v>79.900000000000006</v>
      </c>
      <c r="C29" s="67">
        <v>80.3</v>
      </c>
      <c r="D29" s="67">
        <v>80.400000000000006</v>
      </c>
      <c r="E29" s="67">
        <v>80.099999999999994</v>
      </c>
      <c r="F29" s="67">
        <v>80.900000000000006</v>
      </c>
      <c r="G29" s="67">
        <v>80.900000000000006</v>
      </c>
      <c r="H29" s="67">
        <v>81.400000000000006</v>
      </c>
      <c r="I29" s="67">
        <v>81.599999999999994</v>
      </c>
      <c r="J29" s="67">
        <v>81.7</v>
      </c>
      <c r="K29" s="67">
        <v>81.8</v>
      </c>
      <c r="L29" s="73">
        <v>82.2</v>
      </c>
      <c r="M29" s="67">
        <v>82.4</v>
      </c>
      <c r="N29" s="67">
        <v>82.4</v>
      </c>
      <c r="O29" s="67">
        <v>82.9</v>
      </c>
      <c r="P29" s="67">
        <v>83.2</v>
      </c>
      <c r="Q29" s="67">
        <v>82.7</v>
      </c>
      <c r="R29" s="67">
        <v>83.4</v>
      </c>
      <c r="S29" s="67">
        <v>83.1</v>
      </c>
      <c r="T29" s="67">
        <v>83.4</v>
      </c>
      <c r="U29" s="67">
        <v>83.6</v>
      </c>
      <c r="V29" s="73">
        <v>82.4</v>
      </c>
      <c r="W29" s="149">
        <f t="shared" si="3"/>
        <v>0.17999999999999972</v>
      </c>
      <c r="X29" s="160"/>
      <c r="Y29" s="149">
        <f t="shared" si="4"/>
        <v>2</v>
      </c>
      <c r="AA29" s="156">
        <f t="shared" si="5"/>
        <v>-1.1999999999999886</v>
      </c>
    </row>
    <row r="30" spans="1:27" x14ac:dyDescent="0.2">
      <c r="A30" s="65" t="s">
        <v>86</v>
      </c>
      <c r="B30" s="67">
        <v>77.7</v>
      </c>
      <c r="C30" s="67">
        <v>79</v>
      </c>
      <c r="D30" s="67">
        <v>78.7</v>
      </c>
      <c r="E30" s="67">
        <v>79</v>
      </c>
      <c r="F30" s="67">
        <v>79.099999999999994</v>
      </c>
      <c r="G30" s="67">
        <v>78.7</v>
      </c>
      <c r="H30" s="67">
        <v>80.099999999999994</v>
      </c>
      <c r="I30" s="67">
        <v>79.8</v>
      </c>
      <c r="J30" s="67">
        <v>80.599999999999994</v>
      </c>
      <c r="K30" s="67">
        <v>81</v>
      </c>
      <c r="L30" s="73">
        <v>81.5</v>
      </c>
      <c r="M30" s="67">
        <v>81.2</v>
      </c>
      <c r="N30" s="67">
        <v>81.099999999999994</v>
      </c>
      <c r="O30" s="67">
        <v>82.5</v>
      </c>
      <c r="P30" s="67">
        <v>82.3</v>
      </c>
      <c r="Q30" s="67">
        <v>81.8</v>
      </c>
      <c r="R30" s="67">
        <v>82.7</v>
      </c>
      <c r="S30" s="67">
        <v>82.2</v>
      </c>
      <c r="T30" s="67">
        <v>82.9</v>
      </c>
      <c r="U30" s="67">
        <v>82.3</v>
      </c>
      <c r="V30" s="73">
        <v>82.3</v>
      </c>
      <c r="W30" s="149">
        <f t="shared" si="3"/>
        <v>0.12999999999999973</v>
      </c>
      <c r="X30" s="160"/>
      <c r="Y30" s="149">
        <f t="shared" si="4"/>
        <v>8</v>
      </c>
      <c r="AA30" s="156">
        <f t="shared" si="5"/>
        <v>0</v>
      </c>
    </row>
    <row r="31" spans="1:27" x14ac:dyDescent="0.2">
      <c r="A31" s="65" t="s">
        <v>30</v>
      </c>
      <c r="B31" s="66" t="s">
        <v>80</v>
      </c>
      <c r="C31" s="66" t="s">
        <v>80</v>
      </c>
      <c r="D31" s="67">
        <v>70.2</v>
      </c>
      <c r="E31" s="67">
        <v>70.599999999999994</v>
      </c>
      <c r="F31" s="67">
        <v>70.900000000000006</v>
      </c>
      <c r="G31" s="67">
        <v>70.599999999999994</v>
      </c>
      <c r="H31" s="67">
        <v>70.599999999999994</v>
      </c>
      <c r="I31" s="67">
        <v>70.8</v>
      </c>
      <c r="J31" s="67">
        <v>72.099999999999994</v>
      </c>
      <c r="K31" s="67">
        <v>72.8</v>
      </c>
      <c r="L31" s="73">
        <v>73.099999999999994</v>
      </c>
      <c r="M31" s="67">
        <v>73.900000000000006</v>
      </c>
      <c r="N31" s="67">
        <v>74.099999999999994</v>
      </c>
      <c r="O31" s="67">
        <v>74.3</v>
      </c>
      <c r="P31" s="67">
        <v>74.5</v>
      </c>
      <c r="Q31" s="67">
        <v>74.8</v>
      </c>
      <c r="R31" s="67">
        <v>74.900000000000006</v>
      </c>
      <c r="S31" s="67">
        <v>74.900000000000006</v>
      </c>
      <c r="T31" s="67">
        <v>75.099999999999994</v>
      </c>
      <c r="U31" s="67">
        <v>75.7</v>
      </c>
      <c r="V31" s="73">
        <v>75.7</v>
      </c>
      <c r="W31" s="149">
        <f t="shared" si="3"/>
        <v>0.29000000000000059</v>
      </c>
      <c r="X31" s="160"/>
      <c r="Y31" s="149">
        <f t="shared" si="4"/>
        <v>25</v>
      </c>
      <c r="AA31" s="156">
        <f t="shared" si="5"/>
        <v>0</v>
      </c>
    </row>
    <row r="32" spans="1:27" x14ac:dyDescent="0.2">
      <c r="A32" s="65" t="s">
        <v>31</v>
      </c>
      <c r="B32" s="67">
        <v>72.099999999999994</v>
      </c>
      <c r="C32" s="67">
        <v>71.599999999999994</v>
      </c>
      <c r="D32" s="67">
        <v>71.8</v>
      </c>
      <c r="E32" s="67">
        <v>72</v>
      </c>
      <c r="F32" s="67">
        <v>72</v>
      </c>
      <c r="G32" s="67">
        <v>71.2</v>
      </c>
      <c r="H32" s="67">
        <v>71</v>
      </c>
      <c r="I32" s="67">
        <v>70.7</v>
      </c>
      <c r="J32" s="67">
        <v>71.7</v>
      </c>
      <c r="K32" s="67">
        <v>72.900000000000006</v>
      </c>
      <c r="L32" s="73">
        <v>73.3</v>
      </c>
      <c r="M32" s="67">
        <v>73.7</v>
      </c>
      <c r="N32" s="67">
        <v>74.099999999999994</v>
      </c>
      <c r="O32" s="67">
        <v>74.099999999999994</v>
      </c>
      <c r="P32" s="67">
        <v>74.7</v>
      </c>
      <c r="Q32" s="67">
        <v>74.599999999999994</v>
      </c>
      <c r="R32" s="67">
        <v>74.900000000000006</v>
      </c>
      <c r="S32" s="67">
        <v>75.8</v>
      </c>
      <c r="T32" s="67">
        <v>76</v>
      </c>
      <c r="U32" s="67">
        <v>76.5</v>
      </c>
      <c r="V32" s="73">
        <v>75.099999999999994</v>
      </c>
      <c r="W32" s="149">
        <f t="shared" si="3"/>
        <v>0.35999999999999943</v>
      </c>
      <c r="X32" s="160"/>
      <c r="Y32" s="149">
        <f t="shared" si="4"/>
        <v>23</v>
      </c>
      <c r="AA32" s="156">
        <f t="shared" si="5"/>
        <v>-1.4000000000000057</v>
      </c>
    </row>
    <row r="33" spans="1:29" x14ac:dyDescent="0.2">
      <c r="A33" s="65" t="s">
        <v>32</v>
      </c>
      <c r="B33" s="67">
        <v>78</v>
      </c>
      <c r="C33" s="67">
        <v>78</v>
      </c>
      <c r="D33" s="67">
        <v>78.099999999999994</v>
      </c>
      <c r="E33" s="67">
        <v>77.900000000000006</v>
      </c>
      <c r="F33" s="67">
        <v>79.2</v>
      </c>
      <c r="G33" s="67">
        <v>79.599999999999994</v>
      </c>
      <c r="H33" s="67">
        <v>79.400000000000006</v>
      </c>
      <c r="I33" s="67">
        <v>79.5</v>
      </c>
      <c r="J33" s="67">
        <v>80.7</v>
      </c>
      <c r="K33" s="67">
        <v>80.8</v>
      </c>
      <c r="L33" s="73">
        <v>80.8</v>
      </c>
      <c r="M33" s="67">
        <v>81.099999999999994</v>
      </c>
      <c r="N33" s="67">
        <v>81.5</v>
      </c>
      <c r="O33" s="67">
        <v>81.900000000000006</v>
      </c>
      <c r="P33" s="67">
        <v>82.3</v>
      </c>
      <c r="Q33" s="67">
        <v>82.4</v>
      </c>
      <c r="R33" s="67">
        <v>82.7</v>
      </c>
      <c r="S33" s="67">
        <v>82.1</v>
      </c>
      <c r="T33" s="67">
        <v>82.3</v>
      </c>
      <c r="U33" s="67">
        <v>82.7</v>
      </c>
      <c r="V33" s="73">
        <v>81.8</v>
      </c>
      <c r="W33" s="149">
        <f t="shared" si="3"/>
        <v>0.19000000000000056</v>
      </c>
      <c r="X33" s="160"/>
      <c r="Y33" s="149">
        <f t="shared" si="4"/>
        <v>7</v>
      </c>
      <c r="AA33" s="156">
        <f t="shared" si="5"/>
        <v>-0.90000000000000568</v>
      </c>
    </row>
    <row r="34" spans="1:29" x14ac:dyDescent="0.2">
      <c r="A34" s="65" t="s">
        <v>23</v>
      </c>
      <c r="B34" s="67">
        <v>71.900000000000006</v>
      </c>
      <c r="C34" s="67">
        <v>72.5</v>
      </c>
      <c r="D34" s="67">
        <v>72.599999999999994</v>
      </c>
      <c r="E34" s="67">
        <v>72.599999999999994</v>
      </c>
      <c r="F34" s="67">
        <v>73</v>
      </c>
      <c r="G34" s="67">
        <v>73</v>
      </c>
      <c r="H34" s="67">
        <v>73.5</v>
      </c>
      <c r="I34" s="67">
        <v>73.599999999999994</v>
      </c>
      <c r="J34" s="67">
        <v>74.2</v>
      </c>
      <c r="K34" s="67">
        <v>74.400000000000006</v>
      </c>
      <c r="L34" s="73">
        <v>74.7</v>
      </c>
      <c r="M34" s="67">
        <v>75.099999999999994</v>
      </c>
      <c r="N34" s="67">
        <v>75.3</v>
      </c>
      <c r="O34" s="67">
        <v>75.8</v>
      </c>
      <c r="P34" s="67">
        <v>76</v>
      </c>
      <c r="Q34" s="67">
        <v>75.7</v>
      </c>
      <c r="R34" s="67">
        <v>76.2</v>
      </c>
      <c r="S34" s="67">
        <v>76</v>
      </c>
      <c r="T34" s="67">
        <v>76.2</v>
      </c>
      <c r="U34" s="67">
        <v>76.5</v>
      </c>
      <c r="V34" s="73">
        <v>75.7</v>
      </c>
      <c r="W34" s="149">
        <f t="shared" si="3"/>
        <v>0.20999999999999944</v>
      </c>
      <c r="X34" s="160"/>
      <c r="Y34" s="149">
        <f t="shared" si="4"/>
        <v>23</v>
      </c>
      <c r="AA34" s="156">
        <f t="shared" si="5"/>
        <v>-0.79999999999999716</v>
      </c>
    </row>
    <row r="35" spans="1:29" x14ac:dyDescent="0.2">
      <c r="A35" s="65" t="s">
        <v>87</v>
      </c>
      <c r="B35" s="67">
        <v>78.5</v>
      </c>
      <c r="C35" s="67">
        <v>78.900000000000006</v>
      </c>
      <c r="D35" s="67">
        <v>78.8</v>
      </c>
      <c r="E35" s="67">
        <v>78.7</v>
      </c>
      <c r="F35" s="67">
        <v>79.400000000000006</v>
      </c>
      <c r="G35" s="67">
        <v>79.400000000000006</v>
      </c>
      <c r="H35" s="67">
        <v>79.5</v>
      </c>
      <c r="I35" s="67">
        <v>79.900000000000006</v>
      </c>
      <c r="J35" s="67">
        <v>79.7</v>
      </c>
      <c r="K35" s="67">
        <v>80.400000000000006</v>
      </c>
      <c r="L35" s="73">
        <v>81.5</v>
      </c>
      <c r="M35" s="67">
        <v>80.900000000000006</v>
      </c>
      <c r="N35" s="67">
        <v>80.900000000000006</v>
      </c>
      <c r="O35" s="67">
        <v>81.900000000000006</v>
      </c>
      <c r="P35" s="67">
        <v>82.1</v>
      </c>
      <c r="Q35" s="67">
        <v>82</v>
      </c>
      <c r="R35" s="67">
        <v>82.6</v>
      </c>
      <c r="S35" s="67">
        <v>82.4</v>
      </c>
      <c r="T35" s="67">
        <v>82.5</v>
      </c>
      <c r="U35" s="67">
        <v>82.9</v>
      </c>
      <c r="V35" s="73">
        <v>82.6</v>
      </c>
      <c r="W35" s="149">
        <f t="shared" si="3"/>
        <v>0.25</v>
      </c>
      <c r="X35" s="160"/>
      <c r="Y35" s="149">
        <f t="shared" si="4"/>
        <v>5</v>
      </c>
      <c r="AA35" s="156">
        <f t="shared" si="5"/>
        <v>-0.30000000000001137</v>
      </c>
    </row>
    <row r="36" spans="1:29" x14ac:dyDescent="0.2">
      <c r="A36" s="65" t="s">
        <v>34</v>
      </c>
      <c r="B36" s="67">
        <v>78.2</v>
      </c>
      <c r="C36" s="67">
        <v>78.400000000000006</v>
      </c>
      <c r="D36" s="67">
        <v>78.5</v>
      </c>
      <c r="E36" s="67">
        <v>78.7</v>
      </c>
      <c r="F36" s="67">
        <v>79.3</v>
      </c>
      <c r="G36" s="67">
        <v>79.599999999999994</v>
      </c>
      <c r="H36" s="67">
        <v>80</v>
      </c>
      <c r="I36" s="67">
        <v>80.400000000000006</v>
      </c>
      <c r="J36" s="67">
        <v>80.5</v>
      </c>
      <c r="K36" s="67">
        <v>80.900000000000006</v>
      </c>
      <c r="L36" s="73">
        <v>81</v>
      </c>
      <c r="M36" s="67">
        <v>81.3</v>
      </c>
      <c r="N36" s="67">
        <v>81.2</v>
      </c>
      <c r="O36" s="67">
        <v>81.400000000000006</v>
      </c>
      <c r="P36" s="67">
        <v>81.8</v>
      </c>
      <c r="Q36" s="67">
        <v>81.599999999999994</v>
      </c>
      <c r="R36" s="67">
        <v>81.7</v>
      </c>
      <c r="S36" s="67">
        <v>81.8</v>
      </c>
      <c r="T36" s="67">
        <v>81.900000000000006</v>
      </c>
      <c r="U36" s="67">
        <v>82.2</v>
      </c>
      <c r="V36" s="73">
        <v>81.5</v>
      </c>
      <c r="W36" s="149">
        <f t="shared" si="3"/>
        <v>0.12999999999999973</v>
      </c>
      <c r="X36" s="160"/>
      <c r="Y36" s="149">
        <f t="shared" si="4"/>
        <v>9</v>
      </c>
      <c r="AA36" s="156">
        <f t="shared" si="5"/>
        <v>-0.70000000000000284</v>
      </c>
    </row>
    <row r="37" spans="1:29" x14ac:dyDescent="0.2">
      <c r="A37" s="65" t="s">
        <v>6</v>
      </c>
      <c r="B37" s="67">
        <v>78.3</v>
      </c>
      <c r="C37" s="67">
        <v>78.8</v>
      </c>
      <c r="D37" s="67">
        <v>78.900000000000006</v>
      </c>
      <c r="E37" s="67">
        <v>78.8</v>
      </c>
      <c r="F37" s="67">
        <v>79.3</v>
      </c>
      <c r="G37" s="67">
        <v>79.5</v>
      </c>
      <c r="H37" s="67">
        <v>80.099999999999994</v>
      </c>
      <c r="I37" s="67">
        <v>80.3</v>
      </c>
      <c r="J37" s="67">
        <v>80.599999999999994</v>
      </c>
      <c r="K37" s="67">
        <v>80.5</v>
      </c>
      <c r="L37" s="73">
        <v>80.7</v>
      </c>
      <c r="M37" s="67">
        <v>81.099999999999994</v>
      </c>
      <c r="N37" s="67">
        <v>81.099999999999994</v>
      </c>
      <c r="O37" s="67">
        <v>81.3</v>
      </c>
      <c r="P37" s="67">
        <v>81.599999999999994</v>
      </c>
      <c r="Q37" s="67">
        <v>81.3</v>
      </c>
      <c r="R37" s="67">
        <v>81.8</v>
      </c>
      <c r="S37" s="67">
        <v>81.7</v>
      </c>
      <c r="T37" s="67">
        <v>81.8</v>
      </c>
      <c r="U37" s="67">
        <v>82</v>
      </c>
      <c r="V37" s="73">
        <v>81.3</v>
      </c>
      <c r="W37" s="149">
        <f t="shared" si="3"/>
        <v>0.15</v>
      </c>
      <c r="X37" s="160"/>
      <c r="Y37" s="149">
        <f t="shared" si="4"/>
        <v>12</v>
      </c>
      <c r="AA37" s="156">
        <f t="shared" si="5"/>
        <v>-0.70000000000000284</v>
      </c>
    </row>
    <row r="38" spans="1:29" x14ac:dyDescent="0.2">
      <c r="A38" s="65" t="s">
        <v>37</v>
      </c>
      <c r="B38" s="67">
        <v>73.8</v>
      </c>
      <c r="C38" s="67">
        <v>74.2</v>
      </c>
      <c r="D38" s="67">
        <v>74.5</v>
      </c>
      <c r="E38" s="67">
        <v>74.7</v>
      </c>
      <c r="F38" s="67">
        <v>74.900000000000006</v>
      </c>
      <c r="G38" s="67">
        <v>75</v>
      </c>
      <c r="H38" s="67">
        <v>75.3</v>
      </c>
      <c r="I38" s="67">
        <v>75.400000000000006</v>
      </c>
      <c r="J38" s="67">
        <v>75.599999999999994</v>
      </c>
      <c r="K38" s="67">
        <v>75.900000000000006</v>
      </c>
      <c r="L38" s="73">
        <v>76.400000000000006</v>
      </c>
      <c r="M38" s="67">
        <v>76.8</v>
      </c>
      <c r="N38" s="67">
        <v>76.900000000000006</v>
      </c>
      <c r="O38" s="67">
        <v>77.099999999999994</v>
      </c>
      <c r="P38" s="67">
        <v>77.8</v>
      </c>
      <c r="Q38" s="67">
        <v>77.5</v>
      </c>
      <c r="R38" s="67">
        <v>78</v>
      </c>
      <c r="S38" s="67">
        <v>77.8</v>
      </c>
      <c r="T38" s="67">
        <v>77.7</v>
      </c>
      <c r="U38" s="67">
        <v>78</v>
      </c>
      <c r="V38" s="73">
        <v>76.599999999999994</v>
      </c>
      <c r="W38" s="149">
        <f t="shared" si="3"/>
        <v>0.20999999999999944</v>
      </c>
      <c r="X38" s="160"/>
      <c r="Y38" s="149">
        <f t="shared" si="4"/>
        <v>21</v>
      </c>
      <c r="AA38" s="156">
        <f t="shared" si="5"/>
        <v>-1.4000000000000057</v>
      </c>
    </row>
    <row r="39" spans="1:29" x14ac:dyDescent="0.2">
      <c r="A39" s="65" t="s">
        <v>38</v>
      </c>
      <c r="B39" s="67">
        <v>76.8</v>
      </c>
      <c r="C39" s="67">
        <v>77.2</v>
      </c>
      <c r="D39" s="67">
        <v>77.400000000000006</v>
      </c>
      <c r="E39" s="67">
        <v>77.5</v>
      </c>
      <c r="F39" s="67">
        <v>78.400000000000006</v>
      </c>
      <c r="G39" s="67">
        <v>78.2</v>
      </c>
      <c r="H39" s="67">
        <v>79</v>
      </c>
      <c r="I39" s="67">
        <v>79.3</v>
      </c>
      <c r="J39" s="67">
        <v>79.5</v>
      </c>
      <c r="K39" s="67">
        <v>79.7</v>
      </c>
      <c r="L39" s="73">
        <v>80.099999999999994</v>
      </c>
      <c r="M39" s="67">
        <v>80.7</v>
      </c>
      <c r="N39" s="67">
        <v>80.599999999999994</v>
      </c>
      <c r="O39" s="67">
        <v>80.900000000000006</v>
      </c>
      <c r="P39" s="67">
        <v>81.3</v>
      </c>
      <c r="Q39" s="67">
        <v>81.3</v>
      </c>
      <c r="R39" s="67">
        <v>81.3</v>
      </c>
      <c r="S39" s="67">
        <v>81.599999999999994</v>
      </c>
      <c r="T39" s="67">
        <v>81.5</v>
      </c>
      <c r="U39" s="67">
        <v>81.900000000000006</v>
      </c>
      <c r="V39" s="73">
        <v>81.099999999999994</v>
      </c>
      <c r="W39" s="149">
        <f t="shared" si="3"/>
        <v>0.22000000000000028</v>
      </c>
      <c r="X39" s="160"/>
      <c r="Y39" s="149">
        <f t="shared" si="4"/>
        <v>13</v>
      </c>
      <c r="AA39" s="156">
        <f t="shared" si="5"/>
        <v>-0.80000000000001137</v>
      </c>
    </row>
    <row r="40" spans="1:29" x14ac:dyDescent="0.2">
      <c r="A40" s="65" t="s">
        <v>88</v>
      </c>
      <c r="B40" s="67">
        <v>71.2</v>
      </c>
      <c r="C40" s="67">
        <v>71.099999999999994</v>
      </c>
      <c r="D40" s="67">
        <v>70.900000000000006</v>
      </c>
      <c r="E40" s="67">
        <v>71</v>
      </c>
      <c r="F40" s="67">
        <v>71.400000000000006</v>
      </c>
      <c r="G40" s="67">
        <v>71.900000000000006</v>
      </c>
      <c r="H40" s="67">
        <v>72.5</v>
      </c>
      <c r="I40" s="67">
        <v>73.099999999999994</v>
      </c>
      <c r="J40" s="67">
        <v>73.5</v>
      </c>
      <c r="K40" s="67">
        <v>73.7</v>
      </c>
      <c r="L40" s="73">
        <v>73.7</v>
      </c>
      <c r="M40" s="67">
        <v>74.400000000000006</v>
      </c>
      <c r="N40" s="67">
        <v>74.400000000000006</v>
      </c>
      <c r="O40" s="67">
        <v>75.099999999999994</v>
      </c>
      <c r="P40" s="67">
        <v>75</v>
      </c>
      <c r="Q40" s="67">
        <v>74.900000000000006</v>
      </c>
      <c r="R40" s="67">
        <v>75.2</v>
      </c>
      <c r="S40" s="67">
        <v>75.2</v>
      </c>
      <c r="T40" s="67">
        <v>75.3</v>
      </c>
      <c r="U40" s="67">
        <v>75.599999999999994</v>
      </c>
      <c r="V40" s="73">
        <v>74.2</v>
      </c>
      <c r="W40" s="149">
        <f t="shared" si="3"/>
        <v>0.18999999999999914</v>
      </c>
      <c r="X40" s="160"/>
      <c r="Y40" s="149">
        <f t="shared" si="4"/>
        <v>26</v>
      </c>
      <c r="AA40" s="156">
        <f t="shared" si="5"/>
        <v>-1.3999999999999915</v>
      </c>
    </row>
    <row r="41" spans="1:29" x14ac:dyDescent="0.2">
      <c r="A41" s="65" t="s">
        <v>40</v>
      </c>
      <c r="B41" s="67">
        <v>76.2</v>
      </c>
      <c r="C41" s="67">
        <v>76.400000000000006</v>
      </c>
      <c r="D41" s="67">
        <v>76.599999999999994</v>
      </c>
      <c r="E41" s="67">
        <v>76.400000000000006</v>
      </c>
      <c r="F41" s="67">
        <v>77.2</v>
      </c>
      <c r="G41" s="67">
        <v>77.5</v>
      </c>
      <c r="H41" s="67">
        <v>78.3</v>
      </c>
      <c r="I41" s="67">
        <v>78.400000000000006</v>
      </c>
      <c r="J41" s="67">
        <v>79.099999999999994</v>
      </c>
      <c r="K41" s="67">
        <v>79.400000000000006</v>
      </c>
      <c r="L41" s="73">
        <v>79.8</v>
      </c>
      <c r="M41" s="67">
        <v>80.099999999999994</v>
      </c>
      <c r="N41" s="67">
        <v>80.3</v>
      </c>
      <c r="O41" s="67">
        <v>80.5</v>
      </c>
      <c r="P41" s="67">
        <v>81.2</v>
      </c>
      <c r="Q41" s="67">
        <v>80.900000000000006</v>
      </c>
      <c r="R41" s="67">
        <v>81.2</v>
      </c>
      <c r="S41" s="67">
        <v>81.2</v>
      </c>
      <c r="T41" s="67">
        <v>81.5</v>
      </c>
      <c r="U41" s="67">
        <v>81.599999999999994</v>
      </c>
      <c r="V41" s="73">
        <v>80.599999999999994</v>
      </c>
      <c r="W41" s="149">
        <f t="shared" si="3"/>
        <v>0.21999999999999886</v>
      </c>
      <c r="X41" s="160"/>
      <c r="Y41" s="149">
        <f t="shared" si="4"/>
        <v>15</v>
      </c>
      <c r="AA41" s="156">
        <f t="shared" si="5"/>
        <v>-1</v>
      </c>
    </row>
    <row r="42" spans="1:29" x14ac:dyDescent="0.2">
      <c r="A42" s="69" t="s">
        <v>89</v>
      </c>
      <c r="B42" s="70">
        <v>73.3</v>
      </c>
      <c r="C42" s="70">
        <v>73.599999999999994</v>
      </c>
      <c r="D42" s="70">
        <v>73.8</v>
      </c>
      <c r="E42" s="70">
        <v>73.8</v>
      </c>
      <c r="F42" s="70">
        <v>74.2</v>
      </c>
      <c r="G42" s="70">
        <v>74.099999999999994</v>
      </c>
      <c r="H42" s="70">
        <v>74.5</v>
      </c>
      <c r="I42" s="70">
        <v>74.599999999999994</v>
      </c>
      <c r="J42" s="70">
        <v>74.900000000000006</v>
      </c>
      <c r="K42" s="70">
        <v>75.3</v>
      </c>
      <c r="L42" s="70">
        <v>75.599999999999994</v>
      </c>
      <c r="M42" s="70">
        <v>76.099999999999994</v>
      </c>
      <c r="N42" s="70">
        <v>76.3</v>
      </c>
      <c r="O42" s="70">
        <v>76.599999999999994</v>
      </c>
      <c r="P42" s="70">
        <v>77</v>
      </c>
      <c r="Q42" s="70">
        <v>76.7</v>
      </c>
      <c r="R42" s="70">
        <v>77.3</v>
      </c>
      <c r="S42" s="70">
        <v>77.3</v>
      </c>
      <c r="T42" s="70">
        <v>77.400000000000006</v>
      </c>
      <c r="U42" s="70">
        <v>77.8</v>
      </c>
      <c r="V42" s="70">
        <v>76.900000000000006</v>
      </c>
      <c r="W42" s="149">
        <f t="shared" si="3"/>
        <v>0.25</v>
      </c>
      <c r="X42" s="160"/>
      <c r="Y42" s="149">
        <f t="shared" si="4"/>
        <v>22</v>
      </c>
      <c r="AA42" s="156">
        <f t="shared" si="5"/>
        <v>-0.89999999999999147</v>
      </c>
    </row>
    <row r="43" spans="1:29" x14ac:dyDescent="0.2">
      <c r="A43" s="65" t="s">
        <v>18</v>
      </c>
      <c r="B43" s="67">
        <v>77.8</v>
      </c>
      <c r="C43" s="67">
        <v>78.2</v>
      </c>
      <c r="D43" s="67">
        <v>78.3</v>
      </c>
      <c r="E43" s="67">
        <v>78.599999999999994</v>
      </c>
      <c r="F43" s="67">
        <v>79</v>
      </c>
      <c r="G43" s="67">
        <v>79.099999999999994</v>
      </c>
      <c r="H43" s="67">
        <v>79.5</v>
      </c>
      <c r="I43" s="67">
        <v>79.599999999999994</v>
      </c>
      <c r="J43" s="67">
        <v>79.900000000000006</v>
      </c>
      <c r="K43" s="67">
        <v>80.099999999999994</v>
      </c>
      <c r="L43" s="73">
        <v>80.2</v>
      </c>
      <c r="M43" s="67">
        <v>80.599999999999994</v>
      </c>
      <c r="N43" s="67">
        <v>80.7</v>
      </c>
      <c r="O43" s="67">
        <v>81.099999999999994</v>
      </c>
      <c r="P43" s="67">
        <v>81.3</v>
      </c>
      <c r="Q43" s="67">
        <v>81.599999999999994</v>
      </c>
      <c r="R43" s="67">
        <v>81.5</v>
      </c>
      <c r="S43" s="67">
        <v>81.7</v>
      </c>
      <c r="T43" s="67">
        <v>81.8</v>
      </c>
      <c r="U43" s="67">
        <v>82.1</v>
      </c>
      <c r="V43" s="73">
        <v>82.2</v>
      </c>
      <c r="W43" s="149">
        <f t="shared" si="3"/>
        <v>0.2</v>
      </c>
      <c r="X43" s="160"/>
      <c r="Y43" s="149">
        <f t="shared" si="4"/>
        <v>10</v>
      </c>
      <c r="AA43" s="156">
        <f t="shared" si="5"/>
        <v>0.10000000000000853</v>
      </c>
    </row>
    <row r="44" spans="1:29" x14ac:dyDescent="0.2">
      <c r="A44" s="65" t="s">
        <v>42</v>
      </c>
      <c r="B44" s="67">
        <v>79.8</v>
      </c>
      <c r="C44" s="67">
        <v>79.900000000000006</v>
      </c>
      <c r="D44" s="67">
        <v>80</v>
      </c>
      <c r="E44" s="67">
        <v>80.3</v>
      </c>
      <c r="F44" s="67">
        <v>80.7</v>
      </c>
      <c r="G44" s="67">
        <v>80.7</v>
      </c>
      <c r="H44" s="67">
        <v>81</v>
      </c>
      <c r="I44" s="67">
        <v>81.099999999999994</v>
      </c>
      <c r="J44" s="67">
        <v>81.3</v>
      </c>
      <c r="K44" s="67">
        <v>81.5</v>
      </c>
      <c r="L44" s="73">
        <v>81.599999999999994</v>
      </c>
      <c r="M44" s="67">
        <v>81.900000000000006</v>
      </c>
      <c r="N44" s="67">
        <v>81.8</v>
      </c>
      <c r="O44" s="67">
        <v>82</v>
      </c>
      <c r="P44" s="67">
        <v>82.3</v>
      </c>
      <c r="Q44" s="67">
        <v>82.2</v>
      </c>
      <c r="R44" s="67">
        <v>82.4</v>
      </c>
      <c r="S44" s="67">
        <v>82.5</v>
      </c>
      <c r="T44" s="67">
        <v>82.6</v>
      </c>
      <c r="U44" s="67">
        <v>83.2</v>
      </c>
      <c r="V44" s="455">
        <v>82.4</v>
      </c>
      <c r="W44" s="149">
        <f t="shared" si="3"/>
        <v>0.17000000000000029</v>
      </c>
      <c r="X44" s="160"/>
      <c r="Y44" s="157">
        <f t="shared" si="4"/>
        <v>3</v>
      </c>
      <c r="AA44" s="156">
        <f t="shared" si="5"/>
        <v>-0.79999999999999716</v>
      </c>
    </row>
    <row r="45" spans="1:29" x14ac:dyDescent="0.2">
      <c r="A45" s="295" t="s">
        <v>433</v>
      </c>
      <c r="B45" s="452">
        <f>AVERAGE(B18:B44)</f>
        <v>76.324000000000012</v>
      </c>
      <c r="C45" s="452">
        <f t="shared" ref="C45:W45" si="6">AVERAGE(C18:C44)</f>
        <v>76.534615384615392</v>
      </c>
      <c r="D45" s="452">
        <f t="shared" si="6"/>
        <v>76.411111111111111</v>
      </c>
      <c r="E45" s="452">
        <f t="shared" si="6"/>
        <v>76.503703703703707</v>
      </c>
      <c r="F45" s="452">
        <f t="shared" si="6"/>
        <v>77.033333333333331</v>
      </c>
      <c r="G45" s="452">
        <f t="shared" si="6"/>
        <v>77.107407407407393</v>
      </c>
      <c r="H45" s="452">
        <f t="shared" si="6"/>
        <v>77.525925925925918</v>
      </c>
      <c r="I45" s="452">
        <f t="shared" si="6"/>
        <v>77.677777777777763</v>
      </c>
      <c r="J45" s="452">
        <f t="shared" si="6"/>
        <v>78.100000000000009</v>
      </c>
      <c r="K45" s="452">
        <f t="shared" si="6"/>
        <v>78.418518518518525</v>
      </c>
      <c r="L45" s="452">
        <f t="shared" si="6"/>
        <v>78.74444444444444</v>
      </c>
      <c r="M45" s="452">
        <f t="shared" si="6"/>
        <v>79.077777777777769</v>
      </c>
      <c r="N45" s="452">
        <f t="shared" si="6"/>
        <v>79.140740740740725</v>
      </c>
      <c r="O45" s="452">
        <f t="shared" si="6"/>
        <v>79.540740740740731</v>
      </c>
      <c r="P45" s="452">
        <f t="shared" si="6"/>
        <v>79.833333333333329</v>
      </c>
      <c r="Q45" s="452">
        <f t="shared" si="6"/>
        <v>79.68518518518519</v>
      </c>
      <c r="R45" s="452">
        <f t="shared" si="6"/>
        <v>80.029629629629653</v>
      </c>
      <c r="S45" s="452">
        <f t="shared" si="6"/>
        <v>80.040740740740731</v>
      </c>
      <c r="T45" s="452">
        <f t="shared" si="6"/>
        <v>80.177777777777791</v>
      </c>
      <c r="U45" s="452">
        <f t="shared" si="6"/>
        <v>80.481481481481481</v>
      </c>
      <c r="V45" s="452">
        <f t="shared" si="6"/>
        <v>79.623076923076894</v>
      </c>
      <c r="W45" s="454">
        <f t="shared" si="6"/>
        <v>0.20629629629629609</v>
      </c>
    </row>
    <row r="46" spans="1:29" x14ac:dyDescent="0.2">
      <c r="A46" s="301" t="s">
        <v>435</v>
      </c>
      <c r="B46" s="453">
        <f>STDEV(B18:B44)</f>
        <v>2.9122270973718161</v>
      </c>
      <c r="C46" s="453">
        <f t="shared" ref="C46:V46" si="7">STDEV(C18:C44)</f>
        <v>3.0077157189724306</v>
      </c>
      <c r="D46" s="453">
        <f t="shared" si="7"/>
        <v>3.1556217640821149</v>
      </c>
      <c r="E46" s="453">
        <f t="shared" si="7"/>
        <v>3.0894960357614569</v>
      </c>
      <c r="F46" s="453">
        <f t="shared" si="7"/>
        <v>3.211517733696351</v>
      </c>
      <c r="G46" s="453">
        <f t="shared" si="7"/>
        <v>3.2609491216192219</v>
      </c>
      <c r="H46" s="453">
        <f t="shared" si="7"/>
        <v>3.3697286574843419</v>
      </c>
      <c r="I46" s="453">
        <f t="shared" si="7"/>
        <v>3.3939236804498045</v>
      </c>
      <c r="J46" s="453">
        <f t="shared" si="7"/>
        <v>3.2084024301583733</v>
      </c>
      <c r="K46" s="453">
        <f t="shared" si="7"/>
        <v>3.05652354519578</v>
      </c>
      <c r="L46" s="453">
        <f t="shared" si="7"/>
        <v>3.0735013024904121</v>
      </c>
      <c r="M46" s="453">
        <f t="shared" si="7"/>
        <v>2.926974459604915</v>
      </c>
      <c r="N46" s="453">
        <f t="shared" si="7"/>
        <v>2.8364738753572269</v>
      </c>
      <c r="O46" s="453">
        <f t="shared" si="7"/>
        <v>2.8755279460754655</v>
      </c>
      <c r="P46" s="453">
        <f t="shared" si="7"/>
        <v>2.9325756597230348</v>
      </c>
      <c r="Q46" s="453">
        <f t="shared" si="7"/>
        <v>2.8433057282655096</v>
      </c>
      <c r="R46" s="453">
        <f t="shared" si="7"/>
        <v>2.8671635427067597</v>
      </c>
      <c r="S46" s="453">
        <f t="shared" si="7"/>
        <v>2.7990739209272077</v>
      </c>
      <c r="T46" s="453">
        <f t="shared" si="7"/>
        <v>2.8101920730048842</v>
      </c>
      <c r="U46" s="453">
        <f t="shared" si="7"/>
        <v>2.7740607609447041</v>
      </c>
      <c r="V46" s="453">
        <f t="shared" si="7"/>
        <v>2.9460899772149114</v>
      </c>
      <c r="W46" s="456">
        <f>STDEV(W18:W44)</f>
        <v>6.4934768934094264E-2</v>
      </c>
    </row>
    <row r="47" spans="1:29" x14ac:dyDescent="0.2">
      <c r="A47" s="301" t="s">
        <v>436</v>
      </c>
      <c r="B47" s="453">
        <f>B45-3*B46</f>
        <v>67.587318707884563</v>
      </c>
      <c r="C47" s="453">
        <f t="shared" ref="C47:V47" si="8">C45-3*C46</f>
        <v>67.511468227698103</v>
      </c>
      <c r="D47" s="453">
        <f t="shared" si="8"/>
        <v>66.944245818864772</v>
      </c>
      <c r="E47" s="453">
        <f t="shared" si="8"/>
        <v>67.235215596419337</v>
      </c>
      <c r="F47" s="453">
        <f t="shared" si="8"/>
        <v>67.398780132244283</v>
      </c>
      <c r="G47" s="453">
        <f t="shared" si="8"/>
        <v>67.324560042549734</v>
      </c>
      <c r="H47" s="453">
        <f t="shared" si="8"/>
        <v>67.416739953472899</v>
      </c>
      <c r="I47" s="453">
        <f t="shared" si="8"/>
        <v>67.496006736428342</v>
      </c>
      <c r="J47" s="453">
        <f t="shared" si="8"/>
        <v>68.474792709524891</v>
      </c>
      <c r="K47" s="453">
        <f t="shared" si="8"/>
        <v>69.248947882931191</v>
      </c>
      <c r="L47" s="453">
        <f t="shared" si="8"/>
        <v>69.5239405369732</v>
      </c>
      <c r="M47" s="453">
        <f t="shared" si="8"/>
        <v>70.296854398963021</v>
      </c>
      <c r="N47" s="453">
        <f t="shared" si="8"/>
        <v>70.63131911466904</v>
      </c>
      <c r="O47" s="453">
        <f t="shared" si="8"/>
        <v>70.914156902514335</v>
      </c>
      <c r="P47" s="453">
        <f t="shared" si="8"/>
        <v>71.03560635416423</v>
      </c>
      <c r="Q47" s="453">
        <f t="shared" si="8"/>
        <v>71.155268000388659</v>
      </c>
      <c r="R47" s="453">
        <f t="shared" si="8"/>
        <v>71.428139001509379</v>
      </c>
      <c r="S47" s="453">
        <f t="shared" si="8"/>
        <v>71.643518977959104</v>
      </c>
      <c r="T47" s="453">
        <f t="shared" si="8"/>
        <v>71.747201558763138</v>
      </c>
      <c r="U47" s="453">
        <f t="shared" si="8"/>
        <v>72.159299198647375</v>
      </c>
      <c r="V47" s="453">
        <f t="shared" si="8"/>
        <v>70.784806991432163</v>
      </c>
      <c r="W47" s="456">
        <f>W45-3*W46</f>
        <v>1.149198949401331E-2</v>
      </c>
      <c r="AA47" s="149" t="s">
        <v>457</v>
      </c>
      <c r="AC47" s="674">
        <f>AVERAGE(AA22,AA29,AA27)</f>
        <v>-0.69999999999999807</v>
      </c>
    </row>
    <row r="48" spans="1:29" x14ac:dyDescent="0.2">
      <c r="A48" s="301" t="s">
        <v>437</v>
      </c>
      <c r="B48" s="453">
        <f>B45+3*B46</f>
        <v>85.060681292115461</v>
      </c>
      <c r="C48" s="453">
        <f t="shared" ref="C48:V48" si="9">C45+3*C46</f>
        <v>85.557762541532682</v>
      </c>
      <c r="D48" s="453">
        <f t="shared" si="9"/>
        <v>85.877976403357451</v>
      </c>
      <c r="E48" s="453">
        <f t="shared" si="9"/>
        <v>85.772191810988076</v>
      </c>
      <c r="F48" s="453">
        <f t="shared" si="9"/>
        <v>86.667886534422379</v>
      </c>
      <c r="G48" s="453">
        <f t="shared" si="9"/>
        <v>86.890254772265052</v>
      </c>
      <c r="H48" s="453">
        <f t="shared" si="9"/>
        <v>87.635111898378938</v>
      </c>
      <c r="I48" s="453">
        <f t="shared" si="9"/>
        <v>87.859548819127184</v>
      </c>
      <c r="J48" s="453">
        <f t="shared" si="9"/>
        <v>87.725207290475126</v>
      </c>
      <c r="K48" s="453">
        <f t="shared" si="9"/>
        <v>87.588089154105859</v>
      </c>
      <c r="L48" s="453">
        <f t="shared" si="9"/>
        <v>87.96494835191568</v>
      </c>
      <c r="M48" s="453">
        <f t="shared" si="9"/>
        <v>87.858701156592517</v>
      </c>
      <c r="N48" s="453">
        <f t="shared" si="9"/>
        <v>87.65016236681241</v>
      </c>
      <c r="O48" s="453">
        <f t="shared" si="9"/>
        <v>88.167324578967126</v>
      </c>
      <c r="P48" s="453">
        <f t="shared" si="9"/>
        <v>88.631060312502427</v>
      </c>
      <c r="Q48" s="453">
        <f t="shared" si="9"/>
        <v>88.215102369981722</v>
      </c>
      <c r="R48" s="453">
        <f t="shared" si="9"/>
        <v>88.631120257749927</v>
      </c>
      <c r="S48" s="453">
        <f t="shared" si="9"/>
        <v>88.437962503522357</v>
      </c>
      <c r="T48" s="453">
        <f t="shared" si="9"/>
        <v>88.608353996792445</v>
      </c>
      <c r="U48" s="453">
        <f t="shared" si="9"/>
        <v>88.803663764315587</v>
      </c>
      <c r="V48" s="453">
        <f t="shared" si="9"/>
        <v>88.461346854721626</v>
      </c>
      <c r="W48" s="456">
        <f>W45+3*W46</f>
        <v>0.40110060309857887</v>
      </c>
    </row>
    <row r="49" spans="1:26" x14ac:dyDescent="0.2">
      <c r="A49" s="412" t="s">
        <v>451</v>
      </c>
      <c r="B49" s="453">
        <f>MIN(B18:B44)</f>
        <v>71.099999999999994</v>
      </c>
      <c r="C49" s="453">
        <f t="shared" ref="C49:V49" si="10">MIN(C18:C44)</f>
        <v>70.900000000000006</v>
      </c>
      <c r="D49" s="453">
        <f t="shared" si="10"/>
        <v>70.2</v>
      </c>
      <c r="E49" s="453">
        <f t="shared" si="10"/>
        <v>70.599999999999994</v>
      </c>
      <c r="F49" s="453">
        <f t="shared" si="10"/>
        <v>70.900000000000006</v>
      </c>
      <c r="G49" s="453">
        <f t="shared" si="10"/>
        <v>70.599999999999994</v>
      </c>
      <c r="H49" s="453">
        <f t="shared" si="10"/>
        <v>70.599999999999994</v>
      </c>
      <c r="I49" s="453">
        <f t="shared" si="10"/>
        <v>70.7</v>
      </c>
      <c r="J49" s="453">
        <f t="shared" si="10"/>
        <v>71.7</v>
      </c>
      <c r="K49" s="453">
        <f t="shared" si="10"/>
        <v>72.8</v>
      </c>
      <c r="L49" s="453">
        <f t="shared" si="10"/>
        <v>73.099999999999994</v>
      </c>
      <c r="M49" s="453">
        <f t="shared" si="10"/>
        <v>73.7</v>
      </c>
      <c r="N49" s="453">
        <f t="shared" si="10"/>
        <v>74.099999999999994</v>
      </c>
      <c r="O49" s="453">
        <f t="shared" si="10"/>
        <v>74.099999999999994</v>
      </c>
      <c r="P49" s="453">
        <f t="shared" si="10"/>
        <v>74.5</v>
      </c>
      <c r="Q49" s="453">
        <f t="shared" si="10"/>
        <v>74.599999999999994</v>
      </c>
      <c r="R49" s="453">
        <f t="shared" si="10"/>
        <v>74.900000000000006</v>
      </c>
      <c r="S49" s="453">
        <f t="shared" si="10"/>
        <v>74.8</v>
      </c>
      <c r="T49" s="453">
        <f t="shared" si="10"/>
        <v>75</v>
      </c>
      <c r="U49" s="453">
        <f t="shared" si="10"/>
        <v>75.099999999999994</v>
      </c>
      <c r="V49" s="453">
        <f t="shared" si="10"/>
        <v>73.599999999999994</v>
      </c>
      <c r="W49" s="456">
        <f>MIN(W18:W44)</f>
        <v>0.1</v>
      </c>
    </row>
    <row r="52" spans="1:26" s="93" customFormat="1" x14ac:dyDescent="0.2">
      <c r="A52" s="74"/>
      <c r="B52" s="304">
        <v>2009</v>
      </c>
      <c r="C52" s="95" t="s">
        <v>402</v>
      </c>
    </row>
    <row r="53" spans="1:26" s="93" customFormat="1" x14ac:dyDescent="0.2">
      <c r="A53" s="461" t="s">
        <v>8</v>
      </c>
      <c r="B53" s="305">
        <v>80.2</v>
      </c>
      <c r="C53" s="95">
        <v>0.18999999999999914</v>
      </c>
    </row>
    <row r="54" spans="1:26" s="93" customFormat="1" x14ac:dyDescent="0.2">
      <c r="A54" s="461" t="s">
        <v>82</v>
      </c>
      <c r="B54" s="305">
        <v>73.7</v>
      </c>
      <c r="C54" s="95">
        <v>0.13999999999999915</v>
      </c>
      <c r="F54" s="149" t="s">
        <v>404</v>
      </c>
      <c r="G54" s="149"/>
      <c r="H54" s="149"/>
      <c r="I54" s="149"/>
      <c r="J54" s="149"/>
      <c r="K54" s="149"/>
      <c r="L54" s="149"/>
      <c r="M54" s="149"/>
      <c r="N54" s="149"/>
    </row>
    <row r="55" spans="1:26" s="93" customFormat="1" ht="12" thickBot="1" x14ac:dyDescent="0.25">
      <c r="A55" s="461" t="s">
        <v>83</v>
      </c>
      <c r="B55" s="305">
        <v>77.400000000000006</v>
      </c>
      <c r="C55" s="95">
        <v>0.18999999999999914</v>
      </c>
      <c r="F55" s="149"/>
      <c r="G55" s="149"/>
      <c r="H55" s="149"/>
      <c r="I55" s="149"/>
      <c r="J55" s="149"/>
      <c r="K55" s="149"/>
      <c r="L55" s="149"/>
      <c r="M55" s="149"/>
      <c r="N55" s="149"/>
    </row>
    <row r="56" spans="1:26" s="93" customFormat="1" x14ac:dyDescent="0.2">
      <c r="A56" s="461" t="s">
        <v>16</v>
      </c>
      <c r="B56" s="305">
        <v>79</v>
      </c>
      <c r="C56" s="304">
        <v>0.25</v>
      </c>
      <c r="D56" s="74"/>
      <c r="E56" s="74"/>
      <c r="F56" s="352" t="s">
        <v>405</v>
      </c>
      <c r="G56" s="352"/>
      <c r="H56" s="149"/>
      <c r="I56" s="149"/>
      <c r="J56" s="149"/>
      <c r="K56" s="149"/>
      <c r="L56" s="149"/>
      <c r="M56" s="149"/>
      <c r="N56" s="149"/>
      <c r="O56" s="74"/>
      <c r="P56" s="74"/>
      <c r="Q56" s="74"/>
      <c r="R56" s="74"/>
      <c r="S56" s="74"/>
      <c r="T56" s="74"/>
      <c r="U56" s="74"/>
      <c r="V56" s="74"/>
      <c r="Y56" s="457"/>
    </row>
    <row r="57" spans="1:26" s="93" customFormat="1" x14ac:dyDescent="0.2">
      <c r="A57" s="461" t="s">
        <v>21</v>
      </c>
      <c r="B57" s="305">
        <v>80.3</v>
      </c>
      <c r="C57" s="304">
        <v>0.1</v>
      </c>
      <c r="D57" s="75"/>
      <c r="E57" s="75"/>
      <c r="F57" s="353" t="s">
        <v>406</v>
      </c>
      <c r="G57" s="353">
        <v>0.52111831335224212</v>
      </c>
      <c r="H57" s="149"/>
      <c r="I57" s="149"/>
      <c r="J57" s="149"/>
      <c r="K57" s="149"/>
      <c r="L57" s="149"/>
      <c r="M57" s="149"/>
      <c r="N57" s="149"/>
      <c r="O57" s="75"/>
      <c r="P57" s="75"/>
      <c r="Q57" s="75"/>
      <c r="R57" s="75"/>
      <c r="S57" s="75"/>
      <c r="T57" s="75"/>
      <c r="U57" s="75"/>
      <c r="V57" s="74"/>
      <c r="Y57" s="457"/>
    </row>
    <row r="58" spans="1:26" s="93" customFormat="1" x14ac:dyDescent="0.2">
      <c r="A58" s="461" t="s">
        <v>17</v>
      </c>
      <c r="B58" s="305">
        <v>75.3</v>
      </c>
      <c r="C58" s="304">
        <v>0.37000000000000027</v>
      </c>
      <c r="D58" s="75"/>
      <c r="E58" s="75"/>
      <c r="F58" s="353" t="s">
        <v>407</v>
      </c>
      <c r="G58" s="353">
        <v>0.2715642965110856</v>
      </c>
      <c r="H58" s="149"/>
      <c r="I58" s="149"/>
      <c r="J58" s="149"/>
      <c r="K58" s="149"/>
      <c r="L58" s="149"/>
      <c r="M58" s="149"/>
      <c r="N58" s="149"/>
      <c r="O58" s="75"/>
      <c r="P58" s="75"/>
      <c r="Q58" s="75"/>
      <c r="R58" s="75"/>
      <c r="S58" s="75"/>
      <c r="T58" s="75"/>
      <c r="U58" s="74"/>
      <c r="V58" s="74"/>
      <c r="Y58" s="74"/>
    </row>
    <row r="59" spans="1:26" s="93" customFormat="1" x14ac:dyDescent="0.2">
      <c r="A59" s="461" t="s">
        <v>25</v>
      </c>
      <c r="B59" s="305">
        <v>80.2</v>
      </c>
      <c r="C59" s="304">
        <v>0.25999999999999945</v>
      </c>
      <c r="D59" s="75"/>
      <c r="E59" s="75"/>
      <c r="F59" s="353" t="s">
        <v>408</v>
      </c>
      <c r="G59" s="353">
        <v>0.24242686837152902</v>
      </c>
      <c r="H59" s="149"/>
      <c r="I59" s="149"/>
      <c r="J59" s="149"/>
      <c r="K59" s="149"/>
      <c r="L59" s="149"/>
      <c r="M59" s="149"/>
      <c r="N59" s="149"/>
      <c r="O59" s="75"/>
      <c r="P59" s="75"/>
      <c r="Q59" s="75"/>
      <c r="R59" s="75"/>
      <c r="S59" s="75"/>
      <c r="T59" s="75"/>
      <c r="U59" s="74"/>
      <c r="V59" s="74"/>
      <c r="Y59" s="457"/>
    </row>
    <row r="60" spans="1:26" s="93" customFormat="1" x14ac:dyDescent="0.2">
      <c r="A60" s="461" t="s">
        <v>22</v>
      </c>
      <c r="B60" s="305">
        <v>80.400000000000006</v>
      </c>
      <c r="C60" s="304">
        <v>0.12999999999999973</v>
      </c>
      <c r="D60" s="75"/>
      <c r="E60" s="75"/>
      <c r="F60" s="353" t="s">
        <v>409</v>
      </c>
      <c r="G60" s="353">
        <v>5.6518363876704197E-2</v>
      </c>
      <c r="H60" s="149"/>
      <c r="I60" s="149"/>
      <c r="J60" s="149"/>
      <c r="K60" s="149"/>
      <c r="L60" s="149"/>
      <c r="M60" s="149"/>
      <c r="N60" s="149"/>
      <c r="O60" s="75"/>
      <c r="P60" s="75"/>
      <c r="Q60" s="75"/>
      <c r="R60" s="75"/>
      <c r="S60" s="75"/>
      <c r="T60" s="75"/>
      <c r="U60" s="75"/>
      <c r="V60" s="74"/>
      <c r="Y60" s="457"/>
    </row>
    <row r="61" spans="1:26" s="93" customFormat="1" ht="12" thickBot="1" x14ac:dyDescent="0.25">
      <c r="A61" s="461" t="s">
        <v>41</v>
      </c>
      <c r="B61" s="305">
        <v>81.900000000000006</v>
      </c>
      <c r="C61" s="304">
        <v>0.20999999999999944</v>
      </c>
      <c r="D61" s="75"/>
      <c r="E61" s="75"/>
      <c r="F61" s="354" t="s">
        <v>410</v>
      </c>
      <c r="G61" s="354">
        <v>27</v>
      </c>
      <c r="H61" s="149"/>
      <c r="I61" s="149"/>
      <c r="J61" s="149"/>
      <c r="K61" s="149"/>
      <c r="L61" s="149"/>
      <c r="M61" s="149"/>
      <c r="N61" s="149"/>
      <c r="O61" s="75"/>
      <c r="P61" s="75"/>
      <c r="Q61" s="75"/>
      <c r="R61" s="75"/>
      <c r="S61" s="75"/>
      <c r="T61" s="75"/>
      <c r="U61" s="75"/>
      <c r="V61" s="74"/>
      <c r="Y61" s="457"/>
    </row>
    <row r="62" spans="1:26" s="93" customFormat="1" x14ac:dyDescent="0.2">
      <c r="A62" s="461" t="s">
        <v>19</v>
      </c>
      <c r="B62" s="305">
        <v>81.5</v>
      </c>
      <c r="C62" s="305">
        <v>0.15</v>
      </c>
      <c r="D62" s="75"/>
      <c r="E62" s="75"/>
      <c r="F62" s="149"/>
      <c r="G62" s="149"/>
      <c r="H62" s="149"/>
      <c r="I62" s="149"/>
      <c r="J62" s="149"/>
      <c r="K62" s="149"/>
      <c r="L62" s="149"/>
      <c r="M62" s="149"/>
      <c r="N62" s="149"/>
      <c r="O62" s="75"/>
      <c r="P62" s="75"/>
      <c r="Q62" s="75"/>
      <c r="R62" s="75"/>
      <c r="S62" s="75"/>
      <c r="T62" s="75"/>
      <c r="U62" s="75"/>
      <c r="V62" s="75"/>
      <c r="W62" s="458"/>
      <c r="X62" s="458"/>
      <c r="Y62" s="457"/>
    </row>
    <row r="63" spans="1:26" s="93" customFormat="1" ht="12" thickBot="1" x14ac:dyDescent="0.25">
      <c r="A63" s="461" t="s">
        <v>85</v>
      </c>
      <c r="B63" s="305">
        <v>76.3</v>
      </c>
      <c r="C63" s="305">
        <v>0.2299999999999997</v>
      </c>
      <c r="D63" s="75"/>
      <c r="E63" s="75"/>
      <c r="F63" s="149" t="s">
        <v>411</v>
      </c>
      <c r="G63" s="149"/>
      <c r="H63" s="149"/>
      <c r="I63" s="149"/>
      <c r="J63" s="149"/>
      <c r="K63" s="149"/>
      <c r="L63" s="149"/>
      <c r="M63" s="149"/>
      <c r="N63" s="149"/>
      <c r="O63" s="75"/>
      <c r="P63" s="75"/>
      <c r="Q63" s="75"/>
      <c r="R63" s="75"/>
      <c r="S63" s="75"/>
      <c r="T63" s="75"/>
      <c r="U63" s="75"/>
      <c r="V63" s="75"/>
      <c r="W63" s="458"/>
      <c r="X63" s="458"/>
      <c r="Y63" s="180"/>
      <c r="Z63" s="458"/>
    </row>
    <row r="64" spans="1:26" s="93" customFormat="1" x14ac:dyDescent="0.2">
      <c r="A64" s="461" t="s">
        <v>27</v>
      </c>
      <c r="B64" s="305">
        <v>81.8</v>
      </c>
      <c r="C64" s="305">
        <v>0.17999999999999972</v>
      </c>
      <c r="D64" s="75"/>
      <c r="E64" s="75"/>
      <c r="F64" s="355"/>
      <c r="G64" s="355" t="s">
        <v>415</v>
      </c>
      <c r="H64" s="355" t="s">
        <v>416</v>
      </c>
      <c r="I64" s="355" t="s">
        <v>417</v>
      </c>
      <c r="J64" s="355" t="s">
        <v>418</v>
      </c>
      <c r="K64" s="355" t="s">
        <v>419</v>
      </c>
      <c r="L64" s="149"/>
      <c r="M64" s="149"/>
      <c r="N64" s="149"/>
      <c r="O64" s="75"/>
      <c r="P64" s="75"/>
      <c r="Q64" s="75"/>
      <c r="R64" s="75"/>
      <c r="S64" s="75"/>
      <c r="T64" s="75"/>
      <c r="U64" s="75"/>
      <c r="V64" s="75"/>
      <c r="W64" s="458"/>
      <c r="X64" s="458"/>
      <c r="Y64" s="457"/>
    </row>
    <row r="65" spans="1:26" s="93" customFormat="1" x14ac:dyDescent="0.2">
      <c r="A65" s="461" t="s">
        <v>86</v>
      </c>
      <c r="B65" s="305">
        <v>81</v>
      </c>
      <c r="C65" s="305">
        <v>0.12999999999999973</v>
      </c>
      <c r="D65" s="75"/>
      <c r="E65" s="75"/>
      <c r="F65" s="353" t="s">
        <v>412</v>
      </c>
      <c r="G65" s="353">
        <v>1</v>
      </c>
      <c r="H65" s="353">
        <v>2.977149324714129E-2</v>
      </c>
      <c r="I65" s="353">
        <v>2.977149324714129E-2</v>
      </c>
      <c r="J65" s="353">
        <v>9.320118962126708</v>
      </c>
      <c r="K65" s="353">
        <v>5.3157568096720842E-3</v>
      </c>
      <c r="L65" s="149"/>
      <c r="M65" s="149"/>
      <c r="N65" s="149"/>
      <c r="O65" s="75"/>
      <c r="P65" s="75"/>
      <c r="Q65" s="75"/>
      <c r="R65" s="75"/>
      <c r="S65" s="75"/>
      <c r="T65" s="75"/>
      <c r="U65" s="75"/>
      <c r="V65" s="75"/>
      <c r="W65" s="458"/>
      <c r="X65" s="458"/>
      <c r="Y65" s="457"/>
    </row>
    <row r="66" spans="1:26" s="93" customFormat="1" x14ac:dyDescent="0.2">
      <c r="A66" s="461" t="s">
        <v>30</v>
      </c>
      <c r="B66" s="305">
        <v>72.8</v>
      </c>
      <c r="C66" s="305">
        <v>0.29000000000000059</v>
      </c>
      <c r="D66" s="75"/>
      <c r="E66" s="75"/>
      <c r="F66" s="353" t="s">
        <v>413</v>
      </c>
      <c r="G66" s="353">
        <v>25</v>
      </c>
      <c r="H66" s="353">
        <v>7.9858136382488537E-2</v>
      </c>
      <c r="I66" s="353">
        <v>3.1943254552995416E-3</v>
      </c>
      <c r="J66" s="353"/>
      <c r="K66" s="353"/>
      <c r="L66" s="149"/>
      <c r="M66" s="149"/>
      <c r="N66" s="149"/>
      <c r="O66" s="75"/>
      <c r="P66" s="75"/>
      <c r="Q66" s="75"/>
      <c r="R66" s="75"/>
      <c r="S66" s="75"/>
      <c r="T66" s="75"/>
      <c r="U66" s="75"/>
      <c r="V66" s="74"/>
      <c r="W66" s="458"/>
      <c r="X66" s="458"/>
      <c r="Y66" s="457"/>
      <c r="Z66" s="458"/>
    </row>
    <row r="67" spans="1:26" s="93" customFormat="1" ht="12" thickBot="1" x14ac:dyDescent="0.25">
      <c r="A67" s="461" t="s">
        <v>31</v>
      </c>
      <c r="B67" s="305">
        <v>72.900000000000006</v>
      </c>
      <c r="C67" s="305">
        <v>0.35999999999999943</v>
      </c>
      <c r="D67" s="75"/>
      <c r="E67" s="75"/>
      <c r="F67" s="354" t="s">
        <v>0</v>
      </c>
      <c r="G67" s="354">
        <v>26</v>
      </c>
      <c r="H67" s="354">
        <v>0.10962962962962983</v>
      </c>
      <c r="I67" s="354"/>
      <c r="J67" s="354"/>
      <c r="K67" s="354"/>
      <c r="L67" s="149"/>
      <c r="M67" s="149"/>
      <c r="N67" s="149"/>
      <c r="O67" s="75"/>
      <c r="P67" s="75"/>
      <c r="Q67" s="75"/>
      <c r="R67" s="75"/>
      <c r="S67" s="75"/>
      <c r="T67" s="75"/>
      <c r="U67" s="75"/>
      <c r="V67" s="74"/>
      <c r="W67" s="458"/>
      <c r="X67" s="458"/>
      <c r="Y67" s="457"/>
    </row>
    <row r="68" spans="1:26" s="93" customFormat="1" ht="12" thickBot="1" x14ac:dyDescent="0.25">
      <c r="A68" s="461" t="s">
        <v>32</v>
      </c>
      <c r="B68" s="305">
        <v>80.8</v>
      </c>
      <c r="C68" s="305">
        <v>0.19000000000000056</v>
      </c>
      <c r="D68" s="75"/>
      <c r="E68" s="75"/>
      <c r="F68" s="149"/>
      <c r="G68" s="149"/>
      <c r="H68" s="149"/>
      <c r="I68" s="149"/>
      <c r="J68" s="149"/>
      <c r="K68" s="149"/>
      <c r="L68" s="149"/>
      <c r="M68" s="149"/>
      <c r="N68" s="149"/>
      <c r="O68" s="75"/>
      <c r="P68" s="75"/>
      <c r="Q68" s="75"/>
      <c r="R68" s="75"/>
      <c r="S68" s="75"/>
      <c r="T68" s="75"/>
      <c r="U68" s="75"/>
      <c r="V68" s="75"/>
      <c r="W68" s="458"/>
      <c r="X68" s="458"/>
      <c r="Y68" s="457"/>
    </row>
    <row r="69" spans="1:26" s="93" customFormat="1" x14ac:dyDescent="0.2">
      <c r="A69" s="461" t="s">
        <v>23</v>
      </c>
      <c r="B69" s="305">
        <v>74.400000000000006</v>
      </c>
      <c r="C69" s="305">
        <v>0.20999999999999944</v>
      </c>
      <c r="D69" s="75"/>
      <c r="E69" s="75"/>
      <c r="F69" s="355"/>
      <c r="G69" s="355" t="s">
        <v>420</v>
      </c>
      <c r="H69" s="355" t="s">
        <v>409</v>
      </c>
      <c r="I69" s="355" t="s">
        <v>421</v>
      </c>
      <c r="J69" s="355" t="s">
        <v>422</v>
      </c>
      <c r="K69" s="355" t="s">
        <v>423</v>
      </c>
      <c r="L69" s="355" t="s">
        <v>424</v>
      </c>
      <c r="M69" s="355" t="s">
        <v>425</v>
      </c>
      <c r="N69" s="355" t="s">
        <v>426</v>
      </c>
      <c r="O69" s="75"/>
      <c r="P69" s="75"/>
      <c r="Q69" s="75"/>
      <c r="R69" s="75"/>
      <c r="S69" s="75"/>
      <c r="T69" s="75"/>
      <c r="U69" s="75"/>
      <c r="V69" s="74"/>
      <c r="W69" s="458"/>
      <c r="X69" s="458"/>
      <c r="Y69" s="457"/>
    </row>
    <row r="70" spans="1:26" s="93" customFormat="1" x14ac:dyDescent="0.2">
      <c r="A70" s="461" t="s">
        <v>87</v>
      </c>
      <c r="B70" s="305">
        <v>80.400000000000006</v>
      </c>
      <c r="C70" s="305">
        <v>0.25</v>
      </c>
      <c r="D70" s="75"/>
      <c r="E70" s="75"/>
      <c r="F70" s="353" t="s">
        <v>414</v>
      </c>
      <c r="G70" s="353">
        <v>1.0744657930689545</v>
      </c>
      <c r="H70" s="353">
        <v>0.28458449654506335</v>
      </c>
      <c r="I70" s="353">
        <v>3.7755598288496897</v>
      </c>
      <c r="J70" s="353">
        <v>8.7966228105228477E-4</v>
      </c>
      <c r="K70" s="353">
        <v>0.48835305091850889</v>
      </c>
      <c r="L70" s="353">
        <v>1.6605785352194</v>
      </c>
      <c r="M70" s="353">
        <v>0.48835305091850889</v>
      </c>
      <c r="N70" s="353">
        <v>1.6605785352194</v>
      </c>
      <c r="O70" s="75"/>
      <c r="P70" s="75"/>
      <c r="Q70" s="75"/>
      <c r="R70" s="75"/>
      <c r="S70" s="75"/>
      <c r="T70" s="75"/>
      <c r="U70" s="75"/>
      <c r="V70" s="75"/>
      <c r="W70" s="458"/>
      <c r="X70" s="458"/>
      <c r="Y70" s="457"/>
    </row>
    <row r="71" spans="1:26" s="93" customFormat="1" ht="12" thickBot="1" x14ac:dyDescent="0.25">
      <c r="A71" s="461" t="s">
        <v>34</v>
      </c>
      <c r="B71" s="305">
        <v>80.900000000000006</v>
      </c>
      <c r="C71" s="305">
        <v>0.12999999999999973</v>
      </c>
      <c r="D71" s="75"/>
      <c r="E71" s="75"/>
      <c r="F71" s="354">
        <v>2009</v>
      </c>
      <c r="G71" s="354">
        <v>-1.1070975493723977E-2</v>
      </c>
      <c r="H71" s="354">
        <v>3.6263954535062483E-3</v>
      </c>
      <c r="I71" s="354">
        <v>-3.0528869881026894</v>
      </c>
      <c r="J71" s="354">
        <v>5.3157568096720738E-3</v>
      </c>
      <c r="K71" s="354">
        <v>-1.8539676737749373E-2</v>
      </c>
      <c r="L71" s="354">
        <v>-3.6022742496985794E-3</v>
      </c>
      <c r="M71" s="354">
        <v>-1.8539676737749373E-2</v>
      </c>
      <c r="N71" s="354">
        <v>-3.6022742496985794E-3</v>
      </c>
      <c r="O71" s="75"/>
      <c r="P71" s="75"/>
      <c r="Q71" s="75"/>
      <c r="R71" s="75"/>
      <c r="S71" s="75"/>
      <c r="T71" s="75"/>
      <c r="U71" s="75"/>
      <c r="V71" s="75"/>
      <c r="W71" s="458"/>
      <c r="X71" s="458"/>
      <c r="Y71" s="457"/>
    </row>
    <row r="72" spans="1:26" s="93" customFormat="1" x14ac:dyDescent="0.2">
      <c r="A72" s="461" t="s">
        <v>6</v>
      </c>
      <c r="B72" s="305">
        <v>80.5</v>
      </c>
      <c r="C72" s="305">
        <v>0.15</v>
      </c>
      <c r="D72" s="75"/>
      <c r="E72" s="75"/>
      <c r="F72" s="149"/>
      <c r="G72" s="149"/>
      <c r="H72" s="149"/>
      <c r="I72" s="149"/>
      <c r="J72" s="149"/>
      <c r="K72" s="149"/>
      <c r="L72" s="149"/>
      <c r="M72" s="149"/>
      <c r="N72" s="149"/>
      <c r="O72" s="75"/>
      <c r="P72" s="75"/>
      <c r="Q72" s="75"/>
      <c r="R72" s="75"/>
      <c r="S72" s="75"/>
      <c r="T72" s="75"/>
      <c r="U72" s="75"/>
      <c r="V72" s="75"/>
      <c r="W72" s="458"/>
      <c r="X72" s="458"/>
      <c r="Y72" s="457"/>
    </row>
    <row r="73" spans="1:26" s="93" customFormat="1" x14ac:dyDescent="0.2">
      <c r="A73" s="461" t="s">
        <v>37</v>
      </c>
      <c r="B73" s="305">
        <v>75.900000000000006</v>
      </c>
      <c r="C73" s="305">
        <v>0.20999999999999944</v>
      </c>
      <c r="D73" s="75"/>
      <c r="E73" s="75"/>
      <c r="F73" s="149"/>
      <c r="G73" s="149"/>
      <c r="H73" s="149"/>
      <c r="I73" s="149"/>
      <c r="J73" s="149"/>
      <c r="K73" s="149"/>
      <c r="L73" s="149"/>
      <c r="M73" s="149"/>
      <c r="N73" s="149"/>
      <c r="O73" s="74"/>
      <c r="P73" s="74"/>
      <c r="Q73" s="74"/>
      <c r="R73" s="74"/>
      <c r="S73" s="74"/>
      <c r="T73" s="74"/>
      <c r="U73" s="74"/>
      <c r="V73" s="74"/>
      <c r="W73" s="458"/>
      <c r="X73" s="458"/>
      <c r="Y73" s="457"/>
    </row>
    <row r="74" spans="1:26" s="93" customFormat="1" x14ac:dyDescent="0.2">
      <c r="A74" s="461" t="s">
        <v>38</v>
      </c>
      <c r="B74" s="305">
        <v>79.7</v>
      </c>
      <c r="C74" s="305">
        <v>0.22000000000000028</v>
      </c>
      <c r="D74" s="75"/>
      <c r="E74" s="75"/>
      <c r="J74" s="149"/>
      <c r="K74" s="149"/>
      <c r="L74" s="149"/>
      <c r="M74" s="149"/>
      <c r="N74" s="149"/>
      <c r="O74" s="75"/>
      <c r="P74" s="75"/>
      <c r="Q74" s="75"/>
      <c r="R74" s="75"/>
      <c r="S74" s="75"/>
      <c r="T74" s="75"/>
      <c r="U74" s="75"/>
      <c r="V74" s="75"/>
      <c r="W74" s="458"/>
      <c r="X74" s="458"/>
      <c r="Y74" s="74"/>
    </row>
    <row r="75" spans="1:26" s="93" customFormat="1" x14ac:dyDescent="0.2">
      <c r="A75" s="461" t="s">
        <v>88</v>
      </c>
      <c r="B75" s="305">
        <v>73.7</v>
      </c>
      <c r="C75" s="305">
        <v>0.18999999999999914</v>
      </c>
      <c r="D75" s="75"/>
      <c r="E75" s="75"/>
      <c r="F75" s="356" t="s">
        <v>402</v>
      </c>
      <c r="G75" s="356" t="s">
        <v>448</v>
      </c>
      <c r="H75" s="356" t="s">
        <v>429</v>
      </c>
      <c r="I75" s="356" t="s">
        <v>434</v>
      </c>
      <c r="J75" s="75"/>
      <c r="K75" s="75"/>
      <c r="L75" s="75"/>
      <c r="M75" s="75"/>
      <c r="N75" s="75"/>
      <c r="O75" s="75"/>
      <c r="P75" s="75"/>
      <c r="Q75" s="75"/>
      <c r="R75" s="75"/>
      <c r="S75" s="75"/>
      <c r="T75" s="75"/>
      <c r="U75" s="75"/>
      <c r="V75" s="75"/>
      <c r="W75" s="458"/>
      <c r="X75" s="458"/>
      <c r="Y75" s="457"/>
    </row>
    <row r="76" spans="1:26" s="93" customFormat="1" x14ac:dyDescent="0.2">
      <c r="A76" s="461" t="s">
        <v>40</v>
      </c>
      <c r="B76" s="305">
        <v>79.400000000000006</v>
      </c>
      <c r="C76" s="305">
        <v>0.21999999999999886</v>
      </c>
      <c r="D76" s="75"/>
      <c r="E76" s="75"/>
      <c r="F76" s="356" t="s">
        <v>152</v>
      </c>
      <c r="G76" s="433">
        <f>$G$70+$G$71*K42</f>
        <v>0.24082133839153907</v>
      </c>
      <c r="H76" s="433">
        <f>$G$70+$G$71*U42</f>
        <v>0.21314389965722913</v>
      </c>
      <c r="I76" s="391">
        <f>U42+11*H76</f>
        <v>80.144582896229522</v>
      </c>
      <c r="J76" s="75"/>
      <c r="K76" s="75"/>
      <c r="L76" s="75"/>
      <c r="M76" s="75"/>
      <c r="N76" s="75"/>
      <c r="O76" s="75"/>
      <c r="P76" s="75"/>
      <c r="Q76" s="75"/>
      <c r="R76" s="75"/>
      <c r="S76" s="75"/>
      <c r="T76" s="75"/>
      <c r="U76" s="75"/>
      <c r="V76" s="75"/>
      <c r="W76" s="458"/>
      <c r="X76" s="458"/>
      <c r="Y76" s="457"/>
    </row>
    <row r="77" spans="1:26" s="93" customFormat="1" x14ac:dyDescent="0.2">
      <c r="A77" s="461" t="s">
        <v>89</v>
      </c>
      <c r="B77" s="305">
        <v>75.3</v>
      </c>
      <c r="C77" s="304">
        <v>0.25</v>
      </c>
      <c r="D77" s="75"/>
      <c r="E77" s="75"/>
      <c r="F77" s="75"/>
      <c r="G77" s="75"/>
      <c r="H77" s="75"/>
      <c r="I77" s="75"/>
      <c r="J77" s="75"/>
      <c r="K77" s="75"/>
      <c r="L77" s="75"/>
      <c r="M77" s="75"/>
      <c r="N77" s="75"/>
      <c r="O77" s="75"/>
      <c r="P77" s="75"/>
      <c r="Q77" s="75"/>
      <c r="R77" s="75"/>
      <c r="S77" s="75"/>
      <c r="T77" s="75"/>
      <c r="U77" s="75"/>
      <c r="V77" s="75"/>
      <c r="W77" s="458"/>
      <c r="X77" s="458"/>
      <c r="Y77" s="457"/>
    </row>
    <row r="78" spans="1:26" s="93" customFormat="1" x14ac:dyDescent="0.2">
      <c r="A78" s="461" t="s">
        <v>18</v>
      </c>
      <c r="B78" s="305">
        <v>80.099999999999994</v>
      </c>
      <c r="C78" s="305">
        <v>0.2</v>
      </c>
      <c r="D78" s="75"/>
      <c r="E78" s="75"/>
      <c r="F78" s="75"/>
      <c r="G78" s="75"/>
      <c r="H78" s="75"/>
      <c r="I78" s="75"/>
      <c r="J78" s="75"/>
      <c r="K78" s="75"/>
      <c r="L78" s="75"/>
      <c r="M78" s="75"/>
      <c r="N78" s="75"/>
      <c r="O78" s="75"/>
      <c r="P78" s="75"/>
      <c r="Q78" s="75"/>
      <c r="R78" s="75"/>
      <c r="S78" s="75"/>
      <c r="T78" s="75"/>
      <c r="U78" s="75"/>
      <c r="V78" s="75"/>
      <c r="W78" s="458"/>
      <c r="X78" s="458"/>
    </row>
    <row r="79" spans="1:26" s="93" customFormat="1" x14ac:dyDescent="0.2">
      <c r="A79" s="461" t="s">
        <v>42</v>
      </c>
      <c r="B79" s="305">
        <v>81.5</v>
      </c>
      <c r="C79" s="305">
        <v>0.17000000000000029</v>
      </c>
      <c r="D79" s="75"/>
      <c r="E79" s="75"/>
      <c r="F79" s="75"/>
      <c r="G79" s="75"/>
      <c r="H79" s="75"/>
      <c r="I79" s="75"/>
      <c r="J79" s="75"/>
      <c r="K79" s="75"/>
      <c r="L79" s="75"/>
      <c r="M79" s="75"/>
      <c r="N79" s="75"/>
      <c r="O79" s="75"/>
      <c r="P79" s="75"/>
      <c r="Q79" s="75"/>
      <c r="R79" s="75"/>
      <c r="S79" s="75"/>
      <c r="T79" s="75"/>
      <c r="U79" s="75"/>
      <c r="V79" s="75"/>
      <c r="W79" s="458"/>
      <c r="X79" s="458"/>
    </row>
    <row r="80" spans="1:26" s="93" customFormat="1" x14ac:dyDescent="0.2">
      <c r="A80" s="74"/>
      <c r="B80" s="75"/>
      <c r="C80" s="75"/>
      <c r="D80" s="75"/>
      <c r="E80" s="75"/>
      <c r="F80" s="75"/>
      <c r="G80" s="75"/>
      <c r="H80" s="75"/>
      <c r="I80" s="75"/>
      <c r="J80" s="75"/>
      <c r="K80" s="75"/>
      <c r="L80" s="75"/>
      <c r="M80" s="75"/>
      <c r="N80" s="75"/>
      <c r="O80" s="75"/>
      <c r="P80" s="75"/>
      <c r="Q80" s="75"/>
      <c r="R80" s="75"/>
      <c r="S80" s="75"/>
      <c r="T80" s="75"/>
      <c r="U80" s="75"/>
      <c r="V80" s="75"/>
      <c r="W80" s="458"/>
      <c r="X80" s="458"/>
    </row>
    <row r="81" spans="1:25" s="93" customFormat="1" x14ac:dyDescent="0.2">
      <c r="A81" s="74"/>
      <c r="B81" s="75"/>
      <c r="C81" s="75"/>
      <c r="D81" s="75"/>
      <c r="E81" s="75"/>
      <c r="F81" s="75"/>
      <c r="G81" s="75"/>
      <c r="H81" s="75"/>
      <c r="I81" s="75"/>
      <c r="J81" s="75"/>
      <c r="K81" s="75"/>
      <c r="L81" s="75"/>
      <c r="M81" s="75"/>
      <c r="N81" s="75"/>
      <c r="O81" s="75"/>
      <c r="P81" s="75"/>
      <c r="Q81" s="75"/>
      <c r="R81" s="75"/>
      <c r="S81" s="75"/>
      <c r="T81" s="75"/>
      <c r="U81" s="75"/>
      <c r="V81" s="75"/>
      <c r="W81" s="458"/>
      <c r="X81" s="458"/>
    </row>
    <row r="82" spans="1:25" s="93" customFormat="1" x14ac:dyDescent="0.2">
      <c r="A82" s="74"/>
      <c r="B82" s="75"/>
      <c r="C82" s="75"/>
      <c r="D82" s="75"/>
      <c r="E82" s="75"/>
      <c r="F82" s="75"/>
      <c r="G82" s="75"/>
      <c r="H82" s="75"/>
      <c r="I82" s="75"/>
      <c r="J82" s="75"/>
      <c r="K82" s="75"/>
      <c r="L82" s="75"/>
      <c r="M82" s="75"/>
      <c r="N82" s="75"/>
      <c r="O82" s="75"/>
      <c r="P82" s="75"/>
      <c r="Q82" s="75"/>
      <c r="R82" s="75"/>
      <c r="S82" s="75"/>
      <c r="T82" s="75"/>
      <c r="U82" s="75"/>
      <c r="V82" s="75"/>
      <c r="W82" s="458"/>
      <c r="X82" s="458"/>
    </row>
    <row r="83" spans="1:25" s="93" customFormat="1" x14ac:dyDescent="0.2">
      <c r="A83" s="74"/>
      <c r="B83" s="75"/>
      <c r="C83" s="75"/>
      <c r="D83" s="75"/>
      <c r="E83" s="75"/>
      <c r="F83" s="75"/>
      <c r="G83" s="75"/>
      <c r="H83" s="75"/>
      <c r="I83" s="75"/>
      <c r="J83" s="75"/>
      <c r="K83" s="75"/>
      <c r="L83" s="75"/>
      <c r="M83" s="75"/>
      <c r="N83" s="75"/>
      <c r="O83" s="75"/>
      <c r="P83" s="75"/>
      <c r="Q83" s="75"/>
      <c r="R83" s="75"/>
      <c r="S83" s="75"/>
      <c r="T83" s="75"/>
      <c r="U83" s="75"/>
      <c r="V83" s="75"/>
      <c r="W83" s="458"/>
      <c r="X83" s="458"/>
    </row>
    <row r="84" spans="1:25" s="93" customFormat="1" x14ac:dyDescent="0.2">
      <c r="A84" s="74"/>
      <c r="B84" s="75"/>
      <c r="C84" s="75"/>
      <c r="D84" s="75"/>
      <c r="E84" s="75"/>
      <c r="F84" s="75"/>
      <c r="G84" s="75"/>
      <c r="H84" s="75"/>
      <c r="I84" s="75"/>
      <c r="J84" s="75"/>
      <c r="K84" s="75"/>
      <c r="L84" s="75"/>
      <c r="M84" s="75"/>
      <c r="N84" s="75"/>
      <c r="O84" s="75"/>
      <c r="P84" s="75"/>
      <c r="Q84" s="75"/>
      <c r="R84" s="75"/>
      <c r="S84" s="75"/>
      <c r="T84" s="75"/>
      <c r="U84" s="75"/>
      <c r="V84" s="75"/>
      <c r="W84" s="458"/>
      <c r="X84" s="458"/>
    </row>
    <row r="85" spans="1:25" s="93" customFormat="1" x14ac:dyDescent="0.2">
      <c r="A85" s="74"/>
      <c r="B85" s="75"/>
      <c r="C85" s="75"/>
      <c r="D85" s="75"/>
      <c r="E85" s="75"/>
      <c r="F85" s="75"/>
      <c r="G85" s="75"/>
      <c r="H85" s="75"/>
      <c r="I85" s="75"/>
      <c r="J85" s="75"/>
      <c r="K85" s="75"/>
      <c r="L85" s="75"/>
      <c r="M85" s="75"/>
      <c r="N85" s="75"/>
      <c r="O85" s="75"/>
      <c r="P85" s="75"/>
      <c r="Q85" s="75"/>
      <c r="R85" s="75"/>
      <c r="S85" s="75"/>
      <c r="T85" s="75"/>
      <c r="U85" s="75"/>
      <c r="V85" s="75"/>
      <c r="W85" s="458"/>
      <c r="X85" s="458"/>
    </row>
    <row r="86" spans="1:25" s="93" customFormat="1" x14ac:dyDescent="0.2">
      <c r="A86" s="74"/>
      <c r="B86" s="75"/>
      <c r="C86" s="75"/>
      <c r="D86" s="75"/>
      <c r="E86" s="75"/>
      <c r="F86" s="75"/>
      <c r="G86" s="75"/>
      <c r="H86" s="75"/>
      <c r="I86" s="75"/>
      <c r="J86" s="75"/>
      <c r="K86" s="75"/>
      <c r="L86" s="75"/>
      <c r="M86" s="75"/>
      <c r="N86" s="75"/>
      <c r="O86" s="75"/>
      <c r="P86" s="75"/>
      <c r="Q86" s="75"/>
      <c r="R86" s="75"/>
      <c r="S86" s="75"/>
      <c r="T86" s="75"/>
      <c r="U86" s="75"/>
      <c r="V86" s="75"/>
      <c r="W86" s="458"/>
      <c r="X86" s="458"/>
    </row>
    <row r="87" spans="1:25" s="93" customFormat="1" x14ac:dyDescent="0.2">
      <c r="A87" s="74"/>
      <c r="B87" s="75"/>
      <c r="C87" s="75"/>
      <c r="D87" s="75"/>
      <c r="E87" s="75"/>
      <c r="F87" s="75"/>
      <c r="G87" s="75"/>
      <c r="H87" s="75"/>
      <c r="I87" s="75"/>
      <c r="J87" s="75"/>
      <c r="K87" s="75"/>
      <c r="L87" s="75"/>
      <c r="M87" s="75"/>
      <c r="N87" s="75"/>
      <c r="O87" s="75"/>
      <c r="P87" s="75"/>
      <c r="Q87" s="75"/>
      <c r="R87" s="75"/>
      <c r="S87" s="75"/>
      <c r="T87" s="75"/>
      <c r="U87" s="75"/>
      <c r="V87" s="75"/>
      <c r="W87" s="458"/>
      <c r="X87" s="458"/>
    </row>
    <row r="88" spans="1:25" s="93" customFormat="1" x14ac:dyDescent="0.2">
      <c r="A88" s="74"/>
      <c r="B88" s="75"/>
      <c r="C88" s="75"/>
      <c r="D88" s="75"/>
      <c r="E88" s="75"/>
      <c r="F88" s="75"/>
      <c r="G88" s="75"/>
      <c r="H88" s="75"/>
      <c r="I88" s="75"/>
      <c r="J88" s="75"/>
      <c r="K88" s="75"/>
      <c r="L88" s="75"/>
      <c r="M88" s="75"/>
      <c r="N88" s="75"/>
      <c r="O88" s="75"/>
      <c r="P88" s="75"/>
      <c r="Q88" s="75"/>
      <c r="R88" s="75"/>
      <c r="S88" s="75"/>
      <c r="T88" s="75"/>
      <c r="U88" s="75"/>
      <c r="V88" s="75"/>
      <c r="W88" s="459"/>
      <c r="X88" s="458"/>
      <c r="Y88" s="458"/>
    </row>
    <row r="89" spans="1:25" s="93" customFormat="1" x14ac:dyDescent="0.2">
      <c r="A89" s="74"/>
      <c r="B89" s="75"/>
      <c r="C89" s="75"/>
      <c r="D89" s="75"/>
      <c r="E89" s="75"/>
      <c r="F89" s="75"/>
      <c r="G89" s="75"/>
      <c r="H89" s="75"/>
      <c r="I89" s="75"/>
      <c r="J89" s="75"/>
      <c r="K89" s="75"/>
      <c r="L89" s="75"/>
      <c r="M89" s="75"/>
      <c r="N89" s="75"/>
      <c r="O89" s="75"/>
      <c r="P89" s="75"/>
      <c r="Q89" s="75"/>
      <c r="R89" s="75"/>
      <c r="S89" s="75"/>
      <c r="T89" s="75"/>
      <c r="U89" s="75"/>
      <c r="V89" s="75"/>
      <c r="W89" s="458"/>
      <c r="X89" s="458"/>
      <c r="Y89" s="458"/>
    </row>
    <row r="90" spans="1:25" s="93" customFormat="1" x14ac:dyDescent="0.2">
      <c r="A90" s="74"/>
      <c r="B90" s="75"/>
      <c r="C90" s="75"/>
      <c r="D90" s="75"/>
      <c r="E90" s="75"/>
      <c r="F90" s="75"/>
      <c r="G90" s="75"/>
      <c r="H90" s="75"/>
      <c r="I90" s="75"/>
      <c r="J90" s="75"/>
      <c r="K90" s="75"/>
      <c r="L90" s="75"/>
      <c r="M90" s="75"/>
      <c r="N90" s="75"/>
      <c r="O90" s="75"/>
      <c r="P90" s="75"/>
      <c r="Q90" s="75"/>
      <c r="R90" s="75"/>
      <c r="S90" s="75"/>
      <c r="T90" s="75"/>
      <c r="U90" s="75"/>
      <c r="V90" s="75"/>
      <c r="W90" s="458"/>
      <c r="X90" s="458"/>
    </row>
    <row r="91" spans="1:25" s="93" customFormat="1" x14ac:dyDescent="0.2">
      <c r="A91" s="74"/>
      <c r="B91" s="74"/>
      <c r="C91" s="74"/>
      <c r="D91" s="75"/>
      <c r="E91" s="75"/>
      <c r="F91" s="75"/>
      <c r="G91" s="75"/>
      <c r="H91" s="75"/>
      <c r="I91" s="75"/>
      <c r="J91" s="75"/>
      <c r="K91" s="75"/>
      <c r="L91" s="75"/>
      <c r="M91" s="75"/>
      <c r="N91" s="75"/>
      <c r="O91" s="75"/>
      <c r="P91" s="75"/>
      <c r="Q91" s="75"/>
      <c r="R91" s="75"/>
      <c r="S91" s="75"/>
      <c r="T91" s="75"/>
      <c r="U91" s="74"/>
      <c r="V91" s="74"/>
    </row>
    <row r="92" spans="1:25" s="93" customFormat="1" x14ac:dyDescent="0.2">
      <c r="A92" s="74"/>
      <c r="B92" s="74"/>
      <c r="C92" s="74"/>
      <c r="D92" s="75"/>
      <c r="E92" s="75"/>
      <c r="F92" s="75"/>
      <c r="G92" s="75"/>
      <c r="H92" s="75"/>
      <c r="I92" s="75"/>
      <c r="J92" s="75"/>
      <c r="K92" s="75"/>
      <c r="L92" s="75"/>
      <c r="M92" s="75"/>
      <c r="N92" s="75"/>
      <c r="O92" s="75"/>
      <c r="P92" s="75"/>
      <c r="Q92" s="75"/>
      <c r="R92" s="75"/>
      <c r="S92" s="75"/>
      <c r="T92" s="75"/>
      <c r="U92" s="74"/>
      <c r="V92" s="74"/>
      <c r="W92" s="458"/>
      <c r="X92" s="458"/>
    </row>
    <row r="93" spans="1:25" s="93" customFormat="1" x14ac:dyDescent="0.2">
      <c r="A93" s="74"/>
      <c r="B93" s="75"/>
      <c r="C93" s="75"/>
      <c r="D93" s="75"/>
      <c r="E93" s="75"/>
      <c r="F93" s="75"/>
      <c r="G93" s="75"/>
      <c r="H93" s="75"/>
      <c r="I93" s="75"/>
      <c r="J93" s="75"/>
      <c r="K93" s="75"/>
      <c r="L93" s="75"/>
      <c r="M93" s="75"/>
      <c r="N93" s="75"/>
      <c r="O93" s="75"/>
      <c r="P93" s="75"/>
      <c r="Q93" s="75"/>
      <c r="R93" s="75"/>
      <c r="S93" s="75"/>
      <c r="T93" s="75"/>
      <c r="U93" s="75"/>
      <c r="V93" s="74"/>
    </row>
    <row r="94" spans="1:25" s="93" customFormat="1" x14ac:dyDescent="0.2">
      <c r="A94" s="74"/>
      <c r="B94" s="75"/>
      <c r="C94" s="75"/>
      <c r="D94" s="75"/>
      <c r="E94" s="75"/>
      <c r="F94" s="75"/>
      <c r="G94" s="75"/>
      <c r="H94" s="75"/>
      <c r="I94" s="75"/>
      <c r="J94" s="75"/>
      <c r="K94" s="75"/>
      <c r="L94" s="75"/>
      <c r="M94" s="75"/>
      <c r="N94" s="75"/>
      <c r="O94" s="75"/>
      <c r="P94" s="75"/>
      <c r="Q94" s="75"/>
      <c r="R94" s="75"/>
      <c r="S94" s="75"/>
      <c r="T94" s="75"/>
      <c r="U94" s="75"/>
      <c r="V94" s="75"/>
    </row>
    <row r="95" spans="1:25" s="93" customFormat="1" x14ac:dyDescent="0.2">
      <c r="A95" s="74"/>
      <c r="B95" s="75"/>
      <c r="C95" s="75"/>
      <c r="D95" s="75"/>
      <c r="E95" s="75"/>
      <c r="F95" s="75"/>
      <c r="G95" s="75"/>
      <c r="H95" s="75"/>
      <c r="I95" s="75"/>
      <c r="J95" s="75"/>
      <c r="K95" s="75"/>
      <c r="L95" s="75"/>
      <c r="M95" s="75"/>
      <c r="N95" s="75"/>
      <c r="O95" s="75"/>
      <c r="P95" s="75"/>
      <c r="Q95" s="75"/>
      <c r="R95" s="75"/>
      <c r="S95" s="75"/>
      <c r="T95" s="75"/>
      <c r="U95" s="75"/>
      <c r="V95" s="75"/>
    </row>
    <row r="96" spans="1:25" s="93" customFormat="1" x14ac:dyDescent="0.2">
      <c r="A96" s="74"/>
      <c r="B96" s="75"/>
      <c r="C96" s="75"/>
      <c r="D96" s="75"/>
      <c r="E96" s="75"/>
      <c r="F96" s="75"/>
      <c r="G96" s="75"/>
      <c r="H96" s="75"/>
      <c r="I96" s="75"/>
      <c r="J96" s="75"/>
      <c r="K96" s="75"/>
      <c r="L96" s="75"/>
      <c r="M96" s="75"/>
      <c r="N96" s="75"/>
      <c r="O96" s="75"/>
      <c r="P96" s="75"/>
      <c r="Q96" s="75"/>
      <c r="R96" s="75"/>
      <c r="S96" s="75"/>
      <c r="T96" s="75"/>
      <c r="U96" s="75"/>
      <c r="V96" s="75"/>
    </row>
    <row r="97" spans="1:22" s="93" customFormat="1" x14ac:dyDescent="0.2">
      <c r="A97" s="74"/>
      <c r="B97" s="75"/>
      <c r="C97" s="75"/>
      <c r="D97" s="75"/>
      <c r="E97" s="75"/>
      <c r="F97" s="75"/>
      <c r="G97" s="75"/>
      <c r="H97" s="75"/>
      <c r="I97" s="75"/>
      <c r="J97" s="75"/>
      <c r="K97" s="75"/>
      <c r="L97" s="75"/>
      <c r="M97" s="75"/>
      <c r="N97" s="75"/>
      <c r="O97" s="75"/>
      <c r="P97" s="75"/>
      <c r="Q97" s="75"/>
      <c r="R97" s="75"/>
      <c r="S97" s="75"/>
      <c r="T97" s="75"/>
      <c r="U97" s="75"/>
      <c r="V97" s="75"/>
    </row>
    <row r="98" spans="1:22" s="93" customFormat="1" x14ac:dyDescent="0.2">
      <c r="A98" s="74"/>
      <c r="B98" s="75"/>
      <c r="C98" s="75"/>
      <c r="D98" s="75"/>
      <c r="E98" s="75"/>
      <c r="F98" s="75"/>
      <c r="G98" s="75"/>
      <c r="H98" s="75"/>
      <c r="I98" s="75"/>
      <c r="J98" s="75"/>
      <c r="K98" s="75"/>
      <c r="L98" s="75"/>
      <c r="M98" s="75"/>
      <c r="N98" s="75"/>
      <c r="O98" s="75"/>
      <c r="P98" s="75"/>
      <c r="Q98" s="75"/>
      <c r="R98" s="75"/>
      <c r="S98" s="75"/>
      <c r="T98" s="75"/>
      <c r="U98" s="74"/>
      <c r="V98" s="74"/>
    </row>
    <row r="99" spans="1:22" s="93" customFormat="1" x14ac:dyDescent="0.2">
      <c r="A99" s="74"/>
      <c r="B99" s="74"/>
      <c r="C99" s="74"/>
      <c r="D99" s="74"/>
      <c r="E99" s="74"/>
      <c r="F99" s="74"/>
      <c r="G99" s="75"/>
      <c r="H99" s="75"/>
      <c r="I99" s="75"/>
      <c r="J99" s="75"/>
      <c r="K99" s="75"/>
      <c r="L99" s="75"/>
      <c r="M99" s="75"/>
      <c r="N99" s="75"/>
      <c r="O99" s="75"/>
      <c r="P99" s="75"/>
      <c r="Q99" s="75"/>
      <c r="R99" s="75"/>
      <c r="S99" s="75"/>
      <c r="T99" s="75"/>
      <c r="U99" s="75"/>
      <c r="V99" s="74"/>
    </row>
    <row r="100" spans="1:22" s="93" customFormat="1" x14ac:dyDescent="0.2">
      <c r="A100" s="74"/>
      <c r="B100" s="75"/>
      <c r="C100" s="75"/>
      <c r="D100" s="75"/>
      <c r="E100" s="75"/>
      <c r="F100" s="75"/>
      <c r="G100" s="75"/>
      <c r="H100" s="75"/>
      <c r="I100" s="75"/>
      <c r="J100" s="75"/>
      <c r="K100" s="75"/>
      <c r="L100" s="75"/>
      <c r="M100" s="75"/>
      <c r="N100" s="75"/>
      <c r="O100" s="75"/>
      <c r="P100" s="75"/>
      <c r="Q100" s="75"/>
      <c r="R100" s="75"/>
      <c r="S100" s="75"/>
      <c r="T100" s="75"/>
      <c r="U100" s="75"/>
      <c r="V100" s="74"/>
    </row>
    <row r="101" spans="1:22" s="93" customFormat="1" x14ac:dyDescent="0.2">
      <c r="A101" s="74"/>
      <c r="B101" s="74"/>
      <c r="C101" s="74"/>
      <c r="D101" s="74"/>
      <c r="E101" s="74"/>
      <c r="F101" s="74"/>
      <c r="G101" s="74"/>
      <c r="H101" s="74"/>
      <c r="I101" s="74"/>
      <c r="J101" s="74"/>
      <c r="K101" s="74"/>
      <c r="L101" s="74"/>
      <c r="M101" s="74"/>
      <c r="N101" s="74"/>
      <c r="O101" s="75"/>
      <c r="P101" s="75"/>
      <c r="Q101" s="75"/>
      <c r="R101" s="75"/>
      <c r="S101" s="75"/>
      <c r="T101" s="75"/>
      <c r="U101" s="75"/>
      <c r="V101" s="74"/>
    </row>
    <row r="102" spans="1:22" s="93" customFormat="1" x14ac:dyDescent="0.2">
      <c r="A102" s="74"/>
      <c r="B102" s="75"/>
      <c r="C102" s="75"/>
      <c r="D102" s="75"/>
      <c r="E102" s="75"/>
      <c r="F102" s="75"/>
      <c r="G102" s="75"/>
      <c r="H102" s="75"/>
      <c r="I102" s="75"/>
      <c r="J102" s="75"/>
      <c r="K102" s="75"/>
      <c r="L102" s="75"/>
      <c r="M102" s="75"/>
      <c r="N102" s="75"/>
      <c r="O102" s="75"/>
      <c r="P102" s="75"/>
      <c r="Q102" s="75"/>
      <c r="R102" s="75"/>
      <c r="S102" s="75"/>
      <c r="T102" s="75"/>
      <c r="U102" s="75"/>
      <c r="V102" s="74"/>
    </row>
    <row r="103" spans="1:22" s="93" customFormat="1" x14ac:dyDescent="0.2">
      <c r="A103" s="74"/>
      <c r="B103" s="74"/>
      <c r="C103" s="74"/>
      <c r="D103" s="74"/>
      <c r="E103" s="74"/>
      <c r="F103" s="74"/>
      <c r="G103" s="74"/>
      <c r="H103" s="74"/>
      <c r="I103" s="74"/>
      <c r="J103" s="74"/>
      <c r="K103" s="75"/>
      <c r="L103" s="75"/>
      <c r="M103" s="75"/>
      <c r="N103" s="75"/>
      <c r="O103" s="75"/>
      <c r="P103" s="75"/>
      <c r="Q103" s="75"/>
      <c r="R103" s="75"/>
      <c r="S103" s="75"/>
      <c r="T103" s="75"/>
      <c r="U103" s="75"/>
      <c r="V103" s="74"/>
    </row>
    <row r="104" spans="1:22" s="93" customFormat="1" x14ac:dyDescent="0.2">
      <c r="A104" s="74"/>
      <c r="B104" s="74"/>
      <c r="C104" s="74"/>
      <c r="D104" s="74"/>
      <c r="E104" s="74"/>
      <c r="F104" s="74"/>
      <c r="G104" s="74"/>
      <c r="H104" s="74"/>
      <c r="I104" s="74"/>
      <c r="J104" s="74"/>
      <c r="K104" s="74"/>
      <c r="L104" s="74"/>
      <c r="M104" s="75"/>
      <c r="N104" s="75"/>
      <c r="O104" s="75"/>
      <c r="P104" s="75"/>
      <c r="Q104" s="75"/>
      <c r="R104" s="75"/>
      <c r="S104" s="75"/>
      <c r="T104" s="75"/>
      <c r="U104" s="74"/>
      <c r="V104" s="74"/>
    </row>
    <row r="105" spans="1:22" s="93" customFormat="1" x14ac:dyDescent="0.2">
      <c r="A105" s="74"/>
      <c r="B105" s="74"/>
      <c r="C105" s="74"/>
      <c r="D105" s="74"/>
      <c r="E105" s="74"/>
      <c r="F105" s="74"/>
      <c r="G105" s="74"/>
      <c r="H105" s="74"/>
      <c r="I105" s="74"/>
      <c r="J105" s="74"/>
      <c r="K105" s="74"/>
      <c r="L105" s="74"/>
      <c r="M105" s="74"/>
      <c r="N105" s="74"/>
      <c r="O105" s="74"/>
      <c r="P105" s="74"/>
      <c r="Q105" s="74"/>
      <c r="R105" s="75"/>
      <c r="S105" s="74"/>
      <c r="T105" s="74"/>
      <c r="U105" s="74"/>
      <c r="V105" s="74"/>
    </row>
    <row r="106" spans="1:22" s="93" customFormat="1" x14ac:dyDescent="0.2">
      <c r="A106" s="74"/>
      <c r="B106" s="74"/>
      <c r="C106" s="74"/>
      <c r="D106" s="74"/>
      <c r="E106" s="74"/>
      <c r="F106" s="74"/>
      <c r="G106" s="74"/>
      <c r="H106" s="75"/>
      <c r="I106" s="75"/>
      <c r="J106" s="75"/>
      <c r="K106" s="75"/>
      <c r="L106" s="75"/>
      <c r="M106" s="75"/>
      <c r="N106" s="75"/>
      <c r="O106" s="74"/>
      <c r="P106" s="74"/>
      <c r="Q106" s="74"/>
      <c r="R106" s="74"/>
      <c r="S106" s="74"/>
      <c r="T106" s="74"/>
      <c r="U106" s="74"/>
      <c r="V106" s="74"/>
    </row>
    <row r="107" spans="1:22" s="93" customFormat="1" x14ac:dyDescent="0.2">
      <c r="A107" s="74"/>
      <c r="B107" s="74"/>
      <c r="C107" s="74"/>
      <c r="D107" s="74"/>
      <c r="E107" s="74"/>
      <c r="F107" s="74"/>
      <c r="G107" s="74"/>
      <c r="H107" s="75"/>
      <c r="I107" s="75"/>
      <c r="J107" s="75"/>
      <c r="K107" s="75"/>
      <c r="L107" s="75"/>
      <c r="M107" s="74"/>
      <c r="N107" s="74"/>
      <c r="O107" s="74"/>
      <c r="P107" s="74"/>
      <c r="Q107" s="74"/>
      <c r="R107" s="74"/>
      <c r="S107" s="74"/>
      <c r="T107" s="74"/>
      <c r="U107" s="74"/>
      <c r="V107" s="74"/>
    </row>
    <row r="108" spans="1:22" s="93" customFormat="1" x14ac:dyDescent="0.2">
      <c r="A108" s="74"/>
      <c r="B108" s="74"/>
      <c r="C108" s="74"/>
      <c r="D108" s="74"/>
      <c r="E108" s="74"/>
      <c r="F108" s="74"/>
      <c r="G108" s="74"/>
      <c r="H108" s="74"/>
      <c r="I108" s="74"/>
      <c r="J108" s="74"/>
      <c r="K108" s="74"/>
      <c r="L108" s="74"/>
      <c r="M108" s="74"/>
      <c r="N108" s="75"/>
      <c r="O108" s="74"/>
      <c r="P108" s="74"/>
      <c r="Q108" s="74"/>
      <c r="R108" s="74"/>
      <c r="S108" s="74"/>
      <c r="T108" s="74"/>
      <c r="U108" s="74"/>
      <c r="V108" s="74"/>
    </row>
    <row r="109" spans="1:22" s="93" customFormat="1" x14ac:dyDescent="0.2">
      <c r="A109" s="74"/>
      <c r="B109" s="74"/>
      <c r="C109" s="74"/>
      <c r="D109" s="74"/>
      <c r="E109" s="74"/>
      <c r="F109" s="74"/>
      <c r="G109" s="74"/>
      <c r="H109" s="75"/>
      <c r="I109" s="75"/>
      <c r="J109" s="75"/>
      <c r="K109" s="74"/>
      <c r="L109" s="75"/>
      <c r="M109" s="75"/>
      <c r="N109" s="75"/>
      <c r="O109" s="74"/>
      <c r="P109" s="75"/>
      <c r="Q109" s="75"/>
      <c r="R109" s="75"/>
      <c r="S109" s="75"/>
      <c r="T109" s="75"/>
      <c r="U109" s="75"/>
      <c r="V109" s="74"/>
    </row>
    <row r="110" spans="1:22" s="93" customFormat="1" x14ac:dyDescent="0.2">
      <c r="A110" s="74"/>
      <c r="B110" s="74"/>
      <c r="C110" s="74"/>
      <c r="D110" s="74"/>
      <c r="E110" s="74"/>
      <c r="F110" s="74"/>
      <c r="G110" s="74"/>
      <c r="H110" s="75"/>
      <c r="I110" s="75"/>
      <c r="J110" s="75"/>
      <c r="K110" s="75"/>
      <c r="L110" s="74"/>
      <c r="M110" s="74"/>
      <c r="N110" s="74"/>
      <c r="O110" s="74"/>
      <c r="P110" s="74"/>
      <c r="Q110" s="75"/>
      <c r="R110" s="75"/>
      <c r="S110" s="75"/>
      <c r="T110" s="75"/>
      <c r="U110" s="75"/>
      <c r="V110" s="74"/>
    </row>
    <row r="111" spans="1:22" s="93" customFormat="1" x14ac:dyDescent="0.2">
      <c r="A111" s="74"/>
      <c r="B111" s="74"/>
      <c r="C111" s="74"/>
      <c r="D111" s="74"/>
      <c r="E111" s="74"/>
      <c r="F111" s="74"/>
      <c r="G111" s="74"/>
      <c r="H111" s="75"/>
      <c r="I111" s="75"/>
      <c r="J111" s="75"/>
      <c r="K111" s="75"/>
      <c r="L111" s="75"/>
      <c r="M111" s="74"/>
      <c r="N111" s="75"/>
      <c r="O111" s="75"/>
      <c r="P111" s="75"/>
      <c r="Q111" s="75"/>
      <c r="R111" s="74"/>
      <c r="S111" s="75"/>
      <c r="T111" s="75"/>
      <c r="U111" s="75"/>
      <c r="V111" s="74"/>
    </row>
    <row r="112" spans="1:22" s="93" customFormat="1" x14ac:dyDescent="0.2">
      <c r="A112" s="74"/>
      <c r="B112" s="74"/>
      <c r="C112" s="74"/>
      <c r="D112" s="74"/>
      <c r="E112" s="74"/>
      <c r="F112" s="74"/>
      <c r="G112" s="74"/>
      <c r="H112" s="75"/>
      <c r="I112" s="75"/>
      <c r="J112" s="75"/>
      <c r="K112" s="75"/>
      <c r="L112" s="75"/>
      <c r="M112" s="75"/>
      <c r="N112" s="74"/>
      <c r="O112" s="74"/>
      <c r="P112" s="75"/>
      <c r="Q112" s="75"/>
      <c r="R112" s="75"/>
      <c r="S112" s="75"/>
      <c r="T112" s="75"/>
      <c r="U112" s="75"/>
      <c r="V112" s="74"/>
    </row>
    <row r="113" spans="1:26" s="93" customFormat="1" x14ac:dyDescent="0.2"/>
    <row r="114" spans="1:26" s="93" customFormat="1" x14ac:dyDescent="0.2">
      <c r="A114" s="74"/>
      <c r="B114" s="74"/>
    </row>
    <row r="115" spans="1:26" s="93" customFormat="1" x14ac:dyDescent="0.2">
      <c r="A115" s="74"/>
      <c r="B115" s="74"/>
    </row>
    <row r="116" spans="1:26" s="93" customFormat="1" x14ac:dyDescent="0.2">
      <c r="A116" s="74"/>
      <c r="B116" s="74"/>
    </row>
    <row r="117" spans="1:26" s="93" customFormat="1" x14ac:dyDescent="0.2"/>
    <row r="118" spans="1:26" s="93" customFormat="1" x14ac:dyDescent="0.2">
      <c r="A118" s="74"/>
      <c r="B118" s="74"/>
      <c r="C118" s="74"/>
      <c r="D118" s="74"/>
      <c r="E118" s="74"/>
      <c r="F118" s="74"/>
      <c r="G118" s="74"/>
      <c r="H118" s="74"/>
      <c r="I118" s="74"/>
      <c r="J118" s="74"/>
      <c r="K118" s="74"/>
      <c r="L118" s="74"/>
      <c r="M118" s="74"/>
      <c r="N118" s="74"/>
      <c r="O118" s="74"/>
      <c r="P118" s="74"/>
      <c r="Q118" s="74"/>
      <c r="R118" s="74"/>
      <c r="S118" s="74"/>
      <c r="T118" s="74"/>
      <c r="U118" s="74"/>
      <c r="V118" s="74"/>
    </row>
    <row r="119" spans="1:26" s="93" customFormat="1" x14ac:dyDescent="0.2">
      <c r="A119" s="74"/>
      <c r="B119" s="74"/>
      <c r="C119" s="74"/>
      <c r="D119" s="75"/>
      <c r="E119" s="75"/>
      <c r="F119" s="75"/>
      <c r="G119" s="75"/>
      <c r="H119" s="75"/>
      <c r="I119" s="75"/>
      <c r="J119" s="75"/>
      <c r="K119" s="75"/>
      <c r="L119" s="75"/>
      <c r="M119" s="75"/>
      <c r="N119" s="75"/>
      <c r="O119" s="75"/>
      <c r="P119" s="75"/>
      <c r="Q119" s="75"/>
      <c r="R119" s="75"/>
      <c r="S119" s="75"/>
      <c r="T119" s="75"/>
      <c r="U119" s="75"/>
      <c r="V119" s="74"/>
      <c r="Y119" s="457"/>
    </row>
    <row r="120" spans="1:26" s="93" customFormat="1" x14ac:dyDescent="0.2">
      <c r="A120" s="74"/>
      <c r="B120" s="74"/>
      <c r="C120" s="74"/>
      <c r="D120" s="75"/>
      <c r="E120" s="75"/>
      <c r="F120" s="75"/>
      <c r="G120" s="75"/>
      <c r="H120" s="75"/>
      <c r="I120" s="75"/>
      <c r="J120" s="75"/>
      <c r="K120" s="75"/>
      <c r="L120" s="75"/>
      <c r="M120" s="75"/>
      <c r="N120" s="75"/>
      <c r="O120" s="75"/>
      <c r="P120" s="75"/>
      <c r="Q120" s="75"/>
      <c r="R120" s="75"/>
      <c r="S120" s="75"/>
      <c r="T120" s="75"/>
      <c r="U120" s="74"/>
      <c r="V120" s="74"/>
      <c r="Y120" s="457"/>
    </row>
    <row r="121" spans="1:26" s="93" customFormat="1" x14ac:dyDescent="0.2">
      <c r="A121" s="74"/>
      <c r="B121" s="74"/>
      <c r="C121" s="74"/>
      <c r="D121" s="75"/>
      <c r="E121" s="75"/>
      <c r="F121" s="75"/>
      <c r="G121" s="75"/>
      <c r="H121" s="75"/>
      <c r="I121" s="75"/>
      <c r="J121" s="75"/>
      <c r="K121" s="75"/>
      <c r="L121" s="75"/>
      <c r="M121" s="75"/>
      <c r="N121" s="75"/>
      <c r="O121" s="75"/>
      <c r="P121" s="75"/>
      <c r="Q121" s="75"/>
      <c r="R121" s="75"/>
      <c r="S121" s="75"/>
      <c r="T121" s="75"/>
      <c r="U121" s="74"/>
      <c r="V121" s="74"/>
      <c r="Y121" s="74"/>
    </row>
    <row r="122" spans="1:26" s="93" customFormat="1" x14ac:dyDescent="0.2">
      <c r="A122" s="74"/>
      <c r="B122" s="74"/>
      <c r="C122" s="74"/>
      <c r="D122" s="75"/>
      <c r="E122" s="75"/>
      <c r="F122" s="75"/>
      <c r="G122" s="75"/>
      <c r="H122" s="75"/>
      <c r="I122" s="75"/>
      <c r="J122" s="75"/>
      <c r="K122" s="75"/>
      <c r="L122" s="75"/>
      <c r="M122" s="75"/>
      <c r="N122" s="75"/>
      <c r="O122" s="75"/>
      <c r="P122" s="75"/>
      <c r="Q122" s="75"/>
      <c r="R122" s="75"/>
      <c r="S122" s="75"/>
      <c r="T122" s="75"/>
      <c r="U122" s="75"/>
      <c r="V122" s="74"/>
      <c r="Y122" s="457"/>
    </row>
    <row r="123" spans="1:26" s="93" customFormat="1" x14ac:dyDescent="0.2">
      <c r="A123" s="74"/>
      <c r="B123" s="74"/>
      <c r="C123" s="74"/>
      <c r="D123" s="75"/>
      <c r="E123" s="75"/>
      <c r="F123" s="75"/>
      <c r="G123" s="75"/>
      <c r="H123" s="75"/>
      <c r="I123" s="75"/>
      <c r="J123" s="75"/>
      <c r="K123" s="75"/>
      <c r="L123" s="75"/>
      <c r="M123" s="75"/>
      <c r="N123" s="75"/>
      <c r="O123" s="75"/>
      <c r="P123" s="75"/>
      <c r="Q123" s="75"/>
      <c r="R123" s="75"/>
      <c r="S123" s="75"/>
      <c r="T123" s="75"/>
      <c r="U123" s="75"/>
      <c r="V123" s="74"/>
      <c r="Y123" s="457"/>
    </row>
    <row r="124" spans="1:26" s="93" customFormat="1" x14ac:dyDescent="0.2">
      <c r="A124" s="74"/>
      <c r="B124" s="75"/>
      <c r="C124" s="75"/>
      <c r="D124" s="75"/>
      <c r="E124" s="75"/>
      <c r="F124" s="75"/>
      <c r="G124" s="75"/>
      <c r="H124" s="75"/>
      <c r="I124" s="75"/>
      <c r="J124" s="75"/>
      <c r="K124" s="75"/>
      <c r="L124" s="75"/>
      <c r="M124" s="75"/>
      <c r="N124" s="75"/>
      <c r="O124" s="75"/>
      <c r="P124" s="75"/>
      <c r="Q124" s="75"/>
      <c r="R124" s="75"/>
      <c r="S124" s="75"/>
      <c r="T124" s="75"/>
      <c r="U124" s="75"/>
      <c r="V124" s="75"/>
      <c r="W124" s="458"/>
      <c r="X124" s="458"/>
      <c r="Y124" s="457"/>
    </row>
    <row r="125" spans="1:26" s="93" customFormat="1" x14ac:dyDescent="0.2">
      <c r="A125" s="74"/>
      <c r="B125" s="75"/>
      <c r="C125" s="75"/>
      <c r="D125" s="75"/>
      <c r="E125" s="75"/>
      <c r="F125" s="75"/>
      <c r="G125" s="75"/>
      <c r="H125" s="75"/>
      <c r="I125" s="75"/>
      <c r="J125" s="75"/>
      <c r="K125" s="75"/>
      <c r="L125" s="75"/>
      <c r="M125" s="75"/>
      <c r="N125" s="75"/>
      <c r="O125" s="75"/>
      <c r="P125" s="75"/>
      <c r="Q125" s="75"/>
      <c r="R125" s="75"/>
      <c r="S125" s="75"/>
      <c r="T125" s="75"/>
      <c r="U125" s="75"/>
      <c r="V125" s="75"/>
      <c r="W125" s="458"/>
      <c r="X125" s="458"/>
      <c r="Y125" s="457"/>
    </row>
    <row r="126" spans="1:26" s="93" customFormat="1" x14ac:dyDescent="0.2">
      <c r="A126" s="74"/>
      <c r="B126" s="75"/>
      <c r="C126" s="75"/>
      <c r="D126" s="75"/>
      <c r="E126" s="75"/>
      <c r="F126" s="75"/>
      <c r="G126" s="75"/>
      <c r="H126" s="75"/>
      <c r="I126" s="75"/>
      <c r="J126" s="75"/>
      <c r="K126" s="75"/>
      <c r="L126" s="75"/>
      <c r="M126" s="75"/>
      <c r="N126" s="75"/>
      <c r="O126" s="75"/>
      <c r="P126" s="75"/>
      <c r="Q126" s="75"/>
      <c r="R126" s="75"/>
      <c r="S126" s="75"/>
      <c r="T126" s="75"/>
      <c r="U126" s="75"/>
      <c r="V126" s="75"/>
      <c r="W126" s="458"/>
      <c r="X126" s="458"/>
      <c r="Y126" s="180"/>
      <c r="Z126" s="458"/>
    </row>
    <row r="127" spans="1:26" s="93" customFormat="1" x14ac:dyDescent="0.2">
      <c r="A127" s="74"/>
      <c r="B127" s="75"/>
      <c r="C127" s="75"/>
      <c r="D127" s="75"/>
      <c r="E127" s="75"/>
      <c r="F127" s="75"/>
      <c r="G127" s="75"/>
      <c r="H127" s="75"/>
      <c r="I127" s="75"/>
      <c r="J127" s="75"/>
      <c r="K127" s="75"/>
      <c r="L127" s="75"/>
      <c r="M127" s="75"/>
      <c r="N127" s="75"/>
      <c r="O127" s="75"/>
      <c r="P127" s="75"/>
      <c r="Q127" s="75"/>
      <c r="R127" s="75"/>
      <c r="S127" s="75"/>
      <c r="T127" s="75"/>
      <c r="U127" s="75"/>
      <c r="V127" s="75"/>
      <c r="W127" s="458"/>
      <c r="X127" s="458"/>
      <c r="Y127" s="457"/>
    </row>
    <row r="128" spans="1:26" s="93" customFormat="1" x14ac:dyDescent="0.2">
      <c r="A128" s="74"/>
      <c r="B128" s="75"/>
      <c r="C128" s="75"/>
      <c r="D128" s="75"/>
      <c r="E128" s="75"/>
      <c r="F128" s="75"/>
      <c r="G128" s="75"/>
      <c r="H128" s="75"/>
      <c r="I128" s="75"/>
      <c r="J128" s="75"/>
      <c r="K128" s="75"/>
      <c r="L128" s="75"/>
      <c r="M128" s="75"/>
      <c r="N128" s="75"/>
      <c r="O128" s="75"/>
      <c r="P128" s="75"/>
      <c r="Q128" s="75"/>
      <c r="R128" s="75"/>
      <c r="S128" s="75"/>
      <c r="T128" s="75"/>
      <c r="U128" s="75"/>
      <c r="V128" s="74"/>
      <c r="W128" s="458"/>
      <c r="X128" s="458"/>
      <c r="Y128" s="457"/>
    </row>
    <row r="129" spans="1:26" s="93" customFormat="1" x14ac:dyDescent="0.2">
      <c r="A129" s="180"/>
      <c r="B129" s="75"/>
      <c r="C129" s="75"/>
      <c r="D129" s="75"/>
      <c r="E129" s="75"/>
      <c r="F129" s="75"/>
      <c r="G129" s="75"/>
      <c r="H129" s="75"/>
      <c r="I129" s="75"/>
      <c r="J129" s="75"/>
      <c r="K129" s="75"/>
      <c r="L129" s="75"/>
      <c r="M129" s="75"/>
      <c r="N129" s="75"/>
      <c r="O129" s="75"/>
      <c r="P129" s="75"/>
      <c r="Q129" s="75"/>
      <c r="R129" s="75"/>
      <c r="S129" s="75"/>
      <c r="T129" s="75"/>
      <c r="U129" s="75"/>
      <c r="V129" s="74"/>
      <c r="W129" s="458"/>
      <c r="X129" s="458"/>
      <c r="Y129" s="457"/>
      <c r="Z129" s="458"/>
    </row>
    <row r="130" spans="1:26" s="93" customFormat="1" x14ac:dyDescent="0.2">
      <c r="A130" s="74"/>
      <c r="B130" s="75"/>
      <c r="C130" s="75"/>
      <c r="D130" s="75"/>
      <c r="E130" s="75"/>
      <c r="F130" s="75"/>
      <c r="G130" s="75"/>
      <c r="H130" s="75"/>
      <c r="I130" s="75"/>
      <c r="J130" s="75"/>
      <c r="K130" s="75"/>
      <c r="L130" s="75"/>
      <c r="M130" s="75"/>
      <c r="N130" s="75"/>
      <c r="O130" s="75"/>
      <c r="P130" s="75"/>
      <c r="Q130" s="75"/>
      <c r="R130" s="75"/>
      <c r="S130" s="75"/>
      <c r="T130" s="75"/>
      <c r="U130" s="75"/>
      <c r="V130" s="75"/>
      <c r="W130" s="458"/>
      <c r="X130" s="458"/>
      <c r="Y130" s="457"/>
    </row>
    <row r="131" spans="1:26" s="93" customFormat="1" x14ac:dyDescent="0.2">
      <c r="A131" s="74"/>
      <c r="B131" s="75"/>
      <c r="C131" s="75"/>
      <c r="D131" s="75"/>
      <c r="E131" s="75"/>
      <c r="F131" s="75"/>
      <c r="G131" s="75"/>
      <c r="H131" s="75"/>
      <c r="I131" s="75"/>
      <c r="J131" s="75"/>
      <c r="K131" s="75"/>
      <c r="L131" s="75"/>
      <c r="M131" s="75"/>
      <c r="N131" s="75"/>
      <c r="O131" s="75"/>
      <c r="P131" s="75"/>
      <c r="Q131" s="75"/>
      <c r="R131" s="75"/>
      <c r="S131" s="75"/>
      <c r="T131" s="75"/>
      <c r="U131" s="75"/>
      <c r="V131" s="74"/>
      <c r="W131" s="458"/>
      <c r="X131" s="458"/>
      <c r="Y131" s="457"/>
    </row>
    <row r="132" spans="1:26" s="93" customFormat="1" x14ac:dyDescent="0.2">
      <c r="A132" s="74"/>
      <c r="B132" s="75"/>
      <c r="C132" s="75"/>
      <c r="D132" s="75"/>
      <c r="E132" s="75"/>
      <c r="F132" s="75"/>
      <c r="G132" s="75"/>
      <c r="H132" s="75"/>
      <c r="I132" s="75"/>
      <c r="J132" s="75"/>
      <c r="K132" s="75"/>
      <c r="L132" s="75"/>
      <c r="M132" s="75"/>
      <c r="N132" s="75"/>
      <c r="O132" s="75"/>
      <c r="P132" s="75"/>
      <c r="Q132" s="75"/>
      <c r="R132" s="75"/>
      <c r="S132" s="75"/>
      <c r="T132" s="75"/>
      <c r="U132" s="75"/>
      <c r="V132" s="75"/>
      <c r="W132" s="458"/>
      <c r="X132" s="458"/>
      <c r="Y132" s="457"/>
    </row>
    <row r="133" spans="1:26" s="93" customFormat="1" x14ac:dyDescent="0.2">
      <c r="A133" s="74"/>
      <c r="B133" s="75"/>
      <c r="C133" s="75"/>
      <c r="D133" s="75"/>
      <c r="E133" s="75"/>
      <c r="F133" s="75"/>
      <c r="G133" s="75"/>
      <c r="H133" s="75"/>
      <c r="I133" s="75"/>
      <c r="J133" s="75"/>
      <c r="K133" s="75"/>
      <c r="L133" s="75"/>
      <c r="M133" s="75"/>
      <c r="N133" s="75"/>
      <c r="O133" s="75"/>
      <c r="P133" s="75"/>
      <c r="Q133" s="75"/>
      <c r="R133" s="75"/>
      <c r="S133" s="75"/>
      <c r="T133" s="75"/>
      <c r="U133" s="75"/>
      <c r="V133" s="75"/>
      <c r="W133" s="458"/>
      <c r="X133" s="458"/>
      <c r="Y133" s="457"/>
    </row>
    <row r="134" spans="1:26" s="93" customFormat="1" x14ac:dyDescent="0.2">
      <c r="A134" s="74"/>
      <c r="B134" s="75"/>
      <c r="C134" s="75"/>
      <c r="D134" s="75"/>
      <c r="E134" s="75"/>
      <c r="F134" s="75"/>
      <c r="G134" s="75"/>
      <c r="H134" s="75"/>
      <c r="I134" s="75"/>
      <c r="J134" s="75"/>
      <c r="K134" s="75"/>
      <c r="L134" s="75"/>
      <c r="M134" s="75"/>
      <c r="N134" s="75"/>
      <c r="O134" s="75"/>
      <c r="P134" s="75"/>
      <c r="Q134" s="75"/>
      <c r="R134" s="75"/>
      <c r="S134" s="75"/>
      <c r="T134" s="75"/>
      <c r="U134" s="75"/>
      <c r="V134" s="75"/>
      <c r="W134" s="458"/>
      <c r="X134" s="458"/>
      <c r="Y134" s="457"/>
    </row>
    <row r="135" spans="1:26" s="93" customFormat="1" x14ac:dyDescent="0.2">
      <c r="A135" s="74"/>
      <c r="B135" s="75"/>
      <c r="C135" s="75"/>
      <c r="D135" s="75"/>
      <c r="E135" s="75"/>
      <c r="F135" s="75"/>
      <c r="G135" s="75"/>
      <c r="H135" s="75"/>
      <c r="I135" s="75"/>
      <c r="J135" s="75"/>
      <c r="K135" s="75"/>
      <c r="L135" s="75"/>
      <c r="M135" s="75"/>
      <c r="N135" s="75"/>
      <c r="O135" s="74"/>
      <c r="P135" s="74"/>
      <c r="Q135" s="74"/>
      <c r="R135" s="74"/>
      <c r="S135" s="74"/>
      <c r="T135" s="74"/>
      <c r="U135" s="74"/>
      <c r="V135" s="74"/>
      <c r="W135" s="458"/>
      <c r="X135" s="458"/>
      <c r="Y135" s="457"/>
    </row>
    <row r="136" spans="1:26" s="93" customFormat="1" x14ac:dyDescent="0.2">
      <c r="A136" s="74"/>
      <c r="B136" s="74"/>
      <c r="C136" s="75"/>
      <c r="D136" s="75"/>
      <c r="E136" s="75"/>
      <c r="F136" s="75"/>
      <c r="G136" s="75"/>
      <c r="H136" s="75"/>
      <c r="I136" s="75"/>
      <c r="J136" s="75"/>
      <c r="K136" s="75"/>
      <c r="L136" s="75"/>
      <c r="M136" s="75"/>
      <c r="N136" s="75"/>
      <c r="O136" s="75"/>
      <c r="P136" s="75"/>
      <c r="Q136" s="75"/>
      <c r="R136" s="75"/>
      <c r="S136" s="75"/>
      <c r="T136" s="75"/>
      <c r="U136" s="75"/>
      <c r="V136" s="75"/>
      <c r="W136" s="458"/>
      <c r="X136" s="458"/>
      <c r="Y136" s="457"/>
    </row>
    <row r="137" spans="1:26" s="93" customFormat="1" x14ac:dyDescent="0.2">
      <c r="A137" s="74"/>
      <c r="B137" s="75"/>
      <c r="C137" s="75"/>
      <c r="D137" s="75"/>
      <c r="E137" s="75"/>
      <c r="F137" s="75"/>
      <c r="G137" s="75"/>
      <c r="H137" s="75"/>
      <c r="I137" s="75"/>
      <c r="J137" s="75"/>
      <c r="K137" s="75"/>
      <c r="L137" s="75"/>
      <c r="M137" s="75"/>
      <c r="N137" s="75"/>
      <c r="O137" s="75"/>
      <c r="P137" s="75"/>
      <c r="Q137" s="75"/>
      <c r="R137" s="75"/>
      <c r="S137" s="75"/>
      <c r="T137" s="75"/>
      <c r="U137" s="75"/>
      <c r="V137" s="75"/>
      <c r="W137" s="458"/>
      <c r="X137" s="458"/>
      <c r="Y137" s="74"/>
    </row>
    <row r="138" spans="1:26" s="93" customFormat="1" x14ac:dyDescent="0.2">
      <c r="A138" s="74"/>
      <c r="B138" s="75"/>
      <c r="C138" s="75"/>
      <c r="D138" s="75"/>
      <c r="E138" s="75"/>
      <c r="F138" s="75"/>
      <c r="G138" s="75"/>
      <c r="H138" s="75"/>
      <c r="I138" s="75"/>
      <c r="J138" s="75"/>
      <c r="K138" s="75"/>
      <c r="L138" s="75"/>
      <c r="M138" s="75"/>
      <c r="N138" s="75"/>
      <c r="O138" s="75"/>
      <c r="P138" s="75"/>
      <c r="Q138" s="75"/>
      <c r="R138" s="75"/>
      <c r="S138" s="75"/>
      <c r="T138" s="75"/>
      <c r="U138" s="75"/>
      <c r="V138" s="75"/>
      <c r="W138" s="458"/>
      <c r="X138" s="458"/>
      <c r="Y138" s="457"/>
    </row>
    <row r="139" spans="1:26" s="93" customFormat="1" x14ac:dyDescent="0.2">
      <c r="A139" s="74"/>
      <c r="B139" s="74"/>
      <c r="C139" s="74"/>
      <c r="D139" s="75"/>
      <c r="E139" s="75"/>
      <c r="F139" s="75"/>
      <c r="G139" s="75"/>
      <c r="H139" s="75"/>
      <c r="I139" s="75"/>
      <c r="J139" s="75"/>
      <c r="K139" s="75"/>
      <c r="L139" s="75"/>
      <c r="M139" s="75"/>
      <c r="N139" s="75"/>
      <c r="O139" s="75"/>
      <c r="P139" s="75"/>
      <c r="Q139" s="75"/>
      <c r="R139" s="75"/>
      <c r="S139" s="75"/>
      <c r="T139" s="75"/>
      <c r="U139" s="75"/>
      <c r="V139" s="75"/>
      <c r="W139" s="458"/>
      <c r="X139" s="458"/>
      <c r="Y139" s="457"/>
    </row>
    <row r="140" spans="1:26" s="93" customFormat="1" x14ac:dyDescent="0.2">
      <c r="A140" s="74"/>
      <c r="B140" s="75"/>
      <c r="C140" s="75"/>
      <c r="D140" s="75"/>
      <c r="E140" s="75"/>
      <c r="F140" s="75"/>
      <c r="G140" s="75"/>
      <c r="H140" s="75"/>
      <c r="I140" s="75"/>
      <c r="J140" s="75"/>
      <c r="K140" s="75"/>
      <c r="L140" s="75"/>
      <c r="M140" s="75"/>
      <c r="N140" s="75"/>
      <c r="O140" s="75"/>
      <c r="P140" s="75"/>
      <c r="Q140" s="75"/>
      <c r="R140" s="75"/>
      <c r="S140" s="75"/>
      <c r="T140" s="75"/>
      <c r="U140" s="75"/>
      <c r="V140" s="75"/>
      <c r="W140" s="458"/>
      <c r="X140" s="458"/>
      <c r="Y140" s="457"/>
    </row>
    <row r="141" spans="1:26" s="93" customFormat="1" x14ac:dyDescent="0.2">
      <c r="A141" s="74"/>
      <c r="B141" s="75"/>
      <c r="C141" s="75"/>
      <c r="D141" s="75"/>
      <c r="E141" s="75"/>
      <c r="F141" s="75"/>
      <c r="G141" s="75"/>
      <c r="H141" s="75"/>
      <c r="I141" s="75"/>
      <c r="J141" s="75"/>
      <c r="K141" s="75"/>
      <c r="L141" s="75"/>
      <c r="M141" s="75"/>
      <c r="N141" s="75"/>
      <c r="O141" s="75"/>
      <c r="P141" s="75"/>
      <c r="Q141" s="75"/>
      <c r="R141" s="75"/>
      <c r="S141" s="75"/>
      <c r="T141" s="75"/>
      <c r="U141" s="75"/>
      <c r="V141" s="75"/>
      <c r="W141" s="458"/>
      <c r="X141" s="458"/>
    </row>
    <row r="142" spans="1:26" s="93" customFormat="1" x14ac:dyDescent="0.2">
      <c r="A142" s="74"/>
      <c r="B142" s="75"/>
      <c r="C142" s="75"/>
      <c r="D142" s="75"/>
      <c r="E142" s="75"/>
      <c r="F142" s="75"/>
      <c r="G142" s="75"/>
      <c r="H142" s="75"/>
      <c r="I142" s="75"/>
      <c r="J142" s="75"/>
      <c r="K142" s="75"/>
      <c r="L142" s="75"/>
      <c r="M142" s="75"/>
      <c r="N142" s="75"/>
      <c r="O142" s="75"/>
      <c r="P142" s="75"/>
      <c r="Q142" s="75"/>
      <c r="R142" s="75"/>
      <c r="S142" s="75"/>
      <c r="T142" s="75"/>
      <c r="U142" s="75"/>
      <c r="V142" s="75"/>
      <c r="W142" s="458"/>
      <c r="X142" s="458"/>
    </row>
    <row r="143" spans="1:26" s="93" customFormat="1" x14ac:dyDescent="0.2">
      <c r="A143" s="74"/>
      <c r="B143" s="75"/>
      <c r="C143" s="75"/>
      <c r="D143" s="75"/>
      <c r="E143" s="75"/>
      <c r="F143" s="75"/>
      <c r="G143" s="75"/>
      <c r="H143" s="75"/>
      <c r="I143" s="75"/>
      <c r="J143" s="75"/>
      <c r="K143" s="75"/>
      <c r="L143" s="75"/>
      <c r="M143" s="75"/>
      <c r="N143" s="75"/>
      <c r="O143" s="75"/>
      <c r="P143" s="75"/>
      <c r="Q143" s="75"/>
      <c r="R143" s="75"/>
      <c r="S143" s="75"/>
      <c r="T143" s="75"/>
      <c r="U143" s="75"/>
      <c r="V143" s="75"/>
      <c r="W143" s="458"/>
      <c r="X143" s="458"/>
    </row>
    <row r="144" spans="1:26" s="93" customFormat="1" x14ac:dyDescent="0.2">
      <c r="A144" s="74"/>
      <c r="B144" s="75"/>
      <c r="C144" s="75"/>
      <c r="D144" s="75"/>
      <c r="E144" s="75"/>
      <c r="F144" s="75"/>
      <c r="G144" s="75"/>
      <c r="H144" s="75"/>
      <c r="I144" s="75"/>
      <c r="J144" s="75"/>
      <c r="K144" s="75"/>
      <c r="L144" s="75"/>
      <c r="M144" s="75"/>
      <c r="N144" s="75"/>
      <c r="O144" s="75"/>
      <c r="P144" s="75"/>
      <c r="Q144" s="75"/>
      <c r="R144" s="75"/>
      <c r="S144" s="75"/>
      <c r="T144" s="75"/>
      <c r="U144" s="75"/>
      <c r="V144" s="75"/>
      <c r="W144" s="458"/>
      <c r="X144" s="458"/>
    </row>
    <row r="145" spans="1:25" s="93" customFormat="1" x14ac:dyDescent="0.2">
      <c r="A145" s="74"/>
      <c r="B145" s="75"/>
      <c r="C145" s="75"/>
      <c r="D145" s="75"/>
      <c r="E145" s="75"/>
      <c r="F145" s="75"/>
      <c r="G145" s="75"/>
      <c r="H145" s="75"/>
      <c r="I145" s="75"/>
      <c r="J145" s="75"/>
      <c r="K145" s="75"/>
      <c r="L145" s="75"/>
      <c r="M145" s="75"/>
      <c r="N145" s="75"/>
      <c r="O145" s="75"/>
      <c r="P145" s="75"/>
      <c r="Q145" s="75"/>
      <c r="R145" s="75"/>
      <c r="S145" s="75"/>
      <c r="T145" s="75"/>
      <c r="U145" s="75"/>
      <c r="V145" s="75"/>
      <c r="W145" s="458"/>
      <c r="X145" s="458"/>
    </row>
    <row r="146" spans="1:25" s="93" customFormat="1" x14ac:dyDescent="0.2">
      <c r="A146" s="74"/>
      <c r="B146" s="75"/>
      <c r="C146" s="75"/>
      <c r="D146" s="75"/>
      <c r="E146" s="75"/>
      <c r="F146" s="75"/>
      <c r="G146" s="75"/>
      <c r="H146" s="75"/>
      <c r="I146" s="75"/>
      <c r="J146" s="75"/>
      <c r="K146" s="75"/>
      <c r="L146" s="75"/>
      <c r="M146" s="75"/>
      <c r="N146" s="75"/>
      <c r="O146" s="75"/>
      <c r="P146" s="75"/>
      <c r="Q146" s="75"/>
      <c r="R146" s="75"/>
      <c r="S146" s="75"/>
      <c r="T146" s="75"/>
      <c r="U146" s="75"/>
      <c r="V146" s="75"/>
      <c r="W146" s="458"/>
      <c r="X146" s="458"/>
    </row>
    <row r="147" spans="1:25" s="93" customFormat="1" x14ac:dyDescent="0.2">
      <c r="A147" s="74"/>
      <c r="B147" s="75"/>
      <c r="C147" s="75"/>
      <c r="D147" s="75"/>
      <c r="E147" s="75"/>
      <c r="F147" s="75"/>
      <c r="G147" s="75"/>
      <c r="H147" s="75"/>
      <c r="I147" s="75"/>
      <c r="J147" s="75"/>
      <c r="K147" s="75"/>
      <c r="L147" s="75"/>
      <c r="M147" s="75"/>
      <c r="N147" s="75"/>
      <c r="O147" s="75"/>
      <c r="P147" s="75"/>
      <c r="Q147" s="75"/>
      <c r="R147" s="75"/>
      <c r="S147" s="75"/>
      <c r="T147" s="75"/>
      <c r="U147" s="75"/>
      <c r="V147" s="75"/>
      <c r="W147" s="458"/>
      <c r="X147" s="458"/>
    </row>
    <row r="148" spans="1:25" s="93" customFormat="1" x14ac:dyDescent="0.2">
      <c r="A148" s="74"/>
      <c r="B148" s="75"/>
      <c r="C148" s="75"/>
      <c r="D148" s="75"/>
      <c r="E148" s="75"/>
      <c r="F148" s="75"/>
      <c r="G148" s="75"/>
      <c r="H148" s="75"/>
      <c r="I148" s="75"/>
      <c r="J148" s="75"/>
      <c r="K148" s="75"/>
      <c r="L148" s="75"/>
      <c r="M148" s="75"/>
      <c r="N148" s="75"/>
      <c r="O148" s="75"/>
      <c r="P148" s="75"/>
      <c r="Q148" s="75"/>
      <c r="R148" s="75"/>
      <c r="S148" s="75"/>
      <c r="T148" s="75"/>
      <c r="U148" s="75"/>
      <c r="V148" s="75"/>
      <c r="W148" s="458"/>
      <c r="X148" s="458"/>
    </row>
    <row r="149" spans="1:25" s="93" customFormat="1" x14ac:dyDescent="0.2">
      <c r="A149" s="74"/>
      <c r="B149" s="75"/>
      <c r="C149" s="75"/>
      <c r="D149" s="75"/>
      <c r="E149" s="75"/>
      <c r="F149" s="75"/>
      <c r="G149" s="75"/>
      <c r="H149" s="75"/>
      <c r="I149" s="75"/>
      <c r="J149" s="75"/>
      <c r="K149" s="75"/>
      <c r="L149" s="75"/>
      <c r="M149" s="75"/>
      <c r="N149" s="75"/>
      <c r="O149" s="75"/>
      <c r="P149" s="75"/>
      <c r="Q149" s="75"/>
      <c r="R149" s="75"/>
      <c r="S149" s="75"/>
      <c r="T149" s="75"/>
      <c r="U149" s="75"/>
      <c r="V149" s="75"/>
      <c r="W149" s="458"/>
      <c r="X149" s="458"/>
    </row>
    <row r="150" spans="1:25" s="93" customFormat="1" x14ac:dyDescent="0.2">
      <c r="A150" s="74"/>
      <c r="B150" s="75"/>
      <c r="C150" s="75"/>
      <c r="D150" s="75"/>
      <c r="E150" s="75"/>
      <c r="F150" s="75"/>
      <c r="G150" s="75"/>
      <c r="H150" s="75"/>
      <c r="I150" s="75"/>
      <c r="J150" s="75"/>
      <c r="K150" s="75"/>
      <c r="L150" s="75"/>
      <c r="M150" s="75"/>
      <c r="N150" s="75"/>
      <c r="O150" s="75"/>
      <c r="P150" s="75"/>
      <c r="Q150" s="75"/>
      <c r="R150" s="75"/>
      <c r="S150" s="75"/>
      <c r="T150" s="75"/>
      <c r="U150" s="75"/>
      <c r="V150" s="75"/>
      <c r="W150" s="460"/>
      <c r="X150" s="458"/>
    </row>
    <row r="151" spans="1:25" s="93" customFormat="1" x14ac:dyDescent="0.2">
      <c r="A151" s="74"/>
      <c r="B151" s="75"/>
      <c r="C151" s="75"/>
      <c r="D151" s="75"/>
      <c r="E151" s="75"/>
      <c r="F151" s="75"/>
      <c r="G151" s="75"/>
      <c r="H151" s="75"/>
      <c r="I151" s="75"/>
      <c r="J151" s="75"/>
      <c r="K151" s="75"/>
      <c r="L151" s="75"/>
      <c r="M151" s="75"/>
      <c r="N151" s="75"/>
      <c r="O151" s="75"/>
      <c r="P151" s="75"/>
      <c r="Q151" s="75"/>
      <c r="R151" s="75"/>
      <c r="S151" s="75"/>
      <c r="T151" s="75"/>
      <c r="U151" s="75"/>
      <c r="V151" s="75"/>
      <c r="W151" s="458"/>
      <c r="X151" s="458"/>
      <c r="Y151" s="458"/>
    </row>
    <row r="152" spans="1:25" s="93" customFormat="1" x14ac:dyDescent="0.2">
      <c r="A152" s="74"/>
      <c r="B152" s="75"/>
      <c r="C152" s="75"/>
      <c r="D152" s="75"/>
      <c r="E152" s="75"/>
      <c r="F152" s="75"/>
      <c r="G152" s="75"/>
      <c r="H152" s="75"/>
      <c r="I152" s="75"/>
      <c r="J152" s="75"/>
      <c r="K152" s="75"/>
      <c r="L152" s="75"/>
      <c r="M152" s="75"/>
      <c r="N152" s="75"/>
      <c r="O152" s="75"/>
      <c r="P152" s="75"/>
      <c r="Q152" s="75"/>
      <c r="R152" s="75"/>
      <c r="S152" s="75"/>
      <c r="T152" s="75"/>
      <c r="U152" s="75"/>
      <c r="V152" s="75"/>
      <c r="W152" s="458"/>
      <c r="X152" s="458"/>
    </row>
    <row r="153" spans="1:25" s="93" customFormat="1" x14ac:dyDescent="0.2">
      <c r="A153" s="74"/>
      <c r="B153" s="74"/>
      <c r="C153" s="74"/>
      <c r="D153" s="75"/>
      <c r="E153" s="75"/>
      <c r="F153" s="75"/>
      <c r="G153" s="75"/>
      <c r="H153" s="75"/>
      <c r="I153" s="75"/>
      <c r="J153" s="75"/>
      <c r="K153" s="75"/>
      <c r="L153" s="75"/>
      <c r="M153" s="75"/>
      <c r="N153" s="75"/>
      <c r="O153" s="75"/>
      <c r="P153" s="75"/>
      <c r="Q153" s="75"/>
      <c r="R153" s="75"/>
      <c r="S153" s="75"/>
      <c r="T153" s="75"/>
      <c r="U153" s="74"/>
      <c r="V153" s="74"/>
    </row>
    <row r="154" spans="1:25" s="93" customFormat="1" x14ac:dyDescent="0.2">
      <c r="A154" s="74"/>
      <c r="B154" s="74"/>
      <c r="C154" s="74"/>
      <c r="D154" s="75"/>
      <c r="E154" s="75"/>
      <c r="F154" s="75"/>
      <c r="G154" s="75"/>
      <c r="H154" s="75"/>
      <c r="I154" s="75"/>
      <c r="J154" s="75"/>
      <c r="K154" s="75"/>
      <c r="L154" s="75"/>
      <c r="M154" s="75"/>
      <c r="N154" s="75"/>
      <c r="O154" s="75"/>
      <c r="P154" s="75"/>
      <c r="Q154" s="75"/>
      <c r="R154" s="75"/>
      <c r="S154" s="75"/>
      <c r="T154" s="75"/>
      <c r="U154" s="74"/>
      <c r="V154" s="74"/>
      <c r="W154" s="458"/>
      <c r="X154" s="458"/>
    </row>
    <row r="155" spans="1:25" s="93" customFormat="1" x14ac:dyDescent="0.2">
      <c r="A155" s="74"/>
      <c r="B155" s="75"/>
      <c r="C155" s="75"/>
      <c r="D155" s="75"/>
      <c r="E155" s="75"/>
      <c r="F155" s="75"/>
      <c r="G155" s="75"/>
      <c r="H155" s="75"/>
      <c r="I155" s="75"/>
      <c r="J155" s="75"/>
      <c r="K155" s="75"/>
      <c r="L155" s="75"/>
      <c r="M155" s="75"/>
      <c r="N155" s="75"/>
      <c r="O155" s="75"/>
      <c r="P155" s="75"/>
      <c r="Q155" s="75"/>
      <c r="R155" s="75"/>
      <c r="S155" s="75"/>
      <c r="T155" s="75"/>
      <c r="U155" s="75"/>
      <c r="V155" s="74"/>
    </row>
    <row r="156" spans="1:25" s="93" customFormat="1" x14ac:dyDescent="0.2">
      <c r="A156" s="74"/>
      <c r="B156" s="75"/>
      <c r="C156" s="75"/>
      <c r="D156" s="75"/>
      <c r="E156" s="75"/>
      <c r="F156" s="75"/>
      <c r="G156" s="75"/>
      <c r="H156" s="75"/>
      <c r="I156" s="75"/>
      <c r="J156" s="75"/>
      <c r="K156" s="75"/>
      <c r="L156" s="75"/>
      <c r="M156" s="75"/>
      <c r="N156" s="75"/>
      <c r="O156" s="75"/>
      <c r="P156" s="75"/>
      <c r="Q156" s="75"/>
      <c r="R156" s="75"/>
      <c r="S156" s="75"/>
      <c r="T156" s="75"/>
      <c r="U156" s="75"/>
      <c r="V156" s="75"/>
    </row>
    <row r="157" spans="1:25" s="93" customFormat="1" x14ac:dyDescent="0.2">
      <c r="A157" s="74"/>
      <c r="B157" s="75"/>
      <c r="C157" s="75"/>
      <c r="D157" s="75"/>
      <c r="E157" s="75"/>
      <c r="F157" s="75"/>
      <c r="G157" s="75"/>
      <c r="H157" s="75"/>
      <c r="I157" s="75"/>
      <c r="J157" s="75"/>
      <c r="K157" s="75"/>
      <c r="L157" s="75"/>
      <c r="M157" s="75"/>
      <c r="N157" s="75"/>
      <c r="O157" s="75"/>
      <c r="P157" s="75"/>
      <c r="Q157" s="75"/>
      <c r="R157" s="75"/>
      <c r="S157" s="75"/>
      <c r="T157" s="75"/>
      <c r="U157" s="75"/>
      <c r="V157" s="75"/>
    </row>
    <row r="158" spans="1:25" s="93" customFormat="1" x14ac:dyDescent="0.2">
      <c r="A158" s="74"/>
      <c r="B158" s="75"/>
      <c r="C158" s="75"/>
      <c r="D158" s="75"/>
      <c r="E158" s="75"/>
      <c r="F158" s="75"/>
      <c r="G158" s="75"/>
      <c r="H158" s="75"/>
      <c r="I158" s="75"/>
      <c r="J158" s="75"/>
      <c r="K158" s="75"/>
      <c r="L158" s="75"/>
      <c r="M158" s="75"/>
      <c r="N158" s="75"/>
      <c r="O158" s="75"/>
      <c r="P158" s="75"/>
      <c r="Q158" s="75"/>
      <c r="R158" s="75"/>
      <c r="S158" s="75"/>
      <c r="T158" s="75"/>
      <c r="U158" s="75"/>
      <c r="V158" s="75"/>
    </row>
    <row r="159" spans="1:25" s="93" customFormat="1" x14ac:dyDescent="0.2">
      <c r="A159" s="74"/>
      <c r="B159" s="75"/>
      <c r="C159" s="75"/>
      <c r="D159" s="75"/>
      <c r="E159" s="75"/>
      <c r="F159" s="75"/>
      <c r="G159" s="75"/>
      <c r="H159" s="75"/>
      <c r="I159" s="75"/>
      <c r="J159" s="75"/>
      <c r="K159" s="75"/>
      <c r="L159" s="75"/>
      <c r="M159" s="75"/>
      <c r="N159" s="75"/>
      <c r="O159" s="75"/>
      <c r="P159" s="75"/>
      <c r="Q159" s="75"/>
      <c r="R159" s="75"/>
      <c r="S159" s="75"/>
      <c r="T159" s="75"/>
      <c r="U159" s="75"/>
      <c r="V159" s="75"/>
    </row>
    <row r="160" spans="1:25" s="93" customFormat="1" x14ac:dyDescent="0.2">
      <c r="A160" s="74"/>
      <c r="B160" s="75"/>
      <c r="C160" s="75"/>
      <c r="D160" s="75"/>
      <c r="E160" s="75"/>
      <c r="F160" s="75"/>
      <c r="G160" s="75"/>
      <c r="H160" s="75"/>
      <c r="I160" s="75"/>
      <c r="J160" s="75"/>
      <c r="K160" s="75"/>
      <c r="L160" s="75"/>
      <c r="M160" s="75"/>
      <c r="N160" s="75"/>
      <c r="O160" s="75"/>
      <c r="P160" s="75"/>
      <c r="Q160" s="75"/>
      <c r="R160" s="75"/>
      <c r="S160" s="75"/>
      <c r="T160" s="75"/>
      <c r="U160" s="74"/>
      <c r="V160" s="74"/>
    </row>
    <row r="161" spans="1:22" s="93" customFormat="1" x14ac:dyDescent="0.2">
      <c r="A161" s="74"/>
      <c r="B161" s="74"/>
      <c r="C161" s="74"/>
      <c r="D161" s="74"/>
      <c r="E161" s="74"/>
      <c r="F161" s="74"/>
      <c r="G161" s="75"/>
      <c r="H161" s="75"/>
      <c r="I161" s="75"/>
      <c r="J161" s="75"/>
      <c r="K161" s="75"/>
      <c r="L161" s="75"/>
      <c r="M161" s="75"/>
      <c r="N161" s="75"/>
      <c r="O161" s="75"/>
      <c r="P161" s="75"/>
      <c r="Q161" s="75"/>
      <c r="R161" s="75"/>
      <c r="S161" s="75"/>
      <c r="T161" s="75"/>
      <c r="U161" s="75"/>
      <c r="V161" s="74"/>
    </row>
    <row r="162" spans="1:22" s="93" customFormat="1" x14ac:dyDescent="0.2">
      <c r="A162" s="74"/>
      <c r="B162" s="75"/>
      <c r="C162" s="75"/>
      <c r="D162" s="75"/>
      <c r="E162" s="75"/>
      <c r="F162" s="75"/>
      <c r="G162" s="75"/>
      <c r="H162" s="75"/>
      <c r="I162" s="75"/>
      <c r="J162" s="75"/>
      <c r="K162" s="75"/>
      <c r="L162" s="75"/>
      <c r="M162" s="75"/>
      <c r="N162" s="75"/>
      <c r="O162" s="75"/>
      <c r="P162" s="75"/>
      <c r="Q162" s="75"/>
      <c r="R162" s="75"/>
      <c r="S162" s="75"/>
      <c r="T162" s="75"/>
      <c r="U162" s="75"/>
      <c r="V162" s="74"/>
    </row>
    <row r="163" spans="1:22" s="93" customFormat="1" x14ac:dyDescent="0.2">
      <c r="A163" s="74"/>
      <c r="B163" s="74"/>
      <c r="C163" s="74"/>
      <c r="D163" s="74"/>
      <c r="E163" s="74"/>
      <c r="F163" s="74"/>
      <c r="G163" s="74"/>
      <c r="H163" s="74"/>
      <c r="I163" s="74"/>
      <c r="J163" s="74"/>
      <c r="K163" s="74"/>
      <c r="L163" s="74"/>
      <c r="M163" s="74"/>
      <c r="N163" s="74"/>
      <c r="O163" s="75"/>
      <c r="P163" s="75"/>
      <c r="Q163" s="75"/>
      <c r="R163" s="75"/>
      <c r="S163" s="75"/>
      <c r="T163" s="75"/>
      <c r="U163" s="75"/>
      <c r="V163" s="74"/>
    </row>
    <row r="164" spans="1:22" s="93" customFormat="1" x14ac:dyDescent="0.2">
      <c r="A164" s="74"/>
      <c r="B164" s="75"/>
      <c r="C164" s="75"/>
      <c r="D164" s="75"/>
      <c r="E164" s="75"/>
      <c r="F164" s="75"/>
      <c r="G164" s="75"/>
      <c r="H164" s="75"/>
      <c r="I164" s="75"/>
      <c r="J164" s="75"/>
      <c r="K164" s="75"/>
      <c r="L164" s="75"/>
      <c r="M164" s="75"/>
      <c r="N164" s="75"/>
      <c r="O164" s="75"/>
      <c r="P164" s="75"/>
      <c r="Q164" s="75"/>
      <c r="R164" s="75"/>
      <c r="S164" s="75"/>
      <c r="T164" s="75"/>
      <c r="U164" s="75"/>
      <c r="V164" s="74"/>
    </row>
    <row r="165" spans="1:22" s="93" customFormat="1" x14ac:dyDescent="0.2">
      <c r="A165" s="74"/>
      <c r="B165" s="74"/>
      <c r="C165" s="74"/>
      <c r="D165" s="74"/>
      <c r="E165" s="74"/>
      <c r="F165" s="74"/>
      <c r="G165" s="74"/>
      <c r="H165" s="74"/>
      <c r="I165" s="74"/>
      <c r="J165" s="74"/>
      <c r="K165" s="75"/>
      <c r="L165" s="75"/>
      <c r="M165" s="75"/>
      <c r="N165" s="75"/>
      <c r="O165" s="75"/>
      <c r="P165" s="75"/>
      <c r="Q165" s="75"/>
      <c r="R165" s="75"/>
      <c r="S165" s="75"/>
      <c r="T165" s="75"/>
      <c r="U165" s="75"/>
      <c r="V165" s="74"/>
    </row>
    <row r="166" spans="1:22" s="93" customFormat="1" x14ac:dyDescent="0.2">
      <c r="A166" s="74"/>
      <c r="B166" s="74"/>
      <c r="C166" s="74"/>
      <c r="D166" s="74"/>
      <c r="E166" s="74"/>
      <c r="F166" s="74"/>
      <c r="G166" s="74"/>
      <c r="H166" s="74"/>
      <c r="I166" s="74"/>
      <c r="J166" s="74"/>
      <c r="K166" s="74"/>
      <c r="L166" s="74"/>
      <c r="M166" s="75"/>
      <c r="N166" s="75"/>
      <c r="O166" s="75"/>
      <c r="P166" s="75"/>
      <c r="Q166" s="75"/>
      <c r="R166" s="75"/>
      <c r="S166" s="75"/>
      <c r="T166" s="75"/>
      <c r="U166" s="74"/>
      <c r="V166" s="74"/>
    </row>
    <row r="167" spans="1:22" s="93" customFormat="1" x14ac:dyDescent="0.2">
      <c r="A167" s="74"/>
      <c r="B167" s="74"/>
      <c r="C167" s="74"/>
      <c r="D167" s="74"/>
      <c r="E167" s="74"/>
      <c r="F167" s="74"/>
      <c r="G167" s="74"/>
      <c r="H167" s="74"/>
      <c r="I167" s="74"/>
      <c r="J167" s="74"/>
      <c r="K167" s="74"/>
      <c r="L167" s="74"/>
      <c r="M167" s="74"/>
      <c r="N167" s="74"/>
      <c r="O167" s="74"/>
      <c r="P167" s="74"/>
      <c r="Q167" s="74"/>
      <c r="R167" s="75"/>
      <c r="S167" s="74"/>
      <c r="T167" s="74"/>
      <c r="U167" s="74"/>
      <c r="V167" s="74"/>
    </row>
    <row r="168" spans="1:22" s="93" customFormat="1" x14ac:dyDescent="0.2">
      <c r="A168" s="74"/>
      <c r="B168" s="74"/>
      <c r="C168" s="74"/>
      <c r="D168" s="74"/>
      <c r="E168" s="74"/>
      <c r="F168" s="74"/>
      <c r="G168" s="74"/>
      <c r="H168" s="75"/>
      <c r="I168" s="75"/>
      <c r="J168" s="75"/>
      <c r="K168" s="75"/>
      <c r="L168" s="75"/>
      <c r="M168" s="75"/>
      <c r="N168" s="75"/>
      <c r="O168" s="74"/>
      <c r="P168" s="74"/>
      <c r="Q168" s="74"/>
      <c r="R168" s="74"/>
      <c r="S168" s="74"/>
      <c r="T168" s="74"/>
      <c r="U168" s="74"/>
      <c r="V168" s="74"/>
    </row>
    <row r="169" spans="1:22" s="93" customFormat="1" x14ac:dyDescent="0.2">
      <c r="A169" s="74"/>
      <c r="B169" s="74"/>
      <c r="C169" s="74"/>
      <c r="D169" s="74"/>
      <c r="E169" s="74"/>
      <c r="F169" s="74"/>
      <c r="G169" s="74"/>
      <c r="H169" s="75"/>
      <c r="I169" s="75"/>
      <c r="J169" s="75"/>
      <c r="K169" s="75"/>
      <c r="L169" s="75"/>
      <c r="M169" s="74"/>
      <c r="N169" s="74"/>
      <c r="O169" s="74"/>
      <c r="P169" s="74"/>
      <c r="Q169" s="74"/>
      <c r="R169" s="74"/>
      <c r="S169" s="74"/>
      <c r="T169" s="74"/>
      <c r="U169" s="74"/>
      <c r="V169" s="74"/>
    </row>
    <row r="170" spans="1:22" s="93" customFormat="1" x14ac:dyDescent="0.2">
      <c r="A170" s="74"/>
      <c r="B170" s="74"/>
      <c r="C170" s="74"/>
      <c r="D170" s="74"/>
      <c r="E170" s="74"/>
      <c r="F170" s="74"/>
      <c r="G170" s="74"/>
      <c r="H170" s="74"/>
      <c r="I170" s="74"/>
      <c r="J170" s="74"/>
      <c r="K170" s="74"/>
      <c r="L170" s="74"/>
      <c r="M170" s="74"/>
      <c r="N170" s="75"/>
      <c r="O170" s="74"/>
      <c r="P170" s="74"/>
      <c r="Q170" s="74"/>
      <c r="R170" s="74"/>
      <c r="S170" s="74"/>
      <c r="T170" s="74"/>
      <c r="U170" s="74"/>
      <c r="V170" s="74"/>
    </row>
    <row r="171" spans="1:22" s="93" customFormat="1" x14ac:dyDescent="0.2">
      <c r="A171" s="74"/>
      <c r="B171" s="74"/>
      <c r="C171" s="74"/>
      <c r="D171" s="74"/>
      <c r="E171" s="74"/>
      <c r="F171" s="74"/>
      <c r="G171" s="74"/>
      <c r="H171" s="75"/>
      <c r="I171" s="75"/>
      <c r="J171" s="75"/>
      <c r="K171" s="74"/>
      <c r="L171" s="75"/>
      <c r="M171" s="75"/>
      <c r="N171" s="75"/>
      <c r="O171" s="74"/>
      <c r="P171" s="75"/>
      <c r="Q171" s="75"/>
      <c r="R171" s="75"/>
      <c r="S171" s="75"/>
      <c r="T171" s="75"/>
      <c r="U171" s="75"/>
      <c r="V171" s="74"/>
    </row>
    <row r="172" spans="1:22" s="93" customFormat="1" x14ac:dyDescent="0.2">
      <c r="A172" s="74"/>
      <c r="B172" s="74"/>
      <c r="C172" s="74"/>
      <c r="D172" s="74"/>
      <c r="E172" s="74"/>
      <c r="F172" s="74"/>
      <c r="G172" s="74"/>
      <c r="H172" s="75"/>
      <c r="I172" s="75"/>
      <c r="J172" s="75"/>
      <c r="K172" s="75"/>
      <c r="L172" s="74"/>
      <c r="M172" s="74"/>
      <c r="N172" s="74"/>
      <c r="O172" s="74"/>
      <c r="P172" s="74"/>
      <c r="Q172" s="75"/>
      <c r="R172" s="75"/>
      <c r="S172" s="75"/>
      <c r="T172" s="75"/>
      <c r="U172" s="75"/>
      <c r="V172" s="74"/>
    </row>
    <row r="173" spans="1:22" s="93" customFormat="1" x14ac:dyDescent="0.2">
      <c r="A173" s="74"/>
      <c r="B173" s="74"/>
      <c r="C173" s="74"/>
      <c r="D173" s="74"/>
      <c r="E173" s="74"/>
      <c r="F173" s="74"/>
      <c r="G173" s="74"/>
      <c r="H173" s="75"/>
      <c r="I173" s="75"/>
      <c r="J173" s="75"/>
      <c r="K173" s="75"/>
      <c r="L173" s="75"/>
      <c r="M173" s="74"/>
      <c r="N173" s="75"/>
      <c r="O173" s="75"/>
      <c r="P173" s="75"/>
      <c r="Q173" s="75"/>
      <c r="R173" s="74"/>
      <c r="S173" s="75"/>
      <c r="T173" s="75"/>
      <c r="U173" s="75"/>
      <c r="V173" s="74"/>
    </row>
    <row r="174" spans="1:22" s="93" customFormat="1" x14ac:dyDescent="0.2">
      <c r="A174" s="74"/>
      <c r="B174" s="74"/>
      <c r="C174" s="74"/>
      <c r="D174" s="74"/>
      <c r="E174" s="74"/>
      <c r="F174" s="74"/>
      <c r="G174" s="74"/>
      <c r="H174" s="75"/>
      <c r="I174" s="75"/>
      <c r="J174" s="75"/>
      <c r="K174" s="75"/>
      <c r="L174" s="75"/>
      <c r="M174" s="75"/>
      <c r="N174" s="74"/>
      <c r="O174" s="74"/>
      <c r="P174" s="75"/>
      <c r="Q174" s="75"/>
      <c r="R174" s="75"/>
      <c r="S174" s="75"/>
      <c r="T174" s="75"/>
      <c r="U174" s="75"/>
      <c r="V174" s="74"/>
    </row>
    <row r="175" spans="1:22" s="93" customFormat="1" x14ac:dyDescent="0.2"/>
    <row r="176" spans="1:22" s="93" customFormat="1" x14ac:dyDescent="0.2"/>
    <row r="177" s="93" customFormat="1" x14ac:dyDescent="0.2"/>
    <row r="178" s="93" customFormat="1" x14ac:dyDescent="0.2"/>
    <row r="179" s="93" customFormat="1" x14ac:dyDescent="0.2"/>
    <row r="180" s="93" customFormat="1" x14ac:dyDescent="0.2"/>
    <row r="181" s="93" customFormat="1" x14ac:dyDescent="0.2"/>
    <row r="182" s="93" customFormat="1" x14ac:dyDescent="0.2"/>
    <row r="183" s="93" customFormat="1" x14ac:dyDescent="0.2"/>
    <row r="184" s="93" customFormat="1" x14ac:dyDescent="0.2"/>
    <row r="185" s="93" customFormat="1" x14ac:dyDescent="0.2"/>
    <row r="186" s="93" customFormat="1" x14ac:dyDescent="0.2"/>
    <row r="187" s="93" customFormat="1" x14ac:dyDescent="0.2"/>
    <row r="188" s="93" customFormat="1" x14ac:dyDescent="0.2"/>
    <row r="189" s="93" customFormat="1" x14ac:dyDescent="0.2"/>
    <row r="190" s="93" customFormat="1" x14ac:dyDescent="0.2"/>
    <row r="191" s="93" customFormat="1" x14ac:dyDescent="0.2"/>
    <row r="192" s="93" customFormat="1" x14ac:dyDescent="0.2"/>
    <row r="193" s="93" customFormat="1" x14ac:dyDescent="0.2"/>
    <row r="194" s="93" customFormat="1" x14ac:dyDescent="0.2"/>
    <row r="195" s="93" customFormat="1" x14ac:dyDescent="0.2"/>
    <row r="196" s="93" customFormat="1" x14ac:dyDescent="0.2"/>
    <row r="197" s="93" customFormat="1" x14ac:dyDescent="0.2"/>
    <row r="198" s="93" customFormat="1" x14ac:dyDescent="0.2"/>
    <row r="199" s="93" customFormat="1" x14ac:dyDescent="0.2"/>
    <row r="200" s="93" customFormat="1" x14ac:dyDescent="0.2"/>
    <row r="201" s="93" customFormat="1" x14ac:dyDescent="0.2"/>
    <row r="202" s="93" customFormat="1" x14ac:dyDescent="0.2"/>
    <row r="203" s="93" customFormat="1" x14ac:dyDescent="0.2"/>
    <row r="204" s="93" customFormat="1" x14ac:dyDescent="0.2"/>
    <row r="205" s="93" customFormat="1" x14ac:dyDescent="0.2"/>
    <row r="206" s="93" customFormat="1" x14ac:dyDescent="0.2"/>
    <row r="207" s="93" customFormat="1" x14ac:dyDescent="0.2"/>
    <row r="208" s="93" customFormat="1" x14ac:dyDescent="0.2"/>
    <row r="209" s="93" customFormat="1" x14ac:dyDescent="0.2"/>
    <row r="210" s="93" customFormat="1" x14ac:dyDescent="0.2"/>
    <row r="211" s="93" customFormat="1" x14ac:dyDescent="0.2"/>
    <row r="212" s="93" customFormat="1" x14ac:dyDescent="0.2"/>
    <row r="213" s="93" customFormat="1" x14ac:dyDescent="0.2"/>
    <row r="214" s="93" customFormat="1" x14ac:dyDescent="0.2"/>
    <row r="215" s="93" customFormat="1" x14ac:dyDescent="0.2"/>
    <row r="216" s="93" customFormat="1" x14ac:dyDescent="0.2"/>
    <row r="217" s="93" customFormat="1" x14ac:dyDescent="0.2"/>
    <row r="218" s="93" customFormat="1" x14ac:dyDescent="0.2"/>
    <row r="219" s="93" customFormat="1" x14ac:dyDescent="0.2"/>
    <row r="220" s="93" customFormat="1" x14ac:dyDescent="0.2"/>
    <row r="221" s="93" customFormat="1" x14ac:dyDescent="0.2"/>
    <row r="222" s="93" customFormat="1" x14ac:dyDescent="0.2"/>
    <row r="223" s="93" customFormat="1" x14ac:dyDescent="0.2"/>
    <row r="224" s="93" customFormat="1" x14ac:dyDescent="0.2"/>
    <row r="225" s="93" customFormat="1" x14ac:dyDescent="0.2"/>
    <row r="226" s="93" customFormat="1" x14ac:dyDescent="0.2"/>
    <row r="227" s="93" customFormat="1" x14ac:dyDescent="0.2"/>
    <row r="228" s="93" customFormat="1" x14ac:dyDescent="0.2"/>
  </sheetData>
  <mergeCells count="2">
    <mergeCell ref="G10:Q10"/>
    <mergeCell ref="G11:Q11"/>
  </mergeCells>
  <pageMargins left="0.7" right="0.7" top="0.75" bottom="0.75" header="0.3" footer="0.3"/>
  <pageSetup paperSize="9" orientation="portrait" horizontalDpi="90" verticalDpi="90"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0"/>
  <sheetViews>
    <sheetView showGridLines="0" workbookViewId="0">
      <selection activeCell="R28" sqref="R28"/>
    </sheetView>
  </sheetViews>
  <sheetFormatPr defaultColWidth="8.7109375" defaultRowHeight="11.25" x14ac:dyDescent="0.2"/>
  <cols>
    <col min="1" max="1" width="16" style="149" customWidth="1"/>
    <col min="2" max="16384" width="8.7109375" style="149"/>
  </cols>
  <sheetData>
    <row r="1" spans="1:19" x14ac:dyDescent="0.2">
      <c r="A1" s="62" t="s">
        <v>268</v>
      </c>
    </row>
    <row r="3" spans="1:19" x14ac:dyDescent="0.2">
      <c r="A3" s="62" t="s">
        <v>46</v>
      </c>
      <c r="B3" s="63">
        <v>44335.676412037035</v>
      </c>
    </row>
    <row r="4" spans="1:19" x14ac:dyDescent="0.2">
      <c r="A4" s="62" t="s">
        <v>47</v>
      </c>
      <c r="B4" s="63">
        <v>44370.378285185187</v>
      </c>
    </row>
    <row r="5" spans="1:19" x14ac:dyDescent="0.2">
      <c r="A5" s="62" t="s">
        <v>48</v>
      </c>
      <c r="B5" s="62" t="s">
        <v>49</v>
      </c>
    </row>
    <row r="7" spans="1:19" x14ac:dyDescent="0.2">
      <c r="A7" s="62" t="s">
        <v>269</v>
      </c>
      <c r="B7" s="62" t="s">
        <v>272</v>
      </c>
    </row>
    <row r="8" spans="1:19" x14ac:dyDescent="0.2">
      <c r="A8" s="62" t="s">
        <v>50</v>
      </c>
      <c r="B8" s="62" t="s">
        <v>0</v>
      </c>
    </row>
    <row r="9" spans="1:19" x14ac:dyDescent="0.2">
      <c r="A9" s="62" t="s">
        <v>267</v>
      </c>
      <c r="B9" s="62" t="s">
        <v>0</v>
      </c>
    </row>
    <row r="10" spans="1:19" x14ac:dyDescent="0.2">
      <c r="A10" s="62" t="s">
        <v>53</v>
      </c>
      <c r="B10" s="62" t="s">
        <v>271</v>
      </c>
    </row>
    <row r="11" spans="1:19" s="152" customFormat="1" x14ac:dyDescent="0.2">
      <c r="A11" s="57"/>
      <c r="B11" s="57"/>
      <c r="C11" s="155"/>
      <c r="D11" s="155"/>
      <c r="E11" s="155"/>
      <c r="F11" s="155"/>
      <c r="G11" s="912" t="s">
        <v>166</v>
      </c>
      <c r="H11" s="912"/>
      <c r="I11" s="912"/>
      <c r="J11" s="912"/>
      <c r="K11" s="912"/>
      <c r="L11" s="912"/>
      <c r="M11" s="912"/>
      <c r="N11" s="912"/>
      <c r="O11" s="912"/>
      <c r="P11" s="912"/>
      <c r="Q11" s="912"/>
      <c r="R11" s="155"/>
      <c r="S11" s="155"/>
    </row>
    <row r="12" spans="1:19" s="152" customFormat="1" ht="14.45" customHeight="1" x14ac:dyDescent="0.2">
      <c r="A12" s="57"/>
      <c r="B12" s="57"/>
      <c r="C12" s="155"/>
      <c r="D12" s="155"/>
      <c r="E12" s="155"/>
      <c r="F12" s="155"/>
      <c r="G12" s="913" t="s">
        <v>461</v>
      </c>
      <c r="H12" s="914"/>
      <c r="I12" s="914"/>
      <c r="J12" s="914"/>
      <c r="K12" s="914"/>
      <c r="L12" s="914"/>
      <c r="M12" s="914"/>
      <c r="N12" s="914"/>
      <c r="O12" s="914"/>
      <c r="P12" s="914"/>
      <c r="Q12" s="915"/>
      <c r="R12" s="155"/>
      <c r="S12" s="155"/>
    </row>
    <row r="13" spans="1:19" s="152" customFormat="1" x14ac:dyDescent="0.2">
      <c r="A13" s="57"/>
      <c r="B13" s="57" t="s">
        <v>9</v>
      </c>
      <c r="C13" s="57" t="s">
        <v>4</v>
      </c>
      <c r="D13" s="57" t="s">
        <v>7</v>
      </c>
      <c r="E13" s="57" t="s">
        <v>12</v>
      </c>
      <c r="F13" s="57" t="s">
        <v>5</v>
      </c>
      <c r="G13" s="57" t="s">
        <v>78</v>
      </c>
      <c r="H13" s="57" t="s">
        <v>156</v>
      </c>
      <c r="I13" s="57" t="s">
        <v>157</v>
      </c>
      <c r="J13" s="57" t="s">
        <v>158</v>
      </c>
      <c r="K13" s="57" t="s">
        <v>159</v>
      </c>
      <c r="L13" s="57" t="s">
        <v>160</v>
      </c>
      <c r="M13" s="57" t="s">
        <v>161</v>
      </c>
      <c r="N13" s="57" t="s">
        <v>162</v>
      </c>
      <c r="O13" s="57" t="s">
        <v>163</v>
      </c>
      <c r="P13" s="57" t="s">
        <v>164</v>
      </c>
      <c r="Q13" s="57" t="s">
        <v>165</v>
      </c>
      <c r="R13" s="57" t="s">
        <v>155</v>
      </c>
      <c r="S13" s="57" t="s">
        <v>154</v>
      </c>
    </row>
    <row r="14" spans="1:19" s="152" customFormat="1" x14ac:dyDescent="0.2">
      <c r="A14" s="58" t="s">
        <v>152</v>
      </c>
      <c r="B14" s="212">
        <f>F43</f>
        <v>176.93</v>
      </c>
      <c r="C14" s="212">
        <f t="shared" ref="C14:E14" si="0">G43</f>
        <v>168.31</v>
      </c>
      <c r="D14" s="212">
        <f t="shared" si="0"/>
        <v>173.71</v>
      </c>
      <c r="E14" s="212">
        <f t="shared" si="0"/>
        <v>165.32</v>
      </c>
      <c r="F14" s="260">
        <f>E14+$J$43</f>
        <v>162.94142857142856</v>
      </c>
      <c r="G14" s="260">
        <f>F14+$J$43</f>
        <v>160.56285714285713</v>
      </c>
      <c r="H14" s="260">
        <f>G14+$J$43</f>
        <v>158.18428571428569</v>
      </c>
      <c r="I14" s="150">
        <f>H14+$K$18</f>
        <v>153.89971428571425</v>
      </c>
      <c r="J14" s="150">
        <f t="shared" ref="J14:Q14" si="1">I14+$K$18</f>
        <v>149.61514285714281</v>
      </c>
      <c r="K14" s="150">
        <f t="shared" si="1"/>
        <v>145.33057142857137</v>
      </c>
      <c r="L14" s="150">
        <f t="shared" si="1"/>
        <v>141.04599999999994</v>
      </c>
      <c r="M14" s="150">
        <f t="shared" si="1"/>
        <v>136.7614285714285</v>
      </c>
      <c r="N14" s="150">
        <f t="shared" si="1"/>
        <v>132.47685714285706</v>
      </c>
      <c r="O14" s="150">
        <f t="shared" si="1"/>
        <v>128.19228571428562</v>
      </c>
      <c r="P14" s="150">
        <f t="shared" si="1"/>
        <v>123.90771428571419</v>
      </c>
      <c r="Q14" s="150">
        <f t="shared" si="1"/>
        <v>119.62314285714277</v>
      </c>
      <c r="R14" s="346">
        <f>Q14</f>
        <v>119.62314285714277</v>
      </c>
      <c r="S14" s="58">
        <f>Q14</f>
        <v>119.62314285714277</v>
      </c>
    </row>
    <row r="15" spans="1:19" s="152" customFormat="1" x14ac:dyDescent="0.2">
      <c r="A15" s="58" t="s">
        <v>153</v>
      </c>
      <c r="B15" s="205">
        <f>F18</f>
        <v>95.85</v>
      </c>
      <c r="C15" s="205">
        <f t="shared" ref="C15" si="2">G18</f>
        <v>93.16</v>
      </c>
      <c r="D15" s="259">
        <f>C15+$J$18</f>
        <v>91.11399999999999</v>
      </c>
      <c r="E15" s="259">
        <f t="shared" ref="E15" si="3">D15+$J$18</f>
        <v>89.067999999999984</v>
      </c>
      <c r="F15" s="259">
        <f>E15+$J$18</f>
        <v>87.021999999999977</v>
      </c>
      <c r="G15" s="259">
        <f t="shared" ref="G15:Q15" si="4">F15+$J$18</f>
        <v>84.975999999999971</v>
      </c>
      <c r="H15" s="259">
        <f t="shared" si="4"/>
        <v>82.929999999999964</v>
      </c>
      <c r="I15" s="259">
        <f t="shared" si="4"/>
        <v>80.883999999999958</v>
      </c>
      <c r="J15" s="259">
        <f t="shared" si="4"/>
        <v>78.837999999999951</v>
      </c>
      <c r="K15" s="259">
        <f t="shared" si="4"/>
        <v>76.791999999999945</v>
      </c>
      <c r="L15" s="259">
        <f t="shared" si="4"/>
        <v>74.745999999999938</v>
      </c>
      <c r="M15" s="259">
        <f t="shared" si="4"/>
        <v>72.699999999999932</v>
      </c>
      <c r="N15" s="259">
        <f t="shared" si="4"/>
        <v>70.653999999999925</v>
      </c>
      <c r="O15" s="259">
        <f t="shared" si="4"/>
        <v>68.607999999999919</v>
      </c>
      <c r="P15" s="259">
        <f t="shared" si="4"/>
        <v>66.561999999999912</v>
      </c>
      <c r="Q15" s="259">
        <f t="shared" si="4"/>
        <v>64.515999999999906</v>
      </c>
      <c r="R15" s="346">
        <f>C15+14*J18</f>
        <v>64.515999999999991</v>
      </c>
      <c r="S15" s="58">
        <f>Q15</f>
        <v>64.515999999999906</v>
      </c>
    </row>
    <row r="17" spans="1:12" x14ac:dyDescent="0.2">
      <c r="A17" s="65" t="s">
        <v>55</v>
      </c>
      <c r="B17" s="65" t="s">
        <v>75</v>
      </c>
      <c r="C17" s="65" t="s">
        <v>76</v>
      </c>
      <c r="D17" s="65" t="s">
        <v>77</v>
      </c>
      <c r="E17" s="65" t="s">
        <v>20</v>
      </c>
      <c r="F17" s="65" t="s">
        <v>9</v>
      </c>
      <c r="G17" s="65" t="s">
        <v>4</v>
      </c>
      <c r="H17" s="65" t="s">
        <v>7</v>
      </c>
      <c r="I17" s="65" t="s">
        <v>12</v>
      </c>
      <c r="J17" s="149" t="s">
        <v>402</v>
      </c>
      <c r="K17" s="149" t="s">
        <v>170</v>
      </c>
      <c r="L17" s="149" t="s">
        <v>379</v>
      </c>
    </row>
    <row r="18" spans="1:12" x14ac:dyDescent="0.2">
      <c r="A18" s="65" t="s">
        <v>79</v>
      </c>
      <c r="B18" s="68">
        <v>103.39</v>
      </c>
      <c r="C18" s="68">
        <v>101.73</v>
      </c>
      <c r="D18" s="68">
        <v>98.65</v>
      </c>
      <c r="E18" s="68">
        <v>94.83</v>
      </c>
      <c r="F18" s="68">
        <v>95.85</v>
      </c>
      <c r="G18" s="68">
        <v>93.16</v>
      </c>
      <c r="H18" s="66" t="s">
        <v>80</v>
      </c>
      <c r="I18" s="66" t="s">
        <v>80</v>
      </c>
      <c r="J18" s="159">
        <f>(G18-B18)/5</f>
        <v>-2.0460000000000007</v>
      </c>
      <c r="K18" s="257">
        <f>AVERAGE(J32,J33,J21,J24,J42)</f>
        <v>-4.2845714285714278</v>
      </c>
    </row>
    <row r="19" spans="1:12" x14ac:dyDescent="0.2">
      <c r="A19" s="65" t="s">
        <v>8</v>
      </c>
      <c r="B19" s="68">
        <v>82.31</v>
      </c>
      <c r="C19" s="68">
        <v>82.04</v>
      </c>
      <c r="D19" s="68">
        <v>81.650000000000006</v>
      </c>
      <c r="E19" s="68">
        <v>74.86</v>
      </c>
      <c r="F19" s="68">
        <v>73.930000000000007</v>
      </c>
      <c r="G19" s="67">
        <v>71.5</v>
      </c>
      <c r="H19" s="68">
        <v>70.680000000000007</v>
      </c>
      <c r="I19" s="67">
        <v>70.5</v>
      </c>
      <c r="J19" s="159">
        <f>(I19-B19)/7</f>
        <v>-1.6871428571428575</v>
      </c>
      <c r="K19" s="258"/>
      <c r="L19" s="149">
        <f>_xlfn.RANK.EQ(I19,$I$19:$I$45)</f>
        <v>21</v>
      </c>
    </row>
    <row r="20" spans="1:12" x14ac:dyDescent="0.2">
      <c r="A20" s="65" t="s">
        <v>82</v>
      </c>
      <c r="B20" s="68">
        <v>195.09</v>
      </c>
      <c r="C20" s="68">
        <v>206.11</v>
      </c>
      <c r="D20" s="68">
        <v>192.83</v>
      </c>
      <c r="E20" s="68">
        <v>200.79</v>
      </c>
      <c r="F20" s="68">
        <v>197.45</v>
      </c>
      <c r="G20" s="68">
        <v>194.35</v>
      </c>
      <c r="H20" s="68">
        <v>191.82</v>
      </c>
      <c r="I20" s="68">
        <v>188.23</v>
      </c>
      <c r="J20" s="159">
        <f>(I20-B20)/7</f>
        <v>-0.98000000000000198</v>
      </c>
      <c r="K20" s="258"/>
      <c r="L20" s="149">
        <f t="shared" ref="L20:L45" si="5">_xlfn.RANK.EQ(I20,$I$19:$I$45)</f>
        <v>3</v>
      </c>
    </row>
    <row r="21" spans="1:12" x14ac:dyDescent="0.2">
      <c r="A21" s="65" t="s">
        <v>83</v>
      </c>
      <c r="B21" s="68">
        <v>147.74</v>
      </c>
      <c r="C21" s="68">
        <v>145.47</v>
      </c>
      <c r="D21" s="68">
        <v>142.94999999999999</v>
      </c>
      <c r="E21" s="68">
        <v>131.86000000000001</v>
      </c>
      <c r="F21" s="68">
        <v>135.29</v>
      </c>
      <c r="G21" s="67">
        <v>128.19999999999999</v>
      </c>
      <c r="H21" s="68">
        <v>127.22</v>
      </c>
      <c r="I21" s="68">
        <v>124.16</v>
      </c>
      <c r="J21" s="159">
        <f t="shared" ref="J21:J45" si="6">(I21-B21)/7</f>
        <v>-3.3685714285714305</v>
      </c>
      <c r="K21" s="258"/>
      <c r="L21" s="149">
        <f t="shared" si="5"/>
        <v>10</v>
      </c>
    </row>
    <row r="22" spans="1:12" x14ac:dyDescent="0.2">
      <c r="A22" s="65" t="s">
        <v>16</v>
      </c>
      <c r="B22" s="68">
        <v>91.23</v>
      </c>
      <c r="C22" s="67">
        <v>86.9</v>
      </c>
      <c r="D22" s="68">
        <v>80.42</v>
      </c>
      <c r="E22" s="68">
        <v>78.03</v>
      </c>
      <c r="F22" s="68">
        <v>77.81</v>
      </c>
      <c r="G22" s="68">
        <v>76.03</v>
      </c>
      <c r="H22" s="68">
        <v>73.150000000000006</v>
      </c>
      <c r="I22" s="68">
        <v>72.959999999999994</v>
      </c>
      <c r="J22" s="159">
        <f t="shared" si="6"/>
        <v>-2.6100000000000017</v>
      </c>
      <c r="K22" s="258"/>
      <c r="L22" s="149">
        <f t="shared" si="5"/>
        <v>19</v>
      </c>
    </row>
    <row r="23" spans="1:12" x14ac:dyDescent="0.2">
      <c r="A23" s="255" t="s">
        <v>21</v>
      </c>
      <c r="B23" s="68">
        <v>94.48</v>
      </c>
      <c r="C23" s="256">
        <v>92</v>
      </c>
      <c r="D23" s="68">
        <v>91.54</v>
      </c>
      <c r="E23" s="68">
        <v>87.42</v>
      </c>
      <c r="F23" s="68">
        <v>89.37</v>
      </c>
      <c r="G23" s="68">
        <v>86.92</v>
      </c>
      <c r="H23" s="68">
        <v>85.49</v>
      </c>
      <c r="I23" s="68">
        <v>85.33</v>
      </c>
      <c r="J23" s="159">
        <f t="shared" si="6"/>
        <v>-1.3071428571428581</v>
      </c>
      <c r="K23" s="258"/>
      <c r="L23" s="149">
        <f t="shared" si="5"/>
        <v>13</v>
      </c>
    </row>
    <row r="24" spans="1:12" x14ac:dyDescent="0.2">
      <c r="A24" s="65" t="s">
        <v>17</v>
      </c>
      <c r="B24" s="68">
        <v>160.97</v>
      </c>
      <c r="C24" s="68">
        <v>162.69</v>
      </c>
      <c r="D24" s="68">
        <v>154.29</v>
      </c>
      <c r="E24" s="68">
        <v>152.33000000000001</v>
      </c>
      <c r="F24" s="68">
        <v>148.24</v>
      </c>
      <c r="G24" s="68">
        <v>142.97999999999999</v>
      </c>
      <c r="H24" s="67">
        <v>136.6</v>
      </c>
      <c r="I24" s="68">
        <v>133.47</v>
      </c>
      <c r="J24" s="159">
        <f t="shared" si="6"/>
        <v>-3.9285714285714284</v>
      </c>
      <c r="K24" s="258"/>
      <c r="L24" s="149">
        <f t="shared" si="5"/>
        <v>7</v>
      </c>
    </row>
    <row r="25" spans="1:12" x14ac:dyDescent="0.2">
      <c r="A25" s="65" t="s">
        <v>25</v>
      </c>
      <c r="B25" s="68">
        <v>93.99</v>
      </c>
      <c r="C25" s="68">
        <v>89.67</v>
      </c>
      <c r="D25" s="68">
        <v>86.49</v>
      </c>
      <c r="E25" s="68">
        <v>83.73</v>
      </c>
      <c r="F25" s="68">
        <v>83.81</v>
      </c>
      <c r="G25" s="68">
        <v>80.12</v>
      </c>
      <c r="H25" s="68">
        <v>73.260000000000005</v>
      </c>
      <c r="I25" s="67">
        <v>75.900000000000006</v>
      </c>
      <c r="J25" s="159">
        <f t="shared" si="6"/>
        <v>-2.5842857142857127</v>
      </c>
      <c r="K25" s="258"/>
      <c r="L25" s="149">
        <f t="shared" si="5"/>
        <v>17</v>
      </c>
    </row>
    <row r="26" spans="1:12" x14ac:dyDescent="0.2">
      <c r="A26" s="65" t="s">
        <v>22</v>
      </c>
      <c r="B26" s="68">
        <v>94.15</v>
      </c>
      <c r="C26" s="68">
        <v>96.36</v>
      </c>
      <c r="D26" s="68">
        <v>91.13</v>
      </c>
      <c r="E26" s="68">
        <v>94.51</v>
      </c>
      <c r="F26" s="68">
        <v>96.65</v>
      </c>
      <c r="G26" s="68">
        <v>94.93</v>
      </c>
      <c r="H26" s="67">
        <v>94.2</v>
      </c>
      <c r="I26" s="68">
        <v>90.02</v>
      </c>
      <c r="J26" s="159">
        <f t="shared" si="6"/>
        <v>-0.59000000000000141</v>
      </c>
      <c r="K26" s="258"/>
      <c r="L26" s="149">
        <f t="shared" si="5"/>
        <v>12</v>
      </c>
    </row>
    <row r="27" spans="1:12" x14ac:dyDescent="0.2">
      <c r="A27" s="65" t="s">
        <v>41</v>
      </c>
      <c r="B27" s="68">
        <v>74.239999999999995</v>
      </c>
      <c r="C27" s="68">
        <v>72.53</v>
      </c>
      <c r="D27" s="68">
        <v>70.489999999999995</v>
      </c>
      <c r="E27" s="68">
        <v>68.459999999999994</v>
      </c>
      <c r="F27" s="68">
        <v>68.33</v>
      </c>
      <c r="G27" s="68">
        <v>66.84</v>
      </c>
      <c r="H27" s="67">
        <v>65.5</v>
      </c>
      <c r="I27" s="67">
        <v>64.599999999999994</v>
      </c>
      <c r="J27" s="159">
        <f t="shared" si="6"/>
        <v>-1.3771428571428572</v>
      </c>
      <c r="K27" s="258"/>
      <c r="L27" s="149">
        <f t="shared" si="5"/>
        <v>25</v>
      </c>
    </row>
    <row r="28" spans="1:12" x14ac:dyDescent="0.2">
      <c r="A28" s="65" t="s">
        <v>19</v>
      </c>
      <c r="B28" s="68">
        <v>67.64</v>
      </c>
      <c r="C28" s="68">
        <v>66.06</v>
      </c>
      <c r="D28" s="68">
        <v>65.08</v>
      </c>
      <c r="E28" s="67">
        <v>62.9</v>
      </c>
      <c r="F28" s="68">
        <v>62.86</v>
      </c>
      <c r="G28" s="68">
        <v>62.54</v>
      </c>
      <c r="H28" s="66" t="s">
        <v>80</v>
      </c>
      <c r="I28" s="66" t="s">
        <v>80</v>
      </c>
      <c r="J28" s="159">
        <f>(G28-B28)/5</f>
        <v>-1.0200000000000002</v>
      </c>
      <c r="K28" s="258"/>
    </row>
    <row r="29" spans="1:12" x14ac:dyDescent="0.2">
      <c r="A29" s="65" t="s">
        <v>85</v>
      </c>
      <c r="B29" s="68">
        <v>154.72</v>
      </c>
      <c r="C29" s="68">
        <v>150.63999999999999</v>
      </c>
      <c r="D29" s="68">
        <v>141.75</v>
      </c>
      <c r="E29" s="68">
        <v>144.91</v>
      </c>
      <c r="F29" s="68">
        <v>149.37</v>
      </c>
      <c r="G29" s="68">
        <v>139.54</v>
      </c>
      <c r="H29" s="68">
        <v>139.08000000000001</v>
      </c>
      <c r="I29" s="68">
        <v>133.13</v>
      </c>
      <c r="J29" s="159">
        <f t="shared" si="6"/>
        <v>-3.084285714285715</v>
      </c>
      <c r="K29" s="258"/>
      <c r="L29" s="149">
        <f t="shared" si="5"/>
        <v>8</v>
      </c>
    </row>
    <row r="30" spans="1:12" x14ac:dyDescent="0.2">
      <c r="A30" s="65" t="s">
        <v>27</v>
      </c>
      <c r="B30" s="68">
        <v>75.430000000000007</v>
      </c>
      <c r="C30" s="68">
        <v>75.069999999999993</v>
      </c>
      <c r="D30" s="67">
        <v>71.400000000000006</v>
      </c>
      <c r="E30" s="68">
        <v>69.02</v>
      </c>
      <c r="F30" s="68">
        <v>71.31</v>
      </c>
      <c r="G30" s="68">
        <v>66.680000000000007</v>
      </c>
      <c r="H30" s="68">
        <v>66.489999999999995</v>
      </c>
      <c r="I30" s="68">
        <v>64.94</v>
      </c>
      <c r="J30" s="159">
        <f t="shared" si="6"/>
        <v>-1.4985714285714298</v>
      </c>
      <c r="K30" s="258"/>
      <c r="L30" s="157">
        <f t="shared" si="5"/>
        <v>24</v>
      </c>
    </row>
    <row r="31" spans="1:12" x14ac:dyDescent="0.2">
      <c r="A31" s="65" t="s">
        <v>86</v>
      </c>
      <c r="B31" s="68">
        <v>79.150000000000006</v>
      </c>
      <c r="C31" s="68">
        <v>84.24</v>
      </c>
      <c r="D31" s="68">
        <v>74.06</v>
      </c>
      <c r="E31" s="68">
        <v>73.459999999999994</v>
      </c>
      <c r="F31" s="67">
        <v>79.599999999999994</v>
      </c>
      <c r="G31" s="68">
        <v>71.209999999999994</v>
      </c>
      <c r="H31" s="68">
        <v>73.930000000000007</v>
      </c>
      <c r="I31" s="68">
        <v>78.930000000000007</v>
      </c>
      <c r="J31" s="159">
        <f t="shared" si="6"/>
        <v>-3.1428571428571264E-2</v>
      </c>
      <c r="K31" s="258"/>
      <c r="L31" s="149">
        <f t="shared" si="5"/>
        <v>15</v>
      </c>
    </row>
    <row r="32" spans="1:12" x14ac:dyDescent="0.2">
      <c r="A32" s="65" t="s">
        <v>30</v>
      </c>
      <c r="B32" s="68">
        <v>236.17</v>
      </c>
      <c r="C32" s="256">
        <v>226</v>
      </c>
      <c r="D32" s="68">
        <v>220.85</v>
      </c>
      <c r="E32" s="68">
        <v>209.33</v>
      </c>
      <c r="F32" s="68">
        <v>206.92</v>
      </c>
      <c r="G32" s="68">
        <v>203.16</v>
      </c>
      <c r="H32" s="68">
        <v>198.93</v>
      </c>
      <c r="I32" s="68">
        <v>196.35</v>
      </c>
      <c r="J32" s="159">
        <f>(I32-B32)/7</f>
        <v>-5.6885714285714277</v>
      </c>
      <c r="K32" s="258"/>
      <c r="L32" s="149">
        <f t="shared" si="5"/>
        <v>2</v>
      </c>
    </row>
    <row r="33" spans="1:12" x14ac:dyDescent="0.2">
      <c r="A33" s="65" t="s">
        <v>31</v>
      </c>
      <c r="B33" s="68">
        <v>221.45</v>
      </c>
      <c r="C33" s="68">
        <v>219.07</v>
      </c>
      <c r="D33" s="68">
        <v>214.73</v>
      </c>
      <c r="E33" s="68">
        <v>201.96</v>
      </c>
      <c r="F33" s="68">
        <v>212.98</v>
      </c>
      <c r="G33" s="68">
        <v>205.61</v>
      </c>
      <c r="H33" s="68">
        <v>184.86</v>
      </c>
      <c r="I33" s="68">
        <v>185.61</v>
      </c>
      <c r="J33" s="159">
        <f t="shared" si="6"/>
        <v>-5.1199999999999966</v>
      </c>
      <c r="K33" s="258"/>
      <c r="L33" s="149">
        <f t="shared" si="5"/>
        <v>4</v>
      </c>
    </row>
    <row r="34" spans="1:12" x14ac:dyDescent="0.2">
      <c r="A34" s="65" t="s">
        <v>32</v>
      </c>
      <c r="B34" s="68">
        <v>83.01</v>
      </c>
      <c r="C34" s="68">
        <v>76.56</v>
      </c>
      <c r="D34" s="68">
        <v>83.65</v>
      </c>
      <c r="E34" s="68">
        <v>67.02</v>
      </c>
      <c r="F34" s="68">
        <v>70.56</v>
      </c>
      <c r="G34" s="68">
        <v>70.86</v>
      </c>
      <c r="H34" s="68">
        <v>72.56</v>
      </c>
      <c r="I34" s="68">
        <v>67.739999999999995</v>
      </c>
      <c r="J34" s="159">
        <f t="shared" si="6"/>
        <v>-2.1814285714285728</v>
      </c>
      <c r="K34" s="258"/>
      <c r="L34" s="149">
        <f t="shared" si="5"/>
        <v>22</v>
      </c>
    </row>
    <row r="35" spans="1:12" x14ac:dyDescent="0.2">
      <c r="A35" s="65" t="s">
        <v>23</v>
      </c>
      <c r="B35" s="68">
        <v>197.53</v>
      </c>
      <c r="C35" s="68">
        <v>193.03</v>
      </c>
      <c r="D35" s="68">
        <v>184.94</v>
      </c>
      <c r="E35" s="68">
        <v>182.65</v>
      </c>
      <c r="F35" s="67">
        <v>183.9</v>
      </c>
      <c r="G35" s="68">
        <v>175.96</v>
      </c>
      <c r="H35" s="68">
        <v>178.99</v>
      </c>
      <c r="I35" s="68">
        <v>175.94</v>
      </c>
      <c r="J35" s="159">
        <f t="shared" si="6"/>
        <v>-3.084285714285715</v>
      </c>
      <c r="K35" s="258"/>
      <c r="L35" s="149">
        <f t="shared" si="5"/>
        <v>5</v>
      </c>
    </row>
    <row r="36" spans="1:12" x14ac:dyDescent="0.2">
      <c r="A36" s="65" t="s">
        <v>87</v>
      </c>
      <c r="B36" s="68">
        <v>107.44</v>
      </c>
      <c r="C36" s="68">
        <v>109.36</v>
      </c>
      <c r="D36" s="68">
        <v>91.64</v>
      </c>
      <c r="E36" s="68">
        <v>93.87</v>
      </c>
      <c r="F36" s="68">
        <v>86.61</v>
      </c>
      <c r="G36" s="68">
        <v>87.35</v>
      </c>
      <c r="H36" s="68">
        <v>84.97</v>
      </c>
      <c r="I36" s="68">
        <v>91.77</v>
      </c>
      <c r="J36" s="159">
        <f t="shared" si="6"/>
        <v>-2.2385714285714289</v>
      </c>
      <c r="K36" s="258"/>
      <c r="L36" s="149">
        <f t="shared" si="5"/>
        <v>11</v>
      </c>
    </row>
    <row r="37" spans="1:12" x14ac:dyDescent="0.2">
      <c r="A37" s="65" t="s">
        <v>34</v>
      </c>
      <c r="B37" s="68">
        <v>79.08</v>
      </c>
      <c r="C37" s="68">
        <v>78.44</v>
      </c>
      <c r="D37" s="68">
        <v>73.849999999999994</v>
      </c>
      <c r="E37" s="68">
        <v>68.58</v>
      </c>
      <c r="F37" s="68">
        <v>70.709999999999994</v>
      </c>
      <c r="G37" s="68">
        <v>68.930000000000007</v>
      </c>
      <c r="H37" s="68">
        <v>64.86</v>
      </c>
      <c r="I37" s="68">
        <v>64.56</v>
      </c>
      <c r="J37" s="159">
        <f t="shared" si="6"/>
        <v>-2.0742857142857138</v>
      </c>
      <c r="K37" s="258"/>
      <c r="L37" s="149">
        <f t="shared" si="5"/>
        <v>26</v>
      </c>
    </row>
    <row r="38" spans="1:12" x14ac:dyDescent="0.2">
      <c r="A38" s="65" t="s">
        <v>6</v>
      </c>
      <c r="B38" s="68">
        <v>81.28</v>
      </c>
      <c r="C38" s="68">
        <v>79.89</v>
      </c>
      <c r="D38" s="68">
        <v>78.75</v>
      </c>
      <c r="E38" s="68">
        <v>77.66</v>
      </c>
      <c r="F38" s="68">
        <v>79.02</v>
      </c>
      <c r="G38" s="67">
        <v>77.8</v>
      </c>
      <c r="H38" s="67">
        <v>76.2</v>
      </c>
      <c r="I38" s="68">
        <v>75.209999999999994</v>
      </c>
      <c r="J38" s="159">
        <f t="shared" si="6"/>
        <v>-0.86714285714285821</v>
      </c>
      <c r="K38" s="258"/>
      <c r="L38" s="149">
        <f t="shared" si="5"/>
        <v>18</v>
      </c>
    </row>
    <row r="39" spans="1:12" x14ac:dyDescent="0.2">
      <c r="A39" s="65" t="s">
        <v>37</v>
      </c>
      <c r="B39" s="67">
        <v>149.1</v>
      </c>
      <c r="C39" s="68">
        <v>146.38999999999999</v>
      </c>
      <c r="D39" s="68">
        <v>142.25</v>
      </c>
      <c r="E39" s="68">
        <v>130.93</v>
      </c>
      <c r="F39" s="68">
        <v>131.19</v>
      </c>
      <c r="G39" s="68">
        <v>129.79</v>
      </c>
      <c r="H39" s="68">
        <v>131.97999999999999</v>
      </c>
      <c r="I39" s="67">
        <v>133.1</v>
      </c>
      <c r="J39" s="159">
        <f t="shared" si="6"/>
        <v>-2.2857142857142856</v>
      </c>
      <c r="K39" s="258"/>
      <c r="L39" s="149">
        <f t="shared" si="5"/>
        <v>9</v>
      </c>
    </row>
    <row r="40" spans="1:12" x14ac:dyDescent="0.2">
      <c r="A40" s="65" t="s">
        <v>38</v>
      </c>
      <c r="B40" s="68">
        <v>94.78</v>
      </c>
      <c r="C40" s="68">
        <v>93.05</v>
      </c>
      <c r="D40" s="68">
        <v>90.06</v>
      </c>
      <c r="E40" s="68">
        <v>89.16</v>
      </c>
      <c r="F40" s="67">
        <v>86.9</v>
      </c>
      <c r="G40" s="68">
        <v>88.87</v>
      </c>
      <c r="H40" s="68">
        <v>83.96</v>
      </c>
      <c r="I40" s="68">
        <v>82.87</v>
      </c>
      <c r="J40" s="159">
        <f t="shared" si="6"/>
        <v>-1.7014285714285708</v>
      </c>
      <c r="K40" s="258"/>
      <c r="L40" s="149">
        <f t="shared" si="5"/>
        <v>14</v>
      </c>
    </row>
    <row r="41" spans="1:12" x14ac:dyDescent="0.2">
      <c r="A41" s="65" t="s">
        <v>88</v>
      </c>
      <c r="B41" s="67">
        <v>224.5</v>
      </c>
      <c r="C41" s="67">
        <v>219.8</v>
      </c>
      <c r="D41" s="68">
        <v>210.96</v>
      </c>
      <c r="E41" s="68">
        <v>207.64</v>
      </c>
      <c r="F41" s="68">
        <v>208.96</v>
      </c>
      <c r="G41" s="256">
        <v>208</v>
      </c>
      <c r="H41" s="68">
        <v>205.98</v>
      </c>
      <c r="I41" s="68">
        <v>210.41</v>
      </c>
      <c r="J41" s="159">
        <f t="shared" si="6"/>
        <v>-2.0128571428571433</v>
      </c>
      <c r="K41" s="258"/>
      <c r="L41" s="149">
        <f t="shared" si="5"/>
        <v>1</v>
      </c>
    </row>
    <row r="42" spans="1:12" x14ac:dyDescent="0.2">
      <c r="A42" s="65" t="s">
        <v>40</v>
      </c>
      <c r="B42" s="68">
        <v>100.58</v>
      </c>
      <c r="C42" s="68">
        <v>94.13</v>
      </c>
      <c r="D42" s="68">
        <v>94.89</v>
      </c>
      <c r="E42" s="68">
        <v>89.34</v>
      </c>
      <c r="F42" s="68">
        <v>92.27</v>
      </c>
      <c r="G42" s="68">
        <v>79.64</v>
      </c>
      <c r="H42" s="68">
        <v>78.17</v>
      </c>
      <c r="I42" s="68">
        <v>77.36</v>
      </c>
      <c r="J42" s="159">
        <f t="shared" si="6"/>
        <v>-3.3171428571428572</v>
      </c>
      <c r="K42" s="258"/>
      <c r="L42" s="149">
        <f t="shared" si="5"/>
        <v>16</v>
      </c>
    </row>
    <row r="43" spans="1:12" x14ac:dyDescent="0.2">
      <c r="A43" s="69" t="s">
        <v>89</v>
      </c>
      <c r="B43" s="71">
        <v>181.97</v>
      </c>
      <c r="C43" s="70">
        <v>182.3</v>
      </c>
      <c r="D43" s="71">
        <v>183.31</v>
      </c>
      <c r="E43" s="70">
        <v>170.9</v>
      </c>
      <c r="F43" s="71">
        <v>176.93</v>
      </c>
      <c r="G43" s="71">
        <v>168.31</v>
      </c>
      <c r="H43" s="71">
        <v>173.71</v>
      </c>
      <c r="I43" s="71">
        <v>165.32</v>
      </c>
      <c r="J43" s="159">
        <f t="shared" si="6"/>
        <v>-2.3785714285714294</v>
      </c>
      <c r="K43" s="258"/>
      <c r="L43" s="149">
        <f t="shared" si="5"/>
        <v>6</v>
      </c>
    </row>
    <row r="44" spans="1:12" x14ac:dyDescent="0.2">
      <c r="A44" s="65" t="s">
        <v>18</v>
      </c>
      <c r="B44" s="68">
        <v>86.49</v>
      </c>
      <c r="C44" s="68">
        <v>84.97</v>
      </c>
      <c r="D44" s="68">
        <v>80.459999999999994</v>
      </c>
      <c r="E44" s="68">
        <v>77.36</v>
      </c>
      <c r="F44" s="68">
        <v>74.89</v>
      </c>
      <c r="G44" s="68">
        <v>76.81</v>
      </c>
      <c r="H44" s="68">
        <v>75.72</v>
      </c>
      <c r="I44" s="68">
        <v>71.11</v>
      </c>
      <c r="J44" s="159">
        <f t="shared" si="6"/>
        <v>-2.1971428571428566</v>
      </c>
      <c r="K44" s="258"/>
      <c r="L44" s="149">
        <f t="shared" si="5"/>
        <v>20</v>
      </c>
    </row>
    <row r="45" spans="1:12" x14ac:dyDescent="0.2">
      <c r="A45" s="65" t="s">
        <v>42</v>
      </c>
      <c r="B45" s="68">
        <v>77.459999999999994</v>
      </c>
      <c r="C45" s="67">
        <v>75.7</v>
      </c>
      <c r="D45" s="68">
        <v>74.739999999999995</v>
      </c>
      <c r="E45" s="68">
        <v>70.540000000000006</v>
      </c>
      <c r="F45" s="68">
        <v>70.849999999999994</v>
      </c>
      <c r="G45" s="68">
        <v>67.64</v>
      </c>
      <c r="H45" s="68">
        <v>66.59</v>
      </c>
      <c r="I45" s="463">
        <v>65.62</v>
      </c>
      <c r="J45" s="159">
        <f t="shared" si="6"/>
        <v>-1.6914285714285699</v>
      </c>
      <c r="K45" s="258"/>
      <c r="L45" s="149">
        <f t="shared" si="5"/>
        <v>23</v>
      </c>
    </row>
    <row r="46" spans="1:12" x14ac:dyDescent="0.2">
      <c r="A46" s="295" t="s">
        <v>433</v>
      </c>
      <c r="B46" s="452">
        <f>AVERAGE(B19:B45)</f>
        <v>123.40666666666668</v>
      </c>
      <c r="C46" s="452">
        <f t="shared" ref="C46:J46" si="7">AVERAGE(C19:C45)</f>
        <v>121.79518518518518</v>
      </c>
      <c r="D46" s="452">
        <f t="shared" si="7"/>
        <v>117.37629629629627</v>
      </c>
      <c r="E46" s="452">
        <f t="shared" si="7"/>
        <v>113.30444444444444</v>
      </c>
      <c r="F46" s="452">
        <f t="shared" si="7"/>
        <v>114.32259259259257</v>
      </c>
      <c r="G46" s="452">
        <f t="shared" si="7"/>
        <v>110.76185185185184</v>
      </c>
      <c r="H46" s="452">
        <f t="shared" si="7"/>
        <v>110.57307692307693</v>
      </c>
      <c r="I46" s="452">
        <f t="shared" si="7"/>
        <v>109.42846153846155</v>
      </c>
      <c r="J46" s="454">
        <f t="shared" si="7"/>
        <v>-2.2557671957671954</v>
      </c>
      <c r="K46" s="258"/>
    </row>
    <row r="47" spans="1:12" x14ac:dyDescent="0.2">
      <c r="A47" s="301" t="s">
        <v>435</v>
      </c>
      <c r="B47" s="453">
        <f>STDEV(B19:B45)</f>
        <v>53.981825502805854</v>
      </c>
      <c r="C47" s="453">
        <f t="shared" ref="C47:J47" si="8">STDEV(C19:C45)</f>
        <v>53.651679403808096</v>
      </c>
      <c r="D47" s="453">
        <f t="shared" si="8"/>
        <v>51.988128685465604</v>
      </c>
      <c r="E47" s="453">
        <f t="shared" si="8"/>
        <v>51.037629732560511</v>
      </c>
      <c r="F47" s="453">
        <f t="shared" si="8"/>
        <v>51.590950130111366</v>
      </c>
      <c r="G47" s="453">
        <f t="shared" si="8"/>
        <v>50.297309228919225</v>
      </c>
      <c r="H47" s="453">
        <f t="shared" si="8"/>
        <v>49.315245737538866</v>
      </c>
      <c r="I47" s="453">
        <f t="shared" si="8"/>
        <v>48.757228197862688</v>
      </c>
      <c r="J47" s="462">
        <f t="shared" si="8"/>
        <v>1.2841388688360353</v>
      </c>
    </row>
    <row r="48" spans="1:12" x14ac:dyDescent="0.2">
      <c r="A48" s="301" t="s">
        <v>436</v>
      </c>
      <c r="B48" s="453">
        <f>B46-3*B47</f>
        <v>-38.538809841750876</v>
      </c>
      <c r="C48" s="453">
        <f t="shared" ref="C48:J48" si="9">C46-3*C47</f>
        <v>-39.159853026239119</v>
      </c>
      <c r="D48" s="453">
        <f t="shared" si="9"/>
        <v>-38.588089760100544</v>
      </c>
      <c r="E48" s="453">
        <f t="shared" si="9"/>
        <v>-39.808444753237097</v>
      </c>
      <c r="F48" s="453">
        <f t="shared" si="9"/>
        <v>-40.450257797741529</v>
      </c>
      <c r="G48" s="453">
        <f t="shared" si="9"/>
        <v>-40.130075834905824</v>
      </c>
      <c r="H48" s="453">
        <f t="shared" si="9"/>
        <v>-37.372660289539667</v>
      </c>
      <c r="I48" s="453">
        <f t="shared" si="9"/>
        <v>-36.843223055126529</v>
      </c>
      <c r="J48" s="462">
        <f t="shared" si="9"/>
        <v>-6.1081838022753008</v>
      </c>
    </row>
    <row r="49" spans="1:10" x14ac:dyDescent="0.2">
      <c r="A49" s="301" t="s">
        <v>437</v>
      </c>
      <c r="B49" s="453">
        <f>B46+3*B47</f>
        <v>285.35214317508422</v>
      </c>
      <c r="C49" s="453">
        <f t="shared" ref="C49:J49" si="10">C46+3*C47</f>
        <v>282.7502233966095</v>
      </c>
      <c r="D49" s="453">
        <f t="shared" si="10"/>
        <v>273.34068235269308</v>
      </c>
      <c r="E49" s="453">
        <f t="shared" si="10"/>
        <v>266.41733364212598</v>
      </c>
      <c r="F49" s="453">
        <f t="shared" si="10"/>
        <v>269.09544298292667</v>
      </c>
      <c r="G49" s="453">
        <f t="shared" si="10"/>
        <v>261.65377953860951</v>
      </c>
      <c r="H49" s="453">
        <f t="shared" si="10"/>
        <v>258.5188141356935</v>
      </c>
      <c r="I49" s="453">
        <f t="shared" si="10"/>
        <v>255.70014613204961</v>
      </c>
      <c r="J49" s="462">
        <f t="shared" si="10"/>
        <v>1.5966494107409104</v>
      </c>
    </row>
    <row r="50" spans="1:10" x14ac:dyDescent="0.2">
      <c r="A50" s="412" t="s">
        <v>451</v>
      </c>
      <c r="B50" s="453">
        <f>MAX(B19:B45)</f>
        <v>236.17</v>
      </c>
      <c r="C50" s="453">
        <f t="shared" ref="C50:I50" si="11">MAX(C19:C45)</f>
        <v>226</v>
      </c>
      <c r="D50" s="453">
        <f t="shared" si="11"/>
        <v>220.85</v>
      </c>
      <c r="E50" s="453">
        <f t="shared" si="11"/>
        <v>209.33</v>
      </c>
      <c r="F50" s="453">
        <f t="shared" si="11"/>
        <v>212.98</v>
      </c>
      <c r="G50" s="453">
        <f t="shared" si="11"/>
        <v>208</v>
      </c>
      <c r="H50" s="453">
        <f t="shared" si="11"/>
        <v>205.98</v>
      </c>
      <c r="I50" s="453">
        <f t="shared" si="11"/>
        <v>210.41</v>
      </c>
      <c r="J50" s="462"/>
    </row>
    <row r="53" spans="1:10" x14ac:dyDescent="0.2">
      <c r="B53" s="404">
        <v>2011</v>
      </c>
      <c r="C53" s="404" t="s">
        <v>402</v>
      </c>
    </row>
    <row r="54" spans="1:10" x14ac:dyDescent="0.2">
      <c r="A54" s="461" t="s">
        <v>8</v>
      </c>
      <c r="B54" s="306">
        <v>82.31</v>
      </c>
      <c r="C54" s="99">
        <v>-1.6871428571428575</v>
      </c>
      <c r="E54" s="149" t="s">
        <v>404</v>
      </c>
    </row>
    <row r="55" spans="1:10" ht="12" thickBot="1" x14ac:dyDescent="0.25">
      <c r="A55" s="461" t="s">
        <v>82</v>
      </c>
      <c r="B55" s="306">
        <v>195.09</v>
      </c>
      <c r="C55" s="99">
        <v>-0.98000000000000198</v>
      </c>
    </row>
    <row r="56" spans="1:10" x14ac:dyDescent="0.2">
      <c r="A56" s="461" t="s">
        <v>83</v>
      </c>
      <c r="B56" s="306">
        <v>147.74</v>
      </c>
      <c r="C56" s="99">
        <v>-3.3685714285714305</v>
      </c>
      <c r="E56" s="352" t="s">
        <v>405</v>
      </c>
      <c r="F56" s="352"/>
    </row>
    <row r="57" spans="1:10" x14ac:dyDescent="0.2">
      <c r="A57" s="461" t="s">
        <v>16</v>
      </c>
      <c r="B57" s="306">
        <v>91.23</v>
      </c>
      <c r="C57" s="99">
        <v>-2.6100000000000017</v>
      </c>
      <c r="E57" s="353" t="s">
        <v>406</v>
      </c>
      <c r="F57" s="353">
        <v>0.63920664795630355</v>
      </c>
    </row>
    <row r="58" spans="1:10" x14ac:dyDescent="0.2">
      <c r="A58" s="464" t="s">
        <v>21</v>
      </c>
      <c r="B58" s="306">
        <v>94.48</v>
      </c>
      <c r="C58" s="99">
        <v>-1.3071428571428581</v>
      </c>
      <c r="E58" s="353" t="s">
        <v>407</v>
      </c>
      <c r="F58" s="353">
        <v>0.40858513879153385</v>
      </c>
    </row>
    <row r="59" spans="1:10" x14ac:dyDescent="0.2">
      <c r="A59" s="461" t="s">
        <v>17</v>
      </c>
      <c r="B59" s="306">
        <v>160.97</v>
      </c>
      <c r="C59" s="99">
        <v>-3.9285714285714284</v>
      </c>
      <c r="E59" s="353" t="s">
        <v>408</v>
      </c>
      <c r="F59" s="353">
        <v>0.38492854434319518</v>
      </c>
    </row>
    <row r="60" spans="1:10" x14ac:dyDescent="0.2">
      <c r="A60" s="461" t="s">
        <v>25</v>
      </c>
      <c r="B60" s="306">
        <v>93.99</v>
      </c>
      <c r="C60" s="99">
        <v>-2.5842857142857127</v>
      </c>
      <c r="E60" s="353" t="s">
        <v>409</v>
      </c>
      <c r="F60" s="353">
        <v>1.007105059798133</v>
      </c>
    </row>
    <row r="61" spans="1:10" ht="12" thickBot="1" x14ac:dyDescent="0.25">
      <c r="A61" s="461" t="s">
        <v>22</v>
      </c>
      <c r="B61" s="306">
        <v>94.15</v>
      </c>
      <c r="C61" s="99">
        <v>-0.59000000000000141</v>
      </c>
      <c r="E61" s="354" t="s">
        <v>410</v>
      </c>
      <c r="F61" s="354">
        <v>27</v>
      </c>
    </row>
    <row r="62" spans="1:10" x14ac:dyDescent="0.2">
      <c r="A62" s="461" t="s">
        <v>41</v>
      </c>
      <c r="B62" s="306">
        <v>74.239999999999995</v>
      </c>
      <c r="C62" s="99">
        <v>-1.3771428571428572</v>
      </c>
    </row>
    <row r="63" spans="1:10" ht="12" thickBot="1" x14ac:dyDescent="0.25">
      <c r="A63" s="461" t="s">
        <v>19</v>
      </c>
      <c r="B63" s="306">
        <v>67.64</v>
      </c>
      <c r="C63" s="99">
        <v>-1.0200000000000002</v>
      </c>
      <c r="E63" s="149" t="s">
        <v>411</v>
      </c>
    </row>
    <row r="64" spans="1:10" x14ac:dyDescent="0.2">
      <c r="A64" s="461" t="s">
        <v>85</v>
      </c>
      <c r="B64" s="306">
        <v>154.72</v>
      </c>
      <c r="C64" s="99">
        <v>-3.084285714285715</v>
      </c>
      <c r="E64" s="355"/>
      <c r="F64" s="355" t="s">
        <v>415</v>
      </c>
      <c r="G64" s="355" t="s">
        <v>416</v>
      </c>
      <c r="H64" s="355" t="s">
        <v>417</v>
      </c>
      <c r="I64" s="355" t="s">
        <v>418</v>
      </c>
      <c r="J64" s="355" t="s">
        <v>419</v>
      </c>
    </row>
    <row r="65" spans="1:13" x14ac:dyDescent="0.2">
      <c r="A65" s="461" t="s">
        <v>27</v>
      </c>
      <c r="B65" s="306">
        <v>75.430000000000007</v>
      </c>
      <c r="C65" s="99">
        <v>-1.4985714285714298</v>
      </c>
      <c r="E65" s="353" t="s">
        <v>412</v>
      </c>
      <c r="F65" s="353">
        <v>1</v>
      </c>
      <c r="G65" s="353">
        <v>17.517813459067725</v>
      </c>
      <c r="H65" s="353">
        <v>17.517813459067725</v>
      </c>
      <c r="I65" s="353">
        <v>17.271511319340725</v>
      </c>
      <c r="J65" s="353">
        <v>3.3167897940754548E-4</v>
      </c>
    </row>
    <row r="66" spans="1:13" x14ac:dyDescent="0.2">
      <c r="A66" s="461" t="s">
        <v>86</v>
      </c>
      <c r="B66" s="306">
        <v>79.150000000000006</v>
      </c>
      <c r="C66" s="99">
        <v>-3.1428571428571264E-2</v>
      </c>
      <c r="E66" s="353" t="s">
        <v>413</v>
      </c>
      <c r="F66" s="353">
        <v>25</v>
      </c>
      <c r="G66" s="353">
        <v>25.356515036775022</v>
      </c>
      <c r="H66" s="353">
        <v>1.0142606014710009</v>
      </c>
      <c r="I66" s="353"/>
      <c r="J66" s="353"/>
    </row>
    <row r="67" spans="1:13" ht="12" thickBot="1" x14ac:dyDescent="0.25">
      <c r="A67" s="461" t="s">
        <v>30</v>
      </c>
      <c r="B67" s="306">
        <v>236.17</v>
      </c>
      <c r="C67" s="99">
        <v>-5.6885714285714277</v>
      </c>
      <c r="E67" s="354" t="s">
        <v>0</v>
      </c>
      <c r="F67" s="354">
        <v>26</v>
      </c>
      <c r="G67" s="354">
        <v>42.874328495842747</v>
      </c>
      <c r="H67" s="354"/>
      <c r="I67" s="354"/>
      <c r="J67" s="354"/>
    </row>
    <row r="68" spans="1:13" ht="12" thickBot="1" x14ac:dyDescent="0.25">
      <c r="A68" s="461" t="s">
        <v>31</v>
      </c>
      <c r="B68" s="306">
        <v>221.45</v>
      </c>
      <c r="C68" s="99">
        <v>-5.1199999999999966</v>
      </c>
    </row>
    <row r="69" spans="1:13" x14ac:dyDescent="0.2">
      <c r="A69" s="461" t="s">
        <v>32</v>
      </c>
      <c r="B69" s="306">
        <v>83.01</v>
      </c>
      <c r="C69" s="99">
        <v>-2.1814285714285728</v>
      </c>
      <c r="E69" s="355"/>
      <c r="F69" s="355" t="s">
        <v>420</v>
      </c>
      <c r="G69" s="355" t="s">
        <v>409</v>
      </c>
      <c r="H69" s="355" t="s">
        <v>421</v>
      </c>
      <c r="I69" s="355" t="s">
        <v>422</v>
      </c>
      <c r="J69" s="355" t="s">
        <v>423</v>
      </c>
      <c r="K69" s="355" t="s">
        <v>424</v>
      </c>
      <c r="L69" s="355" t="s">
        <v>425</v>
      </c>
      <c r="M69" s="355" t="s">
        <v>426</v>
      </c>
    </row>
    <row r="70" spans="1:13" x14ac:dyDescent="0.2">
      <c r="A70" s="461" t="s">
        <v>23</v>
      </c>
      <c r="B70" s="306">
        <v>197.53</v>
      </c>
      <c r="C70" s="99">
        <v>-3.084285714285715</v>
      </c>
      <c r="E70" s="353" t="s">
        <v>414</v>
      </c>
      <c r="F70" s="353">
        <v>-0.37928551278253053</v>
      </c>
      <c r="G70" s="353">
        <v>0.49136295343747138</v>
      </c>
      <c r="H70" s="353">
        <v>-0.77190498414487552</v>
      </c>
      <c r="I70" s="353">
        <v>0.44740645710341931</v>
      </c>
      <c r="J70" s="353">
        <v>-1.3912664587817263</v>
      </c>
      <c r="K70" s="353">
        <v>0.63269543321666522</v>
      </c>
      <c r="L70" s="353">
        <v>-1.3912664587817263</v>
      </c>
      <c r="M70" s="353">
        <v>0.63269543321666522</v>
      </c>
    </row>
    <row r="71" spans="1:13" ht="12" thickBot="1" x14ac:dyDescent="0.25">
      <c r="A71" s="461" t="s">
        <v>87</v>
      </c>
      <c r="B71" s="306">
        <v>107.44</v>
      </c>
      <c r="C71" s="99">
        <v>-2.2385714285714289</v>
      </c>
      <c r="E71" s="354">
        <v>2011</v>
      </c>
      <c r="F71" s="354">
        <v>-1.5205675136281113E-2</v>
      </c>
      <c r="G71" s="354">
        <v>3.6588157248489735E-3</v>
      </c>
      <c r="H71" s="354">
        <v>-4.1559007831444594</v>
      </c>
      <c r="I71" s="354">
        <v>3.3167897940754434E-4</v>
      </c>
      <c r="J71" s="354">
        <v>-2.2741147179027577E-2</v>
      </c>
      <c r="K71" s="354">
        <v>-7.6702030935346501E-3</v>
      </c>
      <c r="L71" s="354">
        <v>-2.2741147179027577E-2</v>
      </c>
      <c r="M71" s="354">
        <v>-7.6702030935346501E-3</v>
      </c>
    </row>
    <row r="72" spans="1:13" x14ac:dyDescent="0.2">
      <c r="A72" s="461" t="s">
        <v>34</v>
      </c>
      <c r="B72" s="306">
        <v>79.08</v>
      </c>
      <c r="C72" s="99">
        <v>-2.0742857142857138</v>
      </c>
    </row>
    <row r="73" spans="1:13" x14ac:dyDescent="0.2">
      <c r="A73" s="461" t="s">
        <v>6</v>
      </c>
      <c r="B73" s="306">
        <v>81.28</v>
      </c>
      <c r="C73" s="99">
        <v>-0.86714285714285821</v>
      </c>
    </row>
    <row r="74" spans="1:13" x14ac:dyDescent="0.2">
      <c r="A74" s="461" t="s">
        <v>37</v>
      </c>
      <c r="B74" s="305">
        <v>149.1</v>
      </c>
      <c r="C74" s="99">
        <v>-2.2857142857142856</v>
      </c>
    </row>
    <row r="75" spans="1:13" x14ac:dyDescent="0.2">
      <c r="A75" s="461" t="s">
        <v>38</v>
      </c>
      <c r="B75" s="306">
        <v>94.78</v>
      </c>
      <c r="C75" s="99">
        <v>-1.7014285714285708</v>
      </c>
    </row>
    <row r="76" spans="1:13" x14ac:dyDescent="0.2">
      <c r="A76" s="461" t="s">
        <v>88</v>
      </c>
      <c r="B76" s="305">
        <v>224.5</v>
      </c>
      <c r="C76" s="99">
        <v>-2.0128571428571433</v>
      </c>
    </row>
    <row r="77" spans="1:13" x14ac:dyDescent="0.2">
      <c r="A77" s="461" t="s">
        <v>40</v>
      </c>
      <c r="B77" s="306">
        <v>100.58</v>
      </c>
      <c r="C77" s="99">
        <v>-3.3171428571428572</v>
      </c>
      <c r="E77" s="356" t="s">
        <v>402</v>
      </c>
      <c r="F77" s="356" t="s">
        <v>462</v>
      </c>
      <c r="G77" s="356" t="s">
        <v>429</v>
      </c>
      <c r="H77" s="356" t="s">
        <v>434</v>
      </c>
    </row>
    <row r="78" spans="1:13" x14ac:dyDescent="0.2">
      <c r="A78" s="461" t="s">
        <v>89</v>
      </c>
      <c r="B78" s="306">
        <v>181.97</v>
      </c>
      <c r="C78" s="99">
        <v>-2.3785714285714294</v>
      </c>
      <c r="E78" s="356" t="s">
        <v>152</v>
      </c>
      <c r="F78" s="433">
        <f>$F$70+$F$71*B43</f>
        <v>-3.1462622173316048</v>
      </c>
      <c r="G78" s="433">
        <f>$F$70+$F$71*I43</f>
        <v>-2.8930877263125239</v>
      </c>
      <c r="H78" s="391">
        <f>I43+12*G78</f>
        <v>130.60294728424969</v>
      </c>
    </row>
    <row r="79" spans="1:13" x14ac:dyDescent="0.2">
      <c r="A79" s="461" t="s">
        <v>18</v>
      </c>
      <c r="B79" s="306">
        <v>86.49</v>
      </c>
      <c r="C79" s="99">
        <v>-2.1971428571428566</v>
      </c>
    </row>
    <row r="80" spans="1:13" x14ac:dyDescent="0.2">
      <c r="A80" s="461" t="s">
        <v>42</v>
      </c>
      <c r="B80" s="306">
        <v>77.459999999999994</v>
      </c>
      <c r="C80" s="99">
        <v>-1.6914285714285699</v>
      </c>
    </row>
  </sheetData>
  <mergeCells count="2">
    <mergeCell ref="G11:Q11"/>
    <mergeCell ref="G12:Q1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0"/>
  <sheetViews>
    <sheetView showGridLines="0" zoomScaleNormal="100" workbookViewId="0">
      <selection activeCell="F9" sqref="F9"/>
    </sheetView>
  </sheetViews>
  <sheetFormatPr defaultColWidth="8.7109375" defaultRowHeight="13.5" x14ac:dyDescent="0.25"/>
  <cols>
    <col min="1" max="1" width="21.140625" style="841" customWidth="1"/>
    <col min="2" max="2" width="78.42578125" style="841" customWidth="1"/>
    <col min="3" max="16384" width="8.7109375" style="841"/>
  </cols>
  <sheetData>
    <row r="1" spans="1:2" ht="23.1" customHeight="1" thickBot="1" x14ac:dyDescent="0.3">
      <c r="A1" s="891" t="s">
        <v>958</v>
      </c>
      <c r="B1" s="891"/>
    </row>
    <row r="2" spans="1:2" ht="14.25" thickBot="1" x14ac:dyDescent="0.3">
      <c r="A2" s="865" t="s">
        <v>959</v>
      </c>
      <c r="B2" s="866" t="s">
        <v>960</v>
      </c>
    </row>
    <row r="3" spans="1:2" ht="23.45" customHeight="1" x14ac:dyDescent="0.25">
      <c r="A3" s="892" t="s">
        <v>961</v>
      </c>
      <c r="B3" s="867" t="s">
        <v>962</v>
      </c>
    </row>
    <row r="4" spans="1:2" ht="14.45" customHeight="1" x14ac:dyDescent="0.25">
      <c r="A4" s="889"/>
      <c r="B4" s="871" t="s">
        <v>963</v>
      </c>
    </row>
    <row r="5" spans="1:2" ht="24.6" customHeight="1" x14ac:dyDescent="0.25">
      <c r="A5" s="888" t="s">
        <v>343</v>
      </c>
      <c r="B5" s="868" t="s">
        <v>964</v>
      </c>
    </row>
    <row r="6" spans="1:2" ht="14.45" customHeight="1" x14ac:dyDescent="0.25">
      <c r="A6" s="889"/>
      <c r="B6" s="871" t="s">
        <v>963</v>
      </c>
    </row>
    <row r="7" spans="1:2" ht="34.5" customHeight="1" x14ac:dyDescent="0.25">
      <c r="A7" s="888" t="s">
        <v>965</v>
      </c>
      <c r="B7" s="869" t="s">
        <v>966</v>
      </c>
    </row>
    <row r="8" spans="1:2" ht="14.45" customHeight="1" x14ac:dyDescent="0.25">
      <c r="A8" s="889"/>
      <c r="B8" s="871" t="s">
        <v>967</v>
      </c>
    </row>
    <row r="9" spans="1:2" ht="21.6" customHeight="1" x14ac:dyDescent="0.25">
      <c r="A9" s="888" t="s">
        <v>301</v>
      </c>
      <c r="B9" s="868" t="s">
        <v>968</v>
      </c>
    </row>
    <row r="10" spans="1:2" ht="14.45" customHeight="1" x14ac:dyDescent="0.25">
      <c r="A10" s="889"/>
      <c r="B10" s="871" t="s">
        <v>969</v>
      </c>
    </row>
    <row r="11" spans="1:2" ht="25.5" customHeight="1" x14ac:dyDescent="0.25">
      <c r="A11" s="888" t="s">
        <v>970</v>
      </c>
      <c r="B11" s="868" t="s">
        <v>991</v>
      </c>
    </row>
    <row r="12" spans="1:2" ht="14.45" customHeight="1" x14ac:dyDescent="0.25">
      <c r="A12" s="889"/>
      <c r="B12" s="871" t="s">
        <v>971</v>
      </c>
    </row>
    <row r="13" spans="1:2" ht="15.95" customHeight="1" x14ac:dyDescent="0.25">
      <c r="A13" s="888" t="s">
        <v>302</v>
      </c>
      <c r="B13" s="868" t="s">
        <v>992</v>
      </c>
    </row>
    <row r="14" spans="1:2" ht="14.45" customHeight="1" x14ac:dyDescent="0.25">
      <c r="A14" s="889"/>
      <c r="B14" s="875" t="s">
        <v>995</v>
      </c>
    </row>
    <row r="15" spans="1:2" ht="12.6" customHeight="1" x14ac:dyDescent="0.25">
      <c r="A15" s="888" t="s">
        <v>224</v>
      </c>
      <c r="B15" s="841" t="s">
        <v>993</v>
      </c>
    </row>
    <row r="16" spans="1:2" ht="14.45" customHeight="1" x14ac:dyDescent="0.25">
      <c r="A16" s="889"/>
      <c r="B16" s="871" t="s">
        <v>996</v>
      </c>
    </row>
    <row r="17" spans="1:2" ht="15.6" customHeight="1" x14ac:dyDescent="0.25">
      <c r="A17" s="888" t="s">
        <v>223</v>
      </c>
      <c r="B17" s="868" t="s">
        <v>1033</v>
      </c>
    </row>
    <row r="18" spans="1:2" ht="14.45" customHeight="1" x14ac:dyDescent="0.25">
      <c r="A18" s="889"/>
      <c r="B18" s="841" t="s">
        <v>1023</v>
      </c>
    </row>
    <row r="19" spans="1:2" ht="23.1" customHeight="1" x14ac:dyDescent="0.25">
      <c r="A19" s="888" t="s">
        <v>226</v>
      </c>
      <c r="B19" s="868" t="s">
        <v>1003</v>
      </c>
    </row>
    <row r="20" spans="1:2" ht="14.45" customHeight="1" x14ac:dyDescent="0.25">
      <c r="A20" s="889"/>
      <c r="B20" s="873" t="s">
        <v>994</v>
      </c>
    </row>
    <row r="21" spans="1:2" ht="14.1" customHeight="1" x14ac:dyDescent="0.25">
      <c r="A21" s="888" t="s">
        <v>972</v>
      </c>
      <c r="B21" s="868" t="s">
        <v>1004</v>
      </c>
    </row>
    <row r="22" spans="1:2" ht="14.45" customHeight="1" x14ac:dyDescent="0.25">
      <c r="A22" s="893"/>
      <c r="B22" s="873" t="s">
        <v>997</v>
      </c>
    </row>
    <row r="23" spans="1:2" ht="16.5" customHeight="1" x14ac:dyDescent="0.25">
      <c r="A23" s="888" t="s">
        <v>973</v>
      </c>
      <c r="B23" s="868" t="s">
        <v>1005</v>
      </c>
    </row>
    <row r="24" spans="1:2" ht="14.45" customHeight="1" x14ac:dyDescent="0.25">
      <c r="A24" s="889"/>
      <c r="B24" s="873" t="s">
        <v>998</v>
      </c>
    </row>
    <row r="25" spans="1:2" ht="15.6" customHeight="1" x14ac:dyDescent="0.25">
      <c r="A25" s="888" t="s">
        <v>974</v>
      </c>
      <c r="B25" s="868" t="s">
        <v>999</v>
      </c>
    </row>
    <row r="26" spans="1:2" ht="14.45" customHeight="1" x14ac:dyDescent="0.25">
      <c r="A26" s="893"/>
      <c r="B26" s="873" t="s">
        <v>1000</v>
      </c>
    </row>
    <row r="27" spans="1:2" ht="25.5" customHeight="1" x14ac:dyDescent="0.25">
      <c r="A27" s="888" t="s">
        <v>975</v>
      </c>
      <c r="B27" s="869" t="s">
        <v>976</v>
      </c>
    </row>
    <row r="28" spans="1:2" ht="14.45" customHeight="1" x14ac:dyDescent="0.25">
      <c r="A28" s="889"/>
      <c r="B28" s="873" t="s">
        <v>977</v>
      </c>
    </row>
    <row r="29" spans="1:2" ht="18" customHeight="1" x14ac:dyDescent="0.25">
      <c r="A29" s="888" t="s">
        <v>332</v>
      </c>
      <c r="B29" s="868" t="s">
        <v>1002</v>
      </c>
    </row>
    <row r="30" spans="1:2" ht="14.45" customHeight="1" x14ac:dyDescent="0.25">
      <c r="A30" s="889"/>
      <c r="B30" s="873" t="s">
        <v>977</v>
      </c>
    </row>
    <row r="31" spans="1:2" ht="16.5" customHeight="1" x14ac:dyDescent="0.25">
      <c r="A31" s="888" t="s">
        <v>897</v>
      </c>
      <c r="B31" s="868" t="s">
        <v>1006</v>
      </c>
    </row>
    <row r="32" spans="1:2" ht="14.45" customHeight="1" x14ac:dyDescent="0.25">
      <c r="A32" s="889"/>
      <c r="B32" s="875" t="s">
        <v>1001</v>
      </c>
    </row>
    <row r="33" spans="1:2" ht="21.95" customHeight="1" x14ac:dyDescent="0.25">
      <c r="A33" s="888" t="s">
        <v>257</v>
      </c>
      <c r="B33" s="868" t="s">
        <v>1007</v>
      </c>
    </row>
    <row r="34" spans="1:2" ht="14.45" customHeight="1" x14ac:dyDescent="0.25">
      <c r="A34" s="893"/>
      <c r="B34" s="874" t="s">
        <v>978</v>
      </c>
    </row>
    <row r="35" spans="1:2" ht="17.45" customHeight="1" x14ac:dyDescent="0.25">
      <c r="A35" s="888" t="s">
        <v>171</v>
      </c>
      <c r="B35" s="868" t="s">
        <v>1008</v>
      </c>
    </row>
    <row r="36" spans="1:2" ht="14.45" customHeight="1" x14ac:dyDescent="0.25">
      <c r="A36" s="894"/>
      <c r="B36" s="875" t="s">
        <v>1009</v>
      </c>
    </row>
    <row r="37" spans="1:2" ht="16.5" customHeight="1" x14ac:dyDescent="0.25">
      <c r="A37" s="888" t="s">
        <v>900</v>
      </c>
      <c r="B37" s="867" t="s">
        <v>1010</v>
      </c>
    </row>
    <row r="38" spans="1:2" ht="14.45" customHeight="1" x14ac:dyDescent="0.25">
      <c r="A38" s="889"/>
      <c r="B38" s="875" t="s">
        <v>1011</v>
      </c>
    </row>
    <row r="39" spans="1:2" ht="17.45" customHeight="1" x14ac:dyDescent="0.25">
      <c r="A39" s="888" t="s">
        <v>337</v>
      </c>
      <c r="B39" s="867" t="s">
        <v>1012</v>
      </c>
    </row>
    <row r="40" spans="1:2" ht="14.45" customHeight="1" x14ac:dyDescent="0.25">
      <c r="A40" s="889"/>
      <c r="B40" s="875" t="s">
        <v>1016</v>
      </c>
    </row>
    <row r="41" spans="1:2" ht="24" customHeight="1" x14ac:dyDescent="0.25">
      <c r="A41" s="888" t="s">
        <v>281</v>
      </c>
      <c r="B41" s="868" t="s">
        <v>281</v>
      </c>
    </row>
    <row r="42" spans="1:2" ht="14.45" customHeight="1" x14ac:dyDescent="0.25">
      <c r="A42" s="889"/>
      <c r="B42" s="876" t="s">
        <v>1018</v>
      </c>
    </row>
    <row r="43" spans="1:2" ht="29.1" customHeight="1" x14ac:dyDescent="0.25">
      <c r="A43" s="888" t="s">
        <v>262</v>
      </c>
      <c r="B43" s="867" t="s">
        <v>1013</v>
      </c>
    </row>
    <row r="44" spans="1:2" ht="14.45" customHeight="1" x14ac:dyDescent="0.25">
      <c r="A44" s="889"/>
      <c r="B44" s="875" t="s">
        <v>1019</v>
      </c>
    </row>
    <row r="45" spans="1:2" ht="34.5" customHeight="1" x14ac:dyDescent="0.25">
      <c r="A45" s="888" t="s">
        <v>264</v>
      </c>
      <c r="B45" s="867" t="s">
        <v>979</v>
      </c>
    </row>
    <row r="46" spans="1:2" ht="14.45" customHeight="1" x14ac:dyDescent="0.25">
      <c r="A46" s="889"/>
      <c r="B46" s="875" t="s">
        <v>1020</v>
      </c>
    </row>
    <row r="47" spans="1:2" ht="28.5" customHeight="1" x14ac:dyDescent="0.25">
      <c r="A47" s="888" t="s">
        <v>266</v>
      </c>
      <c r="B47" s="867" t="s">
        <v>980</v>
      </c>
    </row>
    <row r="48" spans="1:2" ht="14.45" customHeight="1" x14ac:dyDescent="0.25">
      <c r="A48" s="889"/>
      <c r="B48" s="875" t="s">
        <v>1020</v>
      </c>
    </row>
    <row r="49" spans="1:2" ht="21.95" customHeight="1" x14ac:dyDescent="0.25">
      <c r="A49" s="888" t="s">
        <v>336</v>
      </c>
      <c r="B49" s="867" t="s">
        <v>1014</v>
      </c>
    </row>
    <row r="50" spans="1:2" ht="14.45" customHeight="1" x14ac:dyDescent="0.25">
      <c r="A50" s="889"/>
      <c r="B50" s="875" t="s">
        <v>1019</v>
      </c>
    </row>
    <row r="51" spans="1:2" ht="31.5" customHeight="1" x14ac:dyDescent="0.25">
      <c r="A51" s="888" t="s">
        <v>981</v>
      </c>
      <c r="B51" s="867" t="s">
        <v>1015</v>
      </c>
    </row>
    <row r="52" spans="1:2" ht="14.45" customHeight="1" x14ac:dyDescent="0.25">
      <c r="A52" s="889"/>
      <c r="B52" s="875" t="s">
        <v>1021</v>
      </c>
    </row>
    <row r="53" spans="1:2" ht="48.95" customHeight="1" x14ac:dyDescent="0.25">
      <c r="A53" s="888" t="s">
        <v>295</v>
      </c>
      <c r="B53" s="867" t="s">
        <v>982</v>
      </c>
    </row>
    <row r="54" spans="1:2" ht="14.45" customHeight="1" x14ac:dyDescent="0.25">
      <c r="A54" s="889"/>
      <c r="B54" s="875" t="s">
        <v>1022</v>
      </c>
    </row>
    <row r="55" spans="1:2" ht="40.5" hidden="1" x14ac:dyDescent="0.25">
      <c r="A55" s="888" t="s">
        <v>296</v>
      </c>
      <c r="B55" s="867" t="s">
        <v>983</v>
      </c>
    </row>
    <row r="56" spans="1:2" hidden="1" x14ac:dyDescent="0.25">
      <c r="A56" s="889"/>
      <c r="B56" s="870" t="s">
        <v>984</v>
      </c>
    </row>
    <row r="57" spans="1:2" ht="54" hidden="1" x14ac:dyDescent="0.25">
      <c r="A57" s="888" t="s">
        <v>297</v>
      </c>
      <c r="B57" s="867" t="s">
        <v>985</v>
      </c>
    </row>
    <row r="58" spans="1:2" hidden="1" x14ac:dyDescent="0.25">
      <c r="A58" s="889"/>
      <c r="B58" s="870" t="s">
        <v>986</v>
      </c>
    </row>
    <row r="59" spans="1:2" ht="40.5" hidden="1" x14ac:dyDescent="0.25">
      <c r="A59" s="888" t="s">
        <v>329</v>
      </c>
      <c r="B59" s="867" t="s">
        <v>987</v>
      </c>
    </row>
    <row r="60" spans="1:2" hidden="1" x14ac:dyDescent="0.25">
      <c r="A60" s="889"/>
      <c r="B60" s="870" t="s">
        <v>988</v>
      </c>
    </row>
    <row r="61" spans="1:2" ht="40.5" hidden="1" x14ac:dyDescent="0.25">
      <c r="A61" s="888" t="s">
        <v>330</v>
      </c>
      <c r="B61" s="867" t="s">
        <v>989</v>
      </c>
    </row>
    <row r="62" spans="1:2" hidden="1" x14ac:dyDescent="0.25">
      <c r="A62" s="889"/>
      <c r="B62" s="870" t="s">
        <v>990</v>
      </c>
    </row>
    <row r="63" spans="1:2" x14ac:dyDescent="0.25">
      <c r="A63" s="888" t="s">
        <v>296</v>
      </c>
      <c r="B63" s="841" t="s">
        <v>1032</v>
      </c>
    </row>
    <row r="64" spans="1:2" ht="14.45" customHeight="1" x14ac:dyDescent="0.25">
      <c r="A64" s="889"/>
      <c r="B64" s="878" t="s">
        <v>1031</v>
      </c>
    </row>
    <row r="65" spans="1:2" ht="51.6" customHeight="1" x14ac:dyDescent="0.25">
      <c r="A65" s="888" t="s">
        <v>297</v>
      </c>
      <c r="B65" s="879" t="s">
        <v>1024</v>
      </c>
    </row>
    <row r="66" spans="1:2" ht="14.45" customHeight="1" x14ac:dyDescent="0.25">
      <c r="A66" s="889"/>
      <c r="B66" s="878" t="s">
        <v>1025</v>
      </c>
    </row>
    <row r="67" spans="1:2" ht="14.45" customHeight="1" x14ac:dyDescent="0.25">
      <c r="A67" s="888" t="s">
        <v>329</v>
      </c>
      <c r="B67" s="841" t="s">
        <v>1030</v>
      </c>
    </row>
    <row r="68" spans="1:2" ht="14.45" customHeight="1" x14ac:dyDescent="0.25">
      <c r="A68" s="889"/>
      <c r="B68" s="878" t="s">
        <v>1026</v>
      </c>
    </row>
    <row r="69" spans="1:2" ht="27" x14ac:dyDescent="0.25">
      <c r="A69" s="888" t="s">
        <v>1027</v>
      </c>
      <c r="B69" s="877" t="s">
        <v>1028</v>
      </c>
    </row>
    <row r="70" spans="1:2" ht="14.45" customHeight="1" thickBot="1" x14ac:dyDescent="0.3">
      <c r="A70" s="890"/>
      <c r="B70" s="749" t="s">
        <v>1029</v>
      </c>
    </row>
  </sheetData>
  <mergeCells count="35">
    <mergeCell ref="A21:A22"/>
    <mergeCell ref="A47:A48"/>
    <mergeCell ref="A25:A26"/>
    <mergeCell ref="A27:A28"/>
    <mergeCell ref="A29:A30"/>
    <mergeCell ref="A31:A32"/>
    <mergeCell ref="A33:A34"/>
    <mergeCell ref="A35:A36"/>
    <mergeCell ref="A37:A38"/>
    <mergeCell ref="A39:A40"/>
    <mergeCell ref="A41:A42"/>
    <mergeCell ref="A43:A44"/>
    <mergeCell ref="A45:A46"/>
    <mergeCell ref="A11:A12"/>
    <mergeCell ref="A13:A14"/>
    <mergeCell ref="A15:A16"/>
    <mergeCell ref="A17:A18"/>
    <mergeCell ref="A19:A20"/>
    <mergeCell ref="A1:B1"/>
    <mergeCell ref="A3:A4"/>
    <mergeCell ref="A5:A6"/>
    <mergeCell ref="A7:A8"/>
    <mergeCell ref="A9:A10"/>
    <mergeCell ref="A63:A64"/>
    <mergeCell ref="A65:A66"/>
    <mergeCell ref="A67:A68"/>
    <mergeCell ref="A69:A70"/>
    <mergeCell ref="A23:A24"/>
    <mergeCell ref="A61:A62"/>
    <mergeCell ref="A49:A50"/>
    <mergeCell ref="A51:A52"/>
    <mergeCell ref="A53:A54"/>
    <mergeCell ref="A55:A56"/>
    <mergeCell ref="A57:A58"/>
    <mergeCell ref="A59:A60"/>
  </mergeCells>
  <hyperlinks>
    <hyperlink ref="B34" r:id="rId1" display="https://www.universityrankings.ch/"/>
    <hyperlink ref="B56" r:id="rId2" display="https://ec.europa.eu/eurostat/databrowser/view/t2020_rt120/default/table?lang=en"/>
    <hyperlink ref="B58" r:id="rId3" display="https://appsso.eurostat.ec.europa.eu/nui/show.do?dataset=nrg_ind_ren&amp;lang=en"/>
    <hyperlink ref="B60" r:id="rId4" display="https://appsso.eurostat.ec.europa.eu/nui/show.do?dataset=gov_10dd_edpt1&amp;lang=en"/>
    <hyperlink ref="B62" r:id="rId5" display="https://ec.europa.eu/info/publications/debt-sustainability-monitor-2020_en"/>
  </hyperlinks>
  <pageMargins left="0.7" right="0.7" top="0.75" bottom="0.75" header="0.3" footer="0.3"/>
  <pageSetup paperSize="9" orientation="portrait" horizontalDpi="90" verticalDpi="90"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9"/>
  <sheetViews>
    <sheetView showGridLines="0" workbookViewId="0">
      <selection activeCell="S23" sqref="S23"/>
    </sheetView>
  </sheetViews>
  <sheetFormatPr defaultColWidth="8.7109375" defaultRowHeight="11.25" x14ac:dyDescent="0.2"/>
  <cols>
    <col min="1" max="1" width="12.85546875" style="149" customWidth="1"/>
    <col min="2" max="9" width="8.7109375" style="149"/>
    <col min="10" max="10" width="11.140625" style="149" bestFit="1" customWidth="1"/>
    <col min="11" max="16384" width="8.7109375" style="149"/>
  </cols>
  <sheetData>
    <row r="1" spans="1:19" x14ac:dyDescent="0.2">
      <c r="A1" s="62" t="s">
        <v>268</v>
      </c>
    </row>
    <row r="3" spans="1:19" x14ac:dyDescent="0.2">
      <c r="A3" s="62" t="s">
        <v>46</v>
      </c>
      <c r="B3" s="63">
        <v>44335.676412037035</v>
      </c>
    </row>
    <row r="4" spans="1:19" x14ac:dyDescent="0.2">
      <c r="A4" s="62" t="s">
        <v>47</v>
      </c>
      <c r="B4" s="63">
        <v>44370.378285185187</v>
      </c>
    </row>
    <row r="5" spans="1:19" x14ac:dyDescent="0.2">
      <c r="A5" s="62" t="s">
        <v>48</v>
      </c>
      <c r="B5" s="62" t="s">
        <v>49</v>
      </c>
    </row>
    <row r="7" spans="1:19" x14ac:dyDescent="0.2">
      <c r="A7" s="62" t="s">
        <v>269</v>
      </c>
      <c r="B7" s="62" t="s">
        <v>270</v>
      </c>
    </row>
    <row r="8" spans="1:19" x14ac:dyDescent="0.2">
      <c r="A8" s="62" t="s">
        <v>50</v>
      </c>
      <c r="B8" s="62" t="s">
        <v>0</v>
      </c>
    </row>
    <row r="9" spans="1:19" x14ac:dyDescent="0.2">
      <c r="A9" s="62" t="s">
        <v>267</v>
      </c>
      <c r="B9" s="62" t="s">
        <v>0</v>
      </c>
    </row>
    <row r="10" spans="1:19" x14ac:dyDescent="0.2">
      <c r="A10" s="62" t="s">
        <v>53</v>
      </c>
      <c r="B10" s="62" t="s">
        <v>271</v>
      </c>
    </row>
    <row r="11" spans="1:19" s="152" customFormat="1" x14ac:dyDescent="0.2">
      <c r="A11" s="57"/>
      <c r="B11" s="57"/>
      <c r="C11" s="155"/>
      <c r="D11" s="155"/>
      <c r="E11" s="155"/>
      <c r="F11" s="155"/>
      <c r="G11" s="912" t="s">
        <v>166</v>
      </c>
      <c r="H11" s="912"/>
      <c r="I11" s="912"/>
      <c r="J11" s="912"/>
      <c r="K11" s="912"/>
      <c r="L11" s="912"/>
      <c r="M11" s="912"/>
      <c r="N11" s="912"/>
      <c r="O11" s="912"/>
      <c r="P11" s="912"/>
      <c r="Q11" s="912"/>
      <c r="R11" s="155"/>
      <c r="S11" s="155"/>
    </row>
    <row r="12" spans="1:19" s="152" customFormat="1" ht="14.45" customHeight="1" x14ac:dyDescent="0.2">
      <c r="A12" s="57"/>
      <c r="B12" s="57"/>
      <c r="C12" s="155"/>
      <c r="D12" s="155"/>
      <c r="E12" s="155"/>
      <c r="F12" s="155"/>
      <c r="G12" s="913" t="s">
        <v>463</v>
      </c>
      <c r="H12" s="914"/>
      <c r="I12" s="914"/>
      <c r="J12" s="914"/>
      <c r="K12" s="914"/>
      <c r="L12" s="914"/>
      <c r="M12" s="914"/>
      <c r="N12" s="914"/>
      <c r="O12" s="914"/>
      <c r="P12" s="914"/>
      <c r="Q12" s="915"/>
      <c r="R12" s="155"/>
      <c r="S12" s="155"/>
    </row>
    <row r="13" spans="1:19" s="152" customFormat="1" x14ac:dyDescent="0.2">
      <c r="A13" s="57"/>
      <c r="B13" s="57" t="s">
        <v>9</v>
      </c>
      <c r="C13" s="57" t="s">
        <v>4</v>
      </c>
      <c r="D13" s="57" t="s">
        <v>7</v>
      </c>
      <c r="E13" s="57" t="s">
        <v>12</v>
      </c>
      <c r="F13" s="57" t="s">
        <v>5</v>
      </c>
      <c r="G13" s="57" t="s">
        <v>78</v>
      </c>
      <c r="H13" s="57" t="s">
        <v>156</v>
      </c>
      <c r="I13" s="57" t="s">
        <v>157</v>
      </c>
      <c r="J13" s="57" t="s">
        <v>158</v>
      </c>
      <c r="K13" s="57" t="s">
        <v>159</v>
      </c>
      <c r="L13" s="57" t="s">
        <v>160</v>
      </c>
      <c r="M13" s="57" t="s">
        <v>161</v>
      </c>
      <c r="N13" s="57" t="s">
        <v>162</v>
      </c>
      <c r="O13" s="57" t="s">
        <v>163</v>
      </c>
      <c r="P13" s="57" t="s">
        <v>164</v>
      </c>
      <c r="Q13" s="57" t="s">
        <v>165</v>
      </c>
      <c r="R13" s="57" t="s">
        <v>155</v>
      </c>
      <c r="S13" s="57" t="s">
        <v>154</v>
      </c>
    </row>
    <row r="14" spans="1:19" s="152" customFormat="1" x14ac:dyDescent="0.2">
      <c r="A14" s="58" t="s">
        <v>152</v>
      </c>
      <c r="B14" s="262">
        <f>F43</f>
        <v>258.24</v>
      </c>
      <c r="C14" s="262">
        <f t="shared" ref="C14:E14" si="0">G43</f>
        <v>243.82</v>
      </c>
      <c r="D14" s="262">
        <f t="shared" si="0"/>
        <v>238.71</v>
      </c>
      <c r="E14" s="262">
        <f t="shared" si="0"/>
        <v>241.27</v>
      </c>
      <c r="F14" s="260">
        <f>E14+$J$43</f>
        <v>235.73142857142858</v>
      </c>
      <c r="G14" s="260">
        <f>F14+$J$43</f>
        <v>230.19285714285715</v>
      </c>
      <c r="H14" s="260">
        <f>G14+$J$43</f>
        <v>224.65428571428572</v>
      </c>
      <c r="I14" s="150">
        <f>H14+$K$18</f>
        <v>218.99742857142857</v>
      </c>
      <c r="J14" s="150">
        <f t="shared" ref="J14" si="1">I14+$K$18</f>
        <v>213.34057142857142</v>
      </c>
      <c r="K14" s="150">
        <f t="shared" ref="K14" si="2">J14+$K$18</f>
        <v>207.68371428571427</v>
      </c>
      <c r="L14" s="150">
        <f t="shared" ref="L14" si="3">K14+$K$18</f>
        <v>202.02685714285712</v>
      </c>
      <c r="M14" s="150">
        <f t="shared" ref="M14" si="4">L14+$K$18</f>
        <v>196.36999999999998</v>
      </c>
      <c r="N14" s="150">
        <f t="shared" ref="N14" si="5">M14+$K$18</f>
        <v>190.71314285714283</v>
      </c>
      <c r="O14" s="150">
        <f t="shared" ref="O14" si="6">N14+$K$18</f>
        <v>185.05628571428568</v>
      </c>
      <c r="P14" s="150">
        <f t="shared" ref="P14" si="7">O14+$K$18</f>
        <v>179.39942857142853</v>
      </c>
      <c r="Q14" s="150">
        <f t="shared" ref="Q14" si="8">P14+$K$18</f>
        <v>173.74257142857138</v>
      </c>
      <c r="R14" s="346">
        <f>Q14</f>
        <v>173.74257142857138</v>
      </c>
      <c r="S14" s="58">
        <f>Q14</f>
        <v>173.74257142857138</v>
      </c>
    </row>
    <row r="15" spans="1:19" s="152" customFormat="1" x14ac:dyDescent="0.2">
      <c r="A15" s="58" t="s">
        <v>153</v>
      </c>
      <c r="B15" s="263">
        <f>F18</f>
        <v>166.28</v>
      </c>
      <c r="C15" s="263">
        <f>G18</f>
        <v>162.47999999999999</v>
      </c>
      <c r="D15" s="260">
        <f>C15+$J$18</f>
        <v>159.38399999999999</v>
      </c>
      <c r="E15" s="260">
        <f t="shared" ref="E15:Q15" si="9">D15+$J$18</f>
        <v>156.28799999999998</v>
      </c>
      <c r="F15" s="260">
        <f t="shared" si="9"/>
        <v>153.19199999999998</v>
      </c>
      <c r="G15" s="260">
        <f t="shared" si="9"/>
        <v>150.09599999999998</v>
      </c>
      <c r="H15" s="260">
        <f t="shared" si="9"/>
        <v>146.99999999999997</v>
      </c>
      <c r="I15" s="260">
        <f t="shared" si="9"/>
        <v>143.90399999999997</v>
      </c>
      <c r="J15" s="260">
        <f t="shared" si="9"/>
        <v>140.80799999999996</v>
      </c>
      <c r="K15" s="260">
        <f t="shared" si="9"/>
        <v>137.71199999999996</v>
      </c>
      <c r="L15" s="260">
        <f t="shared" si="9"/>
        <v>134.61599999999996</v>
      </c>
      <c r="M15" s="260">
        <f t="shared" si="9"/>
        <v>131.51999999999995</v>
      </c>
      <c r="N15" s="260">
        <f t="shared" si="9"/>
        <v>128.42399999999995</v>
      </c>
      <c r="O15" s="260">
        <f t="shared" si="9"/>
        <v>125.32799999999995</v>
      </c>
      <c r="P15" s="260">
        <f t="shared" si="9"/>
        <v>122.23199999999994</v>
      </c>
      <c r="Q15" s="260">
        <f t="shared" si="9"/>
        <v>119.13599999999994</v>
      </c>
      <c r="R15" s="346">
        <f>C15+14*J18</f>
        <v>119.13599999999994</v>
      </c>
      <c r="S15" s="58">
        <f>Q15</f>
        <v>119.13599999999994</v>
      </c>
    </row>
    <row r="17" spans="1:12" x14ac:dyDescent="0.2">
      <c r="A17" s="65" t="s">
        <v>55</v>
      </c>
      <c r="B17" s="65" t="s">
        <v>75</v>
      </c>
      <c r="C17" s="65" t="s">
        <v>76</v>
      </c>
      <c r="D17" s="65" t="s">
        <v>77</v>
      </c>
      <c r="E17" s="65" t="s">
        <v>20</v>
      </c>
      <c r="F17" s="65" t="s">
        <v>9</v>
      </c>
      <c r="G17" s="65" t="s">
        <v>4</v>
      </c>
      <c r="H17" s="65" t="s">
        <v>7</v>
      </c>
      <c r="I17" s="65" t="s">
        <v>12</v>
      </c>
      <c r="J17" s="149" t="s">
        <v>402</v>
      </c>
      <c r="K17" s="149" t="s">
        <v>170</v>
      </c>
      <c r="L17" s="149" t="s">
        <v>379</v>
      </c>
    </row>
    <row r="18" spans="1:12" x14ac:dyDescent="0.2">
      <c r="A18" s="65" t="s">
        <v>79</v>
      </c>
      <c r="B18" s="68">
        <v>177.96</v>
      </c>
      <c r="C18" s="68">
        <v>175.02</v>
      </c>
      <c r="D18" s="68">
        <v>171.01</v>
      </c>
      <c r="E18" s="68">
        <v>165.82</v>
      </c>
      <c r="F18" s="68">
        <v>166.28</v>
      </c>
      <c r="G18" s="68">
        <v>162.47999999999999</v>
      </c>
      <c r="H18" s="66" t="s">
        <v>80</v>
      </c>
      <c r="I18" s="66" t="s">
        <v>80</v>
      </c>
      <c r="J18" s="159">
        <f>(G18-B18)/5</f>
        <v>-3.0960000000000036</v>
      </c>
      <c r="K18" s="222">
        <f>AVERAGE(J24,J32,J43,J35,J42)</f>
        <v>-5.6568571428571461</v>
      </c>
    </row>
    <row r="19" spans="1:12" x14ac:dyDescent="0.2">
      <c r="A19" s="65" t="s">
        <v>8</v>
      </c>
      <c r="B19" s="68">
        <v>172.38</v>
      </c>
      <c r="C19" s="67">
        <v>170.9</v>
      </c>
      <c r="D19" s="68">
        <v>167.71</v>
      </c>
      <c r="E19" s="68">
        <v>161.47</v>
      </c>
      <c r="F19" s="68">
        <v>160.75</v>
      </c>
      <c r="G19" s="68">
        <v>154.88</v>
      </c>
      <c r="H19" s="68">
        <v>149.08000000000001</v>
      </c>
      <c r="I19" s="68">
        <v>146.24</v>
      </c>
      <c r="J19" s="159">
        <f>(I19-B19)/7</f>
        <v>-3.7342857142857122</v>
      </c>
      <c r="K19" s="258"/>
      <c r="L19" s="149">
        <f>_xlfn.RANK.EQ(I19,$I$19:$I$45)</f>
        <v>16</v>
      </c>
    </row>
    <row r="20" spans="1:12" x14ac:dyDescent="0.2">
      <c r="A20" s="65" t="s">
        <v>82</v>
      </c>
      <c r="B20" s="68">
        <v>222.86</v>
      </c>
      <c r="C20" s="68">
        <v>236.49</v>
      </c>
      <c r="D20" s="67">
        <v>238.8</v>
      </c>
      <c r="E20" s="68">
        <v>243.99</v>
      </c>
      <c r="F20" s="68">
        <v>244.81</v>
      </c>
      <c r="G20" s="68">
        <v>232.15</v>
      </c>
      <c r="H20" s="68">
        <v>230.22</v>
      </c>
      <c r="I20" s="68">
        <v>226.25</v>
      </c>
      <c r="J20" s="159">
        <f t="shared" ref="J20:J45" si="10">(I20-B20)/7</f>
        <v>0.48428571428571232</v>
      </c>
      <c r="K20" s="258"/>
      <c r="L20" s="149">
        <f t="shared" ref="L20:L45" si="11">_xlfn.RANK.EQ(I20,$I$19:$I$45)</f>
        <v>8</v>
      </c>
    </row>
    <row r="21" spans="1:12" x14ac:dyDescent="0.2">
      <c r="A21" s="65" t="s">
        <v>83</v>
      </c>
      <c r="B21" s="68">
        <v>225.72</v>
      </c>
      <c r="C21" s="68">
        <v>219.43</v>
      </c>
      <c r="D21" s="68">
        <v>219.72</v>
      </c>
      <c r="E21" s="68">
        <v>204.71</v>
      </c>
      <c r="F21" s="67">
        <v>206.6</v>
      </c>
      <c r="G21" s="68">
        <v>195.07</v>
      </c>
      <c r="H21" s="68">
        <v>196.91</v>
      </c>
      <c r="I21" s="68">
        <v>195.09</v>
      </c>
      <c r="J21" s="159">
        <f t="shared" si="10"/>
        <v>-4.3757142857142854</v>
      </c>
      <c r="K21" s="258"/>
      <c r="L21" s="149">
        <f t="shared" si="11"/>
        <v>10</v>
      </c>
    </row>
    <row r="22" spans="1:12" x14ac:dyDescent="0.2">
      <c r="A22" s="65" t="s">
        <v>16</v>
      </c>
      <c r="B22" s="68">
        <v>183.37</v>
      </c>
      <c r="C22" s="68">
        <v>182.63</v>
      </c>
      <c r="D22" s="68">
        <v>172.52</v>
      </c>
      <c r="E22" s="68">
        <v>173.19</v>
      </c>
      <c r="F22" s="68">
        <v>164.21</v>
      </c>
      <c r="G22" s="68">
        <v>160.76</v>
      </c>
      <c r="H22" s="68">
        <v>156.75</v>
      </c>
      <c r="I22" s="68">
        <v>151.96</v>
      </c>
      <c r="J22" s="159">
        <f t="shared" si="10"/>
        <v>-4.4871428571428567</v>
      </c>
      <c r="K22" s="258"/>
      <c r="L22" s="149">
        <f t="shared" si="11"/>
        <v>15</v>
      </c>
    </row>
    <row r="23" spans="1:12" x14ac:dyDescent="0.2">
      <c r="A23" s="65" t="s">
        <v>21</v>
      </c>
      <c r="B23" s="68">
        <v>163.44999999999999</v>
      </c>
      <c r="C23" s="67">
        <v>160.80000000000001</v>
      </c>
      <c r="D23" s="68">
        <v>162.24</v>
      </c>
      <c r="E23" s="68">
        <v>155.91999999999999</v>
      </c>
      <c r="F23" s="68">
        <v>159.85</v>
      </c>
      <c r="G23" s="68">
        <v>157.63999999999999</v>
      </c>
      <c r="H23" s="68">
        <v>155.49</v>
      </c>
      <c r="I23" s="68">
        <v>155.59</v>
      </c>
      <c r="J23" s="159">
        <f t="shared" si="10"/>
        <v>-1.1228571428571408</v>
      </c>
      <c r="K23" s="258"/>
      <c r="L23" s="149">
        <f t="shared" si="11"/>
        <v>14</v>
      </c>
    </row>
    <row r="24" spans="1:12" x14ac:dyDescent="0.2">
      <c r="A24" s="65" t="s">
        <v>17</v>
      </c>
      <c r="B24" s="68">
        <v>301.67</v>
      </c>
      <c r="C24" s="68">
        <v>303.58</v>
      </c>
      <c r="D24" s="68">
        <v>281.70999999999998</v>
      </c>
      <c r="E24" s="68">
        <v>280.01</v>
      </c>
      <c r="F24" s="68">
        <v>270.72000000000003</v>
      </c>
      <c r="G24" s="68">
        <v>262.38</v>
      </c>
      <c r="H24" s="68">
        <v>247.27</v>
      </c>
      <c r="I24" s="256">
        <v>253</v>
      </c>
      <c r="J24" s="159">
        <f t="shared" si="10"/>
        <v>-6.9528571428571455</v>
      </c>
      <c r="K24" s="258"/>
      <c r="L24" s="149">
        <f t="shared" si="11"/>
        <v>5</v>
      </c>
    </row>
    <row r="25" spans="1:12" x14ac:dyDescent="0.2">
      <c r="A25" s="65" t="s">
        <v>25</v>
      </c>
      <c r="B25" s="68">
        <v>157.72</v>
      </c>
      <c r="C25" s="68">
        <v>152.91</v>
      </c>
      <c r="D25" s="68">
        <v>150.13999999999999</v>
      </c>
      <c r="E25" s="68">
        <v>147.22999999999999</v>
      </c>
      <c r="F25" s="68">
        <v>136.91999999999999</v>
      </c>
      <c r="G25" s="68">
        <v>138.12</v>
      </c>
      <c r="H25" s="68">
        <v>129.38999999999999</v>
      </c>
      <c r="I25" s="68">
        <v>132.06</v>
      </c>
      <c r="J25" s="159">
        <f t="shared" si="10"/>
        <v>-3.665714285714285</v>
      </c>
      <c r="K25" s="258"/>
      <c r="L25" s="149">
        <f t="shared" si="11"/>
        <v>19</v>
      </c>
    </row>
    <row r="26" spans="1:12" x14ac:dyDescent="0.2">
      <c r="A26" s="65" t="s">
        <v>22</v>
      </c>
      <c r="B26" s="68">
        <v>148.68</v>
      </c>
      <c r="C26" s="256">
        <v>151</v>
      </c>
      <c r="D26" s="68">
        <v>149.78</v>
      </c>
      <c r="E26" s="68">
        <v>142.35</v>
      </c>
      <c r="F26" s="68">
        <v>145.15</v>
      </c>
      <c r="G26" s="68">
        <v>141.38</v>
      </c>
      <c r="H26" s="67">
        <v>141.4</v>
      </c>
      <c r="I26" s="68">
        <v>138.56</v>
      </c>
      <c r="J26" s="159">
        <f t="shared" si="10"/>
        <v>-1.4457142857142864</v>
      </c>
      <c r="K26" s="258"/>
      <c r="L26" s="149">
        <f t="shared" si="11"/>
        <v>17</v>
      </c>
    </row>
    <row r="27" spans="1:12" x14ac:dyDescent="0.2">
      <c r="A27" s="65" t="s">
        <v>41</v>
      </c>
      <c r="B27" s="67">
        <v>128.19999999999999</v>
      </c>
      <c r="C27" s="68">
        <v>125.74</v>
      </c>
      <c r="D27" s="68">
        <v>123.32</v>
      </c>
      <c r="E27" s="68">
        <v>120.14</v>
      </c>
      <c r="F27" s="68">
        <v>119.41</v>
      </c>
      <c r="G27" s="67">
        <v>117.8</v>
      </c>
      <c r="H27" s="68">
        <v>115.79</v>
      </c>
      <c r="I27" s="68">
        <v>113.32</v>
      </c>
      <c r="J27" s="159">
        <f t="shared" si="10"/>
        <v>-2.125714285714285</v>
      </c>
      <c r="K27" s="258"/>
      <c r="L27" s="149">
        <f t="shared" si="11"/>
        <v>23</v>
      </c>
    </row>
    <row r="28" spans="1:12" x14ac:dyDescent="0.2">
      <c r="A28" s="65" t="s">
        <v>19</v>
      </c>
      <c r="B28" s="68">
        <v>147.19</v>
      </c>
      <c r="C28" s="68">
        <v>142.78</v>
      </c>
      <c r="D28" s="68">
        <v>140.08000000000001</v>
      </c>
      <c r="E28" s="68">
        <v>135.44</v>
      </c>
      <c r="F28" s="68">
        <v>136.47999999999999</v>
      </c>
      <c r="G28" s="68">
        <v>133.51</v>
      </c>
      <c r="H28" s="66" t="s">
        <v>80</v>
      </c>
      <c r="I28" s="66" t="s">
        <v>80</v>
      </c>
      <c r="J28" s="159">
        <f>(G28-B28)/5</f>
        <v>-2.7360000000000015</v>
      </c>
      <c r="K28" s="258"/>
    </row>
    <row r="29" spans="1:12" x14ac:dyDescent="0.2">
      <c r="A29" s="65" t="s">
        <v>85</v>
      </c>
      <c r="B29" s="68">
        <v>260.04000000000002</v>
      </c>
      <c r="C29" s="68">
        <v>254.28</v>
      </c>
      <c r="D29" s="68">
        <v>242.72</v>
      </c>
      <c r="E29" s="68">
        <v>238.32</v>
      </c>
      <c r="F29" s="68">
        <v>244.34</v>
      </c>
      <c r="G29" s="68">
        <v>231.72</v>
      </c>
      <c r="H29" s="68">
        <v>231.88</v>
      </c>
      <c r="I29" s="68">
        <v>238.62</v>
      </c>
      <c r="J29" s="159">
        <f t="shared" si="10"/>
        <v>-3.0600000000000023</v>
      </c>
      <c r="K29" s="258"/>
      <c r="L29" s="149">
        <f t="shared" si="11"/>
        <v>7</v>
      </c>
    </row>
    <row r="30" spans="1:12" x14ac:dyDescent="0.2">
      <c r="A30" s="65" t="s">
        <v>27</v>
      </c>
      <c r="B30" s="67">
        <v>124.8</v>
      </c>
      <c r="C30" s="68">
        <v>122.12</v>
      </c>
      <c r="D30" s="68">
        <v>116.43</v>
      </c>
      <c r="E30" s="68">
        <v>112.86</v>
      </c>
      <c r="F30" s="67">
        <v>113.6</v>
      </c>
      <c r="G30" s="68">
        <v>109.97</v>
      </c>
      <c r="H30" s="68">
        <v>108.51</v>
      </c>
      <c r="I30" s="68">
        <v>104.03</v>
      </c>
      <c r="J30" s="159">
        <f t="shared" si="10"/>
        <v>-2.9671428571428566</v>
      </c>
      <c r="K30" s="258"/>
      <c r="L30" s="149">
        <f t="shared" si="11"/>
        <v>25</v>
      </c>
    </row>
    <row r="31" spans="1:12" x14ac:dyDescent="0.2">
      <c r="A31" s="65" t="s">
        <v>86</v>
      </c>
      <c r="B31" s="68">
        <v>108.76</v>
      </c>
      <c r="C31" s="68">
        <v>112.69</v>
      </c>
      <c r="D31" s="68">
        <v>108.23</v>
      </c>
      <c r="E31" s="68">
        <v>108.54</v>
      </c>
      <c r="F31" s="68">
        <v>110.14</v>
      </c>
      <c r="G31" s="68">
        <v>99.94</v>
      </c>
      <c r="H31" s="68">
        <v>111.34</v>
      </c>
      <c r="I31" s="68">
        <v>103.81</v>
      </c>
      <c r="J31" s="159">
        <f t="shared" si="10"/>
        <v>-0.70714285714285752</v>
      </c>
      <c r="K31" s="258"/>
      <c r="L31" s="149">
        <f t="shared" si="11"/>
        <v>26</v>
      </c>
    </row>
    <row r="32" spans="1:12" x14ac:dyDescent="0.2">
      <c r="A32" s="65" t="s">
        <v>30</v>
      </c>
      <c r="B32" s="68">
        <v>369.91</v>
      </c>
      <c r="C32" s="67">
        <v>365.8</v>
      </c>
      <c r="D32" s="68">
        <v>360.78</v>
      </c>
      <c r="E32" s="68">
        <v>348.74</v>
      </c>
      <c r="F32" s="67">
        <v>340.9</v>
      </c>
      <c r="G32" s="68">
        <v>331.89</v>
      </c>
      <c r="H32" s="68">
        <v>326.33999999999997</v>
      </c>
      <c r="I32" s="68">
        <v>325.52999999999997</v>
      </c>
      <c r="J32" s="159">
        <f t="shared" si="10"/>
        <v>-6.3400000000000079</v>
      </c>
      <c r="K32" s="258"/>
      <c r="L32" s="149">
        <f t="shared" si="11"/>
        <v>2</v>
      </c>
    </row>
    <row r="33" spans="1:12" x14ac:dyDescent="0.2">
      <c r="A33" s="65" t="s">
        <v>31</v>
      </c>
      <c r="B33" s="68">
        <v>380.89</v>
      </c>
      <c r="C33" s="68">
        <v>371.96</v>
      </c>
      <c r="D33" s="68">
        <v>365.13</v>
      </c>
      <c r="E33" s="68">
        <v>344.49</v>
      </c>
      <c r="F33" s="68">
        <v>343.73</v>
      </c>
      <c r="G33" s="68">
        <v>336.09</v>
      </c>
      <c r="H33" s="68">
        <v>307.77</v>
      </c>
      <c r="I33" s="68">
        <v>292.93</v>
      </c>
      <c r="J33" s="465">
        <f t="shared" si="10"/>
        <v>-12.565714285714282</v>
      </c>
      <c r="K33" s="261" t="s">
        <v>439</v>
      </c>
      <c r="L33" s="149">
        <f t="shared" si="11"/>
        <v>4</v>
      </c>
    </row>
    <row r="34" spans="1:12" x14ac:dyDescent="0.2">
      <c r="A34" s="65" t="s">
        <v>32</v>
      </c>
      <c r="B34" s="256">
        <v>150</v>
      </c>
      <c r="C34" s="68">
        <v>151.51</v>
      </c>
      <c r="D34" s="68">
        <v>147.56</v>
      </c>
      <c r="E34" s="68">
        <v>146.27000000000001</v>
      </c>
      <c r="F34" s="68">
        <v>134.91999999999999</v>
      </c>
      <c r="G34" s="68">
        <v>140.33000000000001</v>
      </c>
      <c r="H34" s="68">
        <v>129.52000000000001</v>
      </c>
      <c r="I34" s="67">
        <v>130.30000000000001</v>
      </c>
      <c r="J34" s="159">
        <f t="shared" si="10"/>
        <v>-2.8142857142857127</v>
      </c>
      <c r="K34" s="258"/>
      <c r="L34" s="149">
        <f t="shared" si="11"/>
        <v>20</v>
      </c>
    </row>
    <row r="35" spans="1:12" x14ac:dyDescent="0.2">
      <c r="A35" s="65" t="s">
        <v>23</v>
      </c>
      <c r="B35" s="68">
        <v>358.54</v>
      </c>
      <c r="C35" s="68">
        <v>349.32</v>
      </c>
      <c r="D35" s="67">
        <v>331.7</v>
      </c>
      <c r="E35" s="68">
        <v>330.09</v>
      </c>
      <c r="F35" s="68">
        <v>334.32</v>
      </c>
      <c r="G35" s="68">
        <v>325.27</v>
      </c>
      <c r="H35" s="68">
        <v>327.72</v>
      </c>
      <c r="I35" s="68">
        <v>325.58999999999997</v>
      </c>
      <c r="J35" s="159">
        <f t="shared" si="10"/>
        <v>-4.7071428571428635</v>
      </c>
      <c r="K35" s="258"/>
      <c r="L35" s="149">
        <f t="shared" si="11"/>
        <v>1</v>
      </c>
    </row>
    <row r="36" spans="1:12" x14ac:dyDescent="0.2">
      <c r="A36" s="65" t="s">
        <v>87</v>
      </c>
      <c r="B36" s="68">
        <v>133.54</v>
      </c>
      <c r="C36" s="68">
        <v>129.97</v>
      </c>
      <c r="D36" s="68">
        <v>118.09</v>
      </c>
      <c r="E36" s="68">
        <v>121.73</v>
      </c>
      <c r="F36" s="68">
        <v>114.23</v>
      </c>
      <c r="G36" s="68">
        <v>115.15</v>
      </c>
      <c r="H36" s="68">
        <v>117.94</v>
      </c>
      <c r="I36" s="68">
        <v>110.74</v>
      </c>
      <c r="J36" s="159">
        <f t="shared" si="10"/>
        <v>-3.2571428571428567</v>
      </c>
      <c r="K36" s="258"/>
      <c r="L36" s="157">
        <f t="shared" si="11"/>
        <v>24</v>
      </c>
    </row>
    <row r="37" spans="1:12" x14ac:dyDescent="0.2">
      <c r="A37" s="65" t="s">
        <v>34</v>
      </c>
      <c r="B37" s="68">
        <v>141.37</v>
      </c>
      <c r="C37" s="68">
        <v>139.81</v>
      </c>
      <c r="D37" s="67">
        <v>136.5</v>
      </c>
      <c r="E37" s="68">
        <v>132.29</v>
      </c>
      <c r="F37" s="68">
        <v>135.27000000000001</v>
      </c>
      <c r="G37" s="68">
        <v>133.91</v>
      </c>
      <c r="H37" s="68">
        <v>128.03</v>
      </c>
      <c r="I37" s="68">
        <v>128.53</v>
      </c>
      <c r="J37" s="159">
        <f t="shared" si="10"/>
        <v>-1.8342857142857147</v>
      </c>
      <c r="K37" s="258"/>
      <c r="L37" s="149">
        <f t="shared" si="11"/>
        <v>21</v>
      </c>
    </row>
    <row r="38" spans="1:12" x14ac:dyDescent="0.2">
      <c r="A38" s="65" t="s">
        <v>6</v>
      </c>
      <c r="B38" s="68">
        <v>168.77</v>
      </c>
      <c r="C38" s="68">
        <v>170.95</v>
      </c>
      <c r="D38" s="68">
        <v>166.38</v>
      </c>
      <c r="E38" s="68">
        <v>163.24</v>
      </c>
      <c r="F38" s="68">
        <v>166.79</v>
      </c>
      <c r="G38" s="68">
        <v>161.06</v>
      </c>
      <c r="H38" s="68">
        <v>156.94</v>
      </c>
      <c r="I38" s="68">
        <v>156.94999999999999</v>
      </c>
      <c r="J38" s="159">
        <f t="shared" si="10"/>
        <v>-1.6885714285714317</v>
      </c>
      <c r="K38" s="258"/>
      <c r="L38" s="149">
        <f t="shared" si="11"/>
        <v>13</v>
      </c>
    </row>
    <row r="39" spans="1:12" x14ac:dyDescent="0.2">
      <c r="A39" s="65" t="s">
        <v>37</v>
      </c>
      <c r="B39" s="68">
        <v>246.29</v>
      </c>
      <c r="C39" s="68">
        <v>242.66</v>
      </c>
      <c r="D39" s="68">
        <v>235.26</v>
      </c>
      <c r="E39" s="68">
        <v>224.24</v>
      </c>
      <c r="F39" s="68">
        <v>221.37</v>
      </c>
      <c r="G39" s="68">
        <v>218.47</v>
      </c>
      <c r="H39" s="67">
        <v>219.4</v>
      </c>
      <c r="I39" s="68">
        <v>221.83</v>
      </c>
      <c r="J39" s="159">
        <f t="shared" si="10"/>
        <v>-3.4942857142857116</v>
      </c>
      <c r="K39" s="258"/>
      <c r="L39" s="149">
        <f t="shared" si="11"/>
        <v>9</v>
      </c>
    </row>
    <row r="40" spans="1:12" x14ac:dyDescent="0.2">
      <c r="A40" s="65" t="s">
        <v>38</v>
      </c>
      <c r="B40" s="68">
        <v>149.25</v>
      </c>
      <c r="C40" s="68">
        <v>143.21</v>
      </c>
      <c r="D40" s="68">
        <v>141.15</v>
      </c>
      <c r="E40" s="68">
        <v>143.94999999999999</v>
      </c>
      <c r="F40" s="68">
        <v>141.74</v>
      </c>
      <c r="G40" s="68">
        <v>140.47</v>
      </c>
      <c r="H40" s="68">
        <v>138.11000000000001</v>
      </c>
      <c r="I40" s="68">
        <v>138.26</v>
      </c>
      <c r="J40" s="159">
        <f t="shared" si="10"/>
        <v>-1.5700000000000014</v>
      </c>
      <c r="K40" s="258"/>
      <c r="L40" s="149">
        <f t="shared" si="11"/>
        <v>18</v>
      </c>
    </row>
    <row r="41" spans="1:12" x14ac:dyDescent="0.2">
      <c r="A41" s="65" t="s">
        <v>88</v>
      </c>
      <c r="B41" s="68">
        <v>338.76</v>
      </c>
      <c r="C41" s="68">
        <v>332.47</v>
      </c>
      <c r="D41" s="68">
        <v>318.13</v>
      </c>
      <c r="E41" s="68">
        <v>318.64999999999998</v>
      </c>
      <c r="F41" s="68">
        <v>314.02999999999997</v>
      </c>
      <c r="G41" s="68">
        <v>310.22000000000003</v>
      </c>
      <c r="H41" s="68">
        <v>306.66000000000003</v>
      </c>
      <c r="I41" s="68">
        <v>306.48</v>
      </c>
      <c r="J41" s="159">
        <f t="shared" si="10"/>
        <v>-4.6114285714285677</v>
      </c>
      <c r="K41" s="258"/>
      <c r="L41" s="149">
        <f t="shared" si="11"/>
        <v>3</v>
      </c>
    </row>
    <row r="42" spans="1:12" x14ac:dyDescent="0.2">
      <c r="A42" s="65" t="s">
        <v>40</v>
      </c>
      <c r="B42" s="68">
        <v>208.67</v>
      </c>
      <c r="C42" s="68">
        <v>203.29</v>
      </c>
      <c r="D42" s="68">
        <v>199.64</v>
      </c>
      <c r="E42" s="68">
        <v>188.25</v>
      </c>
      <c r="F42" s="68">
        <v>192.61</v>
      </c>
      <c r="G42" s="68">
        <v>183.98</v>
      </c>
      <c r="H42" s="68">
        <v>187.25</v>
      </c>
      <c r="I42" s="68">
        <v>175.45</v>
      </c>
      <c r="J42" s="159">
        <f t="shared" si="10"/>
        <v>-4.7457142857142856</v>
      </c>
      <c r="K42" s="258"/>
      <c r="L42" s="149">
        <f t="shared" si="11"/>
        <v>11</v>
      </c>
    </row>
    <row r="43" spans="1:12" x14ac:dyDescent="0.2">
      <c r="A43" s="69" t="s">
        <v>89</v>
      </c>
      <c r="B43" s="71">
        <v>280.04000000000002</v>
      </c>
      <c r="C43" s="71">
        <v>276.16000000000003</v>
      </c>
      <c r="D43" s="71">
        <v>261.02</v>
      </c>
      <c r="E43" s="71">
        <v>252.78</v>
      </c>
      <c r="F43" s="71">
        <v>258.24</v>
      </c>
      <c r="G43" s="71">
        <v>243.82</v>
      </c>
      <c r="H43" s="71">
        <v>238.71</v>
      </c>
      <c r="I43" s="71">
        <v>241.27</v>
      </c>
      <c r="J43" s="159">
        <f t="shared" si="10"/>
        <v>-5.53857142857143</v>
      </c>
      <c r="K43" s="258"/>
      <c r="L43" s="149">
        <f t="shared" si="11"/>
        <v>6</v>
      </c>
    </row>
    <row r="44" spans="1:12" x14ac:dyDescent="0.2">
      <c r="A44" s="65" t="s">
        <v>18</v>
      </c>
      <c r="B44" s="68">
        <v>188.04</v>
      </c>
      <c r="C44" s="68">
        <v>182.95</v>
      </c>
      <c r="D44" s="68">
        <v>179.28</v>
      </c>
      <c r="E44" s="68">
        <v>168.87</v>
      </c>
      <c r="F44" s="68">
        <v>163.26</v>
      </c>
      <c r="G44" s="68">
        <v>166.01</v>
      </c>
      <c r="H44" s="68">
        <v>160.85</v>
      </c>
      <c r="I44" s="68">
        <v>159.11000000000001</v>
      </c>
      <c r="J44" s="159">
        <f t="shared" si="10"/>
        <v>-4.1328571428571399</v>
      </c>
      <c r="K44" s="258"/>
      <c r="L44" s="149">
        <f t="shared" si="11"/>
        <v>12</v>
      </c>
    </row>
    <row r="45" spans="1:12" x14ac:dyDescent="0.2">
      <c r="A45" s="65" t="s">
        <v>42</v>
      </c>
      <c r="B45" s="68">
        <v>127.65</v>
      </c>
      <c r="C45" s="68">
        <v>125.76</v>
      </c>
      <c r="D45" s="68">
        <v>126.59</v>
      </c>
      <c r="E45" s="68">
        <v>123.92</v>
      </c>
      <c r="F45" s="68">
        <v>122.39</v>
      </c>
      <c r="G45" s="68">
        <v>121.27</v>
      </c>
      <c r="H45" s="68">
        <v>118.05</v>
      </c>
      <c r="I45" s="463">
        <v>117.67</v>
      </c>
      <c r="J45" s="159">
        <f t="shared" si="10"/>
        <v>-1.4257142857142864</v>
      </c>
      <c r="K45" s="258"/>
      <c r="L45" s="149">
        <f t="shared" si="11"/>
        <v>22</v>
      </c>
    </row>
    <row r="46" spans="1:12" x14ac:dyDescent="0.2">
      <c r="A46" s="295" t="s">
        <v>433</v>
      </c>
      <c r="B46" s="452">
        <f>AVERAGE(B19:B45)</f>
        <v>206.90962962962965</v>
      </c>
      <c r="C46" s="452">
        <f t="shared" ref="C46:J46" si="12">AVERAGE(C19:C45)</f>
        <v>204.48777777777778</v>
      </c>
      <c r="D46" s="452">
        <f t="shared" si="12"/>
        <v>198.54111111111109</v>
      </c>
      <c r="E46" s="452">
        <f t="shared" si="12"/>
        <v>193.76592592592587</v>
      </c>
      <c r="F46" s="452">
        <f t="shared" si="12"/>
        <v>192.47333333333333</v>
      </c>
      <c r="G46" s="452">
        <f t="shared" si="12"/>
        <v>187.52814814814812</v>
      </c>
      <c r="H46" s="452">
        <f t="shared" si="12"/>
        <v>186.05076923076928</v>
      </c>
      <c r="I46" s="452">
        <f t="shared" si="12"/>
        <v>184.19884615384615</v>
      </c>
      <c r="J46" s="454">
        <f t="shared" si="12"/>
        <v>-3.5415449735449731</v>
      </c>
    </row>
    <row r="47" spans="1:12" x14ac:dyDescent="0.2">
      <c r="A47" s="301" t="s">
        <v>435</v>
      </c>
      <c r="B47" s="453">
        <f>STDEV(B19:B45)</f>
        <v>82.379109164767158</v>
      </c>
      <c r="C47" s="453">
        <f t="shared" ref="C47:J47" si="13">STDEV(C19:C45)</f>
        <v>80.838474100342779</v>
      </c>
      <c r="D47" s="453">
        <f t="shared" si="13"/>
        <v>77.641666268992765</v>
      </c>
      <c r="E47" s="453">
        <f t="shared" si="13"/>
        <v>75.421367777168683</v>
      </c>
      <c r="F47" s="453">
        <f t="shared" si="13"/>
        <v>75.470542750644938</v>
      </c>
      <c r="G47" s="453">
        <f t="shared" si="13"/>
        <v>72.722442839831828</v>
      </c>
      <c r="H47" s="453">
        <f t="shared" si="13"/>
        <v>70.828644596551413</v>
      </c>
      <c r="I47" s="453">
        <f t="shared" si="13"/>
        <v>71.104157140179794</v>
      </c>
      <c r="J47" s="462">
        <f t="shared" si="13"/>
        <v>2.5104447788189392</v>
      </c>
    </row>
    <row r="48" spans="1:12" x14ac:dyDescent="0.2">
      <c r="A48" s="301" t="s">
        <v>436</v>
      </c>
      <c r="B48" s="453">
        <f>B46-3*B47</f>
        <v>-40.227697864671825</v>
      </c>
      <c r="C48" s="453">
        <f t="shared" ref="C48:J48" si="14">C46-3*C47</f>
        <v>-38.027644523250558</v>
      </c>
      <c r="D48" s="453">
        <f t="shared" si="14"/>
        <v>-34.383887695867202</v>
      </c>
      <c r="E48" s="453">
        <f t="shared" si="14"/>
        <v>-32.498177405580179</v>
      </c>
      <c r="F48" s="453">
        <f t="shared" si="14"/>
        <v>-33.938294918601486</v>
      </c>
      <c r="G48" s="453">
        <f t="shared" si="14"/>
        <v>-30.639180371347351</v>
      </c>
      <c r="H48" s="453">
        <f t="shared" si="14"/>
        <v>-26.435164558884964</v>
      </c>
      <c r="I48" s="453">
        <f t="shared" si="14"/>
        <v>-29.113625266693248</v>
      </c>
      <c r="J48" s="462">
        <f t="shared" si="14"/>
        <v>-11.07287931000179</v>
      </c>
    </row>
    <row r="49" spans="1:10" x14ac:dyDescent="0.2">
      <c r="A49" s="301" t="s">
        <v>437</v>
      </c>
      <c r="B49" s="453">
        <f>B46+3*B47</f>
        <v>454.04695712393112</v>
      </c>
      <c r="C49" s="453">
        <f t="shared" ref="C49:J49" si="15">C46+3*C47</f>
        <v>447.00320007880612</v>
      </c>
      <c r="D49" s="453">
        <f t="shared" si="15"/>
        <v>431.46610991808939</v>
      </c>
      <c r="E49" s="453">
        <f t="shared" si="15"/>
        <v>420.03002925743192</v>
      </c>
      <c r="F49" s="453">
        <f t="shared" si="15"/>
        <v>418.88496158526812</v>
      </c>
      <c r="G49" s="453">
        <f t="shared" si="15"/>
        <v>405.69547666764356</v>
      </c>
      <c r="H49" s="453">
        <f t="shared" si="15"/>
        <v>398.53670302042349</v>
      </c>
      <c r="I49" s="453">
        <f t="shared" si="15"/>
        <v>397.51131757438554</v>
      </c>
      <c r="J49" s="462">
        <f t="shared" si="15"/>
        <v>3.9897893629118442</v>
      </c>
    </row>
    <row r="50" spans="1:10" x14ac:dyDescent="0.2">
      <c r="A50" s="412" t="s">
        <v>451</v>
      </c>
      <c r="B50" s="453">
        <f>MAX(B19:B45)</f>
        <v>380.89</v>
      </c>
      <c r="C50" s="453">
        <f t="shared" ref="C50:I50" si="16">MAX(C19:C45)</f>
        <v>371.96</v>
      </c>
      <c r="D50" s="453">
        <f t="shared" si="16"/>
        <v>365.13</v>
      </c>
      <c r="E50" s="453">
        <f t="shared" si="16"/>
        <v>348.74</v>
      </c>
      <c r="F50" s="453">
        <f t="shared" si="16"/>
        <v>343.73</v>
      </c>
      <c r="G50" s="453">
        <f t="shared" si="16"/>
        <v>336.09</v>
      </c>
      <c r="H50" s="453">
        <f t="shared" si="16"/>
        <v>327.72</v>
      </c>
      <c r="I50" s="453">
        <f t="shared" si="16"/>
        <v>325.58999999999997</v>
      </c>
      <c r="J50" s="462"/>
    </row>
    <row r="53" spans="1:10" x14ac:dyDescent="0.2">
      <c r="B53" s="404">
        <v>2011</v>
      </c>
      <c r="C53" s="404" t="s">
        <v>402</v>
      </c>
    </row>
    <row r="54" spans="1:10" x14ac:dyDescent="0.2">
      <c r="A54" s="461" t="s">
        <v>8</v>
      </c>
      <c r="B54" s="82">
        <v>172.38</v>
      </c>
      <c r="C54" s="466">
        <v>-3.7342857142857122</v>
      </c>
      <c r="E54" s="149" t="s">
        <v>404</v>
      </c>
    </row>
    <row r="55" spans="1:10" ht="12" thickBot="1" x14ac:dyDescent="0.25">
      <c r="A55" s="461" t="s">
        <v>82</v>
      </c>
      <c r="B55" s="82">
        <v>222.86</v>
      </c>
      <c r="C55" s="466">
        <v>0.48428571428571232</v>
      </c>
    </row>
    <row r="56" spans="1:10" x14ac:dyDescent="0.2">
      <c r="A56" s="461" t="s">
        <v>83</v>
      </c>
      <c r="B56" s="82">
        <v>225.72</v>
      </c>
      <c r="C56" s="466">
        <v>-4.3757142857142854</v>
      </c>
      <c r="E56" s="352" t="s">
        <v>405</v>
      </c>
      <c r="F56" s="352"/>
    </row>
    <row r="57" spans="1:10" x14ac:dyDescent="0.2">
      <c r="A57" s="461" t="s">
        <v>16</v>
      </c>
      <c r="B57" s="82">
        <v>183.37</v>
      </c>
      <c r="C57" s="466">
        <v>-4.4871428571428567</v>
      </c>
      <c r="E57" s="353" t="s">
        <v>406</v>
      </c>
      <c r="F57" s="353">
        <v>0.6786061812489832</v>
      </c>
    </row>
    <row r="58" spans="1:10" x14ac:dyDescent="0.2">
      <c r="A58" s="461" t="s">
        <v>21</v>
      </c>
      <c r="B58" s="82">
        <v>163.44999999999999</v>
      </c>
      <c r="C58" s="466">
        <v>-1.1228571428571408</v>
      </c>
      <c r="E58" s="353" t="s">
        <v>407</v>
      </c>
      <c r="F58" s="353">
        <v>0.46050634922932787</v>
      </c>
    </row>
    <row r="59" spans="1:10" x14ac:dyDescent="0.2">
      <c r="A59" s="461" t="s">
        <v>17</v>
      </c>
      <c r="B59" s="82">
        <v>301.67</v>
      </c>
      <c r="C59" s="466">
        <v>-6.9528571428571455</v>
      </c>
      <c r="E59" s="353" t="s">
        <v>408</v>
      </c>
      <c r="F59" s="353">
        <v>0.43802744711388319</v>
      </c>
    </row>
    <row r="60" spans="1:10" x14ac:dyDescent="0.2">
      <c r="A60" s="461" t="s">
        <v>25</v>
      </c>
      <c r="B60" s="82">
        <v>157.72</v>
      </c>
      <c r="C60" s="466">
        <v>-3.665714285714285</v>
      </c>
      <c r="E60" s="353" t="s">
        <v>409</v>
      </c>
      <c r="F60" s="353">
        <v>1.3350719185553097</v>
      </c>
    </row>
    <row r="61" spans="1:10" ht="12" thickBot="1" x14ac:dyDescent="0.25">
      <c r="A61" s="461" t="s">
        <v>22</v>
      </c>
      <c r="B61" s="82">
        <v>148.68</v>
      </c>
      <c r="C61" s="466">
        <v>-1.4457142857142864</v>
      </c>
      <c r="E61" s="354" t="s">
        <v>410</v>
      </c>
      <c r="F61" s="354">
        <v>26</v>
      </c>
    </row>
    <row r="62" spans="1:10" x14ac:dyDescent="0.2">
      <c r="A62" s="461" t="s">
        <v>41</v>
      </c>
      <c r="B62" s="82">
        <v>128.19999999999999</v>
      </c>
      <c r="C62" s="466">
        <v>-2.125714285714285</v>
      </c>
    </row>
    <row r="63" spans="1:10" ht="12" thickBot="1" x14ac:dyDescent="0.25">
      <c r="A63" s="461" t="s">
        <v>19</v>
      </c>
      <c r="B63" s="82">
        <v>147.19</v>
      </c>
      <c r="C63" s="466">
        <v>-2.7360000000000015</v>
      </c>
      <c r="E63" s="149" t="s">
        <v>411</v>
      </c>
    </row>
    <row r="64" spans="1:10" x14ac:dyDescent="0.2">
      <c r="A64" s="461" t="s">
        <v>85</v>
      </c>
      <c r="B64" s="82">
        <v>260.04000000000002</v>
      </c>
      <c r="C64" s="466">
        <v>-3.0600000000000023</v>
      </c>
      <c r="E64" s="355"/>
      <c r="F64" s="355" t="s">
        <v>415</v>
      </c>
      <c r="G64" s="355" t="s">
        <v>416</v>
      </c>
      <c r="H64" s="355" t="s">
        <v>417</v>
      </c>
      <c r="I64" s="355" t="s">
        <v>418</v>
      </c>
      <c r="J64" s="355" t="s">
        <v>419</v>
      </c>
    </row>
    <row r="65" spans="1:13" x14ac:dyDescent="0.2">
      <c r="A65" s="461" t="s">
        <v>27</v>
      </c>
      <c r="B65" s="82">
        <v>124.8</v>
      </c>
      <c r="C65" s="466">
        <v>-2.9671428571428566</v>
      </c>
      <c r="E65" s="353" t="s">
        <v>412</v>
      </c>
      <c r="F65" s="353">
        <v>1</v>
      </c>
      <c r="G65" s="353">
        <v>36.514877551481639</v>
      </c>
      <c r="H65" s="353">
        <v>36.514877551481639</v>
      </c>
      <c r="I65" s="353">
        <v>20.486158392625672</v>
      </c>
      <c r="J65" s="353">
        <v>1.3857039058417223E-4</v>
      </c>
    </row>
    <row r="66" spans="1:13" x14ac:dyDescent="0.2">
      <c r="A66" s="461" t="s">
        <v>86</v>
      </c>
      <c r="B66" s="82">
        <v>108.76</v>
      </c>
      <c r="C66" s="466">
        <v>-0.70714285714285752</v>
      </c>
      <c r="E66" s="353" t="s">
        <v>413</v>
      </c>
      <c r="F66" s="353">
        <v>24</v>
      </c>
      <c r="G66" s="353">
        <v>42.778008665158929</v>
      </c>
      <c r="H66" s="353">
        <v>1.7824170277149554</v>
      </c>
      <c r="I66" s="353"/>
      <c r="J66" s="353"/>
    </row>
    <row r="67" spans="1:13" ht="12" thickBot="1" x14ac:dyDescent="0.25">
      <c r="A67" s="461" t="s">
        <v>30</v>
      </c>
      <c r="B67" s="82">
        <v>369.91</v>
      </c>
      <c r="C67" s="466">
        <v>-6.3400000000000079</v>
      </c>
      <c r="E67" s="354" t="s">
        <v>0</v>
      </c>
      <c r="F67" s="354">
        <v>25</v>
      </c>
      <c r="G67" s="354">
        <v>79.292886216640568</v>
      </c>
      <c r="H67" s="354"/>
      <c r="I67" s="354"/>
      <c r="J67" s="354"/>
    </row>
    <row r="68" spans="1:13" ht="12" thickBot="1" x14ac:dyDescent="0.25">
      <c r="A68" s="461" t="s">
        <v>32</v>
      </c>
      <c r="B68" s="82">
        <v>150</v>
      </c>
      <c r="C68" s="466">
        <v>-2.8142857142857127</v>
      </c>
    </row>
    <row r="69" spans="1:13" x14ac:dyDescent="0.2">
      <c r="A69" s="461" t="s">
        <v>23</v>
      </c>
      <c r="B69" s="82">
        <v>358.54</v>
      </c>
      <c r="C69" s="466">
        <v>-4.7071428571428635</v>
      </c>
      <c r="E69" s="355"/>
      <c r="F69" s="355" t="s">
        <v>420</v>
      </c>
      <c r="G69" s="355" t="s">
        <v>409</v>
      </c>
      <c r="H69" s="355" t="s">
        <v>421</v>
      </c>
      <c r="I69" s="355" t="s">
        <v>422</v>
      </c>
      <c r="J69" s="355" t="s">
        <v>423</v>
      </c>
      <c r="K69" s="355" t="s">
        <v>424</v>
      </c>
      <c r="L69" s="355" t="s">
        <v>425</v>
      </c>
      <c r="M69" s="355" t="s">
        <v>426</v>
      </c>
    </row>
    <row r="70" spans="1:13" x14ac:dyDescent="0.2">
      <c r="A70" s="461" t="s">
        <v>87</v>
      </c>
      <c r="B70" s="82">
        <v>133.54</v>
      </c>
      <c r="C70" s="466">
        <v>-3.2571428571428567</v>
      </c>
      <c r="E70" s="353" t="s">
        <v>414</v>
      </c>
      <c r="F70" s="353">
        <v>-1.7310211280144205E-2</v>
      </c>
      <c r="G70" s="353">
        <v>0.74919397668357124</v>
      </c>
      <c r="H70" s="353">
        <v>-2.310511271963326E-2</v>
      </c>
      <c r="I70" s="353">
        <v>0.9817574599179939</v>
      </c>
      <c r="J70" s="353">
        <v>-1.5635705821377472</v>
      </c>
      <c r="K70" s="353">
        <v>1.5289501595774588</v>
      </c>
      <c r="L70" s="353">
        <v>-1.5635705821377472</v>
      </c>
      <c r="M70" s="353">
        <v>1.5289501595774588</v>
      </c>
    </row>
    <row r="71" spans="1:13" ht="12" thickBot="1" x14ac:dyDescent="0.25">
      <c r="A71" s="461" t="s">
        <v>34</v>
      </c>
      <c r="B71" s="82">
        <v>141.37</v>
      </c>
      <c r="C71" s="466">
        <v>-1.8342857142857147</v>
      </c>
      <c r="E71" s="354">
        <v>2011</v>
      </c>
      <c r="F71" s="354">
        <v>-1.5868453917884971E-2</v>
      </c>
      <c r="G71" s="354">
        <v>3.5059389706881337E-3</v>
      </c>
      <c r="H71" s="354">
        <v>-4.5261637611365391</v>
      </c>
      <c r="I71" s="354">
        <v>1.3857039058417264E-4</v>
      </c>
      <c r="J71" s="354">
        <v>-2.310435631664385E-2</v>
      </c>
      <c r="K71" s="354">
        <v>-8.6325515191260915E-3</v>
      </c>
      <c r="L71" s="354">
        <v>-2.310435631664385E-2</v>
      </c>
      <c r="M71" s="354">
        <v>-8.6325515191260915E-3</v>
      </c>
    </row>
    <row r="72" spans="1:13" x14ac:dyDescent="0.2">
      <c r="A72" s="461" t="s">
        <v>6</v>
      </c>
      <c r="B72" s="82">
        <v>168.77</v>
      </c>
      <c r="C72" s="466">
        <v>-1.6885714285714317</v>
      </c>
    </row>
    <row r="73" spans="1:13" x14ac:dyDescent="0.2">
      <c r="A73" s="461" t="s">
        <v>37</v>
      </c>
      <c r="B73" s="82">
        <v>246.29</v>
      </c>
      <c r="C73" s="466">
        <v>-3.4942857142857116</v>
      </c>
    </row>
    <row r="74" spans="1:13" x14ac:dyDescent="0.2">
      <c r="A74" s="461" t="s">
        <v>38</v>
      </c>
      <c r="B74" s="82">
        <v>149.25</v>
      </c>
      <c r="C74" s="466">
        <v>-1.5700000000000014</v>
      </c>
    </row>
    <row r="75" spans="1:13" x14ac:dyDescent="0.2">
      <c r="A75" s="461" t="s">
        <v>88</v>
      </c>
      <c r="B75" s="82">
        <v>338.76</v>
      </c>
      <c r="C75" s="466">
        <v>-4.6114285714285677</v>
      </c>
      <c r="E75" s="356" t="s">
        <v>402</v>
      </c>
      <c r="F75" s="356" t="s">
        <v>462</v>
      </c>
      <c r="G75" s="356" t="s">
        <v>429</v>
      </c>
      <c r="H75" s="356" t="s">
        <v>434</v>
      </c>
    </row>
    <row r="76" spans="1:13" x14ac:dyDescent="0.2">
      <c r="A76" s="461" t="s">
        <v>40</v>
      </c>
      <c r="B76" s="82">
        <v>208.67</v>
      </c>
      <c r="C76" s="466">
        <v>-4.7457142857142856</v>
      </c>
      <c r="E76" s="356" t="s">
        <v>152</v>
      </c>
      <c r="F76" s="433">
        <f>$F$70+$F$71*B43</f>
        <v>-4.4611120464446525</v>
      </c>
      <c r="G76" s="433">
        <f>$F$70+$F$71*I43</f>
        <v>-3.845892088048251</v>
      </c>
      <c r="H76" s="391">
        <f>I43+12*G76</f>
        <v>195.11929494342098</v>
      </c>
    </row>
    <row r="77" spans="1:13" x14ac:dyDescent="0.2">
      <c r="A77" s="461" t="s">
        <v>89</v>
      </c>
      <c r="B77" s="82">
        <v>280.04000000000002</v>
      </c>
      <c r="C77" s="466">
        <v>-5.53857142857143</v>
      </c>
    </row>
    <row r="78" spans="1:13" x14ac:dyDescent="0.2">
      <c r="A78" s="461" t="s">
        <v>18</v>
      </c>
      <c r="B78" s="82">
        <v>188.04</v>
      </c>
      <c r="C78" s="466">
        <v>-4.1328571428571399</v>
      </c>
    </row>
    <row r="79" spans="1:13" x14ac:dyDescent="0.2">
      <c r="A79" s="461" t="s">
        <v>42</v>
      </c>
      <c r="B79" s="82">
        <v>127.65</v>
      </c>
      <c r="C79" s="466">
        <v>-1.4257142857142864</v>
      </c>
    </row>
  </sheetData>
  <mergeCells count="2">
    <mergeCell ref="G11:Q11"/>
    <mergeCell ref="G12:Q12"/>
  </mergeCells>
  <pageMargins left="0.7" right="0.7" top="0.75" bottom="0.75" header="0.3" footer="0.3"/>
  <pageSetup paperSize="9" orientation="portrait" horizontalDpi="90" verticalDpi="9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47"/>
  <sheetViews>
    <sheetView showGridLines="0" zoomScaleNormal="100" workbookViewId="0">
      <selection activeCell="N33" sqref="N33"/>
    </sheetView>
  </sheetViews>
  <sheetFormatPr defaultColWidth="8.85546875" defaultRowHeight="11.25" x14ac:dyDescent="0.2"/>
  <cols>
    <col min="1" max="12" width="8.85546875" style="249"/>
    <col min="13" max="13" width="10" style="249" bestFit="1" customWidth="1"/>
    <col min="14" max="17" width="8.85546875" style="249"/>
    <col min="18" max="18" width="14.42578125" style="249" customWidth="1"/>
    <col min="19" max="16384" width="8.85546875" style="249"/>
  </cols>
  <sheetData>
    <row r="1" spans="1:19" x14ac:dyDescent="0.2">
      <c r="A1" s="248" t="s">
        <v>353</v>
      </c>
    </row>
    <row r="2" spans="1:19" x14ac:dyDescent="0.2">
      <c r="A2" s="248" t="s">
        <v>46</v>
      </c>
      <c r="B2" s="250">
        <v>44235.45930555556</v>
      </c>
    </row>
    <row r="3" spans="1:19" x14ac:dyDescent="0.2">
      <c r="A3" s="248" t="s">
        <v>47</v>
      </c>
      <c r="B3" s="250">
        <v>44453.651111967592</v>
      </c>
    </row>
    <row r="4" spans="1:19" x14ac:dyDescent="0.2">
      <c r="A4" s="248" t="s">
        <v>48</v>
      </c>
      <c r="B4" s="248" t="s">
        <v>49</v>
      </c>
    </row>
    <row r="5" spans="1:19" s="152" customFormat="1" x14ac:dyDescent="0.2">
      <c r="A5" s="64"/>
      <c r="B5" s="64"/>
      <c r="C5" s="90"/>
      <c r="D5" s="90"/>
      <c r="E5" s="90"/>
      <c r="F5" s="90"/>
      <c r="G5" s="905" t="s">
        <v>166</v>
      </c>
      <c r="H5" s="905"/>
      <c r="I5" s="905"/>
      <c r="J5" s="905"/>
      <c r="K5" s="905"/>
      <c r="L5" s="905"/>
      <c r="M5" s="905"/>
      <c r="N5" s="905"/>
      <c r="O5" s="905"/>
      <c r="P5" s="905"/>
      <c r="Q5" s="905"/>
      <c r="R5" s="90"/>
      <c r="S5" s="90"/>
    </row>
    <row r="6" spans="1:19" s="152" customFormat="1" x14ac:dyDescent="0.2">
      <c r="A6" s="64"/>
      <c r="B6" s="64"/>
      <c r="C6" s="90"/>
      <c r="D6" s="90"/>
      <c r="E6" s="90"/>
      <c r="F6" s="90"/>
      <c r="G6" s="909"/>
      <c r="H6" s="909"/>
      <c r="I6" s="909" t="s">
        <v>463</v>
      </c>
      <c r="J6" s="909"/>
      <c r="K6" s="909"/>
      <c r="L6" s="909"/>
      <c r="M6" s="909"/>
      <c r="N6" s="909"/>
      <c r="O6" s="909"/>
      <c r="P6" s="909"/>
      <c r="Q6" s="909"/>
      <c r="R6" s="90"/>
      <c r="S6" s="90"/>
    </row>
    <row r="7" spans="1:19" s="152" customFormat="1" x14ac:dyDescent="0.2">
      <c r="A7" s="467"/>
      <c r="B7" s="57" t="s">
        <v>9</v>
      </c>
      <c r="C7" s="57" t="s">
        <v>4</v>
      </c>
      <c r="D7" s="57" t="s">
        <v>7</v>
      </c>
      <c r="E7" s="57" t="s">
        <v>12</v>
      </c>
      <c r="F7" s="57" t="s">
        <v>5</v>
      </c>
      <c r="G7" s="57" t="s">
        <v>78</v>
      </c>
      <c r="H7" s="57" t="s">
        <v>156</v>
      </c>
      <c r="I7" s="57" t="s">
        <v>157</v>
      </c>
      <c r="J7" s="57" t="s">
        <v>158</v>
      </c>
      <c r="K7" s="57" t="s">
        <v>159</v>
      </c>
      <c r="L7" s="57" t="s">
        <v>160</v>
      </c>
      <c r="M7" s="57" t="s">
        <v>161</v>
      </c>
      <c r="N7" s="57" t="s">
        <v>162</v>
      </c>
      <c r="O7" s="57" t="s">
        <v>163</v>
      </c>
      <c r="P7" s="57" t="s">
        <v>164</v>
      </c>
      <c r="Q7" s="57" t="s">
        <v>165</v>
      </c>
      <c r="R7" s="57" t="s">
        <v>155</v>
      </c>
      <c r="S7" s="57" t="s">
        <v>154</v>
      </c>
    </row>
    <row r="8" spans="1:19" s="152" customFormat="1" x14ac:dyDescent="0.2">
      <c r="A8" s="468" t="s">
        <v>152</v>
      </c>
      <c r="B8" s="212">
        <f>J25</f>
        <v>14.799999999999997</v>
      </c>
      <c r="C8" s="212">
        <f>K25</f>
        <v>14.899999999999999</v>
      </c>
      <c r="D8" s="212">
        <f>L25</f>
        <v>15.600000000000001</v>
      </c>
      <c r="E8" s="471">
        <f>D8+$M$25</f>
        <v>15.733333333333334</v>
      </c>
      <c r="F8" s="471">
        <f>E8+$M$25</f>
        <v>15.866666666666667</v>
      </c>
      <c r="G8" s="471">
        <f>F8+$M$25</f>
        <v>16</v>
      </c>
      <c r="H8" s="471">
        <f>G8+$M$25</f>
        <v>16.133333333333333</v>
      </c>
      <c r="I8" s="92">
        <f>H8+$N$12</f>
        <v>15.40711111111111</v>
      </c>
      <c r="J8" s="92">
        <f t="shared" ref="J8:Q8" si="0">I8+$N$12</f>
        <v>14.680888888888887</v>
      </c>
      <c r="K8" s="92">
        <f t="shared" si="0"/>
        <v>13.954666666666665</v>
      </c>
      <c r="L8" s="92">
        <f t="shared" si="0"/>
        <v>13.228444444444442</v>
      </c>
      <c r="M8" s="92">
        <f t="shared" si="0"/>
        <v>12.502222222222219</v>
      </c>
      <c r="N8" s="92">
        <f t="shared" si="0"/>
        <v>11.775999999999996</v>
      </c>
      <c r="O8" s="92">
        <f t="shared" si="0"/>
        <v>11.049777777777773</v>
      </c>
      <c r="P8" s="92">
        <f t="shared" si="0"/>
        <v>10.323555555555551</v>
      </c>
      <c r="Q8" s="92">
        <f t="shared" si="0"/>
        <v>9.5973333333333279</v>
      </c>
      <c r="R8" s="346">
        <f>Q8</f>
        <v>9.5973333333333279</v>
      </c>
      <c r="S8" s="58">
        <f>Q8</f>
        <v>9.5973333333333279</v>
      </c>
    </row>
    <row r="9" spans="1:19" s="152" customFormat="1" x14ac:dyDescent="0.2">
      <c r="A9" s="468" t="s">
        <v>153</v>
      </c>
      <c r="B9" s="205">
        <f>J12</f>
        <v>6.0428571428571427</v>
      </c>
      <c r="C9" s="205">
        <f>K12</f>
        <v>6.2928571428571436</v>
      </c>
      <c r="D9" s="205">
        <f>L12</f>
        <v>6.9249999999999998</v>
      </c>
      <c r="E9" s="471">
        <f>D9+$M$12</f>
        <v>6.6527407407407404</v>
      </c>
      <c r="F9" s="471">
        <f>E9+$M$12</f>
        <v>6.380481481481481</v>
      </c>
      <c r="G9" s="471">
        <f>F9+$M$12</f>
        <v>6.1082222222222216</v>
      </c>
      <c r="H9" s="471">
        <f>G9+$M$12</f>
        <v>5.8359629629629621</v>
      </c>
      <c r="I9" s="471">
        <f>H9+$M$12</f>
        <v>5.5637037037037027</v>
      </c>
      <c r="J9" s="471">
        <f t="shared" ref="J9:N9" si="1">I9+$M$12</f>
        <v>5.2914444444444433</v>
      </c>
      <c r="K9" s="471">
        <f t="shared" si="1"/>
        <v>5.0191851851851839</v>
      </c>
      <c r="L9" s="471">
        <f t="shared" si="1"/>
        <v>4.7469259259259244</v>
      </c>
      <c r="M9" s="471">
        <f t="shared" si="1"/>
        <v>4.474666666666665</v>
      </c>
      <c r="N9" s="471">
        <f t="shared" si="1"/>
        <v>4.2024074074074056</v>
      </c>
      <c r="O9" s="471">
        <v>4.3</v>
      </c>
      <c r="P9" s="471">
        <v>4.3</v>
      </c>
      <c r="Q9" s="471">
        <v>4.3</v>
      </c>
      <c r="R9" s="57">
        <f>Q9</f>
        <v>4.3</v>
      </c>
      <c r="S9" s="58">
        <v>4.3</v>
      </c>
    </row>
    <row r="11" spans="1:19" x14ac:dyDescent="0.2">
      <c r="A11" s="251" t="s">
        <v>55</v>
      </c>
      <c r="B11" s="269" t="s">
        <v>71</v>
      </c>
      <c r="C11" s="269" t="s">
        <v>72</v>
      </c>
      <c r="D11" s="269" t="s">
        <v>73</v>
      </c>
      <c r="E11" s="269" t="s">
        <v>74</v>
      </c>
      <c r="F11" s="269" t="s">
        <v>75</v>
      </c>
      <c r="G11" s="269" t="s">
        <v>76</v>
      </c>
      <c r="H11" s="269" t="s">
        <v>77</v>
      </c>
      <c r="I11" s="269" t="s">
        <v>20</v>
      </c>
      <c r="J11" s="269" t="s">
        <v>9</v>
      </c>
      <c r="K11" s="269" t="s">
        <v>4</v>
      </c>
      <c r="L11" s="269" t="s">
        <v>7</v>
      </c>
      <c r="M11" s="249" t="s">
        <v>402</v>
      </c>
      <c r="N11" s="249" t="s">
        <v>170</v>
      </c>
      <c r="O11" s="249" t="s">
        <v>379</v>
      </c>
    </row>
    <row r="12" spans="1:19" x14ac:dyDescent="0.2">
      <c r="A12" s="268" t="s">
        <v>357</v>
      </c>
      <c r="B12" s="271">
        <f t="shared" ref="B12:M12" si="2">AVERAGE(B13:B27)</f>
        <v>9.3727272727272712</v>
      </c>
      <c r="C12" s="271">
        <f t="shared" si="2"/>
        <v>8.7666666666666675</v>
      </c>
      <c r="D12" s="271">
        <f t="shared" si="2"/>
        <v>9.1500000000000039</v>
      </c>
      <c r="E12" s="271">
        <f t="shared" si="2"/>
        <v>8.2692307692307701</v>
      </c>
      <c r="F12" s="271">
        <f t="shared" si="2"/>
        <v>8.5076923076923077</v>
      </c>
      <c r="G12" s="271">
        <f t="shared" si="2"/>
        <v>9.1384615384615397</v>
      </c>
      <c r="H12" s="271">
        <f t="shared" si="2"/>
        <v>8.6357142857142861</v>
      </c>
      <c r="I12" s="271">
        <f t="shared" si="2"/>
        <v>6.7785714285714294</v>
      </c>
      <c r="J12" s="271">
        <f t="shared" si="2"/>
        <v>6.0428571428571427</v>
      </c>
      <c r="K12" s="271">
        <f t="shared" si="2"/>
        <v>6.2928571428571436</v>
      </c>
      <c r="L12" s="271">
        <f t="shared" si="2"/>
        <v>6.9249999999999998</v>
      </c>
      <c r="M12" s="265">
        <f t="shared" si="2"/>
        <v>-0.27225925925925937</v>
      </c>
      <c r="N12" s="254">
        <f>AVERAGE(M13,M15,M16,M23,M24)</f>
        <v>-0.72622222222222255</v>
      </c>
      <c r="Q12" s="472"/>
      <c r="R12" s="450" t="s">
        <v>464</v>
      </c>
      <c r="S12" s="450" t="s">
        <v>402</v>
      </c>
    </row>
    <row r="13" spans="1:19" x14ac:dyDescent="0.2">
      <c r="A13" s="251" t="s">
        <v>82</v>
      </c>
      <c r="B13" s="270">
        <f>B68-B39</f>
        <v>13.900000000000006</v>
      </c>
      <c r="C13" s="270">
        <f t="shared" ref="C13:L13" si="3">C68-C39</f>
        <v>13.799999999999997</v>
      </c>
      <c r="D13" s="270">
        <f t="shared" si="3"/>
        <v>14.200000000000003</v>
      </c>
      <c r="E13" s="270">
        <f t="shared" si="3"/>
        <v>13.100000000000001</v>
      </c>
      <c r="F13" s="270">
        <f t="shared" si="3"/>
        <v>14.100000000000001</v>
      </c>
      <c r="G13" s="270">
        <f t="shared" si="3"/>
        <v>15.199999999999996</v>
      </c>
      <c r="H13" s="270">
        <f t="shared" si="3"/>
        <v>11.200000000000003</v>
      </c>
      <c r="I13" s="270">
        <f t="shared" si="3"/>
        <v>5.3999999999999986</v>
      </c>
      <c r="J13" s="270">
        <f t="shared" si="3"/>
        <v>4.7999999999999972</v>
      </c>
      <c r="K13" s="270">
        <f t="shared" si="3"/>
        <v>4.2999999999999972</v>
      </c>
      <c r="L13" s="270">
        <f t="shared" si="3"/>
        <v>5</v>
      </c>
      <c r="M13" s="254">
        <f>(L13-B13)/10</f>
        <v>-0.89000000000000057</v>
      </c>
      <c r="N13" s="272"/>
      <c r="O13" s="675">
        <f>15-_xlfn.RANK.EQ(K13,$K$13:$K$27)</f>
        <v>5</v>
      </c>
      <c r="Q13" s="473" t="s">
        <v>82</v>
      </c>
      <c r="R13" s="385">
        <v>13.900000000000006</v>
      </c>
      <c r="S13" s="474">
        <v>-0.89000000000000057</v>
      </c>
    </row>
    <row r="14" spans="1:19" x14ac:dyDescent="0.2">
      <c r="A14" s="251" t="s">
        <v>16</v>
      </c>
      <c r="B14" s="88">
        <f>B69-B40</f>
        <v>6.1000000000000014</v>
      </c>
      <c r="C14" s="88">
        <f t="shared" ref="C14:K14" si="4">C69-C40</f>
        <v>5.3999999999999986</v>
      </c>
      <c r="D14" s="88">
        <f t="shared" si="4"/>
        <v>5.7000000000000028</v>
      </c>
      <c r="E14" s="88">
        <f t="shared" si="4"/>
        <v>5.8999999999999986</v>
      </c>
      <c r="F14" s="88">
        <f t="shared" si="4"/>
        <v>5.6999999999999957</v>
      </c>
      <c r="G14" s="88">
        <f t="shared" si="4"/>
        <v>5.6000000000000014</v>
      </c>
      <c r="H14" s="88">
        <f t="shared" si="4"/>
        <v>5.7999999999999972</v>
      </c>
      <c r="I14" s="88">
        <f t="shared" si="4"/>
        <v>6</v>
      </c>
      <c r="J14" s="88">
        <f t="shared" si="4"/>
        <v>5.7999999999999972</v>
      </c>
      <c r="K14" s="88">
        <f t="shared" si="4"/>
        <v>5.8999999999999986</v>
      </c>
      <c r="L14" s="88"/>
      <c r="M14" s="254">
        <f>(K14-B14)/9</f>
        <v>-2.2222222222222539E-2</v>
      </c>
      <c r="N14" s="272"/>
      <c r="O14" s="675">
        <f t="shared" ref="O14:O27" si="5">15-_xlfn.RANK.EQ(K14,$K$13:$K$27)</f>
        <v>8</v>
      </c>
      <c r="Q14" s="473" t="s">
        <v>16</v>
      </c>
      <c r="R14" s="385">
        <v>6.1000000000000014</v>
      </c>
      <c r="S14" s="474">
        <v>-2.2222222222222539E-2</v>
      </c>
    </row>
    <row r="15" spans="1:19" x14ac:dyDescent="0.2">
      <c r="A15" s="251" t="s">
        <v>17</v>
      </c>
      <c r="B15" s="88">
        <f>B70-B41</f>
        <v>20.799999999999997</v>
      </c>
      <c r="C15" s="88">
        <f t="shared" ref="C15:K15" si="6">C70-C41</f>
        <v>17.799999999999997</v>
      </c>
      <c r="D15" s="88">
        <f t="shared" si="6"/>
        <v>17.300000000000004</v>
      </c>
      <c r="E15" s="88">
        <f t="shared" si="6"/>
        <v>14.399999999999999</v>
      </c>
      <c r="F15" s="88">
        <f t="shared" si="6"/>
        <v>14.699999999999996</v>
      </c>
      <c r="G15" s="88">
        <f t="shared" si="6"/>
        <v>16.200000000000003</v>
      </c>
      <c r="H15" s="88">
        <f t="shared" si="6"/>
        <v>14.199999999999996</v>
      </c>
      <c r="I15" s="88">
        <f t="shared" si="6"/>
        <v>16.399999999999999</v>
      </c>
      <c r="J15" s="88">
        <f t="shared" si="6"/>
        <v>9</v>
      </c>
      <c r="K15" s="88">
        <f t="shared" si="6"/>
        <v>9</v>
      </c>
      <c r="L15" s="88"/>
      <c r="M15" s="254">
        <f>(K15-B15)/9</f>
        <v>-1.3111111111111109</v>
      </c>
      <c r="N15" s="272"/>
      <c r="O15" s="675">
        <f t="shared" si="5"/>
        <v>11</v>
      </c>
      <c r="Q15" s="473" t="s">
        <v>17</v>
      </c>
      <c r="R15" s="385">
        <v>20.799999999999997</v>
      </c>
      <c r="S15" s="474">
        <v>-1.3111111111111109</v>
      </c>
    </row>
    <row r="16" spans="1:19" x14ac:dyDescent="0.2">
      <c r="A16" s="251" t="s">
        <v>22</v>
      </c>
      <c r="B16" s="88"/>
      <c r="C16" s="88"/>
      <c r="D16" s="88"/>
      <c r="E16" s="88"/>
      <c r="F16" s="88"/>
      <c r="G16" s="88"/>
      <c r="H16" s="88">
        <f>H71-H42</f>
        <v>6.5</v>
      </c>
      <c r="I16" s="88">
        <f>I71-I42</f>
        <v>3.1000000000000014</v>
      </c>
      <c r="J16" s="88">
        <f>J71-J42</f>
        <v>3.3000000000000043</v>
      </c>
      <c r="K16" s="88">
        <f>K71-K42</f>
        <v>3.6000000000000014</v>
      </c>
      <c r="L16" s="88">
        <f>L71-L42</f>
        <v>4.0999999999999943</v>
      </c>
      <c r="M16" s="254">
        <f>(L16-H16)/4</f>
        <v>-0.60000000000000142</v>
      </c>
      <c r="N16" s="272"/>
      <c r="O16" s="675">
        <f t="shared" si="5"/>
        <v>4</v>
      </c>
      <c r="Q16" s="473" t="s">
        <v>22</v>
      </c>
      <c r="R16" s="385">
        <f>H16</f>
        <v>6.5</v>
      </c>
      <c r="S16" s="474">
        <v>-0.60000000000000142</v>
      </c>
    </row>
    <row r="17" spans="1:19" x14ac:dyDescent="0.2">
      <c r="A17" s="251" t="s">
        <v>85</v>
      </c>
      <c r="B17" s="88">
        <f t="shared" ref="B17:L17" si="7">B72-B43</f>
        <v>7.7000000000000028</v>
      </c>
      <c r="C17" s="88">
        <f t="shared" si="7"/>
        <v>6.5</v>
      </c>
      <c r="D17" s="88">
        <f t="shared" si="7"/>
        <v>5.7000000000000028</v>
      </c>
      <c r="E17" s="88">
        <f t="shared" si="7"/>
        <v>6.5</v>
      </c>
      <c r="F17" s="88">
        <f t="shared" si="7"/>
        <v>6.0999999999999943</v>
      </c>
      <c r="G17" s="88">
        <f t="shared" si="7"/>
        <v>5.7000000000000028</v>
      </c>
      <c r="H17" s="88">
        <f t="shared" si="7"/>
        <v>5.7000000000000028</v>
      </c>
      <c r="I17" s="88">
        <f t="shared" si="7"/>
        <v>3.6000000000000014</v>
      </c>
      <c r="J17" s="88">
        <f t="shared" si="7"/>
        <v>3.6999999999999957</v>
      </c>
      <c r="K17" s="88">
        <f t="shared" si="7"/>
        <v>2.9000000000000057</v>
      </c>
      <c r="L17" s="88">
        <f t="shared" si="7"/>
        <v>4.5</v>
      </c>
      <c r="M17" s="254">
        <f>(L17-B17)/10</f>
        <v>-0.32000000000000028</v>
      </c>
      <c r="N17" s="272"/>
      <c r="O17" s="675">
        <f t="shared" si="5"/>
        <v>2</v>
      </c>
      <c r="Q17" s="473" t="s">
        <v>85</v>
      </c>
      <c r="R17" s="385">
        <v>7.7000000000000028</v>
      </c>
      <c r="S17" s="474">
        <v>-0.32000000000000028</v>
      </c>
    </row>
    <row r="18" spans="1:19" x14ac:dyDescent="0.2">
      <c r="A18" s="251" t="s">
        <v>27</v>
      </c>
      <c r="B18" s="88">
        <f t="shared" ref="B18:L18" si="8">B73-B44</f>
        <v>5.3999999999999986</v>
      </c>
      <c r="C18" s="88">
        <f t="shared" si="8"/>
        <v>5.2000000000000028</v>
      </c>
      <c r="D18" s="88">
        <f t="shared" si="8"/>
        <v>5.3000000000000043</v>
      </c>
      <c r="E18" s="88">
        <f t="shared" si="8"/>
        <v>5.2000000000000028</v>
      </c>
      <c r="F18" s="88">
        <f t="shared" si="8"/>
        <v>3.7999999999999972</v>
      </c>
      <c r="G18" s="88">
        <f t="shared" si="8"/>
        <v>4</v>
      </c>
      <c r="H18" s="88">
        <f t="shared" si="8"/>
        <v>4.8999999999999986</v>
      </c>
      <c r="I18" s="88">
        <f t="shared" si="8"/>
        <v>2.8000000000000043</v>
      </c>
      <c r="J18" s="88">
        <f t="shared" si="8"/>
        <v>2.1999999999999957</v>
      </c>
      <c r="K18" s="88">
        <f t="shared" si="8"/>
        <v>2.6000000000000014</v>
      </c>
      <c r="L18" s="88">
        <f t="shared" si="8"/>
        <v>3.8999999999999986</v>
      </c>
      <c r="M18" s="254">
        <f>(L18-B18)/10</f>
        <v>-0.15</v>
      </c>
      <c r="N18" s="272"/>
      <c r="O18" s="675">
        <f t="shared" si="5"/>
        <v>1</v>
      </c>
      <c r="Q18" s="473" t="s">
        <v>27</v>
      </c>
      <c r="R18" s="385">
        <v>5.3999999999999986</v>
      </c>
      <c r="S18" s="474">
        <v>-0.15</v>
      </c>
    </row>
    <row r="19" spans="1:19" x14ac:dyDescent="0.2">
      <c r="A19" s="251" t="s">
        <v>23</v>
      </c>
      <c r="B19" s="88">
        <f t="shared" ref="B19:L19" si="9">B74-B45</f>
        <v>14.100000000000001</v>
      </c>
      <c r="C19" s="88">
        <f t="shared" si="9"/>
        <v>13.299999999999997</v>
      </c>
      <c r="D19" s="88">
        <f t="shared" si="9"/>
        <v>13.200000000000003</v>
      </c>
      <c r="E19" s="88">
        <f t="shared" si="9"/>
        <v>13.399999999999999</v>
      </c>
      <c r="F19" s="88">
        <f t="shared" si="9"/>
        <v>13</v>
      </c>
      <c r="G19" s="88">
        <f t="shared" si="9"/>
        <v>12.400000000000006</v>
      </c>
      <c r="H19" s="88">
        <f t="shared" si="9"/>
        <v>12</v>
      </c>
      <c r="I19" s="88">
        <f t="shared" si="9"/>
        <v>9</v>
      </c>
      <c r="J19" s="88">
        <f t="shared" si="9"/>
        <v>8.5999999999999943</v>
      </c>
      <c r="K19" s="88">
        <f t="shared" si="9"/>
        <v>9.7999999999999972</v>
      </c>
      <c r="L19" s="88">
        <f t="shared" si="9"/>
        <v>11.100000000000001</v>
      </c>
      <c r="M19" s="254">
        <f>(L19-B19)/10</f>
        <v>-0.3</v>
      </c>
      <c r="N19" s="272"/>
      <c r="O19" s="675">
        <f t="shared" si="5"/>
        <v>12</v>
      </c>
      <c r="Q19" s="473" t="s">
        <v>23</v>
      </c>
      <c r="R19" s="385">
        <v>14.100000000000001</v>
      </c>
      <c r="S19" s="474">
        <v>-0.3</v>
      </c>
    </row>
    <row r="20" spans="1:19" x14ac:dyDescent="0.2">
      <c r="A20" s="251" t="s">
        <v>87</v>
      </c>
      <c r="B20" s="88">
        <f>B75-B46</f>
        <v>3.5</v>
      </c>
      <c r="C20" s="88">
        <f>C75-C46</f>
        <v>3</v>
      </c>
      <c r="D20" s="88">
        <f>D75-D46</f>
        <v>3.5</v>
      </c>
      <c r="E20" s="88">
        <f>E75-E46</f>
        <v>4</v>
      </c>
      <c r="F20" s="88">
        <f>F75-F46</f>
        <v>4.2000000000000028</v>
      </c>
      <c r="G20" s="88"/>
      <c r="H20" s="88"/>
      <c r="I20" s="88"/>
      <c r="J20" s="88"/>
      <c r="K20" s="88"/>
      <c r="L20" s="88"/>
      <c r="M20" s="254">
        <f>(F20-B20)/4</f>
        <v>0.17500000000000071</v>
      </c>
      <c r="N20" s="272"/>
      <c r="O20" s="675"/>
      <c r="Q20" s="473" t="s">
        <v>87</v>
      </c>
      <c r="R20" s="385">
        <v>3.5</v>
      </c>
      <c r="S20" s="474">
        <v>0.17500000000000071</v>
      </c>
    </row>
    <row r="21" spans="1:19" x14ac:dyDescent="0.2">
      <c r="A21" s="251" t="s">
        <v>37</v>
      </c>
      <c r="B21" s="88"/>
      <c r="C21" s="88">
        <f t="shared" ref="C21:L21" si="10">C76-C47</f>
        <v>12.800000000000004</v>
      </c>
      <c r="D21" s="88">
        <f t="shared" si="10"/>
        <v>12.600000000000001</v>
      </c>
      <c r="E21" s="88">
        <f t="shared" si="10"/>
        <v>12.600000000000001</v>
      </c>
      <c r="F21" s="88">
        <f t="shared" si="10"/>
        <v>12.399999999999999</v>
      </c>
      <c r="G21" s="88">
        <f t="shared" si="10"/>
        <v>12.5</v>
      </c>
      <c r="H21" s="88">
        <f t="shared" si="10"/>
        <v>12.599999999999994</v>
      </c>
      <c r="I21" s="88">
        <f t="shared" si="10"/>
        <v>9.8999999999999986</v>
      </c>
      <c r="J21" s="88">
        <f t="shared" si="10"/>
        <v>9.2999999999999972</v>
      </c>
      <c r="K21" s="88">
        <f t="shared" si="10"/>
        <v>9.8999999999999986</v>
      </c>
      <c r="L21" s="88">
        <f t="shared" si="10"/>
        <v>12</v>
      </c>
      <c r="M21" s="254">
        <f>(L21-C21)/9</f>
        <v>-8.8888888888889364E-2</v>
      </c>
      <c r="N21" s="272"/>
      <c r="O21" s="675">
        <f t="shared" si="5"/>
        <v>13</v>
      </c>
      <c r="Q21" s="473" t="s">
        <v>37</v>
      </c>
      <c r="R21" s="385">
        <f>C21</f>
        <v>12.800000000000004</v>
      </c>
      <c r="S21" s="474">
        <v>-8.8888888888889364E-2</v>
      </c>
    </row>
    <row r="22" spans="1:19" x14ac:dyDescent="0.2">
      <c r="A22" s="251" t="s">
        <v>38</v>
      </c>
      <c r="B22" s="88"/>
      <c r="C22" s="88"/>
      <c r="D22" s="88"/>
      <c r="E22" s="88">
        <f t="shared" ref="E22:L22" si="11">E77-E48</f>
        <v>3</v>
      </c>
      <c r="F22" s="88">
        <f t="shared" si="11"/>
        <v>4.6000000000000014</v>
      </c>
      <c r="G22" s="88">
        <f t="shared" si="11"/>
        <v>4.4000000000000057</v>
      </c>
      <c r="H22" s="88">
        <f t="shared" si="11"/>
        <v>5.2000000000000028</v>
      </c>
      <c r="I22" s="88">
        <f t="shared" si="11"/>
        <v>3.5</v>
      </c>
      <c r="J22" s="88">
        <f t="shared" si="11"/>
        <v>2.2000000000000028</v>
      </c>
      <c r="K22" s="88">
        <f t="shared" si="11"/>
        <v>3.1000000000000014</v>
      </c>
      <c r="L22" s="88">
        <f t="shared" si="11"/>
        <v>4.3999999999999986</v>
      </c>
      <c r="M22" s="254">
        <f>(L22-E22)/7</f>
        <v>0.19999999999999979</v>
      </c>
      <c r="N22" s="272"/>
      <c r="O22" s="676">
        <f t="shared" si="5"/>
        <v>3</v>
      </c>
      <c r="Q22" s="473" t="s">
        <v>38</v>
      </c>
      <c r="R22" s="385">
        <f>E22</f>
        <v>3</v>
      </c>
      <c r="S22" s="474">
        <v>0.19999999999999979</v>
      </c>
    </row>
    <row r="23" spans="1:19" x14ac:dyDescent="0.2">
      <c r="A23" s="251" t="s">
        <v>88</v>
      </c>
      <c r="B23" s="88">
        <f>B78-B49</f>
        <v>11.199999999999996</v>
      </c>
      <c r="C23" s="88">
        <f>C78-C49</f>
        <v>8.7000000000000028</v>
      </c>
      <c r="D23" s="88">
        <f>D78-D49</f>
        <v>10.700000000000003</v>
      </c>
      <c r="E23" s="88">
        <f>E78-E49</f>
        <v>7.5</v>
      </c>
      <c r="F23" s="88"/>
      <c r="G23" s="88">
        <f t="shared" ref="G23:L23" si="12">G78-G49</f>
        <v>9.1000000000000014</v>
      </c>
      <c r="H23" s="88">
        <f t="shared" si="12"/>
        <v>8.5</v>
      </c>
      <c r="I23" s="88">
        <f t="shared" si="12"/>
        <v>4.5</v>
      </c>
      <c r="J23" s="88">
        <f t="shared" si="12"/>
        <v>4.3000000000000043</v>
      </c>
      <c r="K23" s="88">
        <f t="shared" si="12"/>
        <v>5.2000000000000028</v>
      </c>
      <c r="L23" s="88">
        <f t="shared" si="12"/>
        <v>6.7000000000000028</v>
      </c>
      <c r="M23" s="254">
        <f>(L23-B23)/10</f>
        <v>-0.44999999999999929</v>
      </c>
      <c r="N23" s="272"/>
      <c r="O23" s="675">
        <f t="shared" si="5"/>
        <v>7</v>
      </c>
      <c r="Q23" s="473" t="s">
        <v>88</v>
      </c>
      <c r="R23" s="385">
        <v>11.199999999999996</v>
      </c>
      <c r="S23" s="474">
        <v>-0.44999999999999929</v>
      </c>
    </row>
    <row r="24" spans="1:19" x14ac:dyDescent="0.2">
      <c r="A24" s="251" t="s">
        <v>40</v>
      </c>
      <c r="B24" s="88">
        <f t="shared" ref="B24:L24" si="13">B79-B50</f>
        <v>9.6000000000000014</v>
      </c>
      <c r="C24" s="88">
        <f t="shared" si="13"/>
        <v>8</v>
      </c>
      <c r="D24" s="88">
        <f t="shared" si="13"/>
        <v>11.100000000000001</v>
      </c>
      <c r="E24" s="88">
        <f t="shared" si="13"/>
        <v>11.299999999999997</v>
      </c>
      <c r="F24" s="88">
        <f t="shared" si="13"/>
        <v>6.5999999999999943</v>
      </c>
      <c r="G24" s="88">
        <f t="shared" si="13"/>
        <v>9.6000000000000014</v>
      </c>
      <c r="H24" s="88">
        <f t="shared" si="13"/>
        <v>9.3999999999999986</v>
      </c>
      <c r="I24" s="88">
        <f t="shared" si="13"/>
        <v>6.6000000000000014</v>
      </c>
      <c r="J24" s="88">
        <f t="shared" si="13"/>
        <v>6.3999999999999986</v>
      </c>
      <c r="K24" s="88">
        <f t="shared" si="13"/>
        <v>6.2999999999999972</v>
      </c>
      <c r="L24" s="88">
        <f t="shared" si="13"/>
        <v>5.7999999999999972</v>
      </c>
      <c r="M24" s="254">
        <f t="shared" ref="M24" si="14">(L24-B24)/10</f>
        <v>-0.38000000000000045</v>
      </c>
      <c r="N24" s="272"/>
      <c r="O24" s="675">
        <f t="shared" si="5"/>
        <v>10</v>
      </c>
      <c r="Q24" s="473" t="s">
        <v>40</v>
      </c>
      <c r="R24" s="385">
        <v>9.6000000000000014</v>
      </c>
      <c r="S24" s="474">
        <v>-0.38000000000000045</v>
      </c>
    </row>
    <row r="25" spans="1:19" x14ac:dyDescent="0.2">
      <c r="A25" s="267" t="s">
        <v>89</v>
      </c>
      <c r="B25" s="89"/>
      <c r="C25" s="89"/>
      <c r="D25" s="89"/>
      <c r="E25" s="89"/>
      <c r="F25" s="89">
        <f t="shared" ref="F25:K25" si="15">F80-F51</f>
        <v>14.800000000000004</v>
      </c>
      <c r="G25" s="89">
        <f t="shared" si="15"/>
        <v>13.900000000000006</v>
      </c>
      <c r="H25" s="89">
        <f t="shared" si="15"/>
        <v>14.100000000000001</v>
      </c>
      <c r="I25" s="89">
        <f t="shared" si="15"/>
        <v>13.899999999999999</v>
      </c>
      <c r="J25" s="89">
        <f t="shared" si="15"/>
        <v>14.799999999999997</v>
      </c>
      <c r="K25" s="89">
        <f t="shared" si="15"/>
        <v>14.899999999999999</v>
      </c>
      <c r="L25" s="89">
        <f>L80-L51</f>
        <v>15.600000000000001</v>
      </c>
      <c r="M25" s="470">
        <f>(L25-F25)/6</f>
        <v>0.13333333333333286</v>
      </c>
      <c r="N25" s="272"/>
      <c r="O25" s="675">
        <f t="shared" si="5"/>
        <v>14</v>
      </c>
      <c r="Q25" s="473" t="s">
        <v>89</v>
      </c>
      <c r="R25" s="385">
        <f>F25</f>
        <v>14.800000000000004</v>
      </c>
      <c r="S25" s="474">
        <v>0.13333333333333286</v>
      </c>
    </row>
    <row r="26" spans="1:19" x14ac:dyDescent="0.2">
      <c r="A26" s="251" t="s">
        <v>18</v>
      </c>
      <c r="B26" s="88">
        <f t="shared" ref="B26:L26" si="16">B81-B52</f>
        <v>6.7000000000000028</v>
      </c>
      <c r="C26" s="88">
        <f t="shared" si="16"/>
        <v>6.4000000000000057</v>
      </c>
      <c r="D26" s="88">
        <f t="shared" si="16"/>
        <v>6.3999999999999986</v>
      </c>
      <c r="E26" s="88">
        <f t="shared" si="16"/>
        <v>6.1999999999999957</v>
      </c>
      <c r="F26" s="88">
        <f t="shared" si="16"/>
        <v>6.3000000000000043</v>
      </c>
      <c r="G26" s="88">
        <f t="shared" si="16"/>
        <v>6.1000000000000014</v>
      </c>
      <c r="H26" s="88">
        <f t="shared" si="16"/>
        <v>6</v>
      </c>
      <c r="I26" s="88">
        <f t="shared" si="16"/>
        <v>5.7999999999999972</v>
      </c>
      <c r="J26" s="88">
        <f t="shared" si="16"/>
        <v>5.8000000000000043</v>
      </c>
      <c r="K26" s="88">
        <f t="shared" si="16"/>
        <v>6.2000000000000028</v>
      </c>
      <c r="L26" s="88">
        <f t="shared" si="16"/>
        <v>5.5</v>
      </c>
      <c r="M26" s="254">
        <f>(L26-B26)/10</f>
        <v>-0.12000000000000029</v>
      </c>
      <c r="N26" s="272"/>
      <c r="O26" s="675">
        <f t="shared" si="5"/>
        <v>9</v>
      </c>
      <c r="Q26" s="473" t="s">
        <v>18</v>
      </c>
      <c r="R26" s="385">
        <v>6.7000000000000028</v>
      </c>
      <c r="S26" s="474">
        <v>-0.12000000000000029</v>
      </c>
    </row>
    <row r="27" spans="1:19" x14ac:dyDescent="0.2">
      <c r="A27" s="251" t="s">
        <v>42</v>
      </c>
      <c r="B27" s="88">
        <f t="shared" ref="B27:L27" si="17">B82-B53</f>
        <v>4.0999999999999943</v>
      </c>
      <c r="C27" s="88">
        <f t="shared" si="17"/>
        <v>4.2999999999999972</v>
      </c>
      <c r="D27" s="88">
        <f t="shared" si="17"/>
        <v>4.1000000000000014</v>
      </c>
      <c r="E27" s="88">
        <f t="shared" si="17"/>
        <v>4.4000000000000057</v>
      </c>
      <c r="F27" s="88">
        <f t="shared" si="17"/>
        <v>4.2999999999999972</v>
      </c>
      <c r="G27" s="88">
        <f t="shared" si="17"/>
        <v>4.1000000000000014</v>
      </c>
      <c r="H27" s="88">
        <f t="shared" si="17"/>
        <v>4.8000000000000043</v>
      </c>
      <c r="I27" s="88">
        <f t="shared" si="17"/>
        <v>4.3999999999999986</v>
      </c>
      <c r="J27" s="88">
        <f t="shared" si="17"/>
        <v>4.3999999999999986</v>
      </c>
      <c r="K27" s="88">
        <f t="shared" si="17"/>
        <v>4.4000000000000057</v>
      </c>
      <c r="L27" s="469">
        <f t="shared" si="17"/>
        <v>4.5</v>
      </c>
      <c r="M27" s="254">
        <f>(L27-B27)/10</f>
        <v>4.000000000000057E-2</v>
      </c>
      <c r="N27" s="272"/>
      <c r="O27" s="675">
        <f t="shared" si="5"/>
        <v>6</v>
      </c>
      <c r="Q27" s="473" t="s">
        <v>42</v>
      </c>
      <c r="R27" s="385">
        <v>4.0999999999999943</v>
      </c>
      <c r="S27" s="474">
        <v>4.000000000000057E-2</v>
      </c>
    </row>
    <row r="28" spans="1:19" x14ac:dyDescent="0.2">
      <c r="A28" s="301" t="s">
        <v>435</v>
      </c>
      <c r="B28" s="453">
        <f>STDEV(B13:B27)</f>
        <v>5.2492077324279967</v>
      </c>
      <c r="C28" s="453">
        <f t="shared" ref="C28:M28" si="18">STDEV(C13:C27)</f>
        <v>4.5959138636863326</v>
      </c>
      <c r="D28" s="453">
        <f t="shared" si="18"/>
        <v>4.573142941526795</v>
      </c>
      <c r="E28" s="453">
        <f t="shared" si="18"/>
        <v>4.0741838887038915</v>
      </c>
      <c r="F28" s="453">
        <f t="shared" si="18"/>
        <v>4.4761332901031006</v>
      </c>
      <c r="G28" s="453">
        <f t="shared" si="18"/>
        <v>4.4651499529762857</v>
      </c>
      <c r="H28" s="453">
        <f t="shared" si="18"/>
        <v>3.5482622275086726</v>
      </c>
      <c r="I28" s="453">
        <f t="shared" si="18"/>
        <v>4.1372935358997429</v>
      </c>
      <c r="J28" s="453">
        <f t="shared" si="18"/>
        <v>3.4267531808750626</v>
      </c>
      <c r="K28" s="453">
        <f t="shared" si="18"/>
        <v>3.4887653283767186</v>
      </c>
      <c r="L28" s="453">
        <f t="shared" si="18"/>
        <v>3.8229272458775281</v>
      </c>
      <c r="M28" s="462">
        <f t="shared" si="18"/>
        <v>0.41694754906507109</v>
      </c>
      <c r="Q28" s="301" t="s">
        <v>433</v>
      </c>
      <c r="R28" s="452">
        <f>AVERAGE(R13:R27)</f>
        <v>9.3466666666666676</v>
      </c>
      <c r="S28" s="452">
        <f>AVERAGE(S13:S27)</f>
        <v>-0.27225925925925937</v>
      </c>
    </row>
    <row r="29" spans="1:19" x14ac:dyDescent="0.2">
      <c r="A29" s="301" t="s">
        <v>436</v>
      </c>
      <c r="B29" s="453">
        <f>B12-3*B28</f>
        <v>-6.3748959245567178</v>
      </c>
      <c r="C29" s="453">
        <f t="shared" ref="C29:M29" si="19">C12-3*C28</f>
        <v>-5.0210749243923303</v>
      </c>
      <c r="D29" s="453">
        <f t="shared" si="19"/>
        <v>-4.5694288245803811</v>
      </c>
      <c r="E29" s="453">
        <f t="shared" si="19"/>
        <v>-3.9533208968809035</v>
      </c>
      <c r="F29" s="453">
        <f t="shared" si="19"/>
        <v>-4.9207075626169949</v>
      </c>
      <c r="G29" s="453">
        <f t="shared" si="19"/>
        <v>-4.2569883204673165</v>
      </c>
      <c r="H29" s="453">
        <f t="shared" si="19"/>
        <v>-2.0090723968117317</v>
      </c>
      <c r="I29" s="453">
        <f t="shared" si="19"/>
        <v>-5.6333091791277985</v>
      </c>
      <c r="J29" s="453">
        <f t="shared" si="19"/>
        <v>-4.2374023997680457</v>
      </c>
      <c r="K29" s="453">
        <f t="shared" si="19"/>
        <v>-4.1734388422730122</v>
      </c>
      <c r="L29" s="453">
        <f t="shared" si="19"/>
        <v>-4.5437817376325844</v>
      </c>
      <c r="M29" s="462">
        <f t="shared" si="19"/>
        <v>-1.5231019064544726</v>
      </c>
      <c r="Q29" s="301" t="s">
        <v>435</v>
      </c>
      <c r="R29" s="453">
        <f>STDEV(R13:R27)</f>
        <v>5.110195225047204</v>
      </c>
      <c r="S29" s="453">
        <f>STDEV(S13:S27)</f>
        <v>0.41694754906507109</v>
      </c>
    </row>
    <row r="30" spans="1:19" x14ac:dyDescent="0.2">
      <c r="A30" s="301" t="s">
        <v>437</v>
      </c>
      <c r="B30" s="453">
        <f>B12+3*B28</f>
        <v>25.12035047001126</v>
      </c>
      <c r="C30" s="453">
        <f t="shared" ref="C30:M30" si="20">C12+3*C28</f>
        <v>22.554408257725665</v>
      </c>
      <c r="D30" s="453">
        <f t="shared" si="20"/>
        <v>22.869428824580389</v>
      </c>
      <c r="E30" s="453">
        <f t="shared" si="20"/>
        <v>20.491782435342444</v>
      </c>
      <c r="F30" s="453">
        <f t="shared" si="20"/>
        <v>21.936092178001608</v>
      </c>
      <c r="G30" s="453">
        <f t="shared" si="20"/>
        <v>22.533911397390398</v>
      </c>
      <c r="H30" s="453">
        <f t="shared" si="20"/>
        <v>19.280500968240304</v>
      </c>
      <c r="I30" s="453">
        <f t="shared" si="20"/>
        <v>19.190452036270656</v>
      </c>
      <c r="J30" s="453">
        <f t="shared" si="20"/>
        <v>16.323116685482333</v>
      </c>
      <c r="K30" s="453">
        <f t="shared" si="20"/>
        <v>16.7591531279873</v>
      </c>
      <c r="L30" s="453">
        <f t="shared" si="20"/>
        <v>18.393781737632583</v>
      </c>
      <c r="M30" s="462">
        <f t="shared" si="20"/>
        <v>0.97858338793595379</v>
      </c>
      <c r="Q30" s="301" t="s">
        <v>436</v>
      </c>
      <c r="R30" s="453">
        <f>R28-3*R29</f>
        <v>-5.9839190084749454</v>
      </c>
      <c r="S30" s="453">
        <f>S28-3*S29</f>
        <v>-1.5231019064544726</v>
      </c>
    </row>
    <row r="31" spans="1:19" x14ac:dyDescent="0.2">
      <c r="A31" s="412" t="s">
        <v>451</v>
      </c>
      <c r="B31" s="453">
        <f>MAX(B13:B27)</f>
        <v>20.799999999999997</v>
      </c>
      <c r="C31" s="453">
        <f t="shared" ref="C31:L31" si="21">MAX(C13:C27)</f>
        <v>17.799999999999997</v>
      </c>
      <c r="D31" s="453">
        <f t="shared" si="21"/>
        <v>17.300000000000004</v>
      </c>
      <c r="E31" s="453">
        <f t="shared" si="21"/>
        <v>14.399999999999999</v>
      </c>
      <c r="F31" s="453">
        <f t="shared" si="21"/>
        <v>14.800000000000004</v>
      </c>
      <c r="G31" s="453">
        <f t="shared" si="21"/>
        <v>16.200000000000003</v>
      </c>
      <c r="H31" s="453">
        <f t="shared" si="21"/>
        <v>14.199999999999996</v>
      </c>
      <c r="I31" s="453">
        <f t="shared" si="21"/>
        <v>16.399999999999999</v>
      </c>
      <c r="J31" s="453">
        <f t="shared" si="21"/>
        <v>14.799999999999997</v>
      </c>
      <c r="K31" s="453">
        <f t="shared" si="21"/>
        <v>14.899999999999999</v>
      </c>
      <c r="L31" s="453">
        <f t="shared" si="21"/>
        <v>15.600000000000001</v>
      </c>
      <c r="M31" s="462"/>
      <c r="Q31" s="301" t="s">
        <v>437</v>
      </c>
      <c r="R31" s="453">
        <f>R28+3*R29</f>
        <v>24.677252341808281</v>
      </c>
      <c r="S31" s="453">
        <f>S28+3*S29</f>
        <v>0.97858338793595379</v>
      </c>
    </row>
    <row r="32" spans="1:19" x14ac:dyDescent="0.2">
      <c r="B32" s="264"/>
      <c r="C32" s="264"/>
      <c r="D32" s="264"/>
      <c r="E32" s="264"/>
      <c r="F32" s="264"/>
      <c r="G32" s="264"/>
      <c r="H32" s="264"/>
      <c r="I32" s="264"/>
      <c r="J32" s="264"/>
      <c r="K32" s="264"/>
      <c r="L32" s="264"/>
      <c r="N32" s="254"/>
    </row>
    <row r="33" spans="1:12" x14ac:dyDescent="0.2">
      <c r="A33" s="248" t="s">
        <v>50</v>
      </c>
      <c r="B33" s="248" t="s">
        <v>104</v>
      </c>
    </row>
    <row r="34" spans="1:12" x14ac:dyDescent="0.2">
      <c r="A34" s="248" t="s">
        <v>51</v>
      </c>
      <c r="B34" s="248" t="s">
        <v>354</v>
      </c>
    </row>
    <row r="35" spans="1:12" x14ac:dyDescent="0.2">
      <c r="A35" s="248" t="s">
        <v>351</v>
      </c>
      <c r="B35" s="248" t="s">
        <v>352</v>
      </c>
    </row>
    <row r="36" spans="1:12" x14ac:dyDescent="0.2">
      <c r="A36" s="248" t="s">
        <v>53</v>
      </c>
      <c r="B36" s="248" t="s">
        <v>1</v>
      </c>
    </row>
    <row r="38" spans="1:12" x14ac:dyDescent="0.2">
      <c r="A38" s="251" t="s">
        <v>55</v>
      </c>
      <c r="B38" s="251" t="s">
        <v>71</v>
      </c>
      <c r="C38" s="251" t="s">
        <v>72</v>
      </c>
      <c r="D38" s="251" t="s">
        <v>73</v>
      </c>
      <c r="E38" s="251" t="s">
        <v>74</v>
      </c>
      <c r="F38" s="251" t="s">
        <v>75</v>
      </c>
      <c r="G38" s="251" t="s">
        <v>76</v>
      </c>
      <c r="H38" s="251" t="s">
        <v>77</v>
      </c>
      <c r="I38" s="251" t="s">
        <v>20</v>
      </c>
      <c r="J38" s="251" t="s">
        <v>9</v>
      </c>
      <c r="K38" s="251" t="s">
        <v>4</v>
      </c>
      <c r="L38" s="251" t="s">
        <v>7</v>
      </c>
    </row>
    <row r="39" spans="1:12" x14ac:dyDescent="0.2">
      <c r="A39" s="251" t="s">
        <v>82</v>
      </c>
      <c r="B39" s="88">
        <v>38.299999999999997</v>
      </c>
      <c r="C39" s="88">
        <v>38.5</v>
      </c>
      <c r="D39" s="88">
        <v>38.5</v>
      </c>
      <c r="E39" s="88">
        <v>39.4</v>
      </c>
      <c r="F39" s="88">
        <v>38.799999999999997</v>
      </c>
      <c r="G39" s="88">
        <v>38.1</v>
      </c>
      <c r="H39" s="88">
        <v>40.799999999999997</v>
      </c>
      <c r="I39" s="88">
        <v>45.1</v>
      </c>
      <c r="J39" s="88">
        <v>45.2</v>
      </c>
      <c r="K39" s="88">
        <v>45.1</v>
      </c>
      <c r="L39" s="88">
        <v>45.7</v>
      </c>
    </row>
    <row r="40" spans="1:12" x14ac:dyDescent="0.2">
      <c r="A40" s="251" t="s">
        <v>16</v>
      </c>
      <c r="B40" s="88">
        <v>48.8</v>
      </c>
      <c r="C40" s="88">
        <v>49.6</v>
      </c>
      <c r="D40" s="88">
        <v>49.4</v>
      </c>
      <c r="E40" s="88">
        <v>49.6</v>
      </c>
      <c r="F40" s="88">
        <v>50.2</v>
      </c>
      <c r="G40" s="88">
        <v>50.5</v>
      </c>
      <c r="H40" s="88">
        <v>50.7</v>
      </c>
      <c r="I40" s="88">
        <v>50.9</v>
      </c>
      <c r="J40" s="88">
        <v>51.1</v>
      </c>
      <c r="K40" s="88">
        <v>51.2</v>
      </c>
      <c r="L40" s="252" t="s">
        <v>80</v>
      </c>
    </row>
    <row r="41" spans="1:12" x14ac:dyDescent="0.2">
      <c r="A41" s="251" t="s">
        <v>17</v>
      </c>
      <c r="B41" s="88">
        <v>32</v>
      </c>
      <c r="C41" s="88">
        <v>35</v>
      </c>
      <c r="D41" s="88">
        <v>36.299999999999997</v>
      </c>
      <c r="E41" s="88">
        <v>38.4</v>
      </c>
      <c r="F41" s="88">
        <v>38.200000000000003</v>
      </c>
      <c r="G41" s="88">
        <v>37</v>
      </c>
      <c r="H41" s="88">
        <v>39.200000000000003</v>
      </c>
      <c r="I41" s="88">
        <v>36.1</v>
      </c>
      <c r="J41" s="88">
        <v>43.4</v>
      </c>
      <c r="K41" s="88">
        <v>43.4</v>
      </c>
      <c r="L41" s="252" t="s">
        <v>80</v>
      </c>
    </row>
    <row r="42" spans="1:12" x14ac:dyDescent="0.2">
      <c r="A42" s="251" t="s">
        <v>22</v>
      </c>
      <c r="B42" s="252" t="s">
        <v>80</v>
      </c>
      <c r="C42" s="252" t="s">
        <v>80</v>
      </c>
      <c r="D42" s="252" t="s">
        <v>80</v>
      </c>
      <c r="E42" s="252" t="s">
        <v>80</v>
      </c>
      <c r="F42" s="252" t="s">
        <v>80</v>
      </c>
      <c r="G42" s="252" t="s">
        <v>80</v>
      </c>
      <c r="H42" s="88">
        <v>51.6</v>
      </c>
      <c r="I42" s="88">
        <v>53.9</v>
      </c>
      <c r="J42" s="88">
        <v>53.4</v>
      </c>
      <c r="K42" s="88">
        <v>53.4</v>
      </c>
      <c r="L42" s="88">
        <v>53.2</v>
      </c>
    </row>
    <row r="43" spans="1:12" x14ac:dyDescent="0.2">
      <c r="A43" s="251" t="s">
        <v>85</v>
      </c>
      <c r="B43" s="88">
        <v>45.5</v>
      </c>
      <c r="C43" s="88">
        <v>46.1</v>
      </c>
      <c r="D43" s="88">
        <v>47.4</v>
      </c>
      <c r="E43" s="88">
        <v>47.3</v>
      </c>
      <c r="F43" s="88">
        <v>47.7</v>
      </c>
      <c r="G43" s="88">
        <v>47.4</v>
      </c>
      <c r="H43" s="88">
        <v>47.8</v>
      </c>
      <c r="I43" s="88">
        <v>49.6</v>
      </c>
      <c r="J43" s="88">
        <v>49.2</v>
      </c>
      <c r="K43" s="88">
        <v>50.3</v>
      </c>
      <c r="L43" s="88">
        <v>50.2</v>
      </c>
    </row>
    <row r="44" spans="1:12" x14ac:dyDescent="0.2">
      <c r="A44" s="251" t="s">
        <v>27</v>
      </c>
      <c r="B44" s="88">
        <v>52.6</v>
      </c>
      <c r="C44" s="88">
        <v>52.8</v>
      </c>
      <c r="D44" s="88">
        <v>52.9</v>
      </c>
      <c r="E44" s="88">
        <v>53.3</v>
      </c>
      <c r="F44" s="88">
        <v>53.6</v>
      </c>
      <c r="G44" s="88">
        <v>53.6</v>
      </c>
      <c r="H44" s="88">
        <v>53.6</v>
      </c>
      <c r="I44" s="88">
        <v>54.9</v>
      </c>
      <c r="J44" s="88">
        <v>54.7</v>
      </c>
      <c r="K44" s="88">
        <v>55.1</v>
      </c>
      <c r="L44" s="88">
        <v>54.9</v>
      </c>
    </row>
    <row r="45" spans="1:12" x14ac:dyDescent="0.2">
      <c r="A45" s="251" t="s">
        <v>23</v>
      </c>
      <c r="B45" s="88">
        <v>37.6</v>
      </c>
      <c r="C45" s="88">
        <v>38.700000000000003</v>
      </c>
      <c r="D45" s="88">
        <v>38.799999999999997</v>
      </c>
      <c r="E45" s="88">
        <v>38.9</v>
      </c>
      <c r="F45" s="88">
        <v>39.6</v>
      </c>
      <c r="G45" s="88">
        <v>40.299999999999997</v>
      </c>
      <c r="H45" s="88">
        <v>41</v>
      </c>
      <c r="I45" s="88">
        <v>43.9</v>
      </c>
      <c r="J45" s="88">
        <v>44.2</v>
      </c>
      <c r="K45" s="88">
        <v>43</v>
      </c>
      <c r="L45" s="88">
        <v>43</v>
      </c>
    </row>
    <row r="46" spans="1:12" x14ac:dyDescent="0.2">
      <c r="A46" s="251" t="s">
        <v>87</v>
      </c>
      <c r="B46" s="88">
        <v>53</v>
      </c>
      <c r="C46" s="88">
        <v>52.8</v>
      </c>
      <c r="D46" s="88">
        <v>53.1</v>
      </c>
      <c r="E46" s="88">
        <v>54.4</v>
      </c>
      <c r="F46" s="88">
        <v>53.4</v>
      </c>
      <c r="G46" s="252" t="s">
        <v>80</v>
      </c>
      <c r="H46" s="252" t="s">
        <v>80</v>
      </c>
      <c r="I46" s="252" t="s">
        <v>80</v>
      </c>
      <c r="J46" s="252" t="s">
        <v>80</v>
      </c>
      <c r="K46" s="252" t="s">
        <v>80</v>
      </c>
      <c r="L46" s="252" t="s">
        <v>80</v>
      </c>
    </row>
    <row r="47" spans="1:12" x14ac:dyDescent="0.2">
      <c r="A47" s="251" t="s">
        <v>37</v>
      </c>
      <c r="B47" s="252" t="s">
        <v>80</v>
      </c>
      <c r="C47" s="88">
        <v>40.799999999999997</v>
      </c>
      <c r="D47" s="88">
        <v>41</v>
      </c>
      <c r="E47" s="88">
        <v>41.6</v>
      </c>
      <c r="F47" s="88">
        <v>42</v>
      </c>
      <c r="G47" s="88">
        <v>41.9</v>
      </c>
      <c r="H47" s="88">
        <v>42.2</v>
      </c>
      <c r="I47" s="88">
        <v>45.1</v>
      </c>
      <c r="J47" s="88">
        <v>45.5</v>
      </c>
      <c r="K47" s="88">
        <v>44.7</v>
      </c>
      <c r="L47" s="88">
        <v>43.7</v>
      </c>
    </row>
    <row r="48" spans="1:12" x14ac:dyDescent="0.2">
      <c r="A48" s="251" t="s">
        <v>38</v>
      </c>
      <c r="B48" s="252" t="s">
        <v>80</v>
      </c>
      <c r="C48" s="252" t="s">
        <v>80</v>
      </c>
      <c r="D48" s="252" t="s">
        <v>80</v>
      </c>
      <c r="E48" s="88">
        <v>52</v>
      </c>
      <c r="F48" s="88">
        <v>52.3</v>
      </c>
      <c r="G48" s="88">
        <v>52.3</v>
      </c>
      <c r="H48" s="88">
        <v>52.3</v>
      </c>
      <c r="I48" s="88">
        <v>53.2</v>
      </c>
      <c r="J48" s="88">
        <v>53.5</v>
      </c>
      <c r="K48" s="88">
        <v>53.1</v>
      </c>
      <c r="L48" s="88">
        <v>53.4</v>
      </c>
    </row>
    <row r="49" spans="1:22" x14ac:dyDescent="0.2">
      <c r="A49" s="251" t="s">
        <v>88</v>
      </c>
      <c r="B49" s="88">
        <v>39.6</v>
      </c>
      <c r="C49" s="88">
        <v>39.799999999999997</v>
      </c>
      <c r="D49" s="88">
        <v>40.5</v>
      </c>
      <c r="E49" s="88">
        <v>41.1</v>
      </c>
      <c r="F49" s="252" t="s">
        <v>80</v>
      </c>
      <c r="G49" s="88">
        <v>42</v>
      </c>
      <c r="H49" s="88">
        <v>42.7</v>
      </c>
      <c r="I49" s="88">
        <v>45.7</v>
      </c>
      <c r="J49" s="88">
        <v>45.4</v>
      </c>
      <c r="K49" s="88">
        <v>44</v>
      </c>
      <c r="L49" s="88">
        <v>44.5</v>
      </c>
    </row>
    <row r="50" spans="1:22" x14ac:dyDescent="0.2">
      <c r="A50" s="251" t="s">
        <v>40</v>
      </c>
      <c r="B50" s="88">
        <v>45.4</v>
      </c>
      <c r="C50" s="88">
        <v>47</v>
      </c>
      <c r="D50" s="88">
        <v>44.8</v>
      </c>
      <c r="E50" s="88">
        <v>45.2</v>
      </c>
      <c r="F50" s="88">
        <v>49.2</v>
      </c>
      <c r="G50" s="88">
        <v>46.9</v>
      </c>
      <c r="H50" s="88">
        <v>47.4</v>
      </c>
      <c r="I50" s="88">
        <v>50.3</v>
      </c>
      <c r="J50" s="88">
        <v>49.9</v>
      </c>
      <c r="K50" s="88">
        <v>50.5</v>
      </c>
      <c r="L50" s="88">
        <v>50.6</v>
      </c>
    </row>
    <row r="51" spans="1:22" x14ac:dyDescent="0.2">
      <c r="A51" s="251" t="s">
        <v>89</v>
      </c>
      <c r="B51" s="252" t="s">
        <v>80</v>
      </c>
      <c r="C51" s="252" t="s">
        <v>80</v>
      </c>
      <c r="D51" s="252" t="s">
        <v>80</v>
      </c>
      <c r="E51" s="252" t="s">
        <v>80</v>
      </c>
      <c r="F51" s="88">
        <v>38.4</v>
      </c>
      <c r="G51" s="88">
        <v>39.299999999999997</v>
      </c>
      <c r="H51" s="88">
        <v>39.4</v>
      </c>
      <c r="I51" s="88">
        <v>39.700000000000003</v>
      </c>
      <c r="J51" s="88">
        <v>39</v>
      </c>
      <c r="K51" s="88">
        <v>39.6</v>
      </c>
      <c r="L51" s="88">
        <v>38.5</v>
      </c>
    </row>
    <row r="52" spans="1:22" x14ac:dyDescent="0.2">
      <c r="A52" s="251" t="s">
        <v>18</v>
      </c>
      <c r="B52" s="88">
        <v>48.5</v>
      </c>
      <c r="C52" s="88">
        <v>49.3</v>
      </c>
      <c r="D52" s="88">
        <v>49.2</v>
      </c>
      <c r="E52" s="88">
        <v>49.7</v>
      </c>
      <c r="F52" s="88">
        <v>49.9</v>
      </c>
      <c r="G52" s="88">
        <v>50.3</v>
      </c>
      <c r="H52" s="88">
        <v>50.5</v>
      </c>
      <c r="I52" s="88">
        <v>51</v>
      </c>
      <c r="J52" s="88">
        <v>51.3</v>
      </c>
      <c r="K52" s="88">
        <v>50.9</v>
      </c>
      <c r="L52" s="88">
        <v>51.6</v>
      </c>
    </row>
    <row r="53" spans="1:22" x14ac:dyDescent="0.2">
      <c r="A53" s="251" t="s">
        <v>42</v>
      </c>
      <c r="B53" s="88">
        <v>52.7</v>
      </c>
      <c r="C53" s="88">
        <v>52.6</v>
      </c>
      <c r="D53" s="88">
        <v>53.1</v>
      </c>
      <c r="E53" s="88">
        <v>52.8</v>
      </c>
      <c r="F53" s="88">
        <v>53.2</v>
      </c>
      <c r="G53" s="88">
        <v>53.3</v>
      </c>
      <c r="H53" s="88">
        <v>52.9</v>
      </c>
      <c r="I53" s="88">
        <v>53.7</v>
      </c>
      <c r="J53" s="88">
        <v>53.6</v>
      </c>
      <c r="K53" s="88">
        <v>53.8</v>
      </c>
      <c r="L53" s="88">
        <v>53.9</v>
      </c>
    </row>
    <row r="54" spans="1:22" x14ac:dyDescent="0.2">
      <c r="A54" s="251" t="s">
        <v>36</v>
      </c>
      <c r="B54" s="88">
        <v>51.2</v>
      </c>
      <c r="C54" s="88">
        <v>51.3</v>
      </c>
      <c r="D54" s="88">
        <v>51.4</v>
      </c>
      <c r="E54" s="88">
        <v>51.1</v>
      </c>
      <c r="F54" s="88">
        <v>51.5</v>
      </c>
      <c r="G54" s="88">
        <v>51.9</v>
      </c>
      <c r="H54" s="88">
        <v>52.3</v>
      </c>
      <c r="I54" s="88">
        <v>52.7</v>
      </c>
      <c r="J54" s="88">
        <v>52.9</v>
      </c>
      <c r="K54" s="88">
        <v>52.8</v>
      </c>
      <c r="L54" s="88">
        <v>53.5</v>
      </c>
    </row>
    <row r="55" spans="1:22" x14ac:dyDescent="0.2">
      <c r="A55" s="251" t="s">
        <v>91</v>
      </c>
      <c r="B55" s="88">
        <v>46.3</v>
      </c>
      <c r="C55" s="88">
        <v>47.1</v>
      </c>
      <c r="D55" s="88">
        <v>46.9</v>
      </c>
      <c r="E55" s="88">
        <v>46.4</v>
      </c>
      <c r="F55" s="88">
        <v>46</v>
      </c>
      <c r="G55" s="88">
        <v>46.2</v>
      </c>
      <c r="H55" s="88">
        <v>46.7</v>
      </c>
      <c r="I55" s="88">
        <v>46.8</v>
      </c>
      <c r="J55" s="88">
        <v>47.7</v>
      </c>
      <c r="K55" s="88">
        <v>48.9</v>
      </c>
      <c r="L55" s="252" t="s">
        <v>80</v>
      </c>
    </row>
    <row r="56" spans="1:22" x14ac:dyDescent="0.2">
      <c r="A56" s="251" t="s">
        <v>92</v>
      </c>
      <c r="B56" s="252" t="s">
        <v>80</v>
      </c>
      <c r="C56" s="252" t="s">
        <v>80</v>
      </c>
      <c r="D56" s="252" t="s">
        <v>80</v>
      </c>
      <c r="E56" s="252" t="s">
        <v>80</v>
      </c>
      <c r="F56" s="252" t="s">
        <v>80</v>
      </c>
      <c r="G56" s="252" t="s">
        <v>80</v>
      </c>
      <c r="H56" s="252" t="s">
        <v>80</v>
      </c>
      <c r="I56" s="88">
        <v>47.1</v>
      </c>
      <c r="J56" s="88">
        <v>46.6</v>
      </c>
      <c r="K56" s="88">
        <v>47.3</v>
      </c>
      <c r="L56" s="88">
        <v>47.6</v>
      </c>
    </row>
    <row r="57" spans="1:22" x14ac:dyDescent="0.2">
      <c r="A57" s="251" t="s">
        <v>44</v>
      </c>
      <c r="B57" s="252" t="s">
        <v>80</v>
      </c>
      <c r="C57" s="252" t="s">
        <v>80</v>
      </c>
      <c r="D57" s="252" t="s">
        <v>80</v>
      </c>
      <c r="E57" s="88">
        <v>50.5</v>
      </c>
      <c r="F57" s="88">
        <v>50.6</v>
      </c>
      <c r="G57" s="88">
        <v>50.9</v>
      </c>
      <c r="H57" s="252" t="s">
        <v>80</v>
      </c>
      <c r="I57" s="252" t="s">
        <v>80</v>
      </c>
      <c r="J57" s="88">
        <v>51.3</v>
      </c>
      <c r="K57" s="88">
        <v>51.2</v>
      </c>
      <c r="L57" s="88">
        <v>51.4</v>
      </c>
    </row>
    <row r="59" spans="1:22" x14ac:dyDescent="0.2">
      <c r="A59" s="248" t="s">
        <v>93</v>
      </c>
      <c r="N59" s="149" t="s">
        <v>404</v>
      </c>
      <c r="O59" s="149"/>
      <c r="P59" s="149"/>
      <c r="Q59" s="149"/>
      <c r="R59" s="149"/>
      <c r="S59" s="149"/>
      <c r="T59" s="149"/>
      <c r="U59" s="149"/>
      <c r="V59" s="149"/>
    </row>
    <row r="60" spans="1:22" ht="12" thickBot="1" x14ac:dyDescent="0.25">
      <c r="A60" s="248" t="s">
        <v>80</v>
      </c>
      <c r="B60" s="248" t="s">
        <v>94</v>
      </c>
      <c r="N60" s="149"/>
      <c r="O60" s="149"/>
      <c r="P60" s="149"/>
      <c r="Q60" s="149"/>
      <c r="R60" s="149"/>
      <c r="S60" s="149"/>
      <c r="T60" s="149"/>
      <c r="U60" s="149"/>
      <c r="V60" s="149"/>
    </row>
    <row r="61" spans="1:22" x14ac:dyDescent="0.2">
      <c r="N61" s="352" t="s">
        <v>405</v>
      </c>
      <c r="O61" s="352"/>
      <c r="P61" s="149"/>
      <c r="Q61" s="149"/>
      <c r="R61" s="149"/>
      <c r="S61" s="149"/>
      <c r="T61" s="149"/>
      <c r="U61" s="149"/>
      <c r="V61" s="149"/>
    </row>
    <row r="62" spans="1:22" x14ac:dyDescent="0.2">
      <c r="A62" s="248" t="s">
        <v>50</v>
      </c>
      <c r="B62" s="248" t="s">
        <v>104</v>
      </c>
      <c r="N62" s="353" t="s">
        <v>406</v>
      </c>
      <c r="O62" s="353">
        <v>0.68022652823995189</v>
      </c>
      <c r="P62" s="149"/>
      <c r="Q62" s="149"/>
      <c r="R62" s="149"/>
      <c r="S62" s="149"/>
      <c r="T62" s="149"/>
      <c r="U62" s="149"/>
      <c r="V62" s="149"/>
    </row>
    <row r="63" spans="1:22" x14ac:dyDescent="0.2">
      <c r="A63" s="248" t="s">
        <v>51</v>
      </c>
      <c r="B63" s="248" t="s">
        <v>354</v>
      </c>
      <c r="N63" s="353" t="s">
        <v>407</v>
      </c>
      <c r="O63" s="353">
        <v>0.46270812972137809</v>
      </c>
      <c r="P63" s="149"/>
      <c r="Q63" s="149"/>
      <c r="R63" s="149"/>
      <c r="S63" s="149"/>
      <c r="T63" s="149"/>
      <c r="U63" s="149"/>
      <c r="V63" s="149"/>
    </row>
    <row r="64" spans="1:22" x14ac:dyDescent="0.2">
      <c r="A64" s="248" t="s">
        <v>351</v>
      </c>
      <c r="B64" s="248" t="s">
        <v>355</v>
      </c>
      <c r="N64" s="353" t="s">
        <v>408</v>
      </c>
      <c r="O64" s="353">
        <v>0.42137798585379177</v>
      </c>
      <c r="P64" s="149"/>
      <c r="Q64" s="149"/>
      <c r="R64" s="149"/>
      <c r="S64" s="149"/>
      <c r="T64" s="149"/>
      <c r="U64" s="149"/>
      <c r="V64" s="149"/>
    </row>
    <row r="65" spans="1:22" x14ac:dyDescent="0.2">
      <c r="A65" s="248" t="s">
        <v>53</v>
      </c>
      <c r="B65" s="248" t="s">
        <v>1</v>
      </c>
      <c r="N65" s="353" t="s">
        <v>409</v>
      </c>
      <c r="O65" s="353">
        <v>0.31716035963246825</v>
      </c>
      <c r="P65" s="149"/>
      <c r="Q65" s="149"/>
      <c r="R65" s="149"/>
      <c r="S65" s="149"/>
      <c r="T65" s="149"/>
      <c r="U65" s="149"/>
      <c r="V65" s="149"/>
    </row>
    <row r="66" spans="1:22" ht="12" thickBot="1" x14ac:dyDescent="0.25">
      <c r="N66" s="354" t="s">
        <v>410</v>
      </c>
      <c r="O66" s="354">
        <v>15</v>
      </c>
      <c r="P66" s="149"/>
      <c r="Q66" s="149"/>
      <c r="R66" s="149"/>
      <c r="S66" s="149"/>
      <c r="T66" s="149"/>
      <c r="U66" s="149"/>
      <c r="V66" s="149"/>
    </row>
    <row r="67" spans="1:22" x14ac:dyDescent="0.2">
      <c r="A67" s="251" t="s">
        <v>55</v>
      </c>
      <c r="B67" s="251" t="s">
        <v>71</v>
      </c>
      <c r="C67" s="251" t="s">
        <v>72</v>
      </c>
      <c r="D67" s="251" t="s">
        <v>73</v>
      </c>
      <c r="E67" s="251" t="s">
        <v>74</v>
      </c>
      <c r="F67" s="251" t="s">
        <v>75</v>
      </c>
      <c r="G67" s="251" t="s">
        <v>76</v>
      </c>
      <c r="H67" s="251" t="s">
        <v>77</v>
      </c>
      <c r="I67" s="251" t="s">
        <v>20</v>
      </c>
      <c r="J67" s="251" t="s">
        <v>9</v>
      </c>
      <c r="K67" s="251" t="s">
        <v>4</v>
      </c>
      <c r="L67" s="251" t="s">
        <v>7</v>
      </c>
      <c r="N67" s="149"/>
      <c r="O67" s="149"/>
      <c r="P67" s="149"/>
      <c r="Q67" s="149"/>
      <c r="R67" s="149"/>
      <c r="S67" s="149"/>
      <c r="T67" s="149"/>
      <c r="U67" s="149"/>
      <c r="V67" s="149"/>
    </row>
    <row r="68" spans="1:22" ht="12" thickBot="1" x14ac:dyDescent="0.25">
      <c r="A68" s="251" t="s">
        <v>82</v>
      </c>
      <c r="B68" s="88">
        <v>52.2</v>
      </c>
      <c r="C68" s="88">
        <v>52.3</v>
      </c>
      <c r="D68" s="88">
        <v>52.7</v>
      </c>
      <c r="E68" s="88">
        <v>52.5</v>
      </c>
      <c r="F68" s="88">
        <v>52.9</v>
      </c>
      <c r="G68" s="88">
        <v>53.3</v>
      </c>
      <c r="H68" s="88">
        <v>52</v>
      </c>
      <c r="I68" s="88">
        <v>50.5</v>
      </c>
      <c r="J68" s="88">
        <v>50</v>
      </c>
      <c r="K68" s="88">
        <v>49.4</v>
      </c>
      <c r="L68" s="88">
        <v>50.7</v>
      </c>
      <c r="N68" s="149" t="s">
        <v>411</v>
      </c>
      <c r="O68" s="149"/>
      <c r="P68" s="149"/>
      <c r="Q68" s="149"/>
      <c r="R68" s="149"/>
      <c r="S68" s="149"/>
      <c r="T68" s="149"/>
      <c r="U68" s="149"/>
      <c r="V68" s="149"/>
    </row>
    <row r="69" spans="1:22" x14ac:dyDescent="0.2">
      <c r="A69" s="251" t="s">
        <v>16</v>
      </c>
      <c r="B69" s="88">
        <v>54.9</v>
      </c>
      <c r="C69" s="88">
        <v>55</v>
      </c>
      <c r="D69" s="88">
        <v>55.1</v>
      </c>
      <c r="E69" s="88">
        <v>55.5</v>
      </c>
      <c r="F69" s="88">
        <v>55.9</v>
      </c>
      <c r="G69" s="88">
        <v>56.1</v>
      </c>
      <c r="H69" s="88">
        <v>56.5</v>
      </c>
      <c r="I69" s="88">
        <v>56.9</v>
      </c>
      <c r="J69" s="88">
        <v>56.9</v>
      </c>
      <c r="K69" s="88">
        <v>57.1</v>
      </c>
      <c r="L69" s="252" t="s">
        <v>80</v>
      </c>
      <c r="N69" s="355"/>
      <c r="O69" s="355" t="s">
        <v>415</v>
      </c>
      <c r="P69" s="355" t="s">
        <v>416</v>
      </c>
      <c r="Q69" s="355" t="s">
        <v>417</v>
      </c>
      <c r="R69" s="355" t="s">
        <v>418</v>
      </c>
      <c r="S69" s="355" t="s">
        <v>419</v>
      </c>
      <c r="T69" s="149"/>
      <c r="U69" s="149"/>
      <c r="V69" s="149"/>
    </row>
    <row r="70" spans="1:22" x14ac:dyDescent="0.2">
      <c r="A70" s="251" t="s">
        <v>17</v>
      </c>
      <c r="B70" s="88">
        <v>52.8</v>
      </c>
      <c r="C70" s="88">
        <v>52.8</v>
      </c>
      <c r="D70" s="88">
        <v>53.6</v>
      </c>
      <c r="E70" s="88">
        <v>52.8</v>
      </c>
      <c r="F70" s="88">
        <v>52.9</v>
      </c>
      <c r="G70" s="88">
        <v>53.2</v>
      </c>
      <c r="H70" s="88">
        <v>53.4</v>
      </c>
      <c r="I70" s="88">
        <v>52.5</v>
      </c>
      <c r="J70" s="88">
        <v>52.4</v>
      </c>
      <c r="K70" s="88">
        <v>52.4</v>
      </c>
      <c r="L70" s="252" t="s">
        <v>80</v>
      </c>
      <c r="N70" s="353" t="s">
        <v>412</v>
      </c>
      <c r="O70" s="353">
        <v>1</v>
      </c>
      <c r="P70" s="353">
        <v>1.1261546030106224</v>
      </c>
      <c r="Q70" s="353">
        <v>1.1261546030106224</v>
      </c>
      <c r="R70" s="353">
        <v>11.195415414081415</v>
      </c>
      <c r="S70" s="353">
        <v>5.2614714385665886E-3</v>
      </c>
      <c r="T70" s="149"/>
      <c r="U70" s="149"/>
      <c r="V70" s="149"/>
    </row>
    <row r="71" spans="1:22" x14ac:dyDescent="0.2">
      <c r="A71" s="251" t="s">
        <v>22</v>
      </c>
      <c r="B71" s="252" t="s">
        <v>80</v>
      </c>
      <c r="C71" s="252" t="s">
        <v>80</v>
      </c>
      <c r="D71" s="252" t="s">
        <v>80</v>
      </c>
      <c r="E71" s="252" t="s">
        <v>80</v>
      </c>
      <c r="F71" s="252" t="s">
        <v>80</v>
      </c>
      <c r="G71" s="252" t="s">
        <v>80</v>
      </c>
      <c r="H71" s="88">
        <v>58.1</v>
      </c>
      <c r="I71" s="88">
        <v>57</v>
      </c>
      <c r="J71" s="88">
        <v>56.7</v>
      </c>
      <c r="K71" s="88">
        <v>57</v>
      </c>
      <c r="L71" s="88">
        <v>57.3</v>
      </c>
      <c r="N71" s="353" t="s">
        <v>413</v>
      </c>
      <c r="O71" s="353">
        <v>13</v>
      </c>
      <c r="P71" s="353">
        <v>1.3076790183885558</v>
      </c>
      <c r="Q71" s="353">
        <v>0.1005906937221966</v>
      </c>
      <c r="R71" s="353"/>
      <c r="S71" s="353"/>
      <c r="T71" s="149"/>
      <c r="U71" s="149"/>
      <c r="V71" s="149"/>
    </row>
    <row r="72" spans="1:22" ht="12" thickBot="1" x14ac:dyDescent="0.25">
      <c r="A72" s="251" t="s">
        <v>85</v>
      </c>
      <c r="B72" s="88">
        <v>53.2</v>
      </c>
      <c r="C72" s="88">
        <v>52.6</v>
      </c>
      <c r="D72" s="88">
        <v>53.1</v>
      </c>
      <c r="E72" s="88">
        <v>53.8</v>
      </c>
      <c r="F72" s="88">
        <v>53.8</v>
      </c>
      <c r="G72" s="88">
        <v>53.1</v>
      </c>
      <c r="H72" s="88">
        <v>53.5</v>
      </c>
      <c r="I72" s="88">
        <v>53.2</v>
      </c>
      <c r="J72" s="88">
        <v>52.9</v>
      </c>
      <c r="K72" s="88">
        <v>53.2</v>
      </c>
      <c r="L72" s="88">
        <v>54.7</v>
      </c>
      <c r="N72" s="354" t="s">
        <v>0</v>
      </c>
      <c r="O72" s="354">
        <v>14</v>
      </c>
      <c r="P72" s="354">
        <v>2.4338336213991782</v>
      </c>
      <c r="Q72" s="354"/>
      <c r="R72" s="354"/>
      <c r="S72" s="354"/>
      <c r="T72" s="149"/>
      <c r="U72" s="149"/>
      <c r="V72" s="149"/>
    </row>
    <row r="73" spans="1:22" ht="12" thickBot="1" x14ac:dyDescent="0.25">
      <c r="A73" s="251" t="s">
        <v>27</v>
      </c>
      <c r="B73" s="88">
        <v>58</v>
      </c>
      <c r="C73" s="88">
        <v>58</v>
      </c>
      <c r="D73" s="88">
        <v>58.2</v>
      </c>
      <c r="E73" s="88">
        <v>58.5</v>
      </c>
      <c r="F73" s="88">
        <v>57.4</v>
      </c>
      <c r="G73" s="88">
        <v>57.6</v>
      </c>
      <c r="H73" s="88">
        <v>58.5</v>
      </c>
      <c r="I73" s="88">
        <v>57.7</v>
      </c>
      <c r="J73" s="88">
        <v>56.9</v>
      </c>
      <c r="K73" s="88">
        <v>57.7</v>
      </c>
      <c r="L73" s="88">
        <v>58.8</v>
      </c>
      <c r="N73" s="149"/>
      <c r="O73" s="149"/>
      <c r="P73" s="149"/>
      <c r="Q73" s="149"/>
      <c r="R73" s="149"/>
      <c r="S73" s="149"/>
      <c r="T73" s="149"/>
      <c r="U73" s="149"/>
      <c r="V73" s="149"/>
    </row>
    <row r="74" spans="1:22" x14ac:dyDescent="0.2">
      <c r="A74" s="251" t="s">
        <v>23</v>
      </c>
      <c r="B74" s="88">
        <v>51.7</v>
      </c>
      <c r="C74" s="88">
        <v>52</v>
      </c>
      <c r="D74" s="88">
        <v>52</v>
      </c>
      <c r="E74" s="88">
        <v>52.3</v>
      </c>
      <c r="F74" s="88">
        <v>52.6</v>
      </c>
      <c r="G74" s="88">
        <v>52.7</v>
      </c>
      <c r="H74" s="88">
        <v>53</v>
      </c>
      <c r="I74" s="88">
        <v>52.9</v>
      </c>
      <c r="J74" s="88">
        <v>52.8</v>
      </c>
      <c r="K74" s="88">
        <v>52.8</v>
      </c>
      <c r="L74" s="88">
        <v>54.1</v>
      </c>
      <c r="N74" s="355"/>
      <c r="O74" s="355" t="s">
        <v>420</v>
      </c>
      <c r="P74" s="355" t="s">
        <v>409</v>
      </c>
      <c r="Q74" s="355" t="s">
        <v>421</v>
      </c>
      <c r="R74" s="355" t="s">
        <v>422</v>
      </c>
      <c r="S74" s="355" t="s">
        <v>423</v>
      </c>
      <c r="T74" s="355" t="s">
        <v>424</v>
      </c>
      <c r="U74" s="355" t="s">
        <v>425</v>
      </c>
      <c r="V74" s="355" t="s">
        <v>426</v>
      </c>
    </row>
    <row r="75" spans="1:22" x14ac:dyDescent="0.2">
      <c r="A75" s="251" t="s">
        <v>87</v>
      </c>
      <c r="B75" s="88">
        <v>56.5</v>
      </c>
      <c r="C75" s="88">
        <v>55.8</v>
      </c>
      <c r="D75" s="88">
        <v>56.6</v>
      </c>
      <c r="E75" s="88">
        <v>58.4</v>
      </c>
      <c r="F75" s="88">
        <v>57.6</v>
      </c>
      <c r="G75" s="252" t="s">
        <v>80</v>
      </c>
      <c r="H75" s="252" t="s">
        <v>80</v>
      </c>
      <c r="I75" s="252" t="s">
        <v>80</v>
      </c>
      <c r="J75" s="252" t="s">
        <v>80</v>
      </c>
      <c r="K75" s="252" t="s">
        <v>80</v>
      </c>
      <c r="L75" s="252" t="s">
        <v>80</v>
      </c>
      <c r="N75" s="353" t="s">
        <v>414</v>
      </c>
      <c r="O75" s="353">
        <v>0.24648613410746939</v>
      </c>
      <c r="P75" s="353">
        <v>0.17533506132463592</v>
      </c>
      <c r="Q75" s="353">
        <v>1.4058005982676565</v>
      </c>
      <c r="R75" s="353">
        <v>0.18323166428959892</v>
      </c>
      <c r="S75" s="353">
        <v>-0.13230223675725566</v>
      </c>
      <c r="T75" s="353">
        <v>0.62527450497219439</v>
      </c>
      <c r="U75" s="353">
        <v>-0.13230223675725566</v>
      </c>
      <c r="V75" s="353">
        <v>0.62527450497219439</v>
      </c>
    </row>
    <row r="76" spans="1:22" ht="12" thickBot="1" x14ac:dyDescent="0.25">
      <c r="A76" s="251" t="s">
        <v>37</v>
      </c>
      <c r="B76" s="252" t="s">
        <v>80</v>
      </c>
      <c r="C76" s="88">
        <v>53.6</v>
      </c>
      <c r="D76" s="88">
        <v>53.6</v>
      </c>
      <c r="E76" s="88">
        <v>54.2</v>
      </c>
      <c r="F76" s="88">
        <v>54.4</v>
      </c>
      <c r="G76" s="88">
        <v>54.4</v>
      </c>
      <c r="H76" s="88">
        <v>54.8</v>
      </c>
      <c r="I76" s="88">
        <v>55</v>
      </c>
      <c r="J76" s="88">
        <v>54.8</v>
      </c>
      <c r="K76" s="88">
        <v>54.6</v>
      </c>
      <c r="L76" s="88">
        <v>55.7</v>
      </c>
      <c r="N76" s="354" t="s">
        <v>464</v>
      </c>
      <c r="O76" s="354">
        <v>-5.5500577036383246E-2</v>
      </c>
      <c r="P76" s="354">
        <v>1.6587364644172008E-2</v>
      </c>
      <c r="Q76" s="354">
        <v>-3.3459550824960882</v>
      </c>
      <c r="R76" s="354">
        <v>5.2614714385666034E-3</v>
      </c>
      <c r="S76" s="354">
        <v>-9.1335399706971548E-2</v>
      </c>
      <c r="T76" s="354">
        <v>-1.9665754365794937E-2</v>
      </c>
      <c r="U76" s="354">
        <v>-9.1335399706971548E-2</v>
      </c>
      <c r="V76" s="354">
        <v>-1.9665754365794937E-2</v>
      </c>
    </row>
    <row r="77" spans="1:22" x14ac:dyDescent="0.2">
      <c r="A77" s="251" t="s">
        <v>38</v>
      </c>
      <c r="B77" s="252" t="s">
        <v>80</v>
      </c>
      <c r="C77" s="252" t="s">
        <v>80</v>
      </c>
      <c r="D77" s="252" t="s">
        <v>80</v>
      </c>
      <c r="E77" s="88">
        <v>55</v>
      </c>
      <c r="F77" s="88">
        <v>56.9</v>
      </c>
      <c r="G77" s="88">
        <v>56.7</v>
      </c>
      <c r="H77" s="88">
        <v>57.5</v>
      </c>
      <c r="I77" s="88">
        <v>56.7</v>
      </c>
      <c r="J77" s="88">
        <v>55.7</v>
      </c>
      <c r="K77" s="88">
        <v>56.2</v>
      </c>
      <c r="L77" s="88">
        <v>57.8</v>
      </c>
      <c r="N77" s="149"/>
      <c r="O77" s="149"/>
      <c r="P77" s="149"/>
      <c r="Q77" s="149"/>
      <c r="R77" s="149"/>
      <c r="S77" s="149"/>
      <c r="T77" s="149"/>
      <c r="U77" s="149"/>
      <c r="V77" s="149"/>
    </row>
    <row r="78" spans="1:22" x14ac:dyDescent="0.2">
      <c r="A78" s="251" t="s">
        <v>88</v>
      </c>
      <c r="B78" s="88">
        <v>50.8</v>
      </c>
      <c r="C78" s="88">
        <v>48.5</v>
      </c>
      <c r="D78" s="88">
        <v>51.2</v>
      </c>
      <c r="E78" s="88">
        <v>48.6</v>
      </c>
      <c r="F78" s="252" t="s">
        <v>80</v>
      </c>
      <c r="G78" s="88">
        <v>51.1</v>
      </c>
      <c r="H78" s="88">
        <v>51.2</v>
      </c>
      <c r="I78" s="88">
        <v>50.2</v>
      </c>
      <c r="J78" s="88">
        <v>49.7</v>
      </c>
      <c r="K78" s="88">
        <v>49.2</v>
      </c>
      <c r="L78" s="88">
        <v>51.2</v>
      </c>
      <c r="N78" s="149"/>
      <c r="O78" s="149"/>
      <c r="P78" s="149"/>
      <c r="Q78" s="149"/>
      <c r="R78" s="149"/>
      <c r="S78" s="149"/>
      <c r="T78" s="149"/>
      <c r="U78" s="149"/>
      <c r="V78" s="149"/>
    </row>
    <row r="79" spans="1:22" x14ac:dyDescent="0.2">
      <c r="A79" s="251" t="s">
        <v>40</v>
      </c>
      <c r="B79" s="88">
        <v>55</v>
      </c>
      <c r="C79" s="88">
        <v>55</v>
      </c>
      <c r="D79" s="88">
        <v>55.9</v>
      </c>
      <c r="E79" s="88">
        <v>56.5</v>
      </c>
      <c r="F79" s="88">
        <v>55.8</v>
      </c>
      <c r="G79" s="88">
        <v>56.5</v>
      </c>
      <c r="H79" s="88">
        <v>56.8</v>
      </c>
      <c r="I79" s="88">
        <v>56.9</v>
      </c>
      <c r="J79" s="88">
        <v>56.3</v>
      </c>
      <c r="K79" s="88">
        <v>56.8</v>
      </c>
      <c r="L79" s="88">
        <v>56.4</v>
      </c>
      <c r="R79" s="149"/>
      <c r="S79" s="149"/>
      <c r="T79" s="149"/>
      <c r="U79" s="149"/>
      <c r="V79" s="149"/>
    </row>
    <row r="80" spans="1:22" x14ac:dyDescent="0.2">
      <c r="A80" s="251" t="s">
        <v>89</v>
      </c>
      <c r="B80" s="252" t="s">
        <v>80</v>
      </c>
      <c r="C80" s="252" t="s">
        <v>80</v>
      </c>
      <c r="D80" s="252" t="s">
        <v>80</v>
      </c>
      <c r="E80" s="252" t="s">
        <v>80</v>
      </c>
      <c r="F80" s="88">
        <v>53.2</v>
      </c>
      <c r="G80" s="88">
        <v>53.2</v>
      </c>
      <c r="H80" s="88">
        <v>53.5</v>
      </c>
      <c r="I80" s="88">
        <v>53.6</v>
      </c>
      <c r="J80" s="88">
        <v>53.8</v>
      </c>
      <c r="K80" s="88">
        <v>54.5</v>
      </c>
      <c r="L80" s="88">
        <v>54.1</v>
      </c>
      <c r="N80" s="356" t="s">
        <v>402</v>
      </c>
      <c r="O80" s="356" t="s">
        <v>465</v>
      </c>
      <c r="P80" s="356" t="s">
        <v>429</v>
      </c>
      <c r="Q80" s="356" t="s">
        <v>434</v>
      </c>
    </row>
    <row r="81" spans="1:17" x14ac:dyDescent="0.2">
      <c r="A81" s="251" t="s">
        <v>18</v>
      </c>
      <c r="B81" s="88">
        <v>55.2</v>
      </c>
      <c r="C81" s="88">
        <v>55.7</v>
      </c>
      <c r="D81" s="88">
        <v>55.6</v>
      </c>
      <c r="E81" s="88">
        <v>55.9</v>
      </c>
      <c r="F81" s="88">
        <v>56.2</v>
      </c>
      <c r="G81" s="88">
        <v>56.4</v>
      </c>
      <c r="H81" s="88">
        <v>56.5</v>
      </c>
      <c r="I81" s="88">
        <v>56.8</v>
      </c>
      <c r="J81" s="88">
        <v>57.1</v>
      </c>
      <c r="K81" s="88">
        <v>57.1</v>
      </c>
      <c r="L81" s="88">
        <v>57.1</v>
      </c>
      <c r="N81" s="356" t="s">
        <v>152</v>
      </c>
      <c r="O81" s="433">
        <f>$O$75+$O$76*R25</f>
        <v>-0.57492240603100297</v>
      </c>
      <c r="P81" s="433">
        <f>$O$75+$O$76*L25</f>
        <v>-0.61932286766010924</v>
      </c>
      <c r="Q81" s="391">
        <f>L25+13*P81</f>
        <v>7.5488027204185819</v>
      </c>
    </row>
    <row r="82" spans="1:17" x14ac:dyDescent="0.2">
      <c r="A82" s="251" t="s">
        <v>42</v>
      </c>
      <c r="B82" s="88">
        <v>56.8</v>
      </c>
      <c r="C82" s="88">
        <v>56.9</v>
      </c>
      <c r="D82" s="88">
        <v>57.2</v>
      </c>
      <c r="E82" s="88">
        <v>57.2</v>
      </c>
      <c r="F82" s="88">
        <v>57.5</v>
      </c>
      <c r="G82" s="88">
        <v>57.4</v>
      </c>
      <c r="H82" s="88">
        <v>57.7</v>
      </c>
      <c r="I82" s="88">
        <v>58.1</v>
      </c>
      <c r="J82" s="88">
        <v>58</v>
      </c>
      <c r="K82" s="88">
        <v>58.2</v>
      </c>
      <c r="L82" s="88">
        <v>58.4</v>
      </c>
    </row>
    <row r="83" spans="1:17" x14ac:dyDescent="0.2">
      <c r="A83" s="251" t="s">
        <v>36</v>
      </c>
      <c r="B83" s="88">
        <v>56.5</v>
      </c>
      <c r="C83" s="88">
        <v>56.6</v>
      </c>
      <c r="D83" s="88">
        <v>56.7</v>
      </c>
      <c r="E83" s="88">
        <v>57.2</v>
      </c>
      <c r="F83" s="88">
        <v>57.1</v>
      </c>
      <c r="G83" s="88">
        <v>57.2</v>
      </c>
      <c r="H83" s="88">
        <v>57.4</v>
      </c>
      <c r="I83" s="88">
        <v>57.8</v>
      </c>
      <c r="J83" s="88">
        <v>58</v>
      </c>
      <c r="K83" s="88">
        <v>58.1</v>
      </c>
      <c r="L83" s="88">
        <v>58.4</v>
      </c>
    </row>
    <row r="84" spans="1:17" x14ac:dyDescent="0.2">
      <c r="A84" s="251" t="s">
        <v>91</v>
      </c>
      <c r="B84" s="88">
        <v>51.5</v>
      </c>
      <c r="C84" s="88">
        <v>51.9</v>
      </c>
      <c r="D84" s="88">
        <v>52.8</v>
      </c>
      <c r="E84" s="88">
        <v>53.4</v>
      </c>
      <c r="F84" s="88">
        <v>53.6</v>
      </c>
      <c r="G84" s="88">
        <v>53.2</v>
      </c>
      <c r="H84" s="88">
        <v>52.9</v>
      </c>
      <c r="I84" s="88">
        <v>52.8</v>
      </c>
      <c r="J84" s="88">
        <v>53.8</v>
      </c>
      <c r="K84" s="88">
        <v>54.7</v>
      </c>
      <c r="L84" s="252" t="s">
        <v>80</v>
      </c>
    </row>
    <row r="85" spans="1:17" x14ac:dyDescent="0.2">
      <c r="A85" s="251" t="s">
        <v>92</v>
      </c>
      <c r="B85" s="252" t="s">
        <v>80</v>
      </c>
      <c r="C85" s="252" t="s">
        <v>80</v>
      </c>
      <c r="D85" s="252" t="s">
        <v>80</v>
      </c>
      <c r="E85" s="252" t="s">
        <v>80</v>
      </c>
      <c r="F85" s="252" t="s">
        <v>80</v>
      </c>
      <c r="G85" s="252" t="s">
        <v>80</v>
      </c>
      <c r="H85" s="252" t="s">
        <v>80</v>
      </c>
      <c r="I85" s="88">
        <v>51.8</v>
      </c>
      <c r="J85" s="88">
        <v>52.2</v>
      </c>
      <c r="K85" s="88">
        <v>52.3</v>
      </c>
      <c r="L85" s="88">
        <v>53.1</v>
      </c>
    </row>
    <row r="86" spans="1:17" x14ac:dyDescent="0.2">
      <c r="A86" s="251" t="s">
        <v>44</v>
      </c>
      <c r="B86" s="252" t="s">
        <v>80</v>
      </c>
      <c r="C86" s="252" t="s">
        <v>80</v>
      </c>
      <c r="D86" s="252" t="s">
        <v>80</v>
      </c>
      <c r="E86" s="88">
        <v>54.2</v>
      </c>
      <c r="F86" s="88">
        <v>54.1</v>
      </c>
      <c r="G86" s="88">
        <v>54.5</v>
      </c>
      <c r="H86" s="252" t="s">
        <v>80</v>
      </c>
      <c r="I86" s="252" t="s">
        <v>80</v>
      </c>
      <c r="J86" s="88">
        <v>54.7</v>
      </c>
      <c r="K86" s="88">
        <v>54.5</v>
      </c>
      <c r="L86" s="88">
        <v>54.9</v>
      </c>
    </row>
    <row r="88" spans="1:17" x14ac:dyDescent="0.2">
      <c r="A88" s="248" t="s">
        <v>93</v>
      </c>
    </row>
    <row r="89" spans="1:17" x14ac:dyDescent="0.2">
      <c r="A89" s="248" t="s">
        <v>80</v>
      </c>
      <c r="B89" s="248" t="s">
        <v>94</v>
      </c>
    </row>
    <row r="91" spans="1:17" x14ac:dyDescent="0.2">
      <c r="A91" s="248" t="s">
        <v>50</v>
      </c>
      <c r="B91" s="248" t="s">
        <v>104</v>
      </c>
    </row>
    <row r="92" spans="1:17" x14ac:dyDescent="0.2">
      <c r="A92" s="248" t="s">
        <v>51</v>
      </c>
      <c r="B92" s="248" t="s">
        <v>356</v>
      </c>
    </row>
    <row r="93" spans="1:17" x14ac:dyDescent="0.2">
      <c r="A93" s="248" t="s">
        <v>351</v>
      </c>
      <c r="B93" s="248" t="s">
        <v>352</v>
      </c>
    </row>
    <row r="94" spans="1:17" x14ac:dyDescent="0.2">
      <c r="A94" s="248" t="s">
        <v>53</v>
      </c>
      <c r="B94" s="248" t="s">
        <v>1</v>
      </c>
    </row>
    <row r="96" spans="1:17" x14ac:dyDescent="0.2">
      <c r="A96" s="251" t="s">
        <v>55</v>
      </c>
      <c r="B96" s="251" t="s">
        <v>71</v>
      </c>
      <c r="C96" s="251" t="s">
        <v>72</v>
      </c>
      <c r="D96" s="251" t="s">
        <v>73</v>
      </c>
      <c r="E96" s="251" t="s">
        <v>74</v>
      </c>
      <c r="F96" s="251" t="s">
        <v>75</v>
      </c>
      <c r="G96" s="251" t="s">
        <v>76</v>
      </c>
      <c r="H96" s="251" t="s">
        <v>77</v>
      </c>
      <c r="I96" s="251" t="s">
        <v>20</v>
      </c>
      <c r="J96" s="251" t="s">
        <v>9</v>
      </c>
      <c r="K96" s="251" t="s">
        <v>4</v>
      </c>
      <c r="L96" s="251" t="s">
        <v>7</v>
      </c>
    </row>
    <row r="97" spans="1:12" x14ac:dyDescent="0.2">
      <c r="A97" s="251" t="s">
        <v>82</v>
      </c>
      <c r="B97" s="88">
        <v>34.1</v>
      </c>
      <c r="C97" s="88">
        <v>34.299999999999997</v>
      </c>
      <c r="D97" s="88">
        <v>34.200000000000003</v>
      </c>
      <c r="E97" s="88">
        <v>35.1</v>
      </c>
      <c r="F97" s="88">
        <v>34.5</v>
      </c>
      <c r="G97" s="88">
        <v>33.799999999999997</v>
      </c>
      <c r="H97" s="88">
        <v>36.299999999999997</v>
      </c>
      <c r="I97" s="88">
        <v>40.5</v>
      </c>
      <c r="J97" s="88">
        <v>40.700000000000003</v>
      </c>
      <c r="K97" s="88">
        <v>40.5</v>
      </c>
      <c r="L97" s="88">
        <v>41.1</v>
      </c>
    </row>
    <row r="98" spans="1:12" x14ac:dyDescent="0.2">
      <c r="A98" s="251" t="s">
        <v>16</v>
      </c>
      <c r="B98" s="88">
        <v>44.2</v>
      </c>
      <c r="C98" s="88">
        <v>45</v>
      </c>
      <c r="D98" s="88">
        <v>44.9</v>
      </c>
      <c r="E98" s="88">
        <v>44.9</v>
      </c>
      <c r="F98" s="88">
        <v>45.5</v>
      </c>
      <c r="G98" s="88">
        <v>45.8</v>
      </c>
      <c r="H98" s="88">
        <v>45.9</v>
      </c>
      <c r="I98" s="88">
        <v>46.2</v>
      </c>
      <c r="J98" s="88">
        <v>46.4</v>
      </c>
      <c r="K98" s="88">
        <v>46.5</v>
      </c>
      <c r="L98" s="252" t="s">
        <v>80</v>
      </c>
    </row>
    <row r="99" spans="1:12" x14ac:dyDescent="0.2">
      <c r="A99" s="251" t="s">
        <v>17</v>
      </c>
      <c r="B99" s="88">
        <v>28.3</v>
      </c>
      <c r="C99" s="88">
        <v>31.2</v>
      </c>
      <c r="D99" s="88">
        <v>33.200000000000003</v>
      </c>
      <c r="E99" s="88">
        <v>34.6</v>
      </c>
      <c r="F99" s="88">
        <v>34.1</v>
      </c>
      <c r="G99" s="88">
        <v>33.4</v>
      </c>
      <c r="H99" s="88">
        <v>34.9</v>
      </c>
      <c r="I99" s="88">
        <v>31.6</v>
      </c>
      <c r="J99" s="88">
        <v>39</v>
      </c>
      <c r="K99" s="88">
        <v>39</v>
      </c>
      <c r="L99" s="252" t="s">
        <v>80</v>
      </c>
    </row>
    <row r="100" spans="1:12" x14ac:dyDescent="0.2">
      <c r="A100" s="251" t="s">
        <v>22</v>
      </c>
      <c r="B100" s="252" t="s">
        <v>80</v>
      </c>
      <c r="C100" s="252" t="s">
        <v>80</v>
      </c>
      <c r="D100" s="252" t="s">
        <v>80</v>
      </c>
      <c r="E100" s="252" t="s">
        <v>80</v>
      </c>
      <c r="F100" s="252" t="s">
        <v>80</v>
      </c>
      <c r="G100" s="252" t="s">
        <v>80</v>
      </c>
      <c r="H100" s="88">
        <v>47.1</v>
      </c>
      <c r="I100" s="88">
        <v>49.2</v>
      </c>
      <c r="J100" s="88">
        <v>48.8</v>
      </c>
      <c r="K100" s="88">
        <v>48.8</v>
      </c>
      <c r="L100" s="88">
        <v>48.7</v>
      </c>
    </row>
    <row r="101" spans="1:12" x14ac:dyDescent="0.2">
      <c r="A101" s="251" t="s">
        <v>85</v>
      </c>
      <c r="B101" s="88">
        <v>40.9</v>
      </c>
      <c r="C101" s="88">
        <v>41.5</v>
      </c>
      <c r="D101" s="88">
        <v>42.9</v>
      </c>
      <c r="E101" s="88">
        <v>42.6</v>
      </c>
      <c r="F101" s="88">
        <v>42.9</v>
      </c>
      <c r="G101" s="88">
        <v>42.6</v>
      </c>
      <c r="H101" s="88">
        <v>43.3</v>
      </c>
      <c r="I101" s="88">
        <v>45.4</v>
      </c>
      <c r="J101" s="88">
        <v>44.6</v>
      </c>
      <c r="K101" s="88">
        <v>45.7</v>
      </c>
      <c r="L101" s="88">
        <v>45.5</v>
      </c>
    </row>
    <row r="102" spans="1:12" x14ac:dyDescent="0.2">
      <c r="A102" s="251" t="s">
        <v>27</v>
      </c>
      <c r="B102" s="88">
        <v>48</v>
      </c>
      <c r="C102" s="88">
        <v>48.1</v>
      </c>
      <c r="D102" s="88">
        <v>48.3</v>
      </c>
      <c r="E102" s="88">
        <v>48.6</v>
      </c>
      <c r="F102" s="88">
        <v>49</v>
      </c>
      <c r="G102" s="88">
        <v>48.9</v>
      </c>
      <c r="H102" s="88">
        <v>49</v>
      </c>
      <c r="I102" s="88">
        <v>50.2</v>
      </c>
      <c r="J102" s="88">
        <v>50.1</v>
      </c>
      <c r="K102" s="88">
        <v>50.4</v>
      </c>
      <c r="L102" s="88">
        <v>50.2</v>
      </c>
    </row>
    <row r="103" spans="1:12" x14ac:dyDescent="0.2">
      <c r="A103" s="251" t="s">
        <v>23</v>
      </c>
      <c r="B103" s="88">
        <v>33.1</v>
      </c>
      <c r="C103" s="88">
        <v>34.1</v>
      </c>
      <c r="D103" s="88">
        <v>34.200000000000003</v>
      </c>
      <c r="E103" s="88">
        <v>34.299999999999997</v>
      </c>
      <c r="F103" s="88">
        <v>35</v>
      </c>
      <c r="G103" s="88">
        <v>35.799999999999997</v>
      </c>
      <c r="H103" s="88">
        <v>36.4</v>
      </c>
      <c r="I103" s="88">
        <v>39.299999999999997</v>
      </c>
      <c r="J103" s="88">
        <v>39.799999999999997</v>
      </c>
      <c r="K103" s="88">
        <v>38.5</v>
      </c>
      <c r="L103" s="88">
        <v>38.4</v>
      </c>
    </row>
    <row r="104" spans="1:12" x14ac:dyDescent="0.2">
      <c r="A104" s="251" t="s">
        <v>87</v>
      </c>
      <c r="B104" s="88">
        <v>48.3</v>
      </c>
      <c r="C104" s="88">
        <v>48</v>
      </c>
      <c r="D104" s="88">
        <v>48.5</v>
      </c>
      <c r="E104" s="88">
        <v>49.5</v>
      </c>
      <c r="F104" s="88">
        <v>48.8</v>
      </c>
      <c r="G104" s="252" t="s">
        <v>80</v>
      </c>
      <c r="H104" s="252" t="s">
        <v>80</v>
      </c>
      <c r="I104" s="252" t="s">
        <v>80</v>
      </c>
      <c r="J104" s="252" t="s">
        <v>80</v>
      </c>
      <c r="K104" s="252" t="s">
        <v>80</v>
      </c>
      <c r="L104" s="252" t="s">
        <v>80</v>
      </c>
    </row>
    <row r="105" spans="1:12" x14ac:dyDescent="0.2">
      <c r="A105" s="251" t="s">
        <v>37</v>
      </c>
      <c r="B105" s="252" t="s">
        <v>80</v>
      </c>
      <c r="C105" s="88">
        <v>36.5</v>
      </c>
      <c r="D105" s="88">
        <v>36.799999999999997</v>
      </c>
      <c r="E105" s="88">
        <v>37.4</v>
      </c>
      <c r="F105" s="88">
        <v>37.9</v>
      </c>
      <c r="G105" s="88">
        <v>37.700000000000003</v>
      </c>
      <c r="H105" s="88">
        <v>37.9</v>
      </c>
      <c r="I105" s="88">
        <v>40.9</v>
      </c>
      <c r="J105" s="88">
        <v>41.5</v>
      </c>
      <c r="K105" s="88">
        <v>40.700000000000003</v>
      </c>
      <c r="L105" s="88">
        <v>39.799999999999997</v>
      </c>
    </row>
    <row r="106" spans="1:12" x14ac:dyDescent="0.2">
      <c r="A106" s="251" t="s">
        <v>38</v>
      </c>
      <c r="B106" s="252" t="s">
        <v>80</v>
      </c>
      <c r="C106" s="252" t="s">
        <v>80</v>
      </c>
      <c r="D106" s="252" t="s">
        <v>80</v>
      </c>
      <c r="E106" s="88">
        <v>47.2</v>
      </c>
      <c r="F106" s="88">
        <v>47.6</v>
      </c>
      <c r="G106" s="88">
        <v>47.5</v>
      </c>
      <c r="H106" s="88">
        <v>47.5</v>
      </c>
      <c r="I106" s="88">
        <v>48.5</v>
      </c>
      <c r="J106" s="88">
        <v>48.6</v>
      </c>
      <c r="K106" s="88">
        <v>48.4</v>
      </c>
      <c r="L106" s="88">
        <v>48.7</v>
      </c>
    </row>
    <row r="107" spans="1:12" x14ac:dyDescent="0.2">
      <c r="A107" s="251" t="s">
        <v>88</v>
      </c>
      <c r="B107" s="88">
        <v>35.1</v>
      </c>
      <c r="C107" s="88">
        <v>35.299999999999997</v>
      </c>
      <c r="D107" s="88">
        <v>35.9</v>
      </c>
      <c r="E107" s="88">
        <v>36.5</v>
      </c>
      <c r="F107" s="252" t="s">
        <v>80</v>
      </c>
      <c r="G107" s="88">
        <v>37.4</v>
      </c>
      <c r="H107" s="88">
        <v>38.1</v>
      </c>
      <c r="I107" s="88">
        <v>41.1</v>
      </c>
      <c r="J107" s="88">
        <v>40.9</v>
      </c>
      <c r="K107" s="88">
        <v>39.4</v>
      </c>
      <c r="L107" s="88">
        <v>39.9</v>
      </c>
    </row>
    <row r="108" spans="1:12" x14ac:dyDescent="0.2">
      <c r="A108" s="251" t="s">
        <v>40</v>
      </c>
      <c r="B108" s="88">
        <v>41.1</v>
      </c>
      <c r="C108" s="88">
        <v>42.7</v>
      </c>
      <c r="D108" s="88">
        <v>40.4</v>
      </c>
      <c r="E108" s="88">
        <v>41.1</v>
      </c>
      <c r="F108" s="88">
        <v>44.6</v>
      </c>
      <c r="G108" s="88">
        <v>42.4</v>
      </c>
      <c r="H108" s="88">
        <v>42.9</v>
      </c>
      <c r="I108" s="88">
        <v>45.7</v>
      </c>
      <c r="J108" s="88">
        <v>45.1</v>
      </c>
      <c r="K108" s="88">
        <v>45.7</v>
      </c>
      <c r="L108" s="88">
        <v>45.9</v>
      </c>
    </row>
    <row r="109" spans="1:12" x14ac:dyDescent="0.2">
      <c r="A109" s="251" t="s">
        <v>89</v>
      </c>
      <c r="B109" s="252" t="s">
        <v>80</v>
      </c>
      <c r="C109" s="252" t="s">
        <v>80</v>
      </c>
      <c r="D109" s="252" t="s">
        <v>80</v>
      </c>
      <c r="E109" s="252" t="s">
        <v>80</v>
      </c>
      <c r="F109" s="88">
        <v>34</v>
      </c>
      <c r="G109" s="88">
        <v>34.700000000000003</v>
      </c>
      <c r="H109" s="88">
        <v>35</v>
      </c>
      <c r="I109" s="88">
        <v>35.200000000000003</v>
      </c>
      <c r="J109" s="88">
        <v>34.5</v>
      </c>
      <c r="K109" s="88">
        <v>35.200000000000003</v>
      </c>
      <c r="L109" s="88">
        <v>34.299999999999997</v>
      </c>
    </row>
    <row r="110" spans="1:12" x14ac:dyDescent="0.2">
      <c r="A110" s="251" t="s">
        <v>18</v>
      </c>
      <c r="B110" s="88">
        <v>44.3</v>
      </c>
      <c r="C110" s="88">
        <v>44.8</v>
      </c>
      <c r="D110" s="88">
        <v>44.8</v>
      </c>
      <c r="E110" s="88">
        <v>45.3</v>
      </c>
      <c r="F110" s="88">
        <v>45.4</v>
      </c>
      <c r="G110" s="88">
        <v>45.9</v>
      </c>
      <c r="H110" s="88">
        <v>46.1</v>
      </c>
      <c r="I110" s="88">
        <v>46.6</v>
      </c>
      <c r="J110" s="88">
        <v>46.8</v>
      </c>
      <c r="K110" s="88">
        <v>46.5</v>
      </c>
      <c r="L110" s="88">
        <v>47.1</v>
      </c>
    </row>
    <row r="111" spans="1:12" x14ac:dyDescent="0.2">
      <c r="A111" s="251" t="s">
        <v>42</v>
      </c>
      <c r="B111" s="88">
        <v>48.1</v>
      </c>
      <c r="C111" s="88">
        <v>48.1</v>
      </c>
      <c r="D111" s="88">
        <v>48.6</v>
      </c>
      <c r="E111" s="88">
        <v>48.4</v>
      </c>
      <c r="F111" s="88">
        <v>48.7</v>
      </c>
      <c r="G111" s="88">
        <v>48.8</v>
      </c>
      <c r="H111" s="88">
        <v>48.5</v>
      </c>
      <c r="I111" s="88">
        <v>49.1</v>
      </c>
      <c r="J111" s="88">
        <v>49.1</v>
      </c>
      <c r="K111" s="88">
        <v>49.2</v>
      </c>
      <c r="L111" s="88">
        <v>49.5</v>
      </c>
    </row>
    <row r="112" spans="1:12" x14ac:dyDescent="0.2">
      <c r="A112" s="251" t="s">
        <v>36</v>
      </c>
      <c r="B112" s="88">
        <v>46.7</v>
      </c>
      <c r="C112" s="88">
        <v>46.8</v>
      </c>
      <c r="D112" s="88">
        <v>46.9</v>
      </c>
      <c r="E112" s="88">
        <v>46.6</v>
      </c>
      <c r="F112" s="88">
        <v>46.9</v>
      </c>
      <c r="G112" s="88">
        <v>47.2</v>
      </c>
      <c r="H112" s="88">
        <v>47.7</v>
      </c>
      <c r="I112" s="88">
        <v>48</v>
      </c>
      <c r="J112" s="88">
        <v>48.3</v>
      </c>
      <c r="K112" s="88">
        <v>48.1</v>
      </c>
      <c r="L112" s="88">
        <v>48.8</v>
      </c>
    </row>
    <row r="113" spans="1:12" x14ac:dyDescent="0.2">
      <c r="A113" s="251" t="s">
        <v>91</v>
      </c>
      <c r="B113" s="88">
        <v>41.5</v>
      </c>
      <c r="C113" s="88">
        <v>42.3</v>
      </c>
      <c r="D113" s="88">
        <v>42.1</v>
      </c>
      <c r="E113" s="88">
        <v>41.7</v>
      </c>
      <c r="F113" s="88">
        <v>41.2</v>
      </c>
      <c r="G113" s="88">
        <v>41.4</v>
      </c>
      <c r="H113" s="88">
        <v>42.1</v>
      </c>
      <c r="I113" s="88">
        <v>42.1</v>
      </c>
      <c r="J113" s="88">
        <v>42.9</v>
      </c>
      <c r="K113" s="88">
        <v>44.1</v>
      </c>
      <c r="L113" s="252" t="s">
        <v>80</v>
      </c>
    </row>
    <row r="114" spans="1:12" x14ac:dyDescent="0.2">
      <c r="A114" s="251" t="s">
        <v>92</v>
      </c>
      <c r="B114" s="252" t="s">
        <v>80</v>
      </c>
      <c r="C114" s="252" t="s">
        <v>80</v>
      </c>
      <c r="D114" s="252" t="s">
        <v>80</v>
      </c>
      <c r="E114" s="252" t="s">
        <v>80</v>
      </c>
      <c r="F114" s="252" t="s">
        <v>80</v>
      </c>
      <c r="G114" s="252" t="s">
        <v>80</v>
      </c>
      <c r="H114" s="252" t="s">
        <v>80</v>
      </c>
      <c r="I114" s="88">
        <v>42.5</v>
      </c>
      <c r="J114" s="88">
        <v>42.1</v>
      </c>
      <c r="K114" s="88">
        <v>42.8</v>
      </c>
      <c r="L114" s="88">
        <v>43</v>
      </c>
    </row>
    <row r="115" spans="1:12" x14ac:dyDescent="0.2">
      <c r="A115" s="251" t="s">
        <v>44</v>
      </c>
      <c r="B115" s="252" t="s">
        <v>80</v>
      </c>
      <c r="C115" s="252" t="s">
        <v>80</v>
      </c>
      <c r="D115" s="252" t="s">
        <v>80</v>
      </c>
      <c r="E115" s="88">
        <v>45.7</v>
      </c>
      <c r="F115" s="88">
        <v>45.8</v>
      </c>
      <c r="G115" s="88">
        <v>46.2</v>
      </c>
      <c r="H115" s="252" t="s">
        <v>80</v>
      </c>
      <c r="I115" s="252" t="s">
        <v>80</v>
      </c>
      <c r="J115" s="88">
        <v>46.6</v>
      </c>
      <c r="K115" s="88">
        <v>46.5</v>
      </c>
      <c r="L115" s="88">
        <v>46.7</v>
      </c>
    </row>
    <row r="117" spans="1:12" x14ac:dyDescent="0.2">
      <c r="A117" s="248" t="s">
        <v>93</v>
      </c>
    </row>
    <row r="118" spans="1:12" x14ac:dyDescent="0.2">
      <c r="A118" s="248" t="s">
        <v>80</v>
      </c>
      <c r="B118" s="248" t="s">
        <v>94</v>
      </c>
    </row>
    <row r="120" spans="1:12" x14ac:dyDescent="0.2">
      <c r="A120" s="248" t="s">
        <v>50</v>
      </c>
      <c r="B120" s="248" t="s">
        <v>104</v>
      </c>
    </row>
    <row r="121" spans="1:12" x14ac:dyDescent="0.2">
      <c r="A121" s="248" t="s">
        <v>51</v>
      </c>
      <c r="B121" s="248" t="s">
        <v>356</v>
      </c>
    </row>
    <row r="122" spans="1:12" x14ac:dyDescent="0.2">
      <c r="A122" s="248" t="s">
        <v>351</v>
      </c>
      <c r="B122" s="248" t="s">
        <v>355</v>
      </c>
    </row>
    <row r="123" spans="1:12" x14ac:dyDescent="0.2">
      <c r="A123" s="248" t="s">
        <v>53</v>
      </c>
      <c r="B123" s="248" t="s">
        <v>1</v>
      </c>
    </row>
    <row r="125" spans="1:12" x14ac:dyDescent="0.2">
      <c r="A125" s="251" t="s">
        <v>55</v>
      </c>
      <c r="B125" s="251" t="s">
        <v>71</v>
      </c>
      <c r="C125" s="251" t="s">
        <v>72</v>
      </c>
      <c r="D125" s="251" t="s">
        <v>73</v>
      </c>
      <c r="E125" s="251" t="s">
        <v>74</v>
      </c>
      <c r="F125" s="251" t="s">
        <v>75</v>
      </c>
      <c r="G125" s="251" t="s">
        <v>76</v>
      </c>
      <c r="H125" s="251" t="s">
        <v>77</v>
      </c>
      <c r="I125" s="251" t="s">
        <v>20</v>
      </c>
      <c r="J125" s="251" t="s">
        <v>9</v>
      </c>
      <c r="K125" s="251" t="s">
        <v>4</v>
      </c>
      <c r="L125" s="251" t="s">
        <v>7</v>
      </c>
    </row>
    <row r="126" spans="1:12" x14ac:dyDescent="0.2">
      <c r="A126" s="251" t="s">
        <v>82</v>
      </c>
      <c r="B126" s="88">
        <v>47.2</v>
      </c>
      <c r="C126" s="88">
        <v>47.4</v>
      </c>
      <c r="D126" s="88">
        <v>47.8</v>
      </c>
      <c r="E126" s="88">
        <v>47.7</v>
      </c>
      <c r="F126" s="88">
        <v>48</v>
      </c>
      <c r="G126" s="88">
        <v>48.4</v>
      </c>
      <c r="H126" s="88">
        <v>47.2</v>
      </c>
      <c r="I126" s="88">
        <v>45.6</v>
      </c>
      <c r="J126" s="88">
        <v>45.2</v>
      </c>
      <c r="K126" s="88">
        <v>44.5</v>
      </c>
      <c r="L126" s="88">
        <v>45.8</v>
      </c>
    </row>
    <row r="127" spans="1:12" x14ac:dyDescent="0.2">
      <c r="A127" s="251" t="s">
        <v>16</v>
      </c>
      <c r="B127" s="88">
        <v>49.9</v>
      </c>
      <c r="C127" s="88">
        <v>50.1</v>
      </c>
      <c r="D127" s="88">
        <v>50.1</v>
      </c>
      <c r="E127" s="88">
        <v>50.6</v>
      </c>
      <c r="F127" s="88">
        <v>51</v>
      </c>
      <c r="G127" s="88">
        <v>51.2</v>
      </c>
      <c r="H127" s="88">
        <v>51.6</v>
      </c>
      <c r="I127" s="88">
        <v>51.9</v>
      </c>
      <c r="J127" s="88">
        <v>51.9</v>
      </c>
      <c r="K127" s="88">
        <v>52.1</v>
      </c>
      <c r="L127" s="252" t="s">
        <v>80</v>
      </c>
    </row>
    <row r="128" spans="1:12" x14ac:dyDescent="0.2">
      <c r="A128" s="251" t="s">
        <v>17</v>
      </c>
      <c r="B128" s="88">
        <v>47.9</v>
      </c>
      <c r="C128" s="88">
        <v>47.9</v>
      </c>
      <c r="D128" s="88">
        <v>48.6</v>
      </c>
      <c r="E128" s="88">
        <v>47.9</v>
      </c>
      <c r="F128" s="88">
        <v>48</v>
      </c>
      <c r="G128" s="88">
        <v>48.4</v>
      </c>
      <c r="H128" s="88">
        <v>48.5</v>
      </c>
      <c r="I128" s="88">
        <v>47.5</v>
      </c>
      <c r="J128" s="88">
        <v>47.5</v>
      </c>
      <c r="K128" s="88">
        <v>47.5</v>
      </c>
      <c r="L128" s="252" t="s">
        <v>80</v>
      </c>
    </row>
    <row r="129" spans="1:12" x14ac:dyDescent="0.2">
      <c r="A129" s="251" t="s">
        <v>22</v>
      </c>
      <c r="B129" s="252" t="s">
        <v>80</v>
      </c>
      <c r="C129" s="252" t="s">
        <v>80</v>
      </c>
      <c r="D129" s="252" t="s">
        <v>80</v>
      </c>
      <c r="E129" s="252" t="s">
        <v>80</v>
      </c>
      <c r="F129" s="252" t="s">
        <v>80</v>
      </c>
      <c r="G129" s="252" t="s">
        <v>80</v>
      </c>
      <c r="H129" s="88">
        <v>53.1</v>
      </c>
      <c r="I129" s="88">
        <v>52.1</v>
      </c>
      <c r="J129" s="88">
        <v>51.8</v>
      </c>
      <c r="K129" s="88">
        <v>52.1</v>
      </c>
      <c r="L129" s="88">
        <v>52.4</v>
      </c>
    </row>
    <row r="130" spans="1:12" x14ac:dyDescent="0.2">
      <c r="A130" s="251" t="s">
        <v>85</v>
      </c>
      <c r="B130" s="88">
        <v>48.3</v>
      </c>
      <c r="C130" s="88">
        <v>47.7</v>
      </c>
      <c r="D130" s="88">
        <v>48.2</v>
      </c>
      <c r="E130" s="88">
        <v>48.9</v>
      </c>
      <c r="F130" s="88">
        <v>48.9</v>
      </c>
      <c r="G130" s="88">
        <v>48.3</v>
      </c>
      <c r="H130" s="88">
        <v>48.6</v>
      </c>
      <c r="I130" s="88">
        <v>48.2</v>
      </c>
      <c r="J130" s="88">
        <v>48</v>
      </c>
      <c r="K130" s="88">
        <v>48.3</v>
      </c>
      <c r="L130" s="88">
        <v>49.8</v>
      </c>
    </row>
    <row r="131" spans="1:12" x14ac:dyDescent="0.2">
      <c r="A131" s="251" t="s">
        <v>27</v>
      </c>
      <c r="B131" s="88">
        <v>53.1</v>
      </c>
      <c r="C131" s="88">
        <v>53</v>
      </c>
      <c r="D131" s="88">
        <v>53.3</v>
      </c>
      <c r="E131" s="88">
        <v>53.6</v>
      </c>
      <c r="F131" s="88">
        <v>52.4</v>
      </c>
      <c r="G131" s="88">
        <v>52.6</v>
      </c>
      <c r="H131" s="88">
        <v>53.5</v>
      </c>
      <c r="I131" s="88">
        <v>52.8</v>
      </c>
      <c r="J131" s="88">
        <v>52</v>
      </c>
      <c r="K131" s="88">
        <v>52.8</v>
      </c>
      <c r="L131" s="88">
        <v>53.8</v>
      </c>
    </row>
    <row r="132" spans="1:12" x14ac:dyDescent="0.2">
      <c r="A132" s="251" t="s">
        <v>23</v>
      </c>
      <c r="B132" s="88">
        <v>46.8</v>
      </c>
      <c r="C132" s="88">
        <v>47.1</v>
      </c>
      <c r="D132" s="88">
        <v>47</v>
      </c>
      <c r="E132" s="88">
        <v>47.3</v>
      </c>
      <c r="F132" s="88">
        <v>47.7</v>
      </c>
      <c r="G132" s="88">
        <v>47.7</v>
      </c>
      <c r="H132" s="88">
        <v>48.1</v>
      </c>
      <c r="I132" s="88">
        <v>48</v>
      </c>
      <c r="J132" s="88">
        <v>47.9</v>
      </c>
      <c r="K132" s="88">
        <v>47.9</v>
      </c>
      <c r="L132" s="88">
        <v>49.1</v>
      </c>
    </row>
    <row r="133" spans="1:12" x14ac:dyDescent="0.2">
      <c r="A133" s="251" t="s">
        <v>87</v>
      </c>
      <c r="B133" s="88">
        <v>51.5</v>
      </c>
      <c r="C133" s="88">
        <v>50.8</v>
      </c>
      <c r="D133" s="88">
        <v>51.7</v>
      </c>
      <c r="E133" s="88">
        <v>53.5</v>
      </c>
      <c r="F133" s="88">
        <v>52.6</v>
      </c>
      <c r="G133" s="252" t="s">
        <v>80</v>
      </c>
      <c r="H133" s="252" t="s">
        <v>80</v>
      </c>
      <c r="I133" s="252" t="s">
        <v>80</v>
      </c>
      <c r="J133" s="252" t="s">
        <v>80</v>
      </c>
      <c r="K133" s="252" t="s">
        <v>80</v>
      </c>
      <c r="L133" s="252" t="s">
        <v>80</v>
      </c>
    </row>
    <row r="134" spans="1:12" x14ac:dyDescent="0.2">
      <c r="A134" s="251" t="s">
        <v>37</v>
      </c>
      <c r="B134" s="252" t="s">
        <v>80</v>
      </c>
      <c r="C134" s="88">
        <v>48.7</v>
      </c>
      <c r="D134" s="88">
        <v>48.7</v>
      </c>
      <c r="E134" s="88">
        <v>49.3</v>
      </c>
      <c r="F134" s="88">
        <v>49.5</v>
      </c>
      <c r="G134" s="88">
        <v>49.5</v>
      </c>
      <c r="H134" s="88">
        <v>49.9</v>
      </c>
      <c r="I134" s="88">
        <v>50.1</v>
      </c>
      <c r="J134" s="88">
        <v>49.9</v>
      </c>
      <c r="K134" s="88">
        <v>49.7</v>
      </c>
      <c r="L134" s="88">
        <v>50.8</v>
      </c>
    </row>
    <row r="135" spans="1:12" x14ac:dyDescent="0.2">
      <c r="A135" s="251" t="s">
        <v>38</v>
      </c>
      <c r="B135" s="252" t="s">
        <v>80</v>
      </c>
      <c r="C135" s="252" t="s">
        <v>80</v>
      </c>
      <c r="D135" s="252" t="s">
        <v>80</v>
      </c>
      <c r="E135" s="88">
        <v>50.2</v>
      </c>
      <c r="F135" s="88">
        <v>52</v>
      </c>
      <c r="G135" s="88">
        <v>51.8</v>
      </c>
      <c r="H135" s="88">
        <v>52.6</v>
      </c>
      <c r="I135" s="88">
        <v>51.8</v>
      </c>
      <c r="J135" s="88">
        <v>50.8</v>
      </c>
      <c r="K135" s="88">
        <v>51.3</v>
      </c>
      <c r="L135" s="88">
        <v>52.9</v>
      </c>
    </row>
    <row r="136" spans="1:12" x14ac:dyDescent="0.2">
      <c r="A136" s="251" t="s">
        <v>88</v>
      </c>
      <c r="B136" s="88">
        <v>45.9</v>
      </c>
      <c r="C136" s="88">
        <v>43.6</v>
      </c>
      <c r="D136" s="88">
        <v>46.4</v>
      </c>
      <c r="E136" s="88">
        <v>43.8</v>
      </c>
      <c r="F136" s="252" t="s">
        <v>80</v>
      </c>
      <c r="G136" s="88">
        <v>46.2</v>
      </c>
      <c r="H136" s="88">
        <v>46.3</v>
      </c>
      <c r="I136" s="88">
        <v>45.3</v>
      </c>
      <c r="J136" s="88">
        <v>44.8</v>
      </c>
      <c r="K136" s="88">
        <v>44.3</v>
      </c>
      <c r="L136" s="88">
        <v>46.3</v>
      </c>
    </row>
    <row r="137" spans="1:12" x14ac:dyDescent="0.2">
      <c r="A137" s="251" t="s">
        <v>40</v>
      </c>
      <c r="B137" s="88">
        <v>50.1</v>
      </c>
      <c r="C137" s="88">
        <v>50</v>
      </c>
      <c r="D137" s="88">
        <v>50.9</v>
      </c>
      <c r="E137" s="88">
        <v>51.5</v>
      </c>
      <c r="F137" s="88">
        <v>50.9</v>
      </c>
      <c r="G137" s="88">
        <v>51.5</v>
      </c>
      <c r="H137" s="88">
        <v>51.9</v>
      </c>
      <c r="I137" s="88">
        <v>52</v>
      </c>
      <c r="J137" s="88">
        <v>51.5</v>
      </c>
      <c r="K137" s="88">
        <v>51.9</v>
      </c>
      <c r="L137" s="88">
        <v>51.6</v>
      </c>
    </row>
    <row r="138" spans="1:12" x14ac:dyDescent="0.2">
      <c r="A138" s="251" t="s">
        <v>89</v>
      </c>
      <c r="B138" s="252" t="s">
        <v>80</v>
      </c>
      <c r="C138" s="252" t="s">
        <v>80</v>
      </c>
      <c r="D138" s="252" t="s">
        <v>80</v>
      </c>
      <c r="E138" s="252" t="s">
        <v>80</v>
      </c>
      <c r="F138" s="88">
        <v>48.3</v>
      </c>
      <c r="G138" s="88">
        <v>48.2</v>
      </c>
      <c r="H138" s="88">
        <v>48.6</v>
      </c>
      <c r="I138" s="88">
        <v>48.7</v>
      </c>
      <c r="J138" s="88">
        <v>48.9</v>
      </c>
      <c r="K138" s="88">
        <v>49.6</v>
      </c>
      <c r="L138" s="88">
        <v>49.1</v>
      </c>
    </row>
    <row r="139" spans="1:12" x14ac:dyDescent="0.2">
      <c r="A139" s="251" t="s">
        <v>18</v>
      </c>
      <c r="B139" s="88">
        <v>50.2</v>
      </c>
      <c r="C139" s="88">
        <v>50.8</v>
      </c>
      <c r="D139" s="88">
        <v>50.7</v>
      </c>
      <c r="E139" s="88">
        <v>51</v>
      </c>
      <c r="F139" s="88">
        <v>51.3</v>
      </c>
      <c r="G139" s="88">
        <v>51.4</v>
      </c>
      <c r="H139" s="88">
        <v>51.5</v>
      </c>
      <c r="I139" s="88">
        <v>51.9</v>
      </c>
      <c r="J139" s="88">
        <v>52.1</v>
      </c>
      <c r="K139" s="88">
        <v>52.1</v>
      </c>
      <c r="L139" s="88">
        <v>52.2</v>
      </c>
    </row>
    <row r="140" spans="1:12" x14ac:dyDescent="0.2">
      <c r="A140" s="251" t="s">
        <v>42</v>
      </c>
      <c r="B140" s="88">
        <v>51.9</v>
      </c>
      <c r="C140" s="88">
        <v>51.9</v>
      </c>
      <c r="D140" s="88">
        <v>52.2</v>
      </c>
      <c r="E140" s="88">
        <v>52.3</v>
      </c>
      <c r="F140" s="88">
        <v>52.5</v>
      </c>
      <c r="G140" s="88">
        <v>52.5</v>
      </c>
      <c r="H140" s="88">
        <v>52.8</v>
      </c>
      <c r="I140" s="88">
        <v>53.2</v>
      </c>
      <c r="J140" s="88">
        <v>53.1</v>
      </c>
      <c r="K140" s="88">
        <v>53.3</v>
      </c>
      <c r="L140" s="88">
        <v>53.5</v>
      </c>
    </row>
    <row r="141" spans="1:12" x14ac:dyDescent="0.2">
      <c r="A141" s="251" t="s">
        <v>36</v>
      </c>
      <c r="B141" s="88">
        <v>51.6</v>
      </c>
      <c r="C141" s="88">
        <v>51.7</v>
      </c>
      <c r="D141" s="88">
        <v>51.7</v>
      </c>
      <c r="E141" s="88">
        <v>52.3</v>
      </c>
      <c r="F141" s="88">
        <v>52.1</v>
      </c>
      <c r="G141" s="88">
        <v>52.3</v>
      </c>
      <c r="H141" s="88">
        <v>52.4</v>
      </c>
      <c r="I141" s="88">
        <v>52.9</v>
      </c>
      <c r="J141" s="88">
        <v>53.1</v>
      </c>
      <c r="K141" s="88">
        <v>53.1</v>
      </c>
      <c r="L141" s="88">
        <v>53.5</v>
      </c>
    </row>
    <row r="142" spans="1:12" x14ac:dyDescent="0.2">
      <c r="A142" s="251" t="s">
        <v>91</v>
      </c>
      <c r="B142" s="88">
        <v>46.7</v>
      </c>
      <c r="C142" s="88">
        <v>47</v>
      </c>
      <c r="D142" s="88">
        <v>47.9</v>
      </c>
      <c r="E142" s="88">
        <v>48.4</v>
      </c>
      <c r="F142" s="88">
        <v>48.6</v>
      </c>
      <c r="G142" s="88">
        <v>48.3</v>
      </c>
      <c r="H142" s="88">
        <v>48.1</v>
      </c>
      <c r="I142" s="88">
        <v>47.9</v>
      </c>
      <c r="J142" s="88">
        <v>48.8</v>
      </c>
      <c r="K142" s="88">
        <v>49.7</v>
      </c>
      <c r="L142" s="252" t="s">
        <v>80</v>
      </c>
    </row>
    <row r="143" spans="1:12" x14ac:dyDescent="0.2">
      <c r="A143" s="251" t="s">
        <v>92</v>
      </c>
      <c r="B143" s="252" t="s">
        <v>80</v>
      </c>
      <c r="C143" s="252" t="s">
        <v>80</v>
      </c>
      <c r="D143" s="252" t="s">
        <v>80</v>
      </c>
      <c r="E143" s="252" t="s">
        <v>80</v>
      </c>
      <c r="F143" s="252" t="s">
        <v>80</v>
      </c>
      <c r="G143" s="252" t="s">
        <v>80</v>
      </c>
      <c r="H143" s="252" t="s">
        <v>80</v>
      </c>
      <c r="I143" s="88">
        <v>46.9</v>
      </c>
      <c r="J143" s="88">
        <v>47.3</v>
      </c>
      <c r="K143" s="88">
        <v>47.3</v>
      </c>
      <c r="L143" s="88">
        <v>48.1</v>
      </c>
    </row>
    <row r="144" spans="1:12" x14ac:dyDescent="0.2">
      <c r="A144" s="251" t="s">
        <v>44</v>
      </c>
      <c r="B144" s="252" t="s">
        <v>80</v>
      </c>
      <c r="C144" s="252" t="s">
        <v>80</v>
      </c>
      <c r="D144" s="252" t="s">
        <v>80</v>
      </c>
      <c r="E144" s="88">
        <v>49.2</v>
      </c>
      <c r="F144" s="88">
        <v>49.2</v>
      </c>
      <c r="G144" s="88">
        <v>49.6</v>
      </c>
      <c r="H144" s="252" t="s">
        <v>80</v>
      </c>
      <c r="I144" s="252" t="s">
        <v>80</v>
      </c>
      <c r="J144" s="88">
        <v>49.8</v>
      </c>
      <c r="K144" s="88">
        <v>49.6</v>
      </c>
      <c r="L144" s="88">
        <v>50</v>
      </c>
    </row>
    <row r="146" spans="1:2" x14ac:dyDescent="0.2">
      <c r="A146" s="248" t="s">
        <v>93</v>
      </c>
    </row>
    <row r="147" spans="1:2" x14ac:dyDescent="0.2">
      <c r="A147" s="248" t="s">
        <v>80</v>
      </c>
      <c r="B147" s="248" t="s">
        <v>94</v>
      </c>
    </row>
  </sheetData>
  <mergeCells count="3">
    <mergeCell ref="G5:Q5"/>
    <mergeCell ref="G6:H6"/>
    <mergeCell ref="I6:Q6"/>
  </mergeCells>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9"/>
  <sheetViews>
    <sheetView showGridLines="0" topLeftCell="C4" workbookViewId="0">
      <selection activeCell="O21" sqref="O21"/>
    </sheetView>
  </sheetViews>
  <sheetFormatPr defaultColWidth="20.85546875" defaultRowHeight="11.25" x14ac:dyDescent="0.2"/>
  <cols>
    <col min="1" max="1" width="20.85546875" style="149"/>
    <col min="2" max="17" width="8.85546875" style="149" customWidth="1"/>
    <col min="18" max="19" width="13.42578125" style="149" customWidth="1"/>
    <col min="20" max="16384" width="20.85546875" style="149"/>
  </cols>
  <sheetData>
    <row r="1" spans="1:19" x14ac:dyDescent="0.2">
      <c r="A1" s="225" t="s">
        <v>468</v>
      </c>
    </row>
    <row r="3" spans="1:19" x14ac:dyDescent="0.2">
      <c r="A3" s="225" t="s">
        <v>46</v>
      </c>
      <c r="B3" s="226">
        <v>44547.666168981479</v>
      </c>
    </row>
    <row r="4" spans="1:19" x14ac:dyDescent="0.2">
      <c r="A4" s="225" t="s">
        <v>47</v>
      </c>
      <c r="B4" s="226">
        <v>44580.585970300926</v>
      </c>
    </row>
    <row r="5" spans="1:19" x14ac:dyDescent="0.2">
      <c r="A5" s="225" t="s">
        <v>48</v>
      </c>
      <c r="B5" s="225" t="s">
        <v>49</v>
      </c>
    </row>
    <row r="7" spans="1:19" x14ac:dyDescent="0.2">
      <c r="A7" s="225" t="s">
        <v>53</v>
      </c>
      <c r="B7" s="225" t="s">
        <v>54</v>
      </c>
    </row>
    <row r="8" spans="1:19" x14ac:dyDescent="0.2">
      <c r="A8" s="225" t="s">
        <v>469</v>
      </c>
      <c r="B8" s="225" t="s">
        <v>0</v>
      </c>
    </row>
    <row r="9" spans="1:19" x14ac:dyDescent="0.2">
      <c r="A9" s="225" t="s">
        <v>51</v>
      </c>
      <c r="B9" s="225" t="s">
        <v>0</v>
      </c>
    </row>
    <row r="10" spans="1:19" x14ac:dyDescent="0.2">
      <c r="A10" s="225" t="s">
        <v>50</v>
      </c>
      <c r="B10" s="225" t="s">
        <v>0</v>
      </c>
    </row>
    <row r="11" spans="1:19" s="152" customFormat="1" x14ac:dyDescent="0.2">
      <c r="A11" s="64"/>
      <c r="B11" s="64"/>
      <c r="C11" s="90"/>
      <c r="D11" s="90"/>
      <c r="E11" s="90"/>
      <c r="F11" s="90"/>
      <c r="G11" s="905" t="s">
        <v>166</v>
      </c>
      <c r="H11" s="905"/>
      <c r="I11" s="905"/>
      <c r="J11" s="905"/>
      <c r="K11" s="905"/>
      <c r="L11" s="905"/>
      <c r="M11" s="905"/>
      <c r="N11" s="905"/>
      <c r="O11" s="905"/>
      <c r="P11" s="905"/>
      <c r="Q11" s="905"/>
      <c r="R11" s="90"/>
      <c r="S11" s="90"/>
    </row>
    <row r="12" spans="1:19" s="152" customFormat="1" ht="14.45" customHeight="1" x14ac:dyDescent="0.2">
      <c r="A12" s="64"/>
      <c r="B12" s="64"/>
      <c r="C12" s="90"/>
      <c r="D12" s="90"/>
      <c r="E12" s="90"/>
      <c r="F12" s="90"/>
      <c r="G12" s="911" t="s">
        <v>463</v>
      </c>
      <c r="H12" s="911"/>
      <c r="I12" s="911"/>
      <c r="J12" s="911"/>
      <c r="K12" s="911"/>
      <c r="L12" s="911"/>
      <c r="M12" s="911"/>
      <c r="N12" s="911"/>
      <c r="O12" s="911"/>
      <c r="P12" s="911"/>
      <c r="Q12" s="911"/>
      <c r="R12" s="90"/>
      <c r="S12" s="90"/>
    </row>
    <row r="13" spans="1:19" s="152" customFormat="1" x14ac:dyDescent="0.2">
      <c r="A13" s="467"/>
      <c r="B13" s="57" t="s">
        <v>9</v>
      </c>
      <c r="C13" s="57" t="s">
        <v>4</v>
      </c>
      <c r="D13" s="57" t="s">
        <v>7</v>
      </c>
      <c r="E13" s="57" t="s">
        <v>12</v>
      </c>
      <c r="F13" s="57" t="s">
        <v>5</v>
      </c>
      <c r="G13" s="57" t="s">
        <v>78</v>
      </c>
      <c r="H13" s="57" t="s">
        <v>156</v>
      </c>
      <c r="I13" s="57" t="s">
        <v>157</v>
      </c>
      <c r="J13" s="57" t="s">
        <v>158</v>
      </c>
      <c r="K13" s="57" t="s">
        <v>159</v>
      </c>
      <c r="L13" s="57" t="s">
        <v>160</v>
      </c>
      <c r="M13" s="57" t="s">
        <v>161</v>
      </c>
      <c r="N13" s="57" t="s">
        <v>162</v>
      </c>
      <c r="O13" s="57" t="s">
        <v>163</v>
      </c>
      <c r="P13" s="57" t="s">
        <v>164</v>
      </c>
      <c r="Q13" s="57" t="s">
        <v>165</v>
      </c>
      <c r="R13" s="57" t="s">
        <v>155</v>
      </c>
      <c r="S13" s="57" t="s">
        <v>154</v>
      </c>
    </row>
    <row r="14" spans="1:19" s="152" customFormat="1" x14ac:dyDescent="0.2">
      <c r="A14" s="468" t="s">
        <v>152</v>
      </c>
      <c r="B14" s="212">
        <f>G43</f>
        <v>37.799999999999997</v>
      </c>
      <c r="C14" s="212">
        <f t="shared" ref="C14:G14" si="0">H43</f>
        <v>37.9</v>
      </c>
      <c r="D14" s="212">
        <f t="shared" si="0"/>
        <v>36.4</v>
      </c>
      <c r="E14" s="212">
        <f t="shared" si="0"/>
        <v>35.5</v>
      </c>
      <c r="F14" s="212">
        <f t="shared" si="0"/>
        <v>34.1</v>
      </c>
      <c r="G14" s="212">
        <f t="shared" si="0"/>
        <v>30.1</v>
      </c>
      <c r="H14" s="471">
        <f>G14+$M$43</f>
        <v>29.433333333333334</v>
      </c>
      <c r="I14" s="92">
        <f>H14+$N$18</f>
        <v>27.097333333333331</v>
      </c>
      <c r="J14" s="92">
        <f t="shared" ref="J14:M14" si="1">I14+$N$18</f>
        <v>24.761333333333333</v>
      </c>
      <c r="K14" s="92">
        <f t="shared" si="1"/>
        <v>22.425333333333334</v>
      </c>
      <c r="L14" s="92">
        <f t="shared" si="1"/>
        <v>20.089333333333336</v>
      </c>
      <c r="M14" s="92">
        <f t="shared" si="1"/>
        <v>17.753333333333337</v>
      </c>
      <c r="N14" s="92">
        <f>N15</f>
        <v>16.890000000000008</v>
      </c>
      <c r="O14" s="92">
        <f t="shared" ref="O14:Q14" si="2">O15</f>
        <v>16.760000000000009</v>
      </c>
      <c r="P14" s="92">
        <f t="shared" si="2"/>
        <v>16.63000000000001</v>
      </c>
      <c r="Q14" s="92">
        <f t="shared" si="2"/>
        <v>16.500000000000011</v>
      </c>
      <c r="R14" s="346">
        <f>Q14</f>
        <v>16.500000000000011</v>
      </c>
      <c r="S14" s="58">
        <f>Q14</f>
        <v>16.500000000000011</v>
      </c>
    </row>
    <row r="15" spans="1:19" s="152" customFormat="1" x14ac:dyDescent="0.2">
      <c r="A15" s="468" t="s">
        <v>153</v>
      </c>
      <c r="B15" s="205">
        <f>G18</f>
        <v>18.100000000000001</v>
      </c>
      <c r="C15" s="205">
        <f t="shared" ref="C15:G15" si="3">H18</f>
        <v>17.899999999999999</v>
      </c>
      <c r="D15" s="205">
        <f t="shared" si="3"/>
        <v>17.5</v>
      </c>
      <c r="E15" s="205">
        <f t="shared" si="3"/>
        <v>17.100000000000001</v>
      </c>
      <c r="F15" s="205">
        <f t="shared" si="3"/>
        <v>17.100000000000001</v>
      </c>
      <c r="G15" s="205">
        <f t="shared" si="3"/>
        <v>17.8</v>
      </c>
      <c r="H15" s="471">
        <f>G15+$M$18</f>
        <v>17.670000000000002</v>
      </c>
      <c r="I15" s="471">
        <f t="shared" ref="I15:Q15" si="4">H15+$M$18</f>
        <v>17.540000000000003</v>
      </c>
      <c r="J15" s="471">
        <f t="shared" si="4"/>
        <v>17.410000000000004</v>
      </c>
      <c r="K15" s="471">
        <f t="shared" si="4"/>
        <v>17.280000000000005</v>
      </c>
      <c r="L15" s="471">
        <f t="shared" si="4"/>
        <v>17.150000000000006</v>
      </c>
      <c r="M15" s="259">
        <f t="shared" si="4"/>
        <v>17.020000000000007</v>
      </c>
      <c r="N15" s="471">
        <f t="shared" si="4"/>
        <v>16.890000000000008</v>
      </c>
      <c r="O15" s="471">
        <f t="shared" si="4"/>
        <v>16.760000000000009</v>
      </c>
      <c r="P15" s="471">
        <f t="shared" si="4"/>
        <v>16.63000000000001</v>
      </c>
      <c r="Q15" s="471">
        <f t="shared" si="4"/>
        <v>16.500000000000011</v>
      </c>
      <c r="R15" s="57">
        <f>Q15</f>
        <v>16.500000000000011</v>
      </c>
      <c r="S15" s="58">
        <f>R15</f>
        <v>16.500000000000011</v>
      </c>
    </row>
    <row r="17" spans="1:15" x14ac:dyDescent="0.2">
      <c r="A17" s="207" t="s">
        <v>55</v>
      </c>
      <c r="B17" s="207" t="s">
        <v>74</v>
      </c>
      <c r="C17" s="207" t="s">
        <v>75</v>
      </c>
      <c r="D17" s="207" t="s">
        <v>76</v>
      </c>
      <c r="E17" s="207" t="s">
        <v>77</v>
      </c>
      <c r="F17" s="207" t="s">
        <v>20</v>
      </c>
      <c r="G17" s="207" t="s">
        <v>9</v>
      </c>
      <c r="H17" s="207" t="s">
        <v>4</v>
      </c>
      <c r="I17" s="207" t="s">
        <v>7</v>
      </c>
      <c r="J17" s="207" t="s">
        <v>12</v>
      </c>
      <c r="K17" s="207" t="s">
        <v>5</v>
      </c>
      <c r="L17" s="207" t="s">
        <v>78</v>
      </c>
      <c r="M17" s="149" t="s">
        <v>402</v>
      </c>
      <c r="N17" s="149" t="s">
        <v>170</v>
      </c>
      <c r="O17" s="149" t="s">
        <v>379</v>
      </c>
    </row>
    <row r="18" spans="1:15" x14ac:dyDescent="0.2">
      <c r="A18" s="207" t="s">
        <v>79</v>
      </c>
      <c r="B18" s="209">
        <v>19.100000000000001</v>
      </c>
      <c r="C18" s="209">
        <v>18.399999999999999</v>
      </c>
      <c r="D18" s="209">
        <v>18.399999999999999</v>
      </c>
      <c r="E18" s="209">
        <v>18.3</v>
      </c>
      <c r="F18" s="209">
        <v>18.100000000000001</v>
      </c>
      <c r="G18" s="209">
        <v>18.100000000000001</v>
      </c>
      <c r="H18" s="209">
        <v>17.899999999999999</v>
      </c>
      <c r="I18" s="209">
        <v>17.5</v>
      </c>
      <c r="J18" s="209">
        <v>17.100000000000001</v>
      </c>
      <c r="K18" s="209">
        <v>17.100000000000001</v>
      </c>
      <c r="L18" s="209">
        <v>17.8</v>
      </c>
      <c r="M18" s="149">
        <f>(L18-B18)/10</f>
        <v>-0.13000000000000006</v>
      </c>
      <c r="N18" s="160">
        <f>AVERAGE(M24,M33,M35,M42,M32)</f>
        <v>-2.3360000000000003</v>
      </c>
    </row>
    <row r="19" spans="1:15" x14ac:dyDescent="0.2">
      <c r="A19" s="207" t="s">
        <v>8</v>
      </c>
      <c r="B19" s="209">
        <v>4.2</v>
      </c>
      <c r="C19" s="209">
        <v>2.2000000000000002</v>
      </c>
      <c r="D19" s="209">
        <v>1.6</v>
      </c>
      <c r="E19" s="209">
        <v>2</v>
      </c>
      <c r="F19" s="209">
        <v>2</v>
      </c>
      <c r="G19" s="209">
        <v>1.6</v>
      </c>
      <c r="H19" s="209">
        <v>3.5</v>
      </c>
      <c r="I19" s="209">
        <v>4.8</v>
      </c>
      <c r="J19" s="209">
        <v>5.7</v>
      </c>
      <c r="K19" s="209">
        <v>5.7</v>
      </c>
      <c r="L19" s="209">
        <v>5.7</v>
      </c>
      <c r="M19" s="149">
        <f t="shared" ref="M19:M45" si="5">(L19-B19)/10</f>
        <v>0.15</v>
      </c>
      <c r="O19" s="642">
        <f>27-_xlfn.RANK.EQ(L19,$L$19:$L$45)</f>
        <v>5</v>
      </c>
    </row>
    <row r="20" spans="1:15" x14ac:dyDescent="0.2">
      <c r="A20" s="207" t="s">
        <v>82</v>
      </c>
      <c r="B20" s="209">
        <v>47.4</v>
      </c>
      <c r="C20" s="209">
        <v>47.4</v>
      </c>
      <c r="D20" s="209">
        <v>44.5</v>
      </c>
      <c r="E20" s="209">
        <v>44.2</v>
      </c>
      <c r="F20" s="209">
        <v>43.3</v>
      </c>
      <c r="G20" s="209">
        <v>41.4</v>
      </c>
      <c r="H20" s="209">
        <v>42.5</v>
      </c>
      <c r="I20" s="209">
        <v>41.9</v>
      </c>
      <c r="J20" s="209">
        <v>41.6</v>
      </c>
      <c r="K20" s="209">
        <v>41.1</v>
      </c>
      <c r="L20" s="209">
        <v>39.5</v>
      </c>
      <c r="M20" s="149">
        <f t="shared" si="5"/>
        <v>-0.78999999999999981</v>
      </c>
      <c r="O20" s="642">
        <f t="shared" ref="O20:O45" si="6">27-_xlfn.RANK.EQ(L20,$L$19:$L$45)</f>
        <v>24</v>
      </c>
    </row>
    <row r="21" spans="1:15" x14ac:dyDescent="0.2">
      <c r="A21" s="207" t="s">
        <v>83</v>
      </c>
      <c r="B21" s="209">
        <v>22.5</v>
      </c>
      <c r="C21" s="209">
        <v>21.1</v>
      </c>
      <c r="D21" s="209">
        <v>21.1</v>
      </c>
      <c r="E21" s="209">
        <v>21</v>
      </c>
      <c r="F21" s="209">
        <v>19.899999999999999</v>
      </c>
      <c r="G21" s="209">
        <v>18.7</v>
      </c>
      <c r="H21" s="209">
        <v>17.899999999999999</v>
      </c>
      <c r="I21" s="209">
        <v>16</v>
      </c>
      <c r="J21" s="209">
        <v>15.7</v>
      </c>
      <c r="K21" s="209">
        <v>15.4</v>
      </c>
      <c r="L21" s="209">
        <v>15.2</v>
      </c>
      <c r="M21" s="149">
        <f t="shared" si="5"/>
        <v>-0.73000000000000009</v>
      </c>
      <c r="O21" s="642">
        <f t="shared" si="6"/>
        <v>16</v>
      </c>
    </row>
    <row r="22" spans="1:15" x14ac:dyDescent="0.2">
      <c r="A22" s="207" t="s">
        <v>16</v>
      </c>
      <c r="B22" s="209">
        <v>7.3</v>
      </c>
      <c r="C22" s="209">
        <v>7.4</v>
      </c>
      <c r="D22" s="209">
        <v>7.2</v>
      </c>
      <c r="E22" s="209">
        <v>7.9</v>
      </c>
      <c r="F22" s="209">
        <v>8.1999999999999993</v>
      </c>
      <c r="G22" s="209">
        <v>8.1</v>
      </c>
      <c r="H22" s="209">
        <v>8.1999999999999993</v>
      </c>
      <c r="I22" s="209">
        <v>8.6</v>
      </c>
      <c r="J22" s="209">
        <v>9.1999999999999993</v>
      </c>
      <c r="K22" s="209">
        <v>10</v>
      </c>
      <c r="L22" s="209">
        <v>9.5</v>
      </c>
      <c r="M22" s="149">
        <f t="shared" si="5"/>
        <v>0.22000000000000003</v>
      </c>
      <c r="O22" s="642">
        <f t="shared" si="6"/>
        <v>10</v>
      </c>
    </row>
    <row r="23" spans="1:15" x14ac:dyDescent="0.2">
      <c r="A23" s="207" t="s">
        <v>84</v>
      </c>
      <c r="B23" s="209">
        <v>7.1</v>
      </c>
      <c r="C23" s="209">
        <v>6.7</v>
      </c>
      <c r="D23" s="209">
        <v>6.6</v>
      </c>
      <c r="E23" s="209">
        <v>6.7</v>
      </c>
      <c r="F23" s="209">
        <v>6.6</v>
      </c>
      <c r="G23" s="209">
        <v>7</v>
      </c>
      <c r="H23" s="209">
        <v>7.2</v>
      </c>
      <c r="I23" s="209">
        <v>7.2</v>
      </c>
      <c r="J23" s="209">
        <v>7.4</v>
      </c>
      <c r="K23" s="209">
        <v>7.8</v>
      </c>
      <c r="L23" s="209">
        <v>10.3</v>
      </c>
      <c r="M23" s="149">
        <f t="shared" si="5"/>
        <v>0.32000000000000012</v>
      </c>
      <c r="O23" s="642">
        <f t="shared" si="6"/>
        <v>12</v>
      </c>
    </row>
    <row r="24" spans="1:15" x14ac:dyDescent="0.2">
      <c r="A24" s="207" t="s">
        <v>17</v>
      </c>
      <c r="B24" s="209">
        <v>39.700000000000003</v>
      </c>
      <c r="C24" s="209">
        <v>14.4</v>
      </c>
      <c r="D24" s="209">
        <v>14</v>
      </c>
      <c r="E24" s="209">
        <v>21.1</v>
      </c>
      <c r="F24" s="209">
        <v>14.2</v>
      </c>
      <c r="G24" s="209">
        <v>13.4</v>
      </c>
      <c r="H24" s="209">
        <v>13.4</v>
      </c>
      <c r="I24" s="209">
        <v>13.5</v>
      </c>
      <c r="J24" s="209">
        <v>12.6</v>
      </c>
      <c r="K24" s="209">
        <v>13.9</v>
      </c>
      <c r="L24" s="209">
        <v>12.7</v>
      </c>
      <c r="M24" s="149">
        <f t="shared" si="5"/>
        <v>-2.7</v>
      </c>
      <c r="O24" s="642">
        <f t="shared" si="6"/>
        <v>14</v>
      </c>
    </row>
    <row r="25" spans="1:15" x14ac:dyDescent="0.2">
      <c r="A25" s="207" t="s">
        <v>25</v>
      </c>
      <c r="B25" s="209">
        <v>3.4</v>
      </c>
      <c r="C25" s="209">
        <v>2.6</v>
      </c>
      <c r="D25" s="209">
        <v>3.2</v>
      </c>
      <c r="E25" s="209">
        <v>2.8</v>
      </c>
      <c r="F25" s="209">
        <v>4.2</v>
      </c>
      <c r="G25" s="209">
        <v>3.8</v>
      </c>
      <c r="H25" s="209">
        <v>3.4</v>
      </c>
      <c r="I25" s="209">
        <v>2.8</v>
      </c>
      <c r="J25" s="209">
        <v>2.7</v>
      </c>
      <c r="K25" s="209">
        <v>3.2</v>
      </c>
      <c r="L25" s="209">
        <v>4.8</v>
      </c>
      <c r="M25" s="149">
        <f t="shared" si="5"/>
        <v>0.13999999999999999</v>
      </c>
      <c r="O25" s="642">
        <f t="shared" si="6"/>
        <v>4</v>
      </c>
    </row>
    <row r="26" spans="1:15" x14ac:dyDescent="0.2">
      <c r="A26" s="207" t="s">
        <v>22</v>
      </c>
      <c r="B26" s="209">
        <v>25.5</v>
      </c>
      <c r="C26" s="209">
        <v>25.9</v>
      </c>
      <c r="D26" s="209">
        <v>26.5</v>
      </c>
      <c r="E26" s="209">
        <v>27.3</v>
      </c>
      <c r="F26" s="209">
        <v>27.4</v>
      </c>
      <c r="G26" s="209">
        <v>28.1</v>
      </c>
      <c r="H26" s="209">
        <v>28.7</v>
      </c>
      <c r="I26" s="209">
        <v>29</v>
      </c>
      <c r="J26" s="209">
        <v>29.2</v>
      </c>
      <c r="K26" s="209">
        <v>28.7</v>
      </c>
      <c r="L26" s="209">
        <v>29.1</v>
      </c>
      <c r="M26" s="149">
        <f t="shared" si="5"/>
        <v>0.36000000000000015</v>
      </c>
      <c r="O26" s="642">
        <f t="shared" si="6"/>
        <v>20</v>
      </c>
    </row>
    <row r="27" spans="1:15" x14ac:dyDescent="0.2">
      <c r="A27" s="207" t="s">
        <v>41</v>
      </c>
      <c r="B27" s="209">
        <v>5</v>
      </c>
      <c r="C27" s="209">
        <v>6.6</v>
      </c>
      <c r="D27" s="209">
        <v>5.6</v>
      </c>
      <c r="E27" s="209">
        <v>5.2</v>
      </c>
      <c r="F27" s="209">
        <v>5.3</v>
      </c>
      <c r="G27" s="209">
        <v>5.5</v>
      </c>
      <c r="H27" s="209">
        <v>5.4</v>
      </c>
      <c r="I27" s="209">
        <v>5.0999999999999996</v>
      </c>
      <c r="J27" s="209">
        <v>4.7</v>
      </c>
      <c r="K27" s="209">
        <v>5.9</v>
      </c>
      <c r="L27" s="209">
        <v>7.6</v>
      </c>
      <c r="M27" s="149">
        <f t="shared" si="5"/>
        <v>0.25999999999999995</v>
      </c>
      <c r="O27" s="642">
        <f t="shared" si="6"/>
        <v>7</v>
      </c>
    </row>
    <row r="28" spans="1:15" x14ac:dyDescent="0.2">
      <c r="A28" s="207" t="s">
        <v>19</v>
      </c>
      <c r="B28" s="209">
        <v>9.1999999999999993</v>
      </c>
      <c r="C28" s="209">
        <v>8</v>
      </c>
      <c r="D28" s="209">
        <v>8.1</v>
      </c>
      <c r="E28" s="209">
        <v>7.4</v>
      </c>
      <c r="F28" s="209">
        <v>7.1</v>
      </c>
      <c r="G28" s="209">
        <v>7.4</v>
      </c>
      <c r="H28" s="209">
        <v>7.7</v>
      </c>
      <c r="I28" s="209">
        <v>7.7</v>
      </c>
      <c r="J28" s="209">
        <v>8.1999999999999993</v>
      </c>
      <c r="K28" s="209">
        <v>7.7</v>
      </c>
      <c r="L28" s="209">
        <v>9.8000000000000007</v>
      </c>
      <c r="M28" s="149">
        <f t="shared" si="5"/>
        <v>6.0000000000000143E-2</v>
      </c>
      <c r="O28" s="642">
        <f t="shared" si="6"/>
        <v>11</v>
      </c>
    </row>
    <row r="29" spans="1:15" x14ac:dyDescent="0.2">
      <c r="A29" s="207" t="s">
        <v>85</v>
      </c>
      <c r="B29" s="209">
        <v>43.7</v>
      </c>
      <c r="C29" s="209">
        <v>44.6</v>
      </c>
      <c r="D29" s="209">
        <v>44.4</v>
      </c>
      <c r="E29" s="209">
        <v>42.8</v>
      </c>
      <c r="F29" s="209">
        <v>42.1</v>
      </c>
      <c r="G29" s="209">
        <v>41.7</v>
      </c>
      <c r="H29" s="209">
        <v>41.1</v>
      </c>
      <c r="I29" s="209">
        <v>39.9</v>
      </c>
      <c r="J29" s="209">
        <v>39.299999999999997</v>
      </c>
      <c r="K29" s="209">
        <v>38.5</v>
      </c>
      <c r="L29" s="209">
        <v>36.200000000000003</v>
      </c>
      <c r="M29" s="149">
        <f t="shared" si="5"/>
        <v>-0.75</v>
      </c>
      <c r="O29" s="642">
        <f t="shared" si="6"/>
        <v>22</v>
      </c>
    </row>
    <row r="30" spans="1:15" x14ac:dyDescent="0.2">
      <c r="A30" s="207" t="s">
        <v>27</v>
      </c>
      <c r="B30" s="209">
        <v>24.3</v>
      </c>
      <c r="C30" s="209">
        <v>24.5</v>
      </c>
      <c r="D30" s="209">
        <v>26.1</v>
      </c>
      <c r="E30" s="209">
        <v>27.1</v>
      </c>
      <c r="F30" s="209">
        <v>27.2</v>
      </c>
      <c r="G30" s="209">
        <v>27.8</v>
      </c>
      <c r="H30" s="209">
        <v>27.8</v>
      </c>
      <c r="I30" s="209">
        <v>27.1</v>
      </c>
      <c r="J30" s="209">
        <v>27.8</v>
      </c>
      <c r="K30" s="209">
        <v>28.3</v>
      </c>
      <c r="L30" s="523" t="s">
        <v>80</v>
      </c>
      <c r="M30" s="159">
        <f>(K30-B30)/9</f>
        <v>0.44444444444444442</v>
      </c>
      <c r="O30" s="642"/>
    </row>
    <row r="31" spans="1:15" x14ac:dyDescent="0.2">
      <c r="A31" s="207" t="s">
        <v>86</v>
      </c>
      <c r="B31" s="209">
        <v>3.5</v>
      </c>
      <c r="C31" s="209">
        <v>2.9</v>
      </c>
      <c r="D31" s="209">
        <v>2.8</v>
      </c>
      <c r="E31" s="209">
        <v>2.4</v>
      </c>
      <c r="F31" s="209">
        <v>2.2000000000000002</v>
      </c>
      <c r="G31" s="209">
        <v>1.4</v>
      </c>
      <c r="H31" s="209">
        <v>2.4</v>
      </c>
      <c r="I31" s="209">
        <v>2.8</v>
      </c>
      <c r="J31" s="209">
        <v>2.5</v>
      </c>
      <c r="K31" s="209">
        <v>2.2000000000000002</v>
      </c>
      <c r="L31" s="209">
        <v>2.5</v>
      </c>
      <c r="M31" s="149">
        <f t="shared" si="5"/>
        <v>-0.1</v>
      </c>
      <c r="O31" s="642">
        <f t="shared" si="6"/>
        <v>1</v>
      </c>
    </row>
    <row r="32" spans="1:15" x14ac:dyDescent="0.2">
      <c r="A32" s="207" t="s">
        <v>30</v>
      </c>
      <c r="B32" s="209">
        <v>55.7</v>
      </c>
      <c r="C32" s="209">
        <v>43.7</v>
      </c>
      <c r="D32" s="209">
        <v>36.6</v>
      </c>
      <c r="E32" s="209">
        <v>37.700000000000003</v>
      </c>
      <c r="F32" s="209">
        <v>39.799999999999997</v>
      </c>
      <c r="G32" s="209">
        <v>41.4</v>
      </c>
      <c r="H32" s="209">
        <v>43.2</v>
      </c>
      <c r="I32" s="209">
        <v>41.9</v>
      </c>
      <c r="J32" s="209">
        <v>43.4</v>
      </c>
      <c r="K32" s="209">
        <v>42.2</v>
      </c>
      <c r="L32" s="209">
        <v>42.5</v>
      </c>
      <c r="M32" s="149">
        <f t="shared" si="5"/>
        <v>-1.3200000000000003</v>
      </c>
      <c r="O32" s="642">
        <f t="shared" si="6"/>
        <v>25</v>
      </c>
    </row>
    <row r="33" spans="1:17" x14ac:dyDescent="0.2">
      <c r="A33" s="207" t="s">
        <v>31</v>
      </c>
      <c r="B33" s="209">
        <v>45.5</v>
      </c>
      <c r="C33" s="209">
        <v>19.5</v>
      </c>
      <c r="D33" s="209">
        <v>19</v>
      </c>
      <c r="E33" s="209">
        <v>28</v>
      </c>
      <c r="F33" s="209">
        <v>28.3</v>
      </c>
      <c r="G33" s="209">
        <v>26.4</v>
      </c>
      <c r="H33" s="209">
        <v>23.7</v>
      </c>
      <c r="I33" s="209">
        <v>23.7</v>
      </c>
      <c r="J33" s="209">
        <v>22.8</v>
      </c>
      <c r="K33" s="209">
        <v>22.9</v>
      </c>
      <c r="L33" s="209">
        <v>21.1</v>
      </c>
      <c r="M33" s="149">
        <f t="shared" si="5"/>
        <v>-2.44</v>
      </c>
      <c r="O33" s="642">
        <f t="shared" si="6"/>
        <v>19</v>
      </c>
    </row>
    <row r="34" spans="1:17" x14ac:dyDescent="0.2">
      <c r="A34" s="207" t="s">
        <v>32</v>
      </c>
      <c r="B34" s="209">
        <v>7.8</v>
      </c>
      <c r="C34" s="209">
        <v>6.8</v>
      </c>
      <c r="D34" s="209">
        <v>7</v>
      </c>
      <c r="E34" s="209">
        <v>6.2</v>
      </c>
      <c r="F34" s="209">
        <v>6.7</v>
      </c>
      <c r="G34" s="209">
        <v>6.8</v>
      </c>
      <c r="H34" s="209">
        <v>8.1</v>
      </c>
      <c r="I34" s="209">
        <v>8.3000000000000007</v>
      </c>
      <c r="J34" s="209">
        <v>8.4</v>
      </c>
      <c r="K34" s="209">
        <v>7.1</v>
      </c>
      <c r="L34" s="209">
        <v>8.5</v>
      </c>
      <c r="M34" s="149">
        <f t="shared" si="5"/>
        <v>7.0000000000000021E-2</v>
      </c>
      <c r="O34" s="642">
        <f t="shared" si="6"/>
        <v>8</v>
      </c>
    </row>
    <row r="35" spans="1:17" x14ac:dyDescent="0.2">
      <c r="A35" s="207" t="s">
        <v>23</v>
      </c>
      <c r="B35" s="209">
        <v>47.2</v>
      </c>
      <c r="C35" s="209">
        <v>45.5</v>
      </c>
      <c r="D35" s="209">
        <v>45.3</v>
      </c>
      <c r="E35" s="209">
        <v>44</v>
      </c>
      <c r="F35" s="209">
        <v>41.9</v>
      </c>
      <c r="G35" s="209">
        <v>41.1</v>
      </c>
      <c r="H35" s="209">
        <v>40.4</v>
      </c>
      <c r="I35" s="209">
        <v>40.5</v>
      </c>
      <c r="J35" s="209">
        <v>20.100000000000001</v>
      </c>
      <c r="K35" s="209">
        <v>20.3</v>
      </c>
      <c r="L35" s="209">
        <v>19</v>
      </c>
      <c r="M35" s="149">
        <f t="shared" si="5"/>
        <v>-2.8200000000000003</v>
      </c>
      <c r="O35" s="642">
        <f t="shared" si="6"/>
        <v>18</v>
      </c>
    </row>
    <row r="36" spans="1:17" x14ac:dyDescent="0.2">
      <c r="A36" s="207" t="s">
        <v>87</v>
      </c>
      <c r="B36" s="209">
        <v>4</v>
      </c>
      <c r="C36" s="209">
        <v>4.4000000000000004</v>
      </c>
      <c r="D36" s="209">
        <v>4</v>
      </c>
      <c r="E36" s="209">
        <v>4.5</v>
      </c>
      <c r="F36" s="209">
        <v>4</v>
      </c>
      <c r="G36" s="209">
        <v>3.8</v>
      </c>
      <c r="H36" s="209">
        <v>3</v>
      </c>
      <c r="I36" s="209">
        <v>3</v>
      </c>
      <c r="J36" s="209">
        <v>3.4</v>
      </c>
      <c r="K36" s="209">
        <v>3.7</v>
      </c>
      <c r="L36" s="209">
        <v>4.2</v>
      </c>
      <c r="M36" s="149">
        <f t="shared" si="5"/>
        <v>2.0000000000000018E-2</v>
      </c>
      <c r="O36" s="642">
        <f t="shared" si="6"/>
        <v>2</v>
      </c>
    </row>
    <row r="37" spans="1:17" x14ac:dyDescent="0.2">
      <c r="A37" s="207" t="s">
        <v>34</v>
      </c>
      <c r="B37" s="209">
        <v>2</v>
      </c>
      <c r="C37" s="209">
        <v>1.7</v>
      </c>
      <c r="D37" s="209">
        <v>2.5</v>
      </c>
      <c r="E37" s="209">
        <v>2.6</v>
      </c>
      <c r="F37" s="209">
        <v>3.5</v>
      </c>
      <c r="G37" s="209">
        <v>3.3</v>
      </c>
      <c r="H37" s="209">
        <v>4</v>
      </c>
      <c r="I37" s="209">
        <v>4.0999999999999996</v>
      </c>
      <c r="J37" s="209">
        <v>4.0999999999999996</v>
      </c>
      <c r="K37" s="209">
        <v>4.8</v>
      </c>
      <c r="L37" s="209">
        <v>4.8</v>
      </c>
      <c r="M37" s="149">
        <f t="shared" si="5"/>
        <v>0.27999999999999997</v>
      </c>
      <c r="O37" s="643">
        <f t="shared" si="6"/>
        <v>4</v>
      </c>
      <c r="Q37" s="156"/>
    </row>
    <row r="38" spans="1:17" x14ac:dyDescent="0.2">
      <c r="A38" s="207" t="s">
        <v>6</v>
      </c>
      <c r="B38" s="209">
        <v>12</v>
      </c>
      <c r="C38" s="209">
        <v>12.3</v>
      </c>
      <c r="D38" s="209">
        <v>13.9</v>
      </c>
      <c r="E38" s="209">
        <v>14.7</v>
      </c>
      <c r="F38" s="209">
        <v>15.3</v>
      </c>
      <c r="G38" s="209">
        <v>15</v>
      </c>
      <c r="H38" s="209">
        <v>15.2</v>
      </c>
      <c r="I38" s="209">
        <v>15.1</v>
      </c>
      <c r="J38" s="209">
        <v>13.5</v>
      </c>
      <c r="K38" s="209">
        <v>15.1</v>
      </c>
      <c r="L38" s="209">
        <v>14.1</v>
      </c>
      <c r="M38" s="149">
        <f t="shared" si="5"/>
        <v>0.20999999999999996</v>
      </c>
      <c r="O38" s="642">
        <f t="shared" si="6"/>
        <v>15</v>
      </c>
      <c r="Q38" s="156"/>
    </row>
    <row r="39" spans="1:17" x14ac:dyDescent="0.2">
      <c r="A39" s="207" t="s">
        <v>37</v>
      </c>
      <c r="B39" s="209">
        <v>47.5</v>
      </c>
      <c r="C39" s="209">
        <v>47.2</v>
      </c>
      <c r="D39" s="209">
        <v>46.3</v>
      </c>
      <c r="E39" s="209">
        <v>44.8</v>
      </c>
      <c r="F39" s="209">
        <v>44.2</v>
      </c>
      <c r="G39" s="209">
        <v>43.4</v>
      </c>
      <c r="H39" s="209">
        <v>40.700000000000003</v>
      </c>
      <c r="I39" s="209">
        <v>40.5</v>
      </c>
      <c r="J39" s="209">
        <v>39.200000000000003</v>
      </c>
      <c r="K39" s="209">
        <v>37.6</v>
      </c>
      <c r="L39" s="209">
        <v>36.9</v>
      </c>
      <c r="M39" s="149">
        <f t="shared" si="5"/>
        <v>-1.06</v>
      </c>
      <c r="O39" s="642">
        <f t="shared" si="6"/>
        <v>23</v>
      </c>
    </row>
    <row r="40" spans="1:17" x14ac:dyDescent="0.2">
      <c r="A40" s="207" t="s">
        <v>38</v>
      </c>
      <c r="B40" s="209">
        <v>14.6</v>
      </c>
      <c r="C40" s="209">
        <v>11</v>
      </c>
      <c r="D40" s="209">
        <v>10.1</v>
      </c>
      <c r="E40" s="209">
        <v>11.4</v>
      </c>
      <c r="F40" s="209">
        <v>10.3</v>
      </c>
      <c r="G40" s="209">
        <v>10.3</v>
      </c>
      <c r="H40" s="209">
        <v>10.3</v>
      </c>
      <c r="I40" s="209">
        <v>9.3000000000000007</v>
      </c>
      <c r="J40" s="209">
        <v>9.6</v>
      </c>
      <c r="K40" s="209">
        <v>9.5</v>
      </c>
      <c r="L40" s="209">
        <v>9</v>
      </c>
      <c r="M40" s="149">
        <f t="shared" si="5"/>
        <v>-0.55999999999999994</v>
      </c>
      <c r="O40" s="642">
        <f t="shared" si="6"/>
        <v>9</v>
      </c>
    </row>
    <row r="41" spans="1:17" x14ac:dyDescent="0.2">
      <c r="A41" s="207" t="s">
        <v>88</v>
      </c>
      <c r="B41" s="209">
        <v>52</v>
      </c>
      <c r="C41" s="209">
        <v>51.4</v>
      </c>
      <c r="D41" s="209">
        <v>51.6</v>
      </c>
      <c r="E41" s="209">
        <v>50.6</v>
      </c>
      <c r="F41" s="209">
        <v>49.4</v>
      </c>
      <c r="G41" s="209">
        <v>49.7</v>
      </c>
      <c r="H41" s="209">
        <v>48.4</v>
      </c>
      <c r="I41" s="209">
        <v>47</v>
      </c>
      <c r="J41" s="209">
        <v>46.3</v>
      </c>
      <c r="K41" s="209">
        <v>45.8</v>
      </c>
      <c r="L41" s="209">
        <v>45.1</v>
      </c>
      <c r="M41" s="149">
        <f t="shared" si="5"/>
        <v>-0.68999999999999984</v>
      </c>
      <c r="O41" s="642">
        <f t="shared" si="6"/>
        <v>26</v>
      </c>
    </row>
    <row r="42" spans="1:17" x14ac:dyDescent="0.2">
      <c r="A42" s="207" t="s">
        <v>40</v>
      </c>
      <c r="B42" s="209">
        <v>34.9</v>
      </c>
      <c r="C42" s="209">
        <v>17.100000000000001</v>
      </c>
      <c r="D42" s="209">
        <v>16.600000000000001</v>
      </c>
      <c r="E42" s="209">
        <v>15.6</v>
      </c>
      <c r="F42" s="209">
        <v>14.8</v>
      </c>
      <c r="G42" s="209">
        <v>13.7</v>
      </c>
      <c r="H42" s="209">
        <v>12.6</v>
      </c>
      <c r="I42" s="209">
        <v>12.8</v>
      </c>
      <c r="J42" s="209">
        <v>12.5</v>
      </c>
      <c r="K42" s="209">
        <v>11.6</v>
      </c>
      <c r="L42" s="209">
        <v>10.9</v>
      </c>
      <c r="M42" s="149">
        <f t="shared" si="5"/>
        <v>-2.4</v>
      </c>
      <c r="O42" s="642">
        <f t="shared" si="6"/>
        <v>13</v>
      </c>
      <c r="Q42" s="149" t="s">
        <v>471</v>
      </c>
    </row>
    <row r="43" spans="1:17" x14ac:dyDescent="0.2">
      <c r="A43" s="244" t="s">
        <v>89</v>
      </c>
      <c r="B43" s="245">
        <v>40.1</v>
      </c>
      <c r="C43" s="245">
        <v>39.5</v>
      </c>
      <c r="D43" s="245">
        <v>38.4</v>
      </c>
      <c r="E43" s="245">
        <v>39.799999999999997</v>
      </c>
      <c r="F43" s="245">
        <v>38.6</v>
      </c>
      <c r="G43" s="245">
        <v>37.799999999999997</v>
      </c>
      <c r="H43" s="245">
        <v>37.9</v>
      </c>
      <c r="I43" s="245">
        <v>36.4</v>
      </c>
      <c r="J43" s="245">
        <v>35.5</v>
      </c>
      <c r="K43" s="245">
        <v>34.1</v>
      </c>
      <c r="L43" s="245">
        <v>30.1</v>
      </c>
      <c r="M43" s="159">
        <f>(K43-B43)/9</f>
        <v>-0.66666666666666663</v>
      </c>
      <c r="O43" s="642">
        <f t="shared" si="6"/>
        <v>21</v>
      </c>
      <c r="Q43" s="156">
        <f>K43-L43</f>
        <v>4</v>
      </c>
    </row>
    <row r="44" spans="1:17" x14ac:dyDescent="0.2">
      <c r="A44" s="207" t="s">
        <v>18</v>
      </c>
      <c r="B44" s="209">
        <v>6.1</v>
      </c>
      <c r="C44" s="209">
        <v>6.5</v>
      </c>
      <c r="D44" s="209">
        <v>6</v>
      </c>
      <c r="E44" s="209">
        <v>6.9</v>
      </c>
      <c r="F44" s="209">
        <v>7</v>
      </c>
      <c r="G44" s="209">
        <v>6.7</v>
      </c>
      <c r="H44" s="209">
        <v>6.6</v>
      </c>
      <c r="I44" s="209">
        <v>6.1</v>
      </c>
      <c r="J44" s="209">
        <v>7.3</v>
      </c>
      <c r="K44" s="209">
        <v>7.7</v>
      </c>
      <c r="L44" s="209">
        <v>7.6</v>
      </c>
      <c r="M44" s="149">
        <f t="shared" si="5"/>
        <v>0.15</v>
      </c>
      <c r="O44" s="642">
        <f t="shared" si="6"/>
        <v>7</v>
      </c>
      <c r="Q44" s="156">
        <f>B43-L43</f>
        <v>10</v>
      </c>
    </row>
    <row r="45" spans="1:17" x14ac:dyDescent="0.2">
      <c r="A45" s="207" t="s">
        <v>42</v>
      </c>
      <c r="B45" s="209">
        <v>13.1</v>
      </c>
      <c r="C45" s="209">
        <v>13.5</v>
      </c>
      <c r="D45" s="209">
        <v>12.9</v>
      </c>
      <c r="E45" s="209">
        <v>13</v>
      </c>
      <c r="F45" s="209">
        <v>12.7</v>
      </c>
      <c r="G45" s="209">
        <v>13.9</v>
      </c>
      <c r="H45" s="209">
        <v>14.4</v>
      </c>
      <c r="I45" s="209">
        <v>13.5</v>
      </c>
      <c r="J45" s="209">
        <v>15.2</v>
      </c>
      <c r="K45" s="209">
        <v>15.6</v>
      </c>
      <c r="L45" s="524">
        <v>15.6</v>
      </c>
      <c r="M45" s="149">
        <f t="shared" si="5"/>
        <v>0.25</v>
      </c>
      <c r="O45" s="642">
        <f t="shared" si="6"/>
        <v>17</v>
      </c>
      <c r="Q45" s="149">
        <f>Q43/Q44*100</f>
        <v>40</v>
      </c>
    </row>
    <row r="46" spans="1:17" x14ac:dyDescent="0.2">
      <c r="A46" s="295" t="s">
        <v>433</v>
      </c>
      <c r="B46" s="452">
        <f>AVERAGE(B19:B45)</f>
        <v>23.159259259259262</v>
      </c>
      <c r="C46" s="452">
        <f t="shared" ref="C46:M46" si="7">AVERAGE(C19:C45)</f>
        <v>19.792592592592591</v>
      </c>
      <c r="D46" s="452">
        <f t="shared" si="7"/>
        <v>19.329629629629633</v>
      </c>
      <c r="E46" s="452">
        <f t="shared" si="7"/>
        <v>19.914814814814811</v>
      </c>
      <c r="F46" s="452">
        <f t="shared" si="7"/>
        <v>19.488888888888891</v>
      </c>
      <c r="G46" s="452">
        <f t="shared" si="7"/>
        <v>19.229629629629631</v>
      </c>
      <c r="H46" s="452">
        <f t="shared" si="7"/>
        <v>19.174074074074074</v>
      </c>
      <c r="I46" s="452">
        <f t="shared" si="7"/>
        <v>18.837037037037039</v>
      </c>
      <c r="J46" s="452">
        <f t="shared" si="7"/>
        <v>18.070370370370373</v>
      </c>
      <c r="K46" s="452">
        <f t="shared" si="7"/>
        <v>18.014814814814819</v>
      </c>
      <c r="L46" s="452">
        <f t="shared" si="7"/>
        <v>17.396153846153847</v>
      </c>
      <c r="M46" s="456">
        <f t="shared" si="7"/>
        <v>-0.52193415637860086</v>
      </c>
    </row>
    <row r="47" spans="1:17" x14ac:dyDescent="0.2">
      <c r="A47" s="301" t="s">
        <v>435</v>
      </c>
      <c r="B47" s="453">
        <f>STDEV(B19:B45)</f>
        <v>18.694410091280453</v>
      </c>
      <c r="C47" s="453">
        <f t="shared" ref="C47:M47" si="8">STDEV(C19:C45)</f>
        <v>16.936009109539491</v>
      </c>
      <c r="D47" s="453">
        <f t="shared" si="8"/>
        <v>16.383688295534736</v>
      </c>
      <c r="E47" s="453">
        <f t="shared" si="8"/>
        <v>16.188901794456022</v>
      </c>
      <c r="F47" s="453">
        <f t="shared" si="8"/>
        <v>15.888344381322023</v>
      </c>
      <c r="G47" s="453">
        <f t="shared" si="8"/>
        <v>15.799435598848625</v>
      </c>
      <c r="H47" s="453">
        <f t="shared" si="8"/>
        <v>15.486485239434577</v>
      </c>
      <c r="I47" s="453">
        <f t="shared" si="8"/>
        <v>15.133817154056722</v>
      </c>
      <c r="J47" s="453">
        <f t="shared" si="8"/>
        <v>14.312335046138854</v>
      </c>
      <c r="K47" s="453">
        <f t="shared" si="8"/>
        <v>13.868439646680448</v>
      </c>
      <c r="L47" s="453">
        <f t="shared" si="8"/>
        <v>13.23666062930468</v>
      </c>
      <c r="M47" s="456">
        <f t="shared" si="8"/>
        <v>1.0044987879838505</v>
      </c>
    </row>
    <row r="48" spans="1:17" x14ac:dyDescent="0.2">
      <c r="A48" s="301" t="s">
        <v>436</v>
      </c>
      <c r="B48" s="453">
        <f>B46-3*B47</f>
        <v>-32.923971014582094</v>
      </c>
      <c r="C48" s="453">
        <f t="shared" ref="C48:M48" si="9">C46-3*C47</f>
        <v>-31.015434736025881</v>
      </c>
      <c r="D48" s="453">
        <f t="shared" si="9"/>
        <v>-29.821435256974571</v>
      </c>
      <c r="E48" s="453">
        <f t="shared" si="9"/>
        <v>-28.651890568553256</v>
      </c>
      <c r="F48" s="453">
        <f t="shared" si="9"/>
        <v>-28.17614425507718</v>
      </c>
      <c r="G48" s="453">
        <f t="shared" si="9"/>
        <v>-28.168677166916243</v>
      </c>
      <c r="H48" s="453">
        <f t="shared" si="9"/>
        <v>-27.285381644229656</v>
      </c>
      <c r="I48" s="453">
        <f t="shared" si="9"/>
        <v>-26.564414425133126</v>
      </c>
      <c r="J48" s="453">
        <f t="shared" si="9"/>
        <v>-24.866634768046186</v>
      </c>
      <c r="K48" s="453">
        <f t="shared" si="9"/>
        <v>-23.590504125226524</v>
      </c>
      <c r="L48" s="453">
        <f t="shared" si="9"/>
        <v>-22.313828041760193</v>
      </c>
      <c r="M48" s="456">
        <f t="shared" si="9"/>
        <v>-3.5354305203301521</v>
      </c>
    </row>
    <row r="49" spans="1:13" x14ac:dyDescent="0.2">
      <c r="A49" s="301" t="s">
        <v>437</v>
      </c>
      <c r="B49" s="453">
        <f>B46+3*B47</f>
        <v>79.242489533100624</v>
      </c>
      <c r="C49" s="453">
        <f t="shared" ref="C49:M49" si="10">C46+3*C47</f>
        <v>70.600619921211063</v>
      </c>
      <c r="D49" s="453">
        <f t="shared" si="10"/>
        <v>68.480694516233839</v>
      </c>
      <c r="E49" s="453">
        <f t="shared" si="10"/>
        <v>68.481520198182878</v>
      </c>
      <c r="F49" s="453">
        <f t="shared" si="10"/>
        <v>67.153922032854965</v>
      </c>
      <c r="G49" s="453">
        <f t="shared" si="10"/>
        <v>66.627936426175509</v>
      </c>
      <c r="H49" s="453">
        <f t="shared" si="10"/>
        <v>65.6335297923778</v>
      </c>
      <c r="I49" s="453">
        <f t="shared" si="10"/>
        <v>64.238488499207207</v>
      </c>
      <c r="J49" s="453">
        <f t="shared" si="10"/>
        <v>61.007375508786936</v>
      </c>
      <c r="K49" s="453">
        <f t="shared" si="10"/>
        <v>59.620133754856163</v>
      </c>
      <c r="L49" s="453">
        <f t="shared" si="10"/>
        <v>57.106135734067891</v>
      </c>
      <c r="M49" s="456">
        <f t="shared" si="10"/>
        <v>2.4915622075729509</v>
      </c>
    </row>
    <row r="50" spans="1:13" x14ac:dyDescent="0.2">
      <c r="A50" s="412" t="s">
        <v>451</v>
      </c>
      <c r="B50" s="453">
        <f>MAX(B19:B45)</f>
        <v>55.7</v>
      </c>
      <c r="C50" s="453">
        <f t="shared" ref="C50:L50" si="11">MAX(C19:C45)</f>
        <v>51.4</v>
      </c>
      <c r="D50" s="453">
        <f t="shared" si="11"/>
        <v>51.6</v>
      </c>
      <c r="E50" s="453">
        <f t="shared" si="11"/>
        <v>50.6</v>
      </c>
      <c r="F50" s="453">
        <f t="shared" si="11"/>
        <v>49.4</v>
      </c>
      <c r="G50" s="453">
        <f t="shared" si="11"/>
        <v>49.7</v>
      </c>
      <c r="H50" s="453">
        <f t="shared" si="11"/>
        <v>48.4</v>
      </c>
      <c r="I50" s="453">
        <f t="shared" si="11"/>
        <v>47</v>
      </c>
      <c r="J50" s="453">
        <f t="shared" si="11"/>
        <v>46.3</v>
      </c>
      <c r="K50" s="453">
        <f t="shared" si="11"/>
        <v>45.8</v>
      </c>
      <c r="L50" s="453">
        <f t="shared" si="11"/>
        <v>45.1</v>
      </c>
      <c r="M50" s="456"/>
    </row>
    <row r="52" spans="1:13" x14ac:dyDescent="0.2">
      <c r="A52" s="152"/>
      <c r="B52" s="97">
        <v>2010</v>
      </c>
      <c r="C52" s="99" t="s">
        <v>402</v>
      </c>
      <c r="E52" s="149" t="s">
        <v>404</v>
      </c>
    </row>
    <row r="53" spans="1:13" ht="12" thickBot="1" x14ac:dyDescent="0.25">
      <c r="A53" s="525" t="s">
        <v>8</v>
      </c>
      <c r="B53" s="526">
        <v>4.2</v>
      </c>
      <c r="C53" s="99">
        <v>0.15</v>
      </c>
    </row>
    <row r="54" spans="1:13" x14ac:dyDescent="0.2">
      <c r="A54" s="525" t="s">
        <v>82</v>
      </c>
      <c r="B54" s="526">
        <v>47.4</v>
      </c>
      <c r="C54" s="99">
        <v>-0.78999999999999981</v>
      </c>
      <c r="E54" s="352" t="s">
        <v>405</v>
      </c>
      <c r="F54" s="352"/>
    </row>
    <row r="55" spans="1:13" x14ac:dyDescent="0.2">
      <c r="A55" s="525" t="s">
        <v>83</v>
      </c>
      <c r="B55" s="526">
        <v>22.5</v>
      </c>
      <c r="C55" s="99">
        <v>-0.73000000000000009</v>
      </c>
      <c r="E55" s="353" t="s">
        <v>406</v>
      </c>
      <c r="F55" s="353">
        <v>0.72844286488836474</v>
      </c>
    </row>
    <row r="56" spans="1:13" x14ac:dyDescent="0.2">
      <c r="A56" s="525" t="s">
        <v>16</v>
      </c>
      <c r="B56" s="526">
        <v>7.3</v>
      </c>
      <c r="C56" s="99">
        <v>0.22000000000000003</v>
      </c>
      <c r="E56" s="353" t="s">
        <v>407</v>
      </c>
      <c r="F56" s="353">
        <v>0.53062900740676833</v>
      </c>
    </row>
    <row r="57" spans="1:13" x14ac:dyDescent="0.2">
      <c r="A57" s="525" t="s">
        <v>84</v>
      </c>
      <c r="B57" s="526">
        <v>7.1</v>
      </c>
      <c r="C57" s="99">
        <v>0.32000000000000012</v>
      </c>
      <c r="E57" s="353" t="s">
        <v>408</v>
      </c>
      <c r="F57" s="353">
        <v>0.51185416770303904</v>
      </c>
    </row>
    <row r="58" spans="1:13" x14ac:dyDescent="0.2">
      <c r="A58" s="525" t="s">
        <v>17</v>
      </c>
      <c r="B58" s="526">
        <v>39.700000000000003</v>
      </c>
      <c r="C58" s="99">
        <v>-2.7</v>
      </c>
      <c r="E58" s="353" t="s">
        <v>409</v>
      </c>
      <c r="F58" s="353">
        <v>0.70181752695086286</v>
      </c>
    </row>
    <row r="59" spans="1:13" ht="12" thickBot="1" x14ac:dyDescent="0.25">
      <c r="A59" s="525" t="s">
        <v>25</v>
      </c>
      <c r="B59" s="526">
        <v>3.4</v>
      </c>
      <c r="C59" s="99">
        <v>0.13999999999999999</v>
      </c>
      <c r="E59" s="354" t="s">
        <v>410</v>
      </c>
      <c r="F59" s="354">
        <v>27</v>
      </c>
    </row>
    <row r="60" spans="1:13" x14ac:dyDescent="0.2">
      <c r="A60" s="525" t="s">
        <v>22</v>
      </c>
      <c r="B60" s="526">
        <v>25.5</v>
      </c>
      <c r="C60" s="99">
        <v>0.36000000000000015</v>
      </c>
    </row>
    <row r="61" spans="1:13" ht="12" thickBot="1" x14ac:dyDescent="0.25">
      <c r="A61" s="525" t="s">
        <v>41</v>
      </c>
      <c r="B61" s="526">
        <v>5</v>
      </c>
      <c r="C61" s="99">
        <v>0.25999999999999995</v>
      </c>
      <c r="E61" s="149" t="s">
        <v>411</v>
      </c>
    </row>
    <row r="62" spans="1:13" x14ac:dyDescent="0.2">
      <c r="A62" s="525" t="s">
        <v>19</v>
      </c>
      <c r="B62" s="526">
        <v>9.1999999999999993</v>
      </c>
      <c r="C62" s="99">
        <v>6.0000000000000143E-2</v>
      </c>
      <c r="E62" s="355"/>
      <c r="F62" s="355" t="s">
        <v>415</v>
      </c>
      <c r="G62" s="355" t="s">
        <v>416</v>
      </c>
      <c r="H62" s="355" t="s">
        <v>417</v>
      </c>
      <c r="I62" s="355" t="s">
        <v>418</v>
      </c>
      <c r="J62" s="355" t="s">
        <v>419</v>
      </c>
    </row>
    <row r="63" spans="1:13" x14ac:dyDescent="0.2">
      <c r="A63" s="525" t="s">
        <v>85</v>
      </c>
      <c r="B63" s="526">
        <v>43.7</v>
      </c>
      <c r="C63" s="99">
        <v>-0.75</v>
      </c>
      <c r="E63" s="353" t="s">
        <v>412</v>
      </c>
      <c r="F63" s="353">
        <v>1</v>
      </c>
      <c r="G63" s="353">
        <v>13.920767163201026</v>
      </c>
      <c r="H63" s="353">
        <v>13.920767163201026</v>
      </c>
      <c r="I63" s="353">
        <v>28.26277165505541</v>
      </c>
      <c r="J63" s="353">
        <v>1.6477882999292718E-5</v>
      </c>
    </row>
    <row r="64" spans="1:13" x14ac:dyDescent="0.2">
      <c r="A64" s="525" t="s">
        <v>27</v>
      </c>
      <c r="B64" s="526">
        <v>24.3</v>
      </c>
      <c r="C64" s="99">
        <v>0.44444444444444442</v>
      </c>
      <c r="E64" s="353" t="s">
        <v>413</v>
      </c>
      <c r="F64" s="353">
        <v>25</v>
      </c>
      <c r="G64" s="353">
        <v>12.313696028385626</v>
      </c>
      <c r="H64" s="353">
        <v>0.49254784113542505</v>
      </c>
      <c r="I64" s="353"/>
      <c r="J64" s="353"/>
    </row>
    <row r="65" spans="1:13" ht="12" thickBot="1" x14ac:dyDescent="0.25">
      <c r="A65" s="525" t="s">
        <v>86</v>
      </c>
      <c r="B65" s="526">
        <v>3.5</v>
      </c>
      <c r="C65" s="99">
        <v>-0.1</v>
      </c>
      <c r="E65" s="354" t="s">
        <v>0</v>
      </c>
      <c r="F65" s="354">
        <v>26</v>
      </c>
      <c r="G65" s="354">
        <v>26.234463191586652</v>
      </c>
      <c r="H65" s="354"/>
      <c r="I65" s="354"/>
      <c r="J65" s="354"/>
    </row>
    <row r="66" spans="1:13" ht="12" thickBot="1" x14ac:dyDescent="0.25">
      <c r="A66" s="525" t="s">
        <v>30</v>
      </c>
      <c r="B66" s="526">
        <v>55.7</v>
      </c>
      <c r="C66" s="99">
        <v>-1.3200000000000003</v>
      </c>
    </row>
    <row r="67" spans="1:13" x14ac:dyDescent="0.2">
      <c r="A67" s="525" t="s">
        <v>31</v>
      </c>
      <c r="B67" s="526">
        <v>45.5</v>
      </c>
      <c r="C67" s="99">
        <v>-2.44</v>
      </c>
      <c r="E67" s="355"/>
      <c r="F67" s="355" t="s">
        <v>420</v>
      </c>
      <c r="G67" s="355" t="s">
        <v>409</v>
      </c>
      <c r="H67" s="355" t="s">
        <v>421</v>
      </c>
      <c r="I67" s="355" t="s">
        <v>422</v>
      </c>
      <c r="J67" s="355" t="s">
        <v>423</v>
      </c>
      <c r="K67" s="355" t="s">
        <v>424</v>
      </c>
      <c r="L67" s="355" t="s">
        <v>425</v>
      </c>
      <c r="M67" s="355" t="s">
        <v>426</v>
      </c>
    </row>
    <row r="68" spans="1:13" x14ac:dyDescent="0.2">
      <c r="A68" s="525" t="s">
        <v>32</v>
      </c>
      <c r="B68" s="526">
        <v>7.8</v>
      </c>
      <c r="C68" s="99">
        <v>7.0000000000000021E-2</v>
      </c>
      <c r="E68" s="353" t="s">
        <v>414</v>
      </c>
      <c r="F68" s="353">
        <v>0.38454497406989929</v>
      </c>
      <c r="G68" s="353">
        <v>0.21752298839892298</v>
      </c>
      <c r="H68" s="353">
        <v>1.7678360200011085</v>
      </c>
      <c r="I68" s="353">
        <v>8.9292905635471514E-2</v>
      </c>
      <c r="J68" s="353">
        <v>-6.3452006647790882E-2</v>
      </c>
      <c r="K68" s="353">
        <v>0.83254195478758941</v>
      </c>
      <c r="L68" s="353">
        <v>-6.3452006647790882E-2</v>
      </c>
      <c r="M68" s="353">
        <v>0.83254195478758941</v>
      </c>
    </row>
    <row r="69" spans="1:13" ht="12" thickBot="1" x14ac:dyDescent="0.25">
      <c r="A69" s="525" t="s">
        <v>23</v>
      </c>
      <c r="B69" s="526">
        <v>47.2</v>
      </c>
      <c r="C69" s="99">
        <v>-2.8200000000000003</v>
      </c>
      <c r="E69" s="354">
        <v>2010</v>
      </c>
      <c r="F69" s="354">
        <v>-3.9141110702238129E-2</v>
      </c>
      <c r="G69" s="354">
        <v>7.3625078451680691E-3</v>
      </c>
      <c r="H69" s="354">
        <v>-5.3162742268486678</v>
      </c>
      <c r="I69" s="354">
        <v>1.6477882999292745E-5</v>
      </c>
      <c r="J69" s="354">
        <v>-5.430447945431037E-2</v>
      </c>
      <c r="K69" s="354">
        <v>-2.3977741950165884E-2</v>
      </c>
      <c r="L69" s="354">
        <v>-5.430447945431037E-2</v>
      </c>
      <c r="M69" s="354">
        <v>-2.3977741950165884E-2</v>
      </c>
    </row>
    <row r="70" spans="1:13" x14ac:dyDescent="0.2">
      <c r="A70" s="525" t="s">
        <v>87</v>
      </c>
      <c r="B70" s="526">
        <v>4</v>
      </c>
      <c r="C70" s="99">
        <v>2.0000000000000018E-2</v>
      </c>
    </row>
    <row r="71" spans="1:13" x14ac:dyDescent="0.2">
      <c r="A71" s="525" t="s">
        <v>34</v>
      </c>
      <c r="B71" s="526">
        <v>2</v>
      </c>
      <c r="C71" s="99">
        <v>0.27999999999999997</v>
      </c>
    </row>
    <row r="72" spans="1:13" x14ac:dyDescent="0.2">
      <c r="A72" s="525" t="s">
        <v>6</v>
      </c>
      <c r="B72" s="526">
        <v>12</v>
      </c>
      <c r="C72" s="99">
        <v>0.20999999999999996</v>
      </c>
    </row>
    <row r="73" spans="1:13" x14ac:dyDescent="0.2">
      <c r="A73" s="525" t="s">
        <v>37</v>
      </c>
      <c r="B73" s="526">
        <v>47.5</v>
      </c>
      <c r="C73" s="99">
        <v>-1.06</v>
      </c>
    </row>
    <row r="74" spans="1:13" x14ac:dyDescent="0.2">
      <c r="A74" s="525" t="s">
        <v>38</v>
      </c>
      <c r="B74" s="526">
        <v>14.6</v>
      </c>
      <c r="C74" s="99">
        <v>-0.55999999999999994</v>
      </c>
    </row>
    <row r="75" spans="1:13" x14ac:dyDescent="0.2">
      <c r="A75" s="525" t="s">
        <v>88</v>
      </c>
      <c r="B75" s="526">
        <v>52</v>
      </c>
      <c r="C75" s="99">
        <v>-0.68999999999999984</v>
      </c>
      <c r="E75" s="356" t="s">
        <v>402</v>
      </c>
      <c r="F75" s="356" t="s">
        <v>428</v>
      </c>
      <c r="G75" s="356" t="s">
        <v>429</v>
      </c>
      <c r="H75" s="356" t="s">
        <v>434</v>
      </c>
    </row>
    <row r="76" spans="1:13" x14ac:dyDescent="0.2">
      <c r="A76" s="525" t="s">
        <v>40</v>
      </c>
      <c r="B76" s="526">
        <v>34.9</v>
      </c>
      <c r="C76" s="99">
        <v>-2.4</v>
      </c>
      <c r="E76" s="356" t="s">
        <v>152</v>
      </c>
      <c r="F76" s="433">
        <f>$F$68+$F$69*B43</f>
        <v>-1.1850135650898497</v>
      </c>
      <c r="G76" s="433">
        <f>$F$68+$F$69*K43</f>
        <v>-0.95016690087642097</v>
      </c>
      <c r="H76" s="391">
        <f>K43+10*G76</f>
        <v>24.598330991235791</v>
      </c>
    </row>
    <row r="77" spans="1:13" x14ac:dyDescent="0.2">
      <c r="A77" s="525" t="s">
        <v>89</v>
      </c>
      <c r="B77" s="526">
        <v>40.1</v>
      </c>
      <c r="C77" s="99">
        <v>-0.66666666666666663</v>
      </c>
    </row>
    <row r="78" spans="1:13" x14ac:dyDescent="0.2">
      <c r="A78" s="525" t="s">
        <v>18</v>
      </c>
      <c r="B78" s="526">
        <v>6.1</v>
      </c>
      <c r="C78" s="99">
        <v>0.15</v>
      </c>
    </row>
    <row r="79" spans="1:13" x14ac:dyDescent="0.2">
      <c r="A79" s="525" t="s">
        <v>42</v>
      </c>
      <c r="B79" s="526">
        <v>13.1</v>
      </c>
      <c r="C79" s="99">
        <v>0.25</v>
      </c>
    </row>
  </sheetData>
  <mergeCells count="2">
    <mergeCell ref="G11:Q11"/>
    <mergeCell ref="G12:Q12"/>
  </mergeCells>
  <pageMargins left="0.7" right="0.7" top="0.75" bottom="0.75" header="0.3" footer="0.3"/>
  <pageSetup paperSize="9" orientation="portrait" horizontalDpi="90" verticalDpi="9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7"/>
  <sheetViews>
    <sheetView showGridLines="0" topLeftCell="A10" zoomScaleNormal="100" workbookViewId="0">
      <selection activeCell="N32" sqref="N32"/>
    </sheetView>
  </sheetViews>
  <sheetFormatPr defaultColWidth="8.85546875" defaultRowHeight="11.25" x14ac:dyDescent="0.2"/>
  <cols>
    <col min="1" max="1" width="15.42578125" style="249" customWidth="1"/>
    <col min="2" max="2" width="8.85546875" style="249" customWidth="1"/>
    <col min="3" max="17" width="5.85546875" style="249" customWidth="1"/>
    <col min="18" max="18" width="15.85546875" style="249" customWidth="1"/>
    <col min="19" max="19" width="8" style="249" customWidth="1"/>
    <col min="20" max="28" width="5.85546875" style="249" customWidth="1"/>
    <col min="29" max="16384" width="8.85546875" style="249"/>
  </cols>
  <sheetData>
    <row r="1" spans="1:19" x14ac:dyDescent="0.2">
      <c r="A1" s="248" t="s">
        <v>385</v>
      </c>
    </row>
    <row r="3" spans="1:19" x14ac:dyDescent="0.2">
      <c r="A3" s="248" t="s">
        <v>46</v>
      </c>
      <c r="B3" s="250">
        <v>44467.851122685184</v>
      </c>
    </row>
    <row r="4" spans="1:19" x14ac:dyDescent="0.2">
      <c r="A4" s="248" t="s">
        <v>47</v>
      </c>
      <c r="B4" s="250">
        <v>44468.611710300931</v>
      </c>
    </row>
    <row r="5" spans="1:19" x14ac:dyDescent="0.2">
      <c r="A5" s="248" t="s">
        <v>48</v>
      </c>
      <c r="B5" s="248" t="s">
        <v>49</v>
      </c>
    </row>
    <row r="7" spans="1:19" x14ac:dyDescent="0.2">
      <c r="A7" s="248" t="s">
        <v>53</v>
      </c>
      <c r="B7" s="248" t="s">
        <v>386</v>
      </c>
    </row>
    <row r="8" spans="1:19" x14ac:dyDescent="0.2">
      <c r="A8" s="248" t="s">
        <v>387</v>
      </c>
      <c r="B8" s="248" t="s">
        <v>388</v>
      </c>
    </row>
    <row r="9" spans="1:19" s="72" customFormat="1" x14ac:dyDescent="0.2">
      <c r="A9" s="57"/>
      <c r="B9" s="57"/>
      <c r="C9" s="59"/>
      <c r="D9" s="59"/>
      <c r="E9" s="59"/>
      <c r="F9" s="59"/>
      <c r="G9" s="916" t="s">
        <v>166</v>
      </c>
      <c r="H9" s="916"/>
      <c r="I9" s="916"/>
      <c r="J9" s="916"/>
      <c r="K9" s="916"/>
      <c r="L9" s="916"/>
      <c r="M9" s="916"/>
      <c r="N9" s="916"/>
      <c r="O9" s="916"/>
      <c r="P9" s="916"/>
      <c r="Q9" s="916"/>
      <c r="R9" s="59"/>
      <c r="S9" s="59"/>
    </row>
    <row r="10" spans="1:19" s="72" customFormat="1" x14ac:dyDescent="0.2">
      <c r="A10" s="57"/>
      <c r="B10" s="57"/>
      <c r="C10" s="59"/>
      <c r="D10" s="59"/>
      <c r="E10" s="59"/>
      <c r="F10" s="59"/>
      <c r="G10" s="917" t="s">
        <v>507</v>
      </c>
      <c r="H10" s="918"/>
      <c r="I10" s="918"/>
      <c r="J10" s="918"/>
      <c r="K10" s="918"/>
      <c r="L10" s="918"/>
      <c r="M10" s="918"/>
      <c r="N10" s="918"/>
      <c r="O10" s="918"/>
      <c r="P10" s="918"/>
      <c r="Q10" s="919"/>
      <c r="R10" s="59"/>
      <c r="S10" s="59"/>
    </row>
    <row r="11" spans="1:19" s="72" customFormat="1" x14ac:dyDescent="0.2">
      <c r="A11" s="57"/>
      <c r="B11" s="57" t="s">
        <v>9</v>
      </c>
      <c r="C11" s="57" t="s">
        <v>4</v>
      </c>
      <c r="D11" s="57" t="s">
        <v>7</v>
      </c>
      <c r="E11" s="57" t="s">
        <v>12</v>
      </c>
      <c r="F11" s="57" t="s">
        <v>5</v>
      </c>
      <c r="G11" s="57" t="s">
        <v>78</v>
      </c>
      <c r="H11" s="57" t="s">
        <v>156</v>
      </c>
      <c r="I11" s="57" t="s">
        <v>157</v>
      </c>
      <c r="J11" s="57" t="s">
        <v>158</v>
      </c>
      <c r="K11" s="57" t="s">
        <v>159</v>
      </c>
      <c r="L11" s="57" t="s">
        <v>160</v>
      </c>
      <c r="M11" s="57" t="s">
        <v>161</v>
      </c>
      <c r="N11" s="57" t="s">
        <v>162</v>
      </c>
      <c r="O11" s="57" t="s">
        <v>163</v>
      </c>
      <c r="P11" s="57" t="s">
        <v>164</v>
      </c>
      <c r="Q11" s="57" t="s">
        <v>165</v>
      </c>
      <c r="R11" s="57" t="s">
        <v>155</v>
      </c>
      <c r="S11" s="57" t="s">
        <v>154</v>
      </c>
    </row>
    <row r="12" spans="1:19" s="72" customFormat="1" x14ac:dyDescent="0.2">
      <c r="A12" s="58" t="s">
        <v>152</v>
      </c>
      <c r="B12" s="212">
        <f t="shared" ref="B12:G12" si="0">H41</f>
        <v>29.8</v>
      </c>
      <c r="C12" s="212">
        <f t="shared" si="0"/>
        <v>29.6</v>
      </c>
      <c r="D12" s="212">
        <f t="shared" si="0"/>
        <v>28.5</v>
      </c>
      <c r="E12" s="212">
        <f t="shared" si="0"/>
        <v>28.1</v>
      </c>
      <c r="F12" s="212">
        <f t="shared" si="0"/>
        <v>28.7</v>
      </c>
      <c r="G12" s="212">
        <f t="shared" si="0"/>
        <v>30.6</v>
      </c>
      <c r="H12" s="259">
        <f>G12+$N$41</f>
        <v>30.42</v>
      </c>
      <c r="I12" s="259">
        <f>H12+$N$41</f>
        <v>30.240000000000002</v>
      </c>
      <c r="J12" s="259">
        <f>I12+$O$16</f>
        <v>29.946000000000002</v>
      </c>
      <c r="K12" s="259">
        <f t="shared" ref="K12:Q12" si="1">J12+$O$16</f>
        <v>29.652000000000001</v>
      </c>
      <c r="L12" s="259">
        <f t="shared" si="1"/>
        <v>29.358000000000001</v>
      </c>
      <c r="M12" s="259">
        <f t="shared" si="1"/>
        <v>29.064</v>
      </c>
      <c r="N12" s="259">
        <f t="shared" si="1"/>
        <v>28.77</v>
      </c>
      <c r="O12" s="259">
        <f t="shared" si="1"/>
        <v>28.475999999999999</v>
      </c>
      <c r="P12" s="259">
        <f t="shared" si="1"/>
        <v>28.181999999999999</v>
      </c>
      <c r="Q12" s="259">
        <f t="shared" si="1"/>
        <v>27.887999999999998</v>
      </c>
      <c r="R12" s="346">
        <f>Q12</f>
        <v>27.887999999999998</v>
      </c>
      <c r="S12" s="58">
        <f>Q12</f>
        <v>27.887999999999998</v>
      </c>
    </row>
    <row r="13" spans="1:19" s="72" customFormat="1" x14ac:dyDescent="0.2">
      <c r="A13" s="58" t="s">
        <v>153</v>
      </c>
      <c r="B13" s="205">
        <f>H16</f>
        <v>24.1</v>
      </c>
      <c r="C13" s="205">
        <f>I16</f>
        <v>23.9</v>
      </c>
      <c r="D13" s="205">
        <f>J16</f>
        <v>23.6</v>
      </c>
      <c r="E13" s="205">
        <f>K16</f>
        <v>23.5</v>
      </c>
      <c r="F13" s="205">
        <f>L16</f>
        <v>23.5</v>
      </c>
      <c r="G13" s="259">
        <f>F13+$N$16</f>
        <v>23.49</v>
      </c>
      <c r="H13" s="259">
        <f t="shared" ref="H13:Q13" si="2">G13+$N$16</f>
        <v>23.479999999999997</v>
      </c>
      <c r="I13" s="259">
        <f t="shared" si="2"/>
        <v>23.469999999999995</v>
      </c>
      <c r="J13" s="259">
        <f t="shared" si="2"/>
        <v>23.459999999999994</v>
      </c>
      <c r="K13" s="259">
        <f t="shared" si="2"/>
        <v>23.449999999999992</v>
      </c>
      <c r="L13" s="259">
        <f t="shared" si="2"/>
        <v>23.439999999999991</v>
      </c>
      <c r="M13" s="259">
        <f t="shared" si="2"/>
        <v>23.429999999999989</v>
      </c>
      <c r="N13" s="259">
        <f t="shared" si="2"/>
        <v>23.419999999999987</v>
      </c>
      <c r="O13" s="259">
        <f t="shared" si="2"/>
        <v>23.409999999999986</v>
      </c>
      <c r="P13" s="259">
        <f t="shared" si="2"/>
        <v>23.399999999999984</v>
      </c>
      <c r="Q13" s="259">
        <f t="shared" si="2"/>
        <v>23.389999999999983</v>
      </c>
      <c r="R13" s="346">
        <f>Q13</f>
        <v>23.389999999999983</v>
      </c>
      <c r="S13" s="58">
        <f>Q13</f>
        <v>23.389999999999983</v>
      </c>
    </row>
    <row r="15" spans="1:19" x14ac:dyDescent="0.2">
      <c r="A15" s="251" t="s">
        <v>55</v>
      </c>
      <c r="B15" s="251" t="s">
        <v>73</v>
      </c>
      <c r="C15" s="251" t="s">
        <v>74</v>
      </c>
      <c r="D15" s="251" t="s">
        <v>75</v>
      </c>
      <c r="E15" s="251" t="s">
        <v>76</v>
      </c>
      <c r="F15" s="251" t="s">
        <v>77</v>
      </c>
      <c r="G15" s="251" t="s">
        <v>20</v>
      </c>
      <c r="H15" s="251" t="s">
        <v>9</v>
      </c>
      <c r="I15" s="251" t="s">
        <v>4</v>
      </c>
      <c r="J15" s="251" t="s">
        <v>7</v>
      </c>
      <c r="K15" s="251" t="s">
        <v>12</v>
      </c>
      <c r="L15" s="251" t="s">
        <v>5</v>
      </c>
      <c r="M15" s="251" t="s">
        <v>78</v>
      </c>
      <c r="N15" s="249" t="s">
        <v>402</v>
      </c>
      <c r="O15" s="249" t="s">
        <v>170</v>
      </c>
      <c r="P15" s="249" t="s">
        <v>379</v>
      </c>
    </row>
    <row r="16" spans="1:19" x14ac:dyDescent="0.2">
      <c r="A16" s="251" t="s">
        <v>79</v>
      </c>
      <c r="B16" s="88">
        <v>23.6</v>
      </c>
      <c r="C16" s="88">
        <v>23.8</v>
      </c>
      <c r="D16" s="88">
        <v>23.8</v>
      </c>
      <c r="E16" s="88">
        <v>24.3</v>
      </c>
      <c r="F16" s="88">
        <v>24.6</v>
      </c>
      <c r="G16" s="88">
        <v>24.3</v>
      </c>
      <c r="H16" s="88">
        <v>24.1</v>
      </c>
      <c r="I16" s="88">
        <v>23.9</v>
      </c>
      <c r="J16" s="88">
        <v>23.6</v>
      </c>
      <c r="K16" s="88">
        <v>23.5</v>
      </c>
      <c r="L16" s="88">
        <v>23.5</v>
      </c>
      <c r="M16" s="252" t="s">
        <v>80</v>
      </c>
      <c r="N16" s="249">
        <f>(L16-B16)/10</f>
        <v>-1.0000000000000142E-2</v>
      </c>
      <c r="O16" s="249">
        <f>AVERAGE(N39,N29,N30,N37,N41)</f>
        <v>-0.29400000000000004</v>
      </c>
    </row>
    <row r="17" spans="1:16" x14ac:dyDescent="0.2">
      <c r="A17" s="251" t="s">
        <v>8</v>
      </c>
      <c r="B17" s="88">
        <v>22.5</v>
      </c>
      <c r="C17" s="88">
        <v>23.1</v>
      </c>
      <c r="D17" s="88">
        <v>23.8</v>
      </c>
      <c r="E17" s="88">
        <v>24.7</v>
      </c>
      <c r="F17" s="88">
        <v>24.8</v>
      </c>
      <c r="G17" s="88">
        <v>24.1</v>
      </c>
      <c r="H17" s="88">
        <v>23.9</v>
      </c>
      <c r="I17" s="88">
        <v>23.7</v>
      </c>
      <c r="J17" s="88">
        <v>23.8</v>
      </c>
      <c r="K17" s="88">
        <v>23.9</v>
      </c>
      <c r="L17" s="88">
        <v>23.9</v>
      </c>
      <c r="M17" s="252" t="s">
        <v>80</v>
      </c>
      <c r="N17" s="249">
        <f t="shared" ref="N17:N43" si="3">(L17-B17)/10</f>
        <v>0.13999999999999985</v>
      </c>
      <c r="O17" s="272"/>
      <c r="P17" s="675">
        <f>28-_xlfn.RANK.EQ(L17,$L$17:$L$43)</f>
        <v>18</v>
      </c>
    </row>
    <row r="18" spans="1:16" x14ac:dyDescent="0.2">
      <c r="A18" s="251" t="s">
        <v>82</v>
      </c>
      <c r="B18" s="88">
        <v>19.2</v>
      </c>
      <c r="C18" s="88">
        <v>19.2</v>
      </c>
      <c r="D18" s="88">
        <v>19.8</v>
      </c>
      <c r="E18" s="88">
        <v>19.3</v>
      </c>
      <c r="F18" s="88">
        <v>20</v>
      </c>
      <c r="G18" s="88">
        <v>19.899999999999999</v>
      </c>
      <c r="H18" s="88">
        <v>20</v>
      </c>
      <c r="I18" s="88">
        <v>19.2</v>
      </c>
      <c r="J18" s="88">
        <v>19.600000000000001</v>
      </c>
      <c r="K18" s="88">
        <v>19.899999999999999</v>
      </c>
      <c r="L18" s="88">
        <v>20</v>
      </c>
      <c r="M18" s="252" t="s">
        <v>80</v>
      </c>
      <c r="N18" s="249">
        <f>(L18-B18)/10</f>
        <v>8.0000000000000071E-2</v>
      </c>
      <c r="O18" s="272"/>
      <c r="P18" s="675">
        <f t="shared" ref="P18:P43" si="4">28-_xlfn.RANK.EQ(L18,$L$17:$L$43)</f>
        <v>10</v>
      </c>
    </row>
    <row r="19" spans="1:16" x14ac:dyDescent="0.2">
      <c r="A19" s="251" t="s">
        <v>83</v>
      </c>
      <c r="B19" s="88">
        <v>27.4</v>
      </c>
      <c r="C19" s="88">
        <v>28</v>
      </c>
      <c r="D19" s="88">
        <v>27.7</v>
      </c>
      <c r="E19" s="88">
        <v>27.7</v>
      </c>
      <c r="F19" s="88">
        <v>27.7</v>
      </c>
      <c r="G19" s="88">
        <v>26.5</v>
      </c>
      <c r="H19" s="88">
        <v>26.2</v>
      </c>
      <c r="I19" s="88">
        <v>26.1</v>
      </c>
      <c r="J19" s="88">
        <v>25.9</v>
      </c>
      <c r="K19" s="88">
        <v>26.5</v>
      </c>
      <c r="L19" s="88">
        <v>26.3</v>
      </c>
      <c r="M19" s="88">
        <v>28.4</v>
      </c>
      <c r="N19" s="249">
        <f t="shared" si="3"/>
        <v>-0.10999999999999979</v>
      </c>
      <c r="O19" s="272"/>
      <c r="P19" s="675">
        <f t="shared" si="4"/>
        <v>24</v>
      </c>
    </row>
    <row r="20" spans="1:16" x14ac:dyDescent="0.2">
      <c r="A20" s="251" t="s">
        <v>16</v>
      </c>
      <c r="B20" s="88">
        <v>27.9</v>
      </c>
      <c r="C20" s="88">
        <v>29.3</v>
      </c>
      <c r="D20" s="88">
        <v>29.4</v>
      </c>
      <c r="E20" s="88">
        <v>29.5</v>
      </c>
      <c r="F20" s="88">
        <v>30</v>
      </c>
      <c r="G20" s="88">
        <v>29.5</v>
      </c>
      <c r="H20" s="88">
        <v>29.3</v>
      </c>
      <c r="I20" s="88">
        <v>29</v>
      </c>
      <c r="J20" s="88">
        <v>28.5</v>
      </c>
      <c r="K20" s="88">
        <v>28.4</v>
      </c>
      <c r="L20" s="88">
        <v>28.1</v>
      </c>
      <c r="M20" s="88">
        <v>28.9</v>
      </c>
      <c r="N20" s="249">
        <f t="shared" si="3"/>
        <v>2.0000000000000285E-2</v>
      </c>
      <c r="O20" s="272"/>
      <c r="P20" s="675">
        <f t="shared" si="4"/>
        <v>25</v>
      </c>
    </row>
    <row r="21" spans="1:16" x14ac:dyDescent="0.2">
      <c r="A21" s="251" t="s">
        <v>84</v>
      </c>
      <c r="B21" s="88">
        <v>25.3</v>
      </c>
      <c r="C21" s="88">
        <v>25.3</v>
      </c>
      <c r="D21" s="88">
        <v>24.8</v>
      </c>
      <c r="E21" s="88">
        <v>24.9</v>
      </c>
      <c r="F21" s="88">
        <v>25.2</v>
      </c>
      <c r="G21" s="88">
        <v>24.7</v>
      </c>
      <c r="H21" s="88">
        <v>24.5</v>
      </c>
      <c r="I21" s="88">
        <v>24.2</v>
      </c>
      <c r="J21" s="88">
        <v>24.1</v>
      </c>
      <c r="K21" s="88">
        <v>24</v>
      </c>
      <c r="L21" s="88">
        <v>23.9</v>
      </c>
      <c r="M21" s="252" t="s">
        <v>80</v>
      </c>
      <c r="N21" s="249">
        <f t="shared" si="3"/>
        <v>-0.14000000000000021</v>
      </c>
      <c r="O21" s="272"/>
      <c r="P21" s="675">
        <f t="shared" si="4"/>
        <v>18</v>
      </c>
    </row>
    <row r="22" spans="1:16" x14ac:dyDescent="0.2">
      <c r="A22" s="251" t="s">
        <v>17</v>
      </c>
      <c r="B22" s="88">
        <v>20.2</v>
      </c>
      <c r="C22" s="88">
        <v>20.9</v>
      </c>
      <c r="D22" s="88">
        <v>19.899999999999999</v>
      </c>
      <c r="E22" s="88">
        <v>19.600000000000001</v>
      </c>
      <c r="F22" s="88">
        <v>19.100000000000001</v>
      </c>
      <c r="G22" s="88">
        <v>18.5</v>
      </c>
      <c r="H22" s="88">
        <v>18.100000000000001</v>
      </c>
      <c r="I22" s="88">
        <v>18</v>
      </c>
      <c r="J22" s="88">
        <v>17.899999999999999</v>
      </c>
      <c r="K22" s="88">
        <v>18.100000000000001</v>
      </c>
      <c r="L22" s="88">
        <v>18.600000000000001</v>
      </c>
      <c r="M22" s="88">
        <v>19.3</v>
      </c>
      <c r="N22" s="249">
        <f t="shared" si="3"/>
        <v>-0.15999999999999978</v>
      </c>
      <c r="O22" s="272"/>
      <c r="P22" s="675">
        <f t="shared" si="4"/>
        <v>7</v>
      </c>
    </row>
    <row r="23" spans="1:16" x14ac:dyDescent="0.2">
      <c r="A23" s="251" t="s">
        <v>25</v>
      </c>
      <c r="B23" s="88">
        <v>22</v>
      </c>
      <c r="C23" s="88">
        <v>22.2</v>
      </c>
      <c r="D23" s="88">
        <v>22.7</v>
      </c>
      <c r="E23" s="88">
        <v>22.9</v>
      </c>
      <c r="F23" s="88">
        <v>23.1</v>
      </c>
      <c r="G23" s="88">
        <v>23</v>
      </c>
      <c r="H23" s="88">
        <v>23.8</v>
      </c>
      <c r="I23" s="88">
        <v>23.7</v>
      </c>
      <c r="J23" s="88">
        <v>24.1</v>
      </c>
      <c r="K23" s="88">
        <v>25</v>
      </c>
      <c r="L23" s="88">
        <v>25.3</v>
      </c>
      <c r="M23" s="88">
        <v>28.6</v>
      </c>
      <c r="N23" s="249">
        <f t="shared" si="3"/>
        <v>0.33000000000000007</v>
      </c>
      <c r="O23" s="272"/>
      <c r="P23" s="675">
        <f t="shared" si="4"/>
        <v>21</v>
      </c>
    </row>
    <row r="24" spans="1:16" x14ac:dyDescent="0.2">
      <c r="A24" s="251" t="s">
        <v>22</v>
      </c>
      <c r="B24" s="88">
        <v>19.7</v>
      </c>
      <c r="C24" s="88">
        <v>20.9</v>
      </c>
      <c r="D24" s="88">
        <v>22.5</v>
      </c>
      <c r="E24" s="88">
        <v>24.1</v>
      </c>
      <c r="F24" s="88">
        <v>23.2</v>
      </c>
      <c r="G24" s="88">
        <v>22.1</v>
      </c>
      <c r="H24" s="88">
        <v>21.5</v>
      </c>
      <c r="I24" s="88">
        <v>21.7</v>
      </c>
      <c r="J24" s="88">
        <v>20.8</v>
      </c>
      <c r="K24" s="88">
        <v>19.7</v>
      </c>
      <c r="L24" s="88">
        <v>19.100000000000001</v>
      </c>
      <c r="M24" s="252" t="s">
        <v>80</v>
      </c>
      <c r="N24" s="249">
        <f t="shared" si="3"/>
        <v>-5.999999999999979E-2</v>
      </c>
      <c r="O24" s="272"/>
      <c r="P24" s="675">
        <f t="shared" si="4"/>
        <v>8</v>
      </c>
    </row>
    <row r="25" spans="1:16" x14ac:dyDescent="0.2">
      <c r="A25" s="251" t="s">
        <v>41</v>
      </c>
      <c r="B25" s="88">
        <v>21.8</v>
      </c>
      <c r="C25" s="88">
        <v>22.4</v>
      </c>
      <c r="D25" s="88">
        <v>23.1</v>
      </c>
      <c r="E25" s="88">
        <v>23.8</v>
      </c>
      <c r="F25" s="88">
        <v>24.4</v>
      </c>
      <c r="G25" s="88">
        <v>24</v>
      </c>
      <c r="H25" s="88">
        <v>23.2</v>
      </c>
      <c r="I25" s="88">
        <v>22.6</v>
      </c>
      <c r="J25" s="88">
        <v>22</v>
      </c>
      <c r="K25" s="88">
        <v>21.9</v>
      </c>
      <c r="L25" s="88">
        <v>22</v>
      </c>
      <c r="M25" s="252" t="s">
        <v>80</v>
      </c>
      <c r="N25" s="249">
        <f t="shared" si="3"/>
        <v>1.9999999999999928E-2</v>
      </c>
      <c r="O25" s="272"/>
      <c r="P25" s="675">
        <f t="shared" si="4"/>
        <v>14</v>
      </c>
    </row>
    <row r="26" spans="1:16" x14ac:dyDescent="0.2">
      <c r="A26" s="251" t="s">
        <v>19</v>
      </c>
      <c r="B26" s="88">
        <v>25.3</v>
      </c>
      <c r="C26" s="88">
        <v>25.5</v>
      </c>
      <c r="D26" s="88">
        <v>25.4</v>
      </c>
      <c r="E26" s="88">
        <v>26.1</v>
      </c>
      <c r="F26" s="88">
        <v>26.6</v>
      </c>
      <c r="G26" s="88">
        <v>26.5</v>
      </c>
      <c r="H26" s="88">
        <v>26.5</v>
      </c>
      <c r="I26" s="88">
        <v>26.4</v>
      </c>
      <c r="J26" s="88">
        <v>26.2</v>
      </c>
      <c r="K26" s="88">
        <v>26.1</v>
      </c>
      <c r="L26" s="88">
        <v>26.2</v>
      </c>
      <c r="M26" s="88">
        <v>28.3</v>
      </c>
      <c r="N26" s="249">
        <f t="shared" si="3"/>
        <v>8.9999999999999858E-2</v>
      </c>
      <c r="O26" s="272"/>
      <c r="P26" s="675">
        <f t="shared" si="4"/>
        <v>23</v>
      </c>
    </row>
    <row r="27" spans="1:16" x14ac:dyDescent="0.2">
      <c r="A27" s="251" t="s">
        <v>85</v>
      </c>
      <c r="B27" s="88">
        <v>17.8</v>
      </c>
      <c r="C27" s="88">
        <v>17.899999999999999</v>
      </c>
      <c r="D27" s="88">
        <v>18</v>
      </c>
      <c r="E27" s="88">
        <v>18.2</v>
      </c>
      <c r="F27" s="88">
        <v>18.5</v>
      </c>
      <c r="G27" s="88">
        <v>18.3</v>
      </c>
      <c r="H27" s="88">
        <v>18.100000000000001</v>
      </c>
      <c r="I27" s="88">
        <v>17.600000000000001</v>
      </c>
      <c r="J27" s="88">
        <v>17</v>
      </c>
      <c r="K27" s="88">
        <v>16.7</v>
      </c>
      <c r="L27" s="88">
        <v>16.2</v>
      </c>
      <c r="M27" s="252" t="s">
        <v>80</v>
      </c>
      <c r="N27" s="249">
        <f t="shared" si="3"/>
        <v>-0.16000000000000014</v>
      </c>
      <c r="O27" s="272"/>
      <c r="P27" s="675">
        <f t="shared" si="4"/>
        <v>4</v>
      </c>
    </row>
    <row r="28" spans="1:16" x14ac:dyDescent="0.2">
      <c r="A28" s="251" t="s">
        <v>27</v>
      </c>
      <c r="B28" s="88">
        <v>22</v>
      </c>
      <c r="C28" s="88">
        <v>22</v>
      </c>
      <c r="D28" s="88">
        <v>22</v>
      </c>
      <c r="E28" s="88">
        <v>23.1</v>
      </c>
      <c r="F28" s="88">
        <v>23.7</v>
      </c>
      <c r="G28" s="88">
        <v>23.4</v>
      </c>
      <c r="H28" s="88">
        <v>23.2</v>
      </c>
      <c r="I28" s="88">
        <v>22.9</v>
      </c>
      <c r="J28" s="88">
        <v>22.6</v>
      </c>
      <c r="K28" s="88">
        <v>22.5</v>
      </c>
      <c r="L28" s="88">
        <v>22.5</v>
      </c>
      <c r="M28" s="88">
        <v>25.4</v>
      </c>
      <c r="N28" s="249">
        <f t="shared" si="3"/>
        <v>0.05</v>
      </c>
      <c r="O28" s="272"/>
      <c r="P28" s="675">
        <f t="shared" si="4"/>
        <v>16</v>
      </c>
    </row>
    <row r="29" spans="1:16" x14ac:dyDescent="0.2">
      <c r="A29" s="251" t="s">
        <v>86</v>
      </c>
      <c r="B29" s="88">
        <v>18.100000000000001</v>
      </c>
      <c r="C29" s="88">
        <v>18.8</v>
      </c>
      <c r="D29" s="88">
        <v>18.899999999999999</v>
      </c>
      <c r="E29" s="88">
        <v>20.3</v>
      </c>
      <c r="F29" s="88">
        <v>19</v>
      </c>
      <c r="G29" s="88">
        <v>16.399999999999999</v>
      </c>
      <c r="H29" s="88">
        <v>15.7</v>
      </c>
      <c r="I29" s="88">
        <v>15</v>
      </c>
      <c r="J29" s="88">
        <v>14.7</v>
      </c>
      <c r="K29" s="88">
        <v>14.8</v>
      </c>
      <c r="L29" s="88">
        <v>15.6</v>
      </c>
      <c r="M29" s="252" t="s">
        <v>80</v>
      </c>
      <c r="N29" s="249">
        <f t="shared" si="3"/>
        <v>-0.25000000000000017</v>
      </c>
      <c r="O29" s="272"/>
      <c r="P29" s="676">
        <f t="shared" si="4"/>
        <v>3</v>
      </c>
    </row>
    <row r="30" spans="1:16" x14ac:dyDescent="0.2">
      <c r="A30" s="251" t="s">
        <v>30</v>
      </c>
      <c r="B30" s="88">
        <v>23.1</v>
      </c>
      <c r="C30" s="88">
        <v>21.2</v>
      </c>
      <c r="D30" s="88">
        <v>21.9</v>
      </c>
      <c r="E30" s="88">
        <v>22.6</v>
      </c>
      <c r="F30" s="88">
        <v>21.4</v>
      </c>
      <c r="G30" s="88">
        <v>21.9</v>
      </c>
      <c r="H30" s="88">
        <v>21.3</v>
      </c>
      <c r="I30" s="88">
        <v>21.3</v>
      </c>
      <c r="J30" s="88">
        <v>21</v>
      </c>
      <c r="K30" s="88">
        <v>21</v>
      </c>
      <c r="L30" s="88">
        <v>20.9</v>
      </c>
      <c r="M30" s="252" t="s">
        <v>80</v>
      </c>
      <c r="N30" s="249">
        <f t="shared" si="3"/>
        <v>-0.22000000000000028</v>
      </c>
      <c r="O30" s="272"/>
      <c r="P30" s="675">
        <f t="shared" si="4"/>
        <v>13</v>
      </c>
    </row>
    <row r="31" spans="1:16" x14ac:dyDescent="0.2">
      <c r="A31" s="251" t="s">
        <v>31</v>
      </c>
      <c r="B31" s="88">
        <v>16.2</v>
      </c>
      <c r="C31" s="88">
        <v>16.2</v>
      </c>
      <c r="D31" s="88">
        <v>16.5</v>
      </c>
      <c r="E31" s="88">
        <v>16.7</v>
      </c>
      <c r="F31" s="88">
        <v>16.600000000000001</v>
      </c>
      <c r="G31" s="88">
        <v>16.5</v>
      </c>
      <c r="H31" s="88">
        <v>15.7</v>
      </c>
      <c r="I31" s="88">
        <v>15.6</v>
      </c>
      <c r="J31" s="88">
        <v>15</v>
      </c>
      <c r="K31" s="88">
        <v>15</v>
      </c>
      <c r="L31" s="88">
        <v>14.9</v>
      </c>
      <c r="M31" s="252" t="s">
        <v>80</v>
      </c>
      <c r="N31" s="249">
        <f t="shared" si="3"/>
        <v>-0.12999999999999989</v>
      </c>
      <c r="O31" s="272"/>
      <c r="P31" s="675">
        <f t="shared" si="4"/>
        <v>2</v>
      </c>
    </row>
    <row r="32" spans="1:16" x14ac:dyDescent="0.2">
      <c r="A32" s="251" t="s">
        <v>32</v>
      </c>
      <c r="B32" s="88">
        <v>22.8</v>
      </c>
      <c r="C32" s="88">
        <v>23.3</v>
      </c>
      <c r="D32" s="88">
        <v>22.6</v>
      </c>
      <c r="E32" s="88">
        <v>23.1</v>
      </c>
      <c r="F32" s="88">
        <v>23.5</v>
      </c>
      <c r="G32" s="88">
        <v>23.7</v>
      </c>
      <c r="H32" s="88">
        <v>24.6</v>
      </c>
      <c r="I32" s="88">
        <v>24.5</v>
      </c>
      <c r="J32" s="88">
        <v>24.5</v>
      </c>
      <c r="K32" s="88">
        <v>24.2</v>
      </c>
      <c r="L32" s="88">
        <v>24.2</v>
      </c>
      <c r="M32" s="252" t="s">
        <v>80</v>
      </c>
      <c r="N32" s="249">
        <f t="shared" si="3"/>
        <v>0.13999999999999985</v>
      </c>
      <c r="O32" s="272"/>
      <c r="P32" s="675">
        <f t="shared" si="4"/>
        <v>19</v>
      </c>
    </row>
    <row r="33" spans="1:16" x14ac:dyDescent="0.2">
      <c r="A33" s="251" t="s">
        <v>23</v>
      </c>
      <c r="B33" s="88">
        <v>22</v>
      </c>
      <c r="C33" s="88">
        <v>23.7</v>
      </c>
      <c r="D33" s="88">
        <v>23.1</v>
      </c>
      <c r="E33" s="88">
        <v>22.6</v>
      </c>
      <c r="F33" s="88">
        <v>21.5</v>
      </c>
      <c r="G33" s="88">
        <v>20</v>
      </c>
      <c r="H33" s="88">
        <v>20.2</v>
      </c>
      <c r="I33" s="88">
        <v>20.2</v>
      </c>
      <c r="J33" s="88">
        <v>20.100000000000001</v>
      </c>
      <c r="K33" s="88">
        <v>20.2</v>
      </c>
      <c r="L33" s="88">
        <v>20.7</v>
      </c>
      <c r="M33" s="252" t="s">
        <v>80</v>
      </c>
      <c r="N33" s="249">
        <f t="shared" si="3"/>
        <v>-0.13000000000000006</v>
      </c>
      <c r="O33" s="272"/>
      <c r="P33" s="675">
        <f t="shared" si="4"/>
        <v>12</v>
      </c>
    </row>
    <row r="34" spans="1:16" x14ac:dyDescent="0.2">
      <c r="A34" s="251" t="s">
        <v>87</v>
      </c>
      <c r="B34" s="88">
        <v>13.7</v>
      </c>
      <c r="C34" s="88">
        <v>13.6</v>
      </c>
      <c r="D34" s="88">
        <v>12.9</v>
      </c>
      <c r="E34" s="88">
        <v>13.1</v>
      </c>
      <c r="F34" s="88">
        <v>12.6</v>
      </c>
      <c r="G34" s="88">
        <v>12</v>
      </c>
      <c r="H34" s="88">
        <v>12</v>
      </c>
      <c r="I34" s="88">
        <v>12.8</v>
      </c>
      <c r="J34" s="88">
        <v>13</v>
      </c>
      <c r="K34" s="88">
        <v>12.2</v>
      </c>
      <c r="L34" s="88">
        <v>12.2</v>
      </c>
      <c r="M34" s="88">
        <v>16.8</v>
      </c>
      <c r="N34" s="249">
        <f t="shared" si="3"/>
        <v>-0.15</v>
      </c>
      <c r="O34" s="272"/>
      <c r="P34" s="675">
        <f t="shared" si="4"/>
        <v>1</v>
      </c>
    </row>
    <row r="35" spans="1:16" x14ac:dyDescent="0.2">
      <c r="A35" s="251" t="s">
        <v>34</v>
      </c>
      <c r="B35" s="88">
        <v>22.2</v>
      </c>
      <c r="C35" s="88">
        <v>22.6</v>
      </c>
      <c r="D35" s="88">
        <v>22.4</v>
      </c>
      <c r="E35" s="88">
        <v>23.4</v>
      </c>
      <c r="F35" s="88">
        <v>24.2</v>
      </c>
      <c r="G35" s="88">
        <v>24.2</v>
      </c>
      <c r="H35" s="88">
        <v>24.4</v>
      </c>
      <c r="I35" s="88">
        <v>24.4</v>
      </c>
      <c r="J35" s="88">
        <v>24</v>
      </c>
      <c r="K35" s="88">
        <v>24.1</v>
      </c>
      <c r="L35" s="88">
        <v>24.3</v>
      </c>
      <c r="M35" s="88">
        <v>26.3</v>
      </c>
      <c r="N35" s="249">
        <f t="shared" si="3"/>
        <v>0.21000000000000013</v>
      </c>
      <c r="O35" s="272"/>
      <c r="P35" s="675">
        <f t="shared" si="4"/>
        <v>20</v>
      </c>
    </row>
    <row r="36" spans="1:16" x14ac:dyDescent="0.2">
      <c r="A36" s="251" t="s">
        <v>6</v>
      </c>
      <c r="B36" s="88">
        <v>21.2</v>
      </c>
      <c r="C36" s="88">
        <v>21.2</v>
      </c>
      <c r="D36" s="88">
        <v>21.1</v>
      </c>
      <c r="E36" s="88">
        <v>21.5</v>
      </c>
      <c r="F36" s="88">
        <v>21.8</v>
      </c>
      <c r="G36" s="88">
        <v>21.9</v>
      </c>
      <c r="H36" s="88">
        <v>22.1</v>
      </c>
      <c r="I36" s="88">
        <v>22.1</v>
      </c>
      <c r="J36" s="88">
        <v>22.3</v>
      </c>
      <c r="K36" s="88">
        <v>22.2</v>
      </c>
      <c r="L36" s="88">
        <v>22.4</v>
      </c>
      <c r="M36" s="88">
        <v>25.3</v>
      </c>
      <c r="N36" s="249">
        <f t="shared" si="3"/>
        <v>0.11999999999999993</v>
      </c>
      <c r="O36" s="272"/>
      <c r="P36" s="675">
        <f t="shared" si="4"/>
        <v>15</v>
      </c>
    </row>
    <row r="37" spans="1:16" x14ac:dyDescent="0.2">
      <c r="A37" s="251" t="s">
        <v>37</v>
      </c>
      <c r="B37" s="88">
        <v>22.7</v>
      </c>
      <c r="C37" s="88">
        <v>22.8</v>
      </c>
      <c r="D37" s="88">
        <v>22.7</v>
      </c>
      <c r="E37" s="88">
        <v>21.7</v>
      </c>
      <c r="F37" s="88">
        <v>21.4</v>
      </c>
      <c r="G37" s="88">
        <v>21.7</v>
      </c>
      <c r="H37" s="88">
        <v>21.3</v>
      </c>
      <c r="I37" s="88">
        <v>21.2</v>
      </c>
      <c r="J37" s="88">
        <v>20.6</v>
      </c>
      <c r="K37" s="88">
        <v>20.3</v>
      </c>
      <c r="L37" s="88">
        <v>20.100000000000001</v>
      </c>
      <c r="M37" s="252" t="s">
        <v>80</v>
      </c>
      <c r="N37" s="249">
        <f t="shared" si="3"/>
        <v>-0.25999999999999979</v>
      </c>
      <c r="O37" s="272"/>
      <c r="P37" s="675">
        <f t="shared" si="4"/>
        <v>11</v>
      </c>
    </row>
    <row r="38" spans="1:16" x14ac:dyDescent="0.2">
      <c r="A38" s="251" t="s">
        <v>38</v>
      </c>
      <c r="B38" s="88">
        <v>16.2</v>
      </c>
      <c r="C38" s="88">
        <v>16.5</v>
      </c>
      <c r="D38" s="88">
        <v>17.100000000000001</v>
      </c>
      <c r="E38" s="88">
        <v>18.5</v>
      </c>
      <c r="F38" s="88">
        <v>18.899999999999999</v>
      </c>
      <c r="G38" s="88">
        <v>19.100000000000001</v>
      </c>
      <c r="H38" s="88">
        <v>18.8</v>
      </c>
      <c r="I38" s="88">
        <v>18.3</v>
      </c>
      <c r="J38" s="88">
        <v>17.7</v>
      </c>
      <c r="K38" s="88">
        <v>17.399999999999999</v>
      </c>
      <c r="L38" s="88">
        <v>17.600000000000001</v>
      </c>
      <c r="M38" s="252" t="s">
        <v>80</v>
      </c>
      <c r="N38" s="249">
        <f t="shared" si="3"/>
        <v>0.14000000000000021</v>
      </c>
      <c r="O38" s="272"/>
      <c r="P38" s="675">
        <f t="shared" si="4"/>
        <v>5</v>
      </c>
    </row>
    <row r="39" spans="1:16" x14ac:dyDescent="0.2">
      <c r="A39" s="251" t="s">
        <v>88</v>
      </c>
      <c r="B39" s="88">
        <v>25.2</v>
      </c>
      <c r="C39" s="88">
        <v>23</v>
      </c>
      <c r="D39" s="88">
        <v>23.2</v>
      </c>
      <c r="E39" s="88">
        <v>21.2</v>
      </c>
      <c r="F39" s="88">
        <v>19.600000000000001</v>
      </c>
      <c r="G39" s="88">
        <v>19.600000000000001</v>
      </c>
      <c r="H39" s="88">
        <v>20.100000000000001</v>
      </c>
      <c r="I39" s="88">
        <v>19.2</v>
      </c>
      <c r="J39" s="88">
        <v>21.1</v>
      </c>
      <c r="K39" s="88">
        <v>17.2</v>
      </c>
      <c r="L39" s="88">
        <v>19.600000000000001</v>
      </c>
      <c r="M39" s="88">
        <v>19.600000000000001</v>
      </c>
      <c r="N39" s="249">
        <f t="shared" si="3"/>
        <v>-0.55999999999999983</v>
      </c>
      <c r="O39" s="272"/>
      <c r="P39" s="675">
        <f t="shared" si="4"/>
        <v>9</v>
      </c>
    </row>
    <row r="40" spans="1:16" x14ac:dyDescent="0.2">
      <c r="A40" s="251" t="s">
        <v>40</v>
      </c>
      <c r="B40" s="88">
        <v>19.899999999999999</v>
      </c>
      <c r="C40" s="88">
        <v>19.8</v>
      </c>
      <c r="D40" s="88">
        <v>19.600000000000001</v>
      </c>
      <c r="E40" s="88">
        <v>19.600000000000001</v>
      </c>
      <c r="F40" s="88">
        <v>20.399999999999999</v>
      </c>
      <c r="G40" s="88">
        <v>19.7</v>
      </c>
      <c r="H40" s="88">
        <v>19.8</v>
      </c>
      <c r="I40" s="88">
        <v>19.7</v>
      </c>
      <c r="J40" s="88">
        <v>19.3</v>
      </c>
      <c r="K40" s="88">
        <v>18.899999999999999</v>
      </c>
      <c r="L40" s="88">
        <v>18.399999999999999</v>
      </c>
      <c r="M40" s="88">
        <v>20.9</v>
      </c>
      <c r="N40" s="249">
        <f t="shared" si="3"/>
        <v>-0.15</v>
      </c>
      <c r="O40" s="272"/>
      <c r="P40" s="675">
        <f t="shared" si="4"/>
        <v>6</v>
      </c>
    </row>
    <row r="41" spans="1:16" x14ac:dyDescent="0.2">
      <c r="A41" s="267" t="s">
        <v>89</v>
      </c>
      <c r="B41" s="89">
        <v>30.5</v>
      </c>
      <c r="C41" s="89">
        <v>30.5</v>
      </c>
      <c r="D41" s="89">
        <v>30.9</v>
      </c>
      <c r="E41" s="89">
        <v>30.2</v>
      </c>
      <c r="F41" s="89">
        <v>30.1</v>
      </c>
      <c r="G41" s="89">
        <v>30.7</v>
      </c>
      <c r="H41" s="89">
        <v>29.8</v>
      </c>
      <c r="I41" s="89">
        <v>29.6</v>
      </c>
      <c r="J41" s="89">
        <v>28.5</v>
      </c>
      <c r="K41" s="89">
        <v>28.1</v>
      </c>
      <c r="L41" s="89">
        <v>28.7</v>
      </c>
      <c r="M41" s="89">
        <v>30.6</v>
      </c>
      <c r="N41" s="249">
        <f t="shared" si="3"/>
        <v>-0.18000000000000008</v>
      </c>
      <c r="O41" s="272"/>
      <c r="P41" s="675">
        <f t="shared" si="4"/>
        <v>26</v>
      </c>
    </row>
    <row r="42" spans="1:16" x14ac:dyDescent="0.2">
      <c r="A42" s="251" t="s">
        <v>18</v>
      </c>
      <c r="B42" s="88">
        <v>25.4</v>
      </c>
      <c r="C42" s="88">
        <v>25.7</v>
      </c>
      <c r="D42" s="88">
        <v>25.3</v>
      </c>
      <c r="E42" s="88">
        <v>25.9</v>
      </c>
      <c r="F42" s="88">
        <v>26.6</v>
      </c>
      <c r="G42" s="88">
        <v>27.2</v>
      </c>
      <c r="H42" s="88">
        <v>27.9</v>
      </c>
      <c r="I42" s="88">
        <v>28.3</v>
      </c>
      <c r="J42" s="88">
        <v>28.5</v>
      </c>
      <c r="K42" s="88">
        <v>28.6</v>
      </c>
      <c r="L42" s="88">
        <v>28.9</v>
      </c>
      <c r="M42" s="88">
        <v>30.5</v>
      </c>
      <c r="N42" s="249">
        <f t="shared" si="3"/>
        <v>0.35</v>
      </c>
      <c r="O42" s="272"/>
      <c r="P42" s="675">
        <f t="shared" si="4"/>
        <v>27</v>
      </c>
    </row>
    <row r="43" spans="1:16" x14ac:dyDescent="0.2">
      <c r="A43" s="251" t="s">
        <v>42</v>
      </c>
      <c r="B43" s="88">
        <v>26.8</v>
      </c>
      <c r="C43" s="88">
        <v>26.7</v>
      </c>
      <c r="D43" s="88">
        <v>26.5</v>
      </c>
      <c r="E43" s="88">
        <v>26.3</v>
      </c>
      <c r="F43" s="88">
        <v>26.3</v>
      </c>
      <c r="G43" s="88">
        <v>26</v>
      </c>
      <c r="H43" s="88">
        <v>25.6</v>
      </c>
      <c r="I43" s="88">
        <v>25.7</v>
      </c>
      <c r="J43" s="88">
        <v>25.5</v>
      </c>
      <c r="K43" s="88">
        <v>25.8</v>
      </c>
      <c r="L43" s="88">
        <v>25.8</v>
      </c>
      <c r="M43" s="527" t="s">
        <v>80</v>
      </c>
      <c r="N43" s="249">
        <f t="shared" si="3"/>
        <v>-0.1</v>
      </c>
      <c r="O43" s="272"/>
      <c r="P43" s="675">
        <f t="shared" si="4"/>
        <v>22</v>
      </c>
    </row>
    <row r="44" spans="1:16" x14ac:dyDescent="0.2">
      <c r="A44" s="295" t="s">
        <v>433</v>
      </c>
      <c r="B44" s="452">
        <f>AVERAGE(B17:B43)</f>
        <v>22.11481481481481</v>
      </c>
      <c r="C44" s="452">
        <f t="shared" ref="C44:N44" si="5">AVERAGE(C17:C43)</f>
        <v>22.30740740740741</v>
      </c>
      <c r="D44" s="452">
        <f t="shared" si="5"/>
        <v>22.362962962962957</v>
      </c>
      <c r="E44" s="452">
        <f t="shared" si="5"/>
        <v>22.614814814814817</v>
      </c>
      <c r="F44" s="452">
        <f t="shared" si="5"/>
        <v>22.6</v>
      </c>
      <c r="G44" s="452">
        <f t="shared" si="5"/>
        <v>22.262962962962963</v>
      </c>
      <c r="H44" s="452">
        <f t="shared" si="5"/>
        <v>22.133333333333333</v>
      </c>
      <c r="I44" s="452">
        <f t="shared" si="5"/>
        <v>21.962962962962962</v>
      </c>
      <c r="J44" s="452">
        <f t="shared" si="5"/>
        <v>21.788888888888891</v>
      </c>
      <c r="K44" s="452">
        <f t="shared" si="5"/>
        <v>21.581481481481475</v>
      </c>
      <c r="L44" s="452">
        <f t="shared" si="5"/>
        <v>21.718518518518518</v>
      </c>
      <c r="M44" s="452">
        <f t="shared" si="5"/>
        <v>25.300000000000004</v>
      </c>
      <c r="N44" s="456">
        <f t="shared" si="5"/>
        <v>-3.9629629629629619E-2</v>
      </c>
    </row>
    <row r="45" spans="1:16" x14ac:dyDescent="0.2">
      <c r="A45" s="301" t="s">
        <v>435</v>
      </c>
      <c r="B45" s="453">
        <f>STDEV(B17:B43)</f>
        <v>3.900661058738216</v>
      </c>
      <c r="C45" s="453">
        <f t="shared" ref="C45:N45" si="6">STDEV(C17:C43)</f>
        <v>3.9408048695593654</v>
      </c>
      <c r="D45" s="453">
        <f t="shared" si="6"/>
        <v>3.9262575788527605</v>
      </c>
      <c r="E45" s="453">
        <f t="shared" si="6"/>
        <v>3.8341284942658413</v>
      </c>
      <c r="F45" s="453">
        <f t="shared" si="6"/>
        <v>4.0181319808319422</v>
      </c>
      <c r="G45" s="453">
        <f t="shared" si="6"/>
        <v>4.1857954071936128</v>
      </c>
      <c r="H45" s="453">
        <f t="shared" si="6"/>
        <v>4.2280200858266834</v>
      </c>
      <c r="I45" s="453">
        <f t="shared" si="6"/>
        <v>4.2479088201995721</v>
      </c>
      <c r="J45" s="453">
        <f t="shared" si="6"/>
        <v>4.2010377228391809</v>
      </c>
      <c r="K45" s="453">
        <f t="shared" si="6"/>
        <v>4.4092592293453512</v>
      </c>
      <c r="L45" s="453">
        <f t="shared" si="6"/>
        <v>4.3694777928645188</v>
      </c>
      <c r="M45" s="453">
        <f t="shared" si="6"/>
        <v>4.643095231990535</v>
      </c>
      <c r="N45" s="456">
        <f t="shared" si="6"/>
        <v>0.19844552597785312</v>
      </c>
    </row>
    <row r="46" spans="1:16" x14ac:dyDescent="0.2">
      <c r="A46" s="301" t="s">
        <v>436</v>
      </c>
      <c r="B46" s="453">
        <f>B44-3*B45</f>
        <v>10.412831638600162</v>
      </c>
      <c r="C46" s="453">
        <f t="shared" ref="C46:N46" si="7">C44-3*C45</f>
        <v>10.484992798729314</v>
      </c>
      <c r="D46" s="453">
        <f t="shared" si="7"/>
        <v>10.584190226404676</v>
      </c>
      <c r="E46" s="453">
        <f t="shared" si="7"/>
        <v>11.112429332017292</v>
      </c>
      <c r="F46" s="453">
        <f t="shared" si="7"/>
        <v>10.545604057504175</v>
      </c>
      <c r="G46" s="453">
        <f t="shared" si="7"/>
        <v>9.7055767413821243</v>
      </c>
      <c r="H46" s="453">
        <f t="shared" si="7"/>
        <v>9.4492730758532826</v>
      </c>
      <c r="I46" s="453">
        <f t="shared" si="7"/>
        <v>9.2192365023642466</v>
      </c>
      <c r="J46" s="453">
        <f t="shared" si="7"/>
        <v>9.1857757203713497</v>
      </c>
      <c r="K46" s="453">
        <f t="shared" si="7"/>
        <v>8.3537037934454226</v>
      </c>
      <c r="L46" s="453">
        <f t="shared" si="7"/>
        <v>8.610085139924962</v>
      </c>
      <c r="M46" s="453">
        <f t="shared" si="7"/>
        <v>11.3707143040284</v>
      </c>
      <c r="N46" s="456">
        <f t="shared" si="7"/>
        <v>-0.63496620756318889</v>
      </c>
    </row>
    <row r="47" spans="1:16" x14ac:dyDescent="0.2">
      <c r="A47" s="301" t="s">
        <v>437</v>
      </c>
      <c r="B47" s="453">
        <f>B44+3*B45</f>
        <v>33.81679799102946</v>
      </c>
      <c r="C47" s="453">
        <f t="shared" ref="C47:N47" si="8">C44+3*C45</f>
        <v>34.129822016085505</v>
      </c>
      <c r="D47" s="453">
        <f t="shared" si="8"/>
        <v>34.141735699521234</v>
      </c>
      <c r="E47" s="453">
        <f t="shared" si="8"/>
        <v>34.117200297612342</v>
      </c>
      <c r="F47" s="453">
        <f t="shared" si="8"/>
        <v>34.654395942495825</v>
      </c>
      <c r="G47" s="453">
        <f t="shared" si="8"/>
        <v>34.820349184543801</v>
      </c>
      <c r="H47" s="453">
        <f t="shared" si="8"/>
        <v>34.817393590813381</v>
      </c>
      <c r="I47" s="453">
        <f t="shared" si="8"/>
        <v>34.706689423561677</v>
      </c>
      <c r="J47" s="453">
        <f t="shared" si="8"/>
        <v>34.39200205740643</v>
      </c>
      <c r="K47" s="453">
        <f t="shared" si="8"/>
        <v>34.809259169517532</v>
      </c>
      <c r="L47" s="453">
        <f t="shared" si="8"/>
        <v>34.826951897112075</v>
      </c>
      <c r="M47" s="453">
        <f t="shared" si="8"/>
        <v>39.229285695971612</v>
      </c>
      <c r="N47" s="456">
        <f t="shared" si="8"/>
        <v>0.55570694830392975</v>
      </c>
    </row>
    <row r="48" spans="1:16" x14ac:dyDescent="0.2">
      <c r="A48" s="412" t="s">
        <v>451</v>
      </c>
      <c r="B48" s="453">
        <f>MAX(B17:B43)</f>
        <v>30.5</v>
      </c>
      <c r="C48" s="453">
        <f t="shared" ref="C48:M48" si="9">MAX(C17:C43)</f>
        <v>30.5</v>
      </c>
      <c r="D48" s="453">
        <f t="shared" si="9"/>
        <v>30.9</v>
      </c>
      <c r="E48" s="453">
        <f t="shared" si="9"/>
        <v>30.2</v>
      </c>
      <c r="F48" s="453">
        <f t="shared" si="9"/>
        <v>30.1</v>
      </c>
      <c r="G48" s="453">
        <f t="shared" si="9"/>
        <v>30.7</v>
      </c>
      <c r="H48" s="453">
        <f t="shared" si="9"/>
        <v>29.8</v>
      </c>
      <c r="I48" s="453">
        <f t="shared" si="9"/>
        <v>29.6</v>
      </c>
      <c r="J48" s="453">
        <f t="shared" si="9"/>
        <v>28.5</v>
      </c>
      <c r="K48" s="453">
        <f t="shared" si="9"/>
        <v>28.6</v>
      </c>
      <c r="L48" s="453">
        <f>MAX(L17:L43)</f>
        <v>28.9</v>
      </c>
      <c r="M48" s="453">
        <f t="shared" si="9"/>
        <v>30.6</v>
      </c>
      <c r="N48" s="456"/>
    </row>
    <row r="50" spans="1:13" x14ac:dyDescent="0.2">
      <c r="B50" s="448">
        <v>2009</v>
      </c>
      <c r="C50" s="448" t="s">
        <v>402</v>
      </c>
      <c r="E50" s="149" t="s">
        <v>404</v>
      </c>
      <c r="F50" s="149"/>
      <c r="G50" s="149"/>
      <c r="H50" s="149"/>
      <c r="I50" s="149"/>
      <c r="J50" s="149"/>
      <c r="K50" s="149"/>
      <c r="L50" s="149"/>
      <c r="M50" s="149"/>
    </row>
    <row r="51" spans="1:13" ht="12" thickBot="1" x14ac:dyDescent="0.25">
      <c r="A51" s="528" t="s">
        <v>8</v>
      </c>
      <c r="B51" s="448">
        <v>22.5</v>
      </c>
      <c r="C51" s="448">
        <v>0.13999999999999985</v>
      </c>
      <c r="E51" s="149"/>
      <c r="F51" s="149"/>
      <c r="G51" s="149"/>
      <c r="H51" s="149"/>
      <c r="I51" s="149"/>
      <c r="J51" s="149"/>
      <c r="K51" s="149"/>
      <c r="L51" s="149"/>
      <c r="M51" s="149"/>
    </row>
    <row r="52" spans="1:13" x14ac:dyDescent="0.2">
      <c r="A52" s="448" t="s">
        <v>82</v>
      </c>
      <c r="B52" s="448">
        <v>19.2</v>
      </c>
      <c r="C52" s="448">
        <v>8.0000000000000071E-2</v>
      </c>
      <c r="E52" s="352" t="s">
        <v>405</v>
      </c>
      <c r="F52" s="352"/>
      <c r="G52" s="149"/>
      <c r="H52" s="149"/>
      <c r="I52" s="149"/>
      <c r="J52" s="149"/>
      <c r="K52" s="149"/>
      <c r="L52" s="149"/>
      <c r="M52" s="149"/>
    </row>
    <row r="53" spans="1:13" x14ac:dyDescent="0.2">
      <c r="A53" s="448" t="s">
        <v>83</v>
      </c>
      <c r="B53" s="448">
        <v>27.4</v>
      </c>
      <c r="C53" s="448">
        <v>-0.10999999999999979</v>
      </c>
      <c r="E53" s="353" t="s">
        <v>406</v>
      </c>
      <c r="F53" s="353">
        <v>3.9326734238180937E-3</v>
      </c>
      <c r="G53" s="149"/>
      <c r="H53" s="149"/>
      <c r="I53" s="149"/>
      <c r="J53" s="149"/>
      <c r="K53" s="149"/>
      <c r="L53" s="149"/>
      <c r="M53" s="149"/>
    </row>
    <row r="54" spans="1:13" x14ac:dyDescent="0.2">
      <c r="A54" s="448" t="s">
        <v>16</v>
      </c>
      <c r="B54" s="448">
        <v>27.9</v>
      </c>
      <c r="C54" s="448">
        <v>2.0000000000000285E-2</v>
      </c>
      <c r="E54" s="353" t="s">
        <v>407</v>
      </c>
      <c r="F54" s="353">
        <v>1.5465920258405129E-5</v>
      </c>
      <c r="G54" s="149"/>
      <c r="H54" s="149"/>
      <c r="I54" s="149"/>
      <c r="J54" s="149"/>
      <c r="K54" s="149"/>
      <c r="L54" s="149"/>
      <c r="M54" s="149"/>
    </row>
    <row r="55" spans="1:13" x14ac:dyDescent="0.2">
      <c r="A55" s="448" t="s">
        <v>84</v>
      </c>
      <c r="B55" s="448">
        <v>25.3</v>
      </c>
      <c r="C55" s="448">
        <v>-0.14000000000000021</v>
      </c>
      <c r="E55" s="353" t="s">
        <v>408</v>
      </c>
      <c r="F55" s="353">
        <v>-3.9983915442931256E-2</v>
      </c>
      <c r="G55" s="149"/>
      <c r="H55" s="149"/>
      <c r="I55" s="149"/>
      <c r="J55" s="149"/>
      <c r="K55" s="149"/>
      <c r="L55" s="149"/>
      <c r="M55" s="149"/>
    </row>
    <row r="56" spans="1:13" x14ac:dyDescent="0.2">
      <c r="A56" s="448" t="s">
        <v>17</v>
      </c>
      <c r="B56" s="448">
        <v>20.2</v>
      </c>
      <c r="C56" s="448">
        <v>-0.15999999999999978</v>
      </c>
      <c r="E56" s="353" t="s">
        <v>409</v>
      </c>
      <c r="F56" s="353">
        <v>0.2023739569013587</v>
      </c>
      <c r="G56" s="149"/>
      <c r="H56" s="149"/>
      <c r="I56" s="149"/>
      <c r="J56" s="149"/>
      <c r="K56" s="149"/>
      <c r="L56" s="149"/>
      <c r="M56" s="149"/>
    </row>
    <row r="57" spans="1:13" ht="12" thickBot="1" x14ac:dyDescent="0.25">
      <c r="A57" s="448" t="s">
        <v>25</v>
      </c>
      <c r="B57" s="448">
        <v>22</v>
      </c>
      <c r="C57" s="448">
        <v>0.33000000000000007</v>
      </c>
      <c r="E57" s="354" t="s">
        <v>410</v>
      </c>
      <c r="F57" s="354">
        <v>27</v>
      </c>
      <c r="G57" s="149"/>
      <c r="H57" s="149"/>
      <c r="I57" s="149"/>
      <c r="J57" s="149"/>
      <c r="K57" s="149"/>
      <c r="L57" s="149"/>
      <c r="M57" s="149"/>
    </row>
    <row r="58" spans="1:13" x14ac:dyDescent="0.2">
      <c r="A58" s="448" t="s">
        <v>22</v>
      </c>
      <c r="B58" s="448">
        <v>19.7</v>
      </c>
      <c r="C58" s="448">
        <v>-5.999999999999979E-2</v>
      </c>
      <c r="E58" s="149"/>
      <c r="F58" s="149"/>
      <c r="G58" s="149"/>
      <c r="H58" s="149"/>
      <c r="I58" s="149"/>
      <c r="J58" s="149"/>
      <c r="K58" s="149"/>
      <c r="L58" s="149"/>
      <c r="M58" s="149"/>
    </row>
    <row r="59" spans="1:13" ht="12" thickBot="1" x14ac:dyDescent="0.25">
      <c r="A59" s="448" t="s">
        <v>41</v>
      </c>
      <c r="B59" s="448">
        <v>21.8</v>
      </c>
      <c r="C59" s="448">
        <v>1.9999999999999928E-2</v>
      </c>
      <c r="E59" s="149" t="s">
        <v>411</v>
      </c>
      <c r="F59" s="149"/>
      <c r="G59" s="149"/>
      <c r="H59" s="149"/>
      <c r="I59" s="149"/>
      <c r="J59" s="149"/>
      <c r="K59" s="149"/>
      <c r="L59" s="149"/>
      <c r="M59" s="149"/>
    </row>
    <row r="60" spans="1:13" x14ac:dyDescent="0.2">
      <c r="A60" s="448" t="s">
        <v>19</v>
      </c>
      <c r="B60" s="448">
        <v>25.3</v>
      </c>
      <c r="C60" s="448">
        <v>8.9999999999999858E-2</v>
      </c>
      <c r="E60" s="355"/>
      <c r="F60" s="355" t="s">
        <v>415</v>
      </c>
      <c r="G60" s="355" t="s">
        <v>416</v>
      </c>
      <c r="H60" s="355" t="s">
        <v>417</v>
      </c>
      <c r="I60" s="355" t="s">
        <v>418</v>
      </c>
      <c r="J60" s="355" t="s">
        <v>419</v>
      </c>
      <c r="K60" s="149"/>
      <c r="L60" s="149"/>
      <c r="M60" s="149"/>
    </row>
    <row r="61" spans="1:13" x14ac:dyDescent="0.2">
      <c r="A61" s="448" t="s">
        <v>85</v>
      </c>
      <c r="B61" s="448">
        <v>17.8</v>
      </c>
      <c r="C61" s="448">
        <v>-0.16000000000000014</v>
      </c>
      <c r="E61" s="353" t="s">
        <v>412</v>
      </c>
      <c r="F61" s="353">
        <v>1</v>
      </c>
      <c r="G61" s="353">
        <v>1.5835498471394871E-5</v>
      </c>
      <c r="H61" s="353">
        <v>1.5835498471394871E-5</v>
      </c>
      <c r="I61" s="353">
        <v>3.8665398641984987E-4</v>
      </c>
      <c r="J61" s="353">
        <v>0.98446789159065973</v>
      </c>
      <c r="K61" s="149"/>
      <c r="L61" s="149"/>
      <c r="M61" s="149"/>
    </row>
    <row r="62" spans="1:13" x14ac:dyDescent="0.2">
      <c r="A62" s="448" t="s">
        <v>27</v>
      </c>
      <c r="B62" s="448">
        <v>22</v>
      </c>
      <c r="C62" s="448">
        <v>0.05</v>
      </c>
      <c r="E62" s="353" t="s">
        <v>413</v>
      </c>
      <c r="F62" s="353">
        <v>25</v>
      </c>
      <c r="G62" s="353">
        <v>1.0238804607978249</v>
      </c>
      <c r="H62" s="353">
        <v>4.0955218431912993E-2</v>
      </c>
      <c r="I62" s="353"/>
      <c r="J62" s="353"/>
      <c r="K62" s="149"/>
      <c r="L62" s="149"/>
      <c r="M62" s="149"/>
    </row>
    <row r="63" spans="1:13" ht="12" thickBot="1" x14ac:dyDescent="0.25">
      <c r="A63" s="448" t="s">
        <v>86</v>
      </c>
      <c r="B63" s="448">
        <v>18.100000000000001</v>
      </c>
      <c r="C63" s="448">
        <v>-0.25000000000000017</v>
      </c>
      <c r="E63" s="354" t="s">
        <v>0</v>
      </c>
      <c r="F63" s="354">
        <v>26</v>
      </c>
      <c r="G63" s="354">
        <v>1.0238962962962963</v>
      </c>
      <c r="H63" s="354"/>
      <c r="I63" s="354"/>
      <c r="J63" s="354"/>
      <c r="K63" s="149"/>
      <c r="L63" s="149"/>
      <c r="M63" s="149"/>
    </row>
    <row r="64" spans="1:13" ht="12" thickBot="1" x14ac:dyDescent="0.25">
      <c r="A64" s="448" t="s">
        <v>30</v>
      </c>
      <c r="B64" s="448">
        <v>23.1</v>
      </c>
      <c r="C64" s="448">
        <v>-0.22000000000000028</v>
      </c>
      <c r="E64" s="149"/>
      <c r="F64" s="149"/>
      <c r="G64" s="149"/>
      <c r="H64" s="149"/>
      <c r="I64" s="149"/>
      <c r="J64" s="149"/>
      <c r="K64" s="149"/>
      <c r="L64" s="149"/>
      <c r="M64" s="149"/>
    </row>
    <row r="65" spans="1:13" x14ac:dyDescent="0.2">
      <c r="A65" s="448" t="s">
        <v>31</v>
      </c>
      <c r="B65" s="448">
        <v>16.2</v>
      </c>
      <c r="C65" s="448">
        <v>-0.12999999999999989</v>
      </c>
      <c r="E65" s="355"/>
      <c r="F65" s="355" t="s">
        <v>420</v>
      </c>
      <c r="G65" s="355" t="s">
        <v>409</v>
      </c>
      <c r="H65" s="355" t="s">
        <v>421</v>
      </c>
      <c r="I65" s="355" t="s">
        <v>422</v>
      </c>
      <c r="J65" s="355" t="s">
        <v>423</v>
      </c>
      <c r="K65" s="355" t="s">
        <v>424</v>
      </c>
      <c r="L65" s="355" t="s">
        <v>425</v>
      </c>
      <c r="M65" s="355" t="s">
        <v>426</v>
      </c>
    </row>
    <row r="66" spans="1:13" x14ac:dyDescent="0.2">
      <c r="A66" s="448" t="s">
        <v>32</v>
      </c>
      <c r="B66" s="448">
        <v>22.8</v>
      </c>
      <c r="C66" s="448">
        <v>0.13999999999999985</v>
      </c>
      <c r="E66" s="353" t="s">
        <v>414</v>
      </c>
      <c r="F66" s="353">
        <v>-3.5205026851317732E-2</v>
      </c>
      <c r="G66" s="353">
        <v>0.22836150419417955</v>
      </c>
      <c r="H66" s="353">
        <v>-0.15416357925800978</v>
      </c>
      <c r="I66" s="353">
        <v>0.87871853621477736</v>
      </c>
      <c r="J66" s="353">
        <v>-0.50552434870396445</v>
      </c>
      <c r="K66" s="353">
        <v>0.43511429500132898</v>
      </c>
      <c r="L66" s="353">
        <v>-0.50552434870396445</v>
      </c>
      <c r="M66" s="353">
        <v>0.43511429500132898</v>
      </c>
    </row>
    <row r="67" spans="1:13" ht="12" thickBot="1" x14ac:dyDescent="0.25">
      <c r="A67" s="448" t="s">
        <v>23</v>
      </c>
      <c r="B67" s="448">
        <v>22</v>
      </c>
      <c r="C67" s="448">
        <v>-0.13000000000000006</v>
      </c>
      <c r="E67" s="354">
        <v>2009</v>
      </c>
      <c r="F67" s="354">
        <v>-2.0007415008276833E-4</v>
      </c>
      <c r="G67" s="354">
        <v>1.0174890276920001E-2</v>
      </c>
      <c r="H67" s="354">
        <v>-1.966351917687037E-2</v>
      </c>
      <c r="I67" s="354">
        <v>0.98446789159067372</v>
      </c>
      <c r="J67" s="354">
        <v>-2.1155652945434186E-2</v>
      </c>
      <c r="K67" s="354">
        <v>2.0755504645268652E-2</v>
      </c>
      <c r="L67" s="354">
        <v>-2.1155652945434186E-2</v>
      </c>
      <c r="M67" s="354">
        <v>2.0755504645268652E-2</v>
      </c>
    </row>
    <row r="68" spans="1:13" x14ac:dyDescent="0.2">
      <c r="A68" s="448" t="s">
        <v>87</v>
      </c>
      <c r="B68" s="448">
        <v>13.7</v>
      </c>
      <c r="C68" s="448">
        <v>-0.15</v>
      </c>
      <c r="E68" s="149"/>
      <c r="F68" s="149"/>
      <c r="G68" s="149"/>
      <c r="H68" s="149"/>
      <c r="I68" s="149"/>
      <c r="J68" s="149"/>
      <c r="K68" s="149"/>
      <c r="L68" s="149"/>
      <c r="M68" s="149"/>
    </row>
    <row r="69" spans="1:13" x14ac:dyDescent="0.2">
      <c r="A69" s="448" t="s">
        <v>34</v>
      </c>
      <c r="B69" s="448">
        <v>22.2</v>
      </c>
      <c r="C69" s="448">
        <v>0.21000000000000013</v>
      </c>
      <c r="E69" s="149"/>
      <c r="F69" s="149"/>
      <c r="G69" s="149"/>
      <c r="H69" s="149"/>
      <c r="I69" s="149"/>
      <c r="J69" s="149"/>
      <c r="K69" s="149"/>
      <c r="L69" s="149"/>
      <c r="M69" s="149"/>
    </row>
    <row r="70" spans="1:13" x14ac:dyDescent="0.2">
      <c r="A70" s="448" t="s">
        <v>6</v>
      </c>
      <c r="B70" s="448">
        <v>21.2</v>
      </c>
      <c r="C70" s="448">
        <v>0.11999999999999993</v>
      </c>
      <c r="E70" s="149"/>
      <c r="F70" s="149"/>
      <c r="G70" s="149"/>
      <c r="H70" s="149"/>
      <c r="I70" s="149"/>
      <c r="J70" s="149"/>
      <c r="K70" s="149"/>
      <c r="L70" s="149"/>
      <c r="M70" s="149"/>
    </row>
    <row r="71" spans="1:13" x14ac:dyDescent="0.2">
      <c r="A71" s="448" t="s">
        <v>37</v>
      </c>
      <c r="B71" s="448">
        <v>22.7</v>
      </c>
      <c r="C71" s="448">
        <v>-0.25999999999999979</v>
      </c>
    </row>
    <row r="72" spans="1:13" x14ac:dyDescent="0.2">
      <c r="A72" s="448" t="s">
        <v>38</v>
      </c>
      <c r="B72" s="448">
        <v>16.2</v>
      </c>
      <c r="C72" s="448">
        <v>0.14000000000000021</v>
      </c>
    </row>
    <row r="73" spans="1:13" x14ac:dyDescent="0.2">
      <c r="A73" s="448" t="s">
        <v>88</v>
      </c>
      <c r="B73" s="448">
        <v>25.2</v>
      </c>
      <c r="C73" s="448">
        <v>-0.55999999999999983</v>
      </c>
      <c r="E73" s="356"/>
      <c r="F73" s="356" t="s">
        <v>442</v>
      </c>
    </row>
    <row r="74" spans="1:13" x14ac:dyDescent="0.2">
      <c r="A74" s="448" t="s">
        <v>40</v>
      </c>
      <c r="B74" s="448">
        <v>19.899999999999999</v>
      </c>
      <c r="C74" s="448">
        <v>-0.15</v>
      </c>
      <c r="E74" s="356" t="s">
        <v>152</v>
      </c>
      <c r="F74" s="356">
        <f>M41+11*N16</f>
        <v>30.49</v>
      </c>
    </row>
    <row r="75" spans="1:13" x14ac:dyDescent="0.2">
      <c r="A75" s="448" t="s">
        <v>89</v>
      </c>
      <c r="B75" s="448">
        <v>30.5</v>
      </c>
      <c r="C75" s="448">
        <v>-0.18000000000000008</v>
      </c>
      <c r="E75" s="152"/>
      <c r="F75" s="152"/>
    </row>
    <row r="76" spans="1:13" x14ac:dyDescent="0.2">
      <c r="A76" s="448" t="s">
        <v>18</v>
      </c>
      <c r="B76" s="448">
        <v>25.4</v>
      </c>
      <c r="C76" s="448">
        <v>0.35</v>
      </c>
    </row>
    <row r="77" spans="1:13" x14ac:dyDescent="0.2">
      <c r="A77" s="448" t="s">
        <v>42</v>
      </c>
      <c r="B77" s="448">
        <v>26.8</v>
      </c>
      <c r="C77" s="448">
        <v>-0.1</v>
      </c>
    </row>
  </sheetData>
  <mergeCells count="2">
    <mergeCell ref="G9:Q9"/>
    <mergeCell ref="G10:Q10"/>
  </mergeCells>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9"/>
  <sheetViews>
    <sheetView showGridLines="0" topLeftCell="E10" zoomScale="108" zoomScaleNormal="108" workbookViewId="0">
      <selection activeCell="K23" sqref="K23"/>
    </sheetView>
  </sheetViews>
  <sheetFormatPr defaultColWidth="8.85546875" defaultRowHeight="11.45" customHeight="1" x14ac:dyDescent="0.2"/>
  <cols>
    <col min="1" max="1" width="29.85546875" style="357" customWidth="1"/>
    <col min="2" max="2" width="10" style="357" customWidth="1"/>
    <col min="3" max="3" width="5" style="357" customWidth="1"/>
    <col min="4" max="20" width="10" style="357" customWidth="1"/>
    <col min="21" max="16384" width="8.85546875" style="357"/>
  </cols>
  <sheetData>
    <row r="1" spans="1:19" ht="11.25" x14ac:dyDescent="0.2">
      <c r="A1" s="358" t="s">
        <v>275</v>
      </c>
    </row>
    <row r="2" spans="1:19" ht="11.25" x14ac:dyDescent="0.2">
      <c r="A2" s="358" t="s">
        <v>178</v>
      </c>
      <c r="B2" s="359" t="s">
        <v>1017</v>
      </c>
    </row>
    <row r="3" spans="1:19" ht="11.25" x14ac:dyDescent="0.2">
      <c r="A3" s="358" t="s">
        <v>179</v>
      </c>
      <c r="B3" s="358" t="s">
        <v>276</v>
      </c>
    </row>
    <row r="4" spans="1:19" ht="11.25" x14ac:dyDescent="0.2"/>
    <row r="5" spans="1:19" ht="11.25" x14ac:dyDescent="0.2">
      <c r="A5" s="359" t="s">
        <v>181</v>
      </c>
      <c r="C5" s="358" t="s">
        <v>182</v>
      </c>
    </row>
    <row r="6" spans="1:19" ht="11.25" x14ac:dyDescent="0.2">
      <c r="A6" s="359" t="s">
        <v>277</v>
      </c>
      <c r="C6" s="358" t="s">
        <v>0</v>
      </c>
    </row>
    <row r="7" spans="1:19" ht="11.25" x14ac:dyDescent="0.2">
      <c r="A7" s="359" t="s">
        <v>278</v>
      </c>
      <c r="C7" s="358" t="s">
        <v>0</v>
      </c>
    </row>
    <row r="8" spans="1:19" ht="11.25" x14ac:dyDescent="0.2">
      <c r="A8" s="359" t="s">
        <v>279</v>
      </c>
      <c r="C8" s="358" t="s">
        <v>280</v>
      </c>
    </row>
    <row r="9" spans="1:19" s="152" customFormat="1" ht="11.25" x14ac:dyDescent="0.2">
      <c r="A9" s="57"/>
      <c r="B9" s="57"/>
      <c r="C9" s="155"/>
      <c r="D9" s="155"/>
      <c r="E9" s="155"/>
      <c r="F9" s="155"/>
      <c r="G9" s="912" t="s">
        <v>166</v>
      </c>
      <c r="H9" s="912"/>
      <c r="I9" s="912"/>
      <c r="J9" s="912"/>
      <c r="K9" s="912"/>
      <c r="L9" s="912"/>
      <c r="M9" s="912"/>
      <c r="N9" s="912"/>
      <c r="O9" s="912"/>
      <c r="P9" s="912"/>
      <c r="Q9" s="912"/>
      <c r="R9" s="155"/>
      <c r="S9" s="155"/>
    </row>
    <row r="10" spans="1:19" s="152" customFormat="1" ht="11.25" x14ac:dyDescent="0.2">
      <c r="A10" s="57"/>
      <c r="B10" s="57"/>
      <c r="C10" s="155"/>
      <c r="D10" s="155"/>
      <c r="E10" s="155"/>
      <c r="F10" s="155"/>
      <c r="G10" s="913" t="s">
        <v>510</v>
      </c>
      <c r="H10" s="914"/>
      <c r="I10" s="914"/>
      <c r="J10" s="914"/>
      <c r="K10" s="914"/>
      <c r="L10" s="914"/>
      <c r="M10" s="914"/>
      <c r="N10" s="914"/>
      <c r="O10" s="914"/>
      <c r="P10" s="914"/>
      <c r="Q10" s="915"/>
      <c r="R10" s="155"/>
      <c r="S10" s="155"/>
    </row>
    <row r="11" spans="1:19" s="152" customFormat="1" ht="11.25" x14ac:dyDescent="0.2">
      <c r="A11" s="57"/>
      <c r="B11" s="57" t="s">
        <v>9</v>
      </c>
      <c r="C11" s="57" t="s">
        <v>4</v>
      </c>
      <c r="D11" s="57" t="s">
        <v>7</v>
      </c>
      <c r="E11" s="57" t="s">
        <v>12</v>
      </c>
      <c r="F11" s="57" t="s">
        <v>5</v>
      </c>
      <c r="G11" s="57" t="s">
        <v>78</v>
      </c>
      <c r="H11" s="57" t="s">
        <v>156</v>
      </c>
      <c r="I11" s="57" t="s">
        <v>157</v>
      </c>
      <c r="J11" s="57" t="s">
        <v>158</v>
      </c>
      <c r="K11" s="57" t="s">
        <v>159</v>
      </c>
      <c r="L11" s="57" t="s">
        <v>160</v>
      </c>
      <c r="M11" s="57" t="s">
        <v>161</v>
      </c>
      <c r="N11" s="57" t="s">
        <v>162</v>
      </c>
      <c r="O11" s="57" t="s">
        <v>163</v>
      </c>
      <c r="P11" s="57" t="s">
        <v>164</v>
      </c>
      <c r="Q11" s="57" t="s">
        <v>165</v>
      </c>
      <c r="R11" s="57" t="s">
        <v>155</v>
      </c>
      <c r="S11" s="57" t="s">
        <v>154</v>
      </c>
    </row>
    <row r="12" spans="1:19" s="152" customFormat="1" ht="11.25" x14ac:dyDescent="0.2">
      <c r="A12" s="58" t="s">
        <v>152</v>
      </c>
      <c r="B12" s="204">
        <f>G42</f>
        <v>1.5</v>
      </c>
      <c r="C12" s="204">
        <f>H42</f>
        <v>1.6</v>
      </c>
      <c r="D12" s="204">
        <f>I42</f>
        <v>1.5</v>
      </c>
      <c r="E12" s="204">
        <f>J42</f>
        <v>1.2</v>
      </c>
      <c r="F12" s="204">
        <f>K42</f>
        <v>1.4</v>
      </c>
      <c r="G12" s="471">
        <f>F12</f>
        <v>1.4</v>
      </c>
      <c r="H12" s="471">
        <f t="shared" ref="H12:J12" si="0">G12</f>
        <v>1.4</v>
      </c>
      <c r="I12" s="471">
        <f t="shared" si="0"/>
        <v>1.4</v>
      </c>
      <c r="J12" s="471">
        <f t="shared" si="0"/>
        <v>1.4</v>
      </c>
      <c r="K12" s="92">
        <f>J12+$N$17</f>
        <v>1.8022222222222222</v>
      </c>
      <c r="L12" s="92">
        <f t="shared" ref="L12:Q12" si="1">K12+$N$17</f>
        <v>2.2044444444444444</v>
      </c>
      <c r="M12" s="92">
        <f>L12+$N$17</f>
        <v>2.6066666666666669</v>
      </c>
      <c r="N12" s="92">
        <f t="shared" si="1"/>
        <v>3.0088888888888894</v>
      </c>
      <c r="O12" s="92">
        <f t="shared" si="1"/>
        <v>3.4111111111111119</v>
      </c>
      <c r="P12" s="92">
        <f t="shared" si="1"/>
        <v>3.8133333333333344</v>
      </c>
      <c r="Q12" s="92">
        <f t="shared" si="1"/>
        <v>4.2155555555555564</v>
      </c>
      <c r="R12" s="58">
        <f>Q12</f>
        <v>4.2155555555555564</v>
      </c>
      <c r="S12" s="58">
        <f>Q12</f>
        <v>4.2155555555555564</v>
      </c>
    </row>
    <row r="13" spans="1:19" s="152" customFormat="1" ht="11.25" x14ac:dyDescent="0.2">
      <c r="A13" s="58" t="s">
        <v>153</v>
      </c>
      <c r="B13" s="205">
        <f>G17</f>
        <v>9.8000000000000007</v>
      </c>
      <c r="C13" s="205">
        <f>H17</f>
        <v>9.6999999999999993</v>
      </c>
      <c r="D13" s="205">
        <f>I17</f>
        <v>9.6</v>
      </c>
      <c r="E13" s="205">
        <f>J17</f>
        <v>9.3000000000000007</v>
      </c>
      <c r="F13" s="205">
        <f>K17</f>
        <v>9.1</v>
      </c>
      <c r="G13" s="471">
        <f>F13+$M$17</f>
        <v>8.8777777777777782</v>
      </c>
      <c r="H13" s="471">
        <f t="shared" ref="H13:Q13" si="2">G13+$M$17</f>
        <v>8.6555555555555568</v>
      </c>
      <c r="I13" s="471">
        <f t="shared" si="2"/>
        <v>8.4333333333333353</v>
      </c>
      <c r="J13" s="471">
        <f t="shared" si="2"/>
        <v>8.2111111111111139</v>
      </c>
      <c r="K13" s="471">
        <f t="shared" si="2"/>
        <v>7.9888888888888916</v>
      </c>
      <c r="L13" s="471">
        <f t="shared" si="2"/>
        <v>7.7666666666666693</v>
      </c>
      <c r="M13" s="471">
        <f t="shared" si="2"/>
        <v>7.544444444444447</v>
      </c>
      <c r="N13" s="471">
        <f t="shared" si="2"/>
        <v>7.3222222222222246</v>
      </c>
      <c r="O13" s="471">
        <f t="shared" si="2"/>
        <v>7.1000000000000023</v>
      </c>
      <c r="P13" s="471">
        <f t="shared" si="2"/>
        <v>6.87777777777778</v>
      </c>
      <c r="Q13" s="471">
        <f t="shared" si="2"/>
        <v>6.6555555555555577</v>
      </c>
      <c r="R13" s="530">
        <f>Q13</f>
        <v>6.6555555555555577</v>
      </c>
      <c r="S13" s="58">
        <f>Q13</f>
        <v>6.6555555555555577</v>
      </c>
    </row>
    <row r="14" spans="1:19" ht="11.25" x14ac:dyDescent="0.2"/>
    <row r="15" spans="1:19" ht="11.45" customHeight="1" x14ac:dyDescent="0.2">
      <c r="A15" s="363" t="s">
        <v>187</v>
      </c>
      <c r="B15" s="489" t="s">
        <v>74</v>
      </c>
      <c r="C15" s="489" t="s">
        <v>75</v>
      </c>
      <c r="D15" s="489" t="s">
        <v>76</v>
      </c>
      <c r="E15" s="489" t="s">
        <v>77</v>
      </c>
      <c r="F15" s="489" t="s">
        <v>20</v>
      </c>
      <c r="G15" s="489" t="s">
        <v>9</v>
      </c>
      <c r="H15" s="489" t="s">
        <v>4</v>
      </c>
      <c r="I15" s="489" t="s">
        <v>7</v>
      </c>
      <c r="J15" s="489" t="s">
        <v>12</v>
      </c>
      <c r="K15" s="489" t="s">
        <v>5</v>
      </c>
      <c r="L15" s="489" t="s">
        <v>78</v>
      </c>
    </row>
    <row r="16" spans="1:19" ht="11.25" x14ac:dyDescent="0.2">
      <c r="A16" s="494" t="s">
        <v>188</v>
      </c>
      <c r="B16" s="366" t="s">
        <v>2</v>
      </c>
      <c r="C16" s="366" t="s">
        <v>2</v>
      </c>
      <c r="D16" s="366" t="s">
        <v>2</v>
      </c>
      <c r="E16" s="366" t="s">
        <v>2</v>
      </c>
      <c r="F16" s="366" t="s">
        <v>2</v>
      </c>
      <c r="G16" s="366" t="s">
        <v>2</v>
      </c>
      <c r="H16" s="366" t="s">
        <v>2</v>
      </c>
      <c r="I16" s="366" t="s">
        <v>2</v>
      </c>
      <c r="J16" s="366" t="s">
        <v>2</v>
      </c>
      <c r="K16" s="366" t="s">
        <v>2</v>
      </c>
      <c r="L16" s="366" t="s">
        <v>2</v>
      </c>
      <c r="M16" s="357" t="s">
        <v>402</v>
      </c>
      <c r="N16" s="357" t="s">
        <v>170</v>
      </c>
      <c r="O16" s="357" t="s">
        <v>379</v>
      </c>
    </row>
    <row r="17" spans="1:15" ht="11.25" x14ac:dyDescent="0.2">
      <c r="A17" s="495" t="s">
        <v>79</v>
      </c>
      <c r="B17" s="496">
        <v>11.1</v>
      </c>
      <c r="C17" s="496">
        <v>10.9</v>
      </c>
      <c r="D17" s="496">
        <v>10.199999999999999</v>
      </c>
      <c r="E17" s="382">
        <v>10</v>
      </c>
      <c r="F17" s="496">
        <v>9.8000000000000007</v>
      </c>
      <c r="G17" s="496">
        <v>9.8000000000000007</v>
      </c>
      <c r="H17" s="496">
        <v>9.6999999999999993</v>
      </c>
      <c r="I17" s="496">
        <v>9.6</v>
      </c>
      <c r="J17" s="496">
        <v>9.3000000000000007</v>
      </c>
      <c r="K17" s="496">
        <v>9.1</v>
      </c>
      <c r="L17" s="500" t="s">
        <v>80</v>
      </c>
      <c r="M17" s="369">
        <f>(K17-B17)/9</f>
        <v>-0.22222222222222221</v>
      </c>
      <c r="N17" s="369">
        <f>AVERAGE(M24,M19,M31,M32,M41)</f>
        <v>0.40222222222222231</v>
      </c>
    </row>
    <row r="18" spans="1:15" ht="11.25" x14ac:dyDescent="0.2">
      <c r="A18" s="495" t="s">
        <v>8</v>
      </c>
      <c r="B18" s="496">
        <v>8.6999999999999993</v>
      </c>
      <c r="C18" s="496">
        <v>9.3000000000000007</v>
      </c>
      <c r="D18" s="496">
        <v>9.1</v>
      </c>
      <c r="E18" s="496">
        <v>9.1999999999999993</v>
      </c>
      <c r="F18" s="496">
        <v>8.6999999999999993</v>
      </c>
      <c r="G18" s="496">
        <v>8.9</v>
      </c>
      <c r="H18" s="496">
        <v>8.6999999999999993</v>
      </c>
      <c r="I18" s="496">
        <v>8.8000000000000007</v>
      </c>
      <c r="J18" s="496">
        <v>8.3000000000000007</v>
      </c>
      <c r="K18" s="496">
        <v>8.4</v>
      </c>
      <c r="L18" s="496">
        <v>9.4</v>
      </c>
      <c r="M18" s="369">
        <f t="shared" ref="M18:M44" si="3">(K18-B18)/9</f>
        <v>-3.3333333333333215E-2</v>
      </c>
      <c r="N18" s="529"/>
      <c r="O18" s="357">
        <f>_xlfn.RANK.EQ(K18,$K$18:$K$44)</f>
        <v>16</v>
      </c>
    </row>
    <row r="19" spans="1:15" ht="11.25" x14ac:dyDescent="0.2">
      <c r="A19" s="495" t="s">
        <v>82</v>
      </c>
      <c r="B19" s="498">
        <v>10.9</v>
      </c>
      <c r="C19" s="498">
        <v>11.1</v>
      </c>
      <c r="D19" s="498">
        <v>11.3</v>
      </c>
      <c r="E19" s="498">
        <v>12.5</v>
      </c>
      <c r="F19" s="498">
        <v>13.2</v>
      </c>
      <c r="G19" s="498">
        <v>14.6</v>
      </c>
      <c r="H19" s="498">
        <v>14.8</v>
      </c>
      <c r="I19" s="498">
        <v>14.1</v>
      </c>
      <c r="J19" s="498">
        <v>13.5</v>
      </c>
      <c r="K19" s="498">
        <v>13.1</v>
      </c>
      <c r="L19" s="498">
        <v>13.2</v>
      </c>
      <c r="M19" s="369">
        <f>(K19-B19)/9</f>
        <v>0.24444444444444435</v>
      </c>
      <c r="N19" s="529"/>
      <c r="O19" s="357">
        <f t="shared" ref="O19:O44" si="4">_xlfn.RANK.EQ(K19,$K$18:$K$44)</f>
        <v>8</v>
      </c>
    </row>
    <row r="20" spans="1:15" ht="11.25" x14ac:dyDescent="0.2">
      <c r="A20" s="495" t="s">
        <v>83</v>
      </c>
      <c r="B20" s="496">
        <v>16.2</v>
      </c>
      <c r="C20" s="496">
        <v>6.9</v>
      </c>
      <c r="D20" s="496">
        <v>6.4</v>
      </c>
      <c r="E20" s="496">
        <v>3.9</v>
      </c>
      <c r="F20" s="496">
        <v>4.5</v>
      </c>
      <c r="G20" s="496">
        <v>5.6</v>
      </c>
      <c r="H20" s="496">
        <v>5.8</v>
      </c>
      <c r="I20" s="382">
        <v>6</v>
      </c>
      <c r="J20" s="496">
        <v>5.6</v>
      </c>
      <c r="K20" s="496">
        <v>5.3</v>
      </c>
      <c r="L20" s="500" t="s">
        <v>80</v>
      </c>
      <c r="M20" s="369">
        <f t="shared" si="3"/>
        <v>-1.211111111111111</v>
      </c>
      <c r="N20" s="529"/>
      <c r="O20" s="357">
        <f t="shared" si="4"/>
        <v>20</v>
      </c>
    </row>
    <row r="21" spans="1:15" ht="11.25" x14ac:dyDescent="0.2">
      <c r="A21" s="495" t="s">
        <v>16</v>
      </c>
      <c r="B21" s="498">
        <v>0.1</v>
      </c>
      <c r="C21" s="498">
        <v>13.6</v>
      </c>
      <c r="D21" s="498">
        <v>12.9</v>
      </c>
      <c r="E21" s="498">
        <v>0.1</v>
      </c>
      <c r="F21" s="498">
        <v>0.1</v>
      </c>
      <c r="G21" s="498">
        <v>0.1</v>
      </c>
      <c r="H21" s="498">
        <v>0.1</v>
      </c>
      <c r="I21" s="498">
        <v>0.1</v>
      </c>
      <c r="J21" s="498">
        <v>0.1</v>
      </c>
      <c r="K21" s="497">
        <v>0</v>
      </c>
      <c r="L21" s="498">
        <v>0.1</v>
      </c>
      <c r="M21" s="369">
        <f t="shared" si="3"/>
        <v>-1.1111111111111112E-2</v>
      </c>
      <c r="N21" s="529"/>
      <c r="O21" s="357">
        <f t="shared" si="4"/>
        <v>27</v>
      </c>
    </row>
    <row r="22" spans="1:15" ht="11.25" x14ac:dyDescent="0.2">
      <c r="A22" s="495" t="s">
        <v>84</v>
      </c>
      <c r="B22" s="496">
        <v>7.1</v>
      </c>
      <c r="C22" s="496">
        <v>6.7</v>
      </c>
      <c r="D22" s="496">
        <v>8.1</v>
      </c>
      <c r="E22" s="496">
        <v>8.5</v>
      </c>
      <c r="F22" s="382">
        <v>8</v>
      </c>
      <c r="G22" s="496">
        <v>8.1999999999999993</v>
      </c>
      <c r="H22" s="496">
        <v>8.4</v>
      </c>
      <c r="I22" s="496">
        <v>8.6</v>
      </c>
      <c r="J22" s="496">
        <v>7.7</v>
      </c>
      <c r="K22" s="496">
        <v>7.8</v>
      </c>
      <c r="L22" s="500" t="s">
        <v>80</v>
      </c>
      <c r="M22" s="369">
        <f t="shared" si="3"/>
        <v>7.7777777777777793E-2</v>
      </c>
      <c r="N22" s="529"/>
      <c r="O22" s="357">
        <f t="shared" si="4"/>
        <v>18</v>
      </c>
    </row>
    <row r="23" spans="1:15" ht="11.25" x14ac:dyDescent="0.2">
      <c r="A23" s="495" t="s">
        <v>17</v>
      </c>
      <c r="B23" s="498">
        <v>11.9</v>
      </c>
      <c r="C23" s="497">
        <v>14</v>
      </c>
      <c r="D23" s="498">
        <v>14.7</v>
      </c>
      <c r="E23" s="498">
        <v>15.6</v>
      </c>
      <c r="F23" s="498">
        <v>14.5</v>
      </c>
      <c r="G23" s="498">
        <v>14.7</v>
      </c>
      <c r="H23" s="498">
        <v>14.5</v>
      </c>
      <c r="I23" s="498">
        <v>14.2</v>
      </c>
      <c r="J23" s="498">
        <v>13.5</v>
      </c>
      <c r="K23" s="498">
        <v>13.8</v>
      </c>
      <c r="L23" s="497">
        <v>14</v>
      </c>
      <c r="M23" s="369">
        <f t="shared" si="3"/>
        <v>0.21111111111111114</v>
      </c>
      <c r="N23" s="529"/>
      <c r="O23" s="357">
        <f t="shared" si="4"/>
        <v>7</v>
      </c>
    </row>
    <row r="24" spans="1:15" ht="11.25" x14ac:dyDescent="0.2">
      <c r="A24" s="495" t="s">
        <v>25</v>
      </c>
      <c r="B24" s="496">
        <v>14.8</v>
      </c>
      <c r="C24" s="496">
        <v>14.9</v>
      </c>
      <c r="D24" s="496">
        <v>14.9</v>
      </c>
      <c r="E24" s="496">
        <v>13.7</v>
      </c>
      <c r="F24" s="496">
        <v>15.3</v>
      </c>
      <c r="G24" s="496">
        <v>15.5</v>
      </c>
      <c r="H24" s="496">
        <v>17.100000000000001</v>
      </c>
      <c r="I24" s="382">
        <v>18</v>
      </c>
      <c r="J24" s="496">
        <v>17.7</v>
      </c>
      <c r="K24" s="496">
        <v>22.3</v>
      </c>
      <c r="L24" s="500" t="s">
        <v>80</v>
      </c>
      <c r="M24" s="369">
        <f t="shared" si="3"/>
        <v>0.83333333333333337</v>
      </c>
      <c r="N24" s="529"/>
      <c r="O24" s="357">
        <f t="shared" si="4"/>
        <v>1</v>
      </c>
    </row>
    <row r="25" spans="1:15" ht="11.25" x14ac:dyDescent="0.2">
      <c r="A25" s="495" t="s">
        <v>22</v>
      </c>
      <c r="B25" s="498">
        <v>4.5999999999999996</v>
      </c>
      <c r="C25" s="498">
        <v>6.9</v>
      </c>
      <c r="D25" s="498">
        <v>5.9</v>
      </c>
      <c r="E25" s="498">
        <v>5.3</v>
      </c>
      <c r="F25" s="497">
        <v>6</v>
      </c>
      <c r="G25" s="498">
        <v>5.0999999999999996</v>
      </c>
      <c r="H25" s="498">
        <v>5.3</v>
      </c>
      <c r="I25" s="498">
        <v>5.8</v>
      </c>
      <c r="J25" s="498">
        <v>5.2</v>
      </c>
      <c r="K25" s="498">
        <v>4.5999999999999996</v>
      </c>
      <c r="L25" s="498">
        <v>5.4</v>
      </c>
      <c r="M25" s="369">
        <f t="shared" si="3"/>
        <v>0</v>
      </c>
      <c r="N25" s="529"/>
      <c r="O25" s="357">
        <f t="shared" si="4"/>
        <v>21</v>
      </c>
    </row>
    <row r="26" spans="1:15" ht="11.25" x14ac:dyDescent="0.2">
      <c r="A26" s="495" t="s">
        <v>41</v>
      </c>
      <c r="B26" s="496">
        <v>8.3000000000000007</v>
      </c>
      <c r="C26" s="496">
        <v>7.8</v>
      </c>
      <c r="D26" s="496">
        <v>8.3000000000000007</v>
      </c>
      <c r="E26" s="496">
        <v>9.1</v>
      </c>
      <c r="F26" s="382">
        <v>9</v>
      </c>
      <c r="G26" s="496">
        <v>9.1</v>
      </c>
      <c r="H26" s="496">
        <v>8.4</v>
      </c>
      <c r="I26" s="496">
        <v>8.5</v>
      </c>
      <c r="J26" s="496">
        <v>8.4</v>
      </c>
      <c r="K26" s="382">
        <v>8</v>
      </c>
      <c r="L26" s="500" t="s">
        <v>80</v>
      </c>
      <c r="M26" s="369">
        <f t="shared" si="3"/>
        <v>-3.3333333333333409E-2</v>
      </c>
      <c r="N26" s="529"/>
      <c r="O26" s="357">
        <f t="shared" si="4"/>
        <v>17</v>
      </c>
    </row>
    <row r="27" spans="1:15" ht="11.25" x14ac:dyDescent="0.2">
      <c r="A27" s="495" t="s">
        <v>19</v>
      </c>
      <c r="B27" s="498">
        <v>22.6</v>
      </c>
      <c r="C27" s="498">
        <v>21.8</v>
      </c>
      <c r="D27" s="498">
        <v>16.8</v>
      </c>
      <c r="E27" s="498">
        <v>16.100000000000001</v>
      </c>
      <c r="F27" s="498">
        <v>15.7</v>
      </c>
      <c r="G27" s="498">
        <v>16.100000000000001</v>
      </c>
      <c r="H27" s="497">
        <v>16</v>
      </c>
      <c r="I27" s="498">
        <v>16.399999999999999</v>
      </c>
      <c r="J27" s="498">
        <v>16.3</v>
      </c>
      <c r="K27" s="498">
        <v>16.399999999999999</v>
      </c>
      <c r="L27" s="499" t="s">
        <v>80</v>
      </c>
      <c r="M27" s="369">
        <f t="shared" si="3"/>
        <v>-0.68888888888888922</v>
      </c>
      <c r="N27" s="529"/>
      <c r="O27" s="357">
        <f t="shared" si="4"/>
        <v>4</v>
      </c>
    </row>
    <row r="28" spans="1:15" ht="11.25" x14ac:dyDescent="0.2">
      <c r="A28" s="495" t="s">
        <v>85</v>
      </c>
      <c r="B28" s="496">
        <v>8.9</v>
      </c>
      <c r="C28" s="496">
        <v>7.9</v>
      </c>
      <c r="D28" s="382">
        <v>9</v>
      </c>
      <c r="E28" s="496">
        <v>9.5</v>
      </c>
      <c r="F28" s="496">
        <v>8.6</v>
      </c>
      <c r="G28" s="496">
        <v>7.7</v>
      </c>
      <c r="H28" s="496">
        <v>8.4</v>
      </c>
      <c r="I28" s="382">
        <v>8</v>
      </c>
      <c r="J28" s="496">
        <v>8.6</v>
      </c>
      <c r="K28" s="382">
        <v>9</v>
      </c>
      <c r="L28" s="496">
        <v>7.3</v>
      </c>
      <c r="M28" s="369">
        <f t="shared" si="3"/>
        <v>1.1111111111111072E-2</v>
      </c>
      <c r="N28" s="529"/>
      <c r="O28" s="357">
        <f t="shared" si="4"/>
        <v>13</v>
      </c>
    </row>
    <row r="29" spans="1:15" ht="11.25" x14ac:dyDescent="0.2">
      <c r="A29" s="495" t="s">
        <v>27</v>
      </c>
      <c r="B29" s="498">
        <v>13.9</v>
      </c>
      <c r="C29" s="498">
        <v>13.7</v>
      </c>
      <c r="D29" s="498">
        <v>12.5</v>
      </c>
      <c r="E29" s="498">
        <v>12.7</v>
      </c>
      <c r="F29" s="498">
        <v>12.6</v>
      </c>
      <c r="G29" s="498">
        <v>11.7</v>
      </c>
      <c r="H29" s="497">
        <v>11</v>
      </c>
      <c r="I29" s="498">
        <v>9.5</v>
      </c>
      <c r="J29" s="498">
        <v>8.8000000000000007</v>
      </c>
      <c r="K29" s="498">
        <v>8.6999999999999993</v>
      </c>
      <c r="L29" s="499" t="s">
        <v>80</v>
      </c>
      <c r="M29" s="369">
        <f t="shared" si="3"/>
        <v>-0.57777777777777795</v>
      </c>
      <c r="N29" s="529"/>
      <c r="O29" s="357">
        <f t="shared" si="4"/>
        <v>14</v>
      </c>
    </row>
    <row r="30" spans="1:15" ht="11.25" x14ac:dyDescent="0.2">
      <c r="A30" s="495" t="s">
        <v>86</v>
      </c>
      <c r="B30" s="496">
        <v>16.100000000000001</v>
      </c>
      <c r="C30" s="496">
        <v>16.100000000000001</v>
      </c>
      <c r="D30" s="496">
        <v>15.3</v>
      </c>
      <c r="E30" s="496">
        <v>15.1</v>
      </c>
      <c r="F30" s="496">
        <v>15.6</v>
      </c>
      <c r="G30" s="496">
        <v>14.3</v>
      </c>
      <c r="H30" s="496">
        <v>14.1</v>
      </c>
      <c r="I30" s="496">
        <v>14.9</v>
      </c>
      <c r="J30" s="496">
        <v>14.9</v>
      </c>
      <c r="K30" s="496">
        <v>16.5</v>
      </c>
      <c r="L30" s="500" t="s">
        <v>80</v>
      </c>
      <c r="M30" s="369">
        <f t="shared" si="3"/>
        <v>4.4444444444444287E-2</v>
      </c>
      <c r="N30" s="529"/>
      <c r="O30" s="374">
        <f t="shared" si="4"/>
        <v>3</v>
      </c>
    </row>
    <row r="31" spans="1:15" ht="11.25" x14ac:dyDescent="0.2">
      <c r="A31" s="495" t="s">
        <v>30</v>
      </c>
      <c r="B31" s="498">
        <v>9.3000000000000007</v>
      </c>
      <c r="C31" s="498">
        <v>9.5</v>
      </c>
      <c r="D31" s="498">
        <v>10.7</v>
      </c>
      <c r="E31" s="498">
        <v>10.5</v>
      </c>
      <c r="F31" s="498">
        <v>10.4</v>
      </c>
      <c r="G31" s="498">
        <v>11.2</v>
      </c>
      <c r="H31" s="498">
        <v>10.4</v>
      </c>
      <c r="I31" s="498">
        <v>10.5</v>
      </c>
      <c r="J31" s="498">
        <v>10.9</v>
      </c>
      <c r="K31" s="497">
        <v>12</v>
      </c>
      <c r="L31" s="499" t="s">
        <v>80</v>
      </c>
      <c r="M31" s="369">
        <f t="shared" si="3"/>
        <v>0.29999999999999993</v>
      </c>
      <c r="N31" s="529"/>
      <c r="O31" s="357">
        <f t="shared" si="4"/>
        <v>10</v>
      </c>
    </row>
    <row r="32" spans="1:15" ht="11.25" x14ac:dyDescent="0.2">
      <c r="A32" s="495" t="s">
        <v>31</v>
      </c>
      <c r="B32" s="496">
        <v>5.3</v>
      </c>
      <c r="C32" s="496">
        <v>6.6</v>
      </c>
      <c r="D32" s="496">
        <v>6.7</v>
      </c>
      <c r="E32" s="496">
        <v>6.4</v>
      </c>
      <c r="F32" s="496">
        <v>8.8000000000000007</v>
      </c>
      <c r="G32" s="496">
        <v>9.1999999999999993</v>
      </c>
      <c r="H32" s="496">
        <v>8.3000000000000007</v>
      </c>
      <c r="I32" s="496">
        <v>8.6999999999999993</v>
      </c>
      <c r="J32" s="496">
        <v>8.9</v>
      </c>
      <c r="K32" s="496">
        <v>8.6</v>
      </c>
      <c r="L32" s="500" t="s">
        <v>80</v>
      </c>
      <c r="M32" s="369">
        <f t="shared" si="3"/>
        <v>0.36666666666666664</v>
      </c>
      <c r="N32" s="529"/>
      <c r="O32" s="357">
        <f t="shared" si="4"/>
        <v>15</v>
      </c>
    </row>
    <row r="33" spans="1:15" ht="11.25" x14ac:dyDescent="0.2">
      <c r="A33" s="495" t="s">
        <v>32</v>
      </c>
      <c r="B33" s="498">
        <v>4.3</v>
      </c>
      <c r="C33" s="498">
        <v>4.8</v>
      </c>
      <c r="D33" s="498">
        <v>4.5999999999999996</v>
      </c>
      <c r="E33" s="498">
        <v>5.2</v>
      </c>
      <c r="F33" s="498">
        <v>5.5</v>
      </c>
      <c r="G33" s="498">
        <v>5.0999999999999996</v>
      </c>
      <c r="H33" s="498">
        <v>4.5999999999999996</v>
      </c>
      <c r="I33" s="498">
        <v>4.5</v>
      </c>
      <c r="J33" s="498">
        <v>5.4</v>
      </c>
      <c r="K33" s="498">
        <v>6.3</v>
      </c>
      <c r="L33" s="499" t="s">
        <v>80</v>
      </c>
      <c r="M33" s="369">
        <f t="shared" si="3"/>
        <v>0.22222222222222221</v>
      </c>
      <c r="N33" s="529"/>
      <c r="O33" s="357">
        <f t="shared" si="4"/>
        <v>19</v>
      </c>
    </row>
    <row r="34" spans="1:15" ht="11.25" x14ac:dyDescent="0.2">
      <c r="A34" s="495" t="s">
        <v>23</v>
      </c>
      <c r="B34" s="496">
        <v>7.9</v>
      </c>
      <c r="C34" s="496">
        <v>7.7</v>
      </c>
      <c r="D34" s="496">
        <v>7.1</v>
      </c>
      <c r="E34" s="496">
        <v>7.9</v>
      </c>
      <c r="F34" s="382">
        <v>8</v>
      </c>
      <c r="G34" s="496">
        <v>8.9</v>
      </c>
      <c r="H34" s="496">
        <v>9.3000000000000007</v>
      </c>
      <c r="I34" s="496">
        <v>9.3000000000000007</v>
      </c>
      <c r="J34" s="496">
        <v>9.1</v>
      </c>
      <c r="K34" s="496">
        <v>4.2</v>
      </c>
      <c r="L34" s="496">
        <v>4.4000000000000004</v>
      </c>
      <c r="M34" s="369">
        <f t="shared" si="3"/>
        <v>-0.41111111111111115</v>
      </c>
      <c r="N34" s="529"/>
      <c r="O34" s="357">
        <f t="shared" si="4"/>
        <v>22</v>
      </c>
    </row>
    <row r="35" spans="1:15" ht="11.25" x14ac:dyDescent="0.2">
      <c r="A35" s="495" t="s">
        <v>87</v>
      </c>
      <c r="B35" s="498">
        <v>18.899999999999999</v>
      </c>
      <c r="C35" s="498">
        <v>17.7</v>
      </c>
      <c r="D35" s="498">
        <v>15.8</v>
      </c>
      <c r="E35" s="498">
        <v>17.8</v>
      </c>
      <c r="F35" s="497">
        <v>18</v>
      </c>
      <c r="G35" s="498">
        <v>17.100000000000001</v>
      </c>
      <c r="H35" s="498">
        <v>15.6</v>
      </c>
      <c r="I35" s="498">
        <v>13.7</v>
      </c>
      <c r="J35" s="498">
        <v>11.6</v>
      </c>
      <c r="K35" s="498">
        <v>11.5</v>
      </c>
      <c r="L35" s="499" t="s">
        <v>80</v>
      </c>
      <c r="M35" s="369">
        <f t="shared" si="3"/>
        <v>-0.82222222222222208</v>
      </c>
      <c r="N35" s="529"/>
      <c r="O35" s="357">
        <f t="shared" si="4"/>
        <v>12</v>
      </c>
    </row>
    <row r="36" spans="1:15" ht="11.25" x14ac:dyDescent="0.2">
      <c r="A36" s="495" t="s">
        <v>34</v>
      </c>
      <c r="B36" s="496">
        <v>0.3</v>
      </c>
      <c r="C36" s="496">
        <v>0.5</v>
      </c>
      <c r="D36" s="496">
        <v>0.4</v>
      </c>
      <c r="E36" s="496">
        <v>0.4</v>
      </c>
      <c r="F36" s="496">
        <v>0.4</v>
      </c>
      <c r="G36" s="496">
        <v>0.5</v>
      </c>
      <c r="H36" s="496">
        <v>0.7</v>
      </c>
      <c r="I36" s="496">
        <v>0.8</v>
      </c>
      <c r="J36" s="382">
        <v>1</v>
      </c>
      <c r="K36" s="496">
        <v>0.8</v>
      </c>
      <c r="L36" s="496">
        <v>0.8</v>
      </c>
      <c r="M36" s="369">
        <f t="shared" si="3"/>
        <v>5.5555555555555552E-2</v>
      </c>
      <c r="N36" s="529"/>
      <c r="O36" s="357">
        <f t="shared" si="4"/>
        <v>26</v>
      </c>
    </row>
    <row r="37" spans="1:15" ht="11.25" x14ac:dyDescent="0.2">
      <c r="A37" s="495" t="s">
        <v>6</v>
      </c>
      <c r="B37" s="497">
        <v>16</v>
      </c>
      <c r="C37" s="498">
        <v>18.5</v>
      </c>
      <c r="D37" s="498">
        <v>16.399999999999999</v>
      </c>
      <c r="E37" s="498">
        <v>15.5</v>
      </c>
      <c r="F37" s="498">
        <v>15.7</v>
      </c>
      <c r="G37" s="498">
        <v>14.7</v>
      </c>
      <c r="H37" s="498">
        <v>15.3</v>
      </c>
      <c r="I37" s="498">
        <v>14.9</v>
      </c>
      <c r="J37" s="498">
        <v>14.9</v>
      </c>
      <c r="K37" s="498">
        <v>14.5</v>
      </c>
      <c r="L37" s="497">
        <v>14</v>
      </c>
      <c r="M37" s="369">
        <f t="shared" si="3"/>
        <v>-0.16666666666666666</v>
      </c>
      <c r="N37" s="529"/>
      <c r="O37" s="357">
        <f t="shared" si="4"/>
        <v>6</v>
      </c>
    </row>
    <row r="38" spans="1:15" ht="11.25" x14ac:dyDescent="0.2">
      <c r="A38" s="495" t="s">
        <v>37</v>
      </c>
      <c r="B38" s="496">
        <v>16.2</v>
      </c>
      <c r="C38" s="496">
        <v>14.5</v>
      </c>
      <c r="D38" s="496">
        <v>13.6</v>
      </c>
      <c r="E38" s="382">
        <v>12</v>
      </c>
      <c r="F38" s="496">
        <v>12.3</v>
      </c>
      <c r="G38" s="496">
        <v>11.8</v>
      </c>
      <c r="H38" s="496">
        <v>12.1</v>
      </c>
      <c r="I38" s="496">
        <v>11.5</v>
      </c>
      <c r="J38" s="496">
        <v>11.7</v>
      </c>
      <c r="K38" s="496">
        <v>11.6</v>
      </c>
      <c r="L38" s="500" t="s">
        <v>80</v>
      </c>
      <c r="M38" s="369">
        <f t="shared" si="3"/>
        <v>-0.51111111111111107</v>
      </c>
      <c r="N38" s="529"/>
      <c r="O38" s="357">
        <f t="shared" si="4"/>
        <v>11</v>
      </c>
    </row>
    <row r="39" spans="1:15" ht="11.25" x14ac:dyDescent="0.2">
      <c r="A39" s="495" t="s">
        <v>38</v>
      </c>
      <c r="B39" s="498">
        <v>12.3</v>
      </c>
      <c r="C39" s="498">
        <v>12.8</v>
      </c>
      <c r="D39" s="498">
        <v>14.5</v>
      </c>
      <c r="E39" s="498">
        <v>14.5</v>
      </c>
      <c r="F39" s="498">
        <v>12.7</v>
      </c>
      <c r="G39" s="498">
        <v>12.5</v>
      </c>
      <c r="H39" s="498">
        <v>11.8</v>
      </c>
      <c r="I39" s="498">
        <v>12.5</v>
      </c>
      <c r="J39" s="498">
        <v>12.9</v>
      </c>
      <c r="K39" s="498">
        <v>12.9</v>
      </c>
      <c r="L39" s="499" t="s">
        <v>80</v>
      </c>
      <c r="M39" s="369">
        <f t="shared" si="3"/>
        <v>6.6666666666666624E-2</v>
      </c>
      <c r="N39" s="529"/>
      <c r="O39" s="357">
        <f t="shared" si="4"/>
        <v>9</v>
      </c>
    </row>
    <row r="40" spans="1:15" ht="11.25" x14ac:dyDescent="0.2">
      <c r="A40" s="495" t="s">
        <v>88</v>
      </c>
      <c r="B40" s="496">
        <v>1.5</v>
      </c>
      <c r="C40" s="496">
        <v>2.5</v>
      </c>
      <c r="D40" s="496">
        <v>2.9</v>
      </c>
      <c r="E40" s="496">
        <v>3.2</v>
      </c>
      <c r="F40" s="496">
        <v>3.1</v>
      </c>
      <c r="G40" s="496">
        <v>2.4</v>
      </c>
      <c r="H40" s="496">
        <v>2.5</v>
      </c>
      <c r="I40" s="496">
        <v>2.2000000000000002</v>
      </c>
      <c r="J40" s="496">
        <v>2.4</v>
      </c>
      <c r="K40" s="496">
        <v>2.9</v>
      </c>
      <c r="L40" s="496">
        <v>2.6</v>
      </c>
      <c r="M40" s="369">
        <f t="shared" si="3"/>
        <v>0.15555555555555556</v>
      </c>
      <c r="N40" s="529"/>
      <c r="O40" s="357">
        <f t="shared" si="4"/>
        <v>23</v>
      </c>
    </row>
    <row r="41" spans="1:15" ht="11.25" x14ac:dyDescent="0.2">
      <c r="A41" s="495" t="s">
        <v>40</v>
      </c>
      <c r="B41" s="498">
        <v>16.899999999999999</v>
      </c>
      <c r="C41" s="497">
        <v>17</v>
      </c>
      <c r="D41" s="498">
        <v>18.3</v>
      </c>
      <c r="E41" s="498">
        <v>17.7</v>
      </c>
      <c r="F41" s="498">
        <v>17.399999999999999</v>
      </c>
      <c r="G41" s="497">
        <v>19</v>
      </c>
      <c r="H41" s="498">
        <v>19.600000000000001</v>
      </c>
      <c r="I41" s="497">
        <v>19</v>
      </c>
      <c r="J41" s="498">
        <v>18.899999999999999</v>
      </c>
      <c r="K41" s="498">
        <v>19.3</v>
      </c>
      <c r="L41" s="498">
        <v>19.8</v>
      </c>
      <c r="M41" s="369">
        <f t="shared" si="3"/>
        <v>0.26666666666666689</v>
      </c>
      <c r="N41" s="529"/>
      <c r="O41" s="357">
        <f t="shared" si="4"/>
        <v>2</v>
      </c>
    </row>
    <row r="42" spans="1:15" ht="11.25" x14ac:dyDescent="0.2">
      <c r="A42" s="502" t="s">
        <v>89</v>
      </c>
      <c r="B42" s="501">
        <v>1.6</v>
      </c>
      <c r="C42" s="501">
        <v>1.7</v>
      </c>
      <c r="D42" s="501">
        <v>1.8</v>
      </c>
      <c r="E42" s="503">
        <v>2</v>
      </c>
      <c r="F42" s="501">
        <v>1.8</v>
      </c>
      <c r="G42" s="501">
        <v>1.5</v>
      </c>
      <c r="H42" s="501">
        <v>1.6</v>
      </c>
      <c r="I42" s="501">
        <v>1.5</v>
      </c>
      <c r="J42" s="501">
        <v>1.2</v>
      </c>
      <c r="K42" s="501">
        <v>1.4</v>
      </c>
      <c r="L42" s="533" t="s">
        <v>80</v>
      </c>
      <c r="M42" s="369">
        <f>(K42-B42)/9</f>
        <v>-2.222222222222224E-2</v>
      </c>
      <c r="N42" s="529"/>
      <c r="O42" s="357">
        <f t="shared" si="4"/>
        <v>24</v>
      </c>
    </row>
    <row r="43" spans="1:15" ht="11.25" x14ac:dyDescent="0.2">
      <c r="A43" s="495" t="s">
        <v>18</v>
      </c>
      <c r="B43" s="498">
        <v>15.6</v>
      </c>
      <c r="C43" s="498">
        <v>15.7</v>
      </c>
      <c r="D43" s="498">
        <v>15.6</v>
      </c>
      <c r="E43" s="498">
        <v>15.7</v>
      </c>
      <c r="F43" s="497">
        <v>16</v>
      </c>
      <c r="G43" s="498">
        <v>15.3</v>
      </c>
      <c r="H43" s="498">
        <v>15.4</v>
      </c>
      <c r="I43" s="498">
        <v>15.2</v>
      </c>
      <c r="J43" s="498">
        <v>14.8</v>
      </c>
      <c r="K43" s="498">
        <v>14.7</v>
      </c>
      <c r="L43" s="498">
        <v>14.8</v>
      </c>
      <c r="M43" s="369">
        <f t="shared" si="3"/>
        <v>-0.10000000000000003</v>
      </c>
      <c r="N43" s="529"/>
      <c r="O43" s="357">
        <f t="shared" si="4"/>
        <v>5</v>
      </c>
    </row>
    <row r="44" spans="1:15" ht="11.25" x14ac:dyDescent="0.2">
      <c r="A44" s="495" t="s">
        <v>42</v>
      </c>
      <c r="B44" s="496">
        <v>0.5</v>
      </c>
      <c r="C44" s="496">
        <v>0.3</v>
      </c>
      <c r="D44" s="496">
        <v>0.2</v>
      </c>
      <c r="E44" s="496">
        <v>0.3</v>
      </c>
      <c r="F44" s="496">
        <v>0.5</v>
      </c>
      <c r="G44" s="496">
        <v>0.3</v>
      </c>
      <c r="H44" s="496">
        <v>0.8</v>
      </c>
      <c r="I44" s="496">
        <v>0.8</v>
      </c>
      <c r="J44" s="496">
        <v>0.9</v>
      </c>
      <c r="K44" s="496">
        <v>0.9</v>
      </c>
      <c r="L44" s="496">
        <v>0.8</v>
      </c>
      <c r="M44" s="369">
        <f t="shared" si="3"/>
        <v>4.4444444444444446E-2</v>
      </c>
      <c r="N44" s="529"/>
      <c r="O44" s="357">
        <f t="shared" si="4"/>
        <v>25</v>
      </c>
    </row>
    <row r="45" spans="1:15" ht="11.45" customHeight="1" x14ac:dyDescent="0.2">
      <c r="A45" s="295" t="s">
        <v>433</v>
      </c>
      <c r="B45" s="452">
        <f>AVERAGE(B18:B44)</f>
        <v>10.025925925925927</v>
      </c>
      <c r="C45" s="452">
        <f t="shared" ref="C45:M45" si="5">AVERAGE(C18:C44)</f>
        <v>10.388888888888888</v>
      </c>
      <c r="D45" s="452">
        <f t="shared" si="5"/>
        <v>10.140740740740741</v>
      </c>
      <c r="E45" s="452">
        <f t="shared" si="5"/>
        <v>9.6444444444444457</v>
      </c>
      <c r="F45" s="452">
        <f t="shared" si="5"/>
        <v>9.7185185185185183</v>
      </c>
      <c r="G45" s="452">
        <f t="shared" si="5"/>
        <v>9.6703703703703709</v>
      </c>
      <c r="H45" s="452">
        <f t="shared" si="5"/>
        <v>9.6518518518518519</v>
      </c>
      <c r="I45" s="452">
        <f t="shared" si="5"/>
        <v>9.5555555555555554</v>
      </c>
      <c r="J45" s="452">
        <f t="shared" si="5"/>
        <v>9.3777777777777782</v>
      </c>
      <c r="K45" s="452">
        <f t="shared" si="5"/>
        <v>9.4629629629629637</v>
      </c>
      <c r="L45" s="452">
        <f t="shared" si="5"/>
        <v>8.1999999999999993</v>
      </c>
      <c r="M45" s="454">
        <f t="shared" si="5"/>
        <v>-6.2551440329218125E-2</v>
      </c>
    </row>
    <row r="46" spans="1:15" ht="11.45" customHeight="1" x14ac:dyDescent="0.2">
      <c r="A46" s="301" t="s">
        <v>435</v>
      </c>
      <c r="B46" s="453">
        <f>STDEV(B18:B44)</f>
        <v>6.3335852401544237</v>
      </c>
      <c r="C46" s="453">
        <f t="shared" ref="C46:M46" si="6">STDEV(C18:C44)</f>
        <v>5.8006188882893808</v>
      </c>
      <c r="D46" s="453">
        <f t="shared" si="6"/>
        <v>5.3247794652244833</v>
      </c>
      <c r="E46" s="453">
        <f t="shared" si="6"/>
        <v>5.6293416293104075</v>
      </c>
      <c r="F46" s="453">
        <f t="shared" si="6"/>
        <v>5.5570493718157374</v>
      </c>
      <c r="G46" s="453">
        <f t="shared" si="6"/>
        <v>5.5946963081678351</v>
      </c>
      <c r="H46" s="453">
        <f t="shared" si="6"/>
        <v>5.5829665653231002</v>
      </c>
      <c r="I46" s="453">
        <f t="shared" si="6"/>
        <v>5.5084783137753499</v>
      </c>
      <c r="J46" s="453">
        <f t="shared" si="6"/>
        <v>5.3876877681598696</v>
      </c>
      <c r="K46" s="453">
        <f t="shared" si="6"/>
        <v>5.8941397328942911</v>
      </c>
      <c r="L46" s="453">
        <f t="shared" si="6"/>
        <v>6.4641318055868915</v>
      </c>
      <c r="M46" s="462">
        <f t="shared" si="6"/>
        <v>0.41611813635218664</v>
      </c>
    </row>
    <row r="47" spans="1:15" ht="11.45" customHeight="1" x14ac:dyDescent="0.2">
      <c r="A47" s="301" t="s">
        <v>436</v>
      </c>
      <c r="B47" s="453">
        <f>B45-3*B46</f>
        <v>-8.9748297945373441</v>
      </c>
      <c r="C47" s="453">
        <f t="shared" ref="C47:M47" si="7">C45-3*C46</f>
        <v>-7.0129677759792539</v>
      </c>
      <c r="D47" s="453">
        <f t="shared" si="7"/>
        <v>-5.8335976549327082</v>
      </c>
      <c r="E47" s="453">
        <f t="shared" si="7"/>
        <v>-7.2435804434867777</v>
      </c>
      <c r="F47" s="453">
        <f t="shared" si="7"/>
        <v>-6.9526295969286949</v>
      </c>
      <c r="G47" s="453">
        <f t="shared" si="7"/>
        <v>-7.1137185541331363</v>
      </c>
      <c r="H47" s="453">
        <f t="shared" si="7"/>
        <v>-7.0970478441174478</v>
      </c>
      <c r="I47" s="453">
        <f t="shared" si="7"/>
        <v>-6.9698793857704953</v>
      </c>
      <c r="J47" s="453">
        <f t="shared" si="7"/>
        <v>-6.7852855267018288</v>
      </c>
      <c r="K47" s="453">
        <f t="shared" si="7"/>
        <v>-8.2194562357199086</v>
      </c>
      <c r="L47" s="453">
        <f t="shared" si="7"/>
        <v>-11.192395416760675</v>
      </c>
      <c r="M47" s="462">
        <f t="shared" si="7"/>
        <v>-1.3109058493857781</v>
      </c>
    </row>
    <row r="48" spans="1:15" ht="11.45" customHeight="1" x14ac:dyDescent="0.2">
      <c r="A48" s="301" t="s">
        <v>437</v>
      </c>
      <c r="B48" s="453">
        <f>B45+3*B46</f>
        <v>29.0266816463892</v>
      </c>
      <c r="C48" s="453">
        <f t="shared" ref="C48:M48" si="8">C45+3*C46</f>
        <v>27.790745553757027</v>
      </c>
      <c r="D48" s="453">
        <f t="shared" si="8"/>
        <v>26.115079136414188</v>
      </c>
      <c r="E48" s="453">
        <f t="shared" si="8"/>
        <v>26.532469332375669</v>
      </c>
      <c r="F48" s="453">
        <f t="shared" si="8"/>
        <v>26.389666633965732</v>
      </c>
      <c r="G48" s="453">
        <f t="shared" si="8"/>
        <v>26.454459294873878</v>
      </c>
      <c r="H48" s="453">
        <f t="shared" si="8"/>
        <v>26.400751547821152</v>
      </c>
      <c r="I48" s="453">
        <f t="shared" si="8"/>
        <v>26.080990496881604</v>
      </c>
      <c r="J48" s="453">
        <f t="shared" si="8"/>
        <v>25.540841082257387</v>
      </c>
      <c r="K48" s="453">
        <f t="shared" si="8"/>
        <v>27.145382161645834</v>
      </c>
      <c r="L48" s="453">
        <f t="shared" si="8"/>
        <v>27.592395416760674</v>
      </c>
      <c r="M48" s="462">
        <f t="shared" si="8"/>
        <v>1.1858029687273417</v>
      </c>
    </row>
    <row r="49" spans="1:13" ht="11.45" customHeight="1" x14ac:dyDescent="0.2">
      <c r="A49" s="412" t="s">
        <v>451</v>
      </c>
      <c r="B49" s="453">
        <f>MIN(B18:B44)</f>
        <v>0.1</v>
      </c>
      <c r="C49" s="453">
        <f t="shared" ref="C49:L49" si="9">MIN(C18:C44)</f>
        <v>0.3</v>
      </c>
      <c r="D49" s="453">
        <f t="shared" si="9"/>
        <v>0.2</v>
      </c>
      <c r="E49" s="453">
        <f t="shared" si="9"/>
        <v>0.1</v>
      </c>
      <c r="F49" s="453">
        <f t="shared" si="9"/>
        <v>0.1</v>
      </c>
      <c r="G49" s="453">
        <f t="shared" si="9"/>
        <v>0.1</v>
      </c>
      <c r="H49" s="453">
        <f t="shared" si="9"/>
        <v>0.1</v>
      </c>
      <c r="I49" s="453">
        <f t="shared" si="9"/>
        <v>0.1</v>
      </c>
      <c r="J49" s="453">
        <f t="shared" si="9"/>
        <v>0.1</v>
      </c>
      <c r="K49" s="453">
        <f t="shared" si="9"/>
        <v>0</v>
      </c>
      <c r="L49" s="453">
        <f t="shared" si="9"/>
        <v>0.1</v>
      </c>
      <c r="M49" s="462"/>
    </row>
    <row r="51" spans="1:13" ht="11.45" customHeight="1" x14ac:dyDescent="0.2">
      <c r="B51" s="531">
        <v>2010</v>
      </c>
      <c r="C51" s="531" t="s">
        <v>402</v>
      </c>
      <c r="E51" s="149" t="s">
        <v>404</v>
      </c>
      <c r="F51" s="149"/>
      <c r="G51" s="149"/>
      <c r="H51" s="149"/>
      <c r="I51" s="149"/>
      <c r="J51" s="149"/>
      <c r="K51" s="149"/>
      <c r="L51" s="149"/>
      <c r="M51" s="149"/>
    </row>
    <row r="52" spans="1:13" ht="11.45" customHeight="1" thickBot="1" x14ac:dyDescent="0.25">
      <c r="A52" s="531" t="s">
        <v>8</v>
      </c>
      <c r="B52" s="531">
        <v>8.6999999999999993</v>
      </c>
      <c r="C52" s="532">
        <v>-3.3333333333333215E-2</v>
      </c>
      <c r="E52" s="149"/>
      <c r="F52" s="149"/>
      <c r="G52" s="149"/>
      <c r="H52" s="149"/>
      <c r="I52" s="149"/>
      <c r="J52" s="149"/>
      <c r="K52" s="149"/>
      <c r="L52" s="149"/>
      <c r="M52" s="149"/>
    </row>
    <row r="53" spans="1:13" ht="11.45" customHeight="1" x14ac:dyDescent="0.2">
      <c r="A53" s="531" t="s">
        <v>82</v>
      </c>
      <c r="B53" s="531">
        <v>10.9</v>
      </c>
      <c r="C53" s="532">
        <v>0.24444444444444435</v>
      </c>
      <c r="E53" s="352" t="s">
        <v>405</v>
      </c>
      <c r="F53" s="352"/>
      <c r="G53" s="149"/>
      <c r="H53" s="149"/>
      <c r="I53" s="149"/>
      <c r="J53" s="149"/>
      <c r="K53" s="149"/>
      <c r="L53" s="149"/>
      <c r="M53" s="149"/>
    </row>
    <row r="54" spans="1:13" ht="11.45" customHeight="1" x14ac:dyDescent="0.2">
      <c r="A54" s="531" t="s">
        <v>83</v>
      </c>
      <c r="B54" s="531">
        <v>16.2</v>
      </c>
      <c r="C54" s="532">
        <v>-1.211111111111111</v>
      </c>
      <c r="E54" s="353" t="s">
        <v>406</v>
      </c>
      <c r="F54" s="353">
        <v>0.40892034981094927</v>
      </c>
      <c r="G54" s="149"/>
      <c r="H54" s="149"/>
      <c r="I54" s="149"/>
      <c r="J54" s="149"/>
      <c r="K54" s="149"/>
      <c r="L54" s="149"/>
      <c r="M54" s="149"/>
    </row>
    <row r="55" spans="1:13" ht="11.45" customHeight="1" x14ac:dyDescent="0.2">
      <c r="A55" s="531" t="s">
        <v>16</v>
      </c>
      <c r="B55" s="531">
        <v>0.1</v>
      </c>
      <c r="C55" s="532">
        <v>-1.1111111111111112E-2</v>
      </c>
      <c r="E55" s="353" t="s">
        <v>407</v>
      </c>
      <c r="F55" s="353">
        <v>0.16721585248950913</v>
      </c>
      <c r="G55" s="149"/>
      <c r="H55" s="149"/>
      <c r="I55" s="149"/>
      <c r="J55" s="149"/>
      <c r="K55" s="149"/>
      <c r="L55" s="149"/>
      <c r="M55" s="149"/>
    </row>
    <row r="56" spans="1:13" ht="11.45" customHeight="1" x14ac:dyDescent="0.2">
      <c r="A56" s="531" t="s">
        <v>84</v>
      </c>
      <c r="B56" s="531">
        <v>7.1</v>
      </c>
      <c r="C56" s="532">
        <v>7.7777777777777793E-2</v>
      </c>
      <c r="E56" s="353" t="s">
        <v>408</v>
      </c>
      <c r="F56" s="353">
        <v>0.13390448658908949</v>
      </c>
      <c r="G56" s="149"/>
      <c r="H56" s="149"/>
      <c r="I56" s="149"/>
      <c r="J56" s="149"/>
      <c r="K56" s="149"/>
      <c r="L56" s="149"/>
      <c r="M56" s="149"/>
    </row>
    <row r="57" spans="1:13" ht="11.45" customHeight="1" x14ac:dyDescent="0.2">
      <c r="A57" s="531" t="s">
        <v>17</v>
      </c>
      <c r="B57" s="531">
        <v>11.9</v>
      </c>
      <c r="C57" s="532">
        <v>0.21111111111111114</v>
      </c>
      <c r="E57" s="353" t="s">
        <v>409</v>
      </c>
      <c r="F57" s="353">
        <v>0.38725723402356937</v>
      </c>
      <c r="G57" s="149"/>
      <c r="H57" s="149"/>
      <c r="I57" s="149"/>
      <c r="J57" s="149"/>
      <c r="K57" s="149"/>
      <c r="L57" s="149"/>
      <c r="M57" s="149"/>
    </row>
    <row r="58" spans="1:13" ht="11.45" customHeight="1" thickBot="1" x14ac:dyDescent="0.25">
      <c r="A58" s="531" t="s">
        <v>25</v>
      </c>
      <c r="B58" s="531">
        <v>14.8</v>
      </c>
      <c r="C58" s="532">
        <v>0.83333333333333337</v>
      </c>
      <c r="E58" s="354" t="s">
        <v>410</v>
      </c>
      <c r="F58" s="354">
        <v>27</v>
      </c>
      <c r="G58" s="149"/>
      <c r="H58" s="149"/>
      <c r="I58" s="149"/>
      <c r="J58" s="149"/>
      <c r="K58" s="149"/>
      <c r="L58" s="149"/>
      <c r="M58" s="149"/>
    </row>
    <row r="59" spans="1:13" ht="11.45" customHeight="1" x14ac:dyDescent="0.2">
      <c r="A59" s="531" t="s">
        <v>22</v>
      </c>
      <c r="B59" s="531">
        <v>4.5999999999999996</v>
      </c>
      <c r="C59" s="532">
        <v>0</v>
      </c>
      <c r="E59" s="149"/>
      <c r="F59" s="149"/>
      <c r="G59" s="149"/>
      <c r="H59" s="149"/>
      <c r="I59" s="149"/>
      <c r="J59" s="149"/>
      <c r="K59" s="149"/>
      <c r="L59" s="149"/>
      <c r="M59" s="149"/>
    </row>
    <row r="60" spans="1:13" ht="11.45" customHeight="1" thickBot="1" x14ac:dyDescent="0.25">
      <c r="A60" s="531" t="s">
        <v>41</v>
      </c>
      <c r="B60" s="531">
        <v>8.3000000000000007</v>
      </c>
      <c r="C60" s="532">
        <v>-3.3333333333333409E-2</v>
      </c>
      <c r="E60" s="149" t="s">
        <v>411</v>
      </c>
      <c r="F60" s="149"/>
      <c r="G60" s="149"/>
      <c r="H60" s="149"/>
      <c r="I60" s="149"/>
      <c r="J60" s="149"/>
      <c r="K60" s="149"/>
      <c r="L60" s="149"/>
      <c r="M60" s="149"/>
    </row>
    <row r="61" spans="1:13" ht="11.45" customHeight="1" x14ac:dyDescent="0.2">
      <c r="A61" s="531" t="s">
        <v>19</v>
      </c>
      <c r="B61" s="531">
        <v>22.6</v>
      </c>
      <c r="C61" s="532">
        <v>-0.68888888888888922</v>
      </c>
      <c r="E61" s="355"/>
      <c r="F61" s="355" t="s">
        <v>415</v>
      </c>
      <c r="G61" s="355" t="s">
        <v>416</v>
      </c>
      <c r="H61" s="355" t="s">
        <v>417</v>
      </c>
      <c r="I61" s="355" t="s">
        <v>418</v>
      </c>
      <c r="J61" s="355" t="s">
        <v>419</v>
      </c>
      <c r="K61" s="149"/>
      <c r="L61" s="149"/>
      <c r="M61" s="149"/>
    </row>
    <row r="62" spans="1:13" ht="11.45" customHeight="1" x14ac:dyDescent="0.2">
      <c r="A62" s="531" t="s">
        <v>85</v>
      </c>
      <c r="B62" s="531">
        <v>8.9</v>
      </c>
      <c r="C62" s="532">
        <v>1.1111111111111072E-2</v>
      </c>
      <c r="E62" s="353" t="s">
        <v>412</v>
      </c>
      <c r="F62" s="353">
        <v>1</v>
      </c>
      <c r="G62" s="353">
        <v>0.75280775584200166</v>
      </c>
      <c r="H62" s="353">
        <v>0.75280775584200166</v>
      </c>
      <c r="I62" s="353">
        <v>5.0197837275535635</v>
      </c>
      <c r="J62" s="353">
        <v>3.4186439515975088E-2</v>
      </c>
      <c r="K62" s="149"/>
      <c r="L62" s="149"/>
      <c r="M62" s="149"/>
    </row>
    <row r="63" spans="1:13" ht="11.45" customHeight="1" x14ac:dyDescent="0.2">
      <c r="A63" s="531" t="s">
        <v>27</v>
      </c>
      <c r="B63" s="531">
        <v>13.9</v>
      </c>
      <c r="C63" s="532">
        <v>-0.57777777777777795</v>
      </c>
      <c r="E63" s="353" t="s">
        <v>413</v>
      </c>
      <c r="F63" s="353">
        <v>25</v>
      </c>
      <c r="G63" s="353">
        <v>3.749204132589639</v>
      </c>
      <c r="H63" s="353">
        <v>0.14996816530358556</v>
      </c>
      <c r="I63" s="353"/>
      <c r="J63" s="353"/>
      <c r="K63" s="149"/>
      <c r="L63" s="149"/>
      <c r="M63" s="149"/>
    </row>
    <row r="64" spans="1:13" ht="11.45" customHeight="1" thickBot="1" x14ac:dyDescent="0.25">
      <c r="A64" s="531" t="s">
        <v>86</v>
      </c>
      <c r="B64" s="531">
        <v>16.100000000000001</v>
      </c>
      <c r="C64" s="532">
        <v>4.4444444444444287E-2</v>
      </c>
      <c r="E64" s="354" t="s">
        <v>0</v>
      </c>
      <c r="F64" s="354">
        <v>26</v>
      </c>
      <c r="G64" s="354">
        <v>4.5020118884316407</v>
      </c>
      <c r="H64" s="354"/>
      <c r="I64" s="354"/>
      <c r="J64" s="354"/>
      <c r="K64" s="149"/>
      <c r="L64" s="149"/>
      <c r="M64" s="149"/>
    </row>
    <row r="65" spans="1:13" ht="11.45" customHeight="1" thickBot="1" x14ac:dyDescent="0.25">
      <c r="A65" s="531" t="s">
        <v>30</v>
      </c>
      <c r="B65" s="531">
        <v>9.3000000000000007</v>
      </c>
      <c r="C65" s="532">
        <v>0.29999999999999993</v>
      </c>
      <c r="E65" s="149"/>
      <c r="F65" s="149"/>
      <c r="G65" s="149"/>
      <c r="H65" s="149"/>
      <c r="I65" s="149"/>
      <c r="J65" s="149"/>
      <c r="K65" s="149"/>
      <c r="L65" s="149"/>
      <c r="M65" s="149"/>
    </row>
    <row r="66" spans="1:13" ht="11.45" customHeight="1" x14ac:dyDescent="0.2">
      <c r="A66" s="531" t="s">
        <v>31</v>
      </c>
      <c r="B66" s="531">
        <v>5.3</v>
      </c>
      <c r="C66" s="532">
        <v>0.36666666666666664</v>
      </c>
      <c r="E66" s="355"/>
      <c r="F66" s="355" t="s">
        <v>420</v>
      </c>
      <c r="G66" s="355" t="s">
        <v>409</v>
      </c>
      <c r="H66" s="355" t="s">
        <v>421</v>
      </c>
      <c r="I66" s="355" t="s">
        <v>422</v>
      </c>
      <c r="J66" s="355" t="s">
        <v>423</v>
      </c>
      <c r="K66" s="355" t="s">
        <v>424</v>
      </c>
      <c r="L66" s="355" t="s">
        <v>425</v>
      </c>
      <c r="M66" s="355" t="s">
        <v>426</v>
      </c>
    </row>
    <row r="67" spans="1:13" ht="11.45" customHeight="1" x14ac:dyDescent="0.2">
      <c r="A67" s="531" t="s">
        <v>32</v>
      </c>
      <c r="B67" s="531">
        <v>4.3</v>
      </c>
      <c r="C67" s="532">
        <v>0.22222222222222221</v>
      </c>
      <c r="E67" s="353" t="s">
        <v>414</v>
      </c>
      <c r="F67" s="353">
        <v>0.20680678384369838</v>
      </c>
      <c r="G67" s="353">
        <v>0.14144948898867302</v>
      </c>
      <c r="H67" s="353">
        <v>1.4620539481783426</v>
      </c>
      <c r="I67" s="353">
        <v>0.15618421119804229</v>
      </c>
      <c r="J67" s="353">
        <v>-8.4513891995726731E-2</v>
      </c>
      <c r="K67" s="353">
        <v>0.4981274596831235</v>
      </c>
      <c r="L67" s="353">
        <v>-8.4513891995726731E-2</v>
      </c>
      <c r="M67" s="353">
        <v>0.4981274596831235</v>
      </c>
    </row>
    <row r="68" spans="1:13" ht="11.45" customHeight="1" thickBot="1" x14ac:dyDescent="0.25">
      <c r="A68" s="531" t="s">
        <v>23</v>
      </c>
      <c r="B68" s="531">
        <v>7.9</v>
      </c>
      <c r="C68" s="532">
        <v>-0.41111111111111115</v>
      </c>
      <c r="E68" s="354">
        <v>2010</v>
      </c>
      <c r="F68" s="354">
        <v>-2.6866169385551326E-2</v>
      </c>
      <c r="G68" s="354">
        <v>1.1991216532384419E-2</v>
      </c>
      <c r="H68" s="354">
        <v>-2.2404873861625672</v>
      </c>
      <c r="I68" s="354">
        <v>3.4186439515974852E-2</v>
      </c>
      <c r="J68" s="354">
        <v>-5.1562542128409744E-2</v>
      </c>
      <c r="K68" s="354">
        <v>-2.169796642692904E-3</v>
      </c>
      <c r="L68" s="354">
        <v>-5.1562542128409744E-2</v>
      </c>
      <c r="M68" s="354">
        <v>-2.169796642692904E-3</v>
      </c>
    </row>
    <row r="69" spans="1:13" ht="11.45" customHeight="1" x14ac:dyDescent="0.2">
      <c r="A69" s="531" t="s">
        <v>87</v>
      </c>
      <c r="B69" s="531">
        <v>18.899999999999999</v>
      </c>
      <c r="C69" s="532">
        <v>-0.82222222222222208</v>
      </c>
      <c r="E69" s="149"/>
      <c r="F69" s="149"/>
      <c r="G69" s="149"/>
      <c r="H69" s="149"/>
      <c r="I69" s="149"/>
      <c r="J69" s="149"/>
      <c r="K69" s="149"/>
      <c r="L69" s="149"/>
      <c r="M69" s="149"/>
    </row>
    <row r="70" spans="1:13" ht="11.45" customHeight="1" x14ac:dyDescent="0.2">
      <c r="A70" s="531" t="s">
        <v>34</v>
      </c>
      <c r="B70" s="531">
        <v>0.3</v>
      </c>
      <c r="C70" s="532">
        <v>5.5555555555555552E-2</v>
      </c>
      <c r="E70" s="149"/>
      <c r="F70" s="149"/>
      <c r="G70" s="149"/>
      <c r="H70" s="149"/>
      <c r="I70" s="149"/>
      <c r="J70" s="149"/>
      <c r="K70" s="149"/>
      <c r="L70" s="149"/>
      <c r="M70" s="149"/>
    </row>
    <row r="71" spans="1:13" ht="11.45" customHeight="1" x14ac:dyDescent="0.2">
      <c r="A71" s="531" t="s">
        <v>6</v>
      </c>
      <c r="B71" s="531">
        <v>16</v>
      </c>
      <c r="C71" s="532">
        <v>-0.16666666666666666</v>
      </c>
      <c r="I71" s="149"/>
      <c r="J71" s="149"/>
      <c r="K71" s="149"/>
      <c r="L71" s="149"/>
      <c r="M71" s="149"/>
    </row>
    <row r="72" spans="1:13" ht="11.45" customHeight="1" x14ac:dyDescent="0.2">
      <c r="A72" s="531" t="s">
        <v>37</v>
      </c>
      <c r="B72" s="531">
        <v>16.2</v>
      </c>
      <c r="C72" s="532">
        <v>-0.51111111111111107</v>
      </c>
      <c r="E72" s="356" t="s">
        <v>402</v>
      </c>
      <c r="F72" s="356" t="s">
        <v>448</v>
      </c>
      <c r="G72" s="356" t="s">
        <v>429</v>
      </c>
      <c r="H72" s="356" t="s">
        <v>434</v>
      </c>
    </row>
    <row r="73" spans="1:13" ht="11.45" customHeight="1" x14ac:dyDescent="0.2">
      <c r="A73" s="531" t="s">
        <v>38</v>
      </c>
      <c r="B73" s="531">
        <v>12.3</v>
      </c>
      <c r="C73" s="532">
        <v>6.6666666666666624E-2</v>
      </c>
      <c r="E73" s="356" t="s">
        <v>430</v>
      </c>
      <c r="F73" s="433">
        <f>$F$67+$F$68*B42</f>
        <v>0.16382091282681627</v>
      </c>
      <c r="G73" s="433">
        <f>$F$67+$F$68*K42</f>
        <v>0.16919414670392652</v>
      </c>
      <c r="H73" s="391">
        <f>K42+11*G73</f>
        <v>3.2611356137431917</v>
      </c>
    </row>
    <row r="74" spans="1:13" ht="11.45" customHeight="1" x14ac:dyDescent="0.2">
      <c r="A74" s="531" t="s">
        <v>88</v>
      </c>
      <c r="B74" s="531">
        <v>1.5</v>
      </c>
      <c r="C74" s="532">
        <v>0.15555555555555556</v>
      </c>
    </row>
    <row r="75" spans="1:13" ht="11.45" customHeight="1" x14ac:dyDescent="0.2">
      <c r="A75" s="531" t="s">
        <v>40</v>
      </c>
      <c r="B75" s="531">
        <v>16.899999999999999</v>
      </c>
      <c r="C75" s="532">
        <v>0.26666666666666689</v>
      </c>
    </row>
    <row r="76" spans="1:13" ht="11.45" customHeight="1" x14ac:dyDescent="0.2">
      <c r="A76" s="531" t="s">
        <v>89</v>
      </c>
      <c r="B76" s="531">
        <v>1.6</v>
      </c>
      <c r="C76" s="532">
        <v>-2.222222222222224E-2</v>
      </c>
    </row>
    <row r="77" spans="1:13" ht="11.45" customHeight="1" x14ac:dyDescent="0.2">
      <c r="A77" s="531" t="s">
        <v>18</v>
      </c>
      <c r="B77" s="531">
        <v>15.6</v>
      </c>
      <c r="C77" s="532">
        <v>-0.10000000000000003</v>
      </c>
    </row>
    <row r="78" spans="1:13" ht="11.45" customHeight="1" x14ac:dyDescent="0.2">
      <c r="A78" s="531" t="s">
        <v>42</v>
      </c>
      <c r="B78" s="531">
        <v>0.5</v>
      </c>
      <c r="C78" s="532">
        <v>4.4444444444444446E-2</v>
      </c>
    </row>
    <row r="79" spans="1:13" ht="11.45" customHeight="1" x14ac:dyDescent="0.2">
      <c r="C79" s="369"/>
    </row>
  </sheetData>
  <mergeCells count="2">
    <mergeCell ref="G9:Q9"/>
    <mergeCell ref="G10:Q10"/>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8"/>
  <sheetViews>
    <sheetView showGridLines="0" zoomScaleNormal="100" workbookViewId="0">
      <selection activeCell="O29" sqref="O29"/>
    </sheetView>
  </sheetViews>
  <sheetFormatPr defaultColWidth="8.7109375" defaultRowHeight="11.25" x14ac:dyDescent="0.2"/>
  <cols>
    <col min="1" max="1" width="23.85546875" style="149" customWidth="1"/>
    <col min="2" max="15" width="8.7109375" style="149"/>
    <col min="16" max="16" width="9.140625" style="149" bestFit="1" customWidth="1"/>
    <col min="17" max="16384" width="8.7109375" style="149"/>
  </cols>
  <sheetData>
    <row r="1" spans="1:20" x14ac:dyDescent="0.2">
      <c r="A1" s="62" t="s">
        <v>283</v>
      </c>
      <c r="I1" s="130"/>
    </row>
    <row r="3" spans="1:20" x14ac:dyDescent="0.2">
      <c r="A3" s="62" t="s">
        <v>46</v>
      </c>
      <c r="B3" s="63">
        <v>44235.515486111108</v>
      </c>
    </row>
    <row r="4" spans="1:20" x14ac:dyDescent="0.2">
      <c r="A4" s="62" t="s">
        <v>47</v>
      </c>
      <c r="B4" s="63">
        <v>44370.608398958335</v>
      </c>
    </row>
    <row r="5" spans="1:20" x14ac:dyDescent="0.2">
      <c r="A5" s="62" t="s">
        <v>48</v>
      </c>
      <c r="B5" s="62" t="s">
        <v>284</v>
      </c>
    </row>
    <row r="7" spans="1:20" x14ac:dyDescent="0.2">
      <c r="A7" s="62" t="s">
        <v>285</v>
      </c>
      <c r="B7" s="62" t="s">
        <v>286</v>
      </c>
    </row>
    <row r="8" spans="1:20" s="476" customFormat="1" x14ac:dyDescent="0.2">
      <c r="A8" s="57"/>
      <c r="B8" s="57"/>
      <c r="C8" s="57"/>
      <c r="D8" s="57"/>
      <c r="E8" s="57"/>
      <c r="F8" s="57"/>
      <c r="G8" s="920" t="s">
        <v>166</v>
      </c>
      <c r="H8" s="920"/>
      <c r="I8" s="920"/>
      <c r="J8" s="920"/>
      <c r="K8" s="920"/>
      <c r="L8" s="920"/>
      <c r="M8" s="920"/>
      <c r="N8" s="920"/>
      <c r="O8" s="920"/>
      <c r="P8" s="920"/>
      <c r="Q8" s="920"/>
      <c r="R8" s="57"/>
      <c r="S8" s="57"/>
    </row>
    <row r="9" spans="1:20" s="476" customFormat="1" x14ac:dyDescent="0.2">
      <c r="A9" s="57"/>
      <c r="B9" s="57"/>
      <c r="C9" s="57"/>
      <c r="D9" s="57"/>
      <c r="E9" s="57"/>
      <c r="F9" s="57"/>
      <c r="G9" s="921" t="s">
        <v>467</v>
      </c>
      <c r="H9" s="921"/>
      <c r="I9" s="921"/>
      <c r="J9" s="921"/>
      <c r="K9" s="921"/>
      <c r="L9" s="921"/>
      <c r="M9" s="921"/>
      <c r="N9" s="921"/>
      <c r="O9" s="921"/>
      <c r="P9" s="921"/>
      <c r="Q9" s="921"/>
      <c r="R9" s="57"/>
      <c r="S9" s="57"/>
    </row>
    <row r="10" spans="1:20" s="476" customFormat="1" x14ac:dyDescent="0.2">
      <c r="A10" s="57"/>
      <c r="B10" s="57" t="s">
        <v>9</v>
      </c>
      <c r="C10" s="57" t="s">
        <v>4</v>
      </c>
      <c r="D10" s="57" t="s">
        <v>7</v>
      </c>
      <c r="E10" s="57" t="s">
        <v>12</v>
      </c>
      <c r="F10" s="57" t="s">
        <v>5</v>
      </c>
      <c r="G10" s="57" t="s">
        <v>78</v>
      </c>
      <c r="H10" s="57" t="s">
        <v>156</v>
      </c>
      <c r="I10" s="57" t="s">
        <v>157</v>
      </c>
      <c r="J10" s="57" t="s">
        <v>158</v>
      </c>
      <c r="K10" s="57" t="s">
        <v>159</v>
      </c>
      <c r="L10" s="57" t="s">
        <v>160</v>
      </c>
      <c r="M10" s="57" t="s">
        <v>161</v>
      </c>
      <c r="N10" s="57" t="s">
        <v>162</v>
      </c>
      <c r="O10" s="57" t="s">
        <v>163</v>
      </c>
      <c r="P10" s="57" t="s">
        <v>164</v>
      </c>
      <c r="Q10" s="57" t="s">
        <v>165</v>
      </c>
      <c r="R10" s="57" t="s">
        <v>155</v>
      </c>
      <c r="S10" s="57" t="s">
        <v>154</v>
      </c>
    </row>
    <row r="11" spans="1:20" s="476" customFormat="1" x14ac:dyDescent="0.2">
      <c r="A11" s="58" t="s">
        <v>152</v>
      </c>
      <c r="B11" s="522">
        <f>I42</f>
        <v>19</v>
      </c>
      <c r="C11" s="204">
        <f>J42</f>
        <v>14.7</v>
      </c>
      <c r="D11" s="204">
        <f>K42</f>
        <v>17.5</v>
      </c>
      <c r="E11" s="204">
        <f>L42</f>
        <v>16.899999999999999</v>
      </c>
      <c r="F11" s="204">
        <f>M42</f>
        <v>13.8</v>
      </c>
      <c r="G11" s="259">
        <f>F11+$N$42</f>
        <v>12.98</v>
      </c>
      <c r="H11" s="471">
        <f>H12</f>
        <v>11.88</v>
      </c>
      <c r="I11" s="471">
        <f>I12</f>
        <v>11.520000000000001</v>
      </c>
      <c r="J11" s="471">
        <f t="shared" ref="J11:Q11" si="0">J12</f>
        <v>11.160000000000002</v>
      </c>
      <c r="K11" s="471">
        <f t="shared" si="0"/>
        <v>10.800000000000002</v>
      </c>
      <c r="L11" s="471">
        <f t="shared" si="0"/>
        <v>10.440000000000003</v>
      </c>
      <c r="M11" s="471">
        <f t="shared" si="0"/>
        <v>10.080000000000004</v>
      </c>
      <c r="N11" s="471">
        <f t="shared" si="0"/>
        <v>9.7200000000000042</v>
      </c>
      <c r="O11" s="471">
        <f t="shared" si="0"/>
        <v>9.3600000000000048</v>
      </c>
      <c r="P11" s="471">
        <f t="shared" si="0"/>
        <v>9.0000000000000053</v>
      </c>
      <c r="Q11" s="471">
        <f t="shared" si="0"/>
        <v>8.6400000000000059</v>
      </c>
      <c r="R11" s="346">
        <f>Q11</f>
        <v>8.6400000000000059</v>
      </c>
      <c r="S11" s="58">
        <v>8.6</v>
      </c>
    </row>
    <row r="12" spans="1:20" s="476" customFormat="1" ht="11.1" customHeight="1" x14ac:dyDescent="0.2">
      <c r="A12" s="58" t="s">
        <v>153</v>
      </c>
      <c r="B12" s="205">
        <f>I17</f>
        <v>15.8</v>
      </c>
      <c r="C12" s="205">
        <f>J17</f>
        <v>14.6</v>
      </c>
      <c r="D12" s="205">
        <f>K17</f>
        <v>14.9</v>
      </c>
      <c r="E12" s="205">
        <f>L17</f>
        <v>14.5</v>
      </c>
      <c r="F12" s="205">
        <f>M17</f>
        <v>12.6</v>
      </c>
      <c r="G12" s="259">
        <f>F12+$N$17</f>
        <v>12.24</v>
      </c>
      <c r="H12" s="471">
        <f>G12+$N$17</f>
        <v>11.88</v>
      </c>
      <c r="I12" s="471">
        <f t="shared" ref="I12:Q12" si="1">H12+$N$17</f>
        <v>11.520000000000001</v>
      </c>
      <c r="J12" s="471">
        <f t="shared" si="1"/>
        <v>11.160000000000002</v>
      </c>
      <c r="K12" s="471">
        <f t="shared" si="1"/>
        <v>10.800000000000002</v>
      </c>
      <c r="L12" s="471">
        <f t="shared" si="1"/>
        <v>10.440000000000003</v>
      </c>
      <c r="M12" s="471">
        <f t="shared" si="1"/>
        <v>10.080000000000004</v>
      </c>
      <c r="N12" s="471">
        <f t="shared" si="1"/>
        <v>9.7200000000000042</v>
      </c>
      <c r="O12" s="471">
        <f t="shared" si="1"/>
        <v>9.3600000000000048</v>
      </c>
      <c r="P12" s="471">
        <f t="shared" si="1"/>
        <v>9.0000000000000053</v>
      </c>
      <c r="Q12" s="471">
        <f t="shared" si="1"/>
        <v>8.6400000000000059</v>
      </c>
      <c r="R12" s="346">
        <f>Q12</f>
        <v>8.6400000000000059</v>
      </c>
      <c r="S12" s="58">
        <v>8.6</v>
      </c>
    </row>
    <row r="13" spans="1:20" s="476" customFormat="1" ht="11.1" customHeight="1" x14ac:dyDescent="0.2">
      <c r="A13" s="75"/>
      <c r="B13" s="484"/>
      <c r="C13" s="484"/>
      <c r="D13" s="484"/>
      <c r="E13" s="484"/>
      <c r="F13" s="484"/>
      <c r="G13" s="485"/>
      <c r="H13" s="485"/>
      <c r="I13" s="485"/>
      <c r="J13" s="485"/>
      <c r="K13" s="485"/>
      <c r="L13" s="485"/>
      <c r="M13" s="485"/>
      <c r="N13" s="485"/>
      <c r="O13" s="485"/>
      <c r="P13" s="485"/>
      <c r="Q13" s="485"/>
      <c r="R13" s="486"/>
      <c r="S13" s="75"/>
    </row>
    <row r="14" spans="1:20" s="476" customFormat="1" ht="11.1" customHeight="1" x14ac:dyDescent="0.2">
      <c r="A14" s="75"/>
      <c r="B14" s="484"/>
      <c r="C14" s="484"/>
      <c r="D14" s="484"/>
      <c r="E14" s="484"/>
      <c r="F14" s="484"/>
      <c r="G14" s="485"/>
      <c r="H14" s="485"/>
      <c r="I14" s="485"/>
      <c r="J14" s="485"/>
      <c r="K14" s="485"/>
      <c r="L14" s="485"/>
      <c r="M14" s="485"/>
      <c r="N14" s="485"/>
      <c r="O14" s="485"/>
      <c r="P14" s="485"/>
      <c r="Q14" s="485"/>
      <c r="R14" s="486"/>
      <c r="S14" s="75"/>
    </row>
    <row r="16" spans="1:20" x14ac:dyDescent="0.2">
      <c r="A16" s="477" t="s">
        <v>55</v>
      </c>
      <c r="B16" s="477" t="s">
        <v>72</v>
      </c>
      <c r="C16" s="477" t="s">
        <v>73</v>
      </c>
      <c r="D16" s="477" t="s">
        <v>74</v>
      </c>
      <c r="E16" s="477" t="s">
        <v>75</v>
      </c>
      <c r="F16" s="477" t="s">
        <v>76</v>
      </c>
      <c r="G16" s="477" t="s">
        <v>77</v>
      </c>
      <c r="H16" s="477" t="s">
        <v>20</v>
      </c>
      <c r="I16" s="477" t="s">
        <v>9</v>
      </c>
      <c r="J16" s="477" t="s">
        <v>4</v>
      </c>
      <c r="K16" s="477" t="s">
        <v>7</v>
      </c>
      <c r="L16" s="477" t="s">
        <v>12</v>
      </c>
      <c r="M16" s="477" t="s">
        <v>5</v>
      </c>
      <c r="N16" s="149" t="s">
        <v>402</v>
      </c>
      <c r="P16" s="149" t="s">
        <v>379</v>
      </c>
      <c r="T16" s="149" t="s">
        <v>509</v>
      </c>
    </row>
    <row r="17" spans="1:20" x14ac:dyDescent="0.2">
      <c r="A17" s="477" t="s">
        <v>79</v>
      </c>
      <c r="B17" s="478">
        <v>18.100000000000001</v>
      </c>
      <c r="C17" s="478">
        <v>18.5</v>
      </c>
      <c r="D17" s="478">
        <v>18.899999999999999</v>
      </c>
      <c r="E17" s="478">
        <v>19.399999999999999</v>
      </c>
      <c r="F17" s="478">
        <v>17.5</v>
      </c>
      <c r="G17" s="478">
        <v>16.399999999999999</v>
      </c>
      <c r="H17" s="478">
        <v>15.7</v>
      </c>
      <c r="I17" s="478">
        <v>15.8</v>
      </c>
      <c r="J17" s="478">
        <v>14.6</v>
      </c>
      <c r="K17" s="478">
        <v>14.9</v>
      </c>
      <c r="L17" s="478">
        <v>14.5</v>
      </c>
      <c r="M17" s="478">
        <v>12.6</v>
      </c>
      <c r="N17" s="160">
        <f>(L17-B17)/10</f>
        <v>-0.36000000000000015</v>
      </c>
      <c r="O17" s="160"/>
      <c r="R17" s="156">
        <f>L17-M17</f>
        <v>1.9000000000000004</v>
      </c>
      <c r="T17" s="156">
        <f>L17-M17</f>
        <v>1.9000000000000004</v>
      </c>
    </row>
    <row r="18" spans="1:20" x14ac:dyDescent="0.2">
      <c r="A18" s="477" t="s">
        <v>8</v>
      </c>
      <c r="B18" s="478">
        <v>18.600000000000001</v>
      </c>
      <c r="C18" s="478">
        <v>18.899999999999999</v>
      </c>
      <c r="D18" s="478">
        <v>17.7</v>
      </c>
      <c r="E18" s="478">
        <v>17.7</v>
      </c>
      <c r="F18" s="478">
        <v>16.100000000000001</v>
      </c>
      <c r="G18" s="478">
        <v>16.7</v>
      </c>
      <c r="H18" s="478">
        <v>14.4</v>
      </c>
      <c r="I18" s="478">
        <v>13.5</v>
      </c>
      <c r="J18" s="478">
        <v>13.3</v>
      </c>
      <c r="K18" s="478">
        <v>12.8</v>
      </c>
      <c r="L18" s="478">
        <v>12.8</v>
      </c>
      <c r="M18" s="478">
        <v>11.1</v>
      </c>
      <c r="N18" s="160">
        <f t="shared" ref="N18:N44" si="2">(L18-B18)/10</f>
        <v>-0.58000000000000007</v>
      </c>
      <c r="P18" s="642">
        <f>27-_xlfn.RANK.EQ(L18,$L$18:$L$44)</f>
        <v>12</v>
      </c>
      <c r="R18" s="156">
        <f t="shared" ref="R18:R44" si="3">L18-M18</f>
        <v>1.7000000000000011</v>
      </c>
      <c r="T18" s="156">
        <f>C17-M17</f>
        <v>5.9</v>
      </c>
    </row>
    <row r="19" spans="1:20" x14ac:dyDescent="0.2">
      <c r="A19" s="477" t="s">
        <v>82</v>
      </c>
      <c r="B19" s="478">
        <v>41.5</v>
      </c>
      <c r="C19" s="478">
        <v>24.7</v>
      </c>
      <c r="D19" s="478">
        <v>31.1</v>
      </c>
      <c r="E19" s="478">
        <v>41.3</v>
      </c>
      <c r="F19" s="478">
        <v>29.3</v>
      </c>
      <c r="G19" s="478">
        <v>26.3</v>
      </c>
      <c r="H19" s="478">
        <v>26.1</v>
      </c>
      <c r="I19" s="479">
        <v>25</v>
      </c>
      <c r="J19" s="478">
        <v>20.2</v>
      </c>
      <c r="K19" s="478">
        <v>23.8</v>
      </c>
      <c r="L19" s="478">
        <v>20.100000000000001</v>
      </c>
      <c r="M19" s="478">
        <v>19.600000000000001</v>
      </c>
      <c r="N19" s="261">
        <f>(L19-B19)/10</f>
        <v>-2.1399999999999997</v>
      </c>
      <c r="O19" s="149" t="s">
        <v>439</v>
      </c>
      <c r="P19" s="642">
        <f t="shared" ref="P19:P44" si="4">27-_xlfn.RANK.EQ(L19,$L$18:$L$44)</f>
        <v>24</v>
      </c>
      <c r="R19" s="156">
        <f t="shared" si="3"/>
        <v>0.5</v>
      </c>
      <c r="T19" s="159">
        <f>T17/T18*100</f>
        <v>32.203389830508478</v>
      </c>
    </row>
    <row r="20" spans="1:20" x14ac:dyDescent="0.2">
      <c r="A20" s="477" t="s">
        <v>83</v>
      </c>
      <c r="B20" s="478">
        <v>19.3</v>
      </c>
      <c r="C20" s="478">
        <v>20.3</v>
      </c>
      <c r="D20" s="478">
        <v>22.8</v>
      </c>
      <c r="E20" s="479">
        <v>21</v>
      </c>
      <c r="F20" s="478">
        <v>19.2</v>
      </c>
      <c r="G20" s="478">
        <v>20.2</v>
      </c>
      <c r="H20" s="478">
        <v>19.100000000000001</v>
      </c>
      <c r="I20" s="478">
        <v>17.399999999999999</v>
      </c>
      <c r="J20" s="478">
        <v>18.100000000000001</v>
      </c>
      <c r="K20" s="478">
        <v>18.399999999999999</v>
      </c>
      <c r="L20" s="478">
        <v>19.5</v>
      </c>
      <c r="M20" s="478">
        <v>14.4</v>
      </c>
      <c r="N20" s="160">
        <f t="shared" si="2"/>
        <v>1.9999999999999928E-2</v>
      </c>
      <c r="P20" s="642">
        <f t="shared" si="4"/>
        <v>22</v>
      </c>
      <c r="R20" s="156">
        <f t="shared" si="3"/>
        <v>5.0999999999999996</v>
      </c>
    </row>
    <row r="21" spans="1:20" x14ac:dyDescent="0.2">
      <c r="A21" s="477" t="s">
        <v>16</v>
      </c>
      <c r="B21" s="478">
        <v>10.8</v>
      </c>
      <c r="C21" s="478">
        <v>10.199999999999999</v>
      </c>
      <c r="D21" s="479">
        <v>11</v>
      </c>
      <c r="E21" s="478">
        <v>16.3</v>
      </c>
      <c r="F21" s="478">
        <v>11.1</v>
      </c>
      <c r="G21" s="478">
        <v>10.3</v>
      </c>
      <c r="H21" s="478">
        <v>12.4</v>
      </c>
      <c r="I21" s="478">
        <v>11.3</v>
      </c>
      <c r="J21" s="479">
        <v>10</v>
      </c>
      <c r="K21" s="478">
        <v>9.1999999999999993</v>
      </c>
      <c r="L21" s="479">
        <v>12</v>
      </c>
      <c r="M21" s="479">
        <v>10</v>
      </c>
      <c r="N21" s="160">
        <f t="shared" si="2"/>
        <v>0.11999999999999993</v>
      </c>
      <c r="P21" s="642">
        <f t="shared" si="4"/>
        <v>11</v>
      </c>
      <c r="R21" s="156">
        <f t="shared" si="3"/>
        <v>2</v>
      </c>
    </row>
    <row r="22" spans="1:20" x14ac:dyDescent="0.2">
      <c r="A22" s="477" t="s">
        <v>84</v>
      </c>
      <c r="B22" s="478">
        <v>16.100000000000001</v>
      </c>
      <c r="C22" s="478">
        <v>16.7</v>
      </c>
      <c r="D22" s="478">
        <v>17.399999999999999</v>
      </c>
      <c r="E22" s="478">
        <v>17.100000000000001</v>
      </c>
      <c r="F22" s="478">
        <v>14.3</v>
      </c>
      <c r="G22" s="478">
        <v>14.6</v>
      </c>
      <c r="H22" s="478">
        <v>15.1</v>
      </c>
      <c r="I22" s="478">
        <v>13.4</v>
      </c>
      <c r="J22" s="478">
        <v>12.9</v>
      </c>
      <c r="K22" s="478">
        <v>12.8</v>
      </c>
      <c r="L22" s="478">
        <v>13.1</v>
      </c>
      <c r="M22" s="478">
        <v>10.9</v>
      </c>
      <c r="N22" s="160">
        <f t="shared" si="2"/>
        <v>-0.30000000000000016</v>
      </c>
      <c r="P22" s="642">
        <f t="shared" si="4"/>
        <v>13</v>
      </c>
      <c r="R22" s="156">
        <f t="shared" si="3"/>
        <v>2.1999999999999993</v>
      </c>
    </row>
    <row r="23" spans="1:20" x14ac:dyDescent="0.2">
      <c r="A23" s="477" t="s">
        <v>17</v>
      </c>
      <c r="B23" s="478">
        <v>5.4</v>
      </c>
      <c r="C23" s="478">
        <v>6.2</v>
      </c>
      <c r="D23" s="478">
        <v>7.6</v>
      </c>
      <c r="E23" s="478">
        <v>6.9</v>
      </c>
      <c r="F23" s="478">
        <v>7.8</v>
      </c>
      <c r="G23" s="478">
        <v>8.1</v>
      </c>
      <c r="H23" s="478">
        <v>8.6</v>
      </c>
      <c r="I23" s="478">
        <v>6.7</v>
      </c>
      <c r="J23" s="478">
        <v>5.4</v>
      </c>
      <c r="K23" s="478">
        <v>5.3</v>
      </c>
      <c r="L23" s="478">
        <v>6.3</v>
      </c>
      <c r="M23" s="478">
        <v>4.8</v>
      </c>
      <c r="N23" s="160">
        <f t="shared" si="2"/>
        <v>8.9999999999999941E-2</v>
      </c>
      <c r="P23" s="642">
        <f t="shared" si="4"/>
        <v>2</v>
      </c>
      <c r="R23" s="156">
        <f t="shared" si="3"/>
        <v>1.5</v>
      </c>
    </row>
    <row r="24" spans="1:20" x14ac:dyDescent="0.2">
      <c r="A24" s="477" t="s">
        <v>25</v>
      </c>
      <c r="B24" s="480" t="s">
        <v>80</v>
      </c>
      <c r="C24" s="478">
        <v>11.1</v>
      </c>
      <c r="D24" s="478">
        <v>11.8</v>
      </c>
      <c r="E24" s="480" t="s">
        <v>80</v>
      </c>
      <c r="F24" s="480" t="s">
        <v>80</v>
      </c>
      <c r="G24" s="478">
        <v>11.1</v>
      </c>
      <c r="H24" s="478">
        <v>9.5</v>
      </c>
      <c r="I24" s="479">
        <v>8</v>
      </c>
      <c r="J24" s="478">
        <v>8.9</v>
      </c>
      <c r="K24" s="479">
        <v>8</v>
      </c>
      <c r="L24" s="478">
        <v>8.8000000000000007</v>
      </c>
      <c r="M24" s="478">
        <v>8.8000000000000007</v>
      </c>
      <c r="N24" s="160">
        <f>(L24-C24)/9</f>
        <v>-0.25555555555555542</v>
      </c>
      <c r="P24" s="642">
        <f t="shared" si="4"/>
        <v>5</v>
      </c>
      <c r="R24" s="156">
        <f t="shared" si="3"/>
        <v>0</v>
      </c>
    </row>
    <row r="25" spans="1:20" x14ac:dyDescent="0.2">
      <c r="A25" s="477" t="s">
        <v>22</v>
      </c>
      <c r="B25" s="478">
        <v>24.3</v>
      </c>
      <c r="C25" s="479">
        <v>20</v>
      </c>
      <c r="D25" s="480" t="s">
        <v>80</v>
      </c>
      <c r="E25" s="479">
        <v>17</v>
      </c>
      <c r="F25" s="478">
        <v>18.399999999999999</v>
      </c>
      <c r="G25" s="479">
        <v>10</v>
      </c>
      <c r="H25" s="480" t="s">
        <v>80</v>
      </c>
      <c r="I25" s="478">
        <v>16.399999999999999</v>
      </c>
      <c r="J25" s="478">
        <v>14.7</v>
      </c>
      <c r="K25" s="478">
        <v>13.5</v>
      </c>
      <c r="L25" s="478">
        <v>13.4</v>
      </c>
      <c r="M25" s="478">
        <v>14.1</v>
      </c>
      <c r="N25" s="160">
        <f t="shared" si="2"/>
        <v>-1.0900000000000001</v>
      </c>
      <c r="P25" s="642">
        <f t="shared" si="4"/>
        <v>15</v>
      </c>
      <c r="R25" s="156">
        <f t="shared" si="3"/>
        <v>-0.69999999999999929</v>
      </c>
    </row>
    <row r="26" spans="1:20" x14ac:dyDescent="0.2">
      <c r="A26" s="477" t="s">
        <v>41</v>
      </c>
      <c r="B26" s="478">
        <v>14.2</v>
      </c>
      <c r="C26" s="478">
        <v>15.2</v>
      </c>
      <c r="D26" s="478">
        <v>12.4</v>
      </c>
      <c r="E26" s="478">
        <v>12.9</v>
      </c>
      <c r="F26" s="478">
        <v>13.7</v>
      </c>
      <c r="G26" s="478">
        <v>10.7</v>
      </c>
      <c r="H26" s="478">
        <v>11.3</v>
      </c>
      <c r="I26" s="479">
        <v>13</v>
      </c>
      <c r="J26" s="478">
        <v>11.3</v>
      </c>
      <c r="K26" s="478">
        <v>12.1</v>
      </c>
      <c r="L26" s="478">
        <v>11.7</v>
      </c>
      <c r="M26" s="478">
        <v>11.8</v>
      </c>
      <c r="N26" s="160">
        <f t="shared" si="2"/>
        <v>-0.25</v>
      </c>
      <c r="P26" s="642">
        <f t="shared" si="4"/>
        <v>9</v>
      </c>
      <c r="R26" s="156">
        <f t="shared" si="3"/>
        <v>-0.10000000000000142</v>
      </c>
    </row>
    <row r="27" spans="1:20" x14ac:dyDescent="0.2">
      <c r="A27" s="477" t="s">
        <v>19</v>
      </c>
      <c r="B27" s="478">
        <v>15.5</v>
      </c>
      <c r="C27" s="478">
        <v>18.100000000000001</v>
      </c>
      <c r="D27" s="478">
        <v>18.3</v>
      </c>
      <c r="E27" s="478">
        <v>17.8</v>
      </c>
      <c r="F27" s="479">
        <v>16</v>
      </c>
      <c r="G27" s="478">
        <v>15.8</v>
      </c>
      <c r="H27" s="478">
        <v>12.6</v>
      </c>
      <c r="I27" s="478">
        <v>13.5</v>
      </c>
      <c r="J27" s="478">
        <v>12.7</v>
      </c>
      <c r="K27" s="479">
        <v>12</v>
      </c>
      <c r="L27" s="478">
        <v>11.7</v>
      </c>
      <c r="M27" s="478">
        <v>10.4</v>
      </c>
      <c r="N27" s="160">
        <f t="shared" si="2"/>
        <v>-0.38000000000000006</v>
      </c>
      <c r="P27" s="642">
        <f t="shared" si="4"/>
        <v>9</v>
      </c>
      <c r="R27" s="156">
        <f t="shared" si="3"/>
        <v>1.2999999999999989</v>
      </c>
    </row>
    <row r="28" spans="1:20" x14ac:dyDescent="0.2">
      <c r="A28" s="477" t="s">
        <v>85</v>
      </c>
      <c r="B28" s="480" t="s">
        <v>80</v>
      </c>
      <c r="C28" s="480" t="s">
        <v>80</v>
      </c>
      <c r="D28" s="480" t="s">
        <v>80</v>
      </c>
      <c r="E28" s="480" t="s">
        <v>80</v>
      </c>
      <c r="F28" s="480" t="s">
        <v>80</v>
      </c>
      <c r="G28" s="478">
        <v>21.9</v>
      </c>
      <c r="H28" s="479">
        <v>20</v>
      </c>
      <c r="I28" s="478">
        <v>21.9</v>
      </c>
      <c r="J28" s="478">
        <v>20.6</v>
      </c>
      <c r="K28" s="479">
        <v>19</v>
      </c>
      <c r="L28" s="478">
        <v>20.3</v>
      </c>
      <c r="M28" s="479">
        <v>16</v>
      </c>
      <c r="N28" s="160">
        <f>(L28-G28)/5</f>
        <v>-0.31999999999999956</v>
      </c>
      <c r="P28" s="642">
        <f t="shared" si="4"/>
        <v>25</v>
      </c>
      <c r="R28" s="156">
        <f t="shared" si="3"/>
        <v>4.3000000000000007</v>
      </c>
    </row>
    <row r="29" spans="1:20" x14ac:dyDescent="0.2">
      <c r="A29" s="477" t="s">
        <v>27</v>
      </c>
      <c r="B29" s="478">
        <v>25.1</v>
      </c>
      <c r="C29" s="478">
        <v>25.1</v>
      </c>
      <c r="D29" s="478">
        <v>23.4</v>
      </c>
      <c r="E29" s="478">
        <v>26.8</v>
      </c>
      <c r="F29" s="479">
        <v>23</v>
      </c>
      <c r="G29" s="478">
        <v>20.100000000000001</v>
      </c>
      <c r="H29" s="478">
        <v>17.600000000000001</v>
      </c>
      <c r="I29" s="479">
        <v>22</v>
      </c>
      <c r="J29" s="478">
        <v>19.3</v>
      </c>
      <c r="K29" s="478">
        <v>19.2</v>
      </c>
      <c r="L29" s="479">
        <v>16</v>
      </c>
      <c r="M29" s="478">
        <v>15.1</v>
      </c>
      <c r="N29" s="160">
        <f t="shared" si="2"/>
        <v>-0.91000000000000014</v>
      </c>
      <c r="P29" s="642">
        <f t="shared" si="4"/>
        <v>17</v>
      </c>
      <c r="R29" s="156">
        <f t="shared" si="3"/>
        <v>0.90000000000000036</v>
      </c>
    </row>
    <row r="30" spans="1:20" x14ac:dyDescent="0.2">
      <c r="A30" s="477" t="s">
        <v>86</v>
      </c>
      <c r="B30" s="480" t="s">
        <v>80</v>
      </c>
      <c r="C30" s="478">
        <v>21.5</v>
      </c>
      <c r="D30" s="478">
        <v>22.2</v>
      </c>
      <c r="E30" s="478">
        <v>23.2</v>
      </c>
      <c r="F30" s="478">
        <v>24.3</v>
      </c>
      <c r="G30" s="479">
        <v>17</v>
      </c>
      <c r="H30" s="478">
        <v>17.2</v>
      </c>
      <c r="I30" s="478">
        <v>17.2</v>
      </c>
      <c r="J30" s="478">
        <v>14.7</v>
      </c>
      <c r="K30" s="478">
        <v>14.7</v>
      </c>
      <c r="L30" s="478">
        <v>13.2</v>
      </c>
      <c r="M30" s="478">
        <v>13.4</v>
      </c>
      <c r="N30" s="160">
        <f>(L30-C30)/9</f>
        <v>-0.92222222222222228</v>
      </c>
      <c r="P30" s="642">
        <f t="shared" si="4"/>
        <v>14</v>
      </c>
      <c r="R30" s="156">
        <f t="shared" si="3"/>
        <v>-0.20000000000000107</v>
      </c>
    </row>
    <row r="31" spans="1:20" x14ac:dyDescent="0.2">
      <c r="A31" s="477" t="s">
        <v>30</v>
      </c>
      <c r="B31" s="478">
        <v>19.399999999999999</v>
      </c>
      <c r="C31" s="478">
        <v>15.8</v>
      </c>
      <c r="D31" s="480" t="s">
        <v>80</v>
      </c>
      <c r="E31" s="480" t="s">
        <v>80</v>
      </c>
      <c r="F31" s="478">
        <v>17.3</v>
      </c>
      <c r="G31" s="478">
        <v>16.8</v>
      </c>
      <c r="H31" s="478">
        <v>18.3</v>
      </c>
      <c r="I31" s="478">
        <v>15.9</v>
      </c>
      <c r="J31" s="478">
        <v>15.4</v>
      </c>
      <c r="K31" s="478">
        <v>13.6</v>
      </c>
      <c r="L31" s="478">
        <v>16.100000000000001</v>
      </c>
      <c r="M31" s="478">
        <v>12.1</v>
      </c>
      <c r="N31" s="160">
        <f t="shared" si="2"/>
        <v>-0.32999999999999974</v>
      </c>
      <c r="P31" s="642">
        <f t="shared" si="4"/>
        <v>18</v>
      </c>
      <c r="R31" s="156">
        <f t="shared" si="3"/>
        <v>4.0000000000000018</v>
      </c>
    </row>
    <row r="32" spans="1:20" x14ac:dyDescent="0.2">
      <c r="A32" s="477" t="s">
        <v>31</v>
      </c>
      <c r="B32" s="480" t="s">
        <v>80</v>
      </c>
      <c r="C32" s="480" t="s">
        <v>80</v>
      </c>
      <c r="D32" s="480" t="s">
        <v>80</v>
      </c>
      <c r="E32" s="480" t="s">
        <v>80</v>
      </c>
      <c r="F32" s="480" t="s">
        <v>80</v>
      </c>
      <c r="G32" s="478">
        <v>12.1</v>
      </c>
      <c r="H32" s="478">
        <v>11.9</v>
      </c>
      <c r="I32" s="478">
        <v>10.9</v>
      </c>
      <c r="J32" s="478">
        <v>9.3000000000000007</v>
      </c>
      <c r="K32" s="478">
        <v>8.6</v>
      </c>
      <c r="L32" s="478">
        <v>8.5</v>
      </c>
      <c r="M32" s="478">
        <v>11.1</v>
      </c>
      <c r="N32" s="160">
        <f>(L32-G32)/5</f>
        <v>-0.72</v>
      </c>
      <c r="P32" s="642">
        <f t="shared" si="4"/>
        <v>4</v>
      </c>
      <c r="R32" s="156">
        <f t="shared" si="3"/>
        <v>-2.5999999999999996</v>
      </c>
    </row>
    <row r="33" spans="1:20" x14ac:dyDescent="0.2">
      <c r="A33" s="477" t="s">
        <v>32</v>
      </c>
      <c r="B33" s="480" t="s">
        <v>80</v>
      </c>
      <c r="C33" s="478">
        <v>18.899999999999999</v>
      </c>
      <c r="D33" s="479">
        <v>16</v>
      </c>
      <c r="E33" s="478">
        <v>13.7</v>
      </c>
      <c r="F33" s="478">
        <v>12.2</v>
      </c>
      <c r="G33" s="478">
        <v>16.3</v>
      </c>
      <c r="H33" s="478">
        <v>11.5</v>
      </c>
      <c r="I33" s="478">
        <v>11.7</v>
      </c>
      <c r="J33" s="478">
        <v>14.4</v>
      </c>
      <c r="K33" s="478">
        <v>13.2</v>
      </c>
      <c r="L33" s="478">
        <v>11.1</v>
      </c>
      <c r="M33" s="478">
        <v>10.199999999999999</v>
      </c>
      <c r="N33" s="160">
        <f>(L33-C33)/9</f>
        <v>-0.86666666666666659</v>
      </c>
      <c r="P33" s="642">
        <f t="shared" si="4"/>
        <v>7</v>
      </c>
      <c r="R33" s="156">
        <f t="shared" si="3"/>
        <v>0.90000000000000036</v>
      </c>
    </row>
    <row r="34" spans="1:20" x14ac:dyDescent="0.2">
      <c r="A34" s="477" t="s">
        <v>23</v>
      </c>
      <c r="B34" s="480" t="s">
        <v>80</v>
      </c>
      <c r="C34" s="479">
        <v>16</v>
      </c>
      <c r="D34" s="478">
        <v>22.3</v>
      </c>
      <c r="E34" s="478">
        <v>26.5</v>
      </c>
      <c r="F34" s="478">
        <v>23.4</v>
      </c>
      <c r="G34" s="478">
        <v>17.3</v>
      </c>
      <c r="H34" s="478">
        <v>20.2</v>
      </c>
      <c r="I34" s="480" t="s">
        <v>80</v>
      </c>
      <c r="J34" s="480" t="s">
        <v>80</v>
      </c>
      <c r="K34" s="478">
        <v>20.9</v>
      </c>
      <c r="L34" s="478">
        <v>17.7</v>
      </c>
      <c r="M34" s="478">
        <v>14.4</v>
      </c>
      <c r="N34" s="160">
        <f>(L34-C34)/9</f>
        <v>0.1888888888888888</v>
      </c>
      <c r="P34" s="642">
        <f t="shared" si="4"/>
        <v>20</v>
      </c>
      <c r="R34" s="156">
        <f t="shared" si="3"/>
        <v>3.2999999999999989</v>
      </c>
    </row>
    <row r="35" spans="1:20" x14ac:dyDescent="0.2">
      <c r="A35" s="477" t="s">
        <v>87</v>
      </c>
      <c r="B35" s="480" t="s">
        <v>80</v>
      </c>
      <c r="C35" s="480" t="s">
        <v>80</v>
      </c>
      <c r="D35" s="480" t="s">
        <v>80</v>
      </c>
      <c r="E35" s="480" t="s">
        <v>80</v>
      </c>
      <c r="F35" s="480" t="s">
        <v>80</v>
      </c>
      <c r="G35" s="480" t="s">
        <v>80</v>
      </c>
      <c r="H35" s="480" t="s">
        <v>80</v>
      </c>
      <c r="I35" s="480" t="s">
        <v>80</v>
      </c>
      <c r="J35" s="480" t="s">
        <v>80</v>
      </c>
      <c r="K35" s="480" t="s">
        <v>80</v>
      </c>
      <c r="L35" s="480" t="s">
        <v>80</v>
      </c>
      <c r="M35" s="480" t="s">
        <v>80</v>
      </c>
      <c r="N35" s="160"/>
      <c r="P35" s="642"/>
      <c r="R35" s="156"/>
    </row>
    <row r="36" spans="1:20" x14ac:dyDescent="0.2">
      <c r="A36" s="477" t="s">
        <v>34</v>
      </c>
      <c r="B36" s="478">
        <v>16.3</v>
      </c>
      <c r="C36" s="478">
        <v>16.7</v>
      </c>
      <c r="D36" s="478">
        <v>17.100000000000001</v>
      </c>
      <c r="E36" s="478">
        <v>16.8</v>
      </c>
      <c r="F36" s="478">
        <v>13.5</v>
      </c>
      <c r="G36" s="479">
        <v>14</v>
      </c>
      <c r="H36" s="478">
        <v>13.9</v>
      </c>
      <c r="I36" s="478">
        <v>12.7</v>
      </c>
      <c r="J36" s="478">
        <v>11.2</v>
      </c>
      <c r="K36" s="478">
        <v>11.3</v>
      </c>
      <c r="L36" s="478">
        <v>11.8</v>
      </c>
      <c r="M36" s="478">
        <v>10.4</v>
      </c>
      <c r="N36" s="160">
        <f t="shared" si="2"/>
        <v>-0.45</v>
      </c>
      <c r="P36" s="642">
        <f t="shared" si="4"/>
        <v>10</v>
      </c>
      <c r="R36" s="156">
        <f t="shared" si="3"/>
        <v>1.4000000000000004</v>
      </c>
    </row>
    <row r="37" spans="1:20" x14ac:dyDescent="0.2">
      <c r="A37" s="477" t="s">
        <v>6</v>
      </c>
      <c r="B37" s="478">
        <v>19.899999999999999</v>
      </c>
      <c r="C37" s="478">
        <v>17.899999999999999</v>
      </c>
      <c r="D37" s="478">
        <v>19.899999999999999</v>
      </c>
      <c r="E37" s="479">
        <v>19</v>
      </c>
      <c r="F37" s="478">
        <v>16.2</v>
      </c>
      <c r="G37" s="478">
        <v>17.3</v>
      </c>
      <c r="H37" s="478">
        <v>14.9</v>
      </c>
      <c r="I37" s="478">
        <v>14.5</v>
      </c>
      <c r="J37" s="478">
        <v>13.1</v>
      </c>
      <c r="K37" s="478">
        <v>14.1</v>
      </c>
      <c r="L37" s="478">
        <v>15.5</v>
      </c>
      <c r="M37" s="479">
        <v>12</v>
      </c>
      <c r="N37" s="160">
        <f t="shared" si="2"/>
        <v>-0.43999999999999984</v>
      </c>
      <c r="P37" s="642">
        <f t="shared" si="4"/>
        <v>16</v>
      </c>
      <c r="R37" s="156">
        <f t="shared" si="3"/>
        <v>3.5</v>
      </c>
    </row>
    <row r="38" spans="1:20" x14ac:dyDescent="0.2">
      <c r="A38" s="477" t="s">
        <v>37</v>
      </c>
      <c r="B38" s="478">
        <v>33.5</v>
      </c>
      <c r="C38" s="479">
        <v>30</v>
      </c>
      <c r="D38" s="478">
        <v>30.5</v>
      </c>
      <c r="E38" s="478">
        <v>27.6</v>
      </c>
      <c r="F38" s="479">
        <v>27</v>
      </c>
      <c r="G38" s="478">
        <v>25.5</v>
      </c>
      <c r="H38" s="478">
        <v>26.1</v>
      </c>
      <c r="I38" s="478">
        <v>23.8</v>
      </c>
      <c r="J38" s="478">
        <v>23.3</v>
      </c>
      <c r="K38" s="478">
        <v>24.1</v>
      </c>
      <c r="L38" s="478">
        <v>24.3</v>
      </c>
      <c r="M38" s="478">
        <v>19.3</v>
      </c>
      <c r="N38" s="160">
        <f t="shared" si="2"/>
        <v>-0.91999999999999993</v>
      </c>
      <c r="P38" s="642">
        <f t="shared" si="4"/>
        <v>26</v>
      </c>
      <c r="R38" s="156">
        <f t="shared" si="3"/>
        <v>5</v>
      </c>
    </row>
    <row r="39" spans="1:20" x14ac:dyDescent="0.2">
      <c r="A39" s="477" t="s">
        <v>38</v>
      </c>
      <c r="B39" s="478">
        <v>10.7</v>
      </c>
      <c r="C39" s="478">
        <v>10.8</v>
      </c>
      <c r="D39" s="478">
        <v>8.8000000000000007</v>
      </c>
      <c r="E39" s="478">
        <v>10.7</v>
      </c>
      <c r="F39" s="478">
        <v>9.1999999999999993</v>
      </c>
      <c r="G39" s="478">
        <v>5.5</v>
      </c>
      <c r="H39" s="479">
        <v>10</v>
      </c>
      <c r="I39" s="478">
        <v>10.3</v>
      </c>
      <c r="J39" s="478">
        <v>10.1</v>
      </c>
      <c r="K39" s="479">
        <v>12</v>
      </c>
      <c r="L39" s="478">
        <v>10.8</v>
      </c>
      <c r="M39" s="478">
        <v>9.1</v>
      </c>
      <c r="N39" s="160">
        <f t="shared" si="2"/>
        <v>1.0000000000000142E-2</v>
      </c>
      <c r="P39" s="642">
        <f t="shared" si="4"/>
        <v>6</v>
      </c>
      <c r="R39" s="156">
        <f t="shared" si="3"/>
        <v>1.7000000000000011</v>
      </c>
    </row>
    <row r="40" spans="1:20" x14ac:dyDescent="0.2">
      <c r="A40" s="477" t="s">
        <v>88</v>
      </c>
      <c r="B40" s="480" t="s">
        <v>80</v>
      </c>
      <c r="C40" s="479">
        <v>19</v>
      </c>
      <c r="D40" s="478">
        <v>19.100000000000001</v>
      </c>
      <c r="E40" s="478">
        <v>19.5</v>
      </c>
      <c r="F40" s="478">
        <v>19.399999999999999</v>
      </c>
      <c r="G40" s="478">
        <v>15.5</v>
      </c>
      <c r="H40" s="478">
        <v>13.9</v>
      </c>
      <c r="I40" s="478">
        <v>17.100000000000001</v>
      </c>
      <c r="J40" s="478">
        <v>17.2</v>
      </c>
      <c r="K40" s="478">
        <v>20.399999999999999</v>
      </c>
      <c r="L40" s="479">
        <v>20</v>
      </c>
      <c r="M40" s="478">
        <v>16.399999999999999</v>
      </c>
      <c r="N40" s="160">
        <f>(L40-C40)/10</f>
        <v>0.1</v>
      </c>
      <c r="P40" s="642">
        <f t="shared" si="4"/>
        <v>23</v>
      </c>
      <c r="R40" s="156">
        <f t="shared" si="3"/>
        <v>3.6000000000000014</v>
      </c>
    </row>
    <row r="41" spans="1:20" x14ac:dyDescent="0.2">
      <c r="A41" s="477" t="s">
        <v>40</v>
      </c>
      <c r="B41" s="478">
        <v>23.9</v>
      </c>
      <c r="C41" s="478">
        <v>18.7</v>
      </c>
      <c r="D41" s="478">
        <v>21.8</v>
      </c>
      <c r="E41" s="478">
        <v>24.1</v>
      </c>
      <c r="F41" s="478">
        <v>20.399999999999999</v>
      </c>
      <c r="G41" s="478">
        <v>20.100000000000001</v>
      </c>
      <c r="H41" s="478">
        <v>17.5</v>
      </c>
      <c r="I41" s="478">
        <v>21.6</v>
      </c>
      <c r="J41" s="478">
        <v>21.6</v>
      </c>
      <c r="K41" s="478">
        <v>19.7</v>
      </c>
      <c r="L41" s="478">
        <v>18.3</v>
      </c>
      <c r="M41" s="478">
        <v>15.3</v>
      </c>
      <c r="N41" s="160">
        <f t="shared" si="2"/>
        <v>-0.55999999999999983</v>
      </c>
      <c r="P41" s="642">
        <f t="shared" si="4"/>
        <v>21</v>
      </c>
      <c r="R41" s="156">
        <f t="shared" si="3"/>
        <v>3</v>
      </c>
      <c r="S41" s="156"/>
      <c r="T41" s="156"/>
    </row>
    <row r="42" spans="1:20" x14ac:dyDescent="0.2">
      <c r="A42" s="481" t="s">
        <v>89</v>
      </c>
      <c r="B42" s="482">
        <v>25.1</v>
      </c>
      <c r="C42" s="482">
        <v>27.2</v>
      </c>
      <c r="D42" s="482">
        <v>22.8</v>
      </c>
      <c r="E42" s="482">
        <v>26.7</v>
      </c>
      <c r="F42" s="482">
        <v>22.7</v>
      </c>
      <c r="G42" s="481" t="s">
        <v>80</v>
      </c>
      <c r="H42" s="483">
        <v>18</v>
      </c>
      <c r="I42" s="483">
        <v>19</v>
      </c>
      <c r="J42" s="482">
        <v>14.7</v>
      </c>
      <c r="K42" s="482">
        <v>17.5</v>
      </c>
      <c r="L42" s="482">
        <v>16.899999999999999</v>
      </c>
      <c r="M42" s="482">
        <v>13.8</v>
      </c>
      <c r="N42" s="160">
        <f>(L42-B42)/10</f>
        <v>-0.82000000000000028</v>
      </c>
      <c r="P42" s="642">
        <f t="shared" si="4"/>
        <v>19</v>
      </c>
      <c r="R42" s="156">
        <f t="shared" si="3"/>
        <v>3.0999999999999979</v>
      </c>
      <c r="S42" s="156"/>
      <c r="T42" s="156"/>
    </row>
    <row r="43" spans="1:20" x14ac:dyDescent="0.2">
      <c r="A43" s="477" t="s">
        <v>18</v>
      </c>
      <c r="B43" s="478">
        <v>8.4</v>
      </c>
      <c r="C43" s="478">
        <v>7.6</v>
      </c>
      <c r="D43" s="478">
        <v>8.4</v>
      </c>
      <c r="E43" s="478">
        <v>7.5</v>
      </c>
      <c r="F43" s="479">
        <v>7</v>
      </c>
      <c r="G43" s="478">
        <v>6.7</v>
      </c>
      <c r="H43" s="478">
        <v>8.4</v>
      </c>
      <c r="I43" s="479">
        <v>6</v>
      </c>
      <c r="J43" s="478">
        <v>5.7</v>
      </c>
      <c r="K43" s="478">
        <v>4.9000000000000004</v>
      </c>
      <c r="L43" s="478">
        <v>6.4</v>
      </c>
      <c r="M43" s="478">
        <v>5.0999999999999996</v>
      </c>
      <c r="N43" s="160">
        <f t="shared" si="2"/>
        <v>-0.2</v>
      </c>
      <c r="P43" s="643">
        <f t="shared" si="4"/>
        <v>3</v>
      </c>
      <c r="R43" s="156">
        <f t="shared" si="3"/>
        <v>1.3000000000000007</v>
      </c>
    </row>
    <row r="44" spans="1:20" x14ac:dyDescent="0.2">
      <c r="A44" s="477" t="s">
        <v>42</v>
      </c>
      <c r="B44" s="478">
        <v>9.1999999999999993</v>
      </c>
      <c r="C44" s="478">
        <v>7.2</v>
      </c>
      <c r="D44" s="478">
        <v>7.4</v>
      </c>
      <c r="E44" s="478">
        <v>7.8</v>
      </c>
      <c r="F44" s="479">
        <v>6</v>
      </c>
      <c r="G44" s="478">
        <v>5.2</v>
      </c>
      <c r="H44" s="478">
        <v>7.4</v>
      </c>
      <c r="I44" s="478">
        <v>6.1</v>
      </c>
      <c r="J44" s="478">
        <v>5.6</v>
      </c>
      <c r="K44" s="478">
        <v>5.4</v>
      </c>
      <c r="L44" s="478">
        <v>6.2</v>
      </c>
      <c r="M44" s="487">
        <v>5.8</v>
      </c>
      <c r="N44" s="160">
        <f t="shared" si="2"/>
        <v>-0.29999999999999993</v>
      </c>
      <c r="P44" s="642">
        <f t="shared" si="4"/>
        <v>1</v>
      </c>
      <c r="R44" s="156">
        <f t="shared" si="3"/>
        <v>0.40000000000000036</v>
      </c>
    </row>
    <row r="45" spans="1:20" x14ac:dyDescent="0.2">
      <c r="A45" s="295" t="s">
        <v>433</v>
      </c>
      <c r="B45" s="452">
        <f>AVERAGE(B18:B44)</f>
        <v>18.8</v>
      </c>
      <c r="C45" s="452">
        <f t="shared" ref="C45:N45" si="5">AVERAGE(C18:C44)</f>
        <v>17.241666666666664</v>
      </c>
      <c r="D45" s="452">
        <f t="shared" si="5"/>
        <v>17.718181818181819</v>
      </c>
      <c r="E45" s="452">
        <f t="shared" si="5"/>
        <v>18.99545454545455</v>
      </c>
      <c r="F45" s="452">
        <f t="shared" si="5"/>
        <v>16.84782608695652</v>
      </c>
      <c r="G45" s="452">
        <f t="shared" si="5"/>
        <v>15.004000000000001</v>
      </c>
      <c r="H45" s="452">
        <f t="shared" si="5"/>
        <v>15.035999999999996</v>
      </c>
      <c r="I45" s="452">
        <f t="shared" si="5"/>
        <v>14.756000000000004</v>
      </c>
      <c r="J45" s="452">
        <f t="shared" si="5"/>
        <v>13.748000000000001</v>
      </c>
      <c r="K45" s="452">
        <f t="shared" si="5"/>
        <v>14.096153846153841</v>
      </c>
      <c r="L45" s="452">
        <f t="shared" si="5"/>
        <v>13.942307692307692</v>
      </c>
      <c r="M45" s="452">
        <f t="shared" si="5"/>
        <v>12.130769230769232</v>
      </c>
      <c r="N45" s="454">
        <f t="shared" si="5"/>
        <v>-0.47021367521367519</v>
      </c>
    </row>
    <row r="46" spans="1:20" x14ac:dyDescent="0.2">
      <c r="A46" s="301" t="s">
        <v>435</v>
      </c>
      <c r="B46" s="453">
        <f>STDEV(B18:B44)</f>
        <v>8.8943177865921168</v>
      </c>
      <c r="C46" s="453">
        <f t="shared" ref="C46:M46" si="6">STDEV(C18:C44)</f>
        <v>6.1827190210095848</v>
      </c>
      <c r="D46" s="453">
        <f t="shared" si="6"/>
        <v>6.8250683836543722</v>
      </c>
      <c r="E46" s="453">
        <f t="shared" si="6"/>
        <v>8.0376777783924513</v>
      </c>
      <c r="F46" s="453">
        <f t="shared" si="6"/>
        <v>6.3779356567079599</v>
      </c>
      <c r="G46" s="453">
        <f t="shared" si="6"/>
        <v>5.7047115030764974</v>
      </c>
      <c r="H46" s="453">
        <f t="shared" si="6"/>
        <v>5.0057367090169835</v>
      </c>
      <c r="I46" s="453">
        <f t="shared" si="6"/>
        <v>5.4317032319521967</v>
      </c>
      <c r="J46" s="453">
        <f t="shared" si="6"/>
        <v>4.9809738003727704</v>
      </c>
      <c r="K46" s="453">
        <f t="shared" si="6"/>
        <v>5.4644656294449101</v>
      </c>
      <c r="L46" s="453">
        <f t="shared" si="6"/>
        <v>4.8037629481000064</v>
      </c>
      <c r="M46" s="453">
        <f t="shared" si="6"/>
        <v>3.7914397508882294</v>
      </c>
      <c r="N46" s="462">
        <f t="shared" ref="N46" si="7">STDEV(N18:N44)</f>
        <v>0.50216607544858483</v>
      </c>
    </row>
    <row r="47" spans="1:20" x14ac:dyDescent="0.2">
      <c r="A47" s="301" t="s">
        <v>436</v>
      </c>
      <c r="B47" s="453">
        <f>B45-3*B46</f>
        <v>-7.8829533597763479</v>
      </c>
      <c r="C47" s="453">
        <f t="shared" ref="C47:N47" si="8">C45-3*C46</f>
        <v>-1.30649039636209</v>
      </c>
      <c r="D47" s="453">
        <f t="shared" si="8"/>
        <v>-2.7570233327812979</v>
      </c>
      <c r="E47" s="453">
        <f t="shared" si="8"/>
        <v>-5.1175787897228062</v>
      </c>
      <c r="F47" s="453">
        <f t="shared" si="8"/>
        <v>-2.2859808831673583</v>
      </c>
      <c r="G47" s="453">
        <f t="shared" si="8"/>
        <v>-2.1101345092294927</v>
      </c>
      <c r="H47" s="453">
        <f t="shared" si="8"/>
        <v>1.878987294904455E-2</v>
      </c>
      <c r="I47" s="453">
        <f t="shared" si="8"/>
        <v>-1.5391096958565846</v>
      </c>
      <c r="J47" s="453">
        <f t="shared" si="8"/>
        <v>-1.1949214011183109</v>
      </c>
      <c r="K47" s="453">
        <f t="shared" si="8"/>
        <v>-2.2972430421808898</v>
      </c>
      <c r="L47" s="453">
        <f t="shared" si="8"/>
        <v>-0.46898115199232748</v>
      </c>
      <c r="M47" s="453">
        <f t="shared" si="8"/>
        <v>0.75644997810454484</v>
      </c>
      <c r="N47" s="462">
        <f t="shared" si="8"/>
        <v>-1.9767119015594297</v>
      </c>
    </row>
    <row r="48" spans="1:20" x14ac:dyDescent="0.2">
      <c r="A48" s="301" t="s">
        <v>437</v>
      </c>
      <c r="B48" s="453">
        <f>B45+3*B46</f>
        <v>45.482953359776346</v>
      </c>
      <c r="C48" s="453">
        <f t="shared" ref="C48:M48" si="9">C45+3*C46</f>
        <v>35.789823729695414</v>
      </c>
      <c r="D48" s="453">
        <f t="shared" si="9"/>
        <v>38.193386969144939</v>
      </c>
      <c r="E48" s="453">
        <f t="shared" si="9"/>
        <v>43.108487880631905</v>
      </c>
      <c r="F48" s="453">
        <f t="shared" si="9"/>
        <v>35.981633057080401</v>
      </c>
      <c r="G48" s="453">
        <f t="shared" si="9"/>
        <v>32.118134509229492</v>
      </c>
      <c r="H48" s="453">
        <f t="shared" si="9"/>
        <v>30.053210127050946</v>
      </c>
      <c r="I48" s="453">
        <f t="shared" si="9"/>
        <v>31.051109695856592</v>
      </c>
      <c r="J48" s="453">
        <f t="shared" si="9"/>
        <v>28.690921401118313</v>
      </c>
      <c r="K48" s="453">
        <f t="shared" si="9"/>
        <v>30.489550734488574</v>
      </c>
      <c r="L48" s="453">
        <f t="shared" si="9"/>
        <v>28.353596536607711</v>
      </c>
      <c r="M48" s="453">
        <f t="shared" si="9"/>
        <v>23.505088483433919</v>
      </c>
      <c r="N48" s="462">
        <f t="shared" ref="N48" si="10">N45+3*N46</f>
        <v>1.0362845511320793</v>
      </c>
    </row>
    <row r="49" spans="1:14" x14ac:dyDescent="0.2">
      <c r="A49" s="412" t="s">
        <v>451</v>
      </c>
      <c r="B49" s="453">
        <f>MAX(B18:B44)</f>
        <v>41.5</v>
      </c>
      <c r="C49" s="453">
        <f t="shared" ref="C49:M49" si="11">MAX(C18:C44)</f>
        <v>30</v>
      </c>
      <c r="D49" s="453">
        <f t="shared" si="11"/>
        <v>31.1</v>
      </c>
      <c r="E49" s="453">
        <f t="shared" si="11"/>
        <v>41.3</v>
      </c>
      <c r="F49" s="453">
        <f t="shared" si="11"/>
        <v>29.3</v>
      </c>
      <c r="G49" s="453">
        <f t="shared" si="11"/>
        <v>26.3</v>
      </c>
      <c r="H49" s="453">
        <f t="shared" si="11"/>
        <v>26.1</v>
      </c>
      <c r="I49" s="453">
        <f t="shared" si="11"/>
        <v>25</v>
      </c>
      <c r="J49" s="453">
        <f t="shared" si="11"/>
        <v>23.3</v>
      </c>
      <c r="K49" s="453">
        <f t="shared" si="11"/>
        <v>24.1</v>
      </c>
      <c r="L49" s="453">
        <f t="shared" si="11"/>
        <v>24.3</v>
      </c>
      <c r="M49" s="453">
        <f t="shared" si="11"/>
        <v>19.600000000000001</v>
      </c>
      <c r="N49" s="462"/>
    </row>
    <row r="52" spans="1:14" x14ac:dyDescent="0.2">
      <c r="A52" s="152"/>
      <c r="B52" s="95" t="s">
        <v>470</v>
      </c>
      <c r="C52" s="95" t="s">
        <v>402</v>
      </c>
      <c r="E52" s="149" t="s">
        <v>404</v>
      </c>
    </row>
    <row r="53" spans="1:14" ht="12" thickBot="1" x14ac:dyDescent="0.25">
      <c r="A53" s="488" t="s">
        <v>8</v>
      </c>
      <c r="B53" s="478">
        <v>18.600000000000001</v>
      </c>
      <c r="C53" s="99">
        <v>-0.58000000000000007</v>
      </c>
    </row>
    <row r="54" spans="1:14" x14ac:dyDescent="0.2">
      <c r="A54" s="488" t="s">
        <v>83</v>
      </c>
      <c r="B54" s="478">
        <v>19.3</v>
      </c>
      <c r="C54" s="99">
        <v>1.9999999999999928E-2</v>
      </c>
      <c r="E54" s="352" t="s">
        <v>405</v>
      </c>
      <c r="F54" s="352"/>
    </row>
    <row r="55" spans="1:14" x14ac:dyDescent="0.2">
      <c r="A55" s="488" t="s">
        <v>16</v>
      </c>
      <c r="B55" s="478">
        <v>10.8</v>
      </c>
      <c r="C55" s="99">
        <v>0.11999999999999993</v>
      </c>
      <c r="E55" s="353" t="s">
        <v>406</v>
      </c>
      <c r="F55" s="353">
        <v>0.64872640341033438</v>
      </c>
    </row>
    <row r="56" spans="1:14" x14ac:dyDescent="0.2">
      <c r="A56" s="488" t="s">
        <v>84</v>
      </c>
      <c r="B56" s="478">
        <v>16.100000000000001</v>
      </c>
      <c r="C56" s="99">
        <v>-0.30000000000000016</v>
      </c>
      <c r="E56" s="353" t="s">
        <v>407</v>
      </c>
      <c r="F56" s="353">
        <v>0.42084594648170787</v>
      </c>
    </row>
    <row r="57" spans="1:14" x14ac:dyDescent="0.2">
      <c r="A57" s="488" t="s">
        <v>17</v>
      </c>
      <c r="B57" s="478">
        <v>5.4</v>
      </c>
      <c r="C57" s="99">
        <v>8.9999999999999941E-2</v>
      </c>
      <c r="E57" s="353" t="s">
        <v>408</v>
      </c>
      <c r="F57" s="353">
        <v>0.39566533545917343</v>
      </c>
    </row>
    <row r="58" spans="1:14" x14ac:dyDescent="0.2">
      <c r="A58" s="488" t="s">
        <v>25</v>
      </c>
      <c r="B58" s="478">
        <v>11.1</v>
      </c>
      <c r="C58" s="99">
        <v>-0.25555555555555542</v>
      </c>
      <c r="E58" s="353" t="s">
        <v>409</v>
      </c>
      <c r="F58" s="353">
        <v>0.2927947816732826</v>
      </c>
    </row>
    <row r="59" spans="1:14" ht="12" thickBot="1" x14ac:dyDescent="0.25">
      <c r="A59" s="488" t="s">
        <v>22</v>
      </c>
      <c r="B59" s="479">
        <v>24.3</v>
      </c>
      <c r="C59" s="99">
        <v>-1.0900000000000001</v>
      </c>
      <c r="E59" s="354" t="s">
        <v>410</v>
      </c>
      <c r="F59" s="354">
        <v>25</v>
      </c>
    </row>
    <row r="60" spans="1:14" x14ac:dyDescent="0.2">
      <c r="A60" s="488" t="s">
        <v>41</v>
      </c>
      <c r="B60" s="478">
        <v>14.2</v>
      </c>
      <c r="C60" s="99">
        <v>-0.25</v>
      </c>
    </row>
    <row r="61" spans="1:14" ht="12" thickBot="1" x14ac:dyDescent="0.25">
      <c r="A61" s="488" t="s">
        <v>19</v>
      </c>
      <c r="B61" s="478">
        <v>15.5</v>
      </c>
      <c r="C61" s="99">
        <v>-0.38000000000000006</v>
      </c>
      <c r="E61" s="149" t="s">
        <v>411</v>
      </c>
    </row>
    <row r="62" spans="1:14" x14ac:dyDescent="0.2">
      <c r="A62" s="488" t="s">
        <v>85</v>
      </c>
      <c r="B62" s="478">
        <v>21.9</v>
      </c>
      <c r="C62" s="99">
        <v>-0.31999999999999956</v>
      </c>
      <c r="E62" s="355"/>
      <c r="F62" s="355" t="s">
        <v>415</v>
      </c>
      <c r="G62" s="355" t="s">
        <v>416</v>
      </c>
      <c r="H62" s="355" t="s">
        <v>417</v>
      </c>
      <c r="I62" s="355" t="s">
        <v>418</v>
      </c>
      <c r="J62" s="355" t="s">
        <v>419</v>
      </c>
    </row>
    <row r="63" spans="1:14" x14ac:dyDescent="0.2">
      <c r="A63" s="488" t="s">
        <v>27</v>
      </c>
      <c r="B63" s="478">
        <v>25.1</v>
      </c>
      <c r="C63" s="99">
        <v>-0.91000000000000014</v>
      </c>
      <c r="E63" s="353" t="s">
        <v>412</v>
      </c>
      <c r="F63" s="353">
        <v>1</v>
      </c>
      <c r="G63" s="353">
        <v>1.4327933219972711</v>
      </c>
      <c r="H63" s="353">
        <v>1.4327933219972711</v>
      </c>
      <c r="I63" s="353">
        <v>16.713095091500662</v>
      </c>
      <c r="J63" s="353">
        <v>4.5184220313113896E-4</v>
      </c>
    </row>
    <row r="64" spans="1:14" x14ac:dyDescent="0.2">
      <c r="A64" s="488" t="s">
        <v>86</v>
      </c>
      <c r="B64" s="478">
        <v>21.5</v>
      </c>
      <c r="C64" s="99">
        <v>-0.92222222222222228</v>
      </c>
      <c r="E64" s="353" t="s">
        <v>413</v>
      </c>
      <c r="F64" s="353">
        <v>23</v>
      </c>
      <c r="G64" s="353">
        <v>1.9717620360274204</v>
      </c>
      <c r="H64" s="353">
        <v>8.5728784175105238E-2</v>
      </c>
      <c r="I64" s="353"/>
      <c r="J64" s="353"/>
    </row>
    <row r="65" spans="1:13" ht="12" thickBot="1" x14ac:dyDescent="0.25">
      <c r="A65" s="488" t="s">
        <v>30</v>
      </c>
      <c r="B65" s="478">
        <v>19.399999999999999</v>
      </c>
      <c r="C65" s="99">
        <v>-0.32999999999999974</v>
      </c>
      <c r="E65" s="354" t="s">
        <v>0</v>
      </c>
      <c r="F65" s="354">
        <v>24</v>
      </c>
      <c r="G65" s="354">
        <v>3.4045553580246914</v>
      </c>
      <c r="H65" s="354"/>
      <c r="I65" s="354"/>
      <c r="J65" s="354"/>
    </row>
    <row r="66" spans="1:13" ht="12" thickBot="1" x14ac:dyDescent="0.25">
      <c r="A66" s="488" t="s">
        <v>31</v>
      </c>
      <c r="B66" s="478">
        <v>12.1</v>
      </c>
      <c r="C66" s="99">
        <v>-0.72</v>
      </c>
    </row>
    <row r="67" spans="1:13" x14ac:dyDescent="0.2">
      <c r="A67" s="488" t="s">
        <v>32</v>
      </c>
      <c r="B67" s="478">
        <v>18.899999999999999</v>
      </c>
      <c r="C67" s="99">
        <v>-0.86666666666666659</v>
      </c>
      <c r="E67" s="355"/>
      <c r="F67" s="355" t="s">
        <v>420</v>
      </c>
      <c r="G67" s="355" t="s">
        <v>409</v>
      </c>
      <c r="H67" s="355" t="s">
        <v>421</v>
      </c>
      <c r="I67" s="355" t="s">
        <v>422</v>
      </c>
      <c r="J67" s="355" t="s">
        <v>423</v>
      </c>
      <c r="K67" s="355" t="s">
        <v>424</v>
      </c>
      <c r="L67" s="355" t="s">
        <v>425</v>
      </c>
      <c r="M67" s="355" t="s">
        <v>426</v>
      </c>
    </row>
    <row r="68" spans="1:13" x14ac:dyDescent="0.2">
      <c r="A68" s="518" t="s">
        <v>23</v>
      </c>
      <c r="B68" s="520">
        <v>16</v>
      </c>
      <c r="C68" s="519">
        <v>0.1888888888888888</v>
      </c>
      <c r="E68" s="353" t="s">
        <v>414</v>
      </c>
      <c r="F68" s="353">
        <v>0.25970094320888881</v>
      </c>
      <c r="G68" s="353">
        <v>0.17245230531137873</v>
      </c>
      <c r="H68" s="353">
        <v>1.5059290900169442</v>
      </c>
      <c r="I68" s="353">
        <v>0.14569692106976981</v>
      </c>
      <c r="J68" s="353">
        <v>-9.7043830607804193E-2</v>
      </c>
      <c r="K68" s="353">
        <v>0.61644571702558182</v>
      </c>
      <c r="L68" s="353">
        <v>-9.7043830607804193E-2</v>
      </c>
      <c r="M68" s="353">
        <v>0.61644571702558182</v>
      </c>
    </row>
    <row r="69" spans="1:13" ht="12" thickBot="1" x14ac:dyDescent="0.25">
      <c r="A69" s="304" t="s">
        <v>34</v>
      </c>
      <c r="B69" s="81">
        <v>16.3</v>
      </c>
      <c r="C69" s="99">
        <v>-0.45</v>
      </c>
      <c r="E69" s="354" t="s">
        <v>470</v>
      </c>
      <c r="F69" s="354">
        <v>-3.8005683484130616E-2</v>
      </c>
      <c r="G69" s="354">
        <v>9.2965135170725126E-3</v>
      </c>
      <c r="H69" s="354">
        <v>-4.0881652475775319</v>
      </c>
      <c r="I69" s="354">
        <v>4.5184220313113896E-4</v>
      </c>
      <c r="J69" s="354">
        <v>-5.7236986921586228E-2</v>
      </c>
      <c r="K69" s="354">
        <v>-1.8774380046675004E-2</v>
      </c>
      <c r="L69" s="354">
        <v>-5.7236986921586228E-2</v>
      </c>
      <c r="M69" s="354">
        <v>-1.8774380046675004E-2</v>
      </c>
    </row>
    <row r="70" spans="1:13" x14ac:dyDescent="0.2">
      <c r="A70" s="304" t="s">
        <v>6</v>
      </c>
      <c r="B70" s="521">
        <v>19.899999999999999</v>
      </c>
      <c r="C70" s="99">
        <v>-0.43999999999999984</v>
      </c>
    </row>
    <row r="71" spans="1:13" x14ac:dyDescent="0.2">
      <c r="A71" s="304" t="s">
        <v>37</v>
      </c>
      <c r="B71" s="81">
        <v>33.5</v>
      </c>
      <c r="C71" s="99">
        <v>-0.91999999999999993</v>
      </c>
    </row>
    <row r="72" spans="1:13" x14ac:dyDescent="0.2">
      <c r="A72" s="304" t="s">
        <v>38</v>
      </c>
      <c r="B72" s="521">
        <v>10.7</v>
      </c>
      <c r="C72" s="99">
        <v>1.0000000000000142E-2</v>
      </c>
    </row>
    <row r="73" spans="1:13" x14ac:dyDescent="0.2">
      <c r="A73" s="304" t="s">
        <v>88</v>
      </c>
      <c r="B73" s="521">
        <v>19</v>
      </c>
      <c r="C73" s="99">
        <v>0.1</v>
      </c>
    </row>
    <row r="74" spans="1:13" x14ac:dyDescent="0.2">
      <c r="A74" s="304" t="s">
        <v>40</v>
      </c>
      <c r="B74" s="305">
        <v>23.9</v>
      </c>
      <c r="C74" s="99">
        <v>-0.55999999999999983</v>
      </c>
      <c r="E74" s="356" t="s">
        <v>402</v>
      </c>
      <c r="F74" s="356" t="s">
        <v>462</v>
      </c>
      <c r="G74" s="356" t="s">
        <v>429</v>
      </c>
      <c r="H74" s="356" t="s">
        <v>434</v>
      </c>
    </row>
    <row r="75" spans="1:13" x14ac:dyDescent="0.2">
      <c r="A75" s="304" t="s">
        <v>89</v>
      </c>
      <c r="B75" s="81">
        <v>25.1</v>
      </c>
      <c r="C75" s="99">
        <v>-0.82000000000000028</v>
      </c>
      <c r="E75" s="356" t="s">
        <v>152</v>
      </c>
      <c r="F75" s="433">
        <f>$F$68+$F$69*B42</f>
        <v>-0.69424171224278974</v>
      </c>
      <c r="G75" s="433">
        <f>$F$68+$F$69*L42</f>
        <v>-0.38259510767291849</v>
      </c>
      <c r="H75" s="391">
        <f>L42+11*G75</f>
        <v>12.691453815597896</v>
      </c>
    </row>
    <row r="76" spans="1:13" x14ac:dyDescent="0.2">
      <c r="A76" s="404" t="s">
        <v>18</v>
      </c>
      <c r="B76" s="81">
        <v>8.4</v>
      </c>
      <c r="C76" s="413">
        <v>-0.2</v>
      </c>
    </row>
    <row r="77" spans="1:13" x14ac:dyDescent="0.2">
      <c r="A77" s="404" t="s">
        <v>42</v>
      </c>
      <c r="B77" s="404">
        <v>9.1999999999999993</v>
      </c>
      <c r="C77" s="413">
        <v>-0.29999999999999993</v>
      </c>
    </row>
    <row r="78" spans="1:13" x14ac:dyDescent="0.2">
      <c r="B78" s="156"/>
    </row>
  </sheetData>
  <mergeCells count="2">
    <mergeCell ref="G8:Q8"/>
    <mergeCell ref="G9:Q9"/>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63"/>
  <sheetViews>
    <sheetView showGridLines="0" zoomScale="108" zoomScaleNormal="108" workbookViewId="0">
      <selection activeCell="Y3" sqref="Y3"/>
    </sheetView>
  </sheetViews>
  <sheetFormatPr defaultColWidth="8.85546875" defaultRowHeight="11.25" x14ac:dyDescent="0.2"/>
  <cols>
    <col min="1" max="1" width="14" style="84" customWidth="1"/>
    <col min="2" max="17" width="5" style="84" customWidth="1"/>
    <col min="18" max="18" width="7.42578125" style="84" customWidth="1"/>
    <col min="19" max="21" width="5" style="84" customWidth="1"/>
    <col min="22" max="22" width="7.5703125" style="84" customWidth="1"/>
    <col min="23" max="24" width="5" style="84" customWidth="1"/>
    <col min="25" max="31" width="5.140625" style="84" customWidth="1"/>
    <col min="32" max="32" width="9" style="84" bestFit="1" customWidth="1"/>
    <col min="33" max="33" width="6.42578125" style="84" customWidth="1"/>
    <col min="34" max="34" width="5" style="84" customWidth="1"/>
    <col min="35" max="36" width="8.85546875" style="84"/>
    <col min="37" max="37" width="11.85546875" style="84" customWidth="1"/>
    <col min="38" max="38" width="9.42578125" style="84" bestFit="1" customWidth="1"/>
    <col min="39" max="16384" width="8.85546875" style="84"/>
  </cols>
  <sheetData>
    <row r="1" spans="1:31" x14ac:dyDescent="0.2">
      <c r="A1" s="83" t="s">
        <v>289</v>
      </c>
    </row>
    <row r="3" spans="1:31" x14ac:dyDescent="0.2">
      <c r="A3" s="83" t="s">
        <v>46</v>
      </c>
      <c r="B3" s="85">
        <v>44425.604618055557</v>
      </c>
    </row>
    <row r="4" spans="1:31" x14ac:dyDescent="0.2">
      <c r="A4" s="83" t="s">
        <v>47</v>
      </c>
      <c r="B4" s="85">
        <v>44455.422187430551</v>
      </c>
    </row>
    <row r="5" spans="1:31" x14ac:dyDescent="0.2">
      <c r="A5" s="83" t="s">
        <v>48</v>
      </c>
      <c r="B5" s="83" t="s">
        <v>284</v>
      </c>
    </row>
    <row r="7" spans="1:31" x14ac:dyDescent="0.2">
      <c r="A7" s="83" t="s">
        <v>53</v>
      </c>
      <c r="B7" s="83" t="s">
        <v>290</v>
      </c>
    </row>
    <row r="8" spans="1:31" x14ac:dyDescent="0.2">
      <c r="A8" s="83" t="s">
        <v>285</v>
      </c>
      <c r="B8" s="83" t="s">
        <v>291</v>
      </c>
    </row>
    <row r="9" spans="1:31" x14ac:dyDescent="0.2">
      <c r="A9" s="83" t="s">
        <v>292</v>
      </c>
      <c r="B9" s="83" t="s">
        <v>293</v>
      </c>
    </row>
    <row r="11" spans="1:31" x14ac:dyDescent="0.2">
      <c r="A11" s="207" t="s">
        <v>55</v>
      </c>
      <c r="B11" s="207" t="s">
        <v>369</v>
      </c>
      <c r="C11" s="207" t="s">
        <v>370</v>
      </c>
      <c r="D11" s="207" t="s">
        <v>56</v>
      </c>
      <c r="E11" s="207" t="s">
        <v>57</v>
      </c>
      <c r="F11" s="207" t="s">
        <v>58</v>
      </c>
      <c r="G11" s="207" t="s">
        <v>59</v>
      </c>
      <c r="H11" s="207" t="s">
        <v>60</v>
      </c>
      <c r="I11" s="207" t="s">
        <v>61</v>
      </c>
      <c r="J11" s="207" t="s">
        <v>62</v>
      </c>
      <c r="K11" s="207" t="s">
        <v>63</v>
      </c>
      <c r="L11" s="207" t="s">
        <v>64</v>
      </c>
      <c r="M11" s="207" t="s">
        <v>65</v>
      </c>
      <c r="N11" s="207" t="s">
        <v>66</v>
      </c>
      <c r="O11" s="207" t="s">
        <v>67</v>
      </c>
      <c r="P11" s="207" t="s">
        <v>68</v>
      </c>
      <c r="Q11" s="207" t="s">
        <v>69</v>
      </c>
      <c r="R11" s="207" t="s">
        <v>70</v>
      </c>
      <c r="S11" s="207" t="s">
        <v>71</v>
      </c>
      <c r="T11" s="207" t="s">
        <v>72</v>
      </c>
      <c r="U11" s="207" t="s">
        <v>73</v>
      </c>
      <c r="V11" s="207" t="s">
        <v>74</v>
      </c>
      <c r="W11" s="207" t="s">
        <v>75</v>
      </c>
      <c r="X11" s="207" t="s">
        <v>76</v>
      </c>
      <c r="Y11" s="207" t="s">
        <v>77</v>
      </c>
      <c r="Z11" s="207" t="s">
        <v>20</v>
      </c>
      <c r="AA11" s="207" t="s">
        <v>9</v>
      </c>
      <c r="AB11" s="207" t="s">
        <v>4</v>
      </c>
      <c r="AC11" s="207" t="s">
        <v>7</v>
      </c>
      <c r="AD11" s="207" t="s">
        <v>12</v>
      </c>
      <c r="AE11" s="207" t="s">
        <v>5</v>
      </c>
    </row>
    <row r="12" spans="1:31" x14ac:dyDescent="0.2">
      <c r="A12" s="207" t="s">
        <v>79</v>
      </c>
      <c r="B12" s="534">
        <v>4659.7206900000001</v>
      </c>
      <c r="C12" s="534">
        <v>4463.7838300000003</v>
      </c>
      <c r="D12" s="535">
        <v>4340.3383000000003</v>
      </c>
      <c r="E12" s="534">
        <v>4257.1347400000004</v>
      </c>
      <c r="F12" s="534">
        <v>4233.7899500000003</v>
      </c>
      <c r="G12" s="534">
        <v>4255.8102799999997</v>
      </c>
      <c r="H12" s="534">
        <v>4326.6870699999999</v>
      </c>
      <c r="I12" s="534">
        <v>4259.9751299999998</v>
      </c>
      <c r="J12" s="534">
        <v>4206.5448800000004</v>
      </c>
      <c r="K12" s="534">
        <v>4119.44949</v>
      </c>
      <c r="L12" s="534">
        <v>4144.1888600000002</v>
      </c>
      <c r="M12" s="534">
        <v>4166.5709699999998</v>
      </c>
      <c r="N12" s="535">
        <v>4167.4174000000003</v>
      </c>
      <c r="O12" s="534">
        <v>4276.0086099999999</v>
      </c>
      <c r="P12" s="534">
        <v>4251.7242699999997</v>
      </c>
      <c r="Q12" s="534">
        <v>4232.0663699999996</v>
      </c>
      <c r="R12" s="535">
        <v>4210.4107999999997</v>
      </c>
      <c r="S12" s="534">
        <v>4220.5732799999996</v>
      </c>
      <c r="T12" s="534">
        <v>4081.6483400000002</v>
      </c>
      <c r="U12" s="534">
        <v>3758.0262899999998</v>
      </c>
      <c r="V12" s="534">
        <v>3861.8420599999999</v>
      </c>
      <c r="W12" s="534">
        <v>3756.5497700000001</v>
      </c>
      <c r="X12" s="534">
        <v>3674.6153199999999</v>
      </c>
      <c r="Y12" s="534">
        <v>3588.3043499999999</v>
      </c>
      <c r="Z12" s="534">
        <v>3470.0724700000001</v>
      </c>
      <c r="AA12" s="534">
        <v>3523.5979499999999</v>
      </c>
      <c r="AB12" s="534">
        <v>3527.4620799999998</v>
      </c>
      <c r="AC12" s="534">
        <v>3593.8266199999998</v>
      </c>
      <c r="AD12" s="534">
        <v>3499.9183200000002</v>
      </c>
      <c r="AE12" s="534">
        <v>3360.98468</v>
      </c>
    </row>
    <row r="13" spans="1:31" x14ac:dyDescent="0.2">
      <c r="A13" s="207" t="s">
        <v>8</v>
      </c>
      <c r="B13" s="534">
        <v>142.31673000000001</v>
      </c>
      <c r="C13" s="534">
        <v>145.50235000000001</v>
      </c>
      <c r="D13" s="534">
        <v>145.28151</v>
      </c>
      <c r="E13" s="534">
        <v>144.12486000000001</v>
      </c>
      <c r="F13" s="536">
        <v>148.97800000000001</v>
      </c>
      <c r="G13" s="534">
        <v>150.86288999999999</v>
      </c>
      <c r="H13" s="534">
        <v>154.61252999999999</v>
      </c>
      <c r="I13" s="534">
        <v>146.35851</v>
      </c>
      <c r="J13" s="534">
        <v>150.97264999999999</v>
      </c>
      <c r="K13" s="534">
        <v>145.50005999999999</v>
      </c>
      <c r="L13" s="534">
        <v>146.95948000000001</v>
      </c>
      <c r="M13" s="534">
        <v>145.45457999999999</v>
      </c>
      <c r="N13" s="534">
        <v>145.08437000000001</v>
      </c>
      <c r="O13" s="534">
        <v>145.42788999999999</v>
      </c>
      <c r="P13" s="534">
        <v>146.35714999999999</v>
      </c>
      <c r="Q13" s="534">
        <v>143.37629000000001</v>
      </c>
      <c r="R13" s="534">
        <v>140.54605000000001</v>
      </c>
      <c r="S13" s="534">
        <v>137.10209</v>
      </c>
      <c r="T13" s="534">
        <v>137.26143999999999</v>
      </c>
      <c r="U13" s="534">
        <v>124.58356000000001</v>
      </c>
      <c r="V13" s="534">
        <v>132.46985000000001</v>
      </c>
      <c r="W13" s="534">
        <v>122.15505</v>
      </c>
      <c r="X13" s="534">
        <v>119.32444</v>
      </c>
      <c r="Y13" s="534">
        <v>118.66504</v>
      </c>
      <c r="Z13" s="534">
        <v>112.97376</v>
      </c>
      <c r="AA13" s="534">
        <v>117.15107999999999</v>
      </c>
      <c r="AB13" s="534">
        <v>116.20702</v>
      </c>
      <c r="AC13" s="534">
        <v>116.02041</v>
      </c>
      <c r="AD13" s="534">
        <v>116.78082000000001</v>
      </c>
      <c r="AE13" s="534">
        <v>115.55155999999999</v>
      </c>
    </row>
    <row r="14" spans="1:31" x14ac:dyDescent="0.2">
      <c r="A14" s="207" t="s">
        <v>82</v>
      </c>
      <c r="B14" s="534">
        <v>80.84966</v>
      </c>
      <c r="C14" s="534">
        <v>62.686970000000002</v>
      </c>
      <c r="D14" s="534">
        <v>57.705770000000001</v>
      </c>
      <c r="E14" s="534">
        <v>56.943649999999998</v>
      </c>
      <c r="F14" s="534">
        <v>52.843060000000001</v>
      </c>
      <c r="G14" s="534">
        <v>54.252609999999997</v>
      </c>
      <c r="H14" s="535">
        <v>54.990200000000002</v>
      </c>
      <c r="I14" s="534">
        <v>51.744929999999997</v>
      </c>
      <c r="J14" s="534">
        <v>47.95064</v>
      </c>
      <c r="K14" s="534">
        <v>41.298479999999998</v>
      </c>
      <c r="L14" s="534">
        <v>40.056759999999997</v>
      </c>
      <c r="M14" s="534">
        <v>46.517740000000003</v>
      </c>
      <c r="N14" s="536">
        <v>43.526000000000003</v>
      </c>
      <c r="O14" s="534">
        <v>48.714640000000003</v>
      </c>
      <c r="P14" s="534">
        <v>47.116579999999999</v>
      </c>
      <c r="Q14" s="534">
        <v>46.39461</v>
      </c>
      <c r="R14" s="534">
        <v>49.563310000000001</v>
      </c>
      <c r="S14" s="534">
        <v>52.539180000000002</v>
      </c>
      <c r="T14" s="534">
        <v>52.854259999999996</v>
      </c>
      <c r="U14" s="534">
        <v>43.902009999999997</v>
      </c>
      <c r="V14" s="534">
        <v>47.127630000000003</v>
      </c>
      <c r="W14" s="534">
        <v>55.092860000000002</v>
      </c>
      <c r="X14" s="534">
        <v>50.572029999999998</v>
      </c>
      <c r="Y14" s="534">
        <v>46.449219999999997</v>
      </c>
      <c r="Z14" s="534">
        <v>48.24539</v>
      </c>
      <c r="AA14" s="534">
        <v>52.014580000000002</v>
      </c>
      <c r="AB14" s="534">
        <v>49.572609999999997</v>
      </c>
      <c r="AC14" s="534">
        <v>51.843980000000002</v>
      </c>
      <c r="AD14" s="534">
        <v>47.698459999999997</v>
      </c>
      <c r="AE14" s="534">
        <v>46.393270000000001</v>
      </c>
    </row>
    <row r="15" spans="1:31" x14ac:dyDescent="0.2">
      <c r="A15" s="207" t="s">
        <v>83</v>
      </c>
      <c r="B15" s="535">
        <v>191.98849999999999</v>
      </c>
      <c r="C15" s="534">
        <v>170.78166999999999</v>
      </c>
      <c r="D15" s="534">
        <v>163.61860999999999</v>
      </c>
      <c r="E15" s="534">
        <v>155.93672000000001</v>
      </c>
      <c r="F15" s="534">
        <v>150.51095000000001</v>
      </c>
      <c r="G15" s="534">
        <v>149.22272000000001</v>
      </c>
      <c r="H15" s="534">
        <v>152.16549000000001</v>
      </c>
      <c r="I15" s="534">
        <v>148.62755000000001</v>
      </c>
      <c r="J15" s="534">
        <v>142.31383</v>
      </c>
      <c r="K15" s="534">
        <v>132.39080999999999</v>
      </c>
      <c r="L15" s="534">
        <v>141.70534000000001</v>
      </c>
      <c r="M15" s="534">
        <v>141.42559</v>
      </c>
      <c r="N15" s="534">
        <v>138.04172</v>
      </c>
      <c r="O15" s="534">
        <v>142.30984000000001</v>
      </c>
      <c r="P15" s="534">
        <v>143.09387000000001</v>
      </c>
      <c r="Q15" s="534">
        <v>140.73543000000001</v>
      </c>
      <c r="R15" s="534">
        <v>144.04515000000001</v>
      </c>
      <c r="S15" s="534">
        <v>147.31331</v>
      </c>
      <c r="T15" s="535">
        <v>139.49529999999999</v>
      </c>
      <c r="U15" s="534">
        <v>129.61873</v>
      </c>
      <c r="V15" s="534">
        <v>133.18323000000001</v>
      </c>
      <c r="W15" s="534">
        <v>130.44614999999999</v>
      </c>
      <c r="X15" s="535">
        <v>126.18680000000001</v>
      </c>
      <c r="Y15" s="534">
        <v>121.34211000000001</v>
      </c>
      <c r="Z15" s="534">
        <v>119.31525000000001</v>
      </c>
      <c r="AA15" s="534">
        <v>121.42816999999999</v>
      </c>
      <c r="AB15" s="534">
        <v>124.18438999999999</v>
      </c>
      <c r="AC15" s="534">
        <v>127.30273</v>
      </c>
      <c r="AD15" s="534">
        <v>133.37007</v>
      </c>
      <c r="AE15" s="534">
        <v>136.86207999999999</v>
      </c>
    </row>
    <row r="16" spans="1:31" x14ac:dyDescent="0.2">
      <c r="A16" s="207" t="s">
        <v>16</v>
      </c>
      <c r="B16" s="534">
        <v>77.380430000000004</v>
      </c>
      <c r="C16" s="534">
        <v>87.016059999999996</v>
      </c>
      <c r="D16" s="534">
        <v>82.016729999999995</v>
      </c>
      <c r="E16" s="534">
        <v>83.143429999999995</v>
      </c>
      <c r="F16" s="534">
        <v>86.427869999999999</v>
      </c>
      <c r="G16" s="534">
        <v>83.462239999999994</v>
      </c>
      <c r="H16" s="534">
        <v>95.911079999999998</v>
      </c>
      <c r="I16" s="534">
        <v>86.734030000000004</v>
      </c>
      <c r="J16" s="534">
        <v>82.439130000000006</v>
      </c>
      <c r="K16" s="534">
        <v>80.003259999999997</v>
      </c>
      <c r="L16" s="534">
        <v>75.764319999999998</v>
      </c>
      <c r="M16" s="534">
        <v>76.443470000000005</v>
      </c>
      <c r="N16" s="534">
        <v>76.928749999999994</v>
      </c>
      <c r="O16" s="536">
        <v>81.738</v>
      </c>
      <c r="P16" s="534">
        <v>75.50121</v>
      </c>
      <c r="Q16" s="535">
        <v>71.113100000000003</v>
      </c>
      <c r="R16" s="534">
        <v>79.203569999999999</v>
      </c>
      <c r="S16" s="534">
        <v>74.982219999999998</v>
      </c>
      <c r="T16" s="534">
        <v>69.974350000000001</v>
      </c>
      <c r="U16" s="534">
        <v>66.287239999999997</v>
      </c>
      <c r="V16" s="534">
        <v>65.569019999999995</v>
      </c>
      <c r="W16" s="534">
        <v>60.05894</v>
      </c>
      <c r="X16" s="535">
        <v>54.774500000000003</v>
      </c>
      <c r="Y16" s="534">
        <v>56.25121</v>
      </c>
      <c r="Z16" s="534">
        <v>52.712910000000001</v>
      </c>
      <c r="AA16" s="534">
        <v>49.245890000000003</v>
      </c>
      <c r="AB16" s="534">
        <v>52.355229999999999</v>
      </c>
      <c r="AC16" s="534">
        <v>49.977229999999999</v>
      </c>
      <c r="AD16" s="534">
        <v>51.618160000000003</v>
      </c>
      <c r="AE16" s="534">
        <v>46.652760000000001</v>
      </c>
    </row>
    <row r="17" spans="1:31" x14ac:dyDescent="0.2">
      <c r="A17" s="207" t="s">
        <v>84</v>
      </c>
      <c r="B17" s="534">
        <v>1273.4385600000001</v>
      </c>
      <c r="C17" s="534">
        <v>1175.2030500000001</v>
      </c>
      <c r="D17" s="534">
        <v>1118.59239</v>
      </c>
      <c r="E17" s="535">
        <v>1109.6695999999999</v>
      </c>
      <c r="F17" s="534">
        <v>1098.87961</v>
      </c>
      <c r="G17" s="534">
        <v>1086.8358900000001</v>
      </c>
      <c r="H17" s="534">
        <v>1110.7069899999999</v>
      </c>
      <c r="I17" s="534">
        <v>1075.4896699999999</v>
      </c>
      <c r="J17" s="535">
        <v>1049.4818</v>
      </c>
      <c r="K17" s="534">
        <v>1013.9080300000001</v>
      </c>
      <c r="L17" s="535">
        <v>1022.0563</v>
      </c>
      <c r="M17" s="534">
        <v>1034.8710900000001</v>
      </c>
      <c r="N17" s="534">
        <v>1040.87932</v>
      </c>
      <c r="O17" s="534">
        <v>1037.41956</v>
      </c>
      <c r="P17" s="535">
        <v>1018.8453</v>
      </c>
      <c r="Q17" s="534">
        <v>992.51508999999999</v>
      </c>
      <c r="R17" s="534">
        <v>996.40085999999997</v>
      </c>
      <c r="S17" s="534">
        <v>974.51477999999997</v>
      </c>
      <c r="T17" s="534">
        <v>964.67228</v>
      </c>
      <c r="U17" s="534">
        <v>891.40035</v>
      </c>
      <c r="V17" s="534">
        <v>932.00802999999996</v>
      </c>
      <c r="W17" s="534">
        <v>908.35729000000003</v>
      </c>
      <c r="X17" s="535">
        <v>905.56740000000002</v>
      </c>
      <c r="Y17" s="534">
        <v>922.92226000000005</v>
      </c>
      <c r="Z17" s="534">
        <v>880.22589000000005</v>
      </c>
      <c r="AA17" s="534">
        <v>884.94596000000001</v>
      </c>
      <c r="AB17" s="534">
        <v>887.90012000000002</v>
      </c>
      <c r="AC17" s="534">
        <v>871.53621999999996</v>
      </c>
      <c r="AD17" s="534">
        <v>837.60451999999998</v>
      </c>
      <c r="AE17" s="534">
        <v>793.33459000000005</v>
      </c>
    </row>
    <row r="18" spans="1:31" x14ac:dyDescent="0.2">
      <c r="A18" s="207" t="s">
        <v>17</v>
      </c>
      <c r="B18" s="534">
        <v>38.085749999999997</v>
      </c>
      <c r="C18" s="535">
        <v>34.288699999999999</v>
      </c>
      <c r="D18" s="534">
        <v>25.372479999999999</v>
      </c>
      <c r="E18" s="534">
        <v>18.797879999999999</v>
      </c>
      <c r="F18" s="534">
        <v>19.911629999999999</v>
      </c>
      <c r="G18" s="534">
        <v>17.774290000000001</v>
      </c>
      <c r="H18" s="534">
        <v>18.351109999999998</v>
      </c>
      <c r="I18" s="534">
        <v>17.833690000000001</v>
      </c>
      <c r="J18" s="534">
        <v>15.63857</v>
      </c>
      <c r="K18" s="534">
        <v>14.90616</v>
      </c>
      <c r="L18" s="534">
        <v>13.71102</v>
      </c>
      <c r="M18" s="534">
        <v>13.93535</v>
      </c>
      <c r="N18" s="534">
        <v>13.650080000000001</v>
      </c>
      <c r="O18" s="534">
        <v>14.34667</v>
      </c>
      <c r="P18" s="535">
        <v>15.5792</v>
      </c>
      <c r="Q18" s="534">
        <v>18.096990000000002</v>
      </c>
      <c r="R18" s="534">
        <v>16.39601</v>
      </c>
      <c r="S18" s="534">
        <v>19.842839999999999</v>
      </c>
      <c r="T18" s="534">
        <v>16.312329999999999</v>
      </c>
      <c r="U18" s="534">
        <v>13.25733</v>
      </c>
      <c r="V18" s="534">
        <v>16.775089999999999</v>
      </c>
      <c r="W18" s="534">
        <v>16.544180000000001</v>
      </c>
      <c r="X18" s="534">
        <v>16.060780000000001</v>
      </c>
      <c r="Y18" s="534">
        <v>18.449539999999999</v>
      </c>
      <c r="Z18" s="534">
        <v>19.423369999999998</v>
      </c>
      <c r="AA18" s="534">
        <v>15.513350000000001</v>
      </c>
      <c r="AB18" s="534">
        <v>16.95074</v>
      </c>
      <c r="AC18" s="534">
        <v>19.120239999999999</v>
      </c>
      <c r="AD18" s="534">
        <v>19.633990000000001</v>
      </c>
      <c r="AE18" s="535">
        <v>13.983499999999999</v>
      </c>
    </row>
    <row r="19" spans="1:31" x14ac:dyDescent="0.2">
      <c r="A19" s="207" t="s">
        <v>25</v>
      </c>
      <c r="B19" s="535">
        <v>59.531399999999998</v>
      </c>
      <c r="C19" s="534">
        <v>60.18515</v>
      </c>
      <c r="D19" s="534">
        <v>59.886679999999998</v>
      </c>
      <c r="E19" s="535">
        <v>60.342599999999997</v>
      </c>
      <c r="F19" s="534">
        <v>61.923850000000002</v>
      </c>
      <c r="G19" s="534">
        <v>64.43141</v>
      </c>
      <c r="H19" s="534">
        <v>66.196020000000004</v>
      </c>
      <c r="I19" s="534">
        <v>66.958619999999996</v>
      </c>
      <c r="J19" s="534">
        <v>69.312520000000006</v>
      </c>
      <c r="K19" s="534">
        <v>70.689539999999994</v>
      </c>
      <c r="L19" s="534">
        <v>74.343379999999996</v>
      </c>
      <c r="M19" s="534">
        <v>77.683210000000003</v>
      </c>
      <c r="N19" s="534">
        <v>75.457890000000006</v>
      </c>
      <c r="O19" s="534">
        <v>76.166039999999995</v>
      </c>
      <c r="P19" s="534">
        <v>73.855220000000003</v>
      </c>
      <c r="Q19" s="534">
        <v>76.248519999999999</v>
      </c>
      <c r="R19" s="534">
        <v>76.031090000000006</v>
      </c>
      <c r="S19" s="534">
        <v>74.214519999999993</v>
      </c>
      <c r="T19" s="534">
        <v>72.976969999999994</v>
      </c>
      <c r="U19" s="534">
        <v>66.926969999999997</v>
      </c>
      <c r="V19" s="534">
        <v>68.191860000000005</v>
      </c>
      <c r="W19" s="534">
        <v>63.279049999999998</v>
      </c>
      <c r="X19" s="536">
        <v>63.238</v>
      </c>
      <c r="Y19" s="534">
        <v>63.144640000000003</v>
      </c>
      <c r="Z19" s="534">
        <v>63.99935</v>
      </c>
      <c r="AA19" s="534">
        <v>66.010230000000007</v>
      </c>
      <c r="AB19" s="534">
        <v>67.45917</v>
      </c>
      <c r="AC19" s="534">
        <v>68.600539999999995</v>
      </c>
      <c r="AD19" s="534">
        <v>67.312039999999996</v>
      </c>
      <c r="AE19" s="534">
        <v>64.220259999999996</v>
      </c>
    </row>
    <row r="20" spans="1:31" x14ac:dyDescent="0.2">
      <c r="A20" s="207" t="s">
        <v>22</v>
      </c>
      <c r="B20" s="534">
        <v>101.18155</v>
      </c>
      <c r="C20" s="534">
        <v>101.03915000000001</v>
      </c>
      <c r="D20" s="534">
        <v>102.19958</v>
      </c>
      <c r="E20" s="534">
        <v>101.33965999999999</v>
      </c>
      <c r="F20" s="534">
        <v>104.38852</v>
      </c>
      <c r="G20" s="534">
        <v>106.43850999999999</v>
      </c>
      <c r="H20" s="534">
        <v>110.16182000000001</v>
      </c>
      <c r="I20" s="535">
        <v>115.4109</v>
      </c>
      <c r="J20" s="534">
        <v>121.19652000000001</v>
      </c>
      <c r="K20" s="535">
        <v>120.57389999999999</v>
      </c>
      <c r="L20" s="534">
        <v>124.52952999999999</v>
      </c>
      <c r="M20" s="534">
        <v>125.11255</v>
      </c>
      <c r="N20" s="534">
        <v>124.76821</v>
      </c>
      <c r="O20" s="534">
        <v>128.77521999999999</v>
      </c>
      <c r="P20" s="534">
        <v>129.49957000000001</v>
      </c>
      <c r="Q20" s="534">
        <v>133.14078000000001</v>
      </c>
      <c r="R20" s="534">
        <v>129.21700999999999</v>
      </c>
      <c r="S20" s="534">
        <v>133.68561</v>
      </c>
      <c r="T20" s="534">
        <v>128.86978999999999</v>
      </c>
      <c r="U20" s="534">
        <v>121.58225</v>
      </c>
      <c r="V20" s="534">
        <v>115.45696</v>
      </c>
      <c r="W20" s="534">
        <v>112.44047</v>
      </c>
      <c r="X20" s="534">
        <v>109.21939</v>
      </c>
      <c r="Y20" s="534">
        <v>101.10222</v>
      </c>
      <c r="Z20" s="534">
        <v>99.13203</v>
      </c>
      <c r="AA20" s="534">
        <v>91.744789999999995</v>
      </c>
      <c r="AB20" s="534">
        <v>88.348569999999995</v>
      </c>
      <c r="AC20" s="534">
        <v>92.352549999999994</v>
      </c>
      <c r="AD20" s="534">
        <v>88.216390000000004</v>
      </c>
      <c r="AE20" s="534">
        <v>82.150059999999996</v>
      </c>
    </row>
    <row r="21" spans="1:31" x14ac:dyDescent="0.2">
      <c r="A21" s="207" t="s">
        <v>41</v>
      </c>
      <c r="B21" s="534">
        <v>254.00457</v>
      </c>
      <c r="C21" s="534">
        <v>262.55232999999998</v>
      </c>
      <c r="D21" s="534">
        <v>272.91075000000001</v>
      </c>
      <c r="E21" s="534">
        <v>261.99477000000002</v>
      </c>
      <c r="F21" s="534">
        <v>280.56446</v>
      </c>
      <c r="G21" s="534">
        <v>294.73928000000001</v>
      </c>
      <c r="H21" s="534">
        <v>286.22458</v>
      </c>
      <c r="I21" s="535">
        <v>301.11660000000001</v>
      </c>
      <c r="J21" s="534">
        <v>310.19763999999998</v>
      </c>
      <c r="K21" s="534">
        <v>334.29486000000003</v>
      </c>
      <c r="L21" s="534">
        <v>348.65512999999999</v>
      </c>
      <c r="M21" s="535">
        <v>345.0317</v>
      </c>
      <c r="N21" s="535">
        <v>364.6001</v>
      </c>
      <c r="O21" s="534">
        <v>372.99117999999999</v>
      </c>
      <c r="P21" s="534">
        <v>388.72859</v>
      </c>
      <c r="Q21" s="535">
        <v>403.69389999999999</v>
      </c>
      <c r="R21" s="534">
        <v>394.85867999999999</v>
      </c>
      <c r="S21" s="534">
        <v>408.18569000000002</v>
      </c>
      <c r="T21" s="534">
        <v>374.33809000000002</v>
      </c>
      <c r="U21" s="534">
        <v>337.06549000000001</v>
      </c>
      <c r="V21" s="534">
        <v>320.40348</v>
      </c>
      <c r="W21" s="534">
        <v>320.16935999999998</v>
      </c>
      <c r="X21" s="535">
        <v>314.87720000000002</v>
      </c>
      <c r="Y21" s="534">
        <v>289.18590999999998</v>
      </c>
      <c r="Z21" s="534">
        <v>289.30239</v>
      </c>
      <c r="AA21" s="534">
        <v>298.24853999999999</v>
      </c>
      <c r="AB21" s="534">
        <v>286.86079000000001</v>
      </c>
      <c r="AC21" s="534">
        <v>299.90447</v>
      </c>
      <c r="AD21" s="534">
        <v>294.36808000000002</v>
      </c>
      <c r="AE21" s="534">
        <v>276.95159000000001</v>
      </c>
    </row>
    <row r="22" spans="1:31" x14ac:dyDescent="0.2">
      <c r="A22" s="207" t="s">
        <v>19</v>
      </c>
      <c r="B22" s="534">
        <v>522.12807999999995</v>
      </c>
      <c r="C22" s="534">
        <v>548.03180999999995</v>
      </c>
      <c r="D22" s="534">
        <v>539.61936000000003</v>
      </c>
      <c r="E22" s="534">
        <v>515.78764000000001</v>
      </c>
      <c r="F22" s="534">
        <v>510.40307000000001</v>
      </c>
      <c r="G22" s="534">
        <v>513.83515999999997</v>
      </c>
      <c r="H22" s="534">
        <v>525.79087000000004</v>
      </c>
      <c r="I22" s="534">
        <v>518.26576</v>
      </c>
      <c r="J22" s="535">
        <v>529.69749999999999</v>
      </c>
      <c r="K22" s="534">
        <v>520.26252999999997</v>
      </c>
      <c r="L22" s="534">
        <v>530.95023000000003</v>
      </c>
      <c r="M22" s="535">
        <v>524.27639999999997</v>
      </c>
      <c r="N22" s="534">
        <v>509.24768</v>
      </c>
      <c r="O22" s="534">
        <v>510.66989000000001</v>
      </c>
      <c r="P22" s="534">
        <v>506.37313</v>
      </c>
      <c r="Q22" s="535">
        <v>506.53530000000001</v>
      </c>
      <c r="R22" s="534">
        <v>494.40158000000002</v>
      </c>
      <c r="S22" s="534">
        <v>485.14544000000001</v>
      </c>
      <c r="T22" s="534">
        <v>478.05855000000003</v>
      </c>
      <c r="U22" s="534">
        <v>466.50175000000002</v>
      </c>
      <c r="V22" s="534">
        <v>472.29532999999998</v>
      </c>
      <c r="W22" s="534">
        <v>447.77987000000002</v>
      </c>
      <c r="X22" s="534">
        <v>447.01218</v>
      </c>
      <c r="Y22" s="534">
        <v>444.72602000000001</v>
      </c>
      <c r="Z22" s="534">
        <v>419.71928000000003</v>
      </c>
      <c r="AA22" s="534">
        <v>426.50042999999999</v>
      </c>
      <c r="AB22" s="534">
        <v>426.19742000000002</v>
      </c>
      <c r="AC22" s="534">
        <v>431.25686999999999</v>
      </c>
      <c r="AD22" s="534">
        <v>413.85655000000003</v>
      </c>
      <c r="AE22" s="534">
        <v>405.26011</v>
      </c>
    </row>
    <row r="23" spans="1:31" x14ac:dyDescent="0.2">
      <c r="A23" s="207" t="s">
        <v>85</v>
      </c>
      <c r="B23" s="535">
        <v>24.939599999999999</v>
      </c>
      <c r="C23" s="534">
        <v>16.98742</v>
      </c>
      <c r="D23" s="534">
        <v>14.945869999999999</v>
      </c>
      <c r="E23" s="534">
        <v>14.63823</v>
      </c>
      <c r="F23" s="534">
        <v>13.444879999999999</v>
      </c>
      <c r="G23" s="534">
        <v>13.545920000000001</v>
      </c>
      <c r="H23" s="534">
        <v>14.403130000000001</v>
      </c>
      <c r="I23" s="534">
        <v>16.33117</v>
      </c>
      <c r="J23" s="534">
        <v>16.717870000000001</v>
      </c>
      <c r="K23" s="534">
        <v>17.329940000000001</v>
      </c>
      <c r="L23" s="534">
        <v>18.679269999999999</v>
      </c>
      <c r="M23" s="534">
        <v>18.95279</v>
      </c>
      <c r="N23" s="534">
        <v>19.699729999999999</v>
      </c>
      <c r="O23" s="534">
        <v>21.961020000000001</v>
      </c>
      <c r="P23" s="534">
        <v>21.686679999999999</v>
      </c>
      <c r="Q23" s="534">
        <v>21.924209999999999</v>
      </c>
      <c r="R23" s="535">
        <v>22.4754</v>
      </c>
      <c r="S23" s="534">
        <v>24.688949999999998</v>
      </c>
      <c r="T23" s="534">
        <v>23.318719999999999</v>
      </c>
      <c r="U23" s="534">
        <v>21.008030000000002</v>
      </c>
      <c r="V23" s="534">
        <v>20.790140000000001</v>
      </c>
      <c r="W23" s="534">
        <v>21.666679999999999</v>
      </c>
      <c r="X23" s="534">
        <v>20.287980000000001</v>
      </c>
      <c r="Y23" s="534">
        <v>18.221830000000001</v>
      </c>
      <c r="Z23" s="534">
        <v>17.304860000000001</v>
      </c>
      <c r="AA23" s="536">
        <v>18.466999999999999</v>
      </c>
      <c r="AB23" s="535">
        <v>18.477399999999999</v>
      </c>
      <c r="AC23" s="534">
        <v>19.975619999999999</v>
      </c>
      <c r="AD23" s="534">
        <v>18.142330000000001</v>
      </c>
      <c r="AE23" s="534">
        <v>18.048249999999999</v>
      </c>
    </row>
    <row r="24" spans="1:31" x14ac:dyDescent="0.2">
      <c r="A24" s="207" t="s">
        <v>27</v>
      </c>
      <c r="B24" s="534">
        <v>515.22934999999995</v>
      </c>
      <c r="C24" s="534">
        <v>500.96890999999999</v>
      </c>
      <c r="D24" s="534">
        <v>501.88146999999998</v>
      </c>
      <c r="E24" s="534">
        <v>507.61412999999999</v>
      </c>
      <c r="F24" s="534">
        <v>488.66827999999998</v>
      </c>
      <c r="G24" s="534">
        <v>508.33127999999999</v>
      </c>
      <c r="H24" s="534">
        <v>501.16208</v>
      </c>
      <c r="I24" s="534">
        <v>517.17322999999999</v>
      </c>
      <c r="J24" s="534">
        <v>532.03698999999995</v>
      </c>
      <c r="K24" s="534">
        <v>528.09921999999995</v>
      </c>
      <c r="L24" s="534">
        <v>534.55028000000004</v>
      </c>
      <c r="M24" s="534">
        <v>525.91815999999994</v>
      </c>
      <c r="N24" s="534">
        <v>527.50842</v>
      </c>
      <c r="O24" s="534">
        <v>554.72825999999998</v>
      </c>
      <c r="P24" s="534">
        <v>553.92958999999996</v>
      </c>
      <c r="Q24" s="534">
        <v>554.03434000000004</v>
      </c>
      <c r="R24" s="534">
        <v>542.54944999999998</v>
      </c>
      <c r="S24" s="534">
        <v>559.79116999999997</v>
      </c>
      <c r="T24" s="535">
        <v>528.80870000000004</v>
      </c>
      <c r="U24" s="534">
        <v>469.72152999999997</v>
      </c>
      <c r="V24" s="534">
        <v>474.55117999999999</v>
      </c>
      <c r="W24" s="534">
        <v>469.69195000000002</v>
      </c>
      <c r="X24" s="534">
        <v>459.31842</v>
      </c>
      <c r="Y24" s="534">
        <v>409.10869000000002</v>
      </c>
      <c r="Z24" s="534">
        <v>386.90100999999999</v>
      </c>
      <c r="AA24" s="534">
        <v>396.75436999999999</v>
      </c>
      <c r="AB24" s="534">
        <v>397.03514999999999</v>
      </c>
      <c r="AC24" s="535">
        <v>412.37439999999998</v>
      </c>
      <c r="AD24" s="535">
        <v>392.54660000000001</v>
      </c>
      <c r="AE24" s="534">
        <v>376.71937000000003</v>
      </c>
    </row>
    <row r="25" spans="1:31" x14ac:dyDescent="0.2">
      <c r="A25" s="207" t="s">
        <v>86</v>
      </c>
      <c r="B25" s="534">
        <v>5.3585099999999999</v>
      </c>
      <c r="C25" s="535">
        <v>5.8662000000000001</v>
      </c>
      <c r="D25" s="534">
        <v>6.3095400000000001</v>
      </c>
      <c r="E25" s="534">
        <v>6.5714600000000001</v>
      </c>
      <c r="F25" s="534">
        <v>6.8328800000000003</v>
      </c>
      <c r="G25" s="534">
        <v>6.7527400000000002</v>
      </c>
      <c r="H25" s="534">
        <v>7.0971200000000003</v>
      </c>
      <c r="I25" s="534">
        <v>7.2110500000000002</v>
      </c>
      <c r="J25" s="534">
        <v>7.5886899999999997</v>
      </c>
      <c r="K25" s="534">
        <v>7.7600300000000004</v>
      </c>
      <c r="L25" s="534">
        <v>8.2803500000000003</v>
      </c>
      <c r="M25" s="534">
        <v>8.0769099999999998</v>
      </c>
      <c r="N25" s="534">
        <v>8.2172099999999997</v>
      </c>
      <c r="O25" s="534">
        <v>8.6033399999999993</v>
      </c>
      <c r="P25" s="534">
        <v>8.8063099999999999</v>
      </c>
      <c r="Q25" s="535">
        <v>8.9137000000000004</v>
      </c>
      <c r="R25" s="534">
        <v>9.0911899999999992</v>
      </c>
      <c r="S25" s="534">
        <v>9.5628399999999996</v>
      </c>
      <c r="T25" s="534">
        <v>9.5993499999999994</v>
      </c>
      <c r="U25" s="534">
        <v>9.3537599999999994</v>
      </c>
      <c r="V25" s="534">
        <v>9.0571099999999998</v>
      </c>
      <c r="W25" s="534">
        <v>8.7225599999999996</v>
      </c>
      <c r="X25" s="534">
        <v>8.2030200000000004</v>
      </c>
      <c r="Y25" s="534">
        <v>7.4850099999999999</v>
      </c>
      <c r="Z25" s="534">
        <v>7.8641800000000002</v>
      </c>
      <c r="AA25" s="534">
        <v>7.9114599999999999</v>
      </c>
      <c r="AB25" s="534">
        <v>8.7409300000000005</v>
      </c>
      <c r="AC25" s="534">
        <v>8.5579699999999992</v>
      </c>
      <c r="AD25" s="534">
        <v>8.41967</v>
      </c>
      <c r="AE25" s="534">
        <v>8.4654299999999996</v>
      </c>
    </row>
    <row r="26" spans="1:31" x14ac:dyDescent="0.2">
      <c r="A26" s="207" t="s">
        <v>30</v>
      </c>
      <c r="B26" s="534">
        <v>13.607849999999999</v>
      </c>
      <c r="C26" s="534">
        <v>11.29279</v>
      </c>
      <c r="D26" s="534">
        <v>6.1564899999999998</v>
      </c>
      <c r="E26" s="534">
        <v>2.8346100000000001</v>
      </c>
      <c r="F26" s="534">
        <v>-2.0201899999999999</v>
      </c>
      <c r="G26" s="534">
        <v>-2.2660100000000001</v>
      </c>
      <c r="H26" s="535">
        <v>-2.3702000000000001</v>
      </c>
      <c r="I26" s="534">
        <v>-1.16133</v>
      </c>
      <c r="J26" s="534">
        <v>-0.71426999999999996</v>
      </c>
      <c r="K26" s="534">
        <v>2.1897099999999998</v>
      </c>
      <c r="L26" s="534">
        <v>-1.6699200000000001</v>
      </c>
      <c r="M26" s="534">
        <v>-1.55203</v>
      </c>
      <c r="N26" s="534">
        <v>0.14621000000000001</v>
      </c>
      <c r="O26" s="534">
        <v>0.71828999999999998</v>
      </c>
      <c r="P26" s="534">
        <v>4.3966900000000004</v>
      </c>
      <c r="Q26" s="534">
        <v>5.1258600000000003</v>
      </c>
      <c r="R26" s="534">
        <v>4.84335</v>
      </c>
      <c r="S26" s="534">
        <v>5.6936099999999996</v>
      </c>
      <c r="T26" s="534">
        <v>4.8588399999999998</v>
      </c>
      <c r="U26" s="534">
        <v>7.0926900000000002</v>
      </c>
      <c r="V26" s="534">
        <v>9.9578299999999995</v>
      </c>
      <c r="W26" s="534">
        <v>8.7576300000000007</v>
      </c>
      <c r="X26" s="534">
        <v>7.21835</v>
      </c>
      <c r="Y26" s="534">
        <v>8.4019700000000004</v>
      </c>
      <c r="Z26" s="534">
        <v>12.14908</v>
      </c>
      <c r="AA26" s="534">
        <v>10.932370000000001</v>
      </c>
      <c r="AB26" s="534">
        <v>9.0861400000000003</v>
      </c>
      <c r="AC26" s="535">
        <v>7.9444999999999997</v>
      </c>
      <c r="AD26" s="534">
        <v>10.95721</v>
      </c>
      <c r="AE26" s="534">
        <v>9.9919100000000007</v>
      </c>
    </row>
    <row r="27" spans="1:31" x14ac:dyDescent="0.2">
      <c r="A27" s="207" t="s">
        <v>31</v>
      </c>
      <c r="B27" s="534">
        <v>42.341619999999999</v>
      </c>
      <c r="C27" s="534">
        <v>44.15354</v>
      </c>
      <c r="D27" s="534">
        <v>25.258369999999999</v>
      </c>
      <c r="E27" s="534">
        <v>18.224440000000001</v>
      </c>
      <c r="F27" s="534">
        <v>17.35022</v>
      </c>
      <c r="G27" s="534">
        <v>17.657409999999999</v>
      </c>
      <c r="H27" s="534">
        <v>24.249169999999999</v>
      </c>
      <c r="I27" s="535">
        <v>22.5932</v>
      </c>
      <c r="J27" s="534">
        <v>15.96153</v>
      </c>
      <c r="K27" s="534">
        <v>13.820510000000001</v>
      </c>
      <c r="L27" s="534">
        <v>9.9931199999999993</v>
      </c>
      <c r="M27" s="534">
        <v>12.97114</v>
      </c>
      <c r="N27" s="534">
        <v>14.300940000000001</v>
      </c>
      <c r="O27" s="535">
        <v>15.1897</v>
      </c>
      <c r="P27" s="534">
        <v>16.453119999999998</v>
      </c>
      <c r="Q27" s="534">
        <v>18.336729999999999</v>
      </c>
      <c r="R27" s="534">
        <v>19.03942</v>
      </c>
      <c r="S27" s="534">
        <v>19.31588</v>
      </c>
      <c r="T27" s="534">
        <v>17.67719</v>
      </c>
      <c r="U27" s="534">
        <v>12.42052</v>
      </c>
      <c r="V27" s="534">
        <v>10.32503</v>
      </c>
      <c r="W27" s="534">
        <v>10.760109999999999</v>
      </c>
      <c r="X27" s="534">
        <v>11.241490000000001</v>
      </c>
      <c r="Y27" s="534">
        <v>10.67041</v>
      </c>
      <c r="Z27" s="534">
        <v>11.501760000000001</v>
      </c>
      <c r="AA27" s="535">
        <v>12.3847</v>
      </c>
      <c r="AB27" s="534">
        <v>13.181050000000001</v>
      </c>
      <c r="AC27" s="534">
        <v>13.84355</v>
      </c>
      <c r="AD27" s="534">
        <v>13.63607</v>
      </c>
      <c r="AE27" s="534">
        <v>14.931889999999999</v>
      </c>
    </row>
    <row r="28" spans="1:31" x14ac:dyDescent="0.2">
      <c r="A28" s="207" t="s">
        <v>32</v>
      </c>
      <c r="B28" s="534">
        <v>12.81222</v>
      </c>
      <c r="C28" s="534">
        <v>13.16058</v>
      </c>
      <c r="D28" s="534">
        <v>12.57403</v>
      </c>
      <c r="E28" s="534">
        <v>12.62171</v>
      </c>
      <c r="F28" s="534">
        <v>11.99343</v>
      </c>
      <c r="G28" s="535">
        <v>9.4994999999999994</v>
      </c>
      <c r="H28" s="534">
        <v>9.5180500000000006</v>
      </c>
      <c r="I28" s="534">
        <v>8.7732500000000009</v>
      </c>
      <c r="J28" s="534">
        <v>8.0096100000000003</v>
      </c>
      <c r="K28" s="534">
        <v>8.3806399999999996</v>
      </c>
      <c r="L28" s="534">
        <v>8.9360499999999998</v>
      </c>
      <c r="M28" s="534">
        <v>9.44754</v>
      </c>
      <c r="N28" s="534">
        <v>10.22799</v>
      </c>
      <c r="O28" s="534">
        <v>10.717689999999999</v>
      </c>
      <c r="P28" s="534">
        <v>12.089740000000001</v>
      </c>
      <c r="Q28" s="535">
        <v>12.384399999999999</v>
      </c>
      <c r="R28" s="534">
        <v>12.31216</v>
      </c>
      <c r="S28" s="534">
        <v>11.82155</v>
      </c>
      <c r="T28" s="534">
        <v>11.693339999999999</v>
      </c>
      <c r="U28" s="535">
        <v>11.167299999999999</v>
      </c>
      <c r="V28" s="534">
        <v>12.058339999999999</v>
      </c>
      <c r="W28" s="534">
        <v>11.76324</v>
      </c>
      <c r="X28" s="534">
        <v>11.42713</v>
      </c>
      <c r="Y28" s="534">
        <v>10.71256</v>
      </c>
      <c r="Z28" s="534">
        <v>10.33642</v>
      </c>
      <c r="AA28" s="534">
        <v>9.9043399999999995</v>
      </c>
      <c r="AB28" s="534">
        <v>9.5750299999999999</v>
      </c>
      <c r="AC28" s="534">
        <v>9.8922399999999993</v>
      </c>
      <c r="AD28" s="535">
        <v>10.3748</v>
      </c>
      <c r="AE28" s="534">
        <v>10.43041</v>
      </c>
    </row>
    <row r="29" spans="1:31" x14ac:dyDescent="0.2">
      <c r="A29" s="207" t="s">
        <v>23</v>
      </c>
      <c r="B29" s="534">
        <v>92.111180000000004</v>
      </c>
      <c r="C29" s="534">
        <v>85.803380000000004</v>
      </c>
      <c r="D29" s="535">
        <v>74.911799999999999</v>
      </c>
      <c r="E29" s="534">
        <v>74.00694</v>
      </c>
      <c r="F29" s="534">
        <v>72.21763</v>
      </c>
      <c r="G29" s="534">
        <v>71.095439999999996</v>
      </c>
      <c r="H29" s="534">
        <v>77.151870000000002</v>
      </c>
      <c r="I29" s="535">
        <v>75.347499999999997</v>
      </c>
      <c r="J29" s="534">
        <v>73.527150000000006</v>
      </c>
      <c r="K29" s="534">
        <v>75.877009999999999</v>
      </c>
      <c r="L29" s="534">
        <v>73.859340000000003</v>
      </c>
      <c r="M29" s="534">
        <v>74.217939999999999</v>
      </c>
      <c r="N29" s="534">
        <v>72.997780000000006</v>
      </c>
      <c r="O29" s="534">
        <v>73.669030000000006</v>
      </c>
      <c r="P29" s="534">
        <v>73.521060000000006</v>
      </c>
      <c r="Q29" s="534">
        <v>70.907910000000001</v>
      </c>
      <c r="R29" s="534">
        <v>71.841070000000002</v>
      </c>
      <c r="S29" s="534">
        <v>69.680189999999996</v>
      </c>
      <c r="T29" s="534">
        <v>65.684240000000003</v>
      </c>
      <c r="U29" s="534">
        <v>60.983330000000002</v>
      </c>
      <c r="V29" s="534">
        <v>61.503529999999998</v>
      </c>
      <c r="W29" s="534">
        <v>60.10745</v>
      </c>
      <c r="X29" s="534">
        <v>55.883870000000002</v>
      </c>
      <c r="Y29" s="534">
        <v>54.038209999999999</v>
      </c>
      <c r="Z29" s="534">
        <v>53.037439999999997</v>
      </c>
      <c r="AA29" s="534">
        <v>55.643940000000001</v>
      </c>
      <c r="AB29" s="534">
        <v>57.603340000000003</v>
      </c>
      <c r="AC29" s="534">
        <v>59.336750000000002</v>
      </c>
      <c r="AD29" s="534">
        <v>60.076120000000003</v>
      </c>
      <c r="AE29" s="534">
        <v>58.864840000000001</v>
      </c>
    </row>
    <row r="30" spans="1:31" x14ac:dyDescent="0.2">
      <c r="A30" s="207" t="s">
        <v>87</v>
      </c>
      <c r="B30" s="534">
        <v>2.6029800000000001</v>
      </c>
      <c r="C30" s="534">
        <v>2.4574400000000001</v>
      </c>
      <c r="D30" s="534">
        <v>2.5272199999999998</v>
      </c>
      <c r="E30" s="534">
        <v>3.11422</v>
      </c>
      <c r="F30" s="534">
        <v>2.8978299999999999</v>
      </c>
      <c r="G30" s="534">
        <v>2.6944499999999998</v>
      </c>
      <c r="H30" s="534">
        <v>2.8182900000000002</v>
      </c>
      <c r="I30" s="534">
        <v>2.8336199999999998</v>
      </c>
      <c r="J30" s="534">
        <v>2.7990300000000001</v>
      </c>
      <c r="K30" s="534">
        <v>2.88645</v>
      </c>
      <c r="L30" s="534">
        <v>2.8210199999999999</v>
      </c>
      <c r="M30" s="534">
        <v>2.9467099999999999</v>
      </c>
      <c r="N30" s="534">
        <v>2.9979800000000001</v>
      </c>
      <c r="O30" s="535">
        <v>3.2778</v>
      </c>
      <c r="P30" s="534">
        <v>3.16744</v>
      </c>
      <c r="Q30" s="534">
        <v>2.99098</v>
      </c>
      <c r="R30" s="534">
        <v>3.04576</v>
      </c>
      <c r="S30" s="534">
        <v>3.1417899999999999</v>
      </c>
      <c r="T30" s="534">
        <v>3.0813100000000002</v>
      </c>
      <c r="U30" s="534">
        <v>2.89621</v>
      </c>
      <c r="V30" s="534">
        <v>2.9717199999999999</v>
      </c>
      <c r="W30" s="534">
        <v>2.9750100000000002</v>
      </c>
      <c r="X30" s="534">
        <v>3.1841599999999999</v>
      </c>
      <c r="Y30" s="534">
        <v>2.87399</v>
      </c>
      <c r="Z30" s="534">
        <v>2.9072900000000002</v>
      </c>
      <c r="AA30" s="535">
        <v>2.2219000000000002</v>
      </c>
      <c r="AB30" s="534">
        <v>1.90401</v>
      </c>
      <c r="AC30" s="534">
        <v>2.0621299999999998</v>
      </c>
      <c r="AD30" s="534">
        <v>2.0421299999999998</v>
      </c>
      <c r="AE30" s="534">
        <v>2.17537</v>
      </c>
    </row>
    <row r="31" spans="1:31" x14ac:dyDescent="0.2">
      <c r="A31" s="207" t="s">
        <v>34</v>
      </c>
      <c r="B31" s="534">
        <v>226.59358</v>
      </c>
      <c r="C31" s="534">
        <v>234.28720999999999</v>
      </c>
      <c r="D31" s="534">
        <v>234.85026999999999</v>
      </c>
      <c r="E31" s="534">
        <v>235.61987999999999</v>
      </c>
      <c r="F31" s="534">
        <v>236.43801999999999</v>
      </c>
      <c r="G31" s="534">
        <v>236.22242</v>
      </c>
      <c r="H31" s="534">
        <v>246.90603999999999</v>
      </c>
      <c r="I31" s="534">
        <v>238.72531000000001</v>
      </c>
      <c r="J31" s="534">
        <v>239.11555999999999</v>
      </c>
      <c r="K31" s="534">
        <v>225.53346999999999</v>
      </c>
      <c r="L31" s="534">
        <v>223.63955000000001</v>
      </c>
      <c r="M31" s="534">
        <v>224.32495</v>
      </c>
      <c r="N31" s="534">
        <v>222.07294999999999</v>
      </c>
      <c r="O31" s="534">
        <v>222.77458999999999</v>
      </c>
      <c r="P31" s="534">
        <v>224.09356</v>
      </c>
      <c r="Q31" s="534">
        <v>218.20523</v>
      </c>
      <c r="R31" s="534">
        <v>213.07292000000001</v>
      </c>
      <c r="S31" s="534">
        <v>211.42367999999999</v>
      </c>
      <c r="T31" s="534">
        <v>210.64195000000001</v>
      </c>
      <c r="U31" s="534">
        <v>205.22432000000001</v>
      </c>
      <c r="V31" s="534">
        <v>217.15191999999999</v>
      </c>
      <c r="W31" s="534">
        <v>202.80477999999999</v>
      </c>
      <c r="X31" s="535">
        <v>198.48929999999999</v>
      </c>
      <c r="Y31" s="534">
        <v>198.95116999999999</v>
      </c>
      <c r="Z31" s="534">
        <v>191.00255000000001</v>
      </c>
      <c r="AA31" s="534">
        <v>198.07836</v>
      </c>
      <c r="AB31" s="535">
        <v>198.42140000000001</v>
      </c>
      <c r="AC31" s="534">
        <v>195.75587999999999</v>
      </c>
      <c r="AD31" s="534">
        <v>191.39412999999999</v>
      </c>
      <c r="AE31" s="535">
        <v>185.26230000000001</v>
      </c>
    </row>
    <row r="32" spans="1:31" x14ac:dyDescent="0.2">
      <c r="A32" s="207" t="s">
        <v>6</v>
      </c>
      <c r="B32" s="534">
        <v>66.224239999999995</v>
      </c>
      <c r="C32" s="534">
        <v>65.118489999999994</v>
      </c>
      <c r="D32" s="534">
        <v>63.53004</v>
      </c>
      <c r="E32" s="534">
        <v>63.472650000000002</v>
      </c>
      <c r="F32" s="534">
        <v>63.86365</v>
      </c>
      <c r="G32" s="534">
        <v>65.86448</v>
      </c>
      <c r="H32" s="534">
        <v>71.721059999999994</v>
      </c>
      <c r="I32" s="535">
        <v>62.874600000000001</v>
      </c>
      <c r="J32" s="534">
        <v>64.029359999999997</v>
      </c>
      <c r="K32" s="534">
        <v>60.192169999999997</v>
      </c>
      <c r="L32" s="534">
        <v>63.502209999999998</v>
      </c>
      <c r="M32" s="534">
        <v>64.596509999999995</v>
      </c>
      <c r="N32" s="534">
        <v>71.387879999999996</v>
      </c>
      <c r="O32" s="534">
        <v>86.277720000000002</v>
      </c>
      <c r="P32" s="534">
        <v>81.615319999999997</v>
      </c>
      <c r="Q32" s="534">
        <v>81.314170000000004</v>
      </c>
      <c r="R32" s="534">
        <v>84.653959999999998</v>
      </c>
      <c r="S32" s="534">
        <v>81.682389999999998</v>
      </c>
      <c r="T32" s="534">
        <v>82.431229999999999</v>
      </c>
      <c r="U32" s="534">
        <v>75.412909999999997</v>
      </c>
      <c r="V32" s="534">
        <v>78.612319999999997</v>
      </c>
      <c r="W32" s="534">
        <v>76.024150000000006</v>
      </c>
      <c r="X32" s="534">
        <v>73.981009999999998</v>
      </c>
      <c r="Y32" s="534">
        <v>75.333740000000006</v>
      </c>
      <c r="Z32" s="534">
        <v>71.888170000000002</v>
      </c>
      <c r="AA32" s="534">
        <v>74.299620000000004</v>
      </c>
      <c r="AB32" s="534">
        <v>75.457369999999997</v>
      </c>
      <c r="AC32" s="534">
        <v>77.117320000000007</v>
      </c>
      <c r="AD32" s="534">
        <v>73.500829999999993</v>
      </c>
      <c r="AE32" s="534">
        <v>75.205939999999998</v>
      </c>
    </row>
    <row r="33" spans="1:34" x14ac:dyDescent="0.2">
      <c r="A33" s="207" t="s">
        <v>37</v>
      </c>
      <c r="B33" s="534">
        <v>445.55063999999999</v>
      </c>
      <c r="C33" s="534">
        <v>440.52217000000002</v>
      </c>
      <c r="D33" s="534">
        <v>448.95382999999998</v>
      </c>
      <c r="E33" s="534">
        <v>441.20823000000001</v>
      </c>
      <c r="F33" s="534">
        <v>436.00848000000002</v>
      </c>
      <c r="G33" s="536">
        <v>427.74700000000001</v>
      </c>
      <c r="H33" s="534">
        <v>423.94535999999999</v>
      </c>
      <c r="I33" s="534">
        <v>414.05461000000003</v>
      </c>
      <c r="J33" s="534">
        <v>377.86320999999998</v>
      </c>
      <c r="K33" s="534">
        <v>369.38078000000002</v>
      </c>
      <c r="L33" s="534">
        <v>360.18731000000002</v>
      </c>
      <c r="M33" s="534">
        <v>366.54235</v>
      </c>
      <c r="N33" s="534">
        <v>347.85237999999998</v>
      </c>
      <c r="O33" s="534">
        <v>359.67842000000002</v>
      </c>
      <c r="P33" s="534">
        <v>353.96492000000001</v>
      </c>
      <c r="Q33" s="535">
        <v>355.12909999999999</v>
      </c>
      <c r="R33" s="534">
        <v>376.49144999999999</v>
      </c>
      <c r="S33" s="534">
        <v>382.79217</v>
      </c>
      <c r="T33" s="534">
        <v>376.92403999999999</v>
      </c>
      <c r="U33" s="534">
        <v>359.12738999999999</v>
      </c>
      <c r="V33" s="534">
        <v>379.62938000000003</v>
      </c>
      <c r="W33" s="534">
        <v>371.76155999999997</v>
      </c>
      <c r="X33" s="534">
        <v>364.95051000000001</v>
      </c>
      <c r="Y33" s="534">
        <v>359.34721000000002</v>
      </c>
      <c r="Z33" s="534">
        <v>355.10356000000002</v>
      </c>
      <c r="AA33" s="534">
        <v>361.59852999999998</v>
      </c>
      <c r="AB33" s="534">
        <v>369.66336999999999</v>
      </c>
      <c r="AC33" s="534">
        <v>379.61291</v>
      </c>
      <c r="AD33" s="534">
        <v>375.79228999999998</v>
      </c>
      <c r="AE33" s="534">
        <v>375.70184</v>
      </c>
    </row>
    <row r="34" spans="1:34" x14ac:dyDescent="0.2">
      <c r="A34" s="207" t="s">
        <v>38</v>
      </c>
      <c r="B34" s="534">
        <v>60.101039999999998</v>
      </c>
      <c r="C34" s="534">
        <v>61.964019999999998</v>
      </c>
      <c r="D34" s="534">
        <v>61.427689999999998</v>
      </c>
      <c r="E34" s="534">
        <v>58.814979999999998</v>
      </c>
      <c r="F34" s="534">
        <v>59.023539999999997</v>
      </c>
      <c r="G34" s="534">
        <v>64.215959999999995</v>
      </c>
      <c r="H34" s="534">
        <v>58.407110000000003</v>
      </c>
      <c r="I34" s="534">
        <v>60.712009999999999</v>
      </c>
      <c r="J34" s="534">
        <v>67.238209999999995</v>
      </c>
      <c r="K34" s="535">
        <v>74.197500000000005</v>
      </c>
      <c r="L34" s="534">
        <v>76.591189999999997</v>
      </c>
      <c r="M34" s="534">
        <v>72.966459999999998</v>
      </c>
      <c r="N34" s="534">
        <v>78.098770000000002</v>
      </c>
      <c r="O34" s="534">
        <v>83.944559999999996</v>
      </c>
      <c r="P34" s="534">
        <v>76.900580000000005</v>
      </c>
      <c r="Q34" s="534">
        <v>88.689130000000006</v>
      </c>
      <c r="R34" s="534">
        <v>72.839939999999999</v>
      </c>
      <c r="S34" s="534">
        <v>66.759429999999995</v>
      </c>
      <c r="T34" s="534">
        <v>62.743040000000001</v>
      </c>
      <c r="U34" s="534">
        <v>59.699860000000001</v>
      </c>
      <c r="V34" s="534">
        <v>60.044649999999997</v>
      </c>
      <c r="W34" s="534">
        <v>57.43676</v>
      </c>
      <c r="X34" s="534">
        <v>56.876559999999998</v>
      </c>
      <c r="Y34" s="534">
        <v>56.229570000000002</v>
      </c>
      <c r="Z34" s="534">
        <v>54.038589999999999</v>
      </c>
      <c r="AA34" s="534">
        <v>59.026090000000003</v>
      </c>
      <c r="AB34" s="534">
        <v>61.390610000000002</v>
      </c>
      <c r="AC34" s="534">
        <v>81.166780000000003</v>
      </c>
      <c r="AD34" s="534">
        <v>60.56785</v>
      </c>
      <c r="AE34" s="534">
        <v>55.758150000000001</v>
      </c>
    </row>
    <row r="35" spans="1:34" x14ac:dyDescent="0.2">
      <c r="A35" s="207" t="s">
        <v>88</v>
      </c>
      <c r="B35" s="534">
        <v>240.97105999999999</v>
      </c>
      <c r="C35" s="534">
        <v>189.51829000000001</v>
      </c>
      <c r="D35" s="534">
        <v>177.47781000000001</v>
      </c>
      <c r="E35" s="535">
        <v>164.26480000000001</v>
      </c>
      <c r="F35" s="534">
        <v>155.44327000000001</v>
      </c>
      <c r="G35" s="534">
        <v>160.56106</v>
      </c>
      <c r="H35" s="534">
        <v>164.02448000000001</v>
      </c>
      <c r="I35" s="534">
        <v>155.51129</v>
      </c>
      <c r="J35" s="534">
        <v>138.16974999999999</v>
      </c>
      <c r="K35" s="534">
        <v>120.47085</v>
      </c>
      <c r="L35" s="534">
        <v>113.67801</v>
      </c>
      <c r="M35" s="535">
        <v>116.03319999999999</v>
      </c>
      <c r="N35" s="534">
        <v>119.85504</v>
      </c>
      <c r="O35" s="534">
        <v>125.47602999999999</v>
      </c>
      <c r="P35" s="534">
        <v>123.80131</v>
      </c>
      <c r="Q35" s="534">
        <v>120.76372000000001</v>
      </c>
      <c r="R35" s="534">
        <v>122.83963</v>
      </c>
      <c r="S35" s="534">
        <v>120.81698</v>
      </c>
      <c r="T35" s="534">
        <v>115.93668</v>
      </c>
      <c r="U35" s="534">
        <v>95.480029999999999</v>
      </c>
      <c r="V35" s="534">
        <v>89.28725</v>
      </c>
      <c r="W35" s="534">
        <v>98.986450000000005</v>
      </c>
      <c r="X35" s="534">
        <v>93.24409</v>
      </c>
      <c r="Y35" s="534">
        <v>84.258030000000005</v>
      </c>
      <c r="Z35" s="534">
        <v>84.509630000000001</v>
      </c>
      <c r="AA35" s="534">
        <v>85.751930000000002</v>
      </c>
      <c r="AB35" s="534">
        <v>82.765320000000003</v>
      </c>
      <c r="AC35" s="534">
        <v>88.330860000000001</v>
      </c>
      <c r="AD35" s="534">
        <v>91.984970000000004</v>
      </c>
      <c r="AE35" s="535">
        <v>83.653099999999995</v>
      </c>
    </row>
    <row r="36" spans="1:34" x14ac:dyDescent="0.2">
      <c r="A36" s="207" t="s">
        <v>40</v>
      </c>
      <c r="B36" s="534">
        <v>14.16827</v>
      </c>
      <c r="C36" s="534">
        <v>12.45176</v>
      </c>
      <c r="D36" s="534">
        <v>12.296250000000001</v>
      </c>
      <c r="E36" s="534">
        <v>12.643050000000001</v>
      </c>
      <c r="F36" s="534">
        <v>12.842040000000001</v>
      </c>
      <c r="G36" s="535">
        <v>13.454499999999999</v>
      </c>
      <c r="H36" s="534">
        <v>13.499359999999999</v>
      </c>
      <c r="I36" s="534">
        <v>13.84464</v>
      </c>
      <c r="J36" s="534">
        <v>13.31161</v>
      </c>
      <c r="K36" s="534">
        <v>12.594569999999999</v>
      </c>
      <c r="L36" s="534">
        <v>12.23715</v>
      </c>
      <c r="M36" s="534">
        <v>13.466089999999999</v>
      </c>
      <c r="N36" s="534">
        <v>12.57578</v>
      </c>
      <c r="O36" s="208">
        <v>12.76</v>
      </c>
      <c r="P36" s="534">
        <v>12.826269999999999</v>
      </c>
      <c r="Q36" s="534">
        <v>13.05552</v>
      </c>
      <c r="R36" s="534">
        <v>13.36322</v>
      </c>
      <c r="S36" s="534">
        <v>13.10314</v>
      </c>
      <c r="T36" s="534">
        <v>14.07368</v>
      </c>
      <c r="U36" s="534">
        <v>11.98555</v>
      </c>
      <c r="V36" s="534">
        <v>12.27711</v>
      </c>
      <c r="W36" s="534">
        <v>12.32624</v>
      </c>
      <c r="X36" s="534">
        <v>11.846450000000001</v>
      </c>
      <c r="Y36" s="534">
        <v>12.669180000000001</v>
      </c>
      <c r="Z36" s="534">
        <v>17.056930000000001</v>
      </c>
      <c r="AA36" s="534">
        <v>17.350770000000001</v>
      </c>
      <c r="AB36" s="534">
        <v>18.39547</v>
      </c>
      <c r="AC36" s="534">
        <v>18.620529999999999</v>
      </c>
      <c r="AD36" s="534">
        <v>18.49737</v>
      </c>
      <c r="AE36" s="536">
        <v>16.963999999999999</v>
      </c>
    </row>
    <row r="37" spans="1:34" x14ac:dyDescent="0.2">
      <c r="A37" s="207" t="s">
        <v>89</v>
      </c>
      <c r="B37" s="534">
        <v>63.797879999999999</v>
      </c>
      <c r="C37" s="534">
        <v>53.615940000000002</v>
      </c>
      <c r="D37" s="535">
        <v>47.344099999999997</v>
      </c>
      <c r="E37" s="534">
        <v>44.109670000000001</v>
      </c>
      <c r="F37" s="534">
        <v>42.126269999999998</v>
      </c>
      <c r="G37" s="535">
        <v>43.182699999999997</v>
      </c>
      <c r="H37" s="534">
        <v>43.07423</v>
      </c>
      <c r="I37" s="534">
        <v>43.133130000000001</v>
      </c>
      <c r="J37" s="534">
        <v>41.426760000000002</v>
      </c>
      <c r="K37" s="534">
        <v>40.775230000000001</v>
      </c>
      <c r="L37" s="534">
        <v>38.874780000000001</v>
      </c>
      <c r="M37" s="534">
        <v>41.821469999999998</v>
      </c>
      <c r="N37" s="535">
        <v>39.929499999999997</v>
      </c>
      <c r="O37" s="534">
        <v>40.565739999999998</v>
      </c>
      <c r="P37" s="534">
        <v>41.249960000000002</v>
      </c>
      <c r="Q37" s="534">
        <v>44.708190000000002</v>
      </c>
      <c r="R37" s="534">
        <v>41.764749999999999</v>
      </c>
      <c r="S37" s="534">
        <v>40.379440000000002</v>
      </c>
      <c r="T37" s="534">
        <v>41.813760000000002</v>
      </c>
      <c r="U37" s="534">
        <v>37.847949999999997</v>
      </c>
      <c r="V37" s="534">
        <v>39.265230000000003</v>
      </c>
      <c r="W37" s="534">
        <v>38.152410000000003</v>
      </c>
      <c r="X37" s="534">
        <v>34.93186</v>
      </c>
      <c r="Y37" s="534">
        <v>33.812620000000003</v>
      </c>
      <c r="Z37" s="534">
        <v>33.794069999999998</v>
      </c>
      <c r="AA37" s="534">
        <v>34.152149999999999</v>
      </c>
      <c r="AB37" s="534">
        <v>34.473529999999997</v>
      </c>
      <c r="AC37" s="534">
        <v>35.68918</v>
      </c>
      <c r="AD37" s="534">
        <v>36.541870000000003</v>
      </c>
      <c r="AE37" s="534">
        <v>33.650869999999998</v>
      </c>
    </row>
    <row r="38" spans="1:34" x14ac:dyDescent="0.2">
      <c r="A38" s="207" t="s">
        <v>18</v>
      </c>
      <c r="B38" s="534">
        <v>57.692909999999998</v>
      </c>
      <c r="C38" s="534">
        <v>42.71611</v>
      </c>
      <c r="D38" s="535">
        <v>47.151899999999998</v>
      </c>
      <c r="E38" s="534">
        <v>49.368780000000001</v>
      </c>
      <c r="F38" s="534">
        <v>61.653030000000001</v>
      </c>
      <c r="G38" s="534">
        <v>58.522959999999998</v>
      </c>
      <c r="H38" s="534">
        <v>57.395519999999998</v>
      </c>
      <c r="I38" s="534">
        <v>60.790779999999998</v>
      </c>
      <c r="J38" s="534">
        <v>58.308320000000002</v>
      </c>
      <c r="K38" s="534">
        <v>56.93974</v>
      </c>
      <c r="L38" s="534">
        <v>55.165590000000002</v>
      </c>
      <c r="M38" s="534">
        <v>58.946240000000003</v>
      </c>
      <c r="N38" s="534">
        <v>60.109290000000001</v>
      </c>
      <c r="O38" s="534">
        <v>66.860789999999994</v>
      </c>
      <c r="P38" s="534">
        <v>62.08128</v>
      </c>
      <c r="Q38" s="535">
        <v>49.405500000000004</v>
      </c>
      <c r="R38" s="534">
        <v>55.343380000000003</v>
      </c>
      <c r="S38" s="534">
        <v>62.567129999999999</v>
      </c>
      <c r="T38" s="535">
        <v>51.246600000000001</v>
      </c>
      <c r="U38" s="534">
        <v>35.392209999999999</v>
      </c>
      <c r="V38" s="534">
        <v>54.879809999999999</v>
      </c>
      <c r="W38" s="534">
        <v>46.757449999999999</v>
      </c>
      <c r="X38" s="534">
        <v>38.663690000000003</v>
      </c>
      <c r="Y38" s="534">
        <v>45.466749999999998</v>
      </c>
      <c r="Z38" s="534">
        <v>38.704169999999998</v>
      </c>
      <c r="AA38" s="534">
        <v>37.196240000000003</v>
      </c>
      <c r="AB38" s="535">
        <v>41.112699999999997</v>
      </c>
      <c r="AC38" s="535">
        <v>39.631100000000004</v>
      </c>
      <c r="AD38" s="534">
        <v>48.124360000000003</v>
      </c>
      <c r="AE38" s="534">
        <v>38.370809999999999</v>
      </c>
    </row>
    <row r="39" spans="1:34" x14ac:dyDescent="0.2">
      <c r="A39" s="207" t="s">
        <v>42</v>
      </c>
      <c r="B39" s="534">
        <v>34.712519999999998</v>
      </c>
      <c r="C39" s="534">
        <v>35.612349999999999</v>
      </c>
      <c r="D39" s="534">
        <v>35.537739999999999</v>
      </c>
      <c r="E39" s="534">
        <v>39.926130000000001</v>
      </c>
      <c r="F39" s="534">
        <v>40.175660000000001</v>
      </c>
      <c r="G39" s="534">
        <v>36.873480000000001</v>
      </c>
      <c r="H39" s="534">
        <v>38.573709999999998</v>
      </c>
      <c r="I39" s="534">
        <v>32.68683</v>
      </c>
      <c r="J39" s="534">
        <v>31.954689999999999</v>
      </c>
      <c r="K39" s="534">
        <v>29.194040000000001</v>
      </c>
      <c r="L39" s="534">
        <v>26.132079999999998</v>
      </c>
      <c r="M39" s="534">
        <v>26.142859999999999</v>
      </c>
      <c r="N39" s="534">
        <v>27.25544</v>
      </c>
      <c r="O39" s="535">
        <v>30.246700000000001</v>
      </c>
      <c r="P39" s="535">
        <v>36.190600000000003</v>
      </c>
      <c r="Q39" s="534">
        <v>34.327680000000001</v>
      </c>
      <c r="R39" s="534">
        <v>24.180440000000001</v>
      </c>
      <c r="S39" s="534">
        <v>29.827249999999999</v>
      </c>
      <c r="T39" s="534">
        <v>26.302309999999999</v>
      </c>
      <c r="U39" s="534">
        <v>22.087060000000001</v>
      </c>
      <c r="V39" s="534">
        <v>25.99905</v>
      </c>
      <c r="W39" s="534">
        <v>21.532129999999999</v>
      </c>
      <c r="X39" s="534">
        <v>18.03473</v>
      </c>
      <c r="Y39" s="534">
        <v>18.485240000000001</v>
      </c>
      <c r="Z39" s="534">
        <v>16.92314</v>
      </c>
      <c r="AA39" s="534">
        <v>19.121179999999999</v>
      </c>
      <c r="AB39" s="534">
        <v>14.143179999999999</v>
      </c>
      <c r="AC39" s="534">
        <v>15.99968</v>
      </c>
      <c r="AD39" s="534">
        <v>16.86064</v>
      </c>
      <c r="AE39" s="534">
        <v>15.43042</v>
      </c>
    </row>
    <row r="41" spans="1:34" x14ac:dyDescent="0.2">
      <c r="A41" s="83"/>
    </row>
    <row r="42" spans="1:34" s="152" customFormat="1" x14ac:dyDescent="0.2">
      <c r="A42" s="64"/>
      <c r="B42" s="64"/>
      <c r="C42" s="90"/>
      <c r="D42" s="90"/>
      <c r="E42" s="90"/>
      <c r="F42" s="90"/>
      <c r="G42" s="905" t="s">
        <v>166</v>
      </c>
      <c r="H42" s="905"/>
      <c r="I42" s="905"/>
      <c r="J42" s="905"/>
      <c r="K42" s="905"/>
      <c r="L42" s="905"/>
      <c r="M42" s="905"/>
      <c r="N42" s="905"/>
      <c r="O42" s="905"/>
      <c r="P42" s="905"/>
      <c r="Q42" s="905"/>
      <c r="R42" s="90"/>
      <c r="S42" s="90"/>
      <c r="V42" s="152" t="s">
        <v>478</v>
      </c>
    </row>
    <row r="43" spans="1:34" s="152" customFormat="1" x14ac:dyDescent="0.2">
      <c r="A43" s="64"/>
      <c r="B43" s="64"/>
      <c r="C43" s="90"/>
      <c r="D43" s="90"/>
      <c r="E43" s="90"/>
      <c r="F43" s="90"/>
      <c r="G43" s="909"/>
      <c r="H43" s="909"/>
      <c r="I43" s="909"/>
      <c r="J43" s="909"/>
      <c r="K43" s="909"/>
      <c r="L43" s="909"/>
      <c r="M43" s="909"/>
      <c r="N43" s="909"/>
      <c r="O43" s="909"/>
      <c r="P43" s="909"/>
      <c r="Q43" s="909"/>
      <c r="R43" s="90"/>
      <c r="S43" s="90"/>
      <c r="V43" s="219">
        <f>AVERAGE(AE55,AE64,AE72)</f>
        <v>-64.434630471070122</v>
      </c>
    </row>
    <row r="44" spans="1:34" s="152" customFormat="1" x14ac:dyDescent="0.2">
      <c r="A44" s="57"/>
      <c r="B44" s="57" t="s">
        <v>9</v>
      </c>
      <c r="C44" s="57" t="s">
        <v>4</v>
      </c>
      <c r="D44" s="57" t="s">
        <v>7</v>
      </c>
      <c r="E44" s="57" t="s">
        <v>12</v>
      </c>
      <c r="F44" s="57" t="s">
        <v>5</v>
      </c>
      <c r="G44" s="57" t="s">
        <v>78</v>
      </c>
      <c r="H44" s="57" t="s">
        <v>156</v>
      </c>
      <c r="I44" s="57" t="s">
        <v>157</v>
      </c>
      <c r="J44" s="57" t="s">
        <v>158</v>
      </c>
      <c r="K44" s="57" t="s">
        <v>159</v>
      </c>
      <c r="L44" s="57" t="s">
        <v>160</v>
      </c>
      <c r="M44" s="57" t="s">
        <v>161</v>
      </c>
      <c r="N44" s="57" t="s">
        <v>162</v>
      </c>
      <c r="O44" s="57" t="s">
        <v>163</v>
      </c>
      <c r="P44" s="57" t="s">
        <v>164</v>
      </c>
      <c r="Q44" s="57" t="s">
        <v>165</v>
      </c>
      <c r="R44" s="57" t="s">
        <v>155</v>
      </c>
      <c r="S44" s="57" t="s">
        <v>154</v>
      </c>
    </row>
    <row r="45" spans="1:34" s="152" customFormat="1" x14ac:dyDescent="0.2">
      <c r="A45" s="58" t="s">
        <v>152</v>
      </c>
      <c r="B45" s="212">
        <f>AA74</f>
        <v>-46.468205526578629</v>
      </c>
      <c r="C45" s="212">
        <f>AB74</f>
        <v>-45.964458380121734</v>
      </c>
      <c r="D45" s="212">
        <f>AC74</f>
        <v>-44.058987540024845</v>
      </c>
      <c r="E45" s="212">
        <f>AD74</f>
        <v>-42.722438425853646</v>
      </c>
      <c r="F45" s="212">
        <f>AE74</f>
        <v>-47.253936964676569</v>
      </c>
      <c r="G45" s="259">
        <f>F45+($S$45-$F$45)/11</f>
        <v>-47.958124513342334</v>
      </c>
      <c r="H45" s="259">
        <f t="shared" ref="H45:Q45" si="0">G45+($S$45-$F$45)/11</f>
        <v>-48.662312062008098</v>
      </c>
      <c r="I45" s="259">
        <f t="shared" si="0"/>
        <v>-49.366499610673863</v>
      </c>
      <c r="J45" s="259">
        <f t="shared" si="0"/>
        <v>-50.070687159339627</v>
      </c>
      <c r="K45" s="259">
        <f t="shared" si="0"/>
        <v>-50.774874708005392</v>
      </c>
      <c r="L45" s="259">
        <f t="shared" si="0"/>
        <v>-51.479062256671156</v>
      </c>
      <c r="M45" s="259">
        <f t="shared" si="0"/>
        <v>-52.183249805336921</v>
      </c>
      <c r="N45" s="259">
        <f t="shared" si="0"/>
        <v>-52.887437354002685</v>
      </c>
      <c r="O45" s="259">
        <f t="shared" si="0"/>
        <v>-53.59162490266845</v>
      </c>
      <c r="P45" s="259">
        <f t="shared" si="0"/>
        <v>-54.295812451334214</v>
      </c>
      <c r="Q45" s="259">
        <f t="shared" si="0"/>
        <v>-54.999999999999979</v>
      </c>
      <c r="R45" s="346">
        <f>V43</f>
        <v>-64.434630471070122</v>
      </c>
      <c r="S45" s="58">
        <v>-55</v>
      </c>
    </row>
    <row r="46" spans="1:34" s="152" customFormat="1" x14ac:dyDescent="0.2">
      <c r="A46" s="58" t="s">
        <v>153</v>
      </c>
      <c r="B46" s="205">
        <f>AA49</f>
        <v>-24.381777698353858</v>
      </c>
      <c r="C46" s="205">
        <f>AB49</f>
        <v>-24.298851483306407</v>
      </c>
      <c r="D46" s="205">
        <f>AC49</f>
        <v>-22.874634359253847</v>
      </c>
      <c r="E46" s="205">
        <f>AD49</f>
        <v>-24.889954723874226</v>
      </c>
      <c r="F46" s="205">
        <f>AE49</f>
        <v>-27.871542017253404</v>
      </c>
      <c r="G46" s="471">
        <f>F46+($S$46-$F$46)/11</f>
        <v>-30.337765470230366</v>
      </c>
      <c r="H46" s="471">
        <f t="shared" ref="H46:Q46" si="1">G46+($S$46-$F$46)/11</f>
        <v>-32.803988923207328</v>
      </c>
      <c r="I46" s="471">
        <f t="shared" si="1"/>
        <v>-35.27021237618429</v>
      </c>
      <c r="J46" s="471">
        <f t="shared" si="1"/>
        <v>-37.736435829161252</v>
      </c>
      <c r="K46" s="471">
        <f t="shared" si="1"/>
        <v>-40.202659282138214</v>
      </c>
      <c r="L46" s="471">
        <f t="shared" si="1"/>
        <v>-42.668882735115176</v>
      </c>
      <c r="M46" s="471">
        <f t="shared" si="1"/>
        <v>-45.135106188092138</v>
      </c>
      <c r="N46" s="471">
        <f t="shared" si="1"/>
        <v>-47.6013296410691</v>
      </c>
      <c r="O46" s="471">
        <f t="shared" si="1"/>
        <v>-50.067553094046062</v>
      </c>
      <c r="P46" s="471">
        <f t="shared" si="1"/>
        <v>-52.533776547023024</v>
      </c>
      <c r="Q46" s="471">
        <f t="shared" si="1"/>
        <v>-54.999999999999986</v>
      </c>
      <c r="R46" s="57">
        <v>-55</v>
      </c>
      <c r="S46" s="58">
        <v>-55</v>
      </c>
    </row>
    <row r="47" spans="1:34" x14ac:dyDescent="0.2">
      <c r="A47" s="83"/>
      <c r="B47" s="83"/>
      <c r="R47" s="210"/>
    </row>
    <row r="48" spans="1:34" x14ac:dyDescent="0.2">
      <c r="A48" s="207" t="s">
        <v>55</v>
      </c>
      <c r="B48" s="207" t="s">
        <v>369</v>
      </c>
      <c r="C48" s="207" t="s">
        <v>370</v>
      </c>
      <c r="D48" s="207" t="s">
        <v>56</v>
      </c>
      <c r="E48" s="207" t="s">
        <v>57</v>
      </c>
      <c r="F48" s="207" t="s">
        <v>58</v>
      </c>
      <c r="G48" s="207" t="s">
        <v>59</v>
      </c>
      <c r="H48" s="207" t="s">
        <v>60</v>
      </c>
      <c r="I48" s="207" t="s">
        <v>61</v>
      </c>
      <c r="J48" s="207" t="s">
        <v>62</v>
      </c>
      <c r="K48" s="207" t="s">
        <v>63</v>
      </c>
      <c r="L48" s="207" t="s">
        <v>64</v>
      </c>
      <c r="M48" s="207" t="s">
        <v>65</v>
      </c>
      <c r="N48" s="207" t="s">
        <v>66</v>
      </c>
      <c r="O48" s="207" t="s">
        <v>67</v>
      </c>
      <c r="P48" s="207" t="s">
        <v>68</v>
      </c>
      <c r="Q48" s="207" t="s">
        <v>69</v>
      </c>
      <c r="R48" s="207" t="s">
        <v>70</v>
      </c>
      <c r="S48" s="207" t="s">
        <v>71</v>
      </c>
      <c r="T48" s="207" t="s">
        <v>72</v>
      </c>
      <c r="U48" s="207" t="s">
        <v>73</v>
      </c>
      <c r="V48" s="207" t="s">
        <v>74</v>
      </c>
      <c r="W48" s="207" t="s">
        <v>75</v>
      </c>
      <c r="X48" s="207" t="s">
        <v>76</v>
      </c>
      <c r="Y48" s="207" t="s">
        <v>77</v>
      </c>
      <c r="Z48" s="207" t="s">
        <v>20</v>
      </c>
      <c r="AA48" s="207" t="s">
        <v>9</v>
      </c>
      <c r="AB48" s="207" t="s">
        <v>4</v>
      </c>
      <c r="AC48" s="207" t="s">
        <v>7</v>
      </c>
      <c r="AD48" s="207" t="s">
        <v>12</v>
      </c>
      <c r="AE48" s="537" t="s">
        <v>5</v>
      </c>
      <c r="AF48" s="84" t="s">
        <v>402</v>
      </c>
      <c r="AG48" s="84" t="s">
        <v>170</v>
      </c>
      <c r="AH48" s="84" t="s">
        <v>379</v>
      </c>
    </row>
    <row r="49" spans="1:39" x14ac:dyDescent="0.2">
      <c r="A49" s="207" t="s">
        <v>79</v>
      </c>
      <c r="B49" s="209">
        <f t="shared" ref="B49:AE49" si="2">100*(B12/$B12)-100</f>
        <v>0</v>
      </c>
      <c r="C49" s="209">
        <f t="shared" si="2"/>
        <v>-4.2049056807308318</v>
      </c>
      <c r="D49" s="209">
        <f t="shared" si="2"/>
        <v>-6.8541101762904049</v>
      </c>
      <c r="E49" s="209">
        <f t="shared" si="2"/>
        <v>-8.6397013208102749</v>
      </c>
      <c r="F49" s="209">
        <f t="shared" si="2"/>
        <v>-9.1406925079022301</v>
      </c>
      <c r="G49" s="209">
        <f t="shared" si="2"/>
        <v>-8.6681249128689757</v>
      </c>
      <c r="H49" s="209">
        <f t="shared" si="2"/>
        <v>-7.1470725855888162</v>
      </c>
      <c r="I49" s="209">
        <f t="shared" si="2"/>
        <v>-8.5787450921226878</v>
      </c>
      <c r="J49" s="209">
        <f t="shared" si="2"/>
        <v>-9.7253857076141514</v>
      </c>
      <c r="K49" s="209">
        <f t="shared" si="2"/>
        <v>-11.594497523412713</v>
      </c>
      <c r="L49" s="209">
        <f t="shared" si="2"/>
        <v>-11.06357793303701</v>
      </c>
      <c r="M49" s="209">
        <f t="shared" si="2"/>
        <v>-10.583246353334545</v>
      </c>
      <c r="N49" s="209">
        <f t="shared" si="2"/>
        <v>-10.565081530670028</v>
      </c>
      <c r="O49" s="209">
        <f t="shared" si="2"/>
        <v>-8.2346583739121115</v>
      </c>
      <c r="P49" s="209">
        <f t="shared" si="2"/>
        <v>-8.7558127867101945</v>
      </c>
      <c r="Q49" s="209">
        <f t="shared" si="2"/>
        <v>-9.1776814202140713</v>
      </c>
      <c r="R49" s="209">
        <f t="shared" si="2"/>
        <v>-9.6424210782470823</v>
      </c>
      <c r="S49" s="209">
        <f t="shared" si="2"/>
        <v>-9.4243290363397421</v>
      </c>
      <c r="T49" s="209">
        <f t="shared" si="2"/>
        <v>-12.405729623249158</v>
      </c>
      <c r="U49" s="209">
        <f t="shared" si="2"/>
        <v>-19.350825081320494</v>
      </c>
      <c r="V49" s="209">
        <f t="shared" si="2"/>
        <v>-17.122885320407477</v>
      </c>
      <c r="W49" s="209">
        <f t="shared" si="2"/>
        <v>-19.382511959102004</v>
      </c>
      <c r="X49" s="209">
        <f t="shared" si="2"/>
        <v>-21.140867350999955</v>
      </c>
      <c r="Y49" s="209">
        <f t="shared" si="2"/>
        <v>-22.993145110592465</v>
      </c>
      <c r="Z49" s="209">
        <f t="shared" si="2"/>
        <v>-25.530461998570999</v>
      </c>
      <c r="AA49" s="209">
        <f t="shared" si="2"/>
        <v>-24.381777698353858</v>
      </c>
      <c r="AB49" s="209">
        <f t="shared" si="2"/>
        <v>-24.298851483306407</v>
      </c>
      <c r="AC49" s="209">
        <f t="shared" si="2"/>
        <v>-22.874634359253847</v>
      </c>
      <c r="AD49" s="209">
        <f t="shared" si="2"/>
        <v>-24.889954723874226</v>
      </c>
      <c r="AE49" s="538">
        <f t="shared" si="2"/>
        <v>-27.871542017253404</v>
      </c>
      <c r="AF49" s="241">
        <f>(AE49-U49)/10</f>
        <v>-0.85207169359329105</v>
      </c>
      <c r="AG49" s="210">
        <f>AVERAGE(AF53,AF57,AF58,AF67,AF76)</f>
        <v>-2.6976300218203462</v>
      </c>
      <c r="AI49" s="273"/>
      <c r="AJ49" s="516">
        <v>2010</v>
      </c>
      <c r="AK49" s="516" t="s">
        <v>472</v>
      </c>
      <c r="AL49" s="516" t="s">
        <v>473</v>
      </c>
      <c r="AM49" s="516" t="s">
        <v>402</v>
      </c>
    </row>
    <row r="50" spans="1:39" x14ac:dyDescent="0.2">
      <c r="A50" s="207" t="s">
        <v>8</v>
      </c>
      <c r="B50" s="209">
        <f t="shared" ref="B50:AE50" si="3">100*(B13/$B13)-100</f>
        <v>0</v>
      </c>
      <c r="C50" s="209">
        <f t="shared" si="3"/>
        <v>2.2384016271312532</v>
      </c>
      <c r="D50" s="209">
        <f t="shared" si="3"/>
        <v>2.083226617137683</v>
      </c>
      <c r="E50" s="209">
        <f t="shared" si="3"/>
        <v>1.2704971509674294</v>
      </c>
      <c r="F50" s="209">
        <f t="shared" si="3"/>
        <v>4.6805951766879446</v>
      </c>
      <c r="G50" s="209">
        <f t="shared" si="3"/>
        <v>6.0050283617393347</v>
      </c>
      <c r="H50" s="209">
        <f t="shared" si="3"/>
        <v>8.6397431981468173</v>
      </c>
      <c r="I50" s="209">
        <f t="shared" si="3"/>
        <v>2.839989367377953</v>
      </c>
      <c r="J50" s="209">
        <f t="shared" si="3"/>
        <v>6.0821521124044864</v>
      </c>
      <c r="K50" s="209">
        <f t="shared" si="3"/>
        <v>2.2367925401321429</v>
      </c>
      <c r="L50" s="209">
        <f t="shared" si="3"/>
        <v>3.2622657926443424</v>
      </c>
      <c r="M50" s="209">
        <f t="shared" si="3"/>
        <v>2.2048356507347933</v>
      </c>
      <c r="N50" s="209">
        <f t="shared" si="3"/>
        <v>1.9447046035978985</v>
      </c>
      <c r="O50" s="209">
        <f t="shared" si="3"/>
        <v>2.1860817066271778</v>
      </c>
      <c r="P50" s="209">
        <f t="shared" si="3"/>
        <v>2.8390337523915576</v>
      </c>
      <c r="Q50" s="209">
        <f t="shared" si="3"/>
        <v>0.74450839335614205</v>
      </c>
      <c r="R50" s="209">
        <f t="shared" si="3"/>
        <v>-1.244182605938164</v>
      </c>
      <c r="S50" s="209">
        <f t="shared" si="3"/>
        <v>-3.6641089209961422</v>
      </c>
      <c r="T50" s="209">
        <f t="shared" si="3"/>
        <v>-3.5521403562321865</v>
      </c>
      <c r="U50" s="209">
        <f t="shared" si="3"/>
        <v>-12.46035515290437</v>
      </c>
      <c r="V50" s="209">
        <f t="shared" si="3"/>
        <v>-6.9189897772384086</v>
      </c>
      <c r="W50" s="209">
        <f t="shared" si="3"/>
        <v>-14.166767322436371</v>
      </c>
      <c r="X50" s="209">
        <f t="shared" si="3"/>
        <v>-16.155718305219636</v>
      </c>
      <c r="Y50" s="209">
        <f t="shared" si="3"/>
        <v>-16.619051041996258</v>
      </c>
      <c r="Z50" s="209">
        <f t="shared" si="3"/>
        <v>-20.618074909393997</v>
      </c>
      <c r="AA50" s="209">
        <f t="shared" si="3"/>
        <v>-17.682847266094441</v>
      </c>
      <c r="AB50" s="209">
        <f t="shared" si="3"/>
        <v>-18.346198651416458</v>
      </c>
      <c r="AC50" s="209">
        <f t="shared" si="3"/>
        <v>-18.477321675392631</v>
      </c>
      <c r="AD50" s="209">
        <f t="shared" si="3"/>
        <v>-17.943013446135254</v>
      </c>
      <c r="AE50" s="538">
        <f t="shared" si="3"/>
        <v>-18.806762915364914</v>
      </c>
      <c r="AF50" s="241">
        <f t="shared" ref="AF50:AF76" si="4">(AE50-U50)/10</f>
        <v>-0.63464077624605442</v>
      </c>
      <c r="AH50" s="638">
        <f>28-_xlfn.RANK.EQ(AE50,$AE$50:$AE$76)</f>
        <v>17</v>
      </c>
      <c r="AI50" s="542" t="s">
        <v>8</v>
      </c>
      <c r="AJ50" s="541">
        <v>132.46985000000001</v>
      </c>
      <c r="AK50" s="232">
        <v>10839905</v>
      </c>
      <c r="AL50" s="322">
        <f>AJ50/(AK50/1000000)</f>
        <v>12.220572966275997</v>
      </c>
      <c r="AM50" s="324">
        <v>-0.63464077624605442</v>
      </c>
    </row>
    <row r="51" spans="1:39" x14ac:dyDescent="0.2">
      <c r="A51" s="207" t="s">
        <v>82</v>
      </c>
      <c r="B51" s="209">
        <f t="shared" ref="B51:AE51" si="5">100*(B14/$B14)-100</f>
        <v>0</v>
      </c>
      <c r="C51" s="209">
        <f t="shared" si="5"/>
        <v>-22.464769796187142</v>
      </c>
      <c r="D51" s="209">
        <f t="shared" si="5"/>
        <v>-28.625834666466133</v>
      </c>
      <c r="E51" s="209">
        <f t="shared" si="5"/>
        <v>-29.568473138909923</v>
      </c>
      <c r="F51" s="209">
        <f t="shared" si="5"/>
        <v>-34.640343571018107</v>
      </c>
      <c r="G51" s="209">
        <f t="shared" si="5"/>
        <v>-32.896922510249269</v>
      </c>
      <c r="H51" s="209">
        <f t="shared" si="5"/>
        <v>-31.984624301450367</v>
      </c>
      <c r="I51" s="209">
        <f t="shared" si="5"/>
        <v>-35.99858057535431</v>
      </c>
      <c r="J51" s="209">
        <f t="shared" si="5"/>
        <v>-40.691599692565184</v>
      </c>
      <c r="K51" s="209">
        <f t="shared" si="5"/>
        <v>-48.919414132353808</v>
      </c>
      <c r="L51" s="209">
        <f t="shared" si="5"/>
        <v>-50.455252378303136</v>
      </c>
      <c r="M51" s="209">
        <f t="shared" si="5"/>
        <v>-42.463901517953197</v>
      </c>
      <c r="N51" s="209">
        <f t="shared" si="5"/>
        <v>-46.164275768135568</v>
      </c>
      <c r="O51" s="209">
        <f t="shared" si="5"/>
        <v>-39.746635916588893</v>
      </c>
      <c r="P51" s="209">
        <f t="shared" si="5"/>
        <v>-41.723218131034812</v>
      </c>
      <c r="Q51" s="209">
        <f t="shared" si="5"/>
        <v>-42.616196530696605</v>
      </c>
      <c r="R51" s="209">
        <f t="shared" si="5"/>
        <v>-38.696946901199091</v>
      </c>
      <c r="S51" s="209">
        <f t="shared" si="5"/>
        <v>-35.016201676049093</v>
      </c>
      <c r="T51" s="209">
        <f t="shared" si="5"/>
        <v>-34.626490698909564</v>
      </c>
      <c r="U51" s="209">
        <f t="shared" si="5"/>
        <v>-45.699202692998341</v>
      </c>
      <c r="V51" s="209">
        <f t="shared" si="5"/>
        <v>-41.709550788463424</v>
      </c>
      <c r="W51" s="209">
        <f t="shared" si="5"/>
        <v>-31.857647886212504</v>
      </c>
      <c r="X51" s="209">
        <f t="shared" si="5"/>
        <v>-37.449297869650913</v>
      </c>
      <c r="Y51" s="209">
        <f t="shared" si="5"/>
        <v>-42.548651410531605</v>
      </c>
      <c r="Z51" s="209">
        <f>100*(Z14/$B14)-100</f>
        <v>-40.327034152029825</v>
      </c>
      <c r="AA51" s="209">
        <f t="shared" si="5"/>
        <v>-35.665060310705073</v>
      </c>
      <c r="AB51" s="209">
        <f t="shared" si="5"/>
        <v>-38.685444069894672</v>
      </c>
      <c r="AC51" s="209">
        <f t="shared" si="5"/>
        <v>-35.876069237644288</v>
      </c>
      <c r="AD51" s="209">
        <f t="shared" si="5"/>
        <v>-41.003511950452243</v>
      </c>
      <c r="AE51" s="538">
        <f t="shared" si="5"/>
        <v>-42.617853927895297</v>
      </c>
      <c r="AF51" s="241">
        <f t="shared" si="4"/>
        <v>0.30813487651030441</v>
      </c>
      <c r="AH51" s="638">
        <f t="shared" ref="AH51:AH76" si="6">28-_xlfn.RANK.EQ(AE51,$AE$50:$AE$76)</f>
        <v>6</v>
      </c>
      <c r="AI51" s="542" t="s">
        <v>82</v>
      </c>
      <c r="AJ51" s="541">
        <v>47.127630000000003</v>
      </c>
      <c r="AK51" s="232">
        <v>7421766</v>
      </c>
      <c r="AL51" s="322">
        <f t="shared" ref="AL51:AL76" si="7">AJ51/(AK51/1000000)</f>
        <v>6.3499212990547003</v>
      </c>
      <c r="AM51" s="324">
        <v>0.30813487651030441</v>
      </c>
    </row>
    <row r="52" spans="1:39" x14ac:dyDescent="0.2">
      <c r="A52" s="207" t="s">
        <v>83</v>
      </c>
      <c r="B52" s="209">
        <f t="shared" ref="B52:AE52" si="8">100*(B15/$B15)-100</f>
        <v>0</v>
      </c>
      <c r="C52" s="209">
        <f t="shared" si="8"/>
        <v>-11.045885560853904</v>
      </c>
      <c r="D52" s="209">
        <f t="shared" si="8"/>
        <v>-14.776869447909633</v>
      </c>
      <c r="E52" s="209">
        <f t="shared" si="8"/>
        <v>-18.778093479557356</v>
      </c>
      <c r="F52" s="209">
        <f t="shared" si="8"/>
        <v>-21.604184625641636</v>
      </c>
      <c r="G52" s="209">
        <f t="shared" si="8"/>
        <v>-22.275177940345372</v>
      </c>
      <c r="H52" s="209">
        <f t="shared" si="8"/>
        <v>-20.742393424606149</v>
      </c>
      <c r="I52" s="209">
        <f t="shared" si="8"/>
        <v>-22.585180883229967</v>
      </c>
      <c r="J52" s="209">
        <f t="shared" si="8"/>
        <v>-25.873773689569944</v>
      </c>
      <c r="K52" s="209">
        <f t="shared" si="8"/>
        <v>-31.042322847462216</v>
      </c>
      <c r="L52" s="209">
        <f t="shared" si="8"/>
        <v>-26.190714548006781</v>
      </c>
      <c r="M52" s="209">
        <f t="shared" si="8"/>
        <v>-26.336426400539608</v>
      </c>
      <c r="N52" s="209">
        <f t="shared" si="8"/>
        <v>-28.098964260880209</v>
      </c>
      <c r="O52" s="209">
        <f t="shared" si="8"/>
        <v>-25.875851939048417</v>
      </c>
      <c r="P52" s="209">
        <f t="shared" si="8"/>
        <v>-25.4674785208489</v>
      </c>
      <c r="Q52" s="209">
        <f t="shared" si="8"/>
        <v>-26.695906265219008</v>
      </c>
      <c r="R52" s="209">
        <f t="shared" si="8"/>
        <v>-24.97199050984824</v>
      </c>
      <c r="S52" s="209">
        <f t="shared" si="8"/>
        <v>-23.269721884383699</v>
      </c>
      <c r="T52" s="209">
        <f t="shared" si="8"/>
        <v>-27.341845995984144</v>
      </c>
      <c r="U52" s="209">
        <f t="shared" si="8"/>
        <v>-32.486200996413842</v>
      </c>
      <c r="V52" s="209">
        <f t="shared" si="8"/>
        <v>-30.629579375848024</v>
      </c>
      <c r="W52" s="209">
        <f t="shared" si="8"/>
        <v>-32.055227266216463</v>
      </c>
      <c r="X52" s="209">
        <f t="shared" si="8"/>
        <v>-34.273771606111808</v>
      </c>
      <c r="Y52" s="209">
        <f t="shared" si="8"/>
        <v>-36.797198790552557</v>
      </c>
      <c r="Z52" s="209">
        <f t="shared" si="8"/>
        <v>-37.852918273750767</v>
      </c>
      <c r="AA52" s="209">
        <f t="shared" si="8"/>
        <v>-36.752373189019124</v>
      </c>
      <c r="AB52" s="209">
        <f t="shared" si="8"/>
        <v>-35.31675595152835</v>
      </c>
      <c r="AC52" s="209">
        <f t="shared" si="8"/>
        <v>-33.692523250090503</v>
      </c>
      <c r="AD52" s="209">
        <f t="shared" si="8"/>
        <v>-30.532261046885623</v>
      </c>
      <c r="AE52" s="538">
        <f t="shared" si="8"/>
        <v>-28.713396896168263</v>
      </c>
      <c r="AF52" s="241">
        <f t="shared" si="4"/>
        <v>0.37728041002455798</v>
      </c>
      <c r="AH52" s="638">
        <f t="shared" si="6"/>
        <v>11</v>
      </c>
      <c r="AI52" s="542" t="s">
        <v>83</v>
      </c>
      <c r="AJ52" s="541">
        <v>133.18323000000001</v>
      </c>
      <c r="AK52" s="232">
        <v>10462088</v>
      </c>
      <c r="AL52" s="322">
        <f t="shared" si="7"/>
        <v>12.73008122279224</v>
      </c>
      <c r="AM52" s="324">
        <v>0.37728041002455798</v>
      </c>
    </row>
    <row r="53" spans="1:39" x14ac:dyDescent="0.2">
      <c r="A53" s="207" t="s">
        <v>16</v>
      </c>
      <c r="B53" s="209">
        <f t="shared" ref="B53:AE53" si="9">100*(B16/$B16)-100</f>
        <v>0</v>
      </c>
      <c r="C53" s="209">
        <f t="shared" si="9"/>
        <v>12.452282831718549</v>
      </c>
      <c r="D53" s="209">
        <f t="shared" si="9"/>
        <v>5.9915666015295983</v>
      </c>
      <c r="E53" s="209">
        <f t="shared" si="9"/>
        <v>7.4476195079298293</v>
      </c>
      <c r="F53" s="209">
        <f t="shared" si="9"/>
        <v>11.692155238734131</v>
      </c>
      <c r="G53" s="209">
        <f t="shared" si="9"/>
        <v>7.8596229046543016</v>
      </c>
      <c r="H53" s="209">
        <f t="shared" si="9"/>
        <v>23.947463202259271</v>
      </c>
      <c r="I53" s="209">
        <f t="shared" si="9"/>
        <v>12.087810832790666</v>
      </c>
      <c r="J53" s="209">
        <f t="shared" si="9"/>
        <v>6.5374410558328435</v>
      </c>
      <c r="K53" s="209">
        <f t="shared" si="9"/>
        <v>3.3895262665249959</v>
      </c>
      <c r="L53" s="209">
        <f t="shared" si="9"/>
        <v>-2.0885254837689615</v>
      </c>
      <c r="M53" s="209">
        <f t="shared" si="9"/>
        <v>-1.2108487895453663</v>
      </c>
      <c r="N53" s="209">
        <f t="shared" si="9"/>
        <v>-0.58371347897654857</v>
      </c>
      <c r="O53" s="209">
        <f t="shared" si="9"/>
        <v>5.6313592467759577</v>
      </c>
      <c r="P53" s="209">
        <f t="shared" si="9"/>
        <v>-2.4285468560978529</v>
      </c>
      <c r="Q53" s="209">
        <f t="shared" si="9"/>
        <v>-8.099373446231823</v>
      </c>
      <c r="R53" s="209">
        <f t="shared" si="9"/>
        <v>2.3560737514640238</v>
      </c>
      <c r="S53" s="209">
        <f t="shared" si="9"/>
        <v>-3.0992461530648114</v>
      </c>
      <c r="T53" s="209">
        <f t="shared" si="9"/>
        <v>-9.5709987654501276</v>
      </c>
      <c r="U53" s="209">
        <f t="shared" si="9"/>
        <v>-14.335911547661354</v>
      </c>
      <c r="V53" s="209">
        <f t="shared" si="9"/>
        <v>-15.264079044275164</v>
      </c>
      <c r="W53" s="209">
        <f t="shared" si="9"/>
        <v>-22.384845884159603</v>
      </c>
      <c r="X53" s="209">
        <f t="shared" si="9"/>
        <v>-29.214014447839077</v>
      </c>
      <c r="Y53" s="209">
        <f t="shared" si="9"/>
        <v>-27.305637872521515</v>
      </c>
      <c r="Z53" s="209">
        <f t="shared" si="9"/>
        <v>-31.87824104880265</v>
      </c>
      <c r="AA53" s="209">
        <f t="shared" si="9"/>
        <v>-36.358727910920109</v>
      </c>
      <c r="AB53" s="209">
        <f t="shared" si="9"/>
        <v>-32.340476784634049</v>
      </c>
      <c r="AC53" s="209">
        <f t="shared" si="9"/>
        <v>-35.413605222922655</v>
      </c>
      <c r="AD53" s="209">
        <f t="shared" si="9"/>
        <v>-33.293004445697704</v>
      </c>
      <c r="AE53" s="538">
        <f t="shared" si="9"/>
        <v>-39.709872379876934</v>
      </c>
      <c r="AF53" s="241">
        <f t="shared" si="4"/>
        <v>-2.5373960832215579</v>
      </c>
      <c r="AH53" s="638">
        <f t="shared" si="6"/>
        <v>7</v>
      </c>
      <c r="AI53" s="542" t="s">
        <v>16</v>
      </c>
      <c r="AJ53" s="541">
        <v>65.569019999999995</v>
      </c>
      <c r="AK53" s="232">
        <v>5534738</v>
      </c>
      <c r="AL53" s="322">
        <f t="shared" si="7"/>
        <v>11.846815513218511</v>
      </c>
      <c r="AM53" s="324">
        <v>-2.5373960832215579</v>
      </c>
    </row>
    <row r="54" spans="1:39" x14ac:dyDescent="0.2">
      <c r="A54" s="207" t="s">
        <v>84</v>
      </c>
      <c r="B54" s="209">
        <f t="shared" ref="B54:AE54" si="10">100*(B17/$B17)-100</f>
        <v>0</v>
      </c>
      <c r="C54" s="209">
        <f t="shared" si="10"/>
        <v>-7.7141931370446315</v>
      </c>
      <c r="D54" s="209">
        <f t="shared" si="10"/>
        <v>-12.159689117628105</v>
      </c>
      <c r="E54" s="209">
        <f t="shared" si="10"/>
        <v>-12.860373884076509</v>
      </c>
      <c r="F54" s="209">
        <f t="shared" si="10"/>
        <v>-13.707685276940268</v>
      </c>
      <c r="G54" s="209">
        <f t="shared" si="10"/>
        <v>-14.653449005030922</v>
      </c>
      <c r="H54" s="209">
        <f t="shared" si="10"/>
        <v>-12.778910197285072</v>
      </c>
      <c r="I54" s="209">
        <f t="shared" si="10"/>
        <v>-15.544439772579224</v>
      </c>
      <c r="J54" s="209">
        <f t="shared" si="10"/>
        <v>-17.586773876236322</v>
      </c>
      <c r="K54" s="209">
        <f t="shared" si="10"/>
        <v>-20.380294593875021</v>
      </c>
      <c r="L54" s="209">
        <f t="shared" si="10"/>
        <v>-19.740430979253532</v>
      </c>
      <c r="M54" s="209">
        <f t="shared" si="10"/>
        <v>-18.73411701935585</v>
      </c>
      <c r="N54" s="209">
        <f t="shared" si="10"/>
        <v>-18.262305485707927</v>
      </c>
      <c r="O54" s="209">
        <f t="shared" si="10"/>
        <v>-18.533991934404753</v>
      </c>
      <c r="P54" s="209">
        <f t="shared" si="10"/>
        <v>-19.992582916603382</v>
      </c>
      <c r="Q54" s="209">
        <f t="shared" si="10"/>
        <v>-22.06022958814755</v>
      </c>
      <c r="R54" s="209">
        <f t="shared" si="10"/>
        <v>-21.755089621284924</v>
      </c>
      <c r="S54" s="209">
        <f t="shared" si="10"/>
        <v>-23.473749687617442</v>
      </c>
      <c r="T54" s="209">
        <f t="shared" si="10"/>
        <v>-24.246657019715187</v>
      </c>
      <c r="U54" s="209">
        <f t="shared" si="10"/>
        <v>-30.000521579933931</v>
      </c>
      <c r="V54" s="209">
        <f t="shared" si="10"/>
        <v>-26.81170028336507</v>
      </c>
      <c r="W54" s="209">
        <f t="shared" si="10"/>
        <v>-28.668934761956635</v>
      </c>
      <c r="X54" s="209">
        <f t="shared" si="10"/>
        <v>-28.888017966096456</v>
      </c>
      <c r="Y54" s="209">
        <f t="shared" si="10"/>
        <v>-27.52518346860802</v>
      </c>
      <c r="Z54" s="209">
        <f t="shared" si="10"/>
        <v>-30.878024456868971</v>
      </c>
      <c r="AA54" s="209">
        <f t="shared" si="10"/>
        <v>-30.507368961718896</v>
      </c>
      <c r="AB54" s="209">
        <f t="shared" si="10"/>
        <v>-30.275386038255363</v>
      </c>
      <c r="AC54" s="209">
        <f t="shared" si="10"/>
        <v>-31.560402882727217</v>
      </c>
      <c r="AD54" s="209">
        <f t="shared" si="10"/>
        <v>-34.224975879480198</v>
      </c>
      <c r="AE54" s="538">
        <f t="shared" si="10"/>
        <v>-37.701384666724714</v>
      </c>
      <c r="AF54" s="241">
        <f t="shared" si="4"/>
        <v>-0.77008630867907824</v>
      </c>
      <c r="AH54" s="638">
        <f t="shared" si="6"/>
        <v>8</v>
      </c>
      <c r="AI54" s="542" t="s">
        <v>84</v>
      </c>
      <c r="AJ54" s="541">
        <v>932.00802999999996</v>
      </c>
      <c r="AK54" s="232">
        <v>81802257</v>
      </c>
      <c r="AL54" s="322">
        <f t="shared" si="7"/>
        <v>11.39342683417647</v>
      </c>
      <c r="AM54" s="324">
        <v>-0.77008630867907824</v>
      </c>
    </row>
    <row r="55" spans="1:39" x14ac:dyDescent="0.2">
      <c r="A55" s="207" t="s">
        <v>17</v>
      </c>
      <c r="B55" s="209">
        <f t="shared" ref="B55:AE55" si="11">100*(B18/$B18)-100</f>
        <v>0</v>
      </c>
      <c r="C55" s="209">
        <f t="shared" si="11"/>
        <v>-9.9697393382039223</v>
      </c>
      <c r="D55" s="209">
        <f t="shared" si="11"/>
        <v>-33.38064761754724</v>
      </c>
      <c r="E55" s="209">
        <f t="shared" si="11"/>
        <v>-50.643272089954905</v>
      </c>
      <c r="F55" s="209">
        <f t="shared" si="11"/>
        <v>-47.71895000098462</v>
      </c>
      <c r="G55" s="209">
        <f t="shared" si="11"/>
        <v>-53.330865218618506</v>
      </c>
      <c r="H55" s="209">
        <f t="shared" si="11"/>
        <v>-51.816335506061975</v>
      </c>
      <c r="I55" s="209">
        <f t="shared" si="11"/>
        <v>-53.174901373873425</v>
      </c>
      <c r="J55" s="209">
        <f t="shared" si="11"/>
        <v>-58.938526876850261</v>
      </c>
      <c r="K55" s="209">
        <f t="shared" si="11"/>
        <v>-60.861582087788733</v>
      </c>
      <c r="L55" s="209">
        <f t="shared" si="11"/>
        <v>-63.999606151907209</v>
      </c>
      <c r="M55" s="209">
        <f t="shared" si="11"/>
        <v>-63.410593200869094</v>
      </c>
      <c r="N55" s="209">
        <f t="shared" si="11"/>
        <v>-64.159613503738271</v>
      </c>
      <c r="O55" s="209">
        <f t="shared" si="11"/>
        <v>-62.330609217358194</v>
      </c>
      <c r="P55" s="209">
        <f t="shared" si="11"/>
        <v>-59.094411951976788</v>
      </c>
      <c r="Q55" s="209">
        <f t="shared" si="11"/>
        <v>-52.483566688328303</v>
      </c>
      <c r="R55" s="209">
        <f t="shared" si="11"/>
        <v>-56.949751547494792</v>
      </c>
      <c r="S55" s="209">
        <f t="shared" si="11"/>
        <v>-47.899568736338395</v>
      </c>
      <c r="T55" s="209">
        <f t="shared" si="11"/>
        <v>-57.16946627019292</v>
      </c>
      <c r="U55" s="209">
        <f t="shared" si="11"/>
        <v>-65.190839093361689</v>
      </c>
      <c r="V55" s="209">
        <f t="shared" si="11"/>
        <v>-55.954418647394363</v>
      </c>
      <c r="W55" s="209">
        <f t="shared" si="11"/>
        <v>-56.56070840143623</v>
      </c>
      <c r="X55" s="209">
        <f t="shared" si="11"/>
        <v>-57.829949521802767</v>
      </c>
      <c r="Y55" s="209">
        <f t="shared" si="11"/>
        <v>-51.557892387572778</v>
      </c>
      <c r="Z55" s="209">
        <f t="shared" si="11"/>
        <v>-49.000951799557576</v>
      </c>
      <c r="AA55" s="209">
        <f t="shared" si="11"/>
        <v>-59.267311264711864</v>
      </c>
      <c r="AB55" s="209">
        <f t="shared" si="11"/>
        <v>-55.49322253073656</v>
      </c>
      <c r="AC55" s="209">
        <f t="shared" si="11"/>
        <v>-49.796866282008359</v>
      </c>
      <c r="AD55" s="209">
        <f t="shared" si="11"/>
        <v>-48.447936564200511</v>
      </c>
      <c r="AE55" s="538">
        <f t="shared" si="11"/>
        <v>-63.284167963083306</v>
      </c>
      <c r="AF55" s="241">
        <f t="shared" si="4"/>
        <v>0.19066711302783829</v>
      </c>
      <c r="AH55" s="639">
        <f t="shared" si="6"/>
        <v>3</v>
      </c>
      <c r="AI55" s="542" t="s">
        <v>17</v>
      </c>
      <c r="AJ55" s="541">
        <v>16.775089999999999</v>
      </c>
      <c r="AK55" s="232">
        <v>1333290</v>
      </c>
      <c r="AL55" s="322">
        <f t="shared" si="7"/>
        <v>12.581726406108197</v>
      </c>
      <c r="AM55" s="324">
        <v>0.19066711302783829</v>
      </c>
    </row>
    <row r="56" spans="1:39" x14ac:dyDescent="0.2">
      <c r="A56" s="207" t="s">
        <v>25</v>
      </c>
      <c r="B56" s="209">
        <f t="shared" ref="B56:AE56" si="12">100*(B19/$B19)-100</f>
        <v>0</v>
      </c>
      <c r="C56" s="209">
        <f t="shared" si="12"/>
        <v>1.0981599626415743</v>
      </c>
      <c r="D56" s="209">
        <f t="shared" si="12"/>
        <v>0.59679429679127338</v>
      </c>
      <c r="E56" s="209">
        <f t="shared" si="12"/>
        <v>1.3626422358620829</v>
      </c>
      <c r="F56" s="209">
        <f t="shared" si="12"/>
        <v>4.0188035221748493</v>
      </c>
      <c r="G56" s="209">
        <f t="shared" si="12"/>
        <v>8.2309671870643086</v>
      </c>
      <c r="H56" s="209">
        <f t="shared" si="12"/>
        <v>11.19513399651278</v>
      </c>
      <c r="I56" s="209">
        <f t="shared" si="12"/>
        <v>12.476138642800265</v>
      </c>
      <c r="J56" s="209">
        <f t="shared" si="12"/>
        <v>16.430186422627386</v>
      </c>
      <c r="K56" s="209">
        <f t="shared" si="12"/>
        <v>18.743285056289622</v>
      </c>
      <c r="L56" s="209">
        <f t="shared" si="12"/>
        <v>24.880953580799385</v>
      </c>
      <c r="M56" s="209">
        <f t="shared" si="12"/>
        <v>30.491152568224493</v>
      </c>
      <c r="N56" s="209">
        <f t="shared" si="12"/>
        <v>26.753091645753344</v>
      </c>
      <c r="O56" s="209">
        <f t="shared" si="12"/>
        <v>27.942631955573034</v>
      </c>
      <c r="P56" s="209">
        <f t="shared" si="12"/>
        <v>24.060949347739196</v>
      </c>
      <c r="Q56" s="209">
        <f t="shared" si="12"/>
        <v>28.081180687838696</v>
      </c>
      <c r="R56" s="209">
        <f t="shared" si="12"/>
        <v>27.715944862711112</v>
      </c>
      <c r="S56" s="209">
        <f t="shared" si="12"/>
        <v>24.664496383421181</v>
      </c>
      <c r="T56" s="209">
        <f t="shared" si="12"/>
        <v>22.585677474408456</v>
      </c>
      <c r="U56" s="209">
        <f t="shared" si="12"/>
        <v>12.42297342242918</v>
      </c>
      <c r="V56" s="209">
        <f t="shared" si="12"/>
        <v>14.54771767504208</v>
      </c>
      <c r="W56" s="209">
        <f t="shared" si="12"/>
        <v>6.2952492298182108</v>
      </c>
      <c r="X56" s="209">
        <f t="shared" si="12"/>
        <v>6.2262940229861954</v>
      </c>
      <c r="Y56" s="209">
        <f t="shared" si="12"/>
        <v>6.0694692212849048</v>
      </c>
      <c r="Z56" s="209">
        <f t="shared" si="12"/>
        <v>7.5051989370315368</v>
      </c>
      <c r="AA56" s="209">
        <f t="shared" si="12"/>
        <v>10.883046593898356</v>
      </c>
      <c r="AB56" s="209">
        <f t="shared" si="12"/>
        <v>13.316955421844611</v>
      </c>
      <c r="AC56" s="209">
        <f t="shared" si="12"/>
        <v>15.234212533217743</v>
      </c>
      <c r="AD56" s="209">
        <f t="shared" si="12"/>
        <v>13.069808538015224</v>
      </c>
      <c r="AE56" s="538">
        <f t="shared" si="12"/>
        <v>7.8762804167212579</v>
      </c>
      <c r="AF56" s="241">
        <f t="shared" si="4"/>
        <v>-0.45466930057079225</v>
      </c>
      <c r="AH56" s="638">
        <f t="shared" si="6"/>
        <v>23</v>
      </c>
      <c r="AI56" s="542" t="s">
        <v>25</v>
      </c>
      <c r="AJ56" s="541">
        <v>68.191860000000005</v>
      </c>
      <c r="AK56" s="232">
        <v>4549428</v>
      </c>
      <c r="AL56" s="322">
        <f t="shared" si="7"/>
        <v>14.989106322816848</v>
      </c>
      <c r="AM56" s="324">
        <v>-0.45466930057079225</v>
      </c>
    </row>
    <row r="57" spans="1:39" x14ac:dyDescent="0.2">
      <c r="A57" s="207" t="s">
        <v>22</v>
      </c>
      <c r="B57" s="209">
        <f t="shared" ref="B57:AE57" si="13">100*(B20/$B20)-100</f>
        <v>0</v>
      </c>
      <c r="C57" s="209">
        <f t="shared" si="13"/>
        <v>-0.14073712055211729</v>
      </c>
      <c r="D57" s="209">
        <f t="shared" si="13"/>
        <v>1.0061419300257768</v>
      </c>
      <c r="E57" s="209">
        <f t="shared" si="13"/>
        <v>0.15626366664673697</v>
      </c>
      <c r="F57" s="209">
        <f t="shared" si="13"/>
        <v>3.169520530175717</v>
      </c>
      <c r="G57" s="209">
        <f t="shared" si="13"/>
        <v>5.1955717223149804</v>
      </c>
      <c r="H57" s="209">
        <f t="shared" si="13"/>
        <v>8.8754026796387393</v>
      </c>
      <c r="I57" s="209">
        <f t="shared" si="13"/>
        <v>14.063186420844502</v>
      </c>
      <c r="J57" s="209">
        <f t="shared" si="13"/>
        <v>19.781244703209239</v>
      </c>
      <c r="K57" s="209">
        <f t="shared" si="13"/>
        <v>19.165895363334499</v>
      </c>
      <c r="L57" s="209">
        <f t="shared" si="13"/>
        <v>23.075333398233184</v>
      </c>
      <c r="M57" s="209">
        <f t="shared" si="13"/>
        <v>23.651545168066718</v>
      </c>
      <c r="N57" s="209">
        <f t="shared" si="13"/>
        <v>23.3112262067541</v>
      </c>
      <c r="O57" s="209">
        <f t="shared" si="13"/>
        <v>27.271444250458686</v>
      </c>
      <c r="P57" s="209">
        <f t="shared" si="13"/>
        <v>27.987335635795276</v>
      </c>
      <c r="Q57" s="209">
        <f t="shared" si="13"/>
        <v>31.586025317856866</v>
      </c>
      <c r="R57" s="209">
        <f t="shared" si="13"/>
        <v>27.70807523703678</v>
      </c>
      <c r="S57" s="209">
        <f t="shared" si="13"/>
        <v>32.124493052340057</v>
      </c>
      <c r="T57" s="209">
        <f t="shared" si="13"/>
        <v>27.364909906993915</v>
      </c>
      <c r="U57" s="209">
        <f t="shared" si="13"/>
        <v>20.16247033179468</v>
      </c>
      <c r="V57" s="209">
        <f t="shared" si="13"/>
        <v>14.108708554079257</v>
      </c>
      <c r="W57" s="209">
        <f t="shared" si="13"/>
        <v>11.127443689091535</v>
      </c>
      <c r="X57" s="209">
        <f t="shared" si="13"/>
        <v>7.9439779287824734</v>
      </c>
      <c r="Y57" s="209">
        <f t="shared" si="13"/>
        <v>-7.8403622004202589E-2</v>
      </c>
      <c r="Z57" s="209">
        <f t="shared" si="13"/>
        <v>-2.0255866805756568</v>
      </c>
      <c r="AA57" s="209">
        <f t="shared" si="13"/>
        <v>-9.3265620066108994</v>
      </c>
      <c r="AB57" s="209">
        <f t="shared" si="13"/>
        <v>-12.683122565329356</v>
      </c>
      <c r="AC57" s="209">
        <f t="shared" si="13"/>
        <v>-8.7258991387263904</v>
      </c>
      <c r="AD57" s="209">
        <f t="shared" si="13"/>
        <v>-12.813759030178915</v>
      </c>
      <c r="AE57" s="538">
        <f t="shared" si="13"/>
        <v>-18.80924931472191</v>
      </c>
      <c r="AF57" s="241">
        <f t="shared" si="4"/>
        <v>-3.8971719646516592</v>
      </c>
      <c r="AH57" s="638">
        <f t="shared" si="6"/>
        <v>16</v>
      </c>
      <c r="AI57" s="542" t="s">
        <v>22</v>
      </c>
      <c r="AJ57" s="541">
        <v>115.45696</v>
      </c>
      <c r="AK57" s="232">
        <v>11119289</v>
      </c>
      <c r="AL57" s="322">
        <f t="shared" si="7"/>
        <v>10.383484051902958</v>
      </c>
      <c r="AM57" s="324">
        <v>-3.8971719646516592</v>
      </c>
    </row>
    <row r="58" spans="1:39" x14ac:dyDescent="0.2">
      <c r="A58" s="207" t="s">
        <v>41</v>
      </c>
      <c r="B58" s="209">
        <f t="shared" ref="B58:AE58" si="14">100*(B21/$B21)-100</f>
        <v>0</v>
      </c>
      <c r="C58" s="209">
        <f t="shared" si="14"/>
        <v>3.3651992954300027</v>
      </c>
      <c r="D58" s="209">
        <f t="shared" si="14"/>
        <v>7.4432440329715348</v>
      </c>
      <c r="E58" s="209">
        <f t="shared" si="14"/>
        <v>3.1456914338194792</v>
      </c>
      <c r="F58" s="209">
        <f t="shared" si="14"/>
        <v>10.456461472327064</v>
      </c>
      <c r="G58" s="209">
        <f t="shared" si="14"/>
        <v>16.03699886187087</v>
      </c>
      <c r="H58" s="209">
        <f t="shared" si="14"/>
        <v>12.684815080295593</v>
      </c>
      <c r="I58" s="209">
        <f t="shared" si="14"/>
        <v>18.547709594358878</v>
      </c>
      <c r="J58" s="209">
        <f t="shared" si="14"/>
        <v>22.12285786826591</v>
      </c>
      <c r="K58" s="209">
        <f t="shared" si="14"/>
        <v>31.609781666526715</v>
      </c>
      <c r="L58" s="209">
        <f t="shared" si="14"/>
        <v>37.263329553480077</v>
      </c>
      <c r="M58" s="209">
        <f t="shared" si="14"/>
        <v>35.836807975541547</v>
      </c>
      <c r="N58" s="209">
        <f t="shared" si="14"/>
        <v>43.54076385318578</v>
      </c>
      <c r="O58" s="209">
        <f t="shared" si="14"/>
        <v>46.844279219070728</v>
      </c>
      <c r="P58" s="209">
        <f t="shared" si="14"/>
        <v>53.039998453571116</v>
      </c>
      <c r="Q58" s="209">
        <f t="shared" si="14"/>
        <v>58.931746779201632</v>
      </c>
      <c r="R58" s="209">
        <f t="shared" si="14"/>
        <v>55.453376291615541</v>
      </c>
      <c r="S58" s="209">
        <f t="shared" si="14"/>
        <v>60.70013622195853</v>
      </c>
      <c r="T58" s="209">
        <f t="shared" si="14"/>
        <v>47.374549205945385</v>
      </c>
      <c r="U58" s="209">
        <f t="shared" si="14"/>
        <v>32.7005612536814</v>
      </c>
      <c r="V58" s="209">
        <f t="shared" si="14"/>
        <v>26.14083282044885</v>
      </c>
      <c r="W58" s="209">
        <f t="shared" si="14"/>
        <v>26.048661250464903</v>
      </c>
      <c r="X58" s="209">
        <f t="shared" si="14"/>
        <v>23.965171177825667</v>
      </c>
      <c r="Y58" s="209">
        <f t="shared" si="14"/>
        <v>13.850672056805905</v>
      </c>
      <c r="Z58" s="209">
        <f t="shared" si="14"/>
        <v>13.896529499449557</v>
      </c>
      <c r="AA58" s="209">
        <f t="shared" si="14"/>
        <v>17.418572429622031</v>
      </c>
      <c r="AB58" s="209">
        <f t="shared" si="14"/>
        <v>12.935286951726894</v>
      </c>
      <c r="AC58" s="209">
        <f t="shared" si="14"/>
        <v>18.070501644911346</v>
      </c>
      <c r="AD58" s="209">
        <f t="shared" si="14"/>
        <v>15.89085975894055</v>
      </c>
      <c r="AE58" s="538">
        <f t="shared" si="14"/>
        <v>9.0340972999029248</v>
      </c>
      <c r="AF58" s="241">
        <f t="shared" si="4"/>
        <v>-2.3666463953778476</v>
      </c>
      <c r="AH58" s="638">
        <f t="shared" si="6"/>
        <v>24</v>
      </c>
      <c r="AI58" s="542" t="s">
        <v>41</v>
      </c>
      <c r="AJ58" s="541">
        <v>320.40348</v>
      </c>
      <c r="AK58" s="232">
        <v>46486619</v>
      </c>
      <c r="AL58" s="322">
        <f t="shared" si="7"/>
        <v>6.8923807945680027</v>
      </c>
      <c r="AM58" s="324">
        <v>-2.3666463953778476</v>
      </c>
    </row>
    <row r="59" spans="1:39" x14ac:dyDescent="0.2">
      <c r="A59" s="207" t="s">
        <v>19</v>
      </c>
      <c r="B59" s="209">
        <f t="shared" ref="B59:AE59" si="15">100*(B22/$B22)-100</f>
        <v>0</v>
      </c>
      <c r="C59" s="209">
        <f t="shared" si="15"/>
        <v>4.9611830874907241</v>
      </c>
      <c r="D59" s="209">
        <f t="shared" si="15"/>
        <v>3.3499979545248806</v>
      </c>
      <c r="E59" s="209">
        <f t="shared" si="15"/>
        <v>-1.2143457214559277</v>
      </c>
      <c r="F59" s="209">
        <f t="shared" si="15"/>
        <v>-2.2456195039347335</v>
      </c>
      <c r="G59" s="209">
        <f t="shared" si="15"/>
        <v>-1.5882922826138639</v>
      </c>
      <c r="H59" s="209">
        <f t="shared" si="15"/>
        <v>0.70151178231978406</v>
      </c>
      <c r="I59" s="209">
        <f t="shared" si="15"/>
        <v>-0.7397265437246574</v>
      </c>
      <c r="J59" s="209">
        <f t="shared" si="15"/>
        <v>1.4497247495288974</v>
      </c>
      <c r="K59" s="209">
        <f t="shared" si="15"/>
        <v>-0.35729738956004553</v>
      </c>
      <c r="L59" s="209">
        <f t="shared" si="15"/>
        <v>1.689652469945699</v>
      </c>
      <c r="M59" s="209">
        <f t="shared" si="15"/>
        <v>0.41145459941553497</v>
      </c>
      <c r="N59" s="209">
        <f t="shared" si="15"/>
        <v>-2.4669042890778741</v>
      </c>
      <c r="O59" s="209">
        <f t="shared" si="15"/>
        <v>-2.1945171000954247</v>
      </c>
      <c r="P59" s="209">
        <f t="shared" si="15"/>
        <v>-3.0174492817930769</v>
      </c>
      <c r="Q59" s="209">
        <f t="shared" si="15"/>
        <v>-2.9863898528498964</v>
      </c>
      <c r="R59" s="209">
        <f t="shared" si="15"/>
        <v>-5.310287085115192</v>
      </c>
      <c r="S59" s="209">
        <f t="shared" si="15"/>
        <v>-7.0830590072841773</v>
      </c>
      <c r="T59" s="209">
        <f t="shared" si="15"/>
        <v>-8.4403677350584019</v>
      </c>
      <c r="U59" s="209">
        <f t="shared" si="15"/>
        <v>-10.653771005765464</v>
      </c>
      <c r="V59" s="209">
        <f t="shared" si="15"/>
        <v>-9.544162037789647</v>
      </c>
      <c r="W59" s="209">
        <f t="shared" si="15"/>
        <v>-14.239458257062125</v>
      </c>
      <c r="X59" s="209">
        <f t="shared" si="15"/>
        <v>-14.38648923076498</v>
      </c>
      <c r="Y59" s="209">
        <f t="shared" si="15"/>
        <v>-14.824343482924718</v>
      </c>
      <c r="Z59" s="209">
        <f t="shared" si="15"/>
        <v>-19.613731557973267</v>
      </c>
      <c r="AA59" s="209">
        <f t="shared" si="15"/>
        <v>-18.3149793437656</v>
      </c>
      <c r="AB59" s="209">
        <f t="shared" si="15"/>
        <v>-18.37301299711747</v>
      </c>
      <c r="AC59" s="209">
        <f t="shared" si="15"/>
        <v>-17.404007461157804</v>
      </c>
      <c r="AD59" s="209">
        <f t="shared" si="15"/>
        <v>-20.736584402815481</v>
      </c>
      <c r="AE59" s="538">
        <f t="shared" si="15"/>
        <v>-22.383008015964208</v>
      </c>
      <c r="AF59" s="241">
        <f t="shared" si="4"/>
        <v>-1.1729237010198745</v>
      </c>
      <c r="AH59" s="638">
        <f t="shared" si="6"/>
        <v>15</v>
      </c>
      <c r="AI59" s="542" t="s">
        <v>19</v>
      </c>
      <c r="AJ59" s="541">
        <v>472.29532999999998</v>
      </c>
      <c r="AK59" s="232">
        <v>64658856</v>
      </c>
      <c r="AL59" s="322">
        <f t="shared" si="7"/>
        <v>7.3044182841713123</v>
      </c>
      <c r="AM59" s="324">
        <v>-1.1729237010198745</v>
      </c>
    </row>
    <row r="60" spans="1:39" x14ac:dyDescent="0.2">
      <c r="A60" s="207" t="s">
        <v>85</v>
      </c>
      <c r="B60" s="209">
        <f t="shared" ref="B60:AE60" si="16">100*(B23/$B23)-100</f>
        <v>0</v>
      </c>
      <c r="C60" s="209">
        <f t="shared" si="16"/>
        <v>-31.885755986463295</v>
      </c>
      <c r="D60" s="209">
        <f t="shared" si="16"/>
        <v>-40.07173330767133</v>
      </c>
      <c r="E60" s="209">
        <f t="shared" si="16"/>
        <v>-41.305273540874751</v>
      </c>
      <c r="F60" s="209">
        <f t="shared" si="16"/>
        <v>-46.090234005356947</v>
      </c>
      <c r="G60" s="209">
        <f t="shared" si="16"/>
        <v>-45.685095189978988</v>
      </c>
      <c r="H60" s="209">
        <f t="shared" si="16"/>
        <v>-42.247951049736152</v>
      </c>
      <c r="I60" s="209">
        <f t="shared" si="16"/>
        <v>-34.517113345843555</v>
      </c>
      <c r="J60" s="209">
        <f t="shared" si="16"/>
        <v>-32.966567226419016</v>
      </c>
      <c r="K60" s="209">
        <f t="shared" si="16"/>
        <v>-30.512357856581502</v>
      </c>
      <c r="L60" s="209">
        <f t="shared" si="16"/>
        <v>-25.101966350703293</v>
      </c>
      <c r="M60" s="209">
        <f t="shared" si="16"/>
        <v>-24.005236651750621</v>
      </c>
      <c r="N60" s="209">
        <f t="shared" si="16"/>
        <v>-21.010240741631776</v>
      </c>
      <c r="O60" s="209">
        <f t="shared" si="16"/>
        <v>-11.943174710099598</v>
      </c>
      <c r="P60" s="209">
        <f t="shared" si="16"/>
        <v>-13.043192352724176</v>
      </c>
      <c r="Q60" s="209">
        <f t="shared" si="16"/>
        <v>-12.090771303469182</v>
      </c>
      <c r="R60" s="209">
        <f t="shared" si="16"/>
        <v>-9.8806717028340358</v>
      </c>
      <c r="S60" s="209">
        <f t="shared" si="16"/>
        <v>-1.0050281480055787</v>
      </c>
      <c r="T60" s="209">
        <f t="shared" si="16"/>
        <v>-6.4992221206434806</v>
      </c>
      <c r="U60" s="209">
        <f t="shared" si="16"/>
        <v>-15.764366709971284</v>
      </c>
      <c r="V60" s="209">
        <f t="shared" si="16"/>
        <v>-16.638037498596603</v>
      </c>
      <c r="W60" s="209">
        <f t="shared" si="16"/>
        <v>-13.123386100819573</v>
      </c>
      <c r="X60" s="209">
        <f t="shared" si="16"/>
        <v>-18.651542125775862</v>
      </c>
      <c r="Y60" s="209">
        <f t="shared" si="16"/>
        <v>-26.936157757141245</v>
      </c>
      <c r="Z60" s="209">
        <f t="shared" si="16"/>
        <v>-30.612920816693119</v>
      </c>
      <c r="AA60" s="209">
        <f t="shared" si="16"/>
        <v>-25.953102696113817</v>
      </c>
      <c r="AB60" s="209">
        <f t="shared" si="16"/>
        <v>-25.91140194710421</v>
      </c>
      <c r="AC60" s="209">
        <f t="shared" si="16"/>
        <v>-19.904008083529817</v>
      </c>
      <c r="AD60" s="209">
        <f t="shared" si="16"/>
        <v>-27.254927905820452</v>
      </c>
      <c r="AE60" s="538">
        <f t="shared" si="16"/>
        <v>-27.632159296861218</v>
      </c>
      <c r="AF60" s="241">
        <f t="shared" si="4"/>
        <v>-1.1867792586889934</v>
      </c>
      <c r="AH60" s="638">
        <f t="shared" si="6"/>
        <v>12</v>
      </c>
      <c r="AI60" s="542" t="s">
        <v>85</v>
      </c>
      <c r="AJ60" s="541">
        <v>20.790140000000001</v>
      </c>
      <c r="AK60" s="232">
        <v>4302847</v>
      </c>
      <c r="AL60" s="322">
        <f t="shared" si="7"/>
        <v>4.8317172327995861</v>
      </c>
      <c r="AM60" s="324">
        <v>-1.1867792586889934</v>
      </c>
    </row>
    <row r="61" spans="1:39" x14ac:dyDescent="0.2">
      <c r="A61" s="207" t="s">
        <v>27</v>
      </c>
      <c r="B61" s="209">
        <f t="shared" ref="B61:AE61" si="17">100*(B24/$B24)-100</f>
        <v>0</v>
      </c>
      <c r="C61" s="209">
        <f t="shared" si="17"/>
        <v>-2.7677848709511466</v>
      </c>
      <c r="D61" s="209">
        <f t="shared" si="17"/>
        <v>-2.5906676318031856</v>
      </c>
      <c r="E61" s="209">
        <f t="shared" si="17"/>
        <v>-1.4780252716581401</v>
      </c>
      <c r="F61" s="209">
        <f t="shared" si="17"/>
        <v>-5.1551935075127062</v>
      </c>
      <c r="G61" s="209">
        <f t="shared" si="17"/>
        <v>-1.3388348315172607</v>
      </c>
      <c r="H61" s="209">
        <f t="shared" si="17"/>
        <v>-2.7302928297854123</v>
      </c>
      <c r="I61" s="209">
        <f t="shared" si="17"/>
        <v>0.37728440741973657</v>
      </c>
      <c r="J61" s="209">
        <f t="shared" si="17"/>
        <v>3.2621666448155509</v>
      </c>
      <c r="K61" s="209">
        <f t="shared" si="17"/>
        <v>2.4978914729915971</v>
      </c>
      <c r="L61" s="209">
        <f t="shared" si="17"/>
        <v>3.7499668836800737</v>
      </c>
      <c r="M61" s="209">
        <f t="shared" si="17"/>
        <v>2.0745731973537573</v>
      </c>
      <c r="N61" s="209">
        <f t="shared" si="17"/>
        <v>2.3832240923386934</v>
      </c>
      <c r="O61" s="209">
        <f t="shared" si="17"/>
        <v>7.6662771637524116</v>
      </c>
      <c r="P61" s="209">
        <f t="shared" si="17"/>
        <v>7.5112646435999864</v>
      </c>
      <c r="Q61" s="209">
        <f t="shared" si="17"/>
        <v>7.5315953953322179</v>
      </c>
      <c r="R61" s="209">
        <f t="shared" si="17"/>
        <v>5.3025123665800606</v>
      </c>
      <c r="S61" s="209">
        <f t="shared" si="17"/>
        <v>8.6489288702206153</v>
      </c>
      <c r="T61" s="209">
        <f t="shared" si="17"/>
        <v>2.6355932557025454</v>
      </c>
      <c r="U61" s="209">
        <f t="shared" si="17"/>
        <v>-8.8325364228571175</v>
      </c>
      <c r="V61" s="209">
        <f t="shared" si="17"/>
        <v>-7.8951577583846841</v>
      </c>
      <c r="W61" s="209">
        <f t="shared" si="17"/>
        <v>-8.8382775554226356</v>
      </c>
      <c r="X61" s="209">
        <f t="shared" si="17"/>
        <v>-10.851658586608067</v>
      </c>
      <c r="Y61" s="209">
        <f t="shared" si="17"/>
        <v>-20.59678083168204</v>
      </c>
      <c r="Z61" s="209">
        <f t="shared" si="17"/>
        <v>-24.907032178970383</v>
      </c>
      <c r="AA61" s="209">
        <f t="shared" si="17"/>
        <v>-22.994610070253174</v>
      </c>
      <c r="AB61" s="209">
        <f t="shared" si="17"/>
        <v>-22.940113951194746</v>
      </c>
      <c r="AC61" s="209">
        <f t="shared" si="17"/>
        <v>-19.962944657558808</v>
      </c>
      <c r="AD61" s="209">
        <f t="shared" si="17"/>
        <v>-23.811289089024129</v>
      </c>
      <c r="AE61" s="538">
        <f t="shared" si="17"/>
        <v>-26.883169602042273</v>
      </c>
      <c r="AF61" s="241">
        <f t="shared" si="4"/>
        <v>-1.8050633179185156</v>
      </c>
      <c r="AH61" s="638">
        <f t="shared" si="6"/>
        <v>13</v>
      </c>
      <c r="AI61" s="542" t="s">
        <v>27</v>
      </c>
      <c r="AJ61" s="541">
        <v>474.55117999999999</v>
      </c>
      <c r="AK61" s="232">
        <v>59190143</v>
      </c>
      <c r="AL61" s="322">
        <f t="shared" si="7"/>
        <v>8.0174021542742349</v>
      </c>
      <c r="AM61" s="324">
        <v>-1.8050633179185156</v>
      </c>
    </row>
    <row r="62" spans="1:39" x14ac:dyDescent="0.2">
      <c r="A62" s="207" t="s">
        <v>86</v>
      </c>
      <c r="B62" s="209">
        <f t="shared" ref="B62:AE62" si="18">100*(B25/$B25)-100</f>
        <v>0</v>
      </c>
      <c r="C62" s="209">
        <f t="shared" si="18"/>
        <v>9.4744621172676773</v>
      </c>
      <c r="D62" s="209">
        <f t="shared" si="18"/>
        <v>17.748030702564719</v>
      </c>
      <c r="E62" s="209">
        <f t="shared" si="18"/>
        <v>22.635956637199527</v>
      </c>
      <c r="F62" s="209">
        <f t="shared" si="18"/>
        <v>27.51455161975997</v>
      </c>
      <c r="G62" s="209">
        <f t="shared" si="18"/>
        <v>26.018986621280931</v>
      </c>
      <c r="H62" s="209">
        <f t="shared" si="18"/>
        <v>32.445773172019841</v>
      </c>
      <c r="I62" s="209">
        <f t="shared" si="18"/>
        <v>34.571923911684422</v>
      </c>
      <c r="J62" s="209">
        <f t="shared" si="18"/>
        <v>41.619405394409995</v>
      </c>
      <c r="K62" s="209">
        <f t="shared" si="18"/>
        <v>44.816936051253066</v>
      </c>
      <c r="L62" s="209">
        <f t="shared" si="18"/>
        <v>54.527098017919172</v>
      </c>
      <c r="M62" s="209">
        <f t="shared" si="18"/>
        <v>50.730520237901942</v>
      </c>
      <c r="N62" s="209">
        <f t="shared" si="18"/>
        <v>53.348785389968469</v>
      </c>
      <c r="O62" s="209">
        <f t="shared" si="18"/>
        <v>60.554706438916782</v>
      </c>
      <c r="P62" s="209">
        <f t="shared" si="18"/>
        <v>64.342513123984077</v>
      </c>
      <c r="Q62" s="209">
        <f t="shared" si="18"/>
        <v>66.34661501051599</v>
      </c>
      <c r="R62" s="209">
        <f t="shared" si="18"/>
        <v>69.65891637787368</v>
      </c>
      <c r="S62" s="209">
        <f t="shared" si="18"/>
        <v>78.460803469621197</v>
      </c>
      <c r="T62" s="209">
        <f t="shared" si="18"/>
        <v>79.142149590091265</v>
      </c>
      <c r="U62" s="209">
        <f t="shared" si="18"/>
        <v>74.558972550205169</v>
      </c>
      <c r="V62" s="209">
        <f t="shared" si="18"/>
        <v>69.022918684485035</v>
      </c>
      <c r="W62" s="209">
        <f t="shared" si="18"/>
        <v>62.779578651528112</v>
      </c>
      <c r="X62" s="209">
        <f t="shared" si="18"/>
        <v>53.083972970098046</v>
      </c>
      <c r="Y62" s="209">
        <f t="shared" si="18"/>
        <v>39.684539172269893</v>
      </c>
      <c r="Z62" s="209">
        <f t="shared" si="18"/>
        <v>46.760573368343074</v>
      </c>
      <c r="AA62" s="209">
        <f t="shared" si="18"/>
        <v>47.642908196494915</v>
      </c>
      <c r="AB62" s="209">
        <f t="shared" si="18"/>
        <v>63.122397830740283</v>
      </c>
      <c r="AC62" s="209">
        <f t="shared" si="18"/>
        <v>59.708015847688984</v>
      </c>
      <c r="AD62" s="209">
        <f t="shared" si="18"/>
        <v>57.127074503919943</v>
      </c>
      <c r="AE62" s="538">
        <f t="shared" si="18"/>
        <v>57.981043237765704</v>
      </c>
      <c r="AF62" s="241">
        <f t="shared" si="4"/>
        <v>-1.6577929312439466</v>
      </c>
      <c r="AH62" s="638">
        <f t="shared" si="6"/>
        <v>27</v>
      </c>
      <c r="AI62" s="542" t="s">
        <v>86</v>
      </c>
      <c r="AJ62" s="541">
        <v>9.0571099999999998</v>
      </c>
      <c r="AK62" s="232">
        <v>819140</v>
      </c>
      <c r="AL62" s="322">
        <f t="shared" si="7"/>
        <v>11.056852308518691</v>
      </c>
      <c r="AM62" s="324">
        <v>-1.6577929312439466</v>
      </c>
    </row>
    <row r="63" spans="1:39" x14ac:dyDescent="0.2">
      <c r="A63" s="207" t="s">
        <v>30</v>
      </c>
      <c r="B63" s="209">
        <f t="shared" ref="B63:AE63" si="19">100*(B26/$B26)-100</f>
        <v>0</v>
      </c>
      <c r="C63" s="209">
        <f t="shared" si="19"/>
        <v>-17.012680180924974</v>
      </c>
      <c r="D63" s="209">
        <f t="shared" si="19"/>
        <v>-54.757805237418104</v>
      </c>
      <c r="E63" s="209">
        <f t="shared" si="19"/>
        <v>-79.169303012599343</v>
      </c>
      <c r="F63" s="209">
        <f t="shared" si="19"/>
        <v>-114.84576917000113</v>
      </c>
      <c r="G63" s="209">
        <f t="shared" si="19"/>
        <v>-116.65222647222008</v>
      </c>
      <c r="H63" s="209">
        <f t="shared" si="19"/>
        <v>-117.41788746936511</v>
      </c>
      <c r="I63" s="209">
        <f t="shared" si="19"/>
        <v>-108.53426514842536</v>
      </c>
      <c r="J63" s="209">
        <f t="shared" si="19"/>
        <v>-105.2489555660887</v>
      </c>
      <c r="K63" s="209">
        <f t="shared" si="19"/>
        <v>-83.908479296876436</v>
      </c>
      <c r="L63" s="209">
        <f t="shared" si="19"/>
        <v>-112.27174020877655</v>
      </c>
      <c r="M63" s="209">
        <f t="shared" si="19"/>
        <v>-111.40540202897593</v>
      </c>
      <c r="N63" s="209">
        <f t="shared" si="19"/>
        <v>-98.925546651381367</v>
      </c>
      <c r="O63" s="209">
        <f t="shared" si="19"/>
        <v>-94.721502662066385</v>
      </c>
      <c r="P63" s="209">
        <f t="shared" si="19"/>
        <v>-67.690046554011104</v>
      </c>
      <c r="Q63" s="209">
        <f t="shared" si="19"/>
        <v>-62.331595365910111</v>
      </c>
      <c r="R63" s="209">
        <f t="shared" si="19"/>
        <v>-64.407676451459992</v>
      </c>
      <c r="S63" s="209">
        <f t="shared" si="19"/>
        <v>-58.159371245273867</v>
      </c>
      <c r="T63" s="209">
        <f t="shared" si="19"/>
        <v>-64.293845096764002</v>
      </c>
      <c r="U63" s="209">
        <f t="shared" si="19"/>
        <v>-47.877952799303337</v>
      </c>
      <c r="V63" s="209">
        <f t="shared" si="19"/>
        <v>-26.822900017269447</v>
      </c>
      <c r="W63" s="209">
        <f t="shared" si="19"/>
        <v>-35.642809113857069</v>
      </c>
      <c r="X63" s="209">
        <f t="shared" si="19"/>
        <v>-46.954515224668114</v>
      </c>
      <c r="Y63" s="209">
        <f t="shared" si="19"/>
        <v>-38.25644756519214</v>
      </c>
      <c r="Z63" s="209">
        <f t="shared" si="19"/>
        <v>-10.72006231697145</v>
      </c>
      <c r="AA63" s="209">
        <f t="shared" si="19"/>
        <v>-19.661298441708269</v>
      </c>
      <c r="AB63" s="209">
        <f t="shared" si="19"/>
        <v>-33.228687852967212</v>
      </c>
      <c r="AC63" s="209">
        <f t="shared" si="19"/>
        <v>-41.618257108948143</v>
      </c>
      <c r="AD63" s="209">
        <f t="shared" si="19"/>
        <v>-19.47875674702469</v>
      </c>
      <c r="AE63" s="538">
        <f t="shared" si="19"/>
        <v>-26.572456339539301</v>
      </c>
      <c r="AF63" s="241">
        <f t="shared" si="4"/>
        <v>2.1305496459764037</v>
      </c>
      <c r="AH63" s="638">
        <f t="shared" si="6"/>
        <v>14</v>
      </c>
      <c r="AI63" s="542" t="s">
        <v>30</v>
      </c>
      <c r="AJ63" s="541">
        <v>9.9578299999999995</v>
      </c>
      <c r="AK63" s="232">
        <v>2120504</v>
      </c>
      <c r="AL63" s="322">
        <f t="shared" si="7"/>
        <v>4.6959732214605587</v>
      </c>
      <c r="AM63" s="324">
        <v>2.1305496459764037</v>
      </c>
    </row>
    <row r="64" spans="1:39" x14ac:dyDescent="0.2">
      <c r="A64" s="207" t="s">
        <v>31</v>
      </c>
      <c r="B64" s="209">
        <f t="shared" ref="B64:AE64" si="20">100*(B27/$B27)-100</f>
        <v>0</v>
      </c>
      <c r="C64" s="209">
        <f t="shared" si="20"/>
        <v>4.2792883219867406</v>
      </c>
      <c r="D64" s="209">
        <f t="shared" si="20"/>
        <v>-40.346236161960732</v>
      </c>
      <c r="E64" s="209">
        <f t="shared" si="20"/>
        <v>-56.958567008064406</v>
      </c>
      <c r="F64" s="209">
        <f t="shared" si="20"/>
        <v>-59.023249464711078</v>
      </c>
      <c r="G64" s="209">
        <f t="shared" si="20"/>
        <v>-58.297745811331737</v>
      </c>
      <c r="H64" s="209">
        <f t="shared" si="20"/>
        <v>-42.729706610186383</v>
      </c>
      <c r="I64" s="209">
        <f t="shared" si="20"/>
        <v>-46.640681202089105</v>
      </c>
      <c r="J64" s="209">
        <f t="shared" si="20"/>
        <v>-62.302977543136045</v>
      </c>
      <c r="K64" s="209">
        <f t="shared" si="20"/>
        <v>-67.359515294880083</v>
      </c>
      <c r="L64" s="209">
        <f t="shared" si="20"/>
        <v>-76.398824608033422</v>
      </c>
      <c r="M64" s="209">
        <f t="shared" si="20"/>
        <v>-69.36550845243994</v>
      </c>
      <c r="N64" s="209">
        <f t="shared" si="20"/>
        <v>-66.224863385009826</v>
      </c>
      <c r="O64" s="209">
        <f t="shared" si="20"/>
        <v>-64.125841193605723</v>
      </c>
      <c r="P64" s="209">
        <f t="shared" si="20"/>
        <v>-61.141968587881145</v>
      </c>
      <c r="Q64" s="209">
        <f t="shared" si="20"/>
        <v>-56.693366951949407</v>
      </c>
      <c r="R64" s="209">
        <f t="shared" si="20"/>
        <v>-55.033794172258879</v>
      </c>
      <c r="S64" s="209">
        <f t="shared" si="20"/>
        <v>-54.380866863384064</v>
      </c>
      <c r="T64" s="209">
        <f t="shared" si="20"/>
        <v>-58.251030546304086</v>
      </c>
      <c r="U64" s="209">
        <f t="shared" si="20"/>
        <v>-70.665931062628204</v>
      </c>
      <c r="V64" s="209">
        <f t="shared" si="20"/>
        <v>-75.614938682081601</v>
      </c>
      <c r="W64" s="209">
        <f t="shared" si="20"/>
        <v>-74.587391790866761</v>
      </c>
      <c r="X64" s="209">
        <f t="shared" si="20"/>
        <v>-73.450496225699439</v>
      </c>
      <c r="Y64" s="209">
        <f t="shared" si="20"/>
        <v>-74.799240085759592</v>
      </c>
      <c r="Z64" s="209">
        <f t="shared" si="20"/>
        <v>-72.835805526571718</v>
      </c>
      <c r="AA64" s="209">
        <f t="shared" si="20"/>
        <v>-70.750528676040261</v>
      </c>
      <c r="AB64" s="209">
        <f t="shared" si="20"/>
        <v>-68.869755101481701</v>
      </c>
      <c r="AC64" s="209">
        <f t="shared" si="20"/>
        <v>-67.305100749569817</v>
      </c>
      <c r="AD64" s="209">
        <f t="shared" si="20"/>
        <v>-67.795115066452354</v>
      </c>
      <c r="AE64" s="538">
        <f t="shared" si="20"/>
        <v>-64.734722006385212</v>
      </c>
      <c r="AF64" s="241">
        <f t="shared" si="4"/>
        <v>0.5931209056242992</v>
      </c>
      <c r="AH64" s="638">
        <f t="shared" si="6"/>
        <v>2</v>
      </c>
      <c r="AI64" s="542" t="s">
        <v>31</v>
      </c>
      <c r="AJ64" s="541">
        <v>10.32503</v>
      </c>
      <c r="AK64" s="232">
        <v>3141976</v>
      </c>
      <c r="AL64" s="322">
        <f t="shared" si="7"/>
        <v>3.2861581374268929</v>
      </c>
      <c r="AM64" s="324">
        <v>0.5931209056242992</v>
      </c>
    </row>
    <row r="65" spans="1:40" x14ac:dyDescent="0.2">
      <c r="A65" s="207" t="s">
        <v>32</v>
      </c>
      <c r="B65" s="209">
        <f t="shared" ref="B65:AE65" si="21">100*(B28/$B28)-100</f>
        <v>0</v>
      </c>
      <c r="C65" s="209">
        <f t="shared" si="21"/>
        <v>2.7189667364438037</v>
      </c>
      <c r="D65" s="209">
        <f t="shared" si="21"/>
        <v>-1.8590845302375385</v>
      </c>
      <c r="E65" s="209">
        <f t="shared" si="21"/>
        <v>-1.4869398121480941</v>
      </c>
      <c r="F65" s="209">
        <f t="shared" si="21"/>
        <v>-6.3906957576438685</v>
      </c>
      <c r="G65" s="209">
        <f t="shared" si="21"/>
        <v>-25.855940656654354</v>
      </c>
      <c r="H65" s="209">
        <f t="shared" si="21"/>
        <v>-25.711157004796974</v>
      </c>
      <c r="I65" s="209">
        <f t="shared" si="21"/>
        <v>-31.524357215221087</v>
      </c>
      <c r="J65" s="209">
        <f t="shared" si="21"/>
        <v>-37.484604541601684</v>
      </c>
      <c r="K65" s="209">
        <f t="shared" si="21"/>
        <v>-34.588697352995808</v>
      </c>
      <c r="L65" s="209">
        <f t="shared" si="21"/>
        <v>-30.253695300268021</v>
      </c>
      <c r="M65" s="209">
        <f t="shared" si="21"/>
        <v>-26.261490982827326</v>
      </c>
      <c r="N65" s="209">
        <f t="shared" si="21"/>
        <v>-20.170040789184071</v>
      </c>
      <c r="O65" s="209">
        <f t="shared" si="21"/>
        <v>-16.347908481121934</v>
      </c>
      <c r="P65" s="209">
        <f t="shared" si="21"/>
        <v>-5.6389915252782004</v>
      </c>
      <c r="Q65" s="209">
        <f t="shared" si="21"/>
        <v>-3.3391558996021047</v>
      </c>
      <c r="R65" s="209">
        <f t="shared" si="21"/>
        <v>-3.9029926117409701</v>
      </c>
      <c r="S65" s="209">
        <f t="shared" si="21"/>
        <v>-7.7322275140451922</v>
      </c>
      <c r="T65" s="209">
        <f t="shared" si="21"/>
        <v>-8.7329127973138156</v>
      </c>
      <c r="U65" s="209">
        <f t="shared" si="21"/>
        <v>-12.838680572141286</v>
      </c>
      <c r="V65" s="209">
        <f t="shared" si="21"/>
        <v>-5.8840700518723565</v>
      </c>
      <c r="W65" s="209">
        <f t="shared" si="21"/>
        <v>-8.1873398989402375</v>
      </c>
      <c r="X65" s="209">
        <f t="shared" si="21"/>
        <v>-10.810694789817845</v>
      </c>
      <c r="Y65" s="209">
        <f t="shared" si="21"/>
        <v>-16.38794838053046</v>
      </c>
      <c r="Z65" s="209">
        <f t="shared" si="21"/>
        <v>-19.323739367572514</v>
      </c>
      <c r="AA65" s="209">
        <f t="shared" si="21"/>
        <v>-22.696144774285798</v>
      </c>
      <c r="AB65" s="209">
        <f t="shared" si="21"/>
        <v>-25.266425334563408</v>
      </c>
      <c r="AC65" s="209">
        <f t="shared" si="21"/>
        <v>-22.79058586255934</v>
      </c>
      <c r="AD65" s="209">
        <f t="shared" si="21"/>
        <v>-19.024181601627191</v>
      </c>
      <c r="AE65" s="538">
        <f t="shared" si="21"/>
        <v>-18.5901428479998</v>
      </c>
      <c r="AF65" s="241">
        <f t="shared" si="4"/>
        <v>-0.57514622758585143</v>
      </c>
      <c r="AH65" s="638">
        <f t="shared" si="6"/>
        <v>18</v>
      </c>
      <c r="AI65" s="542" t="s">
        <v>32</v>
      </c>
      <c r="AJ65" s="541">
        <v>12.058339999999999</v>
      </c>
      <c r="AK65" s="232">
        <v>502066</v>
      </c>
      <c r="AL65" s="322">
        <f t="shared" si="7"/>
        <v>24.017439938175457</v>
      </c>
      <c r="AM65" s="324">
        <v>-0.57514622758585143</v>
      </c>
      <c r="AN65" s="84" t="s">
        <v>439</v>
      </c>
    </row>
    <row r="66" spans="1:40" x14ac:dyDescent="0.2">
      <c r="A66" s="207" t="s">
        <v>23</v>
      </c>
      <c r="B66" s="209">
        <f t="shared" ref="B66:AE66" si="22">100*(B29/$B29)-100</f>
        <v>0</v>
      </c>
      <c r="C66" s="209">
        <f t="shared" si="22"/>
        <v>-6.8480286540678321</v>
      </c>
      <c r="D66" s="209">
        <f t="shared" si="22"/>
        <v>-18.672413055613873</v>
      </c>
      <c r="E66" s="209">
        <f t="shared" si="22"/>
        <v>-19.654769377615196</v>
      </c>
      <c r="F66" s="209">
        <f t="shared" si="22"/>
        <v>-21.59732401647662</v>
      </c>
      <c r="G66" s="209">
        <f t="shared" si="22"/>
        <v>-22.815623467205612</v>
      </c>
      <c r="H66" s="209">
        <f t="shared" si="22"/>
        <v>-16.240493282140136</v>
      </c>
      <c r="I66" s="209">
        <f t="shared" si="22"/>
        <v>-18.199397727832832</v>
      </c>
      <c r="J66" s="209">
        <f t="shared" si="22"/>
        <v>-20.175650773337168</v>
      </c>
      <c r="K66" s="209">
        <f t="shared" si="22"/>
        <v>-17.624538085387684</v>
      </c>
      <c r="L66" s="209">
        <f t="shared" si="22"/>
        <v>-19.815010512296112</v>
      </c>
      <c r="M66" s="209">
        <f t="shared" si="22"/>
        <v>-19.425698378850427</v>
      </c>
      <c r="N66" s="209">
        <f t="shared" si="22"/>
        <v>-20.750358425546167</v>
      </c>
      <c r="O66" s="209">
        <f t="shared" si="22"/>
        <v>-20.021619525447392</v>
      </c>
      <c r="P66" s="209">
        <f t="shared" si="22"/>
        <v>-20.182262348609584</v>
      </c>
      <c r="Q66" s="209">
        <f t="shared" si="22"/>
        <v>-23.019214388524816</v>
      </c>
      <c r="R66" s="209">
        <f t="shared" si="22"/>
        <v>-22.006134325930901</v>
      </c>
      <c r="S66" s="209">
        <f t="shared" si="22"/>
        <v>-24.352081907972519</v>
      </c>
      <c r="T66" s="209">
        <f t="shared" si="22"/>
        <v>-28.690263223204823</v>
      </c>
      <c r="U66" s="209">
        <f t="shared" si="22"/>
        <v>-33.79378051611107</v>
      </c>
      <c r="V66" s="209">
        <f t="shared" si="22"/>
        <v>-33.229028224369728</v>
      </c>
      <c r="W66" s="209">
        <f t="shared" si="22"/>
        <v>-34.744674859229903</v>
      </c>
      <c r="X66" s="209">
        <f t="shared" si="22"/>
        <v>-39.329981441992167</v>
      </c>
      <c r="Y66" s="209">
        <f t="shared" si="22"/>
        <v>-41.333712150902855</v>
      </c>
      <c r="Z66" s="209">
        <f t="shared" si="22"/>
        <v>-42.420192641110454</v>
      </c>
      <c r="AA66" s="209">
        <f t="shared" si="22"/>
        <v>-39.590460137412208</v>
      </c>
      <c r="AB66" s="209">
        <f t="shared" si="22"/>
        <v>-37.463248218077325</v>
      </c>
      <c r="AC66" s="209">
        <f t="shared" si="22"/>
        <v>-35.581381109220402</v>
      </c>
      <c r="AD66" s="209">
        <f t="shared" si="22"/>
        <v>-34.778688102790568</v>
      </c>
      <c r="AE66" s="538">
        <f t="shared" si="22"/>
        <v>-36.093707625936403</v>
      </c>
      <c r="AF66" s="241">
        <f t="shared" si="4"/>
        <v>-0.22999271098253332</v>
      </c>
      <c r="AH66" s="638">
        <f t="shared" si="6"/>
        <v>9</v>
      </c>
      <c r="AI66" s="542" t="s">
        <v>23</v>
      </c>
      <c r="AJ66" s="541">
        <v>61.503529999999998</v>
      </c>
      <c r="AK66" s="232">
        <v>10014324</v>
      </c>
      <c r="AL66" s="322">
        <f t="shared" si="7"/>
        <v>6.1415558354213422</v>
      </c>
      <c r="AM66" s="324">
        <v>-0.22999271098253332</v>
      </c>
    </row>
    <row r="67" spans="1:40" x14ac:dyDescent="0.2">
      <c r="A67" s="207" t="s">
        <v>87</v>
      </c>
      <c r="B67" s="209">
        <f t="shared" ref="B67:AE67" si="23">100*(B30/$B30)-100</f>
        <v>0</v>
      </c>
      <c r="C67" s="209">
        <f t="shared" si="23"/>
        <v>-5.59128383621848</v>
      </c>
      <c r="D67" s="209">
        <f t="shared" si="23"/>
        <v>-2.910510261315892</v>
      </c>
      <c r="E67" s="209">
        <f t="shared" si="23"/>
        <v>19.640565813029681</v>
      </c>
      <c r="F67" s="209">
        <f t="shared" si="23"/>
        <v>11.327401670393172</v>
      </c>
      <c r="G67" s="209">
        <f t="shared" si="23"/>
        <v>3.5140492819768099</v>
      </c>
      <c r="H67" s="209">
        <f t="shared" si="23"/>
        <v>8.2716732360602236</v>
      </c>
      <c r="I67" s="209">
        <f t="shared" si="23"/>
        <v>8.8606136044072343</v>
      </c>
      <c r="J67" s="209">
        <f t="shared" si="23"/>
        <v>7.5317520687827084</v>
      </c>
      <c r="K67" s="209">
        <f t="shared" si="23"/>
        <v>10.890210451098341</v>
      </c>
      <c r="L67" s="209">
        <f t="shared" si="23"/>
        <v>8.3765530276836557</v>
      </c>
      <c r="M67" s="209">
        <f t="shared" si="23"/>
        <v>13.205249368032028</v>
      </c>
      <c r="N67" s="209">
        <f t="shared" si="23"/>
        <v>15.174914905224</v>
      </c>
      <c r="O67" s="209">
        <f t="shared" si="23"/>
        <v>25.924901459096873</v>
      </c>
      <c r="P67" s="209">
        <f t="shared" si="23"/>
        <v>21.685145487095554</v>
      </c>
      <c r="Q67" s="209">
        <f t="shared" si="23"/>
        <v>14.90599236259979</v>
      </c>
      <c r="R67" s="209">
        <f t="shared" si="23"/>
        <v>17.010503346164782</v>
      </c>
      <c r="S67" s="209">
        <f t="shared" si="23"/>
        <v>20.699736455908209</v>
      </c>
      <c r="T67" s="209">
        <f t="shared" si="23"/>
        <v>18.376245687634935</v>
      </c>
      <c r="U67" s="209">
        <f t="shared" si="23"/>
        <v>11.265165310528701</v>
      </c>
      <c r="V67" s="209">
        <f t="shared" si="23"/>
        <v>14.166071195322274</v>
      </c>
      <c r="W67" s="209">
        <f t="shared" si="23"/>
        <v>14.292464790355666</v>
      </c>
      <c r="X67" s="209">
        <f t="shared" si="23"/>
        <v>22.327486188906548</v>
      </c>
      <c r="Y67" s="209">
        <f t="shared" si="23"/>
        <v>10.411528325227252</v>
      </c>
      <c r="Z67" s="209">
        <f t="shared" si="23"/>
        <v>11.69083127799675</v>
      </c>
      <c r="AA67" s="209">
        <f t="shared" si="23"/>
        <v>-14.640143220462704</v>
      </c>
      <c r="AB67" s="209">
        <f t="shared" si="23"/>
        <v>-26.852684231150462</v>
      </c>
      <c r="AC67" s="209">
        <f t="shared" si="23"/>
        <v>-20.778108168330149</v>
      </c>
      <c r="AD67" s="209">
        <f t="shared" si="23"/>
        <v>-21.546458290113648</v>
      </c>
      <c r="AE67" s="538">
        <f t="shared" si="23"/>
        <v>-16.427709778791993</v>
      </c>
      <c r="AF67" s="241">
        <f t="shared" si="4"/>
        <v>-2.7692875089320692</v>
      </c>
      <c r="AH67" s="638">
        <f t="shared" si="6"/>
        <v>20</v>
      </c>
      <c r="AI67" s="542" t="s">
        <v>87</v>
      </c>
      <c r="AJ67" s="541">
        <v>2.9717199999999999</v>
      </c>
      <c r="AK67" s="232">
        <v>414027</v>
      </c>
      <c r="AL67" s="322">
        <f t="shared" si="7"/>
        <v>7.1775995285331637</v>
      </c>
      <c r="AM67" s="324">
        <v>-2.7692875089320692</v>
      </c>
    </row>
    <row r="68" spans="1:40" x14ac:dyDescent="0.2">
      <c r="A68" s="207" t="s">
        <v>34</v>
      </c>
      <c r="B68" s="209">
        <f t="shared" ref="B68:AE68" si="24">100*(B31/$B31)-100</f>
        <v>0</v>
      </c>
      <c r="C68" s="209">
        <f t="shared" si="24"/>
        <v>3.3953433279089325</v>
      </c>
      <c r="D68" s="209">
        <f t="shared" si="24"/>
        <v>3.6438322745066216</v>
      </c>
      <c r="E68" s="209">
        <f t="shared" si="24"/>
        <v>3.9834756130336899</v>
      </c>
      <c r="F68" s="209">
        <f t="shared" si="24"/>
        <v>4.3445361514655474</v>
      </c>
      <c r="G68" s="209">
        <f t="shared" si="24"/>
        <v>4.2493878246682755</v>
      </c>
      <c r="H68" s="209">
        <f t="shared" si="24"/>
        <v>8.964269861485036</v>
      </c>
      <c r="I68" s="209">
        <f t="shared" si="24"/>
        <v>5.3539601607424174</v>
      </c>
      <c r="J68" s="209">
        <f t="shared" si="24"/>
        <v>5.5261848107082159</v>
      </c>
      <c r="K68" s="209">
        <f t="shared" si="24"/>
        <v>-0.46784644119219365</v>
      </c>
      <c r="L68" s="209">
        <f t="shared" si="24"/>
        <v>-1.3036688859410646</v>
      </c>
      <c r="M68" s="209">
        <f t="shared" si="24"/>
        <v>-1.0011890010299425</v>
      </c>
      <c r="N68" s="209">
        <f t="shared" si="24"/>
        <v>-1.9950388709159483</v>
      </c>
      <c r="O68" s="209">
        <f t="shared" si="24"/>
        <v>-1.6853919691811257</v>
      </c>
      <c r="P68" s="209">
        <f t="shared" si="24"/>
        <v>-1.1033057512044309</v>
      </c>
      <c r="Q68" s="209">
        <f t="shared" si="24"/>
        <v>-3.7019363037558293</v>
      </c>
      <c r="R68" s="209">
        <f t="shared" si="24"/>
        <v>-5.9669210398635215</v>
      </c>
      <c r="S68" s="209">
        <f t="shared" si="24"/>
        <v>-6.6947616079855408</v>
      </c>
      <c r="T68" s="209">
        <f t="shared" si="24"/>
        <v>-7.039753730004179</v>
      </c>
      <c r="U68" s="209">
        <f t="shared" si="24"/>
        <v>-9.4306555375487733</v>
      </c>
      <c r="V68" s="209">
        <f t="shared" si="24"/>
        <v>-4.1667817773124938</v>
      </c>
      <c r="W68" s="209">
        <f t="shared" si="24"/>
        <v>-10.49844395414911</v>
      </c>
      <c r="X68" s="209">
        <f t="shared" si="24"/>
        <v>-12.40294627941357</v>
      </c>
      <c r="Y68" s="209">
        <f t="shared" si="24"/>
        <v>-12.199114379145257</v>
      </c>
      <c r="Z68" s="209">
        <f t="shared" si="24"/>
        <v>-15.70698958019905</v>
      </c>
      <c r="AA68" s="209">
        <f t="shared" si="24"/>
        <v>-12.584301814729258</v>
      </c>
      <c r="AB68" s="209">
        <f t="shared" si="24"/>
        <v>-12.432911823891928</v>
      </c>
      <c r="AC68" s="209">
        <f t="shared" si="24"/>
        <v>-13.609255831520031</v>
      </c>
      <c r="AD68" s="209">
        <f t="shared" si="24"/>
        <v>-15.534177976269234</v>
      </c>
      <c r="AE68" s="538">
        <f t="shared" si="24"/>
        <v>-18.24026964929898</v>
      </c>
      <c r="AF68" s="241">
        <f t="shared" si="4"/>
        <v>-0.88096141117502069</v>
      </c>
      <c r="AH68" s="638">
        <f t="shared" si="6"/>
        <v>19</v>
      </c>
      <c r="AI68" s="542" t="s">
        <v>34</v>
      </c>
      <c r="AJ68" s="541">
        <v>217.15191999999999</v>
      </c>
      <c r="AK68" s="232">
        <v>16574989</v>
      </c>
      <c r="AL68" s="322">
        <f t="shared" si="7"/>
        <v>13.101180338641553</v>
      </c>
      <c r="AM68" s="324">
        <v>-0.88096141117502069</v>
      </c>
    </row>
    <row r="69" spans="1:40" x14ac:dyDescent="0.2">
      <c r="A69" s="207" t="s">
        <v>6</v>
      </c>
      <c r="B69" s="209">
        <f t="shared" ref="B69:AE69" si="25">100*(B32/$B32)-100</f>
        <v>0</v>
      </c>
      <c r="C69" s="209">
        <f t="shared" si="25"/>
        <v>-1.6697058358087702</v>
      </c>
      <c r="D69" s="209">
        <f t="shared" si="25"/>
        <v>-4.0682988585448356</v>
      </c>
      <c r="E69" s="209">
        <f t="shared" si="25"/>
        <v>-4.1549589697065414</v>
      </c>
      <c r="F69" s="209">
        <f t="shared" si="25"/>
        <v>-3.564540718021064</v>
      </c>
      <c r="G69" s="209">
        <f t="shared" si="25"/>
        <v>-0.54324519239480651</v>
      </c>
      <c r="H69" s="209">
        <f t="shared" si="25"/>
        <v>8.3003142051913272</v>
      </c>
      <c r="I69" s="209">
        <f t="shared" si="25"/>
        <v>-5.058027090986613</v>
      </c>
      <c r="J69" s="209">
        <f t="shared" si="25"/>
        <v>-3.3143151208681303</v>
      </c>
      <c r="K69" s="209">
        <f t="shared" si="25"/>
        <v>-9.108553001136741</v>
      </c>
      <c r="L69" s="209">
        <f t="shared" si="25"/>
        <v>-4.1103227458706897</v>
      </c>
      <c r="M69" s="209">
        <f t="shared" si="25"/>
        <v>-2.4579066517033681</v>
      </c>
      <c r="N69" s="209">
        <f t="shared" si="25"/>
        <v>7.7972053737423153</v>
      </c>
      <c r="O69" s="209">
        <f t="shared" si="25"/>
        <v>30.281178009743883</v>
      </c>
      <c r="P69" s="209">
        <f t="shared" si="25"/>
        <v>23.240855614198068</v>
      </c>
      <c r="Q69" s="209">
        <f t="shared" si="25"/>
        <v>22.786112758711937</v>
      </c>
      <c r="R69" s="209">
        <f t="shared" si="25"/>
        <v>27.829266141823595</v>
      </c>
      <c r="S69" s="209">
        <f t="shared" si="25"/>
        <v>23.342132729647048</v>
      </c>
      <c r="T69" s="209">
        <f t="shared" si="25"/>
        <v>24.472896933207551</v>
      </c>
      <c r="U69" s="209">
        <f t="shared" si="25"/>
        <v>13.875085618196607</v>
      </c>
      <c r="V69" s="209">
        <f t="shared" si="25"/>
        <v>18.706262238721052</v>
      </c>
      <c r="W69" s="209">
        <f t="shared" si="25"/>
        <v>14.798070917839155</v>
      </c>
      <c r="X69" s="209">
        <f t="shared" si="25"/>
        <v>11.712886399300331</v>
      </c>
      <c r="Y69" s="209">
        <f t="shared" si="25"/>
        <v>13.755537247388588</v>
      </c>
      <c r="Z69" s="209">
        <f t="shared" si="25"/>
        <v>8.5526538318899696</v>
      </c>
      <c r="AA69" s="209">
        <f t="shared" si="25"/>
        <v>12.193994223263289</v>
      </c>
      <c r="AB69" s="209">
        <f t="shared" si="25"/>
        <v>13.942221156482887</v>
      </c>
      <c r="AC69" s="209">
        <f t="shared" si="25"/>
        <v>16.448780688158919</v>
      </c>
      <c r="AD69" s="209">
        <f t="shared" si="25"/>
        <v>10.9878044655552</v>
      </c>
      <c r="AE69" s="538">
        <f t="shared" si="25"/>
        <v>13.562556550290353</v>
      </c>
      <c r="AF69" s="241">
        <f t="shared" si="4"/>
        <v>-3.1252906790625444E-2</v>
      </c>
      <c r="AH69" s="638">
        <f t="shared" si="6"/>
        <v>25</v>
      </c>
      <c r="AI69" s="542" t="s">
        <v>6</v>
      </c>
      <c r="AJ69" s="541">
        <v>78.612319999999997</v>
      </c>
      <c r="AK69" s="232">
        <v>8351643</v>
      </c>
      <c r="AL69" s="322">
        <f t="shared" si="7"/>
        <v>9.4127969789896433</v>
      </c>
      <c r="AM69" s="324">
        <v>-3.1252906790625444E-2</v>
      </c>
    </row>
    <row r="70" spans="1:40" x14ac:dyDescent="0.2">
      <c r="A70" s="207" t="s">
        <v>37</v>
      </c>
      <c r="B70" s="209">
        <f t="shared" ref="B70:AE70" si="26">100*(B33/$B33)-100</f>
        <v>0</v>
      </c>
      <c r="C70" s="209">
        <f t="shared" si="26"/>
        <v>-1.1285967404288613</v>
      </c>
      <c r="D70" s="209">
        <f t="shared" si="26"/>
        <v>0.76381665617178385</v>
      </c>
      <c r="E70" s="209">
        <f t="shared" si="26"/>
        <v>-0.97461648803826506</v>
      </c>
      <c r="F70" s="209">
        <f t="shared" si="26"/>
        <v>-2.1416555478407417</v>
      </c>
      <c r="G70" s="209">
        <f t="shared" si="26"/>
        <v>-3.9958735105845591</v>
      </c>
      <c r="H70" s="209">
        <f t="shared" si="26"/>
        <v>-4.8491188341688911</v>
      </c>
      <c r="I70" s="209">
        <f t="shared" si="26"/>
        <v>-7.0690124022714826</v>
      </c>
      <c r="J70" s="209">
        <f t="shared" si="26"/>
        <v>-15.191860121668782</v>
      </c>
      <c r="K70" s="209">
        <f t="shared" si="26"/>
        <v>-17.095668407074896</v>
      </c>
      <c r="L70" s="209">
        <f t="shared" si="26"/>
        <v>-19.159063490515905</v>
      </c>
      <c r="M70" s="209">
        <f t="shared" si="26"/>
        <v>-17.732729550113532</v>
      </c>
      <c r="N70" s="209">
        <f t="shared" si="26"/>
        <v>-21.927532188035912</v>
      </c>
      <c r="O70" s="209">
        <f t="shared" si="26"/>
        <v>-19.273279463811335</v>
      </c>
      <c r="P70" s="209">
        <f t="shared" si="26"/>
        <v>-20.555625282010595</v>
      </c>
      <c r="Q70" s="209">
        <f t="shared" si="26"/>
        <v>-20.294335117552521</v>
      </c>
      <c r="R70" s="209">
        <f t="shared" si="26"/>
        <v>-15.499739827553611</v>
      </c>
      <c r="S70" s="209">
        <f t="shared" si="26"/>
        <v>-14.085597542851687</v>
      </c>
      <c r="T70" s="209">
        <f t="shared" si="26"/>
        <v>-15.4026487314663</v>
      </c>
      <c r="U70" s="209">
        <f t="shared" si="26"/>
        <v>-19.396953396812535</v>
      </c>
      <c r="V70" s="209">
        <f t="shared" si="26"/>
        <v>-14.795458491542064</v>
      </c>
      <c r="W70" s="209">
        <f t="shared" si="26"/>
        <v>-16.561322861078153</v>
      </c>
      <c r="X70" s="209">
        <f t="shared" si="26"/>
        <v>-18.090004314661073</v>
      </c>
      <c r="Y70" s="209">
        <f t="shared" si="26"/>
        <v>-19.347616692908346</v>
      </c>
      <c r="Z70" s="209">
        <f t="shared" si="26"/>
        <v>-20.300067350368963</v>
      </c>
      <c r="AA70" s="209">
        <f t="shared" si="26"/>
        <v>-18.842327327820698</v>
      </c>
      <c r="AB70" s="209">
        <f t="shared" si="26"/>
        <v>-17.032243517818756</v>
      </c>
      <c r="AC70" s="209">
        <f t="shared" si="26"/>
        <v>-14.799155041052131</v>
      </c>
      <c r="AD70" s="209">
        <f t="shared" si="26"/>
        <v>-15.656660262007478</v>
      </c>
      <c r="AE70" s="538">
        <f t="shared" si="26"/>
        <v>-15.676960984726676</v>
      </c>
      <c r="AF70" s="241">
        <f t="shared" si="4"/>
        <v>0.37199924120858585</v>
      </c>
      <c r="AH70" s="638">
        <f t="shared" si="6"/>
        <v>21</v>
      </c>
      <c r="AI70" s="542" t="s">
        <v>37</v>
      </c>
      <c r="AJ70" s="541">
        <v>379.62938000000003</v>
      </c>
      <c r="AK70" s="232">
        <v>38022869</v>
      </c>
      <c r="AL70" s="322">
        <f t="shared" si="7"/>
        <v>9.9842381699287355</v>
      </c>
      <c r="AM70" s="324">
        <v>0.37199924120858585</v>
      </c>
    </row>
    <row r="71" spans="1:40" x14ac:dyDescent="0.2">
      <c r="A71" s="207" t="s">
        <v>38</v>
      </c>
      <c r="B71" s="209">
        <f t="shared" ref="B71:AE71" si="27">100*(B34/$B34)-100</f>
        <v>0</v>
      </c>
      <c r="C71" s="209">
        <f t="shared" si="27"/>
        <v>3.0997466932352467</v>
      </c>
      <c r="D71" s="209">
        <f t="shared" si="27"/>
        <v>2.2073661287724775</v>
      </c>
      <c r="E71" s="209">
        <f t="shared" si="27"/>
        <v>-2.1398298598493426</v>
      </c>
      <c r="F71" s="209">
        <f t="shared" si="27"/>
        <v>-1.7928142341630036</v>
      </c>
      <c r="G71" s="209">
        <f t="shared" si="27"/>
        <v>6.8466702073707779</v>
      </c>
      <c r="H71" s="209">
        <f t="shared" si="27"/>
        <v>-2.818470362576079</v>
      </c>
      <c r="I71" s="209">
        <f t="shared" si="27"/>
        <v>1.0165714270501809</v>
      </c>
      <c r="J71" s="209">
        <f t="shared" si="27"/>
        <v>11.875285352799224</v>
      </c>
      <c r="K71" s="209">
        <f t="shared" si="27"/>
        <v>23.454602449475104</v>
      </c>
      <c r="L71" s="209">
        <f t="shared" si="27"/>
        <v>27.437378787455273</v>
      </c>
      <c r="M71" s="209">
        <f t="shared" si="27"/>
        <v>21.406318426436542</v>
      </c>
      <c r="N71" s="209">
        <f t="shared" si="27"/>
        <v>29.945787959742489</v>
      </c>
      <c r="O71" s="209">
        <f t="shared" si="27"/>
        <v>39.672391692390022</v>
      </c>
      <c r="P71" s="209">
        <f t="shared" si="27"/>
        <v>27.952161892706044</v>
      </c>
      <c r="Q71" s="209">
        <f t="shared" si="27"/>
        <v>47.566714319752208</v>
      </c>
      <c r="R71" s="209">
        <f t="shared" si="27"/>
        <v>21.195806262254365</v>
      </c>
      <c r="S71" s="209">
        <f t="shared" si="27"/>
        <v>11.07866020288499</v>
      </c>
      <c r="T71" s="209">
        <f t="shared" si="27"/>
        <v>4.3959305862261431</v>
      </c>
      <c r="U71" s="209">
        <f t="shared" si="27"/>
        <v>-0.66750924776009413</v>
      </c>
      <c r="V71" s="209">
        <f t="shared" si="27"/>
        <v>-9.3825331475130724E-2</v>
      </c>
      <c r="W71" s="209">
        <f t="shared" si="27"/>
        <v>-4.4330014921538776</v>
      </c>
      <c r="X71" s="209">
        <f t="shared" si="27"/>
        <v>-5.3650985074468025</v>
      </c>
      <c r="Y71" s="209">
        <f t="shared" si="27"/>
        <v>-6.4416023416566333</v>
      </c>
      <c r="Z71" s="209">
        <f t="shared" si="27"/>
        <v>-10.087096662553591</v>
      </c>
      <c r="AA71" s="209">
        <f t="shared" si="27"/>
        <v>-1.7885713791308717</v>
      </c>
      <c r="AB71" s="209">
        <f t="shared" si="27"/>
        <v>2.1456700250112277</v>
      </c>
      <c r="AC71" s="209">
        <f t="shared" si="27"/>
        <v>35.050541554688579</v>
      </c>
      <c r="AD71" s="209">
        <f t="shared" si="27"/>
        <v>0.77670868923401315</v>
      </c>
      <c r="AE71" s="538">
        <f t="shared" si="27"/>
        <v>-7.2259814472428303</v>
      </c>
      <c r="AF71" s="241">
        <f t="shared" si="4"/>
        <v>-0.65584721994827366</v>
      </c>
      <c r="AH71" s="638">
        <f t="shared" si="6"/>
        <v>22</v>
      </c>
      <c r="AI71" s="542" t="s">
        <v>38</v>
      </c>
      <c r="AJ71" s="541">
        <v>60.044649999999997</v>
      </c>
      <c r="AK71" s="232">
        <v>10573479</v>
      </c>
      <c r="AL71" s="322">
        <f t="shared" si="7"/>
        <v>5.6787978677595135</v>
      </c>
      <c r="AM71" s="324">
        <v>-0.65584721994827366</v>
      </c>
    </row>
    <row r="72" spans="1:40" x14ac:dyDescent="0.2">
      <c r="A72" s="207" t="s">
        <v>88</v>
      </c>
      <c r="B72" s="209">
        <f t="shared" ref="B72:AE72" si="28">100*(B35/$B35)-100</f>
        <v>0</v>
      </c>
      <c r="C72" s="209">
        <f t="shared" si="28"/>
        <v>-21.352261138744211</v>
      </c>
      <c r="D72" s="209">
        <f t="shared" si="28"/>
        <v>-26.34891094391169</v>
      </c>
      <c r="E72" s="209">
        <f t="shared" si="28"/>
        <v>-31.832146150662226</v>
      </c>
      <c r="F72" s="209">
        <f t="shared" si="28"/>
        <v>-35.492971645640765</v>
      </c>
      <c r="G72" s="209">
        <f t="shared" si="28"/>
        <v>-33.369152295715509</v>
      </c>
      <c r="H72" s="209">
        <f t="shared" si="28"/>
        <v>-31.931875968840401</v>
      </c>
      <c r="I72" s="209">
        <f t="shared" si="28"/>
        <v>-35.464744189613469</v>
      </c>
      <c r="J72" s="209">
        <f t="shared" si="28"/>
        <v>-42.661268120744452</v>
      </c>
      <c r="K72" s="209">
        <f t="shared" si="28"/>
        <v>-50.006092017854762</v>
      </c>
      <c r="L72" s="209">
        <f t="shared" si="28"/>
        <v>-52.825036334238639</v>
      </c>
      <c r="M72" s="209">
        <f t="shared" si="28"/>
        <v>-51.847661706762629</v>
      </c>
      <c r="N72" s="209">
        <f t="shared" si="28"/>
        <v>-50.261645527060381</v>
      </c>
      <c r="O72" s="209">
        <f t="shared" si="28"/>
        <v>-47.929004420696828</v>
      </c>
      <c r="P72" s="209">
        <f t="shared" si="28"/>
        <v>-48.623992441249996</v>
      </c>
      <c r="Q72" s="209">
        <f t="shared" si="28"/>
        <v>-49.884554601701957</v>
      </c>
      <c r="R72" s="209">
        <f t="shared" si="28"/>
        <v>-49.023077708999573</v>
      </c>
      <c r="S72" s="209">
        <f t="shared" si="28"/>
        <v>-49.862452362536814</v>
      </c>
      <c r="T72" s="209">
        <f t="shared" si="28"/>
        <v>-51.887716309170074</v>
      </c>
      <c r="U72" s="209">
        <f t="shared" si="28"/>
        <v>-60.37697223890703</v>
      </c>
      <c r="V72" s="209">
        <f t="shared" si="28"/>
        <v>-62.946899100663792</v>
      </c>
      <c r="W72" s="209">
        <f t="shared" si="28"/>
        <v>-58.921851445563625</v>
      </c>
      <c r="X72" s="209">
        <f t="shared" si="28"/>
        <v>-61.304859596002935</v>
      </c>
      <c r="Y72" s="209">
        <f t="shared" si="28"/>
        <v>-65.033962999540279</v>
      </c>
      <c r="Z72" s="209">
        <f t="shared" si="28"/>
        <v>-64.929552121321123</v>
      </c>
      <c r="AA72" s="209">
        <f t="shared" si="28"/>
        <v>-64.414013035424247</v>
      </c>
      <c r="AB72" s="209">
        <f t="shared" si="28"/>
        <v>-65.653419128421476</v>
      </c>
      <c r="AC72" s="209">
        <f t="shared" si="28"/>
        <v>-63.343789084050172</v>
      </c>
      <c r="AD72" s="209">
        <f t="shared" si="28"/>
        <v>-61.827378773202057</v>
      </c>
      <c r="AE72" s="538">
        <f t="shared" si="28"/>
        <v>-65.285001443741834</v>
      </c>
      <c r="AF72" s="241">
        <f t="shared" si="4"/>
        <v>-0.4908029204834804</v>
      </c>
      <c r="AH72" s="638">
        <f t="shared" si="6"/>
        <v>1</v>
      </c>
      <c r="AI72" s="542" t="s">
        <v>88</v>
      </c>
      <c r="AJ72" s="541">
        <v>89.28725</v>
      </c>
      <c r="AK72" s="232">
        <v>20294683</v>
      </c>
      <c r="AL72" s="322">
        <f t="shared" si="7"/>
        <v>4.3995390319720693</v>
      </c>
      <c r="AM72" s="324">
        <v>-0.4908029204834804</v>
      </c>
    </row>
    <row r="73" spans="1:40" x14ac:dyDescent="0.2">
      <c r="A73" s="207" t="s">
        <v>40</v>
      </c>
      <c r="B73" s="209">
        <f t="shared" ref="B73:AE73" si="29">100*(B36/$B36)-100</f>
        <v>0</v>
      </c>
      <c r="C73" s="209">
        <f t="shared" si="29"/>
        <v>-12.115170024286655</v>
      </c>
      <c r="D73" s="209">
        <f t="shared" si="29"/>
        <v>-13.212763449595471</v>
      </c>
      <c r="E73" s="209">
        <f t="shared" si="29"/>
        <v>-10.765040474242795</v>
      </c>
      <c r="F73" s="209">
        <f t="shared" si="29"/>
        <v>-9.3605641338003807</v>
      </c>
      <c r="G73" s="209">
        <f t="shared" si="29"/>
        <v>-5.037806309450616</v>
      </c>
      <c r="H73" s="209">
        <f t="shared" si="29"/>
        <v>-4.7211833201936457</v>
      </c>
      <c r="I73" s="209">
        <f t="shared" si="29"/>
        <v>-2.2841885424261363</v>
      </c>
      <c r="J73" s="209">
        <f t="shared" si="29"/>
        <v>-6.0463274627036299</v>
      </c>
      <c r="K73" s="209">
        <f t="shared" si="29"/>
        <v>-11.107213513011828</v>
      </c>
      <c r="L73" s="209">
        <f t="shared" si="29"/>
        <v>-13.629892710966118</v>
      </c>
      <c r="M73" s="209">
        <f t="shared" si="29"/>
        <v>-4.9560038028637337</v>
      </c>
      <c r="N73" s="209">
        <f t="shared" si="29"/>
        <v>-11.239833797633722</v>
      </c>
      <c r="O73" s="209">
        <f t="shared" si="29"/>
        <v>-9.9396044824103456</v>
      </c>
      <c r="P73" s="209">
        <f t="shared" si="29"/>
        <v>-9.4718691837465059</v>
      </c>
      <c r="Q73" s="209">
        <f t="shared" si="29"/>
        <v>-7.8538170150625319</v>
      </c>
      <c r="R73" s="209">
        <f t="shared" si="29"/>
        <v>-5.6820628065388377</v>
      </c>
      <c r="S73" s="209">
        <f t="shared" si="29"/>
        <v>-7.5177138775587906</v>
      </c>
      <c r="T73" s="209">
        <f t="shared" si="29"/>
        <v>-0.66761855893486199</v>
      </c>
      <c r="U73" s="209">
        <f t="shared" si="29"/>
        <v>-15.405691732300411</v>
      </c>
      <c r="V73" s="209">
        <f t="shared" si="29"/>
        <v>-13.347854042871859</v>
      </c>
      <c r="W73" s="209">
        <f t="shared" si="29"/>
        <v>-13.001093288030219</v>
      </c>
      <c r="X73" s="209">
        <f t="shared" si="29"/>
        <v>-16.387462971837763</v>
      </c>
      <c r="Y73" s="209">
        <f t="shared" si="29"/>
        <v>-10.580614288124096</v>
      </c>
      <c r="Z73" s="209">
        <f t="shared" si="29"/>
        <v>20.388233708137989</v>
      </c>
      <c r="AA73" s="209">
        <f t="shared" si="29"/>
        <v>22.462163693944291</v>
      </c>
      <c r="AB73" s="209">
        <f t="shared" si="29"/>
        <v>29.835682126328777</v>
      </c>
      <c r="AC73" s="209">
        <f t="shared" si="29"/>
        <v>31.42416117140624</v>
      </c>
      <c r="AD73" s="209">
        <f t="shared" si="29"/>
        <v>30.554894846018612</v>
      </c>
      <c r="AE73" s="538">
        <f t="shared" si="29"/>
        <v>19.73233147025006</v>
      </c>
      <c r="AF73" s="241">
        <f t="shared" si="4"/>
        <v>3.513802320255047</v>
      </c>
      <c r="AH73" s="638">
        <f t="shared" si="6"/>
        <v>26</v>
      </c>
      <c r="AI73" s="542" t="s">
        <v>40</v>
      </c>
      <c r="AJ73" s="541">
        <v>12.27711</v>
      </c>
      <c r="AK73" s="232">
        <v>2046976</v>
      </c>
      <c r="AL73" s="322">
        <f t="shared" si="7"/>
        <v>5.9976814579164586</v>
      </c>
      <c r="AM73" s="324">
        <v>3.513802320255047</v>
      </c>
    </row>
    <row r="74" spans="1:40" s="427" customFormat="1" x14ac:dyDescent="0.2">
      <c r="A74" s="244" t="s">
        <v>89</v>
      </c>
      <c r="B74" s="245">
        <f t="shared" ref="B74:AE74" si="30">100*(B37/$B37)-100</f>
        <v>0</v>
      </c>
      <c r="C74" s="245">
        <f t="shared" si="30"/>
        <v>-15.959683926801333</v>
      </c>
      <c r="D74" s="245">
        <f t="shared" si="30"/>
        <v>-25.79048081221508</v>
      </c>
      <c r="E74" s="245">
        <f t="shared" si="30"/>
        <v>-30.860288774485923</v>
      </c>
      <c r="F74" s="245">
        <f t="shared" si="30"/>
        <v>-33.969169508453888</v>
      </c>
      <c r="G74" s="245">
        <f t="shared" si="30"/>
        <v>-32.313268089786064</v>
      </c>
      <c r="H74" s="245">
        <f t="shared" si="30"/>
        <v>-32.483289413378628</v>
      </c>
      <c r="I74" s="245">
        <f t="shared" si="30"/>
        <v>-32.390966596382199</v>
      </c>
      <c r="J74" s="245">
        <f t="shared" si="30"/>
        <v>-35.065616600426225</v>
      </c>
      <c r="K74" s="245">
        <f t="shared" si="30"/>
        <v>-36.08685743162625</v>
      </c>
      <c r="L74" s="245">
        <f t="shared" si="30"/>
        <v>-39.065718171199414</v>
      </c>
      <c r="M74" s="245">
        <f t="shared" si="30"/>
        <v>-34.446928330533865</v>
      </c>
      <c r="N74" s="245">
        <f t="shared" si="30"/>
        <v>-37.412497092379873</v>
      </c>
      <c r="O74" s="245">
        <f t="shared" si="30"/>
        <v>-36.415222574794029</v>
      </c>
      <c r="P74" s="245">
        <f t="shared" si="30"/>
        <v>-35.34274179643586</v>
      </c>
      <c r="Q74" s="245">
        <f t="shared" si="30"/>
        <v>-29.922138478582667</v>
      </c>
      <c r="R74" s="245">
        <f t="shared" si="30"/>
        <v>-34.535834106086284</v>
      </c>
      <c r="S74" s="245">
        <f t="shared" si="30"/>
        <v>-36.707238547738577</v>
      </c>
      <c r="T74" s="245">
        <f t="shared" si="30"/>
        <v>-34.4590133716042</v>
      </c>
      <c r="U74" s="245">
        <f t="shared" si="30"/>
        <v>-40.675223063838487</v>
      </c>
      <c r="V74" s="245">
        <f t="shared" si="30"/>
        <v>-38.453707239174719</v>
      </c>
      <c r="W74" s="245">
        <f t="shared" si="30"/>
        <v>-40.197997174827748</v>
      </c>
      <c r="X74" s="245">
        <f t="shared" si="30"/>
        <v>-45.246048928271598</v>
      </c>
      <c r="Y74" s="245">
        <f t="shared" si="30"/>
        <v>-47.000401894232212</v>
      </c>
      <c r="Z74" s="245">
        <f t="shared" si="30"/>
        <v>-47.029478095510392</v>
      </c>
      <c r="AA74" s="245">
        <f t="shared" si="30"/>
        <v>-46.468205526578629</v>
      </c>
      <c r="AB74" s="245">
        <f t="shared" si="30"/>
        <v>-45.964458380121734</v>
      </c>
      <c r="AC74" s="245">
        <f t="shared" si="30"/>
        <v>-44.058987540024845</v>
      </c>
      <c r="AD74" s="245">
        <f t="shared" si="30"/>
        <v>-42.722438425853646</v>
      </c>
      <c r="AE74" s="539">
        <f t="shared" si="30"/>
        <v>-47.253936964676569</v>
      </c>
      <c r="AF74" s="241">
        <f t="shared" si="4"/>
        <v>-0.65787139008380824</v>
      </c>
      <c r="AG74" s="544"/>
      <c r="AH74" s="638">
        <f t="shared" si="6"/>
        <v>5</v>
      </c>
      <c r="AI74" s="542" t="s">
        <v>89</v>
      </c>
      <c r="AJ74" s="541">
        <v>39.265230000000003</v>
      </c>
      <c r="AK74" s="232">
        <v>5390410</v>
      </c>
      <c r="AL74" s="322">
        <f t="shared" si="7"/>
        <v>7.2842752221074099</v>
      </c>
      <c r="AM74" s="324">
        <v>-0.65787139008380824</v>
      </c>
    </row>
    <row r="75" spans="1:40" x14ac:dyDescent="0.2">
      <c r="A75" s="207" t="s">
        <v>18</v>
      </c>
      <c r="B75" s="209">
        <f t="shared" ref="B75:AE75" si="31">100*(B38/$B38)-100</f>
        <v>0</v>
      </c>
      <c r="C75" s="209">
        <f t="shared" si="31"/>
        <v>-25.959515649323279</v>
      </c>
      <c r="D75" s="209">
        <f t="shared" si="31"/>
        <v>-18.270893251874455</v>
      </c>
      <c r="E75" s="209">
        <f t="shared" si="31"/>
        <v>-14.428341368116122</v>
      </c>
      <c r="F75" s="209">
        <f t="shared" si="31"/>
        <v>6.8641363384166283</v>
      </c>
      <c r="G75" s="209">
        <f t="shared" si="31"/>
        <v>1.4387383129053575</v>
      </c>
      <c r="H75" s="209">
        <f t="shared" si="31"/>
        <v>-0.51547061848674502</v>
      </c>
      <c r="I75" s="209">
        <f t="shared" si="31"/>
        <v>5.3695852748630699</v>
      </c>
      <c r="J75" s="209">
        <f t="shared" si="31"/>
        <v>1.0666995303235609</v>
      </c>
      <c r="K75" s="209">
        <f t="shared" si="31"/>
        <v>-1.3054810374446362</v>
      </c>
      <c r="L75" s="209">
        <f t="shared" si="31"/>
        <v>-4.3806422660947391</v>
      </c>
      <c r="M75" s="209">
        <f t="shared" si="31"/>
        <v>2.1724159866437702</v>
      </c>
      <c r="N75" s="209">
        <f t="shared" si="31"/>
        <v>4.1883482736440243</v>
      </c>
      <c r="O75" s="209">
        <f t="shared" si="31"/>
        <v>15.890826099775524</v>
      </c>
      <c r="P75" s="209">
        <f t="shared" si="31"/>
        <v>7.6064285888855352</v>
      </c>
      <c r="Q75" s="209">
        <f t="shared" si="31"/>
        <v>-14.364694032594301</v>
      </c>
      <c r="R75" s="209">
        <f t="shared" si="31"/>
        <v>-4.0724761500156461</v>
      </c>
      <c r="S75" s="209">
        <f t="shared" si="31"/>
        <v>8.4485597970357134</v>
      </c>
      <c r="T75" s="209">
        <f t="shared" si="31"/>
        <v>-11.173487348792079</v>
      </c>
      <c r="U75" s="209">
        <f t="shared" si="31"/>
        <v>-38.654143117412524</v>
      </c>
      <c r="V75" s="209">
        <f t="shared" si="31"/>
        <v>-4.8759890946738551</v>
      </c>
      <c r="W75" s="209">
        <f t="shared" si="31"/>
        <v>-18.954599447315104</v>
      </c>
      <c r="X75" s="209">
        <f t="shared" si="31"/>
        <v>-32.983636984163212</v>
      </c>
      <c r="Y75" s="209">
        <f t="shared" si="31"/>
        <v>-21.191789424385078</v>
      </c>
      <c r="Z75" s="209">
        <f t="shared" si="31"/>
        <v>-32.913472383348321</v>
      </c>
      <c r="AA75" s="209">
        <f t="shared" si="31"/>
        <v>-35.527190429465236</v>
      </c>
      <c r="AB75" s="209">
        <f t="shared" si="31"/>
        <v>-28.738730634318841</v>
      </c>
      <c r="AC75" s="209">
        <f t="shared" si="31"/>
        <v>-31.306810490231811</v>
      </c>
      <c r="AD75" s="209">
        <f t="shared" si="31"/>
        <v>-16.585313515993548</v>
      </c>
      <c r="AE75" s="538">
        <f t="shared" si="31"/>
        <v>-33.491290350928736</v>
      </c>
      <c r="AF75" s="241">
        <f t="shared" si="4"/>
        <v>0.51628527664837875</v>
      </c>
      <c r="AG75" s="210"/>
      <c r="AH75" s="638">
        <f t="shared" si="6"/>
        <v>10</v>
      </c>
      <c r="AI75" s="542" t="s">
        <v>18</v>
      </c>
      <c r="AJ75" s="541">
        <v>54.879809999999999</v>
      </c>
      <c r="AK75" s="232">
        <v>5351427</v>
      </c>
      <c r="AL75" s="322">
        <f t="shared" si="7"/>
        <v>10.255173059447507</v>
      </c>
      <c r="AM75" s="324">
        <v>0.51628527664837875</v>
      </c>
    </row>
    <row r="76" spans="1:40" x14ac:dyDescent="0.2">
      <c r="A76" s="207" t="s">
        <v>42</v>
      </c>
      <c r="B76" s="209">
        <f t="shared" ref="B76:AE76" si="32">100*(B39/$B39)-100</f>
        <v>0</v>
      </c>
      <c r="C76" s="209">
        <f t="shared" si="32"/>
        <v>2.5922347325979302</v>
      </c>
      <c r="D76" s="209">
        <f t="shared" si="32"/>
        <v>2.3772978740811652</v>
      </c>
      <c r="E76" s="209">
        <f t="shared" si="32"/>
        <v>15.01939357903143</v>
      </c>
      <c r="F76" s="209">
        <f t="shared" si="32"/>
        <v>15.738240842209095</v>
      </c>
      <c r="G76" s="209">
        <f t="shared" si="32"/>
        <v>6.2253042994285863</v>
      </c>
      <c r="H76" s="209">
        <f t="shared" si="32"/>
        <v>11.123335326850366</v>
      </c>
      <c r="I76" s="209">
        <f t="shared" si="32"/>
        <v>-5.8356178116713977</v>
      </c>
      <c r="J76" s="209">
        <f t="shared" si="32"/>
        <v>-7.9447703595129298</v>
      </c>
      <c r="K76" s="209">
        <f t="shared" si="32"/>
        <v>-15.897664589030114</v>
      </c>
      <c r="L76" s="209">
        <f t="shared" si="32"/>
        <v>-24.718574162866886</v>
      </c>
      <c r="M76" s="209">
        <f t="shared" si="32"/>
        <v>-24.687519085332895</v>
      </c>
      <c r="N76" s="209">
        <f t="shared" si="32"/>
        <v>-21.482393096208511</v>
      </c>
      <c r="O76" s="209">
        <f t="shared" si="32"/>
        <v>-12.865156433471256</v>
      </c>
      <c r="P76" s="209">
        <f t="shared" si="32"/>
        <v>4.2580602042145017</v>
      </c>
      <c r="Q76" s="209">
        <f t="shared" si="32"/>
        <v>-1.108648983133449</v>
      </c>
      <c r="R76" s="209">
        <f t="shared" si="32"/>
        <v>-30.340868366802525</v>
      </c>
      <c r="S76" s="209">
        <f t="shared" si="32"/>
        <v>-14.073510076479607</v>
      </c>
      <c r="T76" s="209">
        <f t="shared" si="32"/>
        <v>-24.228174733496729</v>
      </c>
      <c r="U76" s="209">
        <f t="shared" si="32"/>
        <v>-36.371487866625642</v>
      </c>
      <c r="V76" s="209">
        <f t="shared" si="32"/>
        <v>-25.101807647500081</v>
      </c>
      <c r="W76" s="209">
        <f t="shared" si="32"/>
        <v>-37.970132966434008</v>
      </c>
      <c r="X76" s="209">
        <f t="shared" si="32"/>
        <v>-48.045460254686198</v>
      </c>
      <c r="Y76" s="209">
        <f t="shared" si="32"/>
        <v>-46.747628809432442</v>
      </c>
      <c r="Z76" s="209">
        <f t="shared" si="32"/>
        <v>-51.247734246894197</v>
      </c>
      <c r="AA76" s="209">
        <f t="shared" si="32"/>
        <v>-44.915609699324619</v>
      </c>
      <c r="AB76" s="209">
        <f t="shared" si="32"/>
        <v>-59.256256820305758</v>
      </c>
      <c r="AC76" s="209">
        <f t="shared" si="32"/>
        <v>-53.908042400839811</v>
      </c>
      <c r="AD76" s="209">
        <f t="shared" si="32"/>
        <v>-51.427784557272126</v>
      </c>
      <c r="AE76" s="540">
        <f t="shared" si="32"/>
        <v>-55.54796943581163</v>
      </c>
      <c r="AF76" s="241">
        <f t="shared" si="4"/>
        <v>-1.9176481569185988</v>
      </c>
      <c r="AH76" s="638">
        <f t="shared" si="6"/>
        <v>4</v>
      </c>
      <c r="AI76" s="542" t="s">
        <v>42</v>
      </c>
      <c r="AJ76" s="541">
        <v>25.99905</v>
      </c>
      <c r="AK76" s="232">
        <v>9340682</v>
      </c>
      <c r="AL76" s="322">
        <f t="shared" si="7"/>
        <v>2.7834209536305812</v>
      </c>
      <c r="AM76" s="324">
        <v>-1.9176481569185988</v>
      </c>
    </row>
    <row r="77" spans="1:40" x14ac:dyDescent="0.2">
      <c r="A77" s="295" t="s">
        <v>433</v>
      </c>
      <c r="B77" s="452">
        <f>AVERAGE(B50:B76)</f>
        <v>0</v>
      </c>
      <c r="C77" s="452">
        <f t="shared" ref="C77:AF77" si="33">AVERAGE(C50:C76)</f>
        <v>-5.331500854185486</v>
      </c>
      <c r="D77" s="452">
        <f t="shared" si="33"/>
        <v>-10.764130491949471</v>
      </c>
      <c r="E77" s="452">
        <f t="shared" si="33"/>
        <v>-12.35594639942577</v>
      </c>
      <c r="F77" s="452">
        <f t="shared" si="33"/>
        <v>-13.316094893548053</v>
      </c>
      <c r="G77" s="452">
        <f t="shared" si="33"/>
        <v>-14.038081229571221</v>
      </c>
      <c r="H77" s="452">
        <f t="shared" si="33"/>
        <v>-11.354434238973273</v>
      </c>
      <c r="I77" s="452">
        <f t="shared" si="33"/>
        <v>-12.592460251006869</v>
      </c>
      <c r="J77" s="452">
        <f t="shared" si="33"/>
        <v>-13.63735136511187</v>
      </c>
      <c r="K77" s="452">
        <f t="shared" si="33"/>
        <v>-14.067590891055804</v>
      </c>
      <c r="L77" s="452">
        <f t="shared" si="33"/>
        <v>-14.860968658413693</v>
      </c>
      <c r="M77" s="452">
        <f t="shared" si="33"/>
        <v>-13.243121791596154</v>
      </c>
      <c r="N77" s="452">
        <f t="shared" si="33"/>
        <v>-11.95361907583529</v>
      </c>
      <c r="O77" s="452">
        <f t="shared" si="33"/>
        <v>-7.1882679548896498</v>
      </c>
      <c r="P77" s="452">
        <f t="shared" si="33"/>
        <v>-6.2960717310120549</v>
      </c>
      <c r="Q77" s="452">
        <f t="shared" si="33"/>
        <v>-5.9653851773387618</v>
      </c>
      <c r="R77" s="452">
        <f t="shared" si="33"/>
        <v>-7.2240749223496756</v>
      </c>
      <c r="S77" s="452">
        <f t="shared" si="33"/>
        <v>-5.5521688361677208</v>
      </c>
      <c r="T77" s="452">
        <f t="shared" si="33"/>
        <v>-9.2565074358900379</v>
      </c>
      <c r="U77" s="452">
        <f t="shared" si="33"/>
        <v>-16.910868809867448</v>
      </c>
      <c r="V77" s="452">
        <f t="shared" si="33"/>
        <v>-13.333571249780148</v>
      </c>
      <c r="W77" s="452">
        <f t="shared" si="33"/>
        <v>-16.305720118484093</v>
      </c>
      <c r="X77" s="452">
        <f t="shared" si="33"/>
        <v>-19.733773203356705</v>
      </c>
      <c r="Y77" s="452">
        <f t="shared" si="33"/>
        <v>-21.493986431643251</v>
      </c>
      <c r="Z77" s="452">
        <f t="shared" si="33"/>
        <v>-20.97906242756256</v>
      </c>
      <c r="AA77" s="452">
        <f t="shared" si="33"/>
        <v>-21.263001938706402</v>
      </c>
      <c r="AB77" s="452">
        <f t="shared" si="33"/>
        <v>-21.326879371044267</v>
      </c>
      <c r="AC77" s="452">
        <f t="shared" si="33"/>
        <v>-18.665811401408639</v>
      </c>
      <c r="AD77" s="452">
        <f t="shared" si="33"/>
        <v>-19.556706158430128</v>
      </c>
      <c r="AE77" s="452">
        <f t="shared" si="33"/>
        <v>-23.092402402920467</v>
      </c>
      <c r="AF77" s="454">
        <f t="shared" si="33"/>
        <v>-0.61815335930530246</v>
      </c>
      <c r="AL77" s="210">
        <f>AVERAGE(AL50:AL76)</f>
        <v>9.0671753752625417</v>
      </c>
    </row>
    <row r="78" spans="1:40" x14ac:dyDescent="0.2">
      <c r="A78" s="301" t="s">
        <v>435</v>
      </c>
      <c r="B78" s="453">
        <f>STDEV(B50:B76)</f>
        <v>0</v>
      </c>
      <c r="C78" s="453">
        <f t="shared" ref="C78:AF78" si="34">STDEV(C50:C76)</f>
        <v>11.242069638415545</v>
      </c>
      <c r="D78" s="453">
        <f t="shared" si="34"/>
        <v>17.653479475283302</v>
      </c>
      <c r="E78" s="453">
        <f t="shared" si="34"/>
        <v>23.992206344562184</v>
      </c>
      <c r="F78" s="453">
        <f t="shared" si="34"/>
        <v>29.544998664899907</v>
      </c>
      <c r="G78" s="453">
        <f t="shared" si="34"/>
        <v>29.773186143484264</v>
      </c>
      <c r="H78" s="453">
        <f t="shared" si="34"/>
        <v>30.183476634226086</v>
      </c>
      <c r="I78" s="453">
        <f t="shared" si="34"/>
        <v>28.870795796932676</v>
      </c>
      <c r="J78" s="453">
        <f t="shared" si="34"/>
        <v>31.342184653651859</v>
      </c>
      <c r="K78" s="453">
        <f t="shared" si="34"/>
        <v>31.084886746714524</v>
      </c>
      <c r="L78" s="453">
        <f t="shared" si="34"/>
        <v>36.172986533952596</v>
      </c>
      <c r="M78" s="453">
        <f t="shared" si="34"/>
        <v>34.986152834282819</v>
      </c>
      <c r="N78" s="453">
        <f t="shared" si="34"/>
        <v>34.632316020790931</v>
      </c>
      <c r="O78" s="453">
        <f t="shared" si="34"/>
        <v>36.236978957146505</v>
      </c>
      <c r="P78" s="453">
        <f t="shared" si="34"/>
        <v>33.12562044152768</v>
      </c>
      <c r="Q78" s="453">
        <f t="shared" si="34"/>
        <v>33.667618725792984</v>
      </c>
      <c r="R78" s="453">
        <f t="shared" si="34"/>
        <v>32.865624210252626</v>
      </c>
      <c r="S78" s="453">
        <f t="shared" si="34"/>
        <v>32.759122271230993</v>
      </c>
      <c r="T78" s="453">
        <f t="shared" si="34"/>
        <v>32.664889960151619</v>
      </c>
      <c r="U78" s="453">
        <f t="shared" si="34"/>
        <v>31.801290592749694</v>
      </c>
      <c r="V78" s="453">
        <f t="shared" si="34"/>
        <v>29.698846768647059</v>
      </c>
      <c r="W78" s="453">
        <f t="shared" si="34"/>
        <v>28.295119247267461</v>
      </c>
      <c r="X78" s="453">
        <f t="shared" si="34"/>
        <v>28.690711792766173</v>
      </c>
      <c r="Y78" s="453">
        <f t="shared" si="34"/>
        <v>25.85760204098154</v>
      </c>
      <c r="Z78" s="453">
        <f t="shared" si="34"/>
        <v>27.365178265084822</v>
      </c>
      <c r="AA78" s="453">
        <f t="shared" si="34"/>
        <v>27.214926261004283</v>
      </c>
      <c r="AB78" s="453">
        <f t="shared" si="34"/>
        <v>29.594263931595027</v>
      </c>
      <c r="AC78" s="453">
        <f t="shared" si="34"/>
        <v>30.755690790566405</v>
      </c>
      <c r="AD78" s="453">
        <f t="shared" si="34"/>
        <v>27.698347994393156</v>
      </c>
      <c r="AE78" s="453">
        <f t="shared" si="34"/>
        <v>27.850756118115296</v>
      </c>
      <c r="AF78" s="462">
        <f t="shared" si="34"/>
        <v>1.4991132052645424</v>
      </c>
      <c r="AL78" s="543">
        <f>STDEV(AL50:AL76)</f>
        <v>4.4550742342079479</v>
      </c>
    </row>
    <row r="79" spans="1:40" x14ac:dyDescent="0.2">
      <c r="A79" s="301" t="s">
        <v>436</v>
      </c>
      <c r="B79" s="453">
        <f>B77-3*B78</f>
        <v>0</v>
      </c>
      <c r="C79" s="453">
        <f t="shared" ref="C79:AF79" si="35">C77-3*C78</f>
        <v>-39.057709769432122</v>
      </c>
      <c r="D79" s="453">
        <f t="shared" si="35"/>
        <v>-63.724568917799374</v>
      </c>
      <c r="E79" s="453">
        <f t="shared" si="35"/>
        <v>-84.332565433112322</v>
      </c>
      <c r="F79" s="453">
        <f t="shared" si="35"/>
        <v>-101.95109088824778</v>
      </c>
      <c r="G79" s="453">
        <f t="shared" si="35"/>
        <v>-103.35763966002401</v>
      </c>
      <c r="H79" s="453">
        <f t="shared" si="35"/>
        <v>-101.90486414165153</v>
      </c>
      <c r="I79" s="453">
        <f t="shared" si="35"/>
        <v>-99.204847641804903</v>
      </c>
      <c r="J79" s="453">
        <f t="shared" si="35"/>
        <v>-107.66390532606745</v>
      </c>
      <c r="K79" s="453">
        <f t="shared" si="35"/>
        <v>-107.32225113119938</v>
      </c>
      <c r="L79" s="453">
        <f t="shared" si="35"/>
        <v>-123.37992826027148</v>
      </c>
      <c r="M79" s="453">
        <f t="shared" si="35"/>
        <v>-118.20158029444461</v>
      </c>
      <c r="N79" s="453">
        <f t="shared" si="35"/>
        <v>-115.85056713820808</v>
      </c>
      <c r="O79" s="453">
        <f t="shared" si="35"/>
        <v>-115.89920482632917</v>
      </c>
      <c r="P79" s="453">
        <f t="shared" si="35"/>
        <v>-105.6729330555951</v>
      </c>
      <c r="Q79" s="453">
        <f t="shared" si="35"/>
        <v>-106.96824135471772</v>
      </c>
      <c r="R79" s="453">
        <f t="shared" si="35"/>
        <v>-105.82094755310754</v>
      </c>
      <c r="S79" s="453">
        <f t="shared" si="35"/>
        <v>-103.8295356498607</v>
      </c>
      <c r="T79" s="453">
        <f t="shared" si="35"/>
        <v>-107.25117731634491</v>
      </c>
      <c r="U79" s="453">
        <f t="shared" si="35"/>
        <v>-112.31474058811654</v>
      </c>
      <c r="V79" s="453">
        <f t="shared" si="35"/>
        <v>-102.43011155572133</v>
      </c>
      <c r="W79" s="453">
        <f t="shared" si="35"/>
        <v>-101.19107786028647</v>
      </c>
      <c r="X79" s="453">
        <f t="shared" si="35"/>
        <v>-105.80590858165523</v>
      </c>
      <c r="Y79" s="453">
        <f t="shared" si="35"/>
        <v>-99.066792554587877</v>
      </c>
      <c r="Z79" s="453">
        <f t="shared" si="35"/>
        <v>-103.07459722281703</v>
      </c>
      <c r="AA79" s="453">
        <f t="shared" si="35"/>
        <v>-102.90778072171926</v>
      </c>
      <c r="AB79" s="453">
        <f t="shared" si="35"/>
        <v>-110.10967116582935</v>
      </c>
      <c r="AC79" s="453">
        <f t="shared" si="35"/>
        <v>-110.93288377310785</v>
      </c>
      <c r="AD79" s="453">
        <f t="shared" si="35"/>
        <v>-102.6517501416096</v>
      </c>
      <c r="AE79" s="453">
        <f t="shared" si="35"/>
        <v>-106.64467075726635</v>
      </c>
      <c r="AF79" s="462">
        <f t="shared" si="35"/>
        <v>-5.1154929750989293</v>
      </c>
      <c r="AL79" s="543">
        <f>AL77+3*AL78</f>
        <v>22.432398077886383</v>
      </c>
    </row>
    <row r="80" spans="1:40" x14ac:dyDescent="0.2">
      <c r="A80" s="301" t="s">
        <v>437</v>
      </c>
      <c r="B80" s="453">
        <f>B77+3*B78</f>
        <v>0</v>
      </c>
      <c r="C80" s="453">
        <f t="shared" ref="C80:AF80" si="36">C77+3*C78</f>
        <v>28.394708061061152</v>
      </c>
      <c r="D80" s="453">
        <f t="shared" si="36"/>
        <v>42.196307933900428</v>
      </c>
      <c r="E80" s="453">
        <f t="shared" si="36"/>
        <v>59.620672634260778</v>
      </c>
      <c r="F80" s="453">
        <f t="shared" si="36"/>
        <v>75.318901101151667</v>
      </c>
      <c r="G80" s="453">
        <f t="shared" si="36"/>
        <v>75.281477200881568</v>
      </c>
      <c r="H80" s="453">
        <f t="shared" si="36"/>
        <v>79.195995663704991</v>
      </c>
      <c r="I80" s="453">
        <f t="shared" si="36"/>
        <v>74.019927139791164</v>
      </c>
      <c r="J80" s="453">
        <f t="shared" si="36"/>
        <v>80.389202595843713</v>
      </c>
      <c r="K80" s="453">
        <f t="shared" si="36"/>
        <v>79.187069349087778</v>
      </c>
      <c r="L80" s="453">
        <f t="shared" si="36"/>
        <v>93.657990943444091</v>
      </c>
      <c r="M80" s="453">
        <f t="shared" si="36"/>
        <v>91.715336711252306</v>
      </c>
      <c r="N80" s="453">
        <f t="shared" si="36"/>
        <v>91.943328986537495</v>
      </c>
      <c r="O80" s="453">
        <f t="shared" si="36"/>
        <v>101.52266891654986</v>
      </c>
      <c r="P80" s="453">
        <f t="shared" si="36"/>
        <v>93.080789593570998</v>
      </c>
      <c r="Q80" s="453">
        <f t="shared" si="36"/>
        <v>95.037471000040199</v>
      </c>
      <c r="R80" s="453">
        <f t="shared" si="36"/>
        <v>91.3727977084082</v>
      </c>
      <c r="S80" s="453">
        <f t="shared" si="36"/>
        <v>92.725197977525255</v>
      </c>
      <c r="T80" s="453">
        <f t="shared" si="36"/>
        <v>88.738162444564821</v>
      </c>
      <c r="U80" s="453">
        <f t="shared" si="36"/>
        <v>78.493002968381631</v>
      </c>
      <c r="V80" s="453">
        <f t="shared" si="36"/>
        <v>75.762969056161026</v>
      </c>
      <c r="W80" s="453">
        <f t="shared" si="36"/>
        <v>68.579637623318291</v>
      </c>
      <c r="X80" s="453">
        <f t="shared" si="36"/>
        <v>66.338362174941821</v>
      </c>
      <c r="Y80" s="453">
        <f t="shared" si="36"/>
        <v>56.078819691301376</v>
      </c>
      <c r="Z80" s="453">
        <f t="shared" si="36"/>
        <v>61.116472367691905</v>
      </c>
      <c r="AA80" s="453">
        <f t="shared" si="36"/>
        <v>60.381776844306451</v>
      </c>
      <c r="AB80" s="453">
        <f t="shared" si="36"/>
        <v>67.455912423740813</v>
      </c>
      <c r="AC80" s="453">
        <f t="shared" si="36"/>
        <v>73.601260970290582</v>
      </c>
      <c r="AD80" s="453">
        <f t="shared" si="36"/>
        <v>63.538337824749334</v>
      </c>
      <c r="AE80" s="453">
        <f t="shared" si="36"/>
        <v>60.459865951425414</v>
      </c>
      <c r="AF80" s="462">
        <f t="shared" si="36"/>
        <v>3.8791862564883246</v>
      </c>
      <c r="AL80" s="543">
        <f>AL77-3*AL78</f>
        <v>-4.2980473273613011</v>
      </c>
    </row>
    <row r="81" spans="1:47" x14ac:dyDescent="0.2">
      <c r="A81" s="412" t="s">
        <v>451</v>
      </c>
      <c r="B81" s="453">
        <f>MAX(B50:B76)</f>
        <v>0</v>
      </c>
      <c r="C81" s="453">
        <f t="shared" ref="C81:AE81" si="37">MAX(C50:C76)</f>
        <v>12.452282831718549</v>
      </c>
      <c r="D81" s="453">
        <f t="shared" si="37"/>
        <v>17.748030702564719</v>
      </c>
      <c r="E81" s="453">
        <f t="shared" si="37"/>
        <v>22.635956637199527</v>
      </c>
      <c r="F81" s="453">
        <f t="shared" si="37"/>
        <v>27.51455161975997</v>
      </c>
      <c r="G81" s="453">
        <f t="shared" si="37"/>
        <v>26.018986621280931</v>
      </c>
      <c r="H81" s="453">
        <f t="shared" si="37"/>
        <v>32.445773172019841</v>
      </c>
      <c r="I81" s="453">
        <f t="shared" si="37"/>
        <v>34.571923911684422</v>
      </c>
      <c r="J81" s="453">
        <f t="shared" si="37"/>
        <v>41.619405394409995</v>
      </c>
      <c r="K81" s="453">
        <f t="shared" si="37"/>
        <v>44.816936051253066</v>
      </c>
      <c r="L81" s="453">
        <f t="shared" si="37"/>
        <v>54.527098017919172</v>
      </c>
      <c r="M81" s="453">
        <f t="shared" si="37"/>
        <v>50.730520237901942</v>
      </c>
      <c r="N81" s="453">
        <f t="shared" si="37"/>
        <v>53.348785389968469</v>
      </c>
      <c r="O81" s="453">
        <f t="shared" si="37"/>
        <v>60.554706438916782</v>
      </c>
      <c r="P81" s="453">
        <f t="shared" si="37"/>
        <v>64.342513123984077</v>
      </c>
      <c r="Q81" s="453">
        <f t="shared" si="37"/>
        <v>66.34661501051599</v>
      </c>
      <c r="R81" s="453">
        <f t="shared" si="37"/>
        <v>69.65891637787368</v>
      </c>
      <c r="S81" s="453">
        <f t="shared" si="37"/>
        <v>78.460803469621197</v>
      </c>
      <c r="T81" s="453">
        <f t="shared" si="37"/>
        <v>79.142149590091265</v>
      </c>
      <c r="U81" s="453">
        <f t="shared" si="37"/>
        <v>74.558972550205169</v>
      </c>
      <c r="V81" s="453">
        <f t="shared" si="37"/>
        <v>69.022918684485035</v>
      </c>
      <c r="W81" s="453">
        <f t="shared" si="37"/>
        <v>62.779578651528112</v>
      </c>
      <c r="X81" s="453">
        <f t="shared" si="37"/>
        <v>53.083972970098046</v>
      </c>
      <c r="Y81" s="453">
        <f t="shared" si="37"/>
        <v>39.684539172269893</v>
      </c>
      <c r="Z81" s="453">
        <f t="shared" si="37"/>
        <v>46.760573368343074</v>
      </c>
      <c r="AA81" s="453">
        <f t="shared" si="37"/>
        <v>47.642908196494915</v>
      </c>
      <c r="AB81" s="453">
        <f t="shared" si="37"/>
        <v>63.122397830740283</v>
      </c>
      <c r="AC81" s="453">
        <f t="shared" si="37"/>
        <v>59.708015847688984</v>
      </c>
      <c r="AD81" s="453">
        <f t="shared" si="37"/>
        <v>57.127074503919943</v>
      </c>
      <c r="AE81" s="453">
        <f t="shared" si="37"/>
        <v>57.981043237765704</v>
      </c>
      <c r="AF81" s="462"/>
    </row>
    <row r="82" spans="1:47" x14ac:dyDescent="0.2">
      <c r="A82" s="83"/>
      <c r="B82" s="241"/>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J82" s="84" t="s">
        <v>473</v>
      </c>
      <c r="AK82" s="84" t="s">
        <v>402</v>
      </c>
      <c r="AM82" s="149" t="s">
        <v>404</v>
      </c>
      <c r="AN82" s="149"/>
      <c r="AO82" s="149"/>
      <c r="AP82" s="149"/>
      <c r="AQ82" s="149"/>
      <c r="AR82" s="149"/>
      <c r="AS82" s="149"/>
      <c r="AT82" s="149"/>
      <c r="AU82" s="149"/>
    </row>
    <row r="83" spans="1:47" ht="12" thickBot="1" x14ac:dyDescent="0.25">
      <c r="A83" s="84" t="s">
        <v>373</v>
      </c>
      <c r="C83" s="84">
        <f>STDEV(C50:C76)</f>
        <v>11.242069638415545</v>
      </c>
      <c r="D83" s="84">
        <f t="shared" ref="D83:AE83" si="38">STDEV(D50:D76)</f>
        <v>17.653479475283302</v>
      </c>
      <c r="E83" s="84">
        <f t="shared" si="38"/>
        <v>23.992206344562184</v>
      </c>
      <c r="F83" s="84">
        <f t="shared" si="38"/>
        <v>29.544998664899907</v>
      </c>
      <c r="G83" s="84">
        <f t="shared" si="38"/>
        <v>29.773186143484264</v>
      </c>
      <c r="H83" s="84">
        <f t="shared" si="38"/>
        <v>30.183476634226086</v>
      </c>
      <c r="I83" s="84">
        <f t="shared" si="38"/>
        <v>28.870795796932676</v>
      </c>
      <c r="J83" s="84">
        <f t="shared" si="38"/>
        <v>31.342184653651859</v>
      </c>
      <c r="K83" s="84">
        <f t="shared" si="38"/>
        <v>31.084886746714524</v>
      </c>
      <c r="L83" s="84">
        <f t="shared" si="38"/>
        <v>36.172986533952596</v>
      </c>
      <c r="M83" s="84">
        <f t="shared" si="38"/>
        <v>34.986152834282819</v>
      </c>
      <c r="N83" s="84">
        <f t="shared" si="38"/>
        <v>34.632316020790931</v>
      </c>
      <c r="O83" s="84">
        <f t="shared" si="38"/>
        <v>36.236978957146505</v>
      </c>
      <c r="P83" s="84">
        <f t="shared" si="38"/>
        <v>33.12562044152768</v>
      </c>
      <c r="Q83" s="84">
        <f t="shared" si="38"/>
        <v>33.667618725792984</v>
      </c>
      <c r="R83" s="84">
        <f t="shared" si="38"/>
        <v>32.865624210252626</v>
      </c>
      <c r="S83" s="84">
        <f t="shared" si="38"/>
        <v>32.759122271230993</v>
      </c>
      <c r="T83" s="84">
        <f t="shared" si="38"/>
        <v>32.664889960151619</v>
      </c>
      <c r="U83" s="84">
        <f t="shared" si="38"/>
        <v>31.801290592749694</v>
      </c>
      <c r="V83" s="84">
        <f t="shared" si="38"/>
        <v>29.698846768647059</v>
      </c>
      <c r="W83" s="84">
        <f t="shared" si="38"/>
        <v>28.295119247267461</v>
      </c>
      <c r="X83" s="84">
        <f t="shared" si="38"/>
        <v>28.690711792766173</v>
      </c>
      <c r="Y83" s="84">
        <f t="shared" si="38"/>
        <v>25.85760204098154</v>
      </c>
      <c r="Z83" s="84">
        <f t="shared" si="38"/>
        <v>27.365178265084822</v>
      </c>
      <c r="AA83" s="84">
        <f t="shared" si="38"/>
        <v>27.214926261004283</v>
      </c>
      <c r="AB83" s="84">
        <f t="shared" si="38"/>
        <v>29.594263931595027</v>
      </c>
      <c r="AC83" s="84">
        <f t="shared" si="38"/>
        <v>30.755690790566405</v>
      </c>
      <c r="AD83" s="84">
        <f t="shared" si="38"/>
        <v>27.698347994393156</v>
      </c>
      <c r="AE83" s="84">
        <f t="shared" si="38"/>
        <v>27.850756118115296</v>
      </c>
      <c r="AI83" s="84" t="s">
        <v>8</v>
      </c>
      <c r="AJ83" s="247">
        <v>12.220572966275997</v>
      </c>
      <c r="AK83" s="247">
        <v>-0.63464077624605442</v>
      </c>
      <c r="AM83" s="149"/>
      <c r="AN83" s="149"/>
      <c r="AO83" s="149"/>
      <c r="AP83" s="149"/>
      <c r="AQ83" s="149"/>
      <c r="AR83" s="149"/>
      <c r="AS83" s="149"/>
      <c r="AT83" s="149"/>
      <c r="AU83" s="149"/>
    </row>
    <row r="84" spans="1:47" x14ac:dyDescent="0.2">
      <c r="A84" s="83" t="s">
        <v>53</v>
      </c>
      <c r="B84" s="83" t="s">
        <v>290</v>
      </c>
      <c r="AI84" s="84" t="s">
        <v>82</v>
      </c>
      <c r="AJ84" s="247">
        <v>6.3499212990547003</v>
      </c>
      <c r="AK84" s="247">
        <v>0.30813487651030441</v>
      </c>
      <c r="AM84" s="352" t="s">
        <v>405</v>
      </c>
      <c r="AN84" s="352"/>
      <c r="AO84" s="149"/>
      <c r="AP84" s="149"/>
      <c r="AQ84" s="149"/>
      <c r="AR84" s="149"/>
      <c r="AS84" s="149"/>
      <c r="AT84" s="149"/>
      <c r="AU84" s="149"/>
    </row>
    <row r="85" spans="1:47" x14ac:dyDescent="0.2">
      <c r="A85" s="83" t="s">
        <v>285</v>
      </c>
      <c r="B85" s="83" t="s">
        <v>291</v>
      </c>
      <c r="AI85" s="84" t="s">
        <v>83</v>
      </c>
      <c r="AJ85" s="247">
        <v>12.73008122279224</v>
      </c>
      <c r="AK85" s="247">
        <v>0.37728041002455798</v>
      </c>
      <c r="AM85" s="353" t="s">
        <v>406</v>
      </c>
      <c r="AN85" s="353">
        <v>0.14268423280464698</v>
      </c>
      <c r="AO85" s="149"/>
      <c r="AP85" s="149"/>
      <c r="AQ85" s="149"/>
      <c r="AR85" s="149"/>
      <c r="AS85" s="149"/>
      <c r="AT85" s="149"/>
      <c r="AU85" s="149"/>
    </row>
    <row r="86" spans="1:47" x14ac:dyDescent="0.2">
      <c r="A86" s="83" t="s">
        <v>292</v>
      </c>
      <c r="B86" s="83" t="s">
        <v>367</v>
      </c>
      <c r="AI86" s="84" t="s">
        <v>16</v>
      </c>
      <c r="AJ86" s="247">
        <v>11.846815513218511</v>
      </c>
      <c r="AK86" s="247">
        <v>-2.5373960832215579</v>
      </c>
      <c r="AM86" s="353" t="s">
        <v>407</v>
      </c>
      <c r="AN86" s="353">
        <v>2.0358790291050699E-2</v>
      </c>
      <c r="AO86" s="149"/>
      <c r="AP86" s="149"/>
      <c r="AQ86" s="149"/>
      <c r="AR86" s="149"/>
      <c r="AS86" s="149"/>
      <c r="AT86" s="149"/>
      <c r="AU86" s="149"/>
    </row>
    <row r="87" spans="1:47" x14ac:dyDescent="0.2">
      <c r="AI87" s="84" t="s">
        <v>84</v>
      </c>
      <c r="AJ87" s="247">
        <v>11.39342683417647</v>
      </c>
      <c r="AK87" s="247">
        <v>-0.77008630867907824</v>
      </c>
      <c r="AM87" s="353" t="s">
        <v>408</v>
      </c>
      <c r="AN87" s="353">
        <v>-2.0459593446822189E-2</v>
      </c>
      <c r="AO87" s="149"/>
      <c r="AP87" s="149"/>
      <c r="AQ87" s="149"/>
      <c r="AR87" s="149"/>
      <c r="AS87" s="149"/>
      <c r="AT87" s="149"/>
      <c r="AU87" s="149"/>
    </row>
    <row r="88" spans="1:47" x14ac:dyDescent="0.2">
      <c r="A88" s="207" t="s">
        <v>55</v>
      </c>
      <c r="B88" s="207" t="s">
        <v>369</v>
      </c>
      <c r="C88" s="207" t="s">
        <v>370</v>
      </c>
      <c r="D88" s="207" t="s">
        <v>56</v>
      </c>
      <c r="E88" s="207" t="s">
        <v>57</v>
      </c>
      <c r="F88" s="207" t="s">
        <v>58</v>
      </c>
      <c r="G88" s="207" t="s">
        <v>59</v>
      </c>
      <c r="H88" s="207" t="s">
        <v>60</v>
      </c>
      <c r="I88" s="207" t="s">
        <v>61</v>
      </c>
      <c r="J88" s="207" t="s">
        <v>62</v>
      </c>
      <c r="K88" s="207" t="s">
        <v>63</v>
      </c>
      <c r="L88" s="207" t="s">
        <v>64</v>
      </c>
      <c r="M88" s="207" t="s">
        <v>65</v>
      </c>
      <c r="N88" s="207" t="s">
        <v>66</v>
      </c>
      <c r="O88" s="207" t="s">
        <v>67</v>
      </c>
      <c r="P88" s="207" t="s">
        <v>68</v>
      </c>
      <c r="Q88" s="207" t="s">
        <v>69</v>
      </c>
      <c r="R88" s="207" t="s">
        <v>70</v>
      </c>
      <c r="S88" s="207" t="s">
        <v>71</v>
      </c>
      <c r="T88" s="207" t="s">
        <v>72</v>
      </c>
      <c r="U88" s="207" t="s">
        <v>73</v>
      </c>
      <c r="V88" s="207" t="s">
        <v>74</v>
      </c>
      <c r="W88" s="207" t="s">
        <v>75</v>
      </c>
      <c r="X88" s="207" t="s">
        <v>76</v>
      </c>
      <c r="Y88" s="207" t="s">
        <v>77</v>
      </c>
      <c r="Z88" s="207" t="s">
        <v>20</v>
      </c>
      <c r="AA88" s="207" t="s">
        <v>9</v>
      </c>
      <c r="AB88" s="207" t="s">
        <v>4</v>
      </c>
      <c r="AC88" s="207" t="s">
        <v>7</v>
      </c>
      <c r="AD88" s="207" t="s">
        <v>12</v>
      </c>
      <c r="AE88" s="207" t="s">
        <v>5</v>
      </c>
      <c r="AI88" s="84" t="s">
        <v>17</v>
      </c>
      <c r="AJ88" s="247">
        <v>12.581726406108197</v>
      </c>
      <c r="AK88" s="247">
        <v>0.19066711302783829</v>
      </c>
      <c r="AM88" s="353" t="s">
        <v>409</v>
      </c>
      <c r="AN88" s="353">
        <v>1.5443362568054959</v>
      </c>
      <c r="AO88" s="149"/>
      <c r="AP88" s="149"/>
      <c r="AQ88" s="149"/>
      <c r="AR88" s="149"/>
      <c r="AS88" s="149"/>
      <c r="AT88" s="149"/>
      <c r="AU88" s="149"/>
    </row>
    <row r="89" spans="1:47" ht="12" thickBot="1" x14ac:dyDescent="0.25">
      <c r="A89" s="207" t="s">
        <v>79</v>
      </c>
      <c r="B89" s="534">
        <v>4870.9560199999996</v>
      </c>
      <c r="C89" s="534">
        <v>4757.9736400000002</v>
      </c>
      <c r="D89" s="534">
        <v>4609.7061700000004</v>
      </c>
      <c r="E89" s="534">
        <v>4528.7121699999998</v>
      </c>
      <c r="F89" s="534">
        <v>4502.2385599999998</v>
      </c>
      <c r="G89" s="534">
        <v>4553.6748799999996</v>
      </c>
      <c r="H89" s="535">
        <v>4645.8453</v>
      </c>
      <c r="I89" s="534">
        <v>4575.0395099999996</v>
      </c>
      <c r="J89" s="535">
        <v>4536.7013999999999</v>
      </c>
      <c r="K89" s="534">
        <v>4460.3039799999997</v>
      </c>
      <c r="L89" s="534">
        <v>4450.4809699999996</v>
      </c>
      <c r="M89" s="534">
        <v>4498.0276599999997</v>
      </c>
      <c r="N89" s="534">
        <v>4483.8565699999999</v>
      </c>
      <c r="O89" s="534">
        <v>4565.7229799999996</v>
      </c>
      <c r="P89" s="534">
        <v>4570.7554399999999</v>
      </c>
      <c r="Q89" s="534">
        <v>4542.9023699999998</v>
      </c>
      <c r="R89" s="534">
        <v>4539.1350400000001</v>
      </c>
      <c r="S89" s="535">
        <v>4500.2638999999999</v>
      </c>
      <c r="T89" s="534">
        <v>4403.0148300000001</v>
      </c>
      <c r="U89" s="535">
        <v>4086.8145</v>
      </c>
      <c r="V89" s="534">
        <v>4177.0478599999997</v>
      </c>
      <c r="W89" s="534">
        <v>4069.1450599999998</v>
      </c>
      <c r="X89" s="534">
        <v>3994.0157199999999</v>
      </c>
      <c r="Y89" s="534">
        <v>3910.4818700000001</v>
      </c>
      <c r="Z89" s="535">
        <v>3772.8937000000001</v>
      </c>
      <c r="AA89" s="534">
        <v>3821.6310400000002</v>
      </c>
      <c r="AB89" s="535">
        <v>3824.0976000000001</v>
      </c>
      <c r="AC89" s="534">
        <v>3849.8078799999998</v>
      </c>
      <c r="AD89" s="534">
        <v>3761.9221200000002</v>
      </c>
      <c r="AE89" s="534">
        <v>3610.0517599999998</v>
      </c>
      <c r="AI89" s="84" t="s">
        <v>25</v>
      </c>
      <c r="AJ89" s="247">
        <v>14.989106322816848</v>
      </c>
      <c r="AK89" s="247">
        <v>-0.45466930057079225</v>
      </c>
      <c r="AM89" s="354" t="s">
        <v>410</v>
      </c>
      <c r="AN89" s="354">
        <v>26</v>
      </c>
      <c r="AO89" s="149"/>
      <c r="AP89" s="149"/>
      <c r="AQ89" s="149"/>
      <c r="AR89" s="149"/>
      <c r="AS89" s="149"/>
      <c r="AT89" s="149"/>
      <c r="AU89" s="149"/>
    </row>
    <row r="90" spans="1:47" x14ac:dyDescent="0.2">
      <c r="A90" s="207" t="s">
        <v>8</v>
      </c>
      <c r="B90" s="534">
        <v>145.71949000000001</v>
      </c>
      <c r="C90" s="534">
        <v>148.43922000000001</v>
      </c>
      <c r="D90" s="534">
        <v>148.03915000000001</v>
      </c>
      <c r="E90" s="534">
        <v>146.89739</v>
      </c>
      <c r="F90" s="534">
        <v>151.49712</v>
      </c>
      <c r="G90" s="534">
        <v>153.61679000000001</v>
      </c>
      <c r="H90" s="534">
        <v>157.32391999999999</v>
      </c>
      <c r="I90" s="535">
        <v>148.85249999999999</v>
      </c>
      <c r="J90" s="534">
        <v>154.02116000000001</v>
      </c>
      <c r="K90" s="534">
        <v>147.78933000000001</v>
      </c>
      <c r="L90" s="534">
        <v>148.88292999999999</v>
      </c>
      <c r="M90" s="534">
        <v>147.32461000000001</v>
      </c>
      <c r="N90" s="534">
        <v>147.41269</v>
      </c>
      <c r="O90" s="534">
        <v>147.71344999999999</v>
      </c>
      <c r="P90" s="534">
        <v>148.55479</v>
      </c>
      <c r="Q90" s="535">
        <v>145.5617</v>
      </c>
      <c r="R90" s="534">
        <v>142.72048000000001</v>
      </c>
      <c r="S90" s="534">
        <v>139.07166000000001</v>
      </c>
      <c r="T90" s="534">
        <v>138.98022</v>
      </c>
      <c r="U90" s="534">
        <v>126.32501999999999</v>
      </c>
      <c r="V90" s="534">
        <v>133.63352</v>
      </c>
      <c r="W90" s="534">
        <v>123.13428</v>
      </c>
      <c r="X90" s="534">
        <v>120.38571</v>
      </c>
      <c r="Y90" s="534">
        <v>120.44349</v>
      </c>
      <c r="Z90" s="536">
        <v>114.732</v>
      </c>
      <c r="AA90" s="534">
        <v>118.95998</v>
      </c>
      <c r="AB90" s="534">
        <v>117.68917999999999</v>
      </c>
      <c r="AC90" s="535">
        <v>117.4243</v>
      </c>
      <c r="AD90" s="534">
        <v>117.89474</v>
      </c>
      <c r="AE90" s="534">
        <v>116.65149</v>
      </c>
      <c r="AI90" s="84" t="s">
        <v>22</v>
      </c>
      <c r="AJ90" s="247">
        <v>10.383484051902958</v>
      </c>
      <c r="AK90" s="247">
        <v>-3.8971719646516592</v>
      </c>
      <c r="AM90" s="149"/>
      <c r="AN90" s="149"/>
      <c r="AO90" s="149"/>
      <c r="AP90" s="149"/>
      <c r="AQ90" s="149"/>
      <c r="AR90" s="149"/>
      <c r="AS90" s="149"/>
      <c r="AT90" s="149"/>
      <c r="AU90" s="149"/>
    </row>
    <row r="91" spans="1:47" ht="12" thickBot="1" x14ac:dyDescent="0.25">
      <c r="A91" s="207" t="s">
        <v>82</v>
      </c>
      <c r="B91" s="534">
        <v>99.978080000000006</v>
      </c>
      <c r="C91" s="534">
        <v>81.795820000000006</v>
      </c>
      <c r="D91" s="534">
        <v>76.218369999999993</v>
      </c>
      <c r="E91" s="534">
        <v>75.610640000000004</v>
      </c>
      <c r="F91" s="534">
        <v>71.519540000000006</v>
      </c>
      <c r="G91" s="534">
        <v>72.908910000000006</v>
      </c>
      <c r="H91" s="534">
        <v>73.249269999999996</v>
      </c>
      <c r="I91" s="534">
        <v>70.028760000000005</v>
      </c>
      <c r="J91" s="534">
        <v>65.922190000000001</v>
      </c>
      <c r="K91" s="534">
        <v>58.817039999999999</v>
      </c>
      <c r="L91" s="534">
        <v>57.864269999999998</v>
      </c>
      <c r="M91" s="534">
        <v>60.776879999999998</v>
      </c>
      <c r="N91" s="534">
        <v>58.130229999999997</v>
      </c>
      <c r="O91" s="534">
        <v>62.940280000000001</v>
      </c>
      <c r="P91" s="535">
        <v>62.109499999999997</v>
      </c>
      <c r="Q91" s="534">
        <v>62.714869999999998</v>
      </c>
      <c r="R91" s="535">
        <v>63.377099999999999</v>
      </c>
      <c r="S91" s="534">
        <v>67.307940000000002</v>
      </c>
      <c r="T91" s="534">
        <v>65.996589999999998</v>
      </c>
      <c r="U91" s="534">
        <v>57.163969999999999</v>
      </c>
      <c r="V91" s="534">
        <v>59.796370000000003</v>
      </c>
      <c r="W91" s="534">
        <v>65.071430000000007</v>
      </c>
      <c r="X91" s="534">
        <v>60.087119999999999</v>
      </c>
      <c r="Y91" s="534">
        <v>54.893920000000001</v>
      </c>
      <c r="Z91" s="534">
        <v>57.987870000000001</v>
      </c>
      <c r="AA91" s="534">
        <v>61.338349999999998</v>
      </c>
      <c r="AB91" s="534">
        <v>58.800910000000002</v>
      </c>
      <c r="AC91" s="534">
        <v>61.148470000000003</v>
      </c>
      <c r="AD91" s="534">
        <v>57.281770000000002</v>
      </c>
      <c r="AE91" s="534">
        <v>55.955280000000002</v>
      </c>
      <c r="AI91" s="84" t="s">
        <v>41</v>
      </c>
      <c r="AJ91" s="247">
        <v>6.8923807945680027</v>
      </c>
      <c r="AK91" s="247">
        <v>-2.3666463953778476</v>
      </c>
      <c r="AM91" s="149" t="s">
        <v>411</v>
      </c>
      <c r="AN91" s="149"/>
      <c r="AO91" s="149"/>
      <c r="AP91" s="149"/>
      <c r="AQ91" s="149"/>
      <c r="AR91" s="149"/>
      <c r="AS91" s="149"/>
      <c r="AT91" s="149"/>
      <c r="AU91" s="149"/>
    </row>
    <row r="92" spans="1:47" x14ac:dyDescent="0.2">
      <c r="A92" s="207" t="s">
        <v>83</v>
      </c>
      <c r="B92" s="534">
        <v>198.94927000000001</v>
      </c>
      <c r="C92" s="534">
        <v>180.51733999999999</v>
      </c>
      <c r="D92" s="534">
        <v>173.92837</v>
      </c>
      <c r="E92" s="534">
        <v>166.27091999999999</v>
      </c>
      <c r="F92" s="534">
        <v>158.69603000000001</v>
      </c>
      <c r="G92" s="534">
        <v>157.77954</v>
      </c>
      <c r="H92" s="534">
        <v>160.76405</v>
      </c>
      <c r="I92" s="534">
        <v>156.15297000000001</v>
      </c>
      <c r="J92" s="534">
        <v>149.94654</v>
      </c>
      <c r="K92" s="534">
        <v>140.28308000000001</v>
      </c>
      <c r="L92" s="534">
        <v>150.46290999999999</v>
      </c>
      <c r="M92" s="534">
        <v>150.44633999999999</v>
      </c>
      <c r="N92" s="534">
        <v>146.76165</v>
      </c>
      <c r="O92" s="534">
        <v>149.82507000000001</v>
      </c>
      <c r="P92" s="534">
        <v>150.81297000000001</v>
      </c>
      <c r="Q92" s="534">
        <v>148.82481000000001</v>
      </c>
      <c r="R92" s="534">
        <v>150.09524999999999</v>
      </c>
      <c r="S92" s="534">
        <v>151.87013999999999</v>
      </c>
      <c r="T92" s="534">
        <v>146.95417</v>
      </c>
      <c r="U92" s="534">
        <v>137.83116000000001</v>
      </c>
      <c r="V92" s="534">
        <v>140.59308999999999</v>
      </c>
      <c r="W92" s="534">
        <v>139.03689</v>
      </c>
      <c r="X92" s="534">
        <v>135.06441000000001</v>
      </c>
      <c r="Y92" s="534">
        <v>129.51907</v>
      </c>
      <c r="Z92" s="535">
        <v>127.3899</v>
      </c>
      <c r="AA92" s="534">
        <v>128.77106000000001</v>
      </c>
      <c r="AB92" s="534">
        <v>130.34831</v>
      </c>
      <c r="AC92" s="534">
        <v>131.18178</v>
      </c>
      <c r="AD92" s="534">
        <v>129.25124</v>
      </c>
      <c r="AE92" s="534">
        <v>123.29756</v>
      </c>
      <c r="AI92" s="84" t="s">
        <v>19</v>
      </c>
      <c r="AJ92" s="247">
        <v>7.3044182841713123</v>
      </c>
      <c r="AK92" s="247">
        <v>-1.1729237010198745</v>
      </c>
      <c r="AM92" s="355"/>
      <c r="AN92" s="355" t="s">
        <v>415</v>
      </c>
      <c r="AO92" s="355" t="s">
        <v>416</v>
      </c>
      <c r="AP92" s="355" t="s">
        <v>417</v>
      </c>
      <c r="AQ92" s="355" t="s">
        <v>418</v>
      </c>
      <c r="AR92" s="355" t="s">
        <v>419</v>
      </c>
      <c r="AS92" s="149"/>
      <c r="AT92" s="149"/>
      <c r="AU92" s="149"/>
    </row>
    <row r="93" spans="1:47" x14ac:dyDescent="0.2">
      <c r="A93" s="207" t="s">
        <v>16</v>
      </c>
      <c r="B93" s="534">
        <v>70.872069999999994</v>
      </c>
      <c r="C93" s="534">
        <v>81.58869</v>
      </c>
      <c r="D93" s="534">
        <v>75.593770000000006</v>
      </c>
      <c r="E93" s="534">
        <v>77.871390000000005</v>
      </c>
      <c r="F93" s="534">
        <v>81.781450000000007</v>
      </c>
      <c r="G93" s="534">
        <v>78.767989999999998</v>
      </c>
      <c r="H93" s="535">
        <v>91.844499999999996</v>
      </c>
      <c r="I93" s="534">
        <v>82.309489999999997</v>
      </c>
      <c r="J93" s="534">
        <v>78.224109999999996</v>
      </c>
      <c r="K93" s="534">
        <v>75.646810000000002</v>
      </c>
      <c r="L93" s="534">
        <v>71.182850000000002</v>
      </c>
      <c r="M93" s="534">
        <v>72.750050000000002</v>
      </c>
      <c r="N93" s="534">
        <v>72.210279999999997</v>
      </c>
      <c r="O93" s="534">
        <v>77.179720000000003</v>
      </c>
      <c r="P93" s="534">
        <v>71.180250000000001</v>
      </c>
      <c r="Q93" s="534">
        <v>66.762309999999999</v>
      </c>
      <c r="R93" s="534">
        <v>74.417159999999996</v>
      </c>
      <c r="S93" s="534">
        <v>69.783590000000004</v>
      </c>
      <c r="T93" s="534">
        <v>66.202380000000005</v>
      </c>
      <c r="U93" s="534">
        <v>63.389609999999998</v>
      </c>
      <c r="V93" s="534">
        <v>63.542760000000001</v>
      </c>
      <c r="W93" s="534">
        <v>58.311120000000003</v>
      </c>
      <c r="X93" s="534">
        <v>53.734169999999999</v>
      </c>
      <c r="Y93" s="534">
        <v>55.472839999999998</v>
      </c>
      <c r="Z93" s="534">
        <v>51.216090000000001</v>
      </c>
      <c r="AA93" s="534">
        <v>48.623959999999997</v>
      </c>
      <c r="AB93" s="534">
        <v>50.627180000000003</v>
      </c>
      <c r="AC93" s="534">
        <v>48.319130000000001</v>
      </c>
      <c r="AD93" s="535">
        <v>48.144300000000001</v>
      </c>
      <c r="AE93" s="534">
        <v>44.240830000000003</v>
      </c>
      <c r="AI93" s="84" t="s">
        <v>85</v>
      </c>
      <c r="AJ93" s="247">
        <v>4.8317172327995861</v>
      </c>
      <c r="AK93" s="247">
        <v>-1.1867792586889934</v>
      </c>
      <c r="AM93" s="353" t="s">
        <v>412</v>
      </c>
      <c r="AN93" s="353">
        <v>1</v>
      </c>
      <c r="AO93" s="353">
        <v>1.1895423267907077</v>
      </c>
      <c r="AP93" s="353">
        <v>1.1895423267907077</v>
      </c>
      <c r="AQ93" s="353">
        <v>0.49876522357647934</v>
      </c>
      <c r="AR93" s="353">
        <v>0.48684313627704712</v>
      </c>
      <c r="AS93" s="149"/>
      <c r="AT93" s="149"/>
      <c r="AU93" s="149"/>
    </row>
    <row r="94" spans="1:47" x14ac:dyDescent="0.2">
      <c r="A94" s="207" t="s">
        <v>84</v>
      </c>
      <c r="B94" s="534">
        <v>1248.57692</v>
      </c>
      <c r="C94" s="534">
        <v>1202.0605499999999</v>
      </c>
      <c r="D94" s="534">
        <v>1152.1798200000001</v>
      </c>
      <c r="E94" s="534">
        <v>1142.84527</v>
      </c>
      <c r="F94" s="534">
        <v>1124.8648599999999</v>
      </c>
      <c r="G94" s="534">
        <v>1120.5552499999999</v>
      </c>
      <c r="H94" s="534">
        <v>1138.7861399999999</v>
      </c>
      <c r="I94" s="534">
        <v>1103.88095</v>
      </c>
      <c r="J94" s="534">
        <v>1078.7756300000001</v>
      </c>
      <c r="K94" s="534">
        <v>1044.9274399999999</v>
      </c>
      <c r="L94" s="534">
        <v>1042.6120900000001</v>
      </c>
      <c r="M94" s="534">
        <v>1058.74506</v>
      </c>
      <c r="N94" s="534">
        <v>1037.2345700000001</v>
      </c>
      <c r="O94" s="534">
        <v>1034.1375800000001</v>
      </c>
      <c r="P94" s="534">
        <v>1017.52575</v>
      </c>
      <c r="Q94" s="534">
        <v>992.52950999999996</v>
      </c>
      <c r="R94" s="534">
        <v>999.35467000000006</v>
      </c>
      <c r="S94" s="534">
        <v>973.76863000000003</v>
      </c>
      <c r="T94" s="534">
        <v>974.78035</v>
      </c>
      <c r="U94" s="534">
        <v>908.68844999999999</v>
      </c>
      <c r="V94" s="534">
        <v>941.80534</v>
      </c>
      <c r="W94" s="535">
        <v>917.27359999999999</v>
      </c>
      <c r="X94" s="534">
        <v>923.34203000000002</v>
      </c>
      <c r="Y94" s="534">
        <v>940.41953999999998</v>
      </c>
      <c r="Z94" s="534">
        <v>901.25513999999998</v>
      </c>
      <c r="AA94" s="534">
        <v>904.26180999999997</v>
      </c>
      <c r="AB94" s="534">
        <v>907.96790999999996</v>
      </c>
      <c r="AC94" s="534">
        <v>892.07566999999995</v>
      </c>
      <c r="AD94" s="534">
        <v>855.89040999999997</v>
      </c>
      <c r="AE94" s="534">
        <v>809.79854</v>
      </c>
      <c r="AI94" s="84" t="s">
        <v>27</v>
      </c>
      <c r="AJ94" s="247">
        <v>8.0174021542742349</v>
      </c>
      <c r="AK94" s="247">
        <v>-1.8050633179185156</v>
      </c>
      <c r="AM94" s="353" t="s">
        <v>413</v>
      </c>
      <c r="AN94" s="353">
        <v>24</v>
      </c>
      <c r="AO94" s="353">
        <v>57.239387378016247</v>
      </c>
      <c r="AP94" s="353">
        <v>2.3849744740840104</v>
      </c>
      <c r="AQ94" s="353"/>
      <c r="AR94" s="353"/>
      <c r="AS94" s="149"/>
      <c r="AT94" s="149"/>
      <c r="AU94" s="149"/>
    </row>
    <row r="95" spans="1:47" ht="12" thickBot="1" x14ac:dyDescent="0.25">
      <c r="A95" s="207" t="s">
        <v>17</v>
      </c>
      <c r="B95" s="534">
        <v>41.045490000000001</v>
      </c>
      <c r="C95" s="534">
        <v>37.099980000000002</v>
      </c>
      <c r="D95" s="534">
        <v>27.159790000000001</v>
      </c>
      <c r="E95" s="535">
        <v>21.714300000000001</v>
      </c>
      <c r="F95" s="534">
        <v>22.223269999999999</v>
      </c>
      <c r="G95" s="534">
        <v>20.273769999999999</v>
      </c>
      <c r="H95" s="534">
        <v>21.180710000000001</v>
      </c>
      <c r="I95" s="534">
        <v>20.759070000000001</v>
      </c>
      <c r="J95" s="534">
        <v>19.021439999999998</v>
      </c>
      <c r="K95" s="534">
        <v>17.850090000000002</v>
      </c>
      <c r="L95" s="534">
        <v>17.49587</v>
      </c>
      <c r="M95" s="534">
        <v>17.933879999999998</v>
      </c>
      <c r="N95" s="534">
        <v>17.34207</v>
      </c>
      <c r="O95" s="534">
        <v>19.284109999999998</v>
      </c>
      <c r="P95" s="534">
        <v>19.482320000000001</v>
      </c>
      <c r="Q95" s="534">
        <v>19.257079999999998</v>
      </c>
      <c r="R95" s="534">
        <v>18.598880000000001</v>
      </c>
      <c r="S95" s="534">
        <v>22.206849999999999</v>
      </c>
      <c r="T95" s="534">
        <v>20.083659999999998</v>
      </c>
      <c r="U95" s="534">
        <v>16.661560000000001</v>
      </c>
      <c r="V95" s="534">
        <v>21.21819</v>
      </c>
      <c r="W95" s="534">
        <v>21.286169999999998</v>
      </c>
      <c r="X95" s="534">
        <v>20.114879999999999</v>
      </c>
      <c r="Y95" s="534">
        <v>22.019839999999999</v>
      </c>
      <c r="Z95" s="534">
        <v>21.176380000000002</v>
      </c>
      <c r="AA95" s="534">
        <v>18.139320000000001</v>
      </c>
      <c r="AB95" s="534">
        <v>19.80893</v>
      </c>
      <c r="AC95" s="534">
        <v>21.06644</v>
      </c>
      <c r="AD95" s="534">
        <v>20.20636</v>
      </c>
      <c r="AE95" s="534">
        <v>14.699120000000001</v>
      </c>
      <c r="AI95" s="84" t="s">
        <v>86</v>
      </c>
      <c r="AJ95" s="247">
        <v>11.056852308518691</v>
      </c>
      <c r="AK95" s="247">
        <v>-1.6577929312439466</v>
      </c>
      <c r="AM95" s="354" t="s">
        <v>0</v>
      </c>
      <c r="AN95" s="354">
        <v>25</v>
      </c>
      <c r="AO95" s="354">
        <v>58.428929704806954</v>
      </c>
      <c r="AP95" s="354"/>
      <c r="AQ95" s="354"/>
      <c r="AR95" s="354"/>
      <c r="AS95" s="149"/>
      <c r="AT95" s="149"/>
      <c r="AU95" s="149"/>
    </row>
    <row r="96" spans="1:47" ht="12" thickBot="1" x14ac:dyDescent="0.25">
      <c r="A96" s="207" t="s">
        <v>25</v>
      </c>
      <c r="B96" s="534">
        <v>54.400320000000001</v>
      </c>
      <c r="C96" s="534">
        <v>55.210270000000001</v>
      </c>
      <c r="D96" s="534">
        <v>55.196530000000003</v>
      </c>
      <c r="E96" s="534">
        <v>55.73995</v>
      </c>
      <c r="F96" s="534">
        <v>57.215060000000001</v>
      </c>
      <c r="G96" s="534">
        <v>58.740879999999997</v>
      </c>
      <c r="H96" s="534">
        <v>60.904769999999999</v>
      </c>
      <c r="I96" s="534">
        <v>62.361150000000002</v>
      </c>
      <c r="J96" s="534">
        <v>64.94247</v>
      </c>
      <c r="K96" s="534">
        <v>66.202870000000004</v>
      </c>
      <c r="L96" s="534">
        <v>68.458709999999996</v>
      </c>
      <c r="M96" s="535">
        <v>70.487200000000001</v>
      </c>
      <c r="N96" s="534">
        <v>68.623050000000006</v>
      </c>
      <c r="O96" s="534">
        <v>69.032769999999999</v>
      </c>
      <c r="P96" s="534">
        <v>68.384550000000004</v>
      </c>
      <c r="Q96" s="534">
        <v>70.264340000000004</v>
      </c>
      <c r="R96" s="534">
        <v>69.620580000000004</v>
      </c>
      <c r="S96" s="534">
        <v>68.591570000000004</v>
      </c>
      <c r="T96" s="534">
        <v>68.131460000000004</v>
      </c>
      <c r="U96" s="534">
        <v>62.356369999999998</v>
      </c>
      <c r="V96" s="534">
        <v>61.94941</v>
      </c>
      <c r="W96" s="534">
        <v>57.793579999999999</v>
      </c>
      <c r="X96" s="534">
        <v>58.785139999999998</v>
      </c>
      <c r="Y96" s="534">
        <v>58.57058</v>
      </c>
      <c r="Z96" s="534">
        <v>58.062570000000001</v>
      </c>
      <c r="AA96" s="534">
        <v>60.431950000000001</v>
      </c>
      <c r="AB96" s="534">
        <v>62.475140000000003</v>
      </c>
      <c r="AC96" s="534">
        <v>62.11486</v>
      </c>
      <c r="AD96" s="534">
        <v>62.526009999999999</v>
      </c>
      <c r="AE96" s="534">
        <v>59.777639999999998</v>
      </c>
      <c r="AI96" s="84" t="s">
        <v>30</v>
      </c>
      <c r="AJ96" s="247">
        <v>4.6959732214605587</v>
      </c>
      <c r="AK96" s="247">
        <v>2.1305496459764037</v>
      </c>
      <c r="AM96" s="149"/>
      <c r="AN96" s="149"/>
      <c r="AO96" s="149"/>
      <c r="AP96" s="149"/>
      <c r="AQ96" s="149"/>
      <c r="AR96" s="149"/>
      <c r="AS96" s="149"/>
      <c r="AT96" s="149"/>
      <c r="AU96" s="149"/>
    </row>
    <row r="97" spans="1:47" x14ac:dyDescent="0.2">
      <c r="A97" s="207" t="s">
        <v>22</v>
      </c>
      <c r="B97" s="534">
        <v>103.28946000000001</v>
      </c>
      <c r="C97" s="534">
        <v>103.34425</v>
      </c>
      <c r="D97" s="534">
        <v>104.58835000000001</v>
      </c>
      <c r="E97" s="534">
        <v>104.18843</v>
      </c>
      <c r="F97" s="534">
        <v>106.97503</v>
      </c>
      <c r="G97" s="534">
        <v>109.31088</v>
      </c>
      <c r="H97" s="534">
        <v>112.45689</v>
      </c>
      <c r="I97" s="535">
        <v>117.35720000000001</v>
      </c>
      <c r="J97" s="535">
        <v>122.95480000000001</v>
      </c>
      <c r="K97" s="534">
        <v>123.11281</v>
      </c>
      <c r="L97" s="534">
        <v>126.47087999999999</v>
      </c>
      <c r="M97" s="534">
        <v>127.52466</v>
      </c>
      <c r="N97" s="535">
        <v>127.5401</v>
      </c>
      <c r="O97" s="534">
        <v>131.27963</v>
      </c>
      <c r="P97" s="534">
        <v>131.96069</v>
      </c>
      <c r="Q97" s="534">
        <v>136.42368999999999</v>
      </c>
      <c r="R97" s="534">
        <v>132.51799</v>
      </c>
      <c r="S97" s="534">
        <v>135.14901</v>
      </c>
      <c r="T97" s="534">
        <v>131.82516000000001</v>
      </c>
      <c r="U97" s="534">
        <v>124.61909</v>
      </c>
      <c r="V97" s="534">
        <v>118.50004</v>
      </c>
      <c r="W97" s="534">
        <v>115.57173</v>
      </c>
      <c r="X97" s="534">
        <v>112.30552</v>
      </c>
      <c r="Y97" s="534">
        <v>102.68438</v>
      </c>
      <c r="Z97" s="534">
        <v>99.257810000000006</v>
      </c>
      <c r="AA97" s="534">
        <v>95.463980000000006</v>
      </c>
      <c r="AB97" s="534">
        <v>91.821839999999995</v>
      </c>
      <c r="AC97" s="534">
        <v>95.600989999999996</v>
      </c>
      <c r="AD97" s="534">
        <v>92.308350000000004</v>
      </c>
      <c r="AE97" s="534">
        <v>85.630939999999995</v>
      </c>
      <c r="AI97" s="84" t="s">
        <v>31</v>
      </c>
      <c r="AJ97" s="247">
        <v>3.2861581374268929</v>
      </c>
      <c r="AK97" s="247">
        <v>0.5931209056242992</v>
      </c>
      <c r="AM97" s="355"/>
      <c r="AN97" s="355" t="s">
        <v>420</v>
      </c>
      <c r="AO97" s="355" t="s">
        <v>409</v>
      </c>
      <c r="AP97" s="355" t="s">
        <v>421</v>
      </c>
      <c r="AQ97" s="355" t="s">
        <v>422</v>
      </c>
      <c r="AR97" s="355" t="s">
        <v>423</v>
      </c>
      <c r="AS97" s="355" t="s">
        <v>424</v>
      </c>
      <c r="AT97" s="355" t="s">
        <v>425</v>
      </c>
      <c r="AU97" s="355" t="s">
        <v>426</v>
      </c>
    </row>
    <row r="98" spans="1:47" x14ac:dyDescent="0.2">
      <c r="A98" s="207" t="s">
        <v>41</v>
      </c>
      <c r="B98" s="534">
        <v>290.00146999999998</v>
      </c>
      <c r="C98" s="534">
        <v>297.74842000000001</v>
      </c>
      <c r="D98" s="534">
        <v>307.39155</v>
      </c>
      <c r="E98" s="534">
        <v>296.70952999999997</v>
      </c>
      <c r="F98" s="534">
        <v>313.33553999999998</v>
      </c>
      <c r="G98" s="534">
        <v>329.35068999999999</v>
      </c>
      <c r="H98" s="534">
        <v>321.41345999999999</v>
      </c>
      <c r="I98" s="534">
        <v>335.79293999999999</v>
      </c>
      <c r="J98" s="534">
        <v>345.41475000000003</v>
      </c>
      <c r="K98" s="534">
        <v>372.59210999999999</v>
      </c>
      <c r="L98" s="534">
        <v>388.21154000000001</v>
      </c>
      <c r="M98" s="534">
        <v>385.64307000000002</v>
      </c>
      <c r="N98" s="534">
        <v>403.70067</v>
      </c>
      <c r="O98" s="534">
        <v>411.52481</v>
      </c>
      <c r="P98" s="534">
        <v>427.38729000000001</v>
      </c>
      <c r="Q98" s="534">
        <v>442.07501000000002</v>
      </c>
      <c r="R98" s="534">
        <v>435.25558000000001</v>
      </c>
      <c r="S98" s="534">
        <v>446.32812000000001</v>
      </c>
      <c r="T98" s="534">
        <v>412.13623999999999</v>
      </c>
      <c r="U98" s="534">
        <v>372.31871999999998</v>
      </c>
      <c r="V98" s="534">
        <v>357.87601999999998</v>
      </c>
      <c r="W98" s="534">
        <v>357.58845000000002</v>
      </c>
      <c r="X98" s="534">
        <v>350.31774000000001</v>
      </c>
      <c r="Y98" s="534">
        <v>323.52593999999999</v>
      </c>
      <c r="Z98" s="534">
        <v>325.60935999999998</v>
      </c>
      <c r="AA98" s="534">
        <v>336.99488000000002</v>
      </c>
      <c r="AB98" s="535">
        <v>325.46570000000003</v>
      </c>
      <c r="AC98" s="534">
        <v>338.73817000000003</v>
      </c>
      <c r="AD98" s="534">
        <v>333.25040999999999</v>
      </c>
      <c r="AE98" s="534">
        <v>314.52850999999998</v>
      </c>
      <c r="AI98" s="84" t="s">
        <v>23</v>
      </c>
      <c r="AJ98" s="247">
        <v>6.1415558354213422</v>
      </c>
      <c r="AK98" s="247">
        <v>-0.22999271098253332</v>
      </c>
      <c r="AM98" s="353" t="s">
        <v>414</v>
      </c>
      <c r="AN98" s="353">
        <v>-7.0139373653133941E-2</v>
      </c>
      <c r="AO98" s="353">
        <v>0.83516214737609362</v>
      </c>
      <c r="AP98" s="353">
        <v>-8.3982941364736552E-2</v>
      </c>
      <c r="AQ98" s="353">
        <v>0.93376659832908282</v>
      </c>
      <c r="AR98" s="353">
        <v>-1.7938293283488265</v>
      </c>
      <c r="AS98" s="353">
        <v>1.6535505810425586</v>
      </c>
      <c r="AT98" s="353">
        <v>-1.7938293283488265</v>
      </c>
      <c r="AU98" s="353">
        <v>1.6535505810425586</v>
      </c>
    </row>
    <row r="99" spans="1:47" ht="12" thickBot="1" x14ac:dyDescent="0.25">
      <c r="A99" s="207" t="s">
        <v>19</v>
      </c>
      <c r="B99" s="534">
        <v>544.04557</v>
      </c>
      <c r="C99" s="534">
        <v>570.06931999999995</v>
      </c>
      <c r="D99" s="534">
        <v>559.44217000000003</v>
      </c>
      <c r="E99" s="534">
        <v>538.57195000000002</v>
      </c>
      <c r="F99" s="534">
        <v>530.75145999999995</v>
      </c>
      <c r="G99" s="535">
        <v>536.55830000000003</v>
      </c>
      <c r="H99" s="534">
        <v>554.86338000000001</v>
      </c>
      <c r="I99" s="535">
        <v>547.57749999999999</v>
      </c>
      <c r="J99" s="535">
        <v>560.92349999999999</v>
      </c>
      <c r="K99" s="534">
        <v>554.64142000000004</v>
      </c>
      <c r="L99" s="534">
        <v>548.44014000000004</v>
      </c>
      <c r="M99" s="534">
        <v>553.54962</v>
      </c>
      <c r="N99" s="534">
        <v>547.28389000000004</v>
      </c>
      <c r="O99" s="534">
        <v>551.53882999999996</v>
      </c>
      <c r="P99" s="535">
        <v>550.43629999999996</v>
      </c>
      <c r="Q99" s="535">
        <v>551.23479999999995</v>
      </c>
      <c r="R99" s="534">
        <v>540.75867000000005</v>
      </c>
      <c r="S99" s="534">
        <v>530.88583000000006</v>
      </c>
      <c r="T99" s="534">
        <v>523.70986000000005</v>
      </c>
      <c r="U99" s="534">
        <v>501.64567</v>
      </c>
      <c r="V99" s="534">
        <v>508.17899</v>
      </c>
      <c r="W99" s="534">
        <v>483.41476999999998</v>
      </c>
      <c r="X99" s="534">
        <v>484.80061000000001</v>
      </c>
      <c r="Y99" s="534">
        <v>485.78017999999997</v>
      </c>
      <c r="Z99" s="534">
        <v>454.62281999999999</v>
      </c>
      <c r="AA99" s="534">
        <v>457.65057000000002</v>
      </c>
      <c r="AB99" s="534">
        <v>460.02471000000003</v>
      </c>
      <c r="AC99" s="534">
        <v>463.45409000000001</v>
      </c>
      <c r="AD99" s="534">
        <v>444.58987999999999</v>
      </c>
      <c r="AE99" s="534">
        <v>435.99862000000002</v>
      </c>
      <c r="AI99" s="84" t="s">
        <v>87</v>
      </c>
      <c r="AJ99" s="247">
        <v>7.1775995285331637</v>
      </c>
      <c r="AK99" s="247">
        <v>-2.7692875089320692</v>
      </c>
      <c r="AM99" s="354" t="s">
        <v>473</v>
      </c>
      <c r="AN99" s="354">
        <v>-6.472649709146848E-2</v>
      </c>
      <c r="AO99" s="354">
        <v>9.1650327650234606E-2</v>
      </c>
      <c r="AP99" s="354">
        <v>-0.70623312268434424</v>
      </c>
      <c r="AQ99" s="354">
        <v>0.4868431362770469</v>
      </c>
      <c r="AR99" s="354">
        <v>-0.25388347650152493</v>
      </c>
      <c r="AS99" s="354">
        <v>0.12443048231858798</v>
      </c>
      <c r="AT99" s="354">
        <v>-0.25388347650152493</v>
      </c>
      <c r="AU99" s="354">
        <v>0.12443048231858798</v>
      </c>
    </row>
    <row r="100" spans="1:47" x14ac:dyDescent="0.2">
      <c r="A100" s="207" t="s">
        <v>85</v>
      </c>
      <c r="B100" s="534">
        <v>31.38729</v>
      </c>
      <c r="C100" s="534">
        <v>24.69209</v>
      </c>
      <c r="D100" s="534">
        <v>22.77196</v>
      </c>
      <c r="E100" s="536">
        <v>22.722000000000001</v>
      </c>
      <c r="F100" s="534">
        <v>21.818719999999999</v>
      </c>
      <c r="G100" s="535">
        <v>22.487300000000001</v>
      </c>
      <c r="H100" s="534">
        <v>22.994820000000001</v>
      </c>
      <c r="I100" s="534">
        <v>24.39892</v>
      </c>
      <c r="J100" s="534">
        <v>24.50948</v>
      </c>
      <c r="K100" s="534">
        <v>25.82404</v>
      </c>
      <c r="L100" s="534">
        <v>25.563459999999999</v>
      </c>
      <c r="M100" s="534">
        <v>26.739439999999998</v>
      </c>
      <c r="N100" s="534">
        <v>27.79326</v>
      </c>
      <c r="O100" s="534">
        <v>29.224139999999998</v>
      </c>
      <c r="P100" s="534">
        <v>29.263639999999999</v>
      </c>
      <c r="Q100" s="534">
        <v>29.730720000000002</v>
      </c>
      <c r="R100" s="534">
        <v>30.08135</v>
      </c>
      <c r="S100" s="534">
        <v>31.48574</v>
      </c>
      <c r="T100" s="534">
        <v>30.506119999999999</v>
      </c>
      <c r="U100" s="534">
        <v>28.151119999999999</v>
      </c>
      <c r="V100" s="534">
        <v>27.752970000000001</v>
      </c>
      <c r="W100" s="535">
        <v>27.429600000000001</v>
      </c>
      <c r="X100" s="534">
        <v>25.612639999999999</v>
      </c>
      <c r="Y100" s="535">
        <v>24.3306</v>
      </c>
      <c r="Z100" s="534">
        <v>23.475539999999999</v>
      </c>
      <c r="AA100" s="534">
        <v>23.911919999999999</v>
      </c>
      <c r="AB100" s="534">
        <v>23.999919999999999</v>
      </c>
      <c r="AC100" s="534">
        <v>24.737559999999998</v>
      </c>
      <c r="AD100" s="534">
        <v>23.536280000000001</v>
      </c>
      <c r="AE100" s="534">
        <v>23.60502</v>
      </c>
      <c r="AI100" s="84" t="s">
        <v>34</v>
      </c>
      <c r="AJ100" s="247">
        <v>13.101180338641553</v>
      </c>
      <c r="AK100" s="247">
        <v>-0.88096141117502069</v>
      </c>
      <c r="AM100" s="149"/>
      <c r="AN100" s="149"/>
      <c r="AO100" s="149"/>
      <c r="AP100" s="149"/>
      <c r="AQ100" s="149"/>
      <c r="AR100" s="149"/>
      <c r="AS100" s="149"/>
      <c r="AT100" s="149"/>
      <c r="AU100" s="149"/>
    </row>
    <row r="101" spans="1:47" x14ac:dyDescent="0.2">
      <c r="A101" s="207" t="s">
        <v>27</v>
      </c>
      <c r="B101" s="534">
        <v>518.72044000000005</v>
      </c>
      <c r="C101" s="534">
        <v>519.79052999999999</v>
      </c>
      <c r="D101" s="534">
        <v>518.70083999999997</v>
      </c>
      <c r="E101" s="534">
        <v>511.61971</v>
      </c>
      <c r="F101" s="534">
        <v>505.63337000000001</v>
      </c>
      <c r="G101" s="534">
        <v>532.00410999999997</v>
      </c>
      <c r="H101" s="534">
        <v>526.37922000000003</v>
      </c>
      <c r="I101" s="534">
        <v>534.06159000000002</v>
      </c>
      <c r="J101" s="534">
        <v>546.48883999999998</v>
      </c>
      <c r="K101" s="534">
        <v>551.75995</v>
      </c>
      <c r="L101" s="534">
        <v>555.46628999999996</v>
      </c>
      <c r="M101" s="535">
        <v>557.19939999999997</v>
      </c>
      <c r="N101" s="534">
        <v>563.13801000000001</v>
      </c>
      <c r="O101" s="534">
        <v>582.40971000000002</v>
      </c>
      <c r="P101" s="534">
        <v>587.93331999999998</v>
      </c>
      <c r="Q101" s="534">
        <v>589.07160999999996</v>
      </c>
      <c r="R101" s="534">
        <v>578.51464999999996</v>
      </c>
      <c r="S101" s="534">
        <v>573.01013999999998</v>
      </c>
      <c r="T101" s="534">
        <v>560.11914000000002</v>
      </c>
      <c r="U101" s="534">
        <v>505.21899000000002</v>
      </c>
      <c r="V101" s="534">
        <v>516.47373000000005</v>
      </c>
      <c r="W101" s="534">
        <v>503.64526000000001</v>
      </c>
      <c r="X101" s="534">
        <v>484.21802000000002</v>
      </c>
      <c r="Y101" s="534">
        <v>449.17892999999998</v>
      </c>
      <c r="Z101" s="534">
        <v>427.93040999999999</v>
      </c>
      <c r="AA101" s="535">
        <v>440.43669999999997</v>
      </c>
      <c r="AB101" s="534">
        <v>437.69609000000003</v>
      </c>
      <c r="AC101" s="534">
        <v>432.71373999999997</v>
      </c>
      <c r="AD101" s="534">
        <v>428.54935</v>
      </c>
      <c r="AE101" s="535">
        <v>418.28059999999999</v>
      </c>
      <c r="AI101" s="84" t="s">
        <v>6</v>
      </c>
      <c r="AJ101" s="247">
        <v>9.4127969789896433</v>
      </c>
      <c r="AK101" s="247">
        <v>-3.1252906790625444E-2</v>
      </c>
      <c r="AM101" s="149"/>
      <c r="AN101" s="149"/>
      <c r="AO101" s="149"/>
      <c r="AP101" s="149"/>
      <c r="AQ101" s="149"/>
      <c r="AR101" s="149"/>
      <c r="AS101" s="149"/>
      <c r="AT101" s="149"/>
      <c r="AU101" s="149"/>
    </row>
    <row r="102" spans="1:47" x14ac:dyDescent="0.2">
      <c r="A102" s="207" t="s">
        <v>86</v>
      </c>
      <c r="B102" s="534">
        <v>5.5774800000000004</v>
      </c>
      <c r="C102" s="534">
        <v>6.0782400000000001</v>
      </c>
      <c r="D102" s="534">
        <v>6.5279199999999999</v>
      </c>
      <c r="E102" s="534">
        <v>6.8050300000000004</v>
      </c>
      <c r="F102" s="534">
        <v>7.0556799999999997</v>
      </c>
      <c r="G102" s="534">
        <v>6.9915099999999999</v>
      </c>
      <c r="H102" s="534">
        <v>7.3415499999999998</v>
      </c>
      <c r="I102" s="534">
        <v>7.4366399999999997</v>
      </c>
      <c r="J102" s="534">
        <v>7.7703499999999996</v>
      </c>
      <c r="K102" s="534">
        <v>8.04148</v>
      </c>
      <c r="L102" s="534">
        <v>8.3153699999999997</v>
      </c>
      <c r="M102" s="534">
        <v>8.2636699999999994</v>
      </c>
      <c r="N102" s="534">
        <v>8.4938800000000008</v>
      </c>
      <c r="O102" s="534">
        <v>8.8883299999999998</v>
      </c>
      <c r="P102" s="534">
        <v>9.08995</v>
      </c>
      <c r="Q102" s="534">
        <v>9.2169699999999999</v>
      </c>
      <c r="R102" s="534">
        <v>9.4729200000000002</v>
      </c>
      <c r="S102" s="534">
        <v>9.8022899999999993</v>
      </c>
      <c r="T102" s="535">
        <v>10.017099999999999</v>
      </c>
      <c r="U102" s="534">
        <v>9.7827800000000007</v>
      </c>
      <c r="V102" s="534">
        <v>9.4552300000000002</v>
      </c>
      <c r="W102" s="534">
        <v>9.1572300000000002</v>
      </c>
      <c r="X102" s="534">
        <v>8.62439</v>
      </c>
      <c r="Y102" s="534">
        <v>7.9247899999999998</v>
      </c>
      <c r="Z102" s="534">
        <v>8.2998499999999993</v>
      </c>
      <c r="AA102" s="534">
        <v>8.3433499999999992</v>
      </c>
      <c r="AB102" s="534">
        <v>8.7907100000000007</v>
      </c>
      <c r="AC102" s="534">
        <v>8.9771800000000006</v>
      </c>
      <c r="AD102" s="534">
        <v>8.8192199999999996</v>
      </c>
      <c r="AE102" s="535">
        <v>8.8496000000000006</v>
      </c>
      <c r="AI102" s="84" t="s">
        <v>37</v>
      </c>
      <c r="AJ102" s="247">
        <v>9.9842381699287355</v>
      </c>
      <c r="AK102" s="247">
        <v>0.37199924120858585</v>
      </c>
      <c r="AM102" s="356"/>
      <c r="AN102" s="356" t="s">
        <v>442</v>
      </c>
      <c r="AO102" s="149"/>
      <c r="AP102" s="149"/>
      <c r="AQ102" s="149"/>
      <c r="AR102" s="149"/>
      <c r="AS102" s="149"/>
      <c r="AT102" s="149"/>
      <c r="AU102" s="149"/>
    </row>
    <row r="103" spans="1:47" x14ac:dyDescent="0.2">
      <c r="A103" s="207" t="s">
        <v>30</v>
      </c>
      <c r="B103" s="534">
        <v>25.90869</v>
      </c>
      <c r="C103" s="534">
        <v>24.010590000000001</v>
      </c>
      <c r="D103" s="534">
        <v>19.235779999999998</v>
      </c>
      <c r="E103" s="535">
        <v>15.816599999999999</v>
      </c>
      <c r="F103" s="534">
        <v>13.86435</v>
      </c>
      <c r="G103" s="534">
        <v>12.47996</v>
      </c>
      <c r="H103" s="534">
        <v>12.53332</v>
      </c>
      <c r="I103" s="535">
        <v>11.9778</v>
      </c>
      <c r="J103" s="534">
        <v>11.47791</v>
      </c>
      <c r="K103" s="534">
        <v>10.70073</v>
      </c>
      <c r="L103" s="534">
        <v>10.084149999999999</v>
      </c>
      <c r="M103" s="534">
        <v>10.670489999999999</v>
      </c>
      <c r="N103" s="534">
        <v>10.641959999999999</v>
      </c>
      <c r="O103" s="534">
        <v>10.811680000000001</v>
      </c>
      <c r="P103" s="534">
        <v>10.779170000000001</v>
      </c>
      <c r="Q103" s="534">
        <v>10.955730000000001</v>
      </c>
      <c r="R103" s="534">
        <v>11.431480000000001</v>
      </c>
      <c r="S103" s="534">
        <v>11.881550000000001</v>
      </c>
      <c r="T103" s="534">
        <v>11.43422</v>
      </c>
      <c r="U103" s="534">
        <v>10.74784</v>
      </c>
      <c r="V103" s="534">
        <v>11.83639</v>
      </c>
      <c r="W103" s="534">
        <v>11.04081</v>
      </c>
      <c r="X103" s="534">
        <v>10.86398</v>
      </c>
      <c r="Y103" s="534">
        <v>10.778919999999999</v>
      </c>
      <c r="Z103" s="535">
        <v>10.691599999999999</v>
      </c>
      <c r="AA103" s="534">
        <v>10.741910000000001</v>
      </c>
      <c r="AB103" s="534">
        <v>10.734310000000001</v>
      </c>
      <c r="AC103" s="534">
        <v>10.776260000000001</v>
      </c>
      <c r="AD103" s="534">
        <v>11.27252</v>
      </c>
      <c r="AE103" s="534">
        <v>11.14481</v>
      </c>
      <c r="AI103" s="84" t="s">
        <v>38</v>
      </c>
      <c r="AJ103" s="247">
        <v>5.6787978677595135</v>
      </c>
      <c r="AK103" s="247">
        <v>-0.65584721994827366</v>
      </c>
      <c r="AM103" s="356" t="s">
        <v>152</v>
      </c>
      <c r="AN103" s="545">
        <f>AE74+AF49*11</f>
        <v>-56.626725594202767</v>
      </c>
    </row>
    <row r="104" spans="1:47" x14ac:dyDescent="0.2">
      <c r="A104" s="207" t="s">
        <v>31</v>
      </c>
      <c r="B104" s="534">
        <v>47.792290000000001</v>
      </c>
      <c r="C104" s="534">
        <v>49.786070000000002</v>
      </c>
      <c r="D104" s="534">
        <v>30.61692</v>
      </c>
      <c r="E104" s="534">
        <v>24.550930000000001</v>
      </c>
      <c r="F104" s="534">
        <v>23.187139999999999</v>
      </c>
      <c r="G104" s="535">
        <v>22.201599999999999</v>
      </c>
      <c r="H104" s="534">
        <v>23.24878</v>
      </c>
      <c r="I104" s="534">
        <v>22.815560000000001</v>
      </c>
      <c r="J104" s="536">
        <v>23.780999999999999</v>
      </c>
      <c r="K104" s="534">
        <v>20.968070000000001</v>
      </c>
      <c r="L104" s="534">
        <v>19.425840000000001</v>
      </c>
      <c r="M104" s="534">
        <v>20.228950000000001</v>
      </c>
      <c r="N104" s="534">
        <v>20.608070000000001</v>
      </c>
      <c r="O104" s="534">
        <v>20.776240000000001</v>
      </c>
      <c r="P104" s="534">
        <v>21.593769999999999</v>
      </c>
      <c r="Q104" s="534">
        <v>22.700119999999998</v>
      </c>
      <c r="R104" s="534">
        <v>22.990580000000001</v>
      </c>
      <c r="S104" s="534">
        <v>25.170919999999999</v>
      </c>
      <c r="T104" s="534">
        <v>24.192340000000002</v>
      </c>
      <c r="U104" s="534">
        <v>19.902229999999999</v>
      </c>
      <c r="V104" s="534">
        <v>20.742360000000001</v>
      </c>
      <c r="W104" s="534">
        <v>21.338660000000001</v>
      </c>
      <c r="X104" s="534">
        <v>21.26146</v>
      </c>
      <c r="Y104" s="536">
        <v>20.024000000000001</v>
      </c>
      <c r="Z104" s="534">
        <v>19.986689999999999</v>
      </c>
      <c r="AA104" s="534">
        <v>20.28303</v>
      </c>
      <c r="AB104" s="534">
        <v>20.31183</v>
      </c>
      <c r="AC104" s="534">
        <v>20.518879999999999</v>
      </c>
      <c r="AD104" s="535">
        <v>20.150099999999998</v>
      </c>
      <c r="AE104" s="534">
        <v>20.367850000000001</v>
      </c>
      <c r="AI104" s="84" t="s">
        <v>88</v>
      </c>
      <c r="AJ104" s="247">
        <v>4.3995390319720693</v>
      </c>
      <c r="AK104" s="247">
        <v>-0.4908029204834804</v>
      </c>
      <c r="AM104" s="152"/>
      <c r="AN104" s="152"/>
    </row>
    <row r="105" spans="1:47" x14ac:dyDescent="0.2">
      <c r="A105" s="207" t="s">
        <v>32</v>
      </c>
      <c r="B105" s="534">
        <v>12.72738</v>
      </c>
      <c r="C105" s="534">
        <v>13.371040000000001</v>
      </c>
      <c r="D105" s="534">
        <v>13.134729999999999</v>
      </c>
      <c r="E105" s="534">
        <v>13.28622</v>
      </c>
      <c r="F105" s="534">
        <v>12.458119999999999</v>
      </c>
      <c r="G105" s="534">
        <v>10.08408</v>
      </c>
      <c r="H105" s="535">
        <v>10.1486</v>
      </c>
      <c r="I105" s="534">
        <v>9.4956300000000002</v>
      </c>
      <c r="J105" s="534">
        <v>8.6147799999999997</v>
      </c>
      <c r="K105" s="534">
        <v>9.0796600000000005</v>
      </c>
      <c r="L105" s="534">
        <v>9.6581799999999998</v>
      </c>
      <c r="M105" s="534">
        <v>10.151680000000001</v>
      </c>
      <c r="N105" s="534">
        <v>10.92876</v>
      </c>
      <c r="O105" s="534">
        <v>11.373290000000001</v>
      </c>
      <c r="P105" s="534">
        <v>12.76515</v>
      </c>
      <c r="Q105" s="534">
        <v>13.005050000000001</v>
      </c>
      <c r="R105" s="534">
        <v>12.83666</v>
      </c>
      <c r="S105" s="534">
        <v>12.253909999999999</v>
      </c>
      <c r="T105" s="534">
        <v>12.141349999999999</v>
      </c>
      <c r="U105" s="535">
        <v>11.596399999999999</v>
      </c>
      <c r="V105" s="534">
        <v>12.17642</v>
      </c>
      <c r="W105" s="534">
        <v>12.052770000000001</v>
      </c>
      <c r="X105" s="534">
        <v>11.80744</v>
      </c>
      <c r="Y105" s="535">
        <v>11.2704</v>
      </c>
      <c r="Z105" s="534">
        <v>10.807259999999999</v>
      </c>
      <c r="AA105" s="534">
        <v>10.32443</v>
      </c>
      <c r="AB105" s="535">
        <v>10.0829</v>
      </c>
      <c r="AC105" s="534">
        <v>10.26698</v>
      </c>
      <c r="AD105" s="534">
        <v>10.56523</v>
      </c>
      <c r="AE105" s="535">
        <v>10.742800000000001</v>
      </c>
      <c r="AI105" s="84" t="s">
        <v>40</v>
      </c>
      <c r="AJ105" s="247">
        <v>5.9976814579164586</v>
      </c>
      <c r="AK105" s="247">
        <v>3.513802320255047</v>
      </c>
    </row>
    <row r="106" spans="1:47" x14ac:dyDescent="0.2">
      <c r="A106" s="207" t="s">
        <v>23</v>
      </c>
      <c r="B106" s="534">
        <v>94.786969999999997</v>
      </c>
      <c r="C106" s="534">
        <v>88.314620000000005</v>
      </c>
      <c r="D106" s="534">
        <v>78.141769999999994</v>
      </c>
      <c r="E106" s="534">
        <v>79.35266</v>
      </c>
      <c r="F106" s="534">
        <v>78.422089999999997</v>
      </c>
      <c r="G106" s="534">
        <v>77.193250000000006</v>
      </c>
      <c r="H106" s="534">
        <v>79.547539999999998</v>
      </c>
      <c r="I106" s="534">
        <v>78.006789999999995</v>
      </c>
      <c r="J106" s="534">
        <v>77.397319999999993</v>
      </c>
      <c r="K106" s="534">
        <v>77.819980000000001</v>
      </c>
      <c r="L106" s="534">
        <v>74.916730000000001</v>
      </c>
      <c r="M106" s="534">
        <v>76.856849999999994</v>
      </c>
      <c r="N106" s="534">
        <v>75.137619999999998</v>
      </c>
      <c r="O106" s="534">
        <v>78.042770000000004</v>
      </c>
      <c r="P106" s="534">
        <v>76.960890000000006</v>
      </c>
      <c r="Q106" s="534">
        <v>76.717560000000006</v>
      </c>
      <c r="R106" s="534">
        <v>75.506649999999993</v>
      </c>
      <c r="S106" s="534">
        <v>73.725539999999995</v>
      </c>
      <c r="T106" s="534">
        <v>71.584010000000006</v>
      </c>
      <c r="U106" s="534">
        <v>65.402829999999994</v>
      </c>
      <c r="V106" s="534">
        <v>66.056579999999997</v>
      </c>
      <c r="W106" s="534">
        <v>64.354140000000001</v>
      </c>
      <c r="X106" s="534">
        <v>60.957509999999999</v>
      </c>
      <c r="Y106" s="534">
        <v>58.068179999999998</v>
      </c>
      <c r="Z106" s="534">
        <v>58.407719999999998</v>
      </c>
      <c r="AA106" s="534">
        <v>61.516669999999998</v>
      </c>
      <c r="AB106" s="534">
        <v>62.258589999999998</v>
      </c>
      <c r="AC106" s="534">
        <v>64.716419999999999</v>
      </c>
      <c r="AD106" s="535">
        <v>64.735399999999998</v>
      </c>
      <c r="AE106" s="534">
        <v>64.433170000000004</v>
      </c>
      <c r="AI106" s="84" t="s">
        <v>89</v>
      </c>
      <c r="AJ106" s="247">
        <v>7.2842752221074099</v>
      </c>
      <c r="AK106" s="247">
        <v>-0.65787139008380824</v>
      </c>
    </row>
    <row r="107" spans="1:47" x14ac:dyDescent="0.2">
      <c r="A107" s="207" t="s">
        <v>87</v>
      </c>
      <c r="B107" s="535">
        <v>2.5954999999999999</v>
      </c>
      <c r="C107" s="534">
        <v>2.45025</v>
      </c>
      <c r="D107" s="534">
        <v>2.5197400000000001</v>
      </c>
      <c r="E107" s="534">
        <v>3.1060099999999999</v>
      </c>
      <c r="F107" s="534">
        <v>2.8894099999999998</v>
      </c>
      <c r="G107" s="534">
        <v>2.6856100000000001</v>
      </c>
      <c r="H107" s="534">
        <v>2.8093699999999999</v>
      </c>
      <c r="I107" s="535">
        <v>2.8248000000000002</v>
      </c>
      <c r="J107" s="534">
        <v>2.7904100000000001</v>
      </c>
      <c r="K107" s="534">
        <v>2.8779499999999998</v>
      </c>
      <c r="L107" s="534">
        <v>2.8132299999999999</v>
      </c>
      <c r="M107" s="534">
        <v>2.9391500000000002</v>
      </c>
      <c r="N107" s="534">
        <v>2.9906799999999998</v>
      </c>
      <c r="O107" s="536">
        <v>3.2709999999999999</v>
      </c>
      <c r="P107" s="534">
        <v>3.1611199999999999</v>
      </c>
      <c r="Q107" s="535">
        <v>2.9851000000000001</v>
      </c>
      <c r="R107" s="534">
        <v>3.04033</v>
      </c>
      <c r="S107" s="534">
        <v>3.1368299999999998</v>
      </c>
      <c r="T107" s="534">
        <v>3.0767899999999999</v>
      </c>
      <c r="U107" s="534">
        <v>2.8921100000000002</v>
      </c>
      <c r="V107" s="534">
        <v>2.9684599999999999</v>
      </c>
      <c r="W107" s="534">
        <v>2.9720399999999998</v>
      </c>
      <c r="X107" s="534">
        <v>3.1814800000000001</v>
      </c>
      <c r="Y107" s="535">
        <v>2.8715999999999999</v>
      </c>
      <c r="Z107" s="534">
        <v>2.9051900000000002</v>
      </c>
      <c r="AA107" s="534">
        <v>2.2200799999999998</v>
      </c>
      <c r="AB107" s="534">
        <v>1.9024799999999999</v>
      </c>
      <c r="AC107" s="534">
        <v>2.06088</v>
      </c>
      <c r="AD107" s="534">
        <v>2.0411700000000002</v>
      </c>
      <c r="AE107" s="534">
        <v>2.1747200000000002</v>
      </c>
      <c r="AI107" s="84" t="s">
        <v>18</v>
      </c>
      <c r="AJ107" s="247">
        <v>10.255173059447507</v>
      </c>
      <c r="AK107" s="247">
        <v>0.51628527664837875</v>
      </c>
    </row>
    <row r="108" spans="1:47" x14ac:dyDescent="0.2">
      <c r="A108" s="207" t="s">
        <v>34</v>
      </c>
      <c r="B108" s="534">
        <v>220.52128999999999</v>
      </c>
      <c r="C108" s="534">
        <v>228.14984999999999</v>
      </c>
      <c r="D108" s="534">
        <v>228.75153</v>
      </c>
      <c r="E108" s="534">
        <v>229.46458999999999</v>
      </c>
      <c r="F108" s="534">
        <v>230.28622999999999</v>
      </c>
      <c r="G108" s="534">
        <v>230.29129</v>
      </c>
      <c r="H108" s="534">
        <v>241.05054999999999</v>
      </c>
      <c r="I108" s="534">
        <v>232.97748000000001</v>
      </c>
      <c r="J108" s="534">
        <v>233.37922</v>
      </c>
      <c r="K108" s="534">
        <v>219.88962000000001</v>
      </c>
      <c r="L108" s="534">
        <v>218.10932</v>
      </c>
      <c r="M108" s="534">
        <v>218.75263000000001</v>
      </c>
      <c r="N108" s="534">
        <v>216.55606</v>
      </c>
      <c r="O108" s="534">
        <v>217.19138000000001</v>
      </c>
      <c r="P108" s="534">
        <v>218.70858999999999</v>
      </c>
      <c r="Q108" s="534">
        <v>212.99133</v>
      </c>
      <c r="R108" s="535">
        <v>207.9365</v>
      </c>
      <c r="S108" s="534">
        <v>206.33193</v>
      </c>
      <c r="T108" s="534">
        <v>205.73925</v>
      </c>
      <c r="U108" s="534">
        <v>200.15189000000001</v>
      </c>
      <c r="V108" s="534">
        <v>212.13336000000001</v>
      </c>
      <c r="W108" s="534">
        <v>197.78373999999999</v>
      </c>
      <c r="X108" s="534">
        <v>193.53451000000001</v>
      </c>
      <c r="Y108" s="534">
        <v>193.83688000000001</v>
      </c>
      <c r="Z108" s="534">
        <v>186.04662999999999</v>
      </c>
      <c r="AA108" s="534">
        <v>193.16444999999999</v>
      </c>
      <c r="AB108" s="534">
        <v>193.55175</v>
      </c>
      <c r="AC108" s="534">
        <v>191.02052</v>
      </c>
      <c r="AD108" s="534">
        <v>186.75895</v>
      </c>
      <c r="AE108" s="534">
        <v>180.74021999999999</v>
      </c>
      <c r="AI108" s="84" t="s">
        <v>42</v>
      </c>
      <c r="AJ108" s="247">
        <v>2.7834209536305812</v>
      </c>
      <c r="AK108" s="247">
        <v>-1.9176481569185988</v>
      </c>
    </row>
    <row r="109" spans="1:47" x14ac:dyDescent="0.2">
      <c r="A109" s="207" t="s">
        <v>6</v>
      </c>
      <c r="B109" s="534">
        <v>78.420490000000001</v>
      </c>
      <c r="C109" s="534">
        <v>82.082329999999999</v>
      </c>
      <c r="D109" s="534">
        <v>75.469269999999995</v>
      </c>
      <c r="E109" s="534">
        <v>75.709190000000007</v>
      </c>
      <c r="F109" s="535">
        <v>75.958299999999994</v>
      </c>
      <c r="G109" s="534">
        <v>79.237979999999993</v>
      </c>
      <c r="H109" s="534">
        <v>82.452590000000001</v>
      </c>
      <c r="I109" s="534">
        <v>82.116230000000002</v>
      </c>
      <c r="J109" s="534">
        <v>81.432850000000002</v>
      </c>
      <c r="K109" s="534">
        <v>79.89837</v>
      </c>
      <c r="L109" s="534">
        <v>80.129429999999999</v>
      </c>
      <c r="M109" s="534">
        <v>84.064719999999994</v>
      </c>
      <c r="N109" s="534">
        <v>85.815060000000003</v>
      </c>
      <c r="O109" s="534">
        <v>91.306719999999999</v>
      </c>
      <c r="P109" s="534">
        <v>90.985230000000001</v>
      </c>
      <c r="Q109" s="534">
        <v>92.147289999999998</v>
      </c>
      <c r="R109" s="534">
        <v>89.72878</v>
      </c>
      <c r="S109" s="534">
        <v>86.983940000000004</v>
      </c>
      <c r="T109" s="534">
        <v>86.440209999999993</v>
      </c>
      <c r="U109" s="534">
        <v>79.779070000000004</v>
      </c>
      <c r="V109" s="534">
        <v>84.33672</v>
      </c>
      <c r="W109" s="534">
        <v>82.127030000000005</v>
      </c>
      <c r="X109" s="534">
        <v>79.432379999999995</v>
      </c>
      <c r="Y109" s="534">
        <v>79.817170000000004</v>
      </c>
      <c r="Z109" s="534">
        <v>76.238669999999999</v>
      </c>
      <c r="AA109" s="534">
        <v>78.462230000000005</v>
      </c>
      <c r="AB109" s="534">
        <v>79.471010000000007</v>
      </c>
      <c r="AC109" s="535">
        <v>81.862499999999997</v>
      </c>
      <c r="AD109" s="534">
        <v>78.62764</v>
      </c>
      <c r="AE109" s="534">
        <v>79.842250000000007</v>
      </c>
    </row>
    <row r="110" spans="1:47" x14ac:dyDescent="0.2">
      <c r="A110" s="207" t="s">
        <v>37</v>
      </c>
      <c r="B110" s="534">
        <v>475.86293000000001</v>
      </c>
      <c r="C110" s="534">
        <v>463.79086999999998</v>
      </c>
      <c r="D110" s="534">
        <v>451.01594</v>
      </c>
      <c r="E110" s="534">
        <v>450.91126000000003</v>
      </c>
      <c r="F110" s="534">
        <v>445.28904999999997</v>
      </c>
      <c r="G110" s="534">
        <v>447.30905999999999</v>
      </c>
      <c r="H110" s="534">
        <v>461.10953000000001</v>
      </c>
      <c r="I110" s="534">
        <v>451.02273000000002</v>
      </c>
      <c r="J110" s="534">
        <v>420.68151999999998</v>
      </c>
      <c r="K110" s="534">
        <v>409.18256000000002</v>
      </c>
      <c r="L110" s="534">
        <v>396.59491000000003</v>
      </c>
      <c r="M110" s="534">
        <v>395.18765000000002</v>
      </c>
      <c r="N110" s="534">
        <v>385.45506999999998</v>
      </c>
      <c r="O110" s="534">
        <v>399.25884000000002</v>
      </c>
      <c r="P110" s="534">
        <v>404.90089</v>
      </c>
      <c r="Q110" s="534">
        <v>405.22525000000002</v>
      </c>
      <c r="R110" s="534">
        <v>420.40832999999998</v>
      </c>
      <c r="S110" s="534">
        <v>420.26891999999998</v>
      </c>
      <c r="T110" s="534">
        <v>413.75042999999999</v>
      </c>
      <c r="U110" s="535">
        <v>394.71390000000002</v>
      </c>
      <c r="V110" s="534">
        <v>413.50155000000001</v>
      </c>
      <c r="W110" s="534">
        <v>412.48894999999999</v>
      </c>
      <c r="X110" s="534">
        <v>404.97566999999998</v>
      </c>
      <c r="Y110" s="534">
        <v>401.63824</v>
      </c>
      <c r="Z110" s="534">
        <v>388.92907000000002</v>
      </c>
      <c r="AA110" s="534">
        <v>390.81587999999999</v>
      </c>
      <c r="AB110" s="534">
        <v>400.42128000000002</v>
      </c>
      <c r="AC110" s="534">
        <v>414.81941</v>
      </c>
      <c r="AD110" s="534">
        <v>411.85217</v>
      </c>
      <c r="AE110" s="534">
        <v>390.74466999999999</v>
      </c>
    </row>
    <row r="111" spans="1:47" x14ac:dyDescent="0.2">
      <c r="A111" s="207" t="s">
        <v>38</v>
      </c>
      <c r="B111" s="534">
        <v>58.87182</v>
      </c>
      <c r="C111" s="534">
        <v>60.774230000000003</v>
      </c>
      <c r="D111" s="534">
        <v>64.628529999999998</v>
      </c>
      <c r="E111" s="534">
        <v>63.118729999999999</v>
      </c>
      <c r="F111" s="534">
        <v>64.073509999999999</v>
      </c>
      <c r="G111" s="534">
        <v>68.778720000000007</v>
      </c>
      <c r="H111" s="534">
        <v>66.471990000000005</v>
      </c>
      <c r="I111" s="534">
        <v>69.680959999999999</v>
      </c>
      <c r="J111" s="534">
        <v>74.532730000000001</v>
      </c>
      <c r="K111" s="534">
        <v>82.600489999999994</v>
      </c>
      <c r="L111" s="534">
        <v>81.856679999999997</v>
      </c>
      <c r="M111" s="534">
        <v>81.399039999999999</v>
      </c>
      <c r="N111" s="534">
        <v>85.916920000000005</v>
      </c>
      <c r="O111" s="534">
        <v>80.645560000000003</v>
      </c>
      <c r="P111" s="534">
        <v>83.78116</v>
      </c>
      <c r="Q111" s="534">
        <v>85.915430000000001</v>
      </c>
      <c r="R111" s="534">
        <v>81.083550000000002</v>
      </c>
      <c r="S111" s="534">
        <v>78.808160000000001</v>
      </c>
      <c r="T111" s="534">
        <v>76.384339999999995</v>
      </c>
      <c r="U111" s="534">
        <v>73.180719999999994</v>
      </c>
      <c r="V111" s="534">
        <v>68.926739999999995</v>
      </c>
      <c r="W111" s="534">
        <v>67.499260000000007</v>
      </c>
      <c r="X111" s="534">
        <v>65.592860000000002</v>
      </c>
      <c r="Y111" s="534">
        <v>63.710529999999999</v>
      </c>
      <c r="Z111" s="534">
        <v>63.59863</v>
      </c>
      <c r="AA111" s="534">
        <v>67.75376</v>
      </c>
      <c r="AB111" s="534">
        <v>65.898330000000001</v>
      </c>
      <c r="AC111" s="534">
        <v>70.982590000000002</v>
      </c>
      <c r="AD111" s="534">
        <v>67.267480000000006</v>
      </c>
      <c r="AE111" s="534">
        <v>63.626309999999997</v>
      </c>
    </row>
    <row r="112" spans="1:47" x14ac:dyDescent="0.2">
      <c r="A112" s="207" t="s">
        <v>88</v>
      </c>
      <c r="B112" s="534">
        <v>266.37115999999997</v>
      </c>
      <c r="C112" s="534">
        <v>214.93967000000001</v>
      </c>
      <c r="D112" s="534">
        <v>204.21627000000001</v>
      </c>
      <c r="E112" s="534">
        <v>192.19868</v>
      </c>
      <c r="F112" s="534">
        <v>182.80932999999999</v>
      </c>
      <c r="G112" s="534">
        <v>187.42409000000001</v>
      </c>
      <c r="H112" s="534">
        <v>189.93557000000001</v>
      </c>
      <c r="I112" s="534">
        <v>181.97614999999999</v>
      </c>
      <c r="J112" s="534">
        <v>166.88660999999999</v>
      </c>
      <c r="K112" s="534">
        <v>148.70033000000001</v>
      </c>
      <c r="L112" s="535">
        <v>141.7287</v>
      </c>
      <c r="M112" s="535">
        <v>144.9897</v>
      </c>
      <c r="N112" s="534">
        <v>146.73607000000001</v>
      </c>
      <c r="O112" s="535">
        <v>152.85390000000001</v>
      </c>
      <c r="P112" s="534">
        <v>150.90131</v>
      </c>
      <c r="Q112" s="535">
        <v>149.13339999999999</v>
      </c>
      <c r="R112" s="535">
        <v>150.81630000000001</v>
      </c>
      <c r="S112" s="534">
        <v>148.26157000000001</v>
      </c>
      <c r="T112" s="534">
        <v>143.99172999999999</v>
      </c>
      <c r="U112" s="534">
        <v>123.73066</v>
      </c>
      <c r="V112" s="535">
        <v>118.31870000000001</v>
      </c>
      <c r="W112" s="534">
        <v>126.44717</v>
      </c>
      <c r="X112" s="534">
        <v>123.90231</v>
      </c>
      <c r="Y112" s="534">
        <v>114.99655</v>
      </c>
      <c r="Z112" s="534">
        <v>115.22416</v>
      </c>
      <c r="AA112" s="534">
        <v>116.35115999999999</v>
      </c>
      <c r="AB112" s="534">
        <v>113.53476999999999</v>
      </c>
      <c r="AC112" s="534">
        <v>116.96733999999999</v>
      </c>
      <c r="AD112" s="534">
        <v>118.16468</v>
      </c>
      <c r="AE112" s="534">
        <v>113.86981</v>
      </c>
    </row>
    <row r="113" spans="1:31" x14ac:dyDescent="0.2">
      <c r="A113" s="207" t="s">
        <v>40</v>
      </c>
      <c r="B113" s="534">
        <v>18.58024</v>
      </c>
      <c r="C113" s="534">
        <v>17.22831</v>
      </c>
      <c r="D113" s="534">
        <v>17.219629999999999</v>
      </c>
      <c r="E113" s="534">
        <v>17.46876</v>
      </c>
      <c r="F113" s="534">
        <v>17.90258</v>
      </c>
      <c r="G113" s="534">
        <v>18.690989999999999</v>
      </c>
      <c r="H113" s="534">
        <v>19.305129999999998</v>
      </c>
      <c r="I113" s="534">
        <v>19.85192</v>
      </c>
      <c r="J113" s="534">
        <v>19.425619999999999</v>
      </c>
      <c r="K113" s="534">
        <v>18.805730000000001</v>
      </c>
      <c r="L113" s="534">
        <v>18.581769999999999</v>
      </c>
      <c r="M113" s="534">
        <v>19.85145</v>
      </c>
      <c r="N113" s="534">
        <v>20.107880000000002</v>
      </c>
      <c r="O113" s="536">
        <v>19.776</v>
      </c>
      <c r="P113" s="534">
        <v>20.175280000000001</v>
      </c>
      <c r="Q113" s="534">
        <v>20.43319</v>
      </c>
      <c r="R113" s="534">
        <v>20.63335</v>
      </c>
      <c r="S113" s="534">
        <v>20.817430000000002</v>
      </c>
      <c r="T113" s="534">
        <v>21.543279999999999</v>
      </c>
      <c r="U113" s="534">
        <v>19.37809</v>
      </c>
      <c r="V113" s="534">
        <v>19.61354</v>
      </c>
      <c r="W113" s="534">
        <v>19.540389999999999</v>
      </c>
      <c r="X113" s="534">
        <v>18.91761</v>
      </c>
      <c r="Y113" s="534">
        <v>18.220970000000001</v>
      </c>
      <c r="Z113" s="535">
        <v>16.581499999999998</v>
      </c>
      <c r="AA113" s="534">
        <v>16.760950000000001</v>
      </c>
      <c r="AB113" s="534">
        <v>17.61646</v>
      </c>
      <c r="AC113" s="535">
        <v>17.6966</v>
      </c>
      <c r="AD113" s="534">
        <v>17.521740000000001</v>
      </c>
      <c r="AE113" s="534">
        <v>17.065449999999998</v>
      </c>
    </row>
    <row r="114" spans="1:31" x14ac:dyDescent="0.2">
      <c r="A114" s="207" t="s">
        <v>89</v>
      </c>
      <c r="B114" s="534">
        <v>73.473929999999996</v>
      </c>
      <c r="C114" s="534">
        <v>64.013130000000004</v>
      </c>
      <c r="D114" s="534">
        <v>58.298220000000001</v>
      </c>
      <c r="E114" s="534">
        <v>54.880290000000002</v>
      </c>
      <c r="F114" s="535">
        <v>52.406199999999998</v>
      </c>
      <c r="G114" s="534">
        <v>52.971029999999999</v>
      </c>
      <c r="H114" s="534">
        <v>52.804090000000002</v>
      </c>
      <c r="I114" s="534">
        <v>52.714829999999999</v>
      </c>
      <c r="J114" s="534">
        <v>52.027479999999997</v>
      </c>
      <c r="K114" s="534">
        <v>50.638219999999997</v>
      </c>
      <c r="L114" s="534">
        <v>48.735349999999997</v>
      </c>
      <c r="M114" s="534">
        <v>50.99091</v>
      </c>
      <c r="N114" s="534">
        <v>49.598460000000003</v>
      </c>
      <c r="O114" s="535">
        <v>49.748800000000003</v>
      </c>
      <c r="P114" s="534">
        <v>50.485149999999997</v>
      </c>
      <c r="Q114" s="534">
        <v>50.424120000000002</v>
      </c>
      <c r="R114" s="535">
        <v>50.339100000000002</v>
      </c>
      <c r="S114" s="535">
        <v>48.5349</v>
      </c>
      <c r="T114" s="534">
        <v>48.961210000000001</v>
      </c>
      <c r="U114" s="534">
        <v>44.765009999999997</v>
      </c>
      <c r="V114" s="534">
        <v>45.413130000000002</v>
      </c>
      <c r="W114" s="534">
        <v>44.613079999999997</v>
      </c>
      <c r="X114" s="534">
        <v>42.355710000000002</v>
      </c>
      <c r="Y114" s="534">
        <v>41.90898</v>
      </c>
      <c r="Z114" s="534">
        <v>39.912529999999997</v>
      </c>
      <c r="AA114" s="535">
        <v>40.768799999999999</v>
      </c>
      <c r="AB114" s="534">
        <v>41.164639999999999</v>
      </c>
      <c r="AC114" s="534">
        <v>42.274180000000001</v>
      </c>
      <c r="AD114" s="534">
        <v>42.212240000000001</v>
      </c>
      <c r="AE114" s="534">
        <v>39.993630000000003</v>
      </c>
    </row>
    <row r="115" spans="1:31" x14ac:dyDescent="0.2">
      <c r="A115" s="207" t="s">
        <v>18</v>
      </c>
      <c r="B115" s="534">
        <v>71.240819999999999</v>
      </c>
      <c r="C115" s="534">
        <v>69.132040000000003</v>
      </c>
      <c r="D115" s="534">
        <v>67.686310000000006</v>
      </c>
      <c r="E115" s="534">
        <v>69.944839999999999</v>
      </c>
      <c r="F115" s="535">
        <v>75.473100000000002</v>
      </c>
      <c r="G115" s="534">
        <v>71.795929999999998</v>
      </c>
      <c r="H115" s="535">
        <v>77.7744</v>
      </c>
      <c r="I115" s="535">
        <v>76.471100000000007</v>
      </c>
      <c r="J115" s="535">
        <v>72.770700000000005</v>
      </c>
      <c r="K115" s="535">
        <v>72.149299999999997</v>
      </c>
      <c r="L115" s="534">
        <v>70.270330000000001</v>
      </c>
      <c r="M115" s="534">
        <v>75.597340000000003</v>
      </c>
      <c r="N115" s="534">
        <v>78.014870000000002</v>
      </c>
      <c r="O115" s="534">
        <v>85.635450000000006</v>
      </c>
      <c r="P115" s="534">
        <v>81.948840000000004</v>
      </c>
      <c r="Q115" s="534">
        <v>69.938850000000002</v>
      </c>
      <c r="R115" s="534">
        <v>81.316460000000006</v>
      </c>
      <c r="S115" s="534">
        <v>79.662319999999994</v>
      </c>
      <c r="T115" s="534">
        <v>71.544319999999999</v>
      </c>
      <c r="U115" s="534">
        <v>67.897549999999995</v>
      </c>
      <c r="V115" s="534">
        <v>75.690839999999994</v>
      </c>
      <c r="W115" s="534">
        <v>67.94229</v>
      </c>
      <c r="X115" s="534">
        <v>62.463979999999999</v>
      </c>
      <c r="Y115" s="535">
        <v>62.856400000000001</v>
      </c>
      <c r="Z115" s="534">
        <v>58.715020000000003</v>
      </c>
      <c r="AA115" s="534">
        <v>55.141309999999997</v>
      </c>
      <c r="AB115" s="534">
        <v>58.061210000000003</v>
      </c>
      <c r="AC115" s="534">
        <v>55.282350000000001</v>
      </c>
      <c r="AD115" s="534">
        <v>56.33426</v>
      </c>
      <c r="AE115" s="534">
        <v>53.07246</v>
      </c>
    </row>
    <row r="116" spans="1:31" x14ac:dyDescent="0.2">
      <c r="A116" s="207" t="s">
        <v>42</v>
      </c>
      <c r="B116" s="534">
        <v>71.239170000000001</v>
      </c>
      <c r="C116" s="534">
        <v>71.495940000000004</v>
      </c>
      <c r="D116" s="534">
        <v>71.032920000000004</v>
      </c>
      <c r="E116" s="534">
        <v>71.336929999999995</v>
      </c>
      <c r="F116" s="534">
        <v>73.852010000000007</v>
      </c>
      <c r="G116" s="534">
        <v>73.185389999999998</v>
      </c>
      <c r="H116" s="534">
        <v>77.151150000000001</v>
      </c>
      <c r="I116" s="534">
        <v>72.137839999999997</v>
      </c>
      <c r="J116" s="536">
        <v>72.587999999999994</v>
      </c>
      <c r="K116" s="535">
        <v>69.504499999999993</v>
      </c>
      <c r="L116" s="534">
        <v>68.149050000000003</v>
      </c>
      <c r="M116" s="534">
        <v>68.963189999999997</v>
      </c>
      <c r="N116" s="534">
        <v>69.684740000000005</v>
      </c>
      <c r="O116" s="534">
        <v>70.052930000000003</v>
      </c>
      <c r="P116" s="534">
        <v>69.487570000000005</v>
      </c>
      <c r="Q116" s="534">
        <v>66.662530000000004</v>
      </c>
      <c r="R116" s="534">
        <v>66.281639999999996</v>
      </c>
      <c r="S116" s="534">
        <v>65.164479999999998</v>
      </c>
      <c r="T116" s="535">
        <v>62.788899999999998</v>
      </c>
      <c r="U116" s="534">
        <v>58.523679999999999</v>
      </c>
      <c r="V116" s="534">
        <v>64.557429999999997</v>
      </c>
      <c r="W116" s="534">
        <v>60.230620000000002</v>
      </c>
      <c r="X116" s="534">
        <v>57.376449999999998</v>
      </c>
      <c r="Y116" s="534">
        <v>55.71895</v>
      </c>
      <c r="Z116" s="535">
        <v>53.833300000000001</v>
      </c>
      <c r="AA116" s="534">
        <v>53.998519999999999</v>
      </c>
      <c r="AB116" s="534">
        <v>53.57152</v>
      </c>
      <c r="AC116" s="534">
        <v>53.010590000000001</v>
      </c>
      <c r="AD116" s="534">
        <v>52.17022</v>
      </c>
      <c r="AE116" s="534">
        <v>50.91986</v>
      </c>
    </row>
    <row r="118" spans="1:31" x14ac:dyDescent="0.2">
      <c r="A118" s="83" t="s">
        <v>93</v>
      </c>
    </row>
    <row r="119" spans="1:31" x14ac:dyDescent="0.2">
      <c r="A119" s="83" t="s">
        <v>80</v>
      </c>
      <c r="B119" s="83" t="s">
        <v>94</v>
      </c>
    </row>
    <row r="121" spans="1:31" x14ac:dyDescent="0.2">
      <c r="A121" s="83" t="s">
        <v>53</v>
      </c>
      <c r="B121" s="83" t="s">
        <v>290</v>
      </c>
    </row>
    <row r="122" spans="1:31" x14ac:dyDescent="0.2">
      <c r="A122" s="83" t="s">
        <v>285</v>
      </c>
      <c r="B122" s="83" t="s">
        <v>291</v>
      </c>
    </row>
    <row r="123" spans="1:31" x14ac:dyDescent="0.2">
      <c r="A123" s="83" t="s">
        <v>292</v>
      </c>
      <c r="B123" s="83" t="s">
        <v>368</v>
      </c>
    </row>
    <row r="125" spans="1:31" x14ac:dyDescent="0.2">
      <c r="A125" s="207" t="s">
        <v>55</v>
      </c>
      <c r="B125" s="207" t="s">
        <v>369</v>
      </c>
      <c r="C125" s="207" t="s">
        <v>370</v>
      </c>
      <c r="D125" s="207" t="s">
        <v>56</v>
      </c>
      <c r="E125" s="207" t="s">
        <v>57</v>
      </c>
      <c r="F125" s="207" t="s">
        <v>58</v>
      </c>
      <c r="G125" s="207" t="s">
        <v>59</v>
      </c>
      <c r="H125" s="207" t="s">
        <v>60</v>
      </c>
      <c r="I125" s="207" t="s">
        <v>61</v>
      </c>
      <c r="J125" s="207" t="s">
        <v>62</v>
      </c>
      <c r="K125" s="207" t="s">
        <v>63</v>
      </c>
      <c r="L125" s="207" t="s">
        <v>64</v>
      </c>
      <c r="M125" s="207" t="s">
        <v>65</v>
      </c>
      <c r="N125" s="207" t="s">
        <v>66</v>
      </c>
      <c r="O125" s="207" t="s">
        <v>67</v>
      </c>
      <c r="P125" s="207" t="s">
        <v>68</v>
      </c>
      <c r="Q125" s="207" t="s">
        <v>69</v>
      </c>
      <c r="R125" s="207" t="s">
        <v>70</v>
      </c>
      <c r="S125" s="207" t="s">
        <v>71</v>
      </c>
      <c r="T125" s="207" t="s">
        <v>72</v>
      </c>
      <c r="U125" s="207" t="s">
        <v>73</v>
      </c>
      <c r="V125" s="207" t="s">
        <v>74</v>
      </c>
      <c r="W125" s="207" t="s">
        <v>75</v>
      </c>
      <c r="X125" s="207" t="s">
        <v>76</v>
      </c>
      <c r="Y125" s="207" t="s">
        <v>77</v>
      </c>
      <c r="Z125" s="207" t="s">
        <v>20</v>
      </c>
      <c r="AA125" s="207" t="s">
        <v>9</v>
      </c>
      <c r="AB125" s="207" t="s">
        <v>4</v>
      </c>
      <c r="AC125" s="207" t="s">
        <v>7</v>
      </c>
      <c r="AD125" s="207" t="s">
        <v>12</v>
      </c>
      <c r="AE125" s="207" t="s">
        <v>5</v>
      </c>
    </row>
    <row r="126" spans="1:31" x14ac:dyDescent="0.2">
      <c r="A126" s="207" t="s">
        <v>79</v>
      </c>
      <c r="B126" s="534">
        <v>-211.23533</v>
      </c>
      <c r="C126" s="534">
        <v>-294.18981000000002</v>
      </c>
      <c r="D126" s="534">
        <v>-269.36786999999998</v>
      </c>
      <c r="E126" s="534">
        <v>-271.57742999999999</v>
      </c>
      <c r="F126" s="534">
        <v>-268.44860999999997</v>
      </c>
      <c r="G126" s="535">
        <v>-297.8646</v>
      </c>
      <c r="H126" s="534">
        <v>-319.15823</v>
      </c>
      <c r="I126" s="534">
        <v>-315.06438000000003</v>
      </c>
      <c r="J126" s="534">
        <v>-330.15652</v>
      </c>
      <c r="K126" s="534">
        <v>-340.85448000000002</v>
      </c>
      <c r="L126" s="534">
        <v>-306.29210999999998</v>
      </c>
      <c r="M126" s="534">
        <v>-331.45668999999998</v>
      </c>
      <c r="N126" s="534">
        <v>-316.43916999999999</v>
      </c>
      <c r="O126" s="534">
        <v>-289.71436999999997</v>
      </c>
      <c r="P126" s="534">
        <v>-319.03116999999997</v>
      </c>
      <c r="Q126" s="536">
        <v>-310.83600000000001</v>
      </c>
      <c r="R126" s="534">
        <v>-328.72424000000001</v>
      </c>
      <c r="S126" s="534">
        <v>-279.69062000000002</v>
      </c>
      <c r="T126" s="534">
        <v>-321.36649</v>
      </c>
      <c r="U126" s="534">
        <v>-328.78820999999999</v>
      </c>
      <c r="V126" s="534">
        <v>-315.20578999999998</v>
      </c>
      <c r="W126" s="534">
        <v>-312.59528999999998</v>
      </c>
      <c r="X126" s="535">
        <v>-319.40039999999999</v>
      </c>
      <c r="Y126" s="534">
        <v>-322.17750999999998</v>
      </c>
      <c r="Z126" s="534">
        <v>-302.82123999999999</v>
      </c>
      <c r="AA126" s="534">
        <v>-298.03309000000002</v>
      </c>
      <c r="AB126" s="534">
        <v>-296.63551999999999</v>
      </c>
      <c r="AC126" s="534">
        <v>-255.98124999999999</v>
      </c>
      <c r="AD126" s="535">
        <v>-262.00380000000001</v>
      </c>
      <c r="AE126" s="534">
        <v>-249.06707</v>
      </c>
    </row>
    <row r="127" spans="1:31" x14ac:dyDescent="0.2">
      <c r="A127" s="207" t="s">
        <v>294</v>
      </c>
      <c r="B127" s="534">
        <v>-183.94848999999999</v>
      </c>
      <c r="C127" s="534">
        <v>-267.68601000000001</v>
      </c>
      <c r="D127" s="534">
        <v>-243.91953000000001</v>
      </c>
      <c r="E127" s="534">
        <v>-246.85677999999999</v>
      </c>
      <c r="F127" s="534">
        <v>-244.24038999999999</v>
      </c>
      <c r="G127" s="534">
        <v>-273.92324000000002</v>
      </c>
      <c r="H127" s="534">
        <v>-296.20245999999997</v>
      </c>
      <c r="I127" s="534">
        <v>-292.81792000000002</v>
      </c>
      <c r="J127" s="534">
        <v>-308.72604999999999</v>
      </c>
      <c r="K127" s="534">
        <v>-319.13335000000001</v>
      </c>
      <c r="L127" s="534">
        <v>-285.00932999999998</v>
      </c>
      <c r="M127" s="534">
        <v>-311.00628</v>
      </c>
      <c r="N127" s="534">
        <v>-297.02404000000001</v>
      </c>
      <c r="O127" s="534">
        <v>-270.71206999999998</v>
      </c>
      <c r="P127" s="534">
        <v>-300.94576999999998</v>
      </c>
      <c r="Q127" s="535">
        <v>-293.23169999999999</v>
      </c>
      <c r="R127" s="534">
        <v>-311.72678000000002</v>
      </c>
      <c r="S127" s="534">
        <v>-262.98903999999999</v>
      </c>
      <c r="T127" s="534">
        <v>-305.40665999999999</v>
      </c>
      <c r="U127" s="534">
        <v>-313.07092999999998</v>
      </c>
      <c r="V127" s="534">
        <v>-299.71947</v>
      </c>
      <c r="W127" s="534">
        <v>-297.62446999999997</v>
      </c>
      <c r="X127" s="535">
        <v>-304.38679999999999</v>
      </c>
      <c r="Y127" s="534">
        <v>-307.06551000000002</v>
      </c>
      <c r="Z127" s="534">
        <v>-288.16464000000002</v>
      </c>
      <c r="AA127" s="534">
        <v>-283.02172000000002</v>
      </c>
      <c r="AB127" s="534">
        <v>-282.02677999999997</v>
      </c>
      <c r="AC127" s="534">
        <v>-241.73087000000001</v>
      </c>
      <c r="AD127" s="534">
        <v>-247.24307999999999</v>
      </c>
      <c r="AE127" s="535">
        <v>-233.94890000000001</v>
      </c>
    </row>
    <row r="128" spans="1:31" x14ac:dyDescent="0.2">
      <c r="A128" s="207" t="s">
        <v>81</v>
      </c>
      <c r="B128" s="534">
        <v>-193.19467</v>
      </c>
      <c r="C128" s="535">
        <v>-276.93810000000002</v>
      </c>
      <c r="D128" s="534">
        <v>-253.15451999999999</v>
      </c>
      <c r="E128" s="534">
        <v>-256.10527000000002</v>
      </c>
      <c r="F128" s="534">
        <v>-253.45563999999999</v>
      </c>
      <c r="G128" s="534">
        <v>-283.13429000000002</v>
      </c>
      <c r="H128" s="534">
        <v>-305.41323</v>
      </c>
      <c r="I128" s="534">
        <v>-302.02976000000001</v>
      </c>
      <c r="J128" s="534">
        <v>-317.94261999999998</v>
      </c>
      <c r="K128" s="534">
        <v>-328.36277000000001</v>
      </c>
      <c r="L128" s="534">
        <v>-294.25483000000003</v>
      </c>
      <c r="M128" s="534">
        <v>-320.26584000000003</v>
      </c>
      <c r="N128" s="534">
        <v>-306.30443000000002</v>
      </c>
      <c r="O128" s="534">
        <v>-279.99097999999998</v>
      </c>
      <c r="P128" s="534">
        <v>-310.23764999999997</v>
      </c>
      <c r="Q128" s="534">
        <v>-302.53618</v>
      </c>
      <c r="R128" s="534">
        <v>-321.11124999999998</v>
      </c>
      <c r="S128" s="534">
        <v>-272.65722</v>
      </c>
      <c r="T128" s="534">
        <v>-314.96208999999999</v>
      </c>
      <c r="U128" s="534">
        <v>-322.60248000000001</v>
      </c>
      <c r="V128" s="534">
        <v>-309.22660999999999</v>
      </c>
      <c r="W128" s="534">
        <v>-307.10919000000001</v>
      </c>
      <c r="X128" s="534">
        <v>-313.86854</v>
      </c>
      <c r="Y128" s="536">
        <v>-316.53300000000002</v>
      </c>
      <c r="Z128" s="534">
        <v>-297.49507999999997</v>
      </c>
      <c r="AA128" s="534">
        <v>-292.34611000000001</v>
      </c>
      <c r="AB128" s="534">
        <v>-291.30509000000001</v>
      </c>
      <c r="AC128" s="534">
        <v>-250.96761000000001</v>
      </c>
      <c r="AD128" s="534">
        <v>-256.44814000000002</v>
      </c>
      <c r="AE128" s="534">
        <v>-243.12092000000001</v>
      </c>
    </row>
    <row r="129" spans="1:31" x14ac:dyDescent="0.2">
      <c r="A129" s="207" t="s">
        <v>8</v>
      </c>
      <c r="B129" s="534">
        <v>-3.4027500000000002</v>
      </c>
      <c r="C129" s="534">
        <v>-2.9368699999999999</v>
      </c>
      <c r="D129" s="534">
        <v>-2.7576299999999998</v>
      </c>
      <c r="E129" s="534">
        <v>-2.7725300000000002</v>
      </c>
      <c r="F129" s="534">
        <v>-2.51912</v>
      </c>
      <c r="G129" s="535">
        <v>-2.7538999999999998</v>
      </c>
      <c r="H129" s="534">
        <v>-2.7113900000000002</v>
      </c>
      <c r="I129" s="534">
        <v>-2.4939900000000002</v>
      </c>
      <c r="J129" s="534">
        <v>-3.0485099999999998</v>
      </c>
      <c r="K129" s="534">
        <v>-2.2892700000000001</v>
      </c>
      <c r="L129" s="534">
        <v>-1.9234500000000001</v>
      </c>
      <c r="M129" s="534">
        <v>-1.8700300000000001</v>
      </c>
      <c r="N129" s="534">
        <v>-2.3283200000000002</v>
      </c>
      <c r="O129" s="534">
        <v>-2.2855500000000002</v>
      </c>
      <c r="P129" s="534">
        <v>-2.1976399999999998</v>
      </c>
      <c r="Q129" s="534">
        <v>-2.1854100000000001</v>
      </c>
      <c r="R129" s="534">
        <v>-2.1744300000000001</v>
      </c>
      <c r="S129" s="534">
        <v>-1.96957</v>
      </c>
      <c r="T129" s="534">
        <v>-1.71878</v>
      </c>
      <c r="U129" s="534">
        <v>-1.74146</v>
      </c>
      <c r="V129" s="534">
        <v>-1.16368</v>
      </c>
      <c r="W129" s="534">
        <v>-0.97924</v>
      </c>
      <c r="X129" s="534">
        <v>-1.06128</v>
      </c>
      <c r="Y129" s="534">
        <v>-1.7784500000000001</v>
      </c>
      <c r="Z129" s="534">
        <v>-1.75824</v>
      </c>
      <c r="AA129" s="535">
        <v>-1.8089</v>
      </c>
      <c r="AB129" s="534">
        <v>-1.4821599999999999</v>
      </c>
      <c r="AC129" s="534">
        <v>-1.4038900000000001</v>
      </c>
      <c r="AD129" s="534">
        <v>-1.11392</v>
      </c>
      <c r="AE129" s="534">
        <v>-1.0999300000000001</v>
      </c>
    </row>
    <row r="130" spans="1:31" x14ac:dyDescent="0.2">
      <c r="A130" s="207" t="s">
        <v>82</v>
      </c>
      <c r="B130" s="534">
        <v>-19.128419999999998</v>
      </c>
      <c r="C130" s="534">
        <v>-19.108840000000001</v>
      </c>
      <c r="D130" s="535">
        <v>-18.512599999999999</v>
      </c>
      <c r="E130" s="534">
        <v>-18.666989999999998</v>
      </c>
      <c r="F130" s="534">
        <v>-18.676480000000002</v>
      </c>
      <c r="G130" s="535">
        <v>-18.656300000000002</v>
      </c>
      <c r="H130" s="534">
        <v>-18.259070000000001</v>
      </c>
      <c r="I130" s="534">
        <v>-18.283840000000001</v>
      </c>
      <c r="J130" s="534">
        <v>-17.971550000000001</v>
      </c>
      <c r="K130" s="534">
        <v>-17.518560000000001</v>
      </c>
      <c r="L130" s="534">
        <v>-17.807510000000001</v>
      </c>
      <c r="M130" s="534">
        <v>-14.25914</v>
      </c>
      <c r="N130" s="534">
        <v>-14.604229999999999</v>
      </c>
      <c r="O130" s="534">
        <v>-14.225630000000001</v>
      </c>
      <c r="P130" s="534">
        <v>-14.99292</v>
      </c>
      <c r="Q130" s="534">
        <v>-16.320260000000001</v>
      </c>
      <c r="R130" s="534">
        <v>-13.813789999999999</v>
      </c>
      <c r="S130" s="534">
        <v>-14.76876</v>
      </c>
      <c r="T130" s="534">
        <v>-13.142329999999999</v>
      </c>
      <c r="U130" s="534">
        <v>-13.26196</v>
      </c>
      <c r="V130" s="534">
        <v>-12.66874</v>
      </c>
      <c r="W130" s="534">
        <v>-9.9785599999999999</v>
      </c>
      <c r="X130" s="534">
        <v>-9.5150900000000007</v>
      </c>
      <c r="Y130" s="535">
        <v>-8.4446999999999992</v>
      </c>
      <c r="Z130" s="534">
        <v>-9.7424800000000005</v>
      </c>
      <c r="AA130" s="534">
        <v>-9.3237699999999997</v>
      </c>
      <c r="AB130" s="535">
        <v>-9.2283000000000008</v>
      </c>
      <c r="AC130" s="534">
        <v>-9.3044899999999995</v>
      </c>
      <c r="AD130" s="534">
        <v>-9.5833100000000009</v>
      </c>
      <c r="AE130" s="534">
        <v>-9.5620100000000008</v>
      </c>
    </row>
    <row r="131" spans="1:31" x14ac:dyDescent="0.2">
      <c r="A131" s="207" t="s">
        <v>83</v>
      </c>
      <c r="B131" s="534">
        <v>-6.9607700000000001</v>
      </c>
      <c r="C131" s="534">
        <v>-9.7356599999999993</v>
      </c>
      <c r="D131" s="534">
        <v>-10.309760000000001</v>
      </c>
      <c r="E131" s="535">
        <v>-10.334199999999999</v>
      </c>
      <c r="F131" s="534">
        <v>-8.1850799999999992</v>
      </c>
      <c r="G131" s="534">
        <v>-8.5568100000000005</v>
      </c>
      <c r="H131" s="534">
        <v>-8.5985600000000009</v>
      </c>
      <c r="I131" s="534">
        <v>-7.5254200000000004</v>
      </c>
      <c r="J131" s="534">
        <v>-7.6327100000000003</v>
      </c>
      <c r="K131" s="534">
        <v>-7.8922699999999999</v>
      </c>
      <c r="L131" s="534">
        <v>-8.7575699999999994</v>
      </c>
      <c r="M131" s="534">
        <v>-9.0207499999999996</v>
      </c>
      <c r="N131" s="534">
        <v>-8.7199299999999997</v>
      </c>
      <c r="O131" s="534">
        <v>-7.5152299999999999</v>
      </c>
      <c r="P131" s="535">
        <v>-7.7191000000000001</v>
      </c>
      <c r="Q131" s="534">
        <v>-8.0893800000000002</v>
      </c>
      <c r="R131" s="535">
        <v>-6.0500999999999996</v>
      </c>
      <c r="S131" s="534">
        <v>-4.5568299999999997</v>
      </c>
      <c r="T131" s="534">
        <v>-7.4588700000000001</v>
      </c>
      <c r="U131" s="534">
        <v>-8.2124299999999995</v>
      </c>
      <c r="V131" s="534">
        <v>-7.4098600000000001</v>
      </c>
      <c r="W131" s="534">
        <v>-8.5907400000000003</v>
      </c>
      <c r="X131" s="534">
        <v>-8.8776100000000007</v>
      </c>
      <c r="Y131" s="534">
        <v>-8.1769599999999993</v>
      </c>
      <c r="Z131" s="534">
        <v>-8.0746500000000001</v>
      </c>
      <c r="AA131" s="535">
        <v>-7.3429000000000002</v>
      </c>
      <c r="AB131" s="534">
        <v>-6.1639299999999997</v>
      </c>
      <c r="AC131" s="534">
        <v>-3.8790499999999999</v>
      </c>
      <c r="AD131" s="534">
        <v>4.1188200000000004</v>
      </c>
      <c r="AE131" s="534">
        <v>13.56452</v>
      </c>
    </row>
    <row r="132" spans="1:31" x14ac:dyDescent="0.2">
      <c r="A132" s="207" t="s">
        <v>16</v>
      </c>
      <c r="B132" s="534">
        <v>6.5083599999999997</v>
      </c>
      <c r="C132" s="534">
        <v>5.4273699999999998</v>
      </c>
      <c r="D132" s="534">
        <v>6.4229599999999998</v>
      </c>
      <c r="E132" s="534">
        <v>5.2720500000000001</v>
      </c>
      <c r="F132" s="534">
        <v>4.64642</v>
      </c>
      <c r="G132" s="534">
        <v>4.6942500000000003</v>
      </c>
      <c r="H132" s="534">
        <v>4.0665800000000001</v>
      </c>
      <c r="I132" s="534">
        <v>4.4245299999999999</v>
      </c>
      <c r="J132" s="534">
        <v>4.2150299999999996</v>
      </c>
      <c r="K132" s="534">
        <v>4.3564499999999997</v>
      </c>
      <c r="L132" s="534">
        <v>4.58148</v>
      </c>
      <c r="M132" s="534">
        <v>3.6934200000000001</v>
      </c>
      <c r="N132" s="534">
        <v>4.7184699999999999</v>
      </c>
      <c r="O132" s="534">
        <v>4.5582799999999999</v>
      </c>
      <c r="P132" s="534">
        <v>4.3209600000000004</v>
      </c>
      <c r="Q132" s="534">
        <v>4.3507800000000003</v>
      </c>
      <c r="R132" s="534">
        <v>4.7864100000000001</v>
      </c>
      <c r="S132" s="534">
        <v>5.1986299999999996</v>
      </c>
      <c r="T132" s="534">
        <v>3.77197</v>
      </c>
      <c r="U132" s="534">
        <v>2.8976299999999999</v>
      </c>
      <c r="V132" s="534">
        <v>2.0262500000000001</v>
      </c>
      <c r="W132" s="534">
        <v>1.7478199999999999</v>
      </c>
      <c r="X132" s="534">
        <v>1.04034</v>
      </c>
      <c r="Y132" s="534">
        <v>0.77837000000000001</v>
      </c>
      <c r="Z132" s="534">
        <v>1.49682</v>
      </c>
      <c r="AA132" s="534">
        <v>0.62192999999999998</v>
      </c>
      <c r="AB132" s="534">
        <v>1.7280500000000001</v>
      </c>
      <c r="AC132" s="535">
        <v>1.6580999999999999</v>
      </c>
      <c r="AD132" s="534">
        <v>3.4738600000000002</v>
      </c>
      <c r="AE132" s="534">
        <v>2.4119299999999999</v>
      </c>
    </row>
    <row r="133" spans="1:31" x14ac:dyDescent="0.2">
      <c r="A133" s="207" t="s">
        <v>84</v>
      </c>
      <c r="B133" s="534">
        <v>24.861640000000001</v>
      </c>
      <c r="C133" s="535">
        <v>-26.857500000000002</v>
      </c>
      <c r="D133" s="534">
        <v>-33.587440000000001</v>
      </c>
      <c r="E133" s="534">
        <v>-33.175660000000001</v>
      </c>
      <c r="F133" s="534">
        <v>-25.985250000000001</v>
      </c>
      <c r="G133" s="534">
        <v>-33.719360000000002</v>
      </c>
      <c r="H133" s="534">
        <v>-28.079139999999999</v>
      </c>
      <c r="I133" s="534">
        <v>-28.391269999999999</v>
      </c>
      <c r="J133" s="534">
        <v>-29.29383</v>
      </c>
      <c r="K133" s="534">
        <v>-31.01942</v>
      </c>
      <c r="L133" s="534">
        <v>-20.555789999999998</v>
      </c>
      <c r="M133" s="534">
        <v>-23.87397</v>
      </c>
      <c r="N133" s="534">
        <v>3.6447500000000002</v>
      </c>
      <c r="O133" s="534">
        <v>3.28199</v>
      </c>
      <c r="P133" s="534">
        <v>1.31955</v>
      </c>
      <c r="Q133" s="534">
        <v>-1.443E-2</v>
      </c>
      <c r="R133" s="534">
        <v>-2.9538099999999998</v>
      </c>
      <c r="S133" s="534">
        <v>0.74614999999999998</v>
      </c>
      <c r="T133" s="534">
        <v>-10.10807</v>
      </c>
      <c r="U133" s="535">
        <v>-17.2881</v>
      </c>
      <c r="V133" s="534">
        <v>-9.7973099999999995</v>
      </c>
      <c r="W133" s="534">
        <v>-8.9163099999999993</v>
      </c>
      <c r="X133" s="534">
        <v>-17.774619999999999</v>
      </c>
      <c r="Y133" s="534">
        <v>-17.49727</v>
      </c>
      <c r="Z133" s="534">
        <v>-21.029260000000001</v>
      </c>
      <c r="AA133" s="534">
        <v>-19.315860000000001</v>
      </c>
      <c r="AB133" s="534">
        <v>-20.067789999999999</v>
      </c>
      <c r="AC133" s="534">
        <v>-20.539449999999999</v>
      </c>
      <c r="AD133" s="534">
        <v>-18.285889999999998</v>
      </c>
      <c r="AE133" s="534">
        <v>-16.463950000000001</v>
      </c>
    </row>
    <row r="134" spans="1:31" x14ac:dyDescent="0.2">
      <c r="A134" s="207" t="s">
        <v>17</v>
      </c>
      <c r="B134" s="534">
        <v>-2.95974</v>
      </c>
      <c r="C134" s="534">
        <v>-2.81128</v>
      </c>
      <c r="D134" s="534">
        <v>-1.78731</v>
      </c>
      <c r="E134" s="534">
        <v>-2.91642</v>
      </c>
      <c r="F134" s="534">
        <v>-2.3116400000000001</v>
      </c>
      <c r="G134" s="534">
        <v>-2.4994800000000001</v>
      </c>
      <c r="H134" s="535">
        <v>-2.8296000000000001</v>
      </c>
      <c r="I134" s="534">
        <v>-2.9253800000000001</v>
      </c>
      <c r="J134" s="534">
        <v>-3.38287</v>
      </c>
      <c r="K134" s="534">
        <v>-2.9439299999999999</v>
      </c>
      <c r="L134" s="534">
        <v>-3.78485</v>
      </c>
      <c r="M134" s="534">
        <v>-3.9985300000000001</v>
      </c>
      <c r="N134" s="534">
        <v>-3.69198</v>
      </c>
      <c r="O134" s="534">
        <v>-4.93743</v>
      </c>
      <c r="P134" s="534">
        <v>-3.9031199999999999</v>
      </c>
      <c r="Q134" s="534">
        <v>-1.1600900000000001</v>
      </c>
      <c r="R134" s="534">
        <v>-2.2028699999999999</v>
      </c>
      <c r="S134" s="534">
        <v>-2.36402</v>
      </c>
      <c r="T134" s="534">
        <v>-3.7713299999999998</v>
      </c>
      <c r="U134" s="534">
        <v>-3.4042300000000001</v>
      </c>
      <c r="V134" s="535">
        <v>-4.4431000000000003</v>
      </c>
      <c r="W134" s="534">
        <v>-4.7419900000000004</v>
      </c>
      <c r="X134" s="534">
        <v>-4.0541099999999997</v>
      </c>
      <c r="Y134" s="535">
        <v>-3.5703</v>
      </c>
      <c r="Z134" s="534">
        <v>-1.75301</v>
      </c>
      <c r="AA134" s="534">
        <v>-2.6259700000000001</v>
      </c>
      <c r="AB134" s="534">
        <v>-2.85819</v>
      </c>
      <c r="AC134" s="535">
        <v>-1.9461999999999999</v>
      </c>
      <c r="AD134" s="534">
        <v>-0.57237000000000005</v>
      </c>
      <c r="AE134" s="534">
        <v>-0.71560999999999997</v>
      </c>
    </row>
    <row r="135" spans="1:31" x14ac:dyDescent="0.2">
      <c r="A135" s="207" t="s">
        <v>25</v>
      </c>
      <c r="B135" s="534">
        <v>5.1310799999999999</v>
      </c>
      <c r="C135" s="534">
        <v>4.9748799999999997</v>
      </c>
      <c r="D135" s="534">
        <v>4.69015</v>
      </c>
      <c r="E135" s="534">
        <v>4.6026499999999997</v>
      </c>
      <c r="F135" s="534">
        <v>4.7087899999999996</v>
      </c>
      <c r="G135" s="534">
        <v>5.6905299999999999</v>
      </c>
      <c r="H135" s="534">
        <v>5.2912499999999998</v>
      </c>
      <c r="I135" s="534">
        <v>4.5974700000000004</v>
      </c>
      <c r="J135" s="534">
        <v>4.3700599999999996</v>
      </c>
      <c r="K135" s="534">
        <v>4.4866700000000002</v>
      </c>
      <c r="L135" s="534">
        <v>5.8846699999999998</v>
      </c>
      <c r="M135" s="536">
        <v>7.1959999999999997</v>
      </c>
      <c r="N135" s="534">
        <v>6.8348399999999998</v>
      </c>
      <c r="O135" s="534">
        <v>7.1332700000000004</v>
      </c>
      <c r="P135" s="534">
        <v>5.4706700000000001</v>
      </c>
      <c r="Q135" s="534">
        <v>5.9841800000000003</v>
      </c>
      <c r="R135" s="534">
        <v>6.4105100000000004</v>
      </c>
      <c r="S135" s="534">
        <v>5.6229500000000003</v>
      </c>
      <c r="T135" s="534">
        <v>4.84551</v>
      </c>
      <c r="U135" s="534">
        <v>4.5705900000000002</v>
      </c>
      <c r="V135" s="534">
        <v>6.2424400000000002</v>
      </c>
      <c r="W135" s="534">
        <v>5.4854599999999998</v>
      </c>
      <c r="X135" s="534">
        <v>4.4528600000000003</v>
      </c>
      <c r="Y135" s="534">
        <v>4.5740499999999997</v>
      </c>
      <c r="Z135" s="534">
        <v>5.9367799999999997</v>
      </c>
      <c r="AA135" s="534">
        <v>5.5782800000000003</v>
      </c>
      <c r="AB135" s="534">
        <v>4.9840299999999997</v>
      </c>
      <c r="AC135" s="534">
        <v>6.4856800000000003</v>
      </c>
      <c r="AD135" s="534">
        <v>4.7860300000000002</v>
      </c>
      <c r="AE135" s="534">
        <v>4.4426199999999998</v>
      </c>
    </row>
    <row r="136" spans="1:31" x14ac:dyDescent="0.2">
      <c r="A136" s="207" t="s">
        <v>22</v>
      </c>
      <c r="B136" s="534">
        <v>-2.10791</v>
      </c>
      <c r="C136" s="535">
        <v>-2.3050999999999999</v>
      </c>
      <c r="D136" s="534">
        <v>-2.3887700000000001</v>
      </c>
      <c r="E136" s="534">
        <v>-2.84877</v>
      </c>
      <c r="F136" s="534">
        <v>-2.5865200000000002</v>
      </c>
      <c r="G136" s="534">
        <v>-2.8723700000000001</v>
      </c>
      <c r="H136" s="534">
        <v>-2.2950699999999999</v>
      </c>
      <c r="I136" s="534">
        <v>-1.9462900000000001</v>
      </c>
      <c r="J136" s="534">
        <v>-1.7582899999999999</v>
      </c>
      <c r="K136" s="534">
        <v>-2.53891</v>
      </c>
      <c r="L136" s="534">
        <v>-1.9413499999999999</v>
      </c>
      <c r="M136" s="534">
        <v>-2.4121100000000002</v>
      </c>
      <c r="N136" s="534">
        <v>-2.77189</v>
      </c>
      <c r="O136" s="534">
        <v>-2.50441</v>
      </c>
      <c r="P136" s="534">
        <v>-2.4611200000000002</v>
      </c>
      <c r="Q136" s="534">
        <v>-3.2829100000000002</v>
      </c>
      <c r="R136" s="534">
        <v>-3.30098</v>
      </c>
      <c r="S136" s="535">
        <v>-1.4634</v>
      </c>
      <c r="T136" s="534">
        <v>-2.9553699999999998</v>
      </c>
      <c r="U136" s="534">
        <v>-3.0368300000000001</v>
      </c>
      <c r="V136" s="534">
        <v>-3.0430799999999998</v>
      </c>
      <c r="W136" s="534">
        <v>-3.1312500000000001</v>
      </c>
      <c r="X136" s="534">
        <v>-3.0861200000000002</v>
      </c>
      <c r="Y136" s="534">
        <v>-1.58216</v>
      </c>
      <c r="Z136" s="534">
        <v>-0.12578</v>
      </c>
      <c r="AA136" s="534">
        <v>-3.7191900000000002</v>
      </c>
      <c r="AB136" s="534">
        <v>-3.4732599999999998</v>
      </c>
      <c r="AC136" s="534">
        <v>-3.24844</v>
      </c>
      <c r="AD136" s="534">
        <v>-4.0919600000000003</v>
      </c>
      <c r="AE136" s="534">
        <v>-3.48088</v>
      </c>
    </row>
    <row r="137" spans="1:31" x14ac:dyDescent="0.2">
      <c r="A137" s="207" t="s">
        <v>41</v>
      </c>
      <c r="B137" s="534">
        <v>-35.99689</v>
      </c>
      <c r="C137" s="534">
        <v>-35.196089999999998</v>
      </c>
      <c r="D137" s="534">
        <v>-34.480789999999999</v>
      </c>
      <c r="E137" s="534">
        <v>-34.714750000000002</v>
      </c>
      <c r="F137" s="534">
        <v>-32.771079999999998</v>
      </c>
      <c r="G137" s="534">
        <v>-34.611409999999999</v>
      </c>
      <c r="H137" s="534">
        <v>-35.188879999999997</v>
      </c>
      <c r="I137" s="534">
        <v>-34.676340000000003</v>
      </c>
      <c r="J137" s="534">
        <v>-35.217109999999998</v>
      </c>
      <c r="K137" s="534">
        <v>-38.297249999999998</v>
      </c>
      <c r="L137" s="534">
        <v>-39.55641</v>
      </c>
      <c r="M137" s="534">
        <v>-40.611359999999998</v>
      </c>
      <c r="N137" s="534">
        <v>-39.100569999999998</v>
      </c>
      <c r="O137" s="534">
        <v>-38.533639999999998</v>
      </c>
      <c r="P137" s="534">
        <v>-38.658709999999999</v>
      </c>
      <c r="Q137" s="534">
        <v>-38.38111</v>
      </c>
      <c r="R137" s="535">
        <v>-40.396900000000002</v>
      </c>
      <c r="S137" s="534">
        <v>-38.142429999999997</v>
      </c>
      <c r="T137" s="534">
        <v>-37.798160000000003</v>
      </c>
      <c r="U137" s="534">
        <v>-35.253230000000002</v>
      </c>
      <c r="V137" s="534">
        <v>-37.472540000000002</v>
      </c>
      <c r="W137" s="534">
        <v>-37.419089999999997</v>
      </c>
      <c r="X137" s="534">
        <v>-35.440539999999999</v>
      </c>
      <c r="Y137" s="534">
        <v>-34.340029999999999</v>
      </c>
      <c r="Z137" s="534">
        <v>-36.30697</v>
      </c>
      <c r="AA137" s="534">
        <v>-38.74635</v>
      </c>
      <c r="AB137" s="534">
        <v>-38.604909999999997</v>
      </c>
      <c r="AC137" s="535">
        <v>-38.8337</v>
      </c>
      <c r="AD137" s="534">
        <v>-38.882330000000003</v>
      </c>
      <c r="AE137" s="534">
        <v>-37.576920000000001</v>
      </c>
    </row>
    <row r="138" spans="1:31" x14ac:dyDescent="0.2">
      <c r="A138" s="207" t="s">
        <v>19</v>
      </c>
      <c r="B138" s="534">
        <v>-21.917490000000001</v>
      </c>
      <c r="C138" s="535">
        <v>-22.037500000000001</v>
      </c>
      <c r="D138" s="534">
        <v>-19.82281</v>
      </c>
      <c r="E138" s="534">
        <v>-22.784310000000001</v>
      </c>
      <c r="F138" s="534">
        <v>-20.348379999999999</v>
      </c>
      <c r="G138" s="534">
        <v>-22.723140000000001</v>
      </c>
      <c r="H138" s="534">
        <v>-29.072510000000001</v>
      </c>
      <c r="I138" s="534">
        <v>-29.31174</v>
      </c>
      <c r="J138" s="536">
        <v>-31.225999999999999</v>
      </c>
      <c r="K138" s="534">
        <v>-34.378889999999998</v>
      </c>
      <c r="L138" s="534">
        <v>-17.489920000000001</v>
      </c>
      <c r="M138" s="534">
        <v>-29.273219999999998</v>
      </c>
      <c r="N138" s="534">
        <v>-38.03622</v>
      </c>
      <c r="O138" s="534">
        <v>-40.868940000000002</v>
      </c>
      <c r="P138" s="534">
        <v>-44.063180000000003</v>
      </c>
      <c r="Q138" s="535">
        <v>-44.6995</v>
      </c>
      <c r="R138" s="535">
        <v>-46.357100000000003</v>
      </c>
      <c r="S138" s="534">
        <v>-45.740389999999998</v>
      </c>
      <c r="T138" s="534">
        <v>-45.651310000000002</v>
      </c>
      <c r="U138" s="534">
        <v>-35.143920000000001</v>
      </c>
      <c r="V138" s="534">
        <v>-35.883659999999999</v>
      </c>
      <c r="W138" s="535">
        <v>-35.634900000000002</v>
      </c>
      <c r="X138" s="534">
        <v>-37.788429999999998</v>
      </c>
      <c r="Y138" s="534">
        <v>-41.054160000000003</v>
      </c>
      <c r="Z138" s="534">
        <v>-34.90354</v>
      </c>
      <c r="AA138" s="534">
        <v>-31.15014</v>
      </c>
      <c r="AB138" s="534">
        <v>-33.827289999999998</v>
      </c>
      <c r="AC138" s="534">
        <v>-32.197229999999998</v>
      </c>
      <c r="AD138" s="534">
        <v>-30.733339999999998</v>
      </c>
      <c r="AE138" s="534">
        <v>-30.738510000000002</v>
      </c>
    </row>
    <row r="139" spans="1:31" x14ac:dyDescent="0.2">
      <c r="A139" s="207" t="s">
        <v>85</v>
      </c>
      <c r="B139" s="534">
        <v>-6.4476899999999997</v>
      </c>
      <c r="C139" s="534">
        <v>-7.7046700000000001</v>
      </c>
      <c r="D139" s="534">
        <v>-7.8260899999999998</v>
      </c>
      <c r="E139" s="534">
        <v>-8.0837599999999998</v>
      </c>
      <c r="F139" s="534">
        <v>-8.3738399999999995</v>
      </c>
      <c r="G139" s="534">
        <v>-8.9413800000000005</v>
      </c>
      <c r="H139" s="534">
        <v>-8.5916899999999998</v>
      </c>
      <c r="I139" s="534">
        <v>-8.0677500000000002</v>
      </c>
      <c r="J139" s="534">
        <v>-7.7916100000000004</v>
      </c>
      <c r="K139" s="535">
        <v>-8.4940999999999995</v>
      </c>
      <c r="L139" s="534">
        <v>-6.8841900000000003</v>
      </c>
      <c r="M139" s="534">
        <v>-7.7866600000000004</v>
      </c>
      <c r="N139" s="534">
        <v>-8.0935299999999994</v>
      </c>
      <c r="O139" s="534">
        <v>-7.2631199999999998</v>
      </c>
      <c r="P139" s="534">
        <v>-7.5769599999999997</v>
      </c>
      <c r="Q139" s="534">
        <v>-7.8065199999999999</v>
      </c>
      <c r="R139" s="534">
        <v>-7.60595</v>
      </c>
      <c r="S139" s="534">
        <v>-6.7967899999999997</v>
      </c>
      <c r="T139" s="534">
        <v>-7.1873899999999997</v>
      </c>
      <c r="U139" s="534">
        <v>-7.1430899999999999</v>
      </c>
      <c r="V139" s="534">
        <v>-6.9628199999999998</v>
      </c>
      <c r="W139" s="534">
        <v>-5.7629200000000003</v>
      </c>
      <c r="X139" s="534">
        <v>-5.3246599999999997</v>
      </c>
      <c r="Y139" s="534">
        <v>-6.1087699999999998</v>
      </c>
      <c r="Z139" s="534">
        <v>-6.1706799999999999</v>
      </c>
      <c r="AA139" s="534">
        <v>-5.4449199999999998</v>
      </c>
      <c r="AB139" s="534">
        <v>-5.5225200000000001</v>
      </c>
      <c r="AC139" s="534">
        <v>-4.7619400000000001</v>
      </c>
      <c r="AD139" s="534">
        <v>-5.3939599999999999</v>
      </c>
      <c r="AE139" s="534">
        <v>-5.5567799999999998</v>
      </c>
    </row>
    <row r="140" spans="1:31" x14ac:dyDescent="0.2">
      <c r="A140" s="207" t="s">
        <v>27</v>
      </c>
      <c r="B140" s="534">
        <v>-3.4910899999999998</v>
      </c>
      <c r="C140" s="534">
        <v>-18.821619999999999</v>
      </c>
      <c r="D140" s="534">
        <v>-16.819369999999999</v>
      </c>
      <c r="E140" s="534">
        <v>-4.0055800000000001</v>
      </c>
      <c r="F140" s="534">
        <v>-16.96509</v>
      </c>
      <c r="G140" s="534">
        <v>-23.672830000000001</v>
      </c>
      <c r="H140" s="534">
        <v>-25.217140000000001</v>
      </c>
      <c r="I140" s="534">
        <v>-16.888359999999999</v>
      </c>
      <c r="J140" s="534">
        <v>-14.45186</v>
      </c>
      <c r="K140" s="534">
        <v>-23.660730000000001</v>
      </c>
      <c r="L140" s="534">
        <v>-20.91601</v>
      </c>
      <c r="M140" s="534">
        <v>-31.28124</v>
      </c>
      <c r="N140" s="535">
        <v>-35.629600000000003</v>
      </c>
      <c r="O140" s="534">
        <v>-27.681450000000002</v>
      </c>
      <c r="P140" s="534">
        <v>-34.003720000000001</v>
      </c>
      <c r="Q140" s="534">
        <v>-35.037269999999999</v>
      </c>
      <c r="R140" s="535">
        <v>-35.965200000000003</v>
      </c>
      <c r="S140" s="534">
        <v>-13.218970000000001</v>
      </c>
      <c r="T140" s="534">
        <v>-31.310449999999999</v>
      </c>
      <c r="U140" s="534">
        <v>-35.497459999999997</v>
      </c>
      <c r="V140" s="534">
        <v>-41.922559999999997</v>
      </c>
      <c r="W140" s="534">
        <v>-33.953319999999998</v>
      </c>
      <c r="X140" s="535">
        <v>-24.8996</v>
      </c>
      <c r="Y140" s="534">
        <v>-40.070250000000001</v>
      </c>
      <c r="Z140" s="535">
        <v>-41.029400000000003</v>
      </c>
      <c r="AA140" s="534">
        <v>-43.68233</v>
      </c>
      <c r="AB140" s="534">
        <v>-40.660939999999997</v>
      </c>
      <c r="AC140" s="534">
        <v>-20.33933</v>
      </c>
      <c r="AD140" s="534">
        <v>-36.002749999999999</v>
      </c>
      <c r="AE140" s="534">
        <v>-41.561219999999999</v>
      </c>
    </row>
    <row r="141" spans="1:31" x14ac:dyDescent="0.2">
      <c r="A141" s="207" t="s">
        <v>86</v>
      </c>
      <c r="B141" s="534">
        <v>-0.21897</v>
      </c>
      <c r="C141" s="534">
        <v>-0.21204000000000001</v>
      </c>
      <c r="D141" s="534">
        <v>-0.21837999999999999</v>
      </c>
      <c r="E141" s="534">
        <v>-0.23355999999999999</v>
      </c>
      <c r="F141" s="534">
        <v>-0.22281000000000001</v>
      </c>
      <c r="G141" s="534">
        <v>-0.23877000000000001</v>
      </c>
      <c r="H141" s="534">
        <v>-0.24443999999999999</v>
      </c>
      <c r="I141" s="534">
        <v>-0.22559000000000001</v>
      </c>
      <c r="J141" s="534">
        <v>-0.18167</v>
      </c>
      <c r="K141" s="534">
        <v>-0.28144999999999998</v>
      </c>
      <c r="L141" s="534">
        <v>-3.5020000000000003E-2</v>
      </c>
      <c r="M141" s="534">
        <v>-0.18676000000000001</v>
      </c>
      <c r="N141" s="534">
        <v>-0.27667000000000003</v>
      </c>
      <c r="O141" s="534">
        <v>-0.28499000000000002</v>
      </c>
      <c r="P141" s="534">
        <v>-0.28364</v>
      </c>
      <c r="Q141" s="534">
        <v>-0.30326999999999998</v>
      </c>
      <c r="R141" s="534">
        <v>-0.38173000000000001</v>
      </c>
      <c r="S141" s="534">
        <v>-0.23945</v>
      </c>
      <c r="T141" s="534">
        <v>-0.41775000000000001</v>
      </c>
      <c r="U141" s="534">
        <v>-0.42902000000000001</v>
      </c>
      <c r="V141" s="534">
        <v>-0.39811000000000002</v>
      </c>
      <c r="W141" s="534">
        <v>-0.43467</v>
      </c>
      <c r="X141" s="534">
        <v>-0.42137999999999998</v>
      </c>
      <c r="Y141" s="534">
        <v>-0.43978</v>
      </c>
      <c r="Z141" s="534">
        <v>-0.43567</v>
      </c>
      <c r="AA141" s="534">
        <v>-0.43189</v>
      </c>
      <c r="AB141" s="534">
        <v>-4.9779999999999998E-2</v>
      </c>
      <c r="AC141" s="534">
        <v>-0.41921999999999998</v>
      </c>
      <c r="AD141" s="534">
        <v>-0.39955000000000002</v>
      </c>
      <c r="AE141" s="534">
        <v>-0.38417000000000001</v>
      </c>
    </row>
    <row r="142" spans="1:31" x14ac:dyDescent="0.2">
      <c r="A142" s="207" t="s">
        <v>30</v>
      </c>
      <c r="B142" s="534">
        <v>-12.300829999999999</v>
      </c>
      <c r="C142" s="535">
        <v>-12.7178</v>
      </c>
      <c r="D142" s="534">
        <v>-13.079280000000001</v>
      </c>
      <c r="E142" s="534">
        <v>-12.98199</v>
      </c>
      <c r="F142" s="534">
        <v>-15.884539999999999</v>
      </c>
      <c r="G142" s="534">
        <v>-14.74597</v>
      </c>
      <c r="H142" s="534">
        <v>-14.90352</v>
      </c>
      <c r="I142" s="534">
        <v>-13.13913</v>
      </c>
      <c r="J142" s="534">
        <v>-12.192170000000001</v>
      </c>
      <c r="K142" s="534">
        <v>-8.5110299999999999</v>
      </c>
      <c r="L142" s="534">
        <v>-11.75407</v>
      </c>
      <c r="M142" s="534">
        <v>-12.222530000000001</v>
      </c>
      <c r="N142" s="534">
        <v>-10.495749999999999</v>
      </c>
      <c r="O142" s="534">
        <v>-10.093389999999999</v>
      </c>
      <c r="P142" s="534">
        <v>-6.3824800000000002</v>
      </c>
      <c r="Q142" s="534">
        <v>-5.8298699999999997</v>
      </c>
      <c r="R142" s="534">
        <v>-6.5881400000000001</v>
      </c>
      <c r="S142" s="534">
        <v>-6.1879400000000002</v>
      </c>
      <c r="T142" s="534">
        <v>-6.57538</v>
      </c>
      <c r="U142" s="534">
        <v>-3.6551499999999999</v>
      </c>
      <c r="V142" s="534">
        <v>-1.87856</v>
      </c>
      <c r="W142" s="534">
        <v>-2.2831800000000002</v>
      </c>
      <c r="X142" s="534">
        <v>-3.6456300000000001</v>
      </c>
      <c r="Y142" s="534">
        <v>-2.3769499999999999</v>
      </c>
      <c r="Z142" s="534">
        <v>1.4574800000000001</v>
      </c>
      <c r="AA142" s="534">
        <v>0.19045999999999999</v>
      </c>
      <c r="AB142" s="534">
        <v>-1.6481699999999999</v>
      </c>
      <c r="AC142" s="534">
        <v>-2.8317700000000001</v>
      </c>
      <c r="AD142" s="534">
        <v>-0.31530999999999998</v>
      </c>
      <c r="AE142" s="535">
        <v>-1.1529</v>
      </c>
    </row>
    <row r="143" spans="1:31" x14ac:dyDescent="0.2">
      <c r="A143" s="207" t="s">
        <v>31</v>
      </c>
      <c r="B143" s="534">
        <v>-5.4506699999999997</v>
      </c>
      <c r="C143" s="534">
        <v>-5.63253</v>
      </c>
      <c r="D143" s="534">
        <v>-5.3585500000000001</v>
      </c>
      <c r="E143" s="534">
        <v>-6.3264899999999997</v>
      </c>
      <c r="F143" s="534">
        <v>-5.8369099999999996</v>
      </c>
      <c r="G143" s="534">
        <v>-4.5441799999999999</v>
      </c>
      <c r="H143" s="534">
        <v>1.0003899999999999</v>
      </c>
      <c r="I143" s="534">
        <v>-0.22236</v>
      </c>
      <c r="J143" s="534">
        <v>-7.8194699999999999</v>
      </c>
      <c r="K143" s="534">
        <v>-7.1475600000000004</v>
      </c>
      <c r="L143" s="534">
        <v>-9.4327199999999998</v>
      </c>
      <c r="M143" s="534">
        <v>-7.2578100000000001</v>
      </c>
      <c r="N143" s="534">
        <v>-6.3071299999999999</v>
      </c>
      <c r="O143" s="534">
        <v>-5.5865499999999999</v>
      </c>
      <c r="P143" s="534">
        <v>-5.1406499999999999</v>
      </c>
      <c r="Q143" s="534">
        <v>-4.3633899999999999</v>
      </c>
      <c r="R143" s="534">
        <v>-3.9511599999999998</v>
      </c>
      <c r="S143" s="534">
        <v>-5.8550399999999998</v>
      </c>
      <c r="T143" s="534">
        <v>-6.5151500000000002</v>
      </c>
      <c r="U143" s="534">
        <v>-7.4817099999999996</v>
      </c>
      <c r="V143" s="534">
        <v>-10.41733</v>
      </c>
      <c r="W143" s="534">
        <v>-10.57854</v>
      </c>
      <c r="X143" s="534">
        <v>-10.019970000000001</v>
      </c>
      <c r="Y143" s="534">
        <v>-9.3535799999999991</v>
      </c>
      <c r="Z143" s="534">
        <v>-8.4849300000000003</v>
      </c>
      <c r="AA143" s="534">
        <v>-7.8983299999999996</v>
      </c>
      <c r="AB143" s="534">
        <v>-7.1307799999999997</v>
      </c>
      <c r="AC143" s="534">
        <v>-6.6753200000000001</v>
      </c>
      <c r="AD143" s="534">
        <v>-6.51403</v>
      </c>
      <c r="AE143" s="534">
        <v>-5.4359500000000001</v>
      </c>
    </row>
    <row r="144" spans="1:31" x14ac:dyDescent="0.2">
      <c r="A144" s="207" t="s">
        <v>32</v>
      </c>
      <c r="B144" s="534">
        <v>8.4839999999999999E-2</v>
      </c>
      <c r="C144" s="534">
        <v>-0.21046000000000001</v>
      </c>
      <c r="D144" s="535">
        <v>-0.56069999999999998</v>
      </c>
      <c r="E144" s="535">
        <v>-0.66449999999999998</v>
      </c>
      <c r="F144" s="535">
        <v>-0.4647</v>
      </c>
      <c r="G144" s="534">
        <v>-0.58457999999999999</v>
      </c>
      <c r="H144" s="534">
        <v>-0.63055000000000005</v>
      </c>
      <c r="I144" s="534">
        <v>-0.72238999999999998</v>
      </c>
      <c r="J144" s="534">
        <v>-0.60516999999999999</v>
      </c>
      <c r="K144" s="534">
        <v>-0.69901999999999997</v>
      </c>
      <c r="L144" s="534">
        <v>-0.72213000000000005</v>
      </c>
      <c r="M144" s="534">
        <v>-0.70415000000000005</v>
      </c>
      <c r="N144" s="534">
        <v>-0.70077999999999996</v>
      </c>
      <c r="O144" s="535">
        <v>-0.65559999999999996</v>
      </c>
      <c r="P144" s="534">
        <v>-0.67540999999999995</v>
      </c>
      <c r="Q144" s="534">
        <v>-0.62065000000000003</v>
      </c>
      <c r="R144" s="534">
        <v>-0.52451000000000003</v>
      </c>
      <c r="S144" s="534">
        <v>-0.43236000000000002</v>
      </c>
      <c r="T144" s="534">
        <v>-0.44801000000000002</v>
      </c>
      <c r="U144" s="535">
        <v>-0.42909999999999998</v>
      </c>
      <c r="V144" s="534">
        <v>-0.11808</v>
      </c>
      <c r="W144" s="534">
        <v>-0.28953000000000001</v>
      </c>
      <c r="X144" s="534">
        <v>-0.38030999999999998</v>
      </c>
      <c r="Y144" s="534">
        <v>-0.55783000000000005</v>
      </c>
      <c r="Z144" s="534">
        <v>-0.47083999999999998</v>
      </c>
      <c r="AA144" s="535">
        <v>-0.42009999999999997</v>
      </c>
      <c r="AB144" s="534">
        <v>-0.50787000000000004</v>
      </c>
      <c r="AC144" s="534">
        <v>-0.37474000000000002</v>
      </c>
      <c r="AD144" s="534">
        <v>-0.19042000000000001</v>
      </c>
      <c r="AE144" s="534">
        <v>-0.31239</v>
      </c>
    </row>
    <row r="145" spans="1:31" x14ac:dyDescent="0.2">
      <c r="A145" s="207" t="s">
        <v>23</v>
      </c>
      <c r="B145" s="534">
        <v>-2.6757900000000001</v>
      </c>
      <c r="C145" s="534">
        <v>-2.5112399999999999</v>
      </c>
      <c r="D145" s="534">
        <v>-3.2299699999999998</v>
      </c>
      <c r="E145" s="534">
        <v>-5.34572</v>
      </c>
      <c r="F145" s="534">
        <v>-6.2044600000000001</v>
      </c>
      <c r="G145" s="534">
        <v>-6.09781</v>
      </c>
      <c r="H145" s="534">
        <v>-2.39567</v>
      </c>
      <c r="I145" s="534">
        <v>-2.6592799999999999</v>
      </c>
      <c r="J145" s="534">
        <v>-3.8701599999999998</v>
      </c>
      <c r="K145" s="534">
        <v>-1.94296</v>
      </c>
      <c r="L145" s="534">
        <v>-1.0573900000000001</v>
      </c>
      <c r="M145" s="535">
        <v>-2.6389</v>
      </c>
      <c r="N145" s="534">
        <v>-2.13985</v>
      </c>
      <c r="O145" s="534">
        <v>-4.3737500000000002</v>
      </c>
      <c r="P145" s="534">
        <v>-3.4398300000000002</v>
      </c>
      <c r="Q145" s="534">
        <v>-5.8096500000000004</v>
      </c>
      <c r="R145" s="534">
        <v>-3.6655799999999998</v>
      </c>
      <c r="S145" s="534">
        <v>-4.04535</v>
      </c>
      <c r="T145" s="534">
        <v>-5.8997700000000002</v>
      </c>
      <c r="U145" s="534">
        <v>-4.4195099999999998</v>
      </c>
      <c r="V145" s="534">
        <v>-4.5530499999999998</v>
      </c>
      <c r="W145" s="534">
        <v>-4.2466900000000001</v>
      </c>
      <c r="X145" s="534">
        <v>-5.0736400000000001</v>
      </c>
      <c r="Y145" s="534">
        <v>-4.0299699999999996</v>
      </c>
      <c r="Z145" s="534">
        <v>-5.3702800000000002</v>
      </c>
      <c r="AA145" s="534">
        <v>-5.8727299999999998</v>
      </c>
      <c r="AB145" s="534">
        <v>-4.6552499999999997</v>
      </c>
      <c r="AC145" s="534">
        <v>-5.37967</v>
      </c>
      <c r="AD145" s="534">
        <v>-4.6592799999999999</v>
      </c>
      <c r="AE145" s="534">
        <v>-5.5683299999999996</v>
      </c>
    </row>
    <row r="146" spans="1:31" x14ac:dyDescent="0.2">
      <c r="A146" s="207" t="s">
        <v>87</v>
      </c>
      <c r="B146" s="534">
        <v>7.4799999999999997E-3</v>
      </c>
      <c r="C146" s="534">
        <v>7.1799999999999998E-3</v>
      </c>
      <c r="D146" s="534">
        <v>7.4799999999999997E-3</v>
      </c>
      <c r="E146" s="534">
        <v>8.2100000000000003E-3</v>
      </c>
      <c r="F146" s="534">
        <v>8.4200000000000004E-3</v>
      </c>
      <c r="G146" s="534">
        <v>8.8500000000000002E-3</v>
      </c>
      <c r="H146" s="534">
        <v>8.9099999999999995E-3</v>
      </c>
      <c r="I146" s="534">
        <v>8.8100000000000001E-3</v>
      </c>
      <c r="J146" s="534">
        <v>8.6199999999999992E-3</v>
      </c>
      <c r="K146" s="535">
        <v>8.5000000000000006E-3</v>
      </c>
      <c r="L146" s="535">
        <v>7.7999999999999996E-3</v>
      </c>
      <c r="M146" s="534">
        <v>7.5599999999999999E-3</v>
      </c>
      <c r="N146" s="534">
        <v>7.2899999999999996E-3</v>
      </c>
      <c r="O146" s="535">
        <v>6.7999999999999996E-3</v>
      </c>
      <c r="P146" s="534">
        <v>6.3200000000000001E-3</v>
      </c>
      <c r="Q146" s="534">
        <v>5.8799999999999998E-3</v>
      </c>
      <c r="R146" s="534">
        <v>5.4299999999999999E-3</v>
      </c>
      <c r="S146" s="534">
        <v>4.96E-3</v>
      </c>
      <c r="T146" s="534">
        <v>4.5199999999999997E-3</v>
      </c>
      <c r="U146" s="535">
        <v>4.1000000000000003E-3</v>
      </c>
      <c r="V146" s="534">
        <v>3.2599999999999999E-3</v>
      </c>
      <c r="W146" s="534">
        <v>2.97E-3</v>
      </c>
      <c r="X146" s="534">
        <v>2.6800000000000001E-3</v>
      </c>
      <c r="Y146" s="534">
        <v>2.3900000000000002E-3</v>
      </c>
      <c r="Z146" s="534">
        <v>2.1099999999999999E-3</v>
      </c>
      <c r="AA146" s="534">
        <v>1.82E-3</v>
      </c>
      <c r="AB146" s="534">
        <v>1.5299999999999999E-3</v>
      </c>
      <c r="AC146" s="534">
        <v>1.25E-3</v>
      </c>
      <c r="AD146" s="534">
        <v>9.6000000000000002E-4</v>
      </c>
      <c r="AE146" s="534">
        <v>6.4999999999999997E-4</v>
      </c>
    </row>
    <row r="147" spans="1:31" x14ac:dyDescent="0.2">
      <c r="A147" s="207" t="s">
        <v>34</v>
      </c>
      <c r="B147" s="534">
        <v>6.0722899999999997</v>
      </c>
      <c r="C147" s="534">
        <v>6.1373600000000001</v>
      </c>
      <c r="D147" s="534">
        <v>6.0987499999999999</v>
      </c>
      <c r="E147" s="534">
        <v>6.1552899999999999</v>
      </c>
      <c r="F147" s="534">
        <v>6.1517900000000001</v>
      </c>
      <c r="G147" s="534">
        <v>5.9311400000000001</v>
      </c>
      <c r="H147" s="534">
        <v>5.8554899999999996</v>
      </c>
      <c r="I147" s="534">
        <v>5.7478300000000004</v>
      </c>
      <c r="J147" s="534">
        <v>5.7363499999999998</v>
      </c>
      <c r="K147" s="534">
        <v>5.6438499999999996</v>
      </c>
      <c r="L147" s="534">
        <v>5.5302300000000004</v>
      </c>
      <c r="M147" s="534">
        <v>5.5723200000000004</v>
      </c>
      <c r="N147" s="534">
        <v>5.5168900000000001</v>
      </c>
      <c r="O147" s="534">
        <v>5.5832100000000002</v>
      </c>
      <c r="P147" s="534">
        <v>5.38497</v>
      </c>
      <c r="Q147" s="534">
        <v>5.2138900000000001</v>
      </c>
      <c r="R147" s="534">
        <v>5.1364200000000002</v>
      </c>
      <c r="S147" s="534">
        <v>5.0917599999999998</v>
      </c>
      <c r="T147" s="535">
        <v>4.9027000000000003</v>
      </c>
      <c r="U147" s="534">
        <v>5.0724200000000002</v>
      </c>
      <c r="V147" s="534">
        <v>5.0185599999999999</v>
      </c>
      <c r="W147" s="534">
        <v>5.0210400000000002</v>
      </c>
      <c r="X147" s="534">
        <v>4.95479</v>
      </c>
      <c r="Y147" s="534">
        <v>5.1142899999999996</v>
      </c>
      <c r="Z147" s="534">
        <v>4.9559199999999999</v>
      </c>
      <c r="AA147" s="534">
        <v>4.9139099999999996</v>
      </c>
      <c r="AB147" s="534">
        <v>4.86965</v>
      </c>
      <c r="AC147" s="534">
        <v>4.73536</v>
      </c>
      <c r="AD147" s="534">
        <v>4.6351699999999996</v>
      </c>
      <c r="AE147" s="534">
        <v>4.5220799999999999</v>
      </c>
    </row>
    <row r="148" spans="1:31" x14ac:dyDescent="0.2">
      <c r="A148" s="207" t="s">
        <v>6</v>
      </c>
      <c r="B148" s="534">
        <v>-12.19624</v>
      </c>
      <c r="C148" s="534">
        <v>-16.963840000000001</v>
      </c>
      <c r="D148" s="534">
        <v>-11.93923</v>
      </c>
      <c r="E148" s="534">
        <v>-12.23654</v>
      </c>
      <c r="F148" s="534">
        <v>-12.09465</v>
      </c>
      <c r="G148" s="535">
        <v>-13.3735</v>
      </c>
      <c r="H148" s="534">
        <v>-10.731529999999999</v>
      </c>
      <c r="I148" s="534">
        <v>-19.241630000000001</v>
      </c>
      <c r="J148" s="534">
        <v>-17.403490000000001</v>
      </c>
      <c r="K148" s="534">
        <v>-19.706189999999999</v>
      </c>
      <c r="L148" s="534">
        <v>-16.627220000000001</v>
      </c>
      <c r="M148" s="534">
        <v>-19.468209999999999</v>
      </c>
      <c r="N148" s="534">
        <v>-14.42718</v>
      </c>
      <c r="O148" s="534">
        <v>-5.0289900000000003</v>
      </c>
      <c r="P148" s="534">
        <v>-9.3699100000000008</v>
      </c>
      <c r="Q148" s="534">
        <v>-10.833119999999999</v>
      </c>
      <c r="R148" s="534">
        <v>-5.0748300000000004</v>
      </c>
      <c r="S148" s="534">
        <v>-5.3015499999999998</v>
      </c>
      <c r="T148" s="534">
        <v>-4.0089800000000002</v>
      </c>
      <c r="U148" s="534">
        <v>-4.3661700000000003</v>
      </c>
      <c r="V148" s="535">
        <v>-5.7244000000000002</v>
      </c>
      <c r="W148" s="534">
        <v>-6.1028799999999999</v>
      </c>
      <c r="X148" s="534">
        <v>-5.4513699999999998</v>
      </c>
      <c r="Y148" s="534">
        <v>-4.4834399999999999</v>
      </c>
      <c r="Z148" s="535">
        <v>-4.3505000000000003</v>
      </c>
      <c r="AA148" s="534">
        <v>-4.1626099999999999</v>
      </c>
      <c r="AB148" s="534">
        <v>-4.0136399999999997</v>
      </c>
      <c r="AC148" s="534">
        <v>-4.7451800000000004</v>
      </c>
      <c r="AD148" s="534">
        <v>-5.1268099999999999</v>
      </c>
      <c r="AE148" s="534">
        <v>-4.6363099999999999</v>
      </c>
    </row>
    <row r="149" spans="1:31" x14ac:dyDescent="0.2">
      <c r="A149" s="207" t="s">
        <v>37</v>
      </c>
      <c r="B149" s="534">
        <v>-30.312290000000001</v>
      </c>
      <c r="C149" s="535">
        <v>-23.268699999999999</v>
      </c>
      <c r="D149" s="534">
        <v>-2.0621100000000001</v>
      </c>
      <c r="E149" s="534">
        <v>-9.7030200000000004</v>
      </c>
      <c r="F149" s="534">
        <v>-9.2805700000000009</v>
      </c>
      <c r="G149" s="534">
        <v>-19.562059999999999</v>
      </c>
      <c r="H149" s="534">
        <v>-37.164169999999999</v>
      </c>
      <c r="I149" s="534">
        <v>-36.968119999999999</v>
      </c>
      <c r="J149" s="534">
        <v>-42.818309999999997</v>
      </c>
      <c r="K149" s="534">
        <v>-39.801780000000001</v>
      </c>
      <c r="L149" s="535">
        <v>-36.407600000000002</v>
      </c>
      <c r="M149" s="534">
        <v>-28.645289999999999</v>
      </c>
      <c r="N149" s="534">
        <v>-37.602690000000003</v>
      </c>
      <c r="O149" s="534">
        <v>-39.580419999999997</v>
      </c>
      <c r="P149" s="534">
        <v>-50.935960000000001</v>
      </c>
      <c r="Q149" s="534">
        <v>-50.096150000000002</v>
      </c>
      <c r="R149" s="534">
        <v>-43.916879999999999</v>
      </c>
      <c r="S149" s="534">
        <v>-37.476750000000003</v>
      </c>
      <c r="T149" s="534">
        <v>-36.826390000000004</v>
      </c>
      <c r="U149" s="535">
        <v>-35.586500000000001</v>
      </c>
      <c r="V149" s="534">
        <v>-33.872160000000001</v>
      </c>
      <c r="W149" s="535">
        <v>-40.727400000000003</v>
      </c>
      <c r="X149" s="534">
        <v>-40.02516</v>
      </c>
      <c r="Y149" s="534">
        <v>-42.291029999999999</v>
      </c>
      <c r="Z149" s="534">
        <v>-33.825510000000001</v>
      </c>
      <c r="AA149" s="534">
        <v>-29.217359999999999</v>
      </c>
      <c r="AB149" s="534">
        <v>-30.757909999999999</v>
      </c>
      <c r="AC149" s="535">
        <v>-35.206499999999998</v>
      </c>
      <c r="AD149" s="534">
        <v>-36.05988</v>
      </c>
      <c r="AE149" s="534">
        <v>-15.042820000000001</v>
      </c>
    </row>
    <row r="150" spans="1:31" x14ac:dyDescent="0.2">
      <c r="A150" s="207" t="s">
        <v>38</v>
      </c>
      <c r="B150" s="534">
        <v>1.22922</v>
      </c>
      <c r="C150" s="534">
        <v>1.1897899999999999</v>
      </c>
      <c r="D150" s="534">
        <v>-3.2008399999999999</v>
      </c>
      <c r="E150" s="534">
        <v>-4.30375</v>
      </c>
      <c r="F150" s="534">
        <v>-5.0499700000000001</v>
      </c>
      <c r="G150" s="534">
        <v>-4.5627599999999999</v>
      </c>
      <c r="H150" s="534">
        <v>-8.0648700000000009</v>
      </c>
      <c r="I150" s="534">
        <v>-8.9689499999999995</v>
      </c>
      <c r="J150" s="534">
        <v>-7.2945200000000003</v>
      </c>
      <c r="K150" s="534">
        <v>-8.4029900000000008</v>
      </c>
      <c r="L150" s="534">
        <v>-5.2654899999999998</v>
      </c>
      <c r="M150" s="534">
        <v>-8.4325799999999997</v>
      </c>
      <c r="N150" s="534">
        <v>-7.8181599999999998</v>
      </c>
      <c r="O150" s="536">
        <v>3.2989999999999999</v>
      </c>
      <c r="P150" s="534">
        <v>-6.8805800000000001</v>
      </c>
      <c r="Q150" s="535">
        <v>2.7736999999999998</v>
      </c>
      <c r="R150" s="534">
        <v>-8.2436100000000003</v>
      </c>
      <c r="S150" s="534">
        <v>-12.048719999999999</v>
      </c>
      <c r="T150" s="535">
        <v>-13.641299999999999</v>
      </c>
      <c r="U150" s="534">
        <v>-13.48085</v>
      </c>
      <c r="V150" s="534">
        <v>-8.8820899999999998</v>
      </c>
      <c r="W150" s="535">
        <v>-10.0625</v>
      </c>
      <c r="X150" s="535">
        <v>-8.7163000000000004</v>
      </c>
      <c r="Y150" s="534">
        <v>-7.4809700000000001</v>
      </c>
      <c r="Z150" s="534">
        <v>-9.5600299999999994</v>
      </c>
      <c r="AA150" s="534">
        <v>-8.7276699999999998</v>
      </c>
      <c r="AB150" s="534">
        <v>-4.5077199999999999</v>
      </c>
      <c r="AC150" s="534">
        <v>10.184189999999999</v>
      </c>
      <c r="AD150" s="534">
        <v>-6.69963</v>
      </c>
      <c r="AE150" s="534">
        <v>-7.8681599999999996</v>
      </c>
    </row>
    <row r="151" spans="1:31" x14ac:dyDescent="0.2">
      <c r="A151" s="207" t="s">
        <v>88</v>
      </c>
      <c r="B151" s="535">
        <v>-25.400099999999998</v>
      </c>
      <c r="C151" s="534">
        <v>-25.421379999999999</v>
      </c>
      <c r="D151" s="534">
        <v>-26.73846</v>
      </c>
      <c r="E151" s="534">
        <v>-27.933879999999998</v>
      </c>
      <c r="F151" s="534">
        <v>-27.366070000000001</v>
      </c>
      <c r="G151" s="534">
        <v>-26.863029999999998</v>
      </c>
      <c r="H151" s="534">
        <v>-25.911090000000002</v>
      </c>
      <c r="I151" s="534">
        <v>-26.464860000000002</v>
      </c>
      <c r="J151" s="534">
        <v>-28.71686</v>
      </c>
      <c r="K151" s="534">
        <v>-28.229479999999999</v>
      </c>
      <c r="L151" s="534">
        <v>-28.050689999999999</v>
      </c>
      <c r="M151" s="535">
        <v>-28.956499999999998</v>
      </c>
      <c r="N151" s="534">
        <v>-26.881029999999999</v>
      </c>
      <c r="O151" s="534">
        <v>-27.377870000000001</v>
      </c>
      <c r="P151" s="209">
        <v>-27.1</v>
      </c>
      <c r="Q151" s="534">
        <v>-28.369679999999999</v>
      </c>
      <c r="R151" s="534">
        <v>-27.976659999999999</v>
      </c>
      <c r="S151" s="534">
        <v>-27.444579999999998</v>
      </c>
      <c r="T151" s="534">
        <v>-28.055050000000001</v>
      </c>
      <c r="U151" s="534">
        <v>-28.250630000000001</v>
      </c>
      <c r="V151" s="534">
        <v>-29.03144</v>
      </c>
      <c r="W151" s="534">
        <v>-27.460719999999998</v>
      </c>
      <c r="X151" s="534">
        <v>-30.65822</v>
      </c>
      <c r="Y151" s="534">
        <v>-30.738520000000001</v>
      </c>
      <c r="Z151" s="534">
        <v>-30.71453</v>
      </c>
      <c r="AA151" s="534">
        <v>-30.599219999999999</v>
      </c>
      <c r="AB151" s="534">
        <v>-30.769439999999999</v>
      </c>
      <c r="AC151" s="534">
        <v>-28.636479999999999</v>
      </c>
      <c r="AD151" s="534">
        <v>-26.17971</v>
      </c>
      <c r="AE151" s="534">
        <v>-30.216709999999999</v>
      </c>
    </row>
    <row r="152" spans="1:31" x14ac:dyDescent="0.2">
      <c r="A152" s="207" t="s">
        <v>40</v>
      </c>
      <c r="B152" s="534">
        <v>-4.4119599999999997</v>
      </c>
      <c r="C152" s="534">
        <v>-4.7765500000000003</v>
      </c>
      <c r="D152" s="534">
        <v>-4.9233799999999999</v>
      </c>
      <c r="E152" s="534">
        <v>-4.8257099999999999</v>
      </c>
      <c r="F152" s="534">
        <v>-5.0605399999999996</v>
      </c>
      <c r="G152" s="534">
        <v>-5.2364899999999999</v>
      </c>
      <c r="H152" s="534">
        <v>-5.8057699999999999</v>
      </c>
      <c r="I152" s="534">
        <v>-6.0072900000000002</v>
      </c>
      <c r="J152" s="534">
        <v>-6.1140100000000004</v>
      </c>
      <c r="K152" s="534">
        <v>-6.2111599999999996</v>
      </c>
      <c r="L152" s="534">
        <v>-6.3446100000000003</v>
      </c>
      <c r="M152" s="534">
        <v>-6.38537</v>
      </c>
      <c r="N152" s="534">
        <v>-7.5320900000000002</v>
      </c>
      <c r="O152" s="534">
        <v>-7.0160099999999996</v>
      </c>
      <c r="P152" s="534">
        <v>-7.3490099999999998</v>
      </c>
      <c r="Q152" s="534">
        <v>-7.3776700000000002</v>
      </c>
      <c r="R152" s="534">
        <v>-7.2701399999999996</v>
      </c>
      <c r="S152" s="534">
        <v>-7.7142900000000001</v>
      </c>
      <c r="T152" s="535">
        <v>-7.4695999999999998</v>
      </c>
      <c r="U152" s="534">
        <v>-7.3925400000000003</v>
      </c>
      <c r="V152" s="534">
        <v>-7.33643</v>
      </c>
      <c r="W152" s="534">
        <v>-7.2141500000000001</v>
      </c>
      <c r="X152" s="534">
        <v>-7.0711599999999999</v>
      </c>
      <c r="Y152" s="534">
        <v>-5.5517799999999999</v>
      </c>
      <c r="Z152" s="534">
        <v>0.47543000000000002</v>
      </c>
      <c r="AA152" s="534">
        <v>0.58982000000000001</v>
      </c>
      <c r="AB152" s="534">
        <v>0.77900999999999998</v>
      </c>
      <c r="AC152" s="534">
        <v>0.92391999999999996</v>
      </c>
      <c r="AD152" s="534">
        <v>0.97563999999999995</v>
      </c>
      <c r="AE152" s="534">
        <v>-0.10145</v>
      </c>
    </row>
    <row r="153" spans="1:31" x14ac:dyDescent="0.2">
      <c r="A153" s="207" t="s">
        <v>89</v>
      </c>
      <c r="B153" s="534">
        <v>-9.67605</v>
      </c>
      <c r="C153" s="534">
        <v>-10.39719</v>
      </c>
      <c r="D153" s="534">
        <v>-10.95412</v>
      </c>
      <c r="E153" s="534">
        <v>-10.770619999999999</v>
      </c>
      <c r="F153" s="534">
        <v>-10.27993</v>
      </c>
      <c r="G153" s="534">
        <v>-9.7883300000000002</v>
      </c>
      <c r="H153" s="534">
        <v>-9.7298500000000008</v>
      </c>
      <c r="I153" s="535">
        <v>-9.5816999999999997</v>
      </c>
      <c r="J153" s="534">
        <v>-10.600720000000001</v>
      </c>
      <c r="K153" s="534">
        <v>-9.8629899999999999</v>
      </c>
      <c r="L153" s="534">
        <v>-9.8605800000000006</v>
      </c>
      <c r="M153" s="534">
        <v>-9.1694399999999998</v>
      </c>
      <c r="N153" s="534">
        <v>-9.6689600000000002</v>
      </c>
      <c r="O153" s="534">
        <v>-9.1830599999999993</v>
      </c>
      <c r="P153" s="534">
        <v>-9.2351899999999993</v>
      </c>
      <c r="Q153" s="534">
        <v>-5.7159300000000002</v>
      </c>
      <c r="R153" s="534">
        <v>-8.5743500000000008</v>
      </c>
      <c r="S153" s="534">
        <v>-8.1554599999999997</v>
      </c>
      <c r="T153" s="534">
        <v>-7.1474500000000001</v>
      </c>
      <c r="U153" s="534">
        <v>-6.9170699999999998</v>
      </c>
      <c r="V153" s="535">
        <v>-6.1478999999999999</v>
      </c>
      <c r="W153" s="534">
        <v>-6.4606700000000004</v>
      </c>
      <c r="X153" s="534">
        <v>-7.4238400000000002</v>
      </c>
      <c r="Y153" s="534">
        <v>-8.0963600000000007</v>
      </c>
      <c r="Z153" s="534">
        <v>-6.1184599999999998</v>
      </c>
      <c r="AA153" s="534">
        <v>-6.6166600000000004</v>
      </c>
      <c r="AB153" s="534">
        <v>-6.6911100000000001</v>
      </c>
      <c r="AC153" s="536">
        <v>-6.585</v>
      </c>
      <c r="AD153" s="534">
        <v>-5.6703799999999998</v>
      </c>
      <c r="AE153" s="534">
        <v>-6.3427600000000002</v>
      </c>
    </row>
    <row r="154" spans="1:31" x14ac:dyDescent="0.2">
      <c r="A154" s="207" t="s">
        <v>18</v>
      </c>
      <c r="B154" s="534">
        <v>-13.54792</v>
      </c>
      <c r="C154" s="534">
        <v>-26.415929999999999</v>
      </c>
      <c r="D154" s="534">
        <v>-20.534420000000001</v>
      </c>
      <c r="E154" s="534">
        <v>-20.576059999999998</v>
      </c>
      <c r="F154" s="534">
        <v>-13.820069999999999</v>
      </c>
      <c r="G154" s="534">
        <v>-13.272970000000001</v>
      </c>
      <c r="H154" s="534">
        <v>-20.378879999999999</v>
      </c>
      <c r="I154" s="534">
        <v>-15.68032</v>
      </c>
      <c r="J154" s="534">
        <v>-14.46238</v>
      </c>
      <c r="K154" s="534">
        <v>-15.20956</v>
      </c>
      <c r="L154" s="534">
        <v>-15.10474</v>
      </c>
      <c r="M154" s="535">
        <v>-16.6511</v>
      </c>
      <c r="N154" s="534">
        <v>-17.90558</v>
      </c>
      <c r="O154" s="534">
        <v>-18.774660000000001</v>
      </c>
      <c r="P154" s="534">
        <v>-19.867550000000001</v>
      </c>
      <c r="Q154" s="534">
        <v>-20.533349999999999</v>
      </c>
      <c r="R154" s="534">
        <v>-25.97308</v>
      </c>
      <c r="S154" s="534">
        <v>-17.095189999999999</v>
      </c>
      <c r="T154" s="534">
        <v>-20.297709999999999</v>
      </c>
      <c r="U154" s="534">
        <v>-32.50535</v>
      </c>
      <c r="V154" s="534">
        <v>-20.811029999999999</v>
      </c>
      <c r="W154" s="534">
        <v>-21.184840000000001</v>
      </c>
      <c r="X154" s="534">
        <v>-23.80029</v>
      </c>
      <c r="Y154" s="534">
        <v>-17.38965</v>
      </c>
      <c r="Z154" s="534">
        <v>-20.010840000000002</v>
      </c>
      <c r="AA154" s="534">
        <v>-17.945080000000001</v>
      </c>
      <c r="AB154" s="535">
        <v>-16.948499999999999</v>
      </c>
      <c r="AC154" s="534">
        <v>-15.651260000000001</v>
      </c>
      <c r="AD154" s="535">
        <v>-8.2098999999999993</v>
      </c>
      <c r="AE154" s="534">
        <v>-14.701650000000001</v>
      </c>
    </row>
    <row r="155" spans="1:31" x14ac:dyDescent="0.2">
      <c r="A155" s="207" t="s">
        <v>42</v>
      </c>
      <c r="B155" s="534">
        <v>-36.52666</v>
      </c>
      <c r="C155" s="534">
        <v>-35.883589999999998</v>
      </c>
      <c r="D155" s="534">
        <v>-35.495179999999998</v>
      </c>
      <c r="E155" s="534">
        <v>-31.410810000000001</v>
      </c>
      <c r="F155" s="534">
        <v>-33.676349999999999</v>
      </c>
      <c r="G155" s="534">
        <v>-36.311920000000001</v>
      </c>
      <c r="H155" s="534">
        <v>-38.577440000000003</v>
      </c>
      <c r="I155" s="534">
        <v>-39.45102</v>
      </c>
      <c r="J155" s="534">
        <v>-40.633319999999998</v>
      </c>
      <c r="K155" s="534">
        <v>-40.310459999999999</v>
      </c>
      <c r="L155" s="534">
        <v>-42.016970000000001</v>
      </c>
      <c r="M155" s="534">
        <v>-42.820329999999998</v>
      </c>
      <c r="N155" s="535">
        <v>-42.429299999999998</v>
      </c>
      <c r="O155" s="534">
        <v>-39.806229999999999</v>
      </c>
      <c r="P155" s="534">
        <v>-33.296970000000002</v>
      </c>
      <c r="Q155" s="534">
        <v>-32.334850000000003</v>
      </c>
      <c r="R155" s="535">
        <v>-42.101199999999999</v>
      </c>
      <c r="S155" s="534">
        <v>-35.337229999999998</v>
      </c>
      <c r="T155" s="534">
        <v>-36.48659</v>
      </c>
      <c r="U155" s="534">
        <v>-36.436619999999998</v>
      </c>
      <c r="V155" s="534">
        <v>-38.55838</v>
      </c>
      <c r="W155" s="534">
        <v>-38.69849</v>
      </c>
      <c r="X155" s="534">
        <v>-39.341720000000002</v>
      </c>
      <c r="Y155" s="534">
        <v>-37.233710000000002</v>
      </c>
      <c r="Z155" s="534">
        <v>-36.910159999999998</v>
      </c>
      <c r="AA155" s="534">
        <v>-34.877339999999997</v>
      </c>
      <c r="AB155" s="534">
        <v>-39.428330000000003</v>
      </c>
      <c r="AC155" s="534">
        <v>-37.010910000000003</v>
      </c>
      <c r="AD155" s="534">
        <v>-35.309579999999997</v>
      </c>
      <c r="AE155" s="534">
        <v>-35.489449999999998</v>
      </c>
    </row>
    <row r="156" spans="1:31" x14ac:dyDescent="0.2">
      <c r="A156" s="207" t="s">
        <v>24</v>
      </c>
      <c r="B156" s="534">
        <v>9.1921900000000001</v>
      </c>
      <c r="C156" s="534">
        <v>9.1983700000000006</v>
      </c>
      <c r="D156" s="534">
        <v>9.18933</v>
      </c>
      <c r="E156" s="534">
        <v>9.1961700000000004</v>
      </c>
      <c r="F156" s="534">
        <v>9.1669499999999999</v>
      </c>
      <c r="G156" s="534">
        <v>9.1611100000000008</v>
      </c>
      <c r="H156" s="534">
        <v>9.1592900000000004</v>
      </c>
      <c r="I156" s="534">
        <v>9.1577500000000001</v>
      </c>
      <c r="J156" s="534">
        <v>9.1597399999999993</v>
      </c>
      <c r="K156" s="534">
        <v>9.1696899999999992</v>
      </c>
      <c r="L156" s="534">
        <v>9.1838700000000006</v>
      </c>
      <c r="M156" s="534">
        <v>9.1953399999999998</v>
      </c>
      <c r="N156" s="534">
        <v>9.2195900000000002</v>
      </c>
      <c r="O156" s="534">
        <v>9.2158599999999993</v>
      </c>
      <c r="P156" s="535">
        <v>9.2228999999999992</v>
      </c>
      <c r="Q156" s="534">
        <v>9.2332800000000006</v>
      </c>
      <c r="R156" s="534">
        <v>9.3028899999999997</v>
      </c>
      <c r="S156" s="534">
        <v>9.3190200000000001</v>
      </c>
      <c r="T156" s="534">
        <v>9.3391099999999998</v>
      </c>
      <c r="U156" s="534">
        <v>9.3164200000000008</v>
      </c>
      <c r="V156" s="534">
        <v>9.2933800000000009</v>
      </c>
      <c r="W156" s="534">
        <v>9.2678799999999999</v>
      </c>
      <c r="X156" s="534">
        <v>9.26248</v>
      </c>
      <c r="Y156" s="534">
        <v>9.2488200000000003</v>
      </c>
      <c r="Z156" s="534">
        <v>9.2250599999999991</v>
      </c>
      <c r="AA156" s="534">
        <v>9.2021800000000002</v>
      </c>
      <c r="AB156" s="534">
        <v>9.1747599999999991</v>
      </c>
      <c r="AC156" s="534">
        <v>9.13523</v>
      </c>
      <c r="AD156" s="534">
        <v>9.1055700000000002</v>
      </c>
      <c r="AE156" s="534">
        <v>9.0720600000000005</v>
      </c>
    </row>
    <row r="157" spans="1:31" x14ac:dyDescent="0.2">
      <c r="A157" s="207" t="s">
        <v>36</v>
      </c>
      <c r="B157" s="534">
        <v>-11.96773</v>
      </c>
      <c r="C157" s="534">
        <v>-13.762879999999999</v>
      </c>
      <c r="D157" s="534">
        <v>-13.160729999999999</v>
      </c>
      <c r="E157" s="534">
        <v>-14.70144</v>
      </c>
      <c r="F157" s="534">
        <v>-12.596030000000001</v>
      </c>
      <c r="G157" s="534">
        <v>-16.88597</v>
      </c>
      <c r="H157" s="534">
        <v>-15.93159</v>
      </c>
      <c r="I157" s="534">
        <v>-14.50398</v>
      </c>
      <c r="J157" s="534">
        <v>-16.683679999999999</v>
      </c>
      <c r="K157" s="535">
        <v>-18.058399999999999</v>
      </c>
      <c r="L157" s="534">
        <v>-19.588329999999999</v>
      </c>
      <c r="M157" s="534">
        <v>-21.488209999999999</v>
      </c>
      <c r="N157" s="534">
        <v>-22.547229999999999</v>
      </c>
      <c r="O157" s="535">
        <v>-24.121099999999998</v>
      </c>
      <c r="P157" s="534">
        <v>-23.758890000000001</v>
      </c>
      <c r="Q157" s="534">
        <v>-21.032250000000001</v>
      </c>
      <c r="R157" s="534">
        <v>-22.971820000000001</v>
      </c>
      <c r="S157" s="535">
        <v>-23.057300000000001</v>
      </c>
      <c r="T157" s="534">
        <v>-24.338329999999999</v>
      </c>
      <c r="U157" s="535">
        <v>-27.697600000000001</v>
      </c>
      <c r="V157" s="534">
        <v>-24.27337</v>
      </c>
      <c r="W157" s="534">
        <v>-25.59216</v>
      </c>
      <c r="X157" s="535">
        <v>-21.894300000000001</v>
      </c>
      <c r="Y157" s="534">
        <v>-22.385750000000002</v>
      </c>
      <c r="Z157" s="534">
        <v>-18.59064</v>
      </c>
      <c r="AA157" s="534">
        <v>-14.07897</v>
      </c>
      <c r="AB157" s="534">
        <v>-14.824859999999999</v>
      </c>
      <c r="AC157" s="534">
        <v>-15.910489999999999</v>
      </c>
      <c r="AD157" s="534">
        <v>-16.706150000000001</v>
      </c>
      <c r="AE157" s="534">
        <v>-18.637039999999999</v>
      </c>
    </row>
    <row r="158" spans="1:31" x14ac:dyDescent="0.2">
      <c r="A158" s="207" t="s">
        <v>43</v>
      </c>
      <c r="B158" s="534">
        <v>-2.0155799999999999</v>
      </c>
      <c r="C158" s="534">
        <v>-5.1682600000000001</v>
      </c>
      <c r="D158" s="534">
        <v>-4.28498</v>
      </c>
      <c r="E158" s="534">
        <v>-4.4577900000000001</v>
      </c>
      <c r="F158" s="534">
        <v>-3.1334200000000001</v>
      </c>
      <c r="G158" s="535">
        <v>-3.9138000000000002</v>
      </c>
      <c r="H158" s="534">
        <v>-5.5390899999999998</v>
      </c>
      <c r="I158" s="534">
        <v>-3.89839</v>
      </c>
      <c r="J158" s="534">
        <v>-2.8956599999999999</v>
      </c>
      <c r="K158" s="534">
        <v>-2.4917500000000001</v>
      </c>
      <c r="L158" s="534">
        <v>5.2006100000000002</v>
      </c>
      <c r="M158" s="534">
        <v>-0.98067000000000004</v>
      </c>
      <c r="N158" s="535">
        <v>-2.6678999999999999</v>
      </c>
      <c r="O158" s="534">
        <v>-2.6269499999999999</v>
      </c>
      <c r="P158" s="534">
        <v>-2.6111399999999998</v>
      </c>
      <c r="Q158" s="534">
        <v>-2.8646500000000001</v>
      </c>
      <c r="R158" s="534">
        <v>-1.9268099999999999</v>
      </c>
      <c r="S158" s="534">
        <v>-0.84067999999999998</v>
      </c>
      <c r="T158" s="534">
        <v>-2.2269800000000002</v>
      </c>
      <c r="U158" s="534">
        <v>-3.1711399999999998</v>
      </c>
      <c r="V158" s="534">
        <v>-2.82707</v>
      </c>
      <c r="W158" s="534">
        <v>-1.13883</v>
      </c>
      <c r="X158" s="534">
        <v>-2.3909199999999999</v>
      </c>
      <c r="Y158" s="534">
        <v>-1.87124</v>
      </c>
      <c r="Z158" s="534">
        <v>-0.36481999999999998</v>
      </c>
      <c r="AA158" s="534">
        <v>-2.2526299999999999</v>
      </c>
      <c r="AB158" s="534">
        <v>-2.2316400000000001</v>
      </c>
      <c r="AC158" s="534">
        <v>-1.7975399999999999</v>
      </c>
      <c r="AD158" s="534">
        <v>-0.77571999999999997</v>
      </c>
      <c r="AE158" s="534">
        <v>-1.9329499999999999</v>
      </c>
    </row>
    <row r="159" spans="1:31" x14ac:dyDescent="0.2">
      <c r="A159" s="207" t="s">
        <v>45</v>
      </c>
      <c r="B159" s="534">
        <v>18.040659999999999</v>
      </c>
      <c r="C159" s="534">
        <v>17.251709999999999</v>
      </c>
      <c r="D159" s="534">
        <v>16.213349999999998</v>
      </c>
      <c r="E159" s="534">
        <v>15.472160000000001</v>
      </c>
      <c r="F159" s="534">
        <v>14.99297</v>
      </c>
      <c r="G159" s="534">
        <v>14.730320000000001</v>
      </c>
      <c r="H159" s="536">
        <v>13.744999999999999</v>
      </c>
      <c r="I159" s="534">
        <v>13.034610000000001</v>
      </c>
      <c r="J159" s="534">
        <v>12.21391</v>
      </c>
      <c r="K159" s="534">
        <v>12.491709999999999</v>
      </c>
      <c r="L159" s="534">
        <v>12.037280000000001</v>
      </c>
      <c r="M159" s="534">
        <v>11.190849999999999</v>
      </c>
      <c r="N159" s="534">
        <v>10.134740000000001</v>
      </c>
      <c r="O159" s="534">
        <v>9.7233900000000002</v>
      </c>
      <c r="P159" s="534">
        <v>8.7935199999999991</v>
      </c>
      <c r="Q159" s="534">
        <v>8.2998200000000004</v>
      </c>
      <c r="R159" s="534">
        <v>7.6129899999999999</v>
      </c>
      <c r="S159" s="535">
        <v>7.0334000000000003</v>
      </c>
      <c r="T159" s="535">
        <v>6.4043999999999999</v>
      </c>
      <c r="U159" s="534">
        <v>6.1857300000000004</v>
      </c>
      <c r="V159" s="534">
        <v>5.9791800000000004</v>
      </c>
      <c r="W159" s="535">
        <v>5.4861000000000004</v>
      </c>
      <c r="X159" s="534">
        <v>5.53186</v>
      </c>
      <c r="Y159" s="534">
        <v>5.6445100000000004</v>
      </c>
      <c r="Z159" s="534">
        <v>5.3261599999999998</v>
      </c>
      <c r="AA159" s="534">
        <v>5.6869800000000001</v>
      </c>
      <c r="AB159" s="534">
        <v>5.3304299999999998</v>
      </c>
      <c r="AC159" s="534">
        <v>5.0136399999999997</v>
      </c>
      <c r="AD159" s="534">
        <v>5.5556599999999996</v>
      </c>
      <c r="AE159" s="534">
        <v>5.9461500000000003</v>
      </c>
    </row>
    <row r="160" spans="1:31" x14ac:dyDescent="0.2">
      <c r="A160" s="207" t="s">
        <v>44</v>
      </c>
      <c r="B160" s="536">
        <v>-55.777000000000001</v>
      </c>
      <c r="C160" s="534">
        <v>-56.717790000000001</v>
      </c>
      <c r="D160" s="534">
        <v>-56.824910000000003</v>
      </c>
      <c r="E160" s="535">
        <v>-56.048299999999998</v>
      </c>
      <c r="F160" s="534">
        <v>-57.429009999999998</v>
      </c>
      <c r="G160" s="534">
        <v>-57.383130000000001</v>
      </c>
      <c r="H160" s="534">
        <v>-57.702680000000001</v>
      </c>
      <c r="I160" s="534">
        <v>-61.691969999999998</v>
      </c>
      <c r="J160" s="534">
        <v>-62.611820000000002</v>
      </c>
      <c r="K160" s="534">
        <v>-64.029889999999995</v>
      </c>
      <c r="L160" s="534">
        <v>-61.552669999999999</v>
      </c>
      <c r="M160" s="534">
        <v>-64.705079999999995</v>
      </c>
      <c r="N160" s="534">
        <v>-72.458460000000002</v>
      </c>
      <c r="O160" s="534">
        <v>-74.535380000000004</v>
      </c>
      <c r="P160" s="534">
        <v>-73.645619999999994</v>
      </c>
      <c r="Q160" s="534">
        <v>-74.657870000000003</v>
      </c>
      <c r="R160" s="535">
        <v>-74.660700000000006</v>
      </c>
      <c r="S160" s="534">
        <v>-74.354979999999998</v>
      </c>
      <c r="T160" s="534">
        <v>-69.155519999999996</v>
      </c>
      <c r="U160" s="534">
        <v>-72.771810000000002</v>
      </c>
      <c r="V160" s="534">
        <v>-73.419470000000004</v>
      </c>
      <c r="W160" s="534">
        <v>-77.080349999999996</v>
      </c>
      <c r="X160" s="535">
        <v>-74.471699999999998</v>
      </c>
      <c r="Y160" s="535">
        <v>-76.491500000000002</v>
      </c>
      <c r="Z160" s="534">
        <v>-77.508579999999995</v>
      </c>
      <c r="AA160" s="534">
        <v>-97.265479999999997</v>
      </c>
      <c r="AB160" s="534">
        <v>-95.938630000000003</v>
      </c>
      <c r="AC160" s="534">
        <v>-99.882350000000002</v>
      </c>
      <c r="AD160" s="535">
        <v>-94.5749</v>
      </c>
      <c r="AE160" s="534">
        <v>-83.994879999999995</v>
      </c>
    </row>
    <row r="162" spans="1:2" x14ac:dyDescent="0.2">
      <c r="A162" s="83" t="s">
        <v>93</v>
      </c>
    </row>
    <row r="163" spans="1:2" x14ac:dyDescent="0.2">
      <c r="A163" s="83" t="s">
        <v>80</v>
      </c>
      <c r="B163" s="83" t="s">
        <v>94</v>
      </c>
    </row>
  </sheetData>
  <mergeCells count="2">
    <mergeCell ref="G42:Q42"/>
    <mergeCell ref="G43:Q43"/>
  </mergeCells>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80"/>
  <sheetViews>
    <sheetView showGridLines="0" topLeftCell="B1" zoomScaleNormal="100" workbookViewId="0">
      <selection activeCell="Q25" sqref="Q25"/>
    </sheetView>
  </sheetViews>
  <sheetFormatPr defaultColWidth="8.85546875" defaultRowHeight="11.45" customHeight="1" x14ac:dyDescent="0.2"/>
  <cols>
    <col min="1" max="1" width="29.85546875" style="357" customWidth="1"/>
    <col min="2" max="15" width="10" style="357" customWidth="1"/>
    <col min="16" max="16" width="9.42578125" style="357" customWidth="1"/>
    <col min="17" max="26" width="10" style="357" customWidth="1"/>
    <col min="27" max="16384" width="8.85546875" style="357"/>
  </cols>
  <sheetData>
    <row r="1" spans="1:19" ht="11.25" x14ac:dyDescent="0.2">
      <c r="A1" s="199" t="s">
        <v>512</v>
      </c>
      <c r="B1" s="149"/>
      <c r="C1" s="149"/>
    </row>
    <row r="2" spans="1:19" ht="11.25" x14ac:dyDescent="0.2">
      <c r="A2" s="199" t="s">
        <v>178</v>
      </c>
      <c r="B2" s="200" t="s">
        <v>513</v>
      </c>
      <c r="C2" s="149"/>
    </row>
    <row r="3" spans="1:19" ht="11.25" x14ac:dyDescent="0.2">
      <c r="A3" s="199" t="s">
        <v>179</v>
      </c>
      <c r="B3" s="199" t="s">
        <v>514</v>
      </c>
      <c r="C3" s="149"/>
    </row>
    <row r="4" spans="1:19" ht="11.45" customHeight="1" x14ac:dyDescent="0.2">
      <c r="A4" s="149"/>
      <c r="B4" s="149"/>
      <c r="C4" s="149"/>
    </row>
    <row r="5" spans="1:19" ht="11.25" x14ac:dyDescent="0.2">
      <c r="A5" s="200" t="s">
        <v>181</v>
      </c>
      <c r="B5" s="149"/>
      <c r="C5" s="199" t="s">
        <v>182</v>
      </c>
    </row>
    <row r="6" spans="1:19" ht="11.25" x14ac:dyDescent="0.2">
      <c r="A6" s="200" t="s">
        <v>371</v>
      </c>
      <c r="B6" s="149"/>
      <c r="C6" s="199" t="s">
        <v>372</v>
      </c>
    </row>
    <row r="7" spans="1:19" ht="11.25" x14ac:dyDescent="0.2">
      <c r="A7" s="200" t="s">
        <v>183</v>
      </c>
      <c r="B7" s="149"/>
      <c r="C7" s="199" t="s">
        <v>54</v>
      </c>
    </row>
    <row r="8" spans="1:19" s="152" customFormat="1" ht="11.25" x14ac:dyDescent="0.2">
      <c r="A8" s="57"/>
      <c r="B8" s="57"/>
      <c r="C8" s="155"/>
      <c r="D8" s="155"/>
      <c r="E8" s="155"/>
      <c r="F8" s="155"/>
      <c r="G8" s="912" t="s">
        <v>166</v>
      </c>
      <c r="H8" s="912"/>
      <c r="I8" s="912"/>
      <c r="J8" s="912"/>
      <c r="K8" s="912"/>
      <c r="L8" s="912"/>
      <c r="M8" s="912"/>
      <c r="N8" s="912"/>
      <c r="O8" s="912"/>
      <c r="P8" s="912"/>
      <c r="Q8" s="912"/>
      <c r="R8" s="155"/>
      <c r="S8" s="155"/>
    </row>
    <row r="9" spans="1:19" s="152" customFormat="1" ht="11.25" x14ac:dyDescent="0.2">
      <c r="A9" s="57"/>
      <c r="B9" s="57"/>
      <c r="C9" s="155"/>
      <c r="D9" s="155"/>
      <c r="E9" s="155"/>
      <c r="F9" s="155"/>
      <c r="G9" s="913" t="s">
        <v>511</v>
      </c>
      <c r="H9" s="914"/>
      <c r="I9" s="914"/>
      <c r="J9" s="914"/>
      <c r="K9" s="914"/>
      <c r="L9" s="914"/>
      <c r="M9" s="914"/>
      <c r="N9" s="914"/>
      <c r="O9" s="914"/>
      <c r="P9" s="914"/>
      <c r="Q9" s="915"/>
      <c r="R9" s="155"/>
      <c r="S9" s="155"/>
    </row>
    <row r="10" spans="1:19" s="152" customFormat="1" ht="11.25" x14ac:dyDescent="0.2">
      <c r="A10" s="57"/>
      <c r="B10" s="57" t="s">
        <v>9</v>
      </c>
      <c r="C10" s="57" t="s">
        <v>4</v>
      </c>
      <c r="D10" s="57" t="s">
        <v>7</v>
      </c>
      <c r="E10" s="57" t="s">
        <v>12</v>
      </c>
      <c r="F10" s="57" t="s">
        <v>5</v>
      </c>
      <c r="G10" s="57" t="s">
        <v>78</v>
      </c>
      <c r="H10" s="57" t="s">
        <v>156</v>
      </c>
      <c r="I10" s="57" t="s">
        <v>157</v>
      </c>
      <c r="J10" s="57" t="s">
        <v>158</v>
      </c>
      <c r="K10" s="57" t="s">
        <v>159</v>
      </c>
      <c r="L10" s="57" t="s">
        <v>160</v>
      </c>
      <c r="M10" s="57" t="s">
        <v>161</v>
      </c>
      <c r="N10" s="57" t="s">
        <v>162</v>
      </c>
      <c r="O10" s="57" t="s">
        <v>163</v>
      </c>
      <c r="P10" s="57" t="s">
        <v>164</v>
      </c>
      <c r="Q10" s="57" t="s">
        <v>165</v>
      </c>
      <c r="R10" s="57" t="s">
        <v>155</v>
      </c>
      <c r="S10" s="57" t="s">
        <v>154</v>
      </c>
    </row>
    <row r="11" spans="1:19" s="152" customFormat="1" ht="11.25" x14ac:dyDescent="0.2">
      <c r="A11" s="58" t="s">
        <v>152</v>
      </c>
      <c r="B11" s="212">
        <f t="shared" ref="B11:G11" si="0">H41</f>
        <v>14.9</v>
      </c>
      <c r="C11" s="212">
        <f t="shared" si="0"/>
        <v>23</v>
      </c>
      <c r="D11" s="212">
        <f t="shared" si="0"/>
        <v>29.8</v>
      </c>
      <c r="E11" s="212">
        <f t="shared" si="0"/>
        <v>36.299999999999997</v>
      </c>
      <c r="F11" s="212">
        <f t="shared" si="0"/>
        <v>38.5</v>
      </c>
      <c r="G11" s="212">
        <f t="shared" si="0"/>
        <v>42.2</v>
      </c>
      <c r="H11" s="471">
        <f>G11+$N$41</f>
        <v>45.510000000000005</v>
      </c>
      <c r="I11" s="471">
        <f>H11+$N$41</f>
        <v>48.820000000000007</v>
      </c>
      <c r="J11" s="92">
        <f>I11+($R$11-$I$11)/8</f>
        <v>50.217500000000008</v>
      </c>
      <c r="K11" s="92">
        <f t="shared" ref="K11:Q11" si="1">J11+($R$11-$I$11)/8</f>
        <v>51.615000000000009</v>
      </c>
      <c r="L11" s="92">
        <f t="shared" si="1"/>
        <v>53.01250000000001</v>
      </c>
      <c r="M11" s="92">
        <f t="shared" si="1"/>
        <v>54.410000000000011</v>
      </c>
      <c r="N11" s="92">
        <f t="shared" si="1"/>
        <v>55.807500000000012</v>
      </c>
      <c r="O11" s="92">
        <f t="shared" si="1"/>
        <v>57.205000000000013</v>
      </c>
      <c r="P11" s="92">
        <f t="shared" si="1"/>
        <v>58.602500000000013</v>
      </c>
      <c r="Q11" s="92">
        <f t="shared" si="1"/>
        <v>60.000000000000014</v>
      </c>
      <c r="R11" s="346">
        <v>60</v>
      </c>
      <c r="S11" s="58">
        <v>60</v>
      </c>
    </row>
    <row r="12" spans="1:19" s="152" customFormat="1" ht="11.25" x14ac:dyDescent="0.2">
      <c r="A12" s="58" t="s">
        <v>153</v>
      </c>
      <c r="B12" s="205">
        <f t="shared" ref="B12:G12" si="2">H16</f>
        <v>44.9</v>
      </c>
      <c r="C12" s="205">
        <f t="shared" si="2"/>
        <v>46.5</v>
      </c>
      <c r="D12" s="205">
        <f t="shared" si="2"/>
        <v>46.9</v>
      </c>
      <c r="E12" s="205">
        <f t="shared" si="2"/>
        <v>47.2</v>
      </c>
      <c r="F12" s="205">
        <f t="shared" si="2"/>
        <v>48.1</v>
      </c>
      <c r="G12" s="212">
        <f t="shared" si="2"/>
        <v>47.8</v>
      </c>
      <c r="H12" s="471">
        <f>G12+$N$16</f>
        <v>48.779999999999994</v>
      </c>
      <c r="I12" s="471">
        <f>H12+$N$16</f>
        <v>49.759999999999991</v>
      </c>
      <c r="J12" s="259">
        <f>($S$12-$I$12)/8+I12</f>
        <v>51.039999999999992</v>
      </c>
      <c r="K12" s="259">
        <f t="shared" ref="K12:Q12" si="3">($S$12-$I$12)/8+J12</f>
        <v>52.319999999999993</v>
      </c>
      <c r="L12" s="259">
        <f t="shared" si="3"/>
        <v>53.599999999999994</v>
      </c>
      <c r="M12" s="259">
        <f t="shared" si="3"/>
        <v>54.879999999999995</v>
      </c>
      <c r="N12" s="259">
        <f t="shared" si="3"/>
        <v>56.16</v>
      </c>
      <c r="O12" s="259">
        <f t="shared" si="3"/>
        <v>57.44</v>
      </c>
      <c r="P12" s="259">
        <f t="shared" si="3"/>
        <v>58.72</v>
      </c>
      <c r="Q12" s="259">
        <f t="shared" si="3"/>
        <v>60</v>
      </c>
      <c r="R12" s="346">
        <v>60</v>
      </c>
      <c r="S12" s="58">
        <v>60</v>
      </c>
    </row>
    <row r="14" spans="1:19" ht="12" x14ac:dyDescent="0.2">
      <c r="A14" s="363" t="s">
        <v>187</v>
      </c>
      <c r="B14" s="489" t="s">
        <v>73</v>
      </c>
      <c r="C14" s="489" t="s">
        <v>74</v>
      </c>
      <c r="D14" s="489" t="s">
        <v>75</v>
      </c>
      <c r="E14" s="489" t="s">
        <v>76</v>
      </c>
      <c r="F14" s="489" t="s">
        <v>77</v>
      </c>
      <c r="G14" s="489" t="s">
        <v>20</v>
      </c>
      <c r="H14" s="489" t="s">
        <v>9</v>
      </c>
      <c r="I14" s="489" t="s">
        <v>4</v>
      </c>
      <c r="J14" s="489" t="s">
        <v>7</v>
      </c>
      <c r="K14" s="489" t="s">
        <v>12</v>
      </c>
      <c r="L14" s="489" t="s">
        <v>5</v>
      </c>
      <c r="M14" s="677" t="s">
        <v>78</v>
      </c>
      <c r="N14" s="149" t="s">
        <v>402</v>
      </c>
      <c r="O14" s="149"/>
      <c r="P14" s="149" t="s">
        <v>379</v>
      </c>
    </row>
    <row r="15" spans="1:19" ht="11.25" x14ac:dyDescent="0.2">
      <c r="A15" s="494" t="s">
        <v>188</v>
      </c>
      <c r="B15" s="366" t="s">
        <v>2</v>
      </c>
      <c r="C15" s="366" t="s">
        <v>2</v>
      </c>
      <c r="D15" s="366" t="s">
        <v>2</v>
      </c>
      <c r="E15" s="366" t="s">
        <v>2</v>
      </c>
      <c r="F15" s="366" t="s">
        <v>2</v>
      </c>
      <c r="G15" s="366" t="s">
        <v>2</v>
      </c>
      <c r="H15" s="366" t="s">
        <v>2</v>
      </c>
      <c r="I15" s="366" t="s">
        <v>2</v>
      </c>
      <c r="J15" s="366" t="s">
        <v>2</v>
      </c>
      <c r="K15" s="366" t="s">
        <v>2</v>
      </c>
      <c r="L15" s="366" t="s">
        <v>2</v>
      </c>
      <c r="M15" s="366" t="s">
        <v>2</v>
      </c>
      <c r="O15" s="386"/>
    </row>
    <row r="16" spans="1:19" ht="11.25" x14ac:dyDescent="0.2">
      <c r="A16" s="495" t="s">
        <v>79</v>
      </c>
      <c r="B16" s="416">
        <v>37.299999999999997</v>
      </c>
      <c r="C16" s="417">
        <v>38</v>
      </c>
      <c r="D16" s="416">
        <v>38.9</v>
      </c>
      <c r="E16" s="416">
        <v>40.9</v>
      </c>
      <c r="F16" s="416">
        <v>41.5</v>
      </c>
      <c r="G16" s="416">
        <v>43.4</v>
      </c>
      <c r="H16" s="416">
        <v>44.9</v>
      </c>
      <c r="I16" s="416">
        <v>46.5</v>
      </c>
      <c r="J16" s="416">
        <v>46.9</v>
      </c>
      <c r="K16" s="416">
        <v>47.2</v>
      </c>
      <c r="L16" s="416">
        <v>48.1</v>
      </c>
      <c r="M16" s="416">
        <v>47.8</v>
      </c>
      <c r="N16" s="369">
        <f>(M16-C16)/10</f>
        <v>0.97999999999999976</v>
      </c>
    </row>
    <row r="17" spans="1:16" ht="11.25" x14ac:dyDescent="0.2">
      <c r="A17" s="495" t="s">
        <v>8</v>
      </c>
      <c r="B17" s="416">
        <v>53.9</v>
      </c>
      <c r="C17" s="416">
        <v>54.8</v>
      </c>
      <c r="D17" s="416">
        <v>54.4</v>
      </c>
      <c r="E17" s="416">
        <v>53.4</v>
      </c>
      <c r="F17" s="416">
        <v>52.8</v>
      </c>
      <c r="G17" s="416">
        <v>53.8</v>
      </c>
      <c r="H17" s="416">
        <v>53.5</v>
      </c>
      <c r="I17" s="416">
        <v>53.5</v>
      </c>
      <c r="J17" s="416">
        <v>53.9</v>
      </c>
      <c r="K17" s="416">
        <v>54.4</v>
      </c>
      <c r="L17" s="416">
        <v>54.7</v>
      </c>
      <c r="M17" s="416">
        <v>54.2</v>
      </c>
      <c r="N17" s="369">
        <f>(M17-C17)/10</f>
        <v>-5.9999999999999429E-2</v>
      </c>
      <c r="P17" s="680">
        <f>_xlfn.RANK.EQ(M17,$M$17:$M$43)</f>
        <v>4</v>
      </c>
    </row>
    <row r="18" spans="1:16" ht="11.25" x14ac:dyDescent="0.2">
      <c r="A18" s="495" t="s">
        <v>82</v>
      </c>
      <c r="B18" s="418">
        <v>19.899999999999999</v>
      </c>
      <c r="C18" s="418">
        <v>24.5</v>
      </c>
      <c r="D18" s="418">
        <v>26.2</v>
      </c>
      <c r="E18" s="419">
        <v>25</v>
      </c>
      <c r="F18" s="418">
        <v>28.5</v>
      </c>
      <c r="G18" s="418">
        <v>23.1</v>
      </c>
      <c r="H18" s="418">
        <v>29.4</v>
      </c>
      <c r="I18" s="418">
        <v>31.8</v>
      </c>
      <c r="J18" s="418">
        <v>34.6</v>
      </c>
      <c r="K18" s="418">
        <v>31.5</v>
      </c>
      <c r="L18" s="678" t="s">
        <v>80</v>
      </c>
      <c r="M18" s="678" t="s">
        <v>80</v>
      </c>
      <c r="N18" s="369">
        <f>(K18-B18)/9</f>
        <v>1.288888888888889</v>
      </c>
      <c r="P18" s="680"/>
    </row>
    <row r="19" spans="1:16" ht="11.25" x14ac:dyDescent="0.2">
      <c r="A19" s="495" t="s">
        <v>83</v>
      </c>
      <c r="B19" s="416">
        <v>12.4</v>
      </c>
      <c r="C19" s="416">
        <v>15.8</v>
      </c>
      <c r="D19" s="417">
        <v>17</v>
      </c>
      <c r="E19" s="416">
        <v>23.2</v>
      </c>
      <c r="F19" s="416">
        <v>24.2</v>
      </c>
      <c r="G19" s="416">
        <v>25.4</v>
      </c>
      <c r="H19" s="416">
        <v>29.7</v>
      </c>
      <c r="I19" s="416">
        <v>33.6</v>
      </c>
      <c r="J19" s="417">
        <v>32</v>
      </c>
      <c r="K19" s="416">
        <v>32.200000000000003</v>
      </c>
      <c r="L19" s="416">
        <v>33.299999999999997</v>
      </c>
      <c r="M19" s="416">
        <v>33.799999999999997</v>
      </c>
      <c r="N19" s="369">
        <f t="shared" ref="N19:N43" si="4">(M19-C19)/10</f>
        <v>1.7999999999999996</v>
      </c>
      <c r="P19" s="680">
        <f t="shared" ref="P19:P43" si="5">_xlfn.RANK.EQ(M19,$M$17:$M$43)</f>
        <v>17</v>
      </c>
    </row>
    <row r="20" spans="1:16" ht="11.25" x14ac:dyDescent="0.2">
      <c r="A20" s="495" t="s">
        <v>16</v>
      </c>
      <c r="B20" s="418">
        <v>48.8</v>
      </c>
      <c r="C20" s="678" t="s">
        <v>80</v>
      </c>
      <c r="D20" s="418">
        <v>42.4</v>
      </c>
      <c r="E20" s="418">
        <v>42.5</v>
      </c>
      <c r="F20" s="418">
        <v>43.3</v>
      </c>
      <c r="G20" s="418">
        <v>45.4</v>
      </c>
      <c r="H20" s="418">
        <v>47.4</v>
      </c>
      <c r="I20" s="418">
        <v>48.3</v>
      </c>
      <c r="J20" s="418">
        <v>47.6</v>
      </c>
      <c r="K20" s="418">
        <v>49.9</v>
      </c>
      <c r="L20" s="418">
        <v>51.5</v>
      </c>
      <c r="M20" s="418">
        <v>53.9</v>
      </c>
      <c r="N20" s="369">
        <f>(M20-D20)/9</f>
        <v>1.2777777777777777</v>
      </c>
      <c r="P20" s="680">
        <f t="shared" si="5"/>
        <v>5</v>
      </c>
    </row>
    <row r="21" spans="1:16" ht="11.25" x14ac:dyDescent="0.2">
      <c r="A21" s="495" t="s">
        <v>84</v>
      </c>
      <c r="B21" s="416">
        <v>63.1</v>
      </c>
      <c r="C21" s="416">
        <v>62.5</v>
      </c>
      <c r="D21" s="417">
        <v>63</v>
      </c>
      <c r="E21" s="416">
        <v>65.2</v>
      </c>
      <c r="F21" s="416">
        <v>63.8</v>
      </c>
      <c r="G21" s="416">
        <v>65.599999999999994</v>
      </c>
      <c r="H21" s="416">
        <v>66.7</v>
      </c>
      <c r="I21" s="416">
        <v>67.099999999999994</v>
      </c>
      <c r="J21" s="416">
        <v>67.2</v>
      </c>
      <c r="K21" s="416">
        <v>67.099999999999994</v>
      </c>
      <c r="L21" s="416">
        <v>66.7</v>
      </c>
      <c r="M21" s="417">
        <v>67</v>
      </c>
      <c r="N21" s="357">
        <f t="shared" si="4"/>
        <v>0.45</v>
      </c>
      <c r="P21" s="680">
        <f t="shared" si="5"/>
        <v>1</v>
      </c>
    </row>
    <row r="22" spans="1:16" ht="11.25" x14ac:dyDescent="0.2">
      <c r="A22" s="495" t="s">
        <v>17</v>
      </c>
      <c r="B22" s="419">
        <v>21</v>
      </c>
      <c r="C22" s="418">
        <v>18.2</v>
      </c>
      <c r="D22" s="418">
        <v>23.3</v>
      </c>
      <c r="E22" s="418">
        <v>19.100000000000001</v>
      </c>
      <c r="F22" s="418">
        <v>17.899999999999999</v>
      </c>
      <c r="G22" s="418">
        <v>31.3</v>
      </c>
      <c r="H22" s="418">
        <v>28.3</v>
      </c>
      <c r="I22" s="418">
        <v>28.1</v>
      </c>
      <c r="J22" s="418">
        <v>28.4</v>
      </c>
      <c r="K22" s="419">
        <v>28</v>
      </c>
      <c r="L22" s="418">
        <v>30.8</v>
      </c>
      <c r="M22" s="678" t="s">
        <v>80</v>
      </c>
      <c r="N22" s="357">
        <f>(L22-B22)/10</f>
        <v>0.98000000000000009</v>
      </c>
      <c r="P22" s="680"/>
    </row>
    <row r="23" spans="1:16" ht="11.25" x14ac:dyDescent="0.2">
      <c r="A23" s="495" t="s">
        <v>25</v>
      </c>
      <c r="B23" s="416">
        <v>33.5</v>
      </c>
      <c r="C23" s="416">
        <v>35.700000000000003</v>
      </c>
      <c r="D23" s="416">
        <v>36.1</v>
      </c>
      <c r="E23" s="416">
        <v>36.6</v>
      </c>
      <c r="F23" s="679" t="s">
        <v>80</v>
      </c>
      <c r="G23" s="416">
        <v>39.799999999999997</v>
      </c>
      <c r="H23" s="679" t="s">
        <v>80</v>
      </c>
      <c r="I23" s="416">
        <v>40.700000000000003</v>
      </c>
      <c r="J23" s="416">
        <v>40.4</v>
      </c>
      <c r="K23" s="416">
        <v>37.6</v>
      </c>
      <c r="L23" s="416">
        <v>37.4</v>
      </c>
      <c r="M23" s="416">
        <v>40.4</v>
      </c>
      <c r="N23" s="357">
        <f t="shared" si="4"/>
        <v>0.46999999999999958</v>
      </c>
      <c r="P23" s="680">
        <f t="shared" si="5"/>
        <v>11</v>
      </c>
    </row>
    <row r="24" spans="1:16" ht="11.25" x14ac:dyDescent="0.2">
      <c r="A24" s="495" t="s">
        <v>22</v>
      </c>
      <c r="B24" s="418">
        <v>18.899999999999999</v>
      </c>
      <c r="C24" s="418">
        <v>17.100000000000001</v>
      </c>
      <c r="D24" s="418">
        <v>17.8</v>
      </c>
      <c r="E24" s="419">
        <v>17</v>
      </c>
      <c r="F24" s="418">
        <v>15.8</v>
      </c>
      <c r="G24" s="418">
        <v>15.4</v>
      </c>
      <c r="H24" s="418">
        <v>15.8</v>
      </c>
      <c r="I24" s="418">
        <v>17.2</v>
      </c>
      <c r="J24" s="418">
        <v>18.899999999999999</v>
      </c>
      <c r="K24" s="418">
        <v>20.100000000000001</v>
      </c>
      <c r="L24" s="419">
        <v>21</v>
      </c>
      <c r="M24" s="678" t="s">
        <v>80</v>
      </c>
      <c r="N24" s="357">
        <f>(L24-B24)/10</f>
        <v>0.21000000000000013</v>
      </c>
      <c r="P24" s="680"/>
    </row>
    <row r="25" spans="1:16" ht="11.25" x14ac:dyDescent="0.2">
      <c r="A25" s="495" t="s">
        <v>41</v>
      </c>
      <c r="B25" s="416">
        <v>33.200000000000003</v>
      </c>
      <c r="C25" s="416">
        <v>29.2</v>
      </c>
      <c r="D25" s="416">
        <v>26.7</v>
      </c>
      <c r="E25" s="416">
        <v>29.8</v>
      </c>
      <c r="F25" s="416">
        <v>32.5</v>
      </c>
      <c r="G25" s="416">
        <v>30.8</v>
      </c>
      <c r="H25" s="417">
        <v>30</v>
      </c>
      <c r="I25" s="416">
        <v>33.9</v>
      </c>
      <c r="J25" s="416">
        <v>36.1</v>
      </c>
      <c r="K25" s="416">
        <v>34.799999999999997</v>
      </c>
      <c r="L25" s="416">
        <v>39.299999999999997</v>
      </c>
      <c r="M25" s="416">
        <v>36.4</v>
      </c>
      <c r="N25" s="357">
        <f t="shared" si="4"/>
        <v>0.72</v>
      </c>
      <c r="P25" s="680">
        <f t="shared" si="5"/>
        <v>15</v>
      </c>
    </row>
    <row r="26" spans="1:16" ht="11.25" x14ac:dyDescent="0.2">
      <c r="A26" s="495" t="s">
        <v>19</v>
      </c>
      <c r="B26" s="418">
        <v>35.299999999999997</v>
      </c>
      <c r="C26" s="419">
        <v>36</v>
      </c>
      <c r="D26" s="418">
        <v>36.799999999999997</v>
      </c>
      <c r="E26" s="418">
        <v>37.700000000000003</v>
      </c>
      <c r="F26" s="418">
        <v>38.700000000000003</v>
      </c>
      <c r="G26" s="418">
        <v>39.700000000000003</v>
      </c>
      <c r="H26" s="418">
        <v>40.700000000000003</v>
      </c>
      <c r="I26" s="418">
        <v>42.9</v>
      </c>
      <c r="J26" s="418">
        <v>44.1</v>
      </c>
      <c r="K26" s="418">
        <v>45.1</v>
      </c>
      <c r="L26" s="418">
        <v>43.9</v>
      </c>
      <c r="M26" s="418">
        <v>42.2</v>
      </c>
      <c r="N26" s="357">
        <f t="shared" si="4"/>
        <v>0.62000000000000033</v>
      </c>
      <c r="P26" s="680">
        <f t="shared" si="5"/>
        <v>8</v>
      </c>
    </row>
    <row r="27" spans="1:16" ht="11.25" x14ac:dyDescent="0.2">
      <c r="A27" s="495" t="s">
        <v>85</v>
      </c>
      <c r="B27" s="416">
        <v>2.2999999999999998</v>
      </c>
      <c r="C27" s="417">
        <v>4</v>
      </c>
      <c r="D27" s="416">
        <v>8.3000000000000007</v>
      </c>
      <c r="E27" s="416">
        <v>14.7</v>
      </c>
      <c r="F27" s="416">
        <v>14.9</v>
      </c>
      <c r="G27" s="416">
        <v>16.5</v>
      </c>
      <c r="H27" s="417">
        <v>18</v>
      </c>
      <c r="I27" s="417">
        <v>21</v>
      </c>
      <c r="J27" s="416">
        <v>23.6</v>
      </c>
      <c r="K27" s="416">
        <v>25.3</v>
      </c>
      <c r="L27" s="416">
        <v>30.2</v>
      </c>
      <c r="M27" s="416">
        <v>34.299999999999997</v>
      </c>
      <c r="N27" s="357">
        <f t="shared" si="4"/>
        <v>3.03</v>
      </c>
      <c r="P27" s="680">
        <f t="shared" si="5"/>
        <v>16</v>
      </c>
    </row>
    <row r="28" spans="1:16" ht="11.25" x14ac:dyDescent="0.2">
      <c r="A28" s="495" t="s">
        <v>27</v>
      </c>
      <c r="B28" s="418">
        <v>29.7</v>
      </c>
      <c r="C28" s="419">
        <v>31</v>
      </c>
      <c r="D28" s="418">
        <v>35.5</v>
      </c>
      <c r="E28" s="418">
        <v>38.4</v>
      </c>
      <c r="F28" s="418">
        <v>39.4</v>
      </c>
      <c r="G28" s="418">
        <v>41.6</v>
      </c>
      <c r="H28" s="418">
        <v>44.3</v>
      </c>
      <c r="I28" s="418">
        <v>45.9</v>
      </c>
      <c r="J28" s="418">
        <v>47.8</v>
      </c>
      <c r="K28" s="418">
        <v>49.8</v>
      </c>
      <c r="L28" s="418">
        <v>51.4</v>
      </c>
      <c r="M28" s="678" t="s">
        <v>80</v>
      </c>
      <c r="N28" s="357">
        <f>(L28-B28)/10</f>
        <v>2.17</v>
      </c>
      <c r="P28" s="680"/>
    </row>
    <row r="29" spans="1:16" ht="11.25" x14ac:dyDescent="0.2">
      <c r="A29" s="495" t="s">
        <v>86</v>
      </c>
      <c r="B29" s="416">
        <v>8.3000000000000007</v>
      </c>
      <c r="C29" s="416">
        <v>10.9</v>
      </c>
      <c r="D29" s="417">
        <v>11</v>
      </c>
      <c r="E29" s="416">
        <v>12.5</v>
      </c>
      <c r="F29" s="416">
        <v>13.9</v>
      </c>
      <c r="G29" s="416">
        <v>14.8</v>
      </c>
      <c r="H29" s="416">
        <v>16.600000000000001</v>
      </c>
      <c r="I29" s="416">
        <v>16.100000000000001</v>
      </c>
      <c r="J29" s="416">
        <v>16.2</v>
      </c>
      <c r="K29" s="416">
        <v>16.5</v>
      </c>
      <c r="L29" s="416">
        <v>16.3</v>
      </c>
      <c r="M29" s="416">
        <v>16.399999999999999</v>
      </c>
      <c r="N29" s="357">
        <f t="shared" si="4"/>
        <v>0.54999999999999982</v>
      </c>
      <c r="P29" s="680">
        <f t="shared" si="5"/>
        <v>20</v>
      </c>
    </row>
    <row r="30" spans="1:16" ht="11.25" x14ac:dyDescent="0.2">
      <c r="A30" s="495" t="s">
        <v>30</v>
      </c>
      <c r="B30" s="418">
        <v>7.7</v>
      </c>
      <c r="C30" s="418">
        <v>9.4</v>
      </c>
      <c r="D30" s="418">
        <v>9.6999999999999993</v>
      </c>
      <c r="E30" s="418">
        <v>14.7</v>
      </c>
      <c r="F30" s="418">
        <v>25.9</v>
      </c>
      <c r="G30" s="419">
        <v>27</v>
      </c>
      <c r="H30" s="418">
        <v>28.7</v>
      </c>
      <c r="I30" s="418">
        <v>25.2</v>
      </c>
      <c r="J30" s="418">
        <v>24.8</v>
      </c>
      <c r="K30" s="418">
        <v>25.2</v>
      </c>
      <c r="L30" s="419">
        <v>41</v>
      </c>
      <c r="M30" s="418">
        <v>39.6</v>
      </c>
      <c r="N30" s="357">
        <f t="shared" si="4"/>
        <v>3.0200000000000005</v>
      </c>
      <c r="P30" s="680">
        <f t="shared" si="5"/>
        <v>12</v>
      </c>
    </row>
    <row r="31" spans="1:16" ht="11.25" x14ac:dyDescent="0.2">
      <c r="A31" s="495" t="s">
        <v>31</v>
      </c>
      <c r="B31" s="416">
        <v>8.5</v>
      </c>
      <c r="C31" s="416">
        <v>4.9000000000000004</v>
      </c>
      <c r="D31" s="416">
        <v>19.899999999999999</v>
      </c>
      <c r="E31" s="416">
        <v>23.5</v>
      </c>
      <c r="F31" s="416">
        <v>27.8</v>
      </c>
      <c r="G31" s="416">
        <v>30.5</v>
      </c>
      <c r="H31" s="416">
        <v>33.1</v>
      </c>
      <c r="I31" s="417">
        <v>48</v>
      </c>
      <c r="J31" s="416">
        <v>48.1</v>
      </c>
      <c r="K31" s="416">
        <v>52.5</v>
      </c>
      <c r="L31" s="416">
        <v>49.7</v>
      </c>
      <c r="M31" s="416">
        <v>45.1</v>
      </c>
      <c r="N31" s="357">
        <f t="shared" si="4"/>
        <v>4.0200000000000005</v>
      </c>
      <c r="P31" s="680">
        <f t="shared" si="5"/>
        <v>7</v>
      </c>
    </row>
    <row r="32" spans="1:16" ht="11.25" x14ac:dyDescent="0.2">
      <c r="A32" s="495" t="s">
        <v>32</v>
      </c>
      <c r="B32" s="418">
        <v>46.2</v>
      </c>
      <c r="C32" s="418">
        <v>46.5</v>
      </c>
      <c r="D32" s="418">
        <v>46.4</v>
      </c>
      <c r="E32" s="418">
        <v>47.4</v>
      </c>
      <c r="F32" s="418">
        <v>46.6</v>
      </c>
      <c r="G32" s="418">
        <v>47.7</v>
      </c>
      <c r="H32" s="418">
        <v>47.4</v>
      </c>
      <c r="I32" s="418">
        <v>49.2</v>
      </c>
      <c r="J32" s="418">
        <v>48.7</v>
      </c>
      <c r="K32" s="419">
        <v>49</v>
      </c>
      <c r="L32" s="418">
        <v>48.9</v>
      </c>
      <c r="M32" s="418">
        <v>52.8</v>
      </c>
      <c r="N32" s="357">
        <f t="shared" si="4"/>
        <v>0.62999999999999967</v>
      </c>
      <c r="P32" s="680">
        <f t="shared" si="5"/>
        <v>6</v>
      </c>
    </row>
    <row r="33" spans="1:16" ht="11.25" x14ac:dyDescent="0.2">
      <c r="A33" s="495" t="s">
        <v>23</v>
      </c>
      <c r="B33" s="416">
        <v>15.4</v>
      </c>
      <c r="C33" s="416">
        <v>19.600000000000001</v>
      </c>
      <c r="D33" s="417">
        <v>22</v>
      </c>
      <c r="E33" s="416">
        <v>25.5</v>
      </c>
      <c r="F33" s="416">
        <v>26.4</v>
      </c>
      <c r="G33" s="416">
        <v>30.5</v>
      </c>
      <c r="H33" s="416">
        <v>32.200000000000003</v>
      </c>
      <c r="I33" s="416">
        <v>34.700000000000003</v>
      </c>
      <c r="J33" s="417">
        <v>35</v>
      </c>
      <c r="K33" s="416">
        <v>37.4</v>
      </c>
      <c r="L33" s="416">
        <v>35.9</v>
      </c>
      <c r="M33" s="417">
        <v>33</v>
      </c>
      <c r="N33" s="357">
        <f t="shared" si="4"/>
        <v>1.3399999999999999</v>
      </c>
      <c r="P33" s="680">
        <f t="shared" si="5"/>
        <v>18</v>
      </c>
    </row>
    <row r="34" spans="1:16" ht="11.25" x14ac:dyDescent="0.2">
      <c r="A34" s="495" t="s">
        <v>87</v>
      </c>
      <c r="B34" s="418">
        <v>6.9</v>
      </c>
      <c r="C34" s="418">
        <v>8.9</v>
      </c>
      <c r="D34" s="418">
        <v>15.4</v>
      </c>
      <c r="E34" s="418">
        <v>14.4</v>
      </c>
      <c r="F34" s="418">
        <v>12.5</v>
      </c>
      <c r="G34" s="418">
        <v>11.7</v>
      </c>
      <c r="H34" s="418">
        <v>10.9</v>
      </c>
      <c r="I34" s="418">
        <v>12.7</v>
      </c>
      <c r="J34" s="418">
        <v>11.5</v>
      </c>
      <c r="K34" s="418">
        <v>10.4</v>
      </c>
      <c r="L34" s="418">
        <v>9.1</v>
      </c>
      <c r="M34" s="418">
        <v>10.5</v>
      </c>
      <c r="N34" s="357">
        <f t="shared" si="4"/>
        <v>0.15999999999999998</v>
      </c>
      <c r="P34" s="680">
        <f t="shared" si="5"/>
        <v>22</v>
      </c>
    </row>
    <row r="35" spans="1:16" ht="11.25" x14ac:dyDescent="0.2">
      <c r="A35" s="495" t="s">
        <v>34</v>
      </c>
      <c r="B35" s="416">
        <v>49.1</v>
      </c>
      <c r="C35" s="416">
        <v>49.2</v>
      </c>
      <c r="D35" s="416">
        <v>49.1</v>
      </c>
      <c r="E35" s="416">
        <v>49.4</v>
      </c>
      <c r="F35" s="416">
        <v>49.8</v>
      </c>
      <c r="G35" s="416">
        <v>50.9</v>
      </c>
      <c r="H35" s="416">
        <v>51.8</v>
      </c>
      <c r="I35" s="416">
        <v>53.5</v>
      </c>
      <c r="J35" s="416">
        <v>54.6</v>
      </c>
      <c r="K35" s="416">
        <v>55.9</v>
      </c>
      <c r="L35" s="416">
        <v>56.9</v>
      </c>
      <c r="M35" s="416">
        <v>56.8</v>
      </c>
      <c r="N35" s="357">
        <f t="shared" si="4"/>
        <v>0.75999999999999945</v>
      </c>
      <c r="P35" s="681">
        <f t="shared" si="5"/>
        <v>3</v>
      </c>
    </row>
    <row r="36" spans="1:16" ht="11.25" x14ac:dyDescent="0.2">
      <c r="A36" s="495" t="s">
        <v>6</v>
      </c>
      <c r="B36" s="418">
        <v>61.9</v>
      </c>
      <c r="C36" s="418">
        <v>59.4</v>
      </c>
      <c r="D36" s="418">
        <v>56.7</v>
      </c>
      <c r="E36" s="418">
        <v>57.7</v>
      </c>
      <c r="F36" s="418">
        <v>57.7</v>
      </c>
      <c r="G36" s="418">
        <v>56.3</v>
      </c>
      <c r="H36" s="418">
        <v>56.9</v>
      </c>
      <c r="I36" s="418">
        <v>57.6</v>
      </c>
      <c r="J36" s="418">
        <v>57.7</v>
      </c>
      <c r="K36" s="418">
        <v>57.7</v>
      </c>
      <c r="L36" s="418">
        <v>58.2</v>
      </c>
      <c r="M36" s="678" t="s">
        <v>80</v>
      </c>
      <c r="N36" s="357">
        <f>(L36-B36)/10</f>
        <v>-0.36999999999999955</v>
      </c>
      <c r="P36" s="680"/>
    </row>
    <row r="37" spans="1:16" ht="11.25" x14ac:dyDescent="0.2">
      <c r="A37" s="495" t="s">
        <v>37</v>
      </c>
      <c r="B37" s="416">
        <v>13.2</v>
      </c>
      <c r="C37" s="416">
        <v>16.3</v>
      </c>
      <c r="D37" s="416">
        <v>11.4</v>
      </c>
      <c r="E37" s="417">
        <v>12</v>
      </c>
      <c r="F37" s="416">
        <v>15.1</v>
      </c>
      <c r="G37" s="416">
        <v>26.5</v>
      </c>
      <c r="H37" s="416">
        <v>32.5</v>
      </c>
      <c r="I37" s="416">
        <v>34.799999999999997</v>
      </c>
      <c r="J37" s="416">
        <v>33.799999999999997</v>
      </c>
      <c r="K37" s="416">
        <v>34.299999999999997</v>
      </c>
      <c r="L37" s="416">
        <v>34.1</v>
      </c>
      <c r="M37" s="416">
        <v>38.700000000000003</v>
      </c>
      <c r="N37" s="357">
        <f t="shared" si="4"/>
        <v>2.2400000000000002</v>
      </c>
      <c r="P37" s="680">
        <f t="shared" si="5"/>
        <v>13</v>
      </c>
    </row>
    <row r="38" spans="1:16" ht="11.25" x14ac:dyDescent="0.2">
      <c r="A38" s="495" t="s">
        <v>38</v>
      </c>
      <c r="B38" s="418">
        <v>19.5</v>
      </c>
      <c r="C38" s="418">
        <v>18.7</v>
      </c>
      <c r="D38" s="418">
        <v>20.100000000000001</v>
      </c>
      <c r="E38" s="418">
        <v>26.1</v>
      </c>
      <c r="F38" s="418">
        <v>25.8</v>
      </c>
      <c r="G38" s="418">
        <v>30.4</v>
      </c>
      <c r="H38" s="418">
        <v>29.8</v>
      </c>
      <c r="I38" s="418">
        <v>30.9</v>
      </c>
      <c r="J38" s="418">
        <v>29.1</v>
      </c>
      <c r="K38" s="418">
        <v>29.1</v>
      </c>
      <c r="L38" s="418">
        <v>28.9</v>
      </c>
      <c r="M38" s="418">
        <v>26.5</v>
      </c>
      <c r="N38" s="357">
        <f t="shared" si="4"/>
        <v>0.78</v>
      </c>
      <c r="P38" s="680">
        <f t="shared" si="5"/>
        <v>19</v>
      </c>
    </row>
    <row r="39" spans="1:16" ht="11.25" x14ac:dyDescent="0.2">
      <c r="A39" s="495" t="s">
        <v>88</v>
      </c>
      <c r="B39" s="416">
        <v>1.1000000000000001</v>
      </c>
      <c r="C39" s="416">
        <v>12.8</v>
      </c>
      <c r="D39" s="416">
        <v>11.7</v>
      </c>
      <c r="E39" s="416">
        <v>14.8</v>
      </c>
      <c r="F39" s="416">
        <v>13.2</v>
      </c>
      <c r="G39" s="416">
        <v>13.1</v>
      </c>
      <c r="H39" s="416">
        <v>13.2</v>
      </c>
      <c r="I39" s="416">
        <v>13.4</v>
      </c>
      <c r="J39" s="417">
        <v>14</v>
      </c>
      <c r="K39" s="416">
        <v>11.1</v>
      </c>
      <c r="L39" s="416">
        <v>11.5</v>
      </c>
      <c r="M39" s="416">
        <v>13.7</v>
      </c>
      <c r="N39" s="357">
        <f t="shared" si="4"/>
        <v>8.9999999999999858E-2</v>
      </c>
      <c r="P39" s="680">
        <f t="shared" si="5"/>
        <v>21</v>
      </c>
    </row>
    <row r="40" spans="1:16" ht="11.25" x14ac:dyDescent="0.2">
      <c r="A40" s="495" t="s">
        <v>40</v>
      </c>
      <c r="B40" s="418">
        <v>19.600000000000001</v>
      </c>
      <c r="C40" s="418">
        <v>22.4</v>
      </c>
      <c r="D40" s="418">
        <v>35.6</v>
      </c>
      <c r="E40" s="418">
        <v>41.9</v>
      </c>
      <c r="F40" s="418">
        <v>34.799999999999997</v>
      </c>
      <c r="G40" s="419">
        <v>36</v>
      </c>
      <c r="H40" s="418">
        <v>54.1</v>
      </c>
      <c r="I40" s="418">
        <v>55.6</v>
      </c>
      <c r="J40" s="418">
        <v>57.8</v>
      </c>
      <c r="K40" s="418">
        <v>58.9</v>
      </c>
      <c r="L40" s="418">
        <v>59.2</v>
      </c>
      <c r="M40" s="418">
        <v>59.3</v>
      </c>
      <c r="N40" s="357">
        <f t="shared" si="4"/>
        <v>3.69</v>
      </c>
      <c r="P40" s="680">
        <f t="shared" si="5"/>
        <v>2</v>
      </c>
    </row>
    <row r="41" spans="1:16" ht="11.25" x14ac:dyDescent="0.2">
      <c r="A41" s="502" t="s">
        <v>89</v>
      </c>
      <c r="B41" s="421">
        <v>8.1999999999999993</v>
      </c>
      <c r="C41" s="421">
        <v>9.1</v>
      </c>
      <c r="D41" s="421">
        <v>10.8</v>
      </c>
      <c r="E41" s="421">
        <v>13.4</v>
      </c>
      <c r="F41" s="421">
        <v>10.8</v>
      </c>
      <c r="G41" s="421">
        <v>10.3</v>
      </c>
      <c r="H41" s="421">
        <v>14.9</v>
      </c>
      <c r="I41" s="422">
        <v>23</v>
      </c>
      <c r="J41" s="421">
        <v>29.8</v>
      </c>
      <c r="K41" s="421">
        <v>36.299999999999997</v>
      </c>
      <c r="L41" s="421">
        <v>38.5</v>
      </c>
      <c r="M41" s="421">
        <v>42.2</v>
      </c>
      <c r="N41" s="357">
        <f t="shared" si="4"/>
        <v>3.31</v>
      </c>
      <c r="P41" s="680">
        <f t="shared" si="5"/>
        <v>8</v>
      </c>
    </row>
    <row r="42" spans="1:16" ht="11.25" x14ac:dyDescent="0.2">
      <c r="A42" s="495" t="s">
        <v>18</v>
      </c>
      <c r="B42" s="418">
        <v>35.9</v>
      </c>
      <c r="C42" s="418">
        <v>32.799999999999997</v>
      </c>
      <c r="D42" s="418">
        <v>34.799999999999997</v>
      </c>
      <c r="E42" s="418">
        <v>33.299999999999997</v>
      </c>
      <c r="F42" s="418">
        <v>32.5</v>
      </c>
      <c r="G42" s="418">
        <v>32.5</v>
      </c>
      <c r="H42" s="418">
        <v>40.6</v>
      </c>
      <c r="I42" s="419">
        <v>42</v>
      </c>
      <c r="J42" s="418">
        <v>40.5</v>
      </c>
      <c r="K42" s="418">
        <v>42.3</v>
      </c>
      <c r="L42" s="418">
        <v>43.5</v>
      </c>
      <c r="M42" s="418">
        <v>41.6</v>
      </c>
      <c r="N42" s="357">
        <f t="shared" si="4"/>
        <v>0.88000000000000045</v>
      </c>
      <c r="P42" s="680">
        <f t="shared" si="5"/>
        <v>10</v>
      </c>
    </row>
    <row r="43" spans="1:16" ht="11.25" x14ac:dyDescent="0.2">
      <c r="A43" s="495" t="s">
        <v>42</v>
      </c>
      <c r="B43" s="416">
        <v>49.2</v>
      </c>
      <c r="C43" s="416">
        <v>47.8</v>
      </c>
      <c r="D43" s="417">
        <v>47</v>
      </c>
      <c r="E43" s="416">
        <v>46.9</v>
      </c>
      <c r="F43" s="416">
        <v>48.2</v>
      </c>
      <c r="G43" s="416">
        <v>49.3</v>
      </c>
      <c r="H43" s="416">
        <v>47.5</v>
      </c>
      <c r="I43" s="416">
        <v>48.4</v>
      </c>
      <c r="J43" s="416">
        <v>46.8</v>
      </c>
      <c r="K43" s="416">
        <v>45.8</v>
      </c>
      <c r="L43" s="416">
        <v>46.6</v>
      </c>
      <c r="M43" s="416">
        <v>38.299999999999997</v>
      </c>
      <c r="N43" s="357">
        <f t="shared" si="4"/>
        <v>-0.95</v>
      </c>
      <c r="P43" s="680">
        <f t="shared" si="5"/>
        <v>14</v>
      </c>
    </row>
    <row r="44" spans="1:16" s="351" customFormat="1" ht="11.25" x14ac:dyDescent="0.2">
      <c r="A44" s="295" t="s">
        <v>433</v>
      </c>
      <c r="B44" s="452">
        <f t="shared" ref="B44:L44" si="6">AVERAGE(B17:B43)</f>
        <v>26.766666666666669</v>
      </c>
      <c r="C44" s="452">
        <f t="shared" si="6"/>
        <v>26.82692307692307</v>
      </c>
      <c r="D44" s="452">
        <f t="shared" si="6"/>
        <v>29.225925925925928</v>
      </c>
      <c r="E44" s="452">
        <f t="shared" si="6"/>
        <v>30.966666666666658</v>
      </c>
      <c r="F44" s="452">
        <f t="shared" si="6"/>
        <v>31.261538461538461</v>
      </c>
      <c r="G44" s="452">
        <f t="shared" si="6"/>
        <v>33.181481481481484</v>
      </c>
      <c r="H44" s="452">
        <f t="shared" si="6"/>
        <v>35.153846153846153</v>
      </c>
      <c r="I44" s="452">
        <f t="shared" si="6"/>
        <v>37.374074074074073</v>
      </c>
      <c r="J44" s="452">
        <f t="shared" si="6"/>
        <v>37.888888888888886</v>
      </c>
      <c r="K44" s="452">
        <f t="shared" si="6"/>
        <v>38.451851851851856</v>
      </c>
      <c r="L44" s="452">
        <f t="shared" si="6"/>
        <v>39.942307692307693</v>
      </c>
      <c r="M44" s="452">
        <f t="shared" ref="M44:N44" si="7">AVERAGE(M17:M43)</f>
        <v>39.85</v>
      </c>
      <c r="N44" s="454">
        <f t="shared" si="7"/>
        <v>1.2261728395061728</v>
      </c>
    </row>
    <row r="45" spans="1:16" s="351" customFormat="1" ht="11.25" x14ac:dyDescent="0.2">
      <c r="A45" s="301" t="s">
        <v>435</v>
      </c>
      <c r="B45" s="453">
        <f t="shared" ref="B45:L45" si="8">STDEV(B17:B43)</f>
        <v>18.819527501630201</v>
      </c>
      <c r="C45" s="453">
        <f t="shared" si="8"/>
        <v>17.437260282333529</v>
      </c>
      <c r="D45" s="453">
        <f t="shared" si="8"/>
        <v>16.153603851119946</v>
      </c>
      <c r="E45" s="453">
        <f t="shared" si="8"/>
        <v>15.51765743621417</v>
      </c>
      <c r="F45" s="453">
        <f t="shared" si="8"/>
        <v>15.318043658981439</v>
      </c>
      <c r="G45" s="453">
        <f t="shared" si="8"/>
        <v>14.815455470478151</v>
      </c>
      <c r="H45" s="453">
        <f t="shared" si="8"/>
        <v>15.175407230627611</v>
      </c>
      <c r="I45" s="453">
        <f t="shared" si="8"/>
        <v>14.727723532706612</v>
      </c>
      <c r="J45" s="453">
        <f t="shared" si="8"/>
        <v>14.555578717277834</v>
      </c>
      <c r="K45" s="453">
        <f t="shared" si="8"/>
        <v>15.029467731257151</v>
      </c>
      <c r="L45" s="453">
        <f t="shared" si="8"/>
        <v>14.861444696311937</v>
      </c>
      <c r="M45" s="453">
        <f t="shared" ref="M45:N45" si="9">STDEV(M17:M43)</f>
        <v>14.506345081344467</v>
      </c>
      <c r="N45" s="462">
        <f t="shared" si="9"/>
        <v>1.2794628552042533</v>
      </c>
    </row>
    <row r="46" spans="1:16" s="351" customFormat="1" ht="11.25" x14ac:dyDescent="0.2">
      <c r="A46" s="301" t="s">
        <v>436</v>
      </c>
      <c r="B46" s="453">
        <f t="shared" ref="B46:L46" si="10">B44-3*B45</f>
        <v>-29.691915838223931</v>
      </c>
      <c r="C46" s="453">
        <f t="shared" si="10"/>
        <v>-25.484857770077522</v>
      </c>
      <c r="D46" s="453">
        <f t="shared" si="10"/>
        <v>-19.234885627433911</v>
      </c>
      <c r="E46" s="453">
        <f t="shared" si="10"/>
        <v>-15.586305641975851</v>
      </c>
      <c r="F46" s="453">
        <f t="shared" si="10"/>
        <v>-14.69259251540586</v>
      </c>
      <c r="G46" s="453">
        <f t="shared" si="10"/>
        <v>-11.26488492995297</v>
      </c>
      <c r="H46" s="453">
        <f t="shared" si="10"/>
        <v>-10.372375538036678</v>
      </c>
      <c r="I46" s="453">
        <f t="shared" si="10"/>
        <v>-6.8090965240457635</v>
      </c>
      <c r="J46" s="453">
        <f t="shared" si="10"/>
        <v>-5.7778472629446185</v>
      </c>
      <c r="K46" s="453">
        <f t="shared" si="10"/>
        <v>-6.6365513419195992</v>
      </c>
      <c r="L46" s="453">
        <f t="shared" si="10"/>
        <v>-4.6420263966281183</v>
      </c>
      <c r="M46" s="453">
        <f t="shared" ref="M46:N46" si="11">M44-3*M45</f>
        <v>-3.6690352440334024</v>
      </c>
      <c r="N46" s="462">
        <f t="shared" si="11"/>
        <v>-2.6122157261065873</v>
      </c>
    </row>
    <row r="47" spans="1:16" s="351" customFormat="1" ht="11.25" x14ac:dyDescent="0.2">
      <c r="A47" s="301" t="s">
        <v>437</v>
      </c>
      <c r="B47" s="453">
        <f t="shared" ref="B47:L47" si="12">B44+3*B45</f>
        <v>83.225249171557266</v>
      </c>
      <c r="C47" s="453">
        <f t="shared" si="12"/>
        <v>79.138703923923657</v>
      </c>
      <c r="D47" s="453">
        <f t="shared" si="12"/>
        <v>77.686737479285767</v>
      </c>
      <c r="E47" s="453">
        <f t="shared" si="12"/>
        <v>77.519638975309164</v>
      </c>
      <c r="F47" s="453">
        <f t="shared" si="12"/>
        <v>77.215669438482777</v>
      </c>
      <c r="G47" s="453">
        <f t="shared" si="12"/>
        <v>77.627847892915938</v>
      </c>
      <c r="H47" s="453">
        <f t="shared" si="12"/>
        <v>80.680067845728985</v>
      </c>
      <c r="I47" s="453">
        <f t="shared" si="12"/>
        <v>81.557244672193917</v>
      </c>
      <c r="J47" s="453">
        <f t="shared" si="12"/>
        <v>81.55562504072239</v>
      </c>
      <c r="K47" s="453">
        <f t="shared" si="12"/>
        <v>83.540255045623312</v>
      </c>
      <c r="L47" s="453">
        <f t="shared" si="12"/>
        <v>84.526641781243512</v>
      </c>
      <c r="M47" s="453">
        <f t="shared" ref="M47:N47" si="13">M44+3*M45</f>
        <v>83.369035244033398</v>
      </c>
      <c r="N47" s="462">
        <f t="shared" si="13"/>
        <v>5.0645614051189325</v>
      </c>
    </row>
    <row r="48" spans="1:16" s="351" customFormat="1" ht="11.25" x14ac:dyDescent="0.2">
      <c r="A48" s="412" t="s">
        <v>451</v>
      </c>
      <c r="B48" s="453">
        <f t="shared" ref="B48:L48" si="14">MIN(B17:B43)</f>
        <v>1.1000000000000001</v>
      </c>
      <c r="C48" s="453">
        <f t="shared" si="14"/>
        <v>4</v>
      </c>
      <c r="D48" s="453">
        <f t="shared" si="14"/>
        <v>8.3000000000000007</v>
      </c>
      <c r="E48" s="453">
        <f t="shared" si="14"/>
        <v>12</v>
      </c>
      <c r="F48" s="453">
        <f t="shared" si="14"/>
        <v>10.8</v>
      </c>
      <c r="G48" s="453">
        <f t="shared" si="14"/>
        <v>10.3</v>
      </c>
      <c r="H48" s="453">
        <f t="shared" si="14"/>
        <v>10.9</v>
      </c>
      <c r="I48" s="453">
        <f t="shared" si="14"/>
        <v>12.7</v>
      </c>
      <c r="J48" s="453">
        <f t="shared" si="14"/>
        <v>11.5</v>
      </c>
      <c r="K48" s="453">
        <f t="shared" si="14"/>
        <v>10.4</v>
      </c>
      <c r="L48" s="453">
        <f t="shared" si="14"/>
        <v>9.1</v>
      </c>
      <c r="M48" s="453">
        <f t="shared" ref="M48" si="15">MIN(M17:M43)</f>
        <v>10.5</v>
      </c>
      <c r="N48" s="462"/>
    </row>
    <row r="49" spans="1:15" s="351" customFormat="1" ht="11.25" x14ac:dyDescent="0.2">
      <c r="A49" s="490"/>
      <c r="B49" s="491"/>
      <c r="C49" s="491"/>
      <c r="D49" s="491"/>
      <c r="E49" s="491"/>
      <c r="F49" s="491"/>
      <c r="G49" s="492"/>
      <c r="H49" s="492"/>
      <c r="I49" s="492"/>
      <c r="J49" s="493"/>
      <c r="K49" s="492"/>
      <c r="L49" s="491"/>
      <c r="M49" s="492"/>
      <c r="N49" s="492"/>
      <c r="O49" s="491"/>
    </row>
    <row r="50" spans="1:15" s="351" customFormat="1" ht="11.25" x14ac:dyDescent="0.2">
      <c r="A50" s="504"/>
      <c r="B50" s="506">
        <v>2010</v>
      </c>
      <c r="C50" s="506" t="s">
        <v>402</v>
      </c>
      <c r="D50" s="491"/>
      <c r="E50" s="491"/>
      <c r="F50" s="491"/>
      <c r="G50" s="493"/>
      <c r="H50" s="491"/>
      <c r="I50" s="491"/>
      <c r="J50" s="491"/>
      <c r="K50" s="491"/>
      <c r="L50" s="491"/>
      <c r="M50" s="491"/>
      <c r="N50" s="491"/>
      <c r="O50" s="491"/>
    </row>
    <row r="51" spans="1:15" s="351" customFormat="1" ht="11.25" x14ac:dyDescent="0.2">
      <c r="A51" s="505" t="s">
        <v>8</v>
      </c>
      <c r="B51" s="416">
        <v>54.8</v>
      </c>
      <c r="C51" s="507">
        <v>-5.9999999999999429E-2</v>
      </c>
      <c r="D51" s="491"/>
      <c r="E51" s="493"/>
      <c r="F51" s="493"/>
      <c r="G51" s="493"/>
      <c r="H51" s="493"/>
      <c r="I51" s="493"/>
      <c r="J51" s="492"/>
      <c r="K51" s="492"/>
      <c r="L51" s="492"/>
      <c r="M51" s="492"/>
      <c r="N51" s="492"/>
      <c r="O51" s="491"/>
    </row>
    <row r="52" spans="1:15" s="351" customFormat="1" ht="11.25" x14ac:dyDescent="0.2">
      <c r="A52" s="505" t="s">
        <v>82</v>
      </c>
      <c r="B52" s="418">
        <v>19.899999999999999</v>
      </c>
      <c r="C52" s="507">
        <v>1.288888888888889</v>
      </c>
      <c r="D52" s="491"/>
      <c r="E52" s="491"/>
      <c r="F52" s="491"/>
      <c r="G52" s="491"/>
      <c r="H52" s="491"/>
      <c r="I52" s="491"/>
      <c r="J52" s="491"/>
      <c r="K52" s="491"/>
      <c r="L52" s="492"/>
      <c r="M52" s="492"/>
      <c r="N52" s="492"/>
      <c r="O52" s="492"/>
    </row>
    <row r="53" spans="1:15" s="351" customFormat="1" ht="11.25" x14ac:dyDescent="0.2">
      <c r="A53" s="505" t="s">
        <v>83</v>
      </c>
      <c r="B53" s="416">
        <v>15.8</v>
      </c>
      <c r="C53" s="507">
        <v>1.7999999999999996</v>
      </c>
      <c r="D53" s="491"/>
      <c r="E53" s="493"/>
      <c r="F53" s="493"/>
      <c r="G53" s="493"/>
      <c r="H53" s="493"/>
      <c r="I53" s="493"/>
      <c r="J53" s="493"/>
      <c r="K53" s="493"/>
      <c r="L53" s="493"/>
      <c r="M53" s="493"/>
      <c r="N53" s="491"/>
      <c r="O53" s="491"/>
    </row>
    <row r="54" spans="1:15" ht="11.45" customHeight="1" x14ac:dyDescent="0.2">
      <c r="A54" s="505" t="s">
        <v>16</v>
      </c>
      <c r="B54" s="418">
        <v>42.4</v>
      </c>
      <c r="C54" s="508">
        <v>1.2777777777777777</v>
      </c>
      <c r="E54" s="149" t="s">
        <v>404</v>
      </c>
      <c r="F54" s="149"/>
      <c r="G54" s="149"/>
      <c r="H54" s="149"/>
      <c r="I54" s="149"/>
      <c r="J54" s="149"/>
      <c r="K54" s="149"/>
      <c r="L54" s="149"/>
      <c r="M54" s="149"/>
    </row>
    <row r="55" spans="1:15" ht="11.45" customHeight="1" thickBot="1" x14ac:dyDescent="0.25">
      <c r="A55" s="505" t="s">
        <v>84</v>
      </c>
      <c r="B55" s="416">
        <v>62.5</v>
      </c>
      <c r="C55" s="508">
        <v>0.45</v>
      </c>
      <c r="E55" s="149"/>
      <c r="F55" s="149"/>
      <c r="G55" s="149"/>
      <c r="H55" s="149"/>
      <c r="I55" s="149"/>
      <c r="J55" s="149"/>
      <c r="K55" s="149"/>
      <c r="L55" s="149"/>
      <c r="M55" s="149"/>
    </row>
    <row r="56" spans="1:15" ht="11.45" customHeight="1" x14ac:dyDescent="0.2">
      <c r="A56" s="505" t="s">
        <v>17</v>
      </c>
      <c r="B56" s="419">
        <v>21</v>
      </c>
      <c r="C56" s="508">
        <v>0.98000000000000009</v>
      </c>
      <c r="E56" s="352" t="s">
        <v>405</v>
      </c>
      <c r="F56" s="352"/>
      <c r="G56" s="149"/>
      <c r="H56" s="149"/>
      <c r="I56" s="149"/>
      <c r="J56" s="149"/>
      <c r="K56" s="149"/>
      <c r="L56" s="149"/>
      <c r="M56" s="149"/>
    </row>
    <row r="57" spans="1:15" ht="11.45" customHeight="1" x14ac:dyDescent="0.2">
      <c r="A57" s="505" t="s">
        <v>25</v>
      </c>
      <c r="B57" s="416">
        <v>35.700000000000003</v>
      </c>
      <c r="C57" s="508">
        <v>0.46999999999999958</v>
      </c>
      <c r="E57" s="353" t="s">
        <v>406</v>
      </c>
      <c r="F57" s="353">
        <v>0.58456821565483252</v>
      </c>
      <c r="G57" s="149"/>
      <c r="H57" s="149"/>
      <c r="I57" s="149"/>
      <c r="J57" s="149"/>
      <c r="K57" s="149"/>
      <c r="L57" s="149"/>
      <c r="M57" s="149"/>
    </row>
    <row r="58" spans="1:15" ht="11.45" customHeight="1" x14ac:dyDescent="0.2">
      <c r="A58" s="505" t="s">
        <v>22</v>
      </c>
      <c r="B58" s="418">
        <v>18.899999999999999</v>
      </c>
      <c r="C58" s="508">
        <v>0.21000000000000013</v>
      </c>
      <c r="E58" s="353" t="s">
        <v>407</v>
      </c>
      <c r="F58" s="353">
        <v>0.34171999875387482</v>
      </c>
      <c r="G58" s="149"/>
      <c r="H58" s="149"/>
      <c r="I58" s="149"/>
      <c r="J58" s="149"/>
      <c r="K58" s="149"/>
      <c r="L58" s="149"/>
      <c r="M58" s="149"/>
    </row>
    <row r="59" spans="1:15" ht="11.45" customHeight="1" x14ac:dyDescent="0.2">
      <c r="A59" s="505" t="s">
        <v>41</v>
      </c>
      <c r="B59" s="416">
        <v>29.2</v>
      </c>
      <c r="C59" s="508">
        <v>0.72</v>
      </c>
      <c r="E59" s="353" t="s">
        <v>408</v>
      </c>
      <c r="F59" s="353">
        <v>0.3153887987040298</v>
      </c>
      <c r="G59" s="149"/>
      <c r="H59" s="149"/>
      <c r="I59" s="149"/>
      <c r="J59" s="149"/>
      <c r="K59" s="149"/>
      <c r="L59" s="149"/>
      <c r="M59" s="149"/>
    </row>
    <row r="60" spans="1:15" ht="11.45" customHeight="1" x14ac:dyDescent="0.2">
      <c r="A60" s="505" t="s">
        <v>19</v>
      </c>
      <c r="B60" s="419">
        <v>36</v>
      </c>
      <c r="C60" s="508">
        <v>0.62000000000000033</v>
      </c>
      <c r="E60" s="353" t="s">
        <v>409</v>
      </c>
      <c r="F60" s="353">
        <v>1.0586433711359533</v>
      </c>
      <c r="G60" s="149"/>
      <c r="H60" s="149"/>
      <c r="I60" s="149"/>
      <c r="J60" s="149"/>
      <c r="K60" s="149"/>
      <c r="L60" s="149"/>
      <c r="M60" s="149"/>
    </row>
    <row r="61" spans="1:15" ht="11.45" customHeight="1" thickBot="1" x14ac:dyDescent="0.25">
      <c r="A61" s="505" t="s">
        <v>85</v>
      </c>
      <c r="B61" s="417">
        <v>4</v>
      </c>
      <c r="C61" s="508">
        <v>3.03</v>
      </c>
      <c r="E61" s="354" t="s">
        <v>410</v>
      </c>
      <c r="F61" s="354">
        <v>27</v>
      </c>
      <c r="G61" s="149"/>
      <c r="H61" s="149"/>
      <c r="I61" s="149"/>
      <c r="J61" s="149"/>
      <c r="K61" s="149"/>
      <c r="L61" s="149"/>
      <c r="M61" s="149"/>
    </row>
    <row r="62" spans="1:15" ht="11.45" customHeight="1" x14ac:dyDescent="0.2">
      <c r="A62" s="505" t="s">
        <v>27</v>
      </c>
      <c r="B62" s="418">
        <v>29.7</v>
      </c>
      <c r="C62" s="508">
        <v>2.17</v>
      </c>
      <c r="E62" s="149"/>
      <c r="F62" s="149"/>
      <c r="G62" s="149"/>
      <c r="H62" s="149"/>
      <c r="I62" s="149"/>
      <c r="J62" s="149"/>
      <c r="K62" s="149"/>
      <c r="L62" s="149"/>
      <c r="M62" s="149"/>
    </row>
    <row r="63" spans="1:15" ht="11.45" customHeight="1" thickBot="1" x14ac:dyDescent="0.25">
      <c r="A63" s="505" t="s">
        <v>86</v>
      </c>
      <c r="B63" s="416">
        <v>10.9</v>
      </c>
      <c r="C63" s="508">
        <v>0.54999999999999982</v>
      </c>
      <c r="E63" s="149" t="s">
        <v>411</v>
      </c>
      <c r="F63" s="149"/>
      <c r="G63" s="149"/>
      <c r="H63" s="149"/>
      <c r="I63" s="149"/>
      <c r="J63" s="149"/>
      <c r="K63" s="149"/>
      <c r="L63" s="149"/>
      <c r="M63" s="149"/>
    </row>
    <row r="64" spans="1:15" ht="11.45" customHeight="1" x14ac:dyDescent="0.2">
      <c r="A64" s="505" t="s">
        <v>30</v>
      </c>
      <c r="B64" s="418">
        <v>9.4</v>
      </c>
      <c r="C64" s="508">
        <v>3.0200000000000005</v>
      </c>
      <c r="E64" s="355"/>
      <c r="F64" s="355" t="s">
        <v>415</v>
      </c>
      <c r="G64" s="355" t="s">
        <v>416</v>
      </c>
      <c r="H64" s="355" t="s">
        <v>417</v>
      </c>
      <c r="I64" s="355" t="s">
        <v>418</v>
      </c>
      <c r="J64" s="355" t="s">
        <v>419</v>
      </c>
      <c r="K64" s="149"/>
      <c r="L64" s="149"/>
      <c r="M64" s="149"/>
    </row>
    <row r="65" spans="1:13" ht="11.45" customHeight="1" x14ac:dyDescent="0.2">
      <c r="A65" s="505" t="s">
        <v>31</v>
      </c>
      <c r="B65" s="416">
        <v>4.9000000000000004</v>
      </c>
      <c r="C65" s="508">
        <v>4.0200000000000005</v>
      </c>
      <c r="E65" s="353" t="s">
        <v>412</v>
      </c>
      <c r="F65" s="353">
        <v>1</v>
      </c>
      <c r="G65" s="353">
        <v>14.544510462780536</v>
      </c>
      <c r="H65" s="353">
        <v>14.544510462780536</v>
      </c>
      <c r="I65" s="353">
        <v>12.977760151721085</v>
      </c>
      <c r="J65" s="353">
        <v>1.3642899630374962E-3</v>
      </c>
      <c r="K65" s="149"/>
      <c r="L65" s="149"/>
      <c r="M65" s="149"/>
    </row>
    <row r="66" spans="1:13" ht="11.45" customHeight="1" x14ac:dyDescent="0.2">
      <c r="A66" s="505" t="s">
        <v>32</v>
      </c>
      <c r="B66" s="418">
        <v>46.5</v>
      </c>
      <c r="C66" s="508">
        <v>0.62999999999999967</v>
      </c>
      <c r="E66" s="353" t="s">
        <v>413</v>
      </c>
      <c r="F66" s="353">
        <v>25</v>
      </c>
      <c r="G66" s="353">
        <v>28.018144681252394</v>
      </c>
      <c r="H66" s="353">
        <v>1.1207257872500958</v>
      </c>
      <c r="I66" s="353"/>
      <c r="J66" s="353"/>
      <c r="K66" s="149"/>
      <c r="L66" s="149"/>
      <c r="M66" s="149"/>
    </row>
    <row r="67" spans="1:13" ht="11.45" customHeight="1" thickBot="1" x14ac:dyDescent="0.25">
      <c r="A67" s="505" t="s">
        <v>23</v>
      </c>
      <c r="B67" s="416">
        <v>19.600000000000001</v>
      </c>
      <c r="C67" s="508">
        <v>1.3399999999999999</v>
      </c>
      <c r="E67" s="354" t="s">
        <v>0</v>
      </c>
      <c r="F67" s="354">
        <v>26</v>
      </c>
      <c r="G67" s="354">
        <v>42.562655144032931</v>
      </c>
      <c r="H67" s="354"/>
      <c r="I67" s="354"/>
      <c r="J67" s="354"/>
      <c r="K67" s="149"/>
      <c r="L67" s="149"/>
      <c r="M67" s="149"/>
    </row>
    <row r="68" spans="1:13" ht="11.45" customHeight="1" thickBot="1" x14ac:dyDescent="0.25">
      <c r="A68" s="505" t="s">
        <v>87</v>
      </c>
      <c r="B68" s="418">
        <v>8.9</v>
      </c>
      <c r="C68" s="508">
        <v>0.15999999999999998</v>
      </c>
      <c r="E68" s="149"/>
      <c r="F68" s="149"/>
      <c r="G68" s="149"/>
      <c r="H68" s="149"/>
      <c r="I68" s="149"/>
      <c r="J68" s="149"/>
      <c r="K68" s="149"/>
      <c r="L68" s="149"/>
      <c r="M68" s="149"/>
    </row>
    <row r="69" spans="1:13" ht="11.45" customHeight="1" x14ac:dyDescent="0.2">
      <c r="A69" s="505" t="s">
        <v>34</v>
      </c>
      <c r="B69" s="416">
        <v>49.2</v>
      </c>
      <c r="C69" s="508">
        <v>0.75999999999999945</v>
      </c>
      <c r="E69" s="355"/>
      <c r="F69" s="355" t="s">
        <v>420</v>
      </c>
      <c r="G69" s="355" t="s">
        <v>409</v>
      </c>
      <c r="H69" s="355" t="s">
        <v>421</v>
      </c>
      <c r="I69" s="355" t="s">
        <v>422</v>
      </c>
      <c r="J69" s="355" t="s">
        <v>423</v>
      </c>
      <c r="K69" s="355" t="s">
        <v>424</v>
      </c>
      <c r="L69" s="355" t="s">
        <v>425</v>
      </c>
      <c r="M69" s="355" t="s">
        <v>426</v>
      </c>
    </row>
    <row r="70" spans="1:13" ht="11.45" customHeight="1" x14ac:dyDescent="0.2">
      <c r="A70" s="505" t="s">
        <v>6</v>
      </c>
      <c r="B70" s="418">
        <v>61.9</v>
      </c>
      <c r="C70" s="508">
        <v>-0.36999999999999955</v>
      </c>
      <c r="E70" s="353" t="s">
        <v>414</v>
      </c>
      <c r="F70" s="353">
        <v>2.3991827560053087</v>
      </c>
      <c r="G70" s="353">
        <v>0.38409923910081883</v>
      </c>
      <c r="H70" s="353">
        <v>6.2462575078821452</v>
      </c>
      <c r="I70" s="353">
        <v>1.5560455747317763E-6</v>
      </c>
      <c r="J70" s="353">
        <v>1.6081155649939656</v>
      </c>
      <c r="K70" s="353">
        <v>3.1902499470166519</v>
      </c>
      <c r="L70" s="353">
        <v>1.6081155649939656</v>
      </c>
      <c r="M70" s="353">
        <v>3.1902499470166519</v>
      </c>
    </row>
    <row r="71" spans="1:13" ht="11.45" customHeight="1" thickBot="1" x14ac:dyDescent="0.25">
      <c r="A71" s="505" t="s">
        <v>37</v>
      </c>
      <c r="B71" s="416">
        <v>16.3</v>
      </c>
      <c r="C71" s="508">
        <v>2.2400000000000002</v>
      </c>
      <c r="E71" s="354">
        <v>2010</v>
      </c>
      <c r="F71" s="354">
        <v>-4.2735484746291574E-2</v>
      </c>
      <c r="G71" s="354">
        <v>1.1862842454555841E-2</v>
      </c>
      <c r="H71" s="354">
        <v>-3.6024658432414158</v>
      </c>
      <c r="I71" s="354">
        <v>1.3642899630374962E-3</v>
      </c>
      <c r="J71" s="354">
        <v>-6.7167466126687891E-2</v>
      </c>
      <c r="K71" s="354">
        <v>-1.8303503365895261E-2</v>
      </c>
      <c r="L71" s="354">
        <v>-6.7167466126687891E-2</v>
      </c>
      <c r="M71" s="354">
        <v>-1.8303503365895261E-2</v>
      </c>
    </row>
    <row r="72" spans="1:13" ht="11.45" customHeight="1" x14ac:dyDescent="0.2">
      <c r="A72" s="505" t="s">
        <v>38</v>
      </c>
      <c r="B72" s="418">
        <v>18.7</v>
      </c>
      <c r="C72" s="508">
        <v>0.78</v>
      </c>
      <c r="E72" s="149"/>
      <c r="F72" s="149"/>
      <c r="G72" s="149"/>
      <c r="H72" s="149"/>
      <c r="I72" s="149"/>
      <c r="J72" s="149"/>
      <c r="K72" s="149"/>
      <c r="L72" s="149"/>
      <c r="M72" s="149"/>
    </row>
    <row r="73" spans="1:13" ht="11.45" customHeight="1" x14ac:dyDescent="0.2">
      <c r="A73" s="505" t="s">
        <v>88</v>
      </c>
      <c r="B73" s="416">
        <v>12.8</v>
      </c>
      <c r="C73" s="508">
        <v>8.9999999999999858E-2</v>
      </c>
      <c r="E73" s="149"/>
      <c r="F73" s="149"/>
      <c r="G73" s="149"/>
      <c r="H73" s="149"/>
      <c r="I73" s="149"/>
      <c r="J73" s="149"/>
      <c r="K73" s="149"/>
      <c r="L73" s="149"/>
      <c r="M73" s="149"/>
    </row>
    <row r="74" spans="1:13" ht="11.45" customHeight="1" x14ac:dyDescent="0.2">
      <c r="A74" s="505" t="s">
        <v>40</v>
      </c>
      <c r="B74" s="418">
        <v>22.4</v>
      </c>
      <c r="C74" s="508">
        <v>3.69</v>
      </c>
      <c r="I74" s="149"/>
      <c r="J74" s="149"/>
      <c r="K74" s="149"/>
      <c r="L74" s="149"/>
      <c r="M74" s="149"/>
    </row>
    <row r="75" spans="1:13" ht="11.45" customHeight="1" x14ac:dyDescent="0.2">
      <c r="A75" s="505" t="s">
        <v>89</v>
      </c>
      <c r="B75" s="425">
        <v>9.1</v>
      </c>
      <c r="C75" s="508">
        <v>3.31</v>
      </c>
      <c r="E75" s="356" t="s">
        <v>402</v>
      </c>
      <c r="F75" s="356" t="s">
        <v>428</v>
      </c>
      <c r="G75" s="356" t="s">
        <v>429</v>
      </c>
      <c r="H75" s="356" t="s">
        <v>434</v>
      </c>
    </row>
    <row r="76" spans="1:13" ht="11.45" customHeight="1" x14ac:dyDescent="0.2">
      <c r="A76" s="505" t="s">
        <v>18</v>
      </c>
      <c r="B76" s="418">
        <v>32.799999999999997</v>
      </c>
      <c r="C76" s="508">
        <v>0.88000000000000045</v>
      </c>
      <c r="E76" s="356" t="s">
        <v>430</v>
      </c>
      <c r="F76" s="433">
        <f>$F$70+$F$71*B41</f>
        <v>2.0487517810857181</v>
      </c>
      <c r="G76" s="433">
        <f>$F$70+$F$71*L41</f>
        <v>0.75386659327308303</v>
      </c>
      <c r="H76" s="391">
        <f>L44+10*G76</f>
        <v>47.480973625038523</v>
      </c>
    </row>
    <row r="77" spans="1:13" ht="11.45" customHeight="1" x14ac:dyDescent="0.2">
      <c r="A77" s="505" t="s">
        <v>42</v>
      </c>
      <c r="B77" s="416">
        <v>47.8</v>
      </c>
      <c r="C77" s="508">
        <v>-0.95</v>
      </c>
    </row>
    <row r="80" spans="1:13" ht="11.45" customHeight="1" x14ac:dyDescent="0.25">
      <c r="E80"/>
      <c r="F80"/>
      <c r="G80"/>
      <c r="H80"/>
      <c r="I80"/>
      <c r="J80"/>
      <c r="K80"/>
      <c r="L80"/>
      <c r="M80"/>
    </row>
  </sheetData>
  <mergeCells count="2">
    <mergeCell ref="G8:Q8"/>
    <mergeCell ref="G9:Q9"/>
  </mergeCells>
  <pageMargins left="0.7" right="0.7" top="0.75" bottom="0.75" header="0.3" footer="0.3"/>
  <pageSetup paperSize="9" orientation="portrait" horizontalDpi="90" verticalDpi="90" r:id="rId1"/>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7"/>
  <sheetViews>
    <sheetView showGridLines="0" workbookViewId="0">
      <selection activeCell="L4" sqref="L4"/>
    </sheetView>
  </sheetViews>
  <sheetFormatPr defaultColWidth="8.7109375" defaultRowHeight="11.25" x14ac:dyDescent="0.2"/>
  <cols>
    <col min="1" max="1" width="13.28515625" style="149" customWidth="1"/>
    <col min="2" max="16384" width="8.7109375" style="149"/>
  </cols>
  <sheetData>
    <row r="1" spans="1:19" x14ac:dyDescent="0.2">
      <c r="A1" s="225" t="s">
        <v>298</v>
      </c>
      <c r="B1" s="682"/>
    </row>
    <row r="2" spans="1:19" x14ac:dyDescent="0.2">
      <c r="A2" s="682"/>
      <c r="B2" s="682"/>
    </row>
    <row r="3" spans="1:19" x14ac:dyDescent="0.2">
      <c r="A3" s="225" t="s">
        <v>46</v>
      </c>
      <c r="B3" s="226">
        <v>44593.708773148144</v>
      </c>
    </row>
    <row r="4" spans="1:19" x14ac:dyDescent="0.2">
      <c r="A4" s="225" t="s">
        <v>47</v>
      </c>
      <c r="B4" s="226">
        <v>44595.449048483795</v>
      </c>
    </row>
    <row r="5" spans="1:19" x14ac:dyDescent="0.2">
      <c r="A5" s="225" t="s">
        <v>48</v>
      </c>
      <c r="B5" s="225" t="s">
        <v>49</v>
      </c>
    </row>
    <row r="6" spans="1:19" x14ac:dyDescent="0.2">
      <c r="A6" s="682"/>
      <c r="B6" s="682"/>
    </row>
    <row r="7" spans="1:19" x14ac:dyDescent="0.2">
      <c r="A7" s="225" t="s">
        <v>299</v>
      </c>
      <c r="B7" s="225" t="s">
        <v>300</v>
      </c>
    </row>
    <row r="8" spans="1:19" x14ac:dyDescent="0.2">
      <c r="A8" s="225" t="s">
        <v>53</v>
      </c>
      <c r="B8" s="225" t="s">
        <v>54</v>
      </c>
    </row>
    <row r="9" spans="1:19" s="152" customFormat="1" x14ac:dyDescent="0.2">
      <c r="A9" s="57"/>
      <c r="B9" s="57"/>
      <c r="C9" s="155"/>
      <c r="D9" s="155"/>
      <c r="E9" s="155"/>
      <c r="F9" s="155"/>
      <c r="G9" s="912" t="s">
        <v>166</v>
      </c>
      <c r="H9" s="912"/>
      <c r="I9" s="912"/>
      <c r="J9" s="912"/>
      <c r="K9" s="912"/>
      <c r="L9" s="912"/>
      <c r="M9" s="912"/>
      <c r="N9" s="912"/>
      <c r="O9" s="912"/>
      <c r="P9" s="912"/>
      <c r="Q9" s="912"/>
      <c r="R9" s="155"/>
      <c r="S9" s="155"/>
    </row>
    <row r="10" spans="1:19" s="152" customFormat="1" ht="9.9499999999999993" customHeight="1" x14ac:dyDescent="0.2">
      <c r="A10" s="57"/>
      <c r="B10" s="57"/>
      <c r="C10" s="155"/>
      <c r="D10" s="155"/>
      <c r="E10" s="155"/>
      <c r="F10" s="155"/>
      <c r="G10" s="913" t="s">
        <v>516</v>
      </c>
      <c r="H10" s="914"/>
      <c r="I10" s="914"/>
      <c r="J10" s="914"/>
      <c r="K10" s="914"/>
      <c r="L10" s="914"/>
      <c r="M10" s="914"/>
      <c r="N10" s="914"/>
      <c r="O10" s="914"/>
      <c r="P10" s="914"/>
      <c r="Q10" s="915"/>
      <c r="R10" s="155"/>
      <c r="S10" s="155"/>
    </row>
    <row r="11" spans="1:19" s="152" customFormat="1" x14ac:dyDescent="0.2">
      <c r="A11" s="57"/>
      <c r="B11" s="57" t="s">
        <v>9</v>
      </c>
      <c r="C11" s="57" t="s">
        <v>4</v>
      </c>
      <c r="D11" s="57" t="s">
        <v>7</v>
      </c>
      <c r="E11" s="57" t="s">
        <v>12</v>
      </c>
      <c r="F11" s="57" t="s">
        <v>5</v>
      </c>
      <c r="G11" s="57" t="s">
        <v>78</v>
      </c>
      <c r="H11" s="57" t="s">
        <v>156</v>
      </c>
      <c r="I11" s="57" t="s">
        <v>157</v>
      </c>
      <c r="J11" s="57" t="s">
        <v>158</v>
      </c>
      <c r="K11" s="57" t="s">
        <v>159</v>
      </c>
      <c r="L11" s="57" t="s">
        <v>160</v>
      </c>
      <c r="M11" s="57" t="s">
        <v>161</v>
      </c>
      <c r="N11" s="57" t="s">
        <v>162</v>
      </c>
      <c r="O11" s="57" t="s">
        <v>163</v>
      </c>
      <c r="P11" s="57" t="s">
        <v>164</v>
      </c>
      <c r="Q11" s="57" t="s">
        <v>165</v>
      </c>
      <c r="R11" s="57" t="s">
        <v>155</v>
      </c>
      <c r="S11" s="57" t="s">
        <v>154</v>
      </c>
    </row>
    <row r="12" spans="1:19" s="152" customFormat="1" x14ac:dyDescent="0.2">
      <c r="A12" s="58" t="s">
        <v>152</v>
      </c>
      <c r="B12" s="509">
        <f>H41</f>
        <v>12.029</v>
      </c>
      <c r="C12" s="509">
        <f>I41</f>
        <v>11.465</v>
      </c>
      <c r="D12" s="509">
        <f>J41</f>
        <v>11.896000000000001</v>
      </c>
      <c r="E12" s="509">
        <f>K41</f>
        <v>16.893999999999998</v>
      </c>
      <c r="F12" s="509">
        <f>L41</f>
        <v>17.344999999999999</v>
      </c>
      <c r="G12" s="212">
        <f>L41</f>
        <v>17.344999999999999</v>
      </c>
      <c r="H12" s="471">
        <f>G12+$M$41</f>
        <v>18.169599999999999</v>
      </c>
      <c r="I12" s="92">
        <f>($S$12-$H$12)/9+H12</f>
        <v>18.284088888888888</v>
      </c>
      <c r="J12" s="92">
        <f t="shared" ref="J12:Q12" si="0">($S$12-$H$12)/9+I12</f>
        <v>18.398577777777778</v>
      </c>
      <c r="K12" s="92">
        <f t="shared" si="0"/>
        <v>18.513066666666667</v>
      </c>
      <c r="L12" s="92">
        <f t="shared" si="0"/>
        <v>18.627555555555556</v>
      </c>
      <c r="M12" s="92">
        <f t="shared" si="0"/>
        <v>18.742044444444446</v>
      </c>
      <c r="N12" s="92">
        <f t="shared" si="0"/>
        <v>18.856533333333335</v>
      </c>
      <c r="O12" s="92">
        <f t="shared" si="0"/>
        <v>18.971022222222224</v>
      </c>
      <c r="P12" s="92">
        <f t="shared" si="0"/>
        <v>19.085511111111114</v>
      </c>
      <c r="Q12" s="92">
        <f t="shared" si="0"/>
        <v>19.200000000000003</v>
      </c>
      <c r="R12" s="346">
        <v>19.2</v>
      </c>
      <c r="S12" s="58">
        <v>19.2</v>
      </c>
    </row>
    <row r="13" spans="1:19" s="152" customFormat="1" x14ac:dyDescent="0.2">
      <c r="A13" s="58" t="s">
        <v>153</v>
      </c>
      <c r="B13" s="205">
        <f>G16</f>
        <v>17.821000000000002</v>
      </c>
      <c r="C13" s="205">
        <f t="shared" ref="C13:G13" si="1">H16</f>
        <v>17.98</v>
      </c>
      <c r="D13" s="205">
        <f t="shared" si="1"/>
        <v>18.411999999999999</v>
      </c>
      <c r="E13" s="205">
        <f t="shared" si="1"/>
        <v>19.096</v>
      </c>
      <c r="F13" s="205">
        <f t="shared" si="1"/>
        <v>19.885000000000002</v>
      </c>
      <c r="G13" s="205">
        <f t="shared" si="1"/>
        <v>22.088999999999999</v>
      </c>
      <c r="H13" s="471">
        <f>G13+$M$16</f>
        <v>22.857399999999998</v>
      </c>
      <c r="I13" s="92">
        <f>($S$13-$H$13)/9+H13</f>
        <v>23.873244444444442</v>
      </c>
      <c r="J13" s="92">
        <f t="shared" ref="J13:P13" si="2">($S$13-$H$13)/9+I13</f>
        <v>24.889088888888885</v>
      </c>
      <c r="K13" s="92">
        <f t="shared" si="2"/>
        <v>25.904933333333329</v>
      </c>
      <c r="L13" s="92">
        <f t="shared" si="2"/>
        <v>26.920777777777772</v>
      </c>
      <c r="M13" s="92">
        <f t="shared" si="2"/>
        <v>27.936622222222216</v>
      </c>
      <c r="N13" s="92">
        <f t="shared" si="2"/>
        <v>28.952466666666659</v>
      </c>
      <c r="O13" s="92">
        <f t="shared" si="2"/>
        <v>29.968311111111102</v>
      </c>
      <c r="P13" s="92">
        <f t="shared" si="2"/>
        <v>30.984155555555546</v>
      </c>
      <c r="Q13" s="92">
        <f>($S$13-$H$13)/9+P13</f>
        <v>31.999999999999989</v>
      </c>
      <c r="R13" s="346">
        <v>32</v>
      </c>
      <c r="S13" s="58">
        <v>32</v>
      </c>
    </row>
    <row r="15" spans="1:19" x14ac:dyDescent="0.2">
      <c r="A15" s="477" t="s">
        <v>55</v>
      </c>
      <c r="B15" s="228" t="s">
        <v>74</v>
      </c>
      <c r="C15" s="228" t="s">
        <v>75</v>
      </c>
      <c r="D15" s="228" t="s">
        <v>76</v>
      </c>
      <c r="E15" s="228" t="s">
        <v>77</v>
      </c>
      <c r="F15" s="228" t="s">
        <v>20</v>
      </c>
      <c r="G15" s="228" t="s">
        <v>9</v>
      </c>
      <c r="H15" s="228" t="s">
        <v>4</v>
      </c>
      <c r="I15" s="228" t="s">
        <v>7</v>
      </c>
      <c r="J15" s="228" t="s">
        <v>12</v>
      </c>
      <c r="K15" s="228" t="s">
        <v>5</v>
      </c>
      <c r="L15" s="228" t="s">
        <v>78</v>
      </c>
      <c r="O15" s="149" t="s">
        <v>379</v>
      </c>
    </row>
    <row r="16" spans="1:19" x14ac:dyDescent="0.2">
      <c r="A16" s="477" t="s">
        <v>79</v>
      </c>
      <c r="B16" s="230">
        <v>14.404999999999999</v>
      </c>
      <c r="C16" s="230">
        <v>14.547000000000001</v>
      </c>
      <c r="D16" s="230">
        <v>16.001999999999999</v>
      </c>
      <c r="E16" s="230">
        <v>16.66</v>
      </c>
      <c r="F16" s="230">
        <v>17.417000000000002</v>
      </c>
      <c r="G16" s="230">
        <v>17.821000000000002</v>
      </c>
      <c r="H16" s="230">
        <v>17.98</v>
      </c>
      <c r="I16" s="230">
        <v>18.411999999999999</v>
      </c>
      <c r="J16" s="230">
        <v>19.096</v>
      </c>
      <c r="K16" s="230">
        <v>19.885000000000002</v>
      </c>
      <c r="L16" s="230">
        <v>22.088999999999999</v>
      </c>
      <c r="M16" s="159">
        <f>(L16-B16)/10</f>
        <v>0.76839999999999997</v>
      </c>
      <c r="R16" s="156">
        <f>L16-K16</f>
        <v>2.2039999999999971</v>
      </c>
    </row>
    <row r="17" spans="1:19" x14ac:dyDescent="0.2">
      <c r="A17" s="477" t="s">
        <v>8</v>
      </c>
      <c r="B17" s="230">
        <v>6.0039999999999996</v>
      </c>
      <c r="C17" s="230">
        <v>6.3019999999999996</v>
      </c>
      <c r="D17" s="230">
        <v>7.0860000000000003</v>
      </c>
      <c r="E17" s="230">
        <v>7.6710000000000003</v>
      </c>
      <c r="F17" s="230">
        <v>8.0380000000000003</v>
      </c>
      <c r="G17" s="230">
        <v>8.06</v>
      </c>
      <c r="H17" s="230">
        <v>8.7439999999999998</v>
      </c>
      <c r="I17" s="230">
        <v>9.1359999999999992</v>
      </c>
      <c r="J17" s="230">
        <v>9.4719999999999995</v>
      </c>
      <c r="K17" s="230">
        <v>9.9290000000000003</v>
      </c>
      <c r="L17" s="230">
        <v>13</v>
      </c>
      <c r="M17" s="159">
        <f t="shared" ref="M17:M43" si="3">(L17-B17)/10</f>
        <v>0.6996</v>
      </c>
      <c r="O17" s="149">
        <f>_xlfn.RANK.EQ(L17,$L$17:$L$43)</f>
        <v>25</v>
      </c>
      <c r="R17" s="156">
        <f>L16-B16</f>
        <v>7.6839999999999993</v>
      </c>
    </row>
    <row r="18" spans="1:19" x14ac:dyDescent="0.2">
      <c r="A18" s="477" t="s">
        <v>82</v>
      </c>
      <c r="B18" s="230">
        <v>13.928000000000001</v>
      </c>
      <c r="C18" s="230">
        <v>14.151999999999999</v>
      </c>
      <c r="D18" s="230">
        <v>15.837</v>
      </c>
      <c r="E18" s="230">
        <v>18.898</v>
      </c>
      <c r="F18" s="230">
        <v>18.05</v>
      </c>
      <c r="G18" s="230">
        <v>18.260999999999999</v>
      </c>
      <c r="H18" s="230">
        <v>18.760000000000002</v>
      </c>
      <c r="I18" s="230">
        <v>18.695</v>
      </c>
      <c r="J18" s="230">
        <v>20.581</v>
      </c>
      <c r="K18" s="230">
        <v>21.545999999999999</v>
      </c>
      <c r="L18" s="230">
        <v>23.318999999999999</v>
      </c>
      <c r="M18" s="159">
        <f t="shared" si="3"/>
        <v>0.93909999999999982</v>
      </c>
      <c r="O18" s="149">
        <f t="shared" ref="O18:O43" si="4">_xlfn.RANK.EQ(L18,$L$17:$L$43)</f>
        <v>12</v>
      </c>
      <c r="R18" s="160">
        <f>R16/R17*100</f>
        <v>28.682977615825056</v>
      </c>
      <c r="S18" s="149" t="s">
        <v>515</v>
      </c>
    </row>
    <row r="19" spans="1:19" x14ac:dyDescent="0.2">
      <c r="A19" s="477" t="s">
        <v>83</v>
      </c>
      <c r="B19" s="230">
        <v>10.513</v>
      </c>
      <c r="C19" s="230">
        <v>10.945</v>
      </c>
      <c r="D19" s="230">
        <v>12.814</v>
      </c>
      <c r="E19" s="230">
        <v>13.927</v>
      </c>
      <c r="F19" s="230">
        <v>15.074</v>
      </c>
      <c r="G19" s="230">
        <v>15.07</v>
      </c>
      <c r="H19" s="230">
        <v>14.926</v>
      </c>
      <c r="I19" s="230">
        <v>14.798999999999999</v>
      </c>
      <c r="J19" s="230">
        <v>15.14</v>
      </c>
      <c r="K19" s="230">
        <v>16.239000000000001</v>
      </c>
      <c r="L19" s="230">
        <v>17.303000000000001</v>
      </c>
      <c r="M19" s="159">
        <f t="shared" si="3"/>
        <v>0.67900000000000005</v>
      </c>
      <c r="O19" s="149">
        <f t="shared" si="4"/>
        <v>19</v>
      </c>
    </row>
    <row r="20" spans="1:19" x14ac:dyDescent="0.2">
      <c r="A20" s="477" t="s">
        <v>16</v>
      </c>
      <c r="B20" s="230">
        <v>21.888000000000002</v>
      </c>
      <c r="C20" s="230">
        <v>23.388999999999999</v>
      </c>
      <c r="D20" s="230">
        <v>25.465</v>
      </c>
      <c r="E20" s="230">
        <v>27.172999999999998</v>
      </c>
      <c r="F20" s="230">
        <v>29.31</v>
      </c>
      <c r="G20" s="230">
        <v>30.469000000000001</v>
      </c>
      <c r="H20" s="230">
        <v>31.715</v>
      </c>
      <c r="I20" s="230">
        <v>34.387</v>
      </c>
      <c r="J20" s="230">
        <v>35.159999999999997</v>
      </c>
      <c r="K20" s="230">
        <v>37.020000000000003</v>
      </c>
      <c r="L20" s="230">
        <v>31.648</v>
      </c>
      <c r="M20" s="159">
        <f>(L20-B20)/10</f>
        <v>0.97599999999999976</v>
      </c>
      <c r="O20" s="149">
        <f t="shared" si="4"/>
        <v>6</v>
      </c>
    </row>
    <row r="21" spans="1:19" x14ac:dyDescent="0.2">
      <c r="A21" s="477" t="s">
        <v>84</v>
      </c>
      <c r="B21" s="230">
        <v>11.667</v>
      </c>
      <c r="C21" s="230">
        <v>12.47</v>
      </c>
      <c r="D21" s="230">
        <v>13.548999999999999</v>
      </c>
      <c r="E21" s="230">
        <v>13.76</v>
      </c>
      <c r="F21" s="230">
        <v>14.385</v>
      </c>
      <c r="G21" s="230">
        <v>14.906000000000001</v>
      </c>
      <c r="H21" s="230">
        <v>14.888999999999999</v>
      </c>
      <c r="I21" s="230">
        <v>15.476000000000001</v>
      </c>
      <c r="J21" s="230">
        <v>16.66</v>
      </c>
      <c r="K21" s="230">
        <v>17.265999999999998</v>
      </c>
      <c r="L21" s="230">
        <v>19.312000000000001</v>
      </c>
      <c r="M21" s="159">
        <f t="shared" si="3"/>
        <v>0.76450000000000018</v>
      </c>
      <c r="O21" s="149">
        <f t="shared" si="4"/>
        <v>16</v>
      </c>
    </row>
    <row r="22" spans="1:19" x14ac:dyDescent="0.2">
      <c r="A22" s="477" t="s">
        <v>17</v>
      </c>
      <c r="B22" s="230">
        <v>24.574999999999999</v>
      </c>
      <c r="C22" s="230">
        <v>25.515000000000001</v>
      </c>
      <c r="D22" s="230">
        <v>25.585999999999999</v>
      </c>
      <c r="E22" s="230">
        <v>25.356000000000002</v>
      </c>
      <c r="F22" s="230">
        <v>26.13</v>
      </c>
      <c r="G22" s="230">
        <v>28.986999999999998</v>
      </c>
      <c r="H22" s="230">
        <v>29.231999999999999</v>
      </c>
      <c r="I22" s="230">
        <v>29.538</v>
      </c>
      <c r="J22" s="230">
        <v>29.97</v>
      </c>
      <c r="K22" s="230">
        <v>31.73</v>
      </c>
      <c r="L22" s="230">
        <v>30.068999999999999</v>
      </c>
      <c r="M22" s="159">
        <f t="shared" si="3"/>
        <v>0.5494</v>
      </c>
      <c r="O22" s="149">
        <f t="shared" si="4"/>
        <v>8</v>
      </c>
    </row>
    <row r="23" spans="1:19" x14ac:dyDescent="0.2">
      <c r="A23" s="477" t="s">
        <v>25</v>
      </c>
      <c r="B23" s="230">
        <v>5.7549999999999999</v>
      </c>
      <c r="C23" s="230">
        <v>6.6050000000000004</v>
      </c>
      <c r="D23" s="230">
        <v>7.0289999999999999</v>
      </c>
      <c r="E23" s="230">
        <v>7.5209999999999999</v>
      </c>
      <c r="F23" s="230">
        <v>8.516</v>
      </c>
      <c r="G23" s="230">
        <v>9.0830000000000002</v>
      </c>
      <c r="H23" s="230">
        <v>9.1890000000000001</v>
      </c>
      <c r="I23" s="230">
        <v>10.52</v>
      </c>
      <c r="J23" s="230">
        <v>10.942</v>
      </c>
      <c r="K23" s="230">
        <v>11.978999999999999</v>
      </c>
      <c r="L23" s="230">
        <v>16.16</v>
      </c>
      <c r="M23" s="159">
        <f t="shared" si="3"/>
        <v>1.0405000000000002</v>
      </c>
      <c r="O23" s="149">
        <f t="shared" si="4"/>
        <v>21</v>
      </c>
    </row>
    <row r="24" spans="1:19" x14ac:dyDescent="0.2">
      <c r="A24" s="477" t="s">
        <v>22</v>
      </c>
      <c r="B24" s="230">
        <v>10.077</v>
      </c>
      <c r="C24" s="230">
        <v>11.153</v>
      </c>
      <c r="D24" s="230">
        <v>13.741</v>
      </c>
      <c r="E24" s="230">
        <v>15.326000000000001</v>
      </c>
      <c r="F24" s="230">
        <v>15.683</v>
      </c>
      <c r="G24" s="230">
        <v>15.69</v>
      </c>
      <c r="H24" s="230">
        <v>15.391</v>
      </c>
      <c r="I24" s="230">
        <v>17.3</v>
      </c>
      <c r="J24" s="230">
        <v>18.001000000000001</v>
      </c>
      <c r="K24" s="230">
        <v>19.632999999999999</v>
      </c>
      <c r="L24" s="230">
        <v>21.748999999999999</v>
      </c>
      <c r="M24" s="159">
        <f t="shared" si="3"/>
        <v>1.1671999999999998</v>
      </c>
      <c r="O24" s="149">
        <f t="shared" si="4"/>
        <v>13</v>
      </c>
    </row>
    <row r="25" spans="1:19" x14ac:dyDescent="0.2">
      <c r="A25" s="477" t="s">
        <v>41</v>
      </c>
      <c r="B25" s="230">
        <v>13.782</v>
      </c>
      <c r="C25" s="230">
        <v>13.176</v>
      </c>
      <c r="D25" s="230">
        <v>14.239000000000001</v>
      </c>
      <c r="E25" s="230">
        <v>15.081</v>
      </c>
      <c r="F25" s="230">
        <v>15.88</v>
      </c>
      <c r="G25" s="230">
        <v>16.221</v>
      </c>
      <c r="H25" s="230">
        <v>17.015000000000001</v>
      </c>
      <c r="I25" s="230">
        <v>17.117999999999999</v>
      </c>
      <c r="J25" s="230">
        <v>17.023</v>
      </c>
      <c r="K25" s="230">
        <v>17.852</v>
      </c>
      <c r="L25" s="230">
        <v>21.22</v>
      </c>
      <c r="M25" s="159">
        <f t="shared" si="3"/>
        <v>0.74379999999999991</v>
      </c>
      <c r="O25" s="149">
        <f t="shared" si="4"/>
        <v>14</v>
      </c>
    </row>
    <row r="26" spans="1:19" x14ac:dyDescent="0.2">
      <c r="A26" s="477" t="s">
        <v>19</v>
      </c>
      <c r="B26" s="230">
        <v>12.670999999999999</v>
      </c>
      <c r="C26" s="230">
        <v>10.813000000000001</v>
      </c>
      <c r="D26" s="230">
        <v>13.239000000000001</v>
      </c>
      <c r="E26" s="230">
        <v>13.88</v>
      </c>
      <c r="F26" s="230">
        <v>14.362</v>
      </c>
      <c r="G26" s="230">
        <v>14.803000000000001</v>
      </c>
      <c r="H26" s="230">
        <v>15.451000000000001</v>
      </c>
      <c r="I26" s="230">
        <v>15.847</v>
      </c>
      <c r="J26" s="230">
        <v>16.384</v>
      </c>
      <c r="K26" s="230">
        <v>17.173999999999999</v>
      </c>
      <c r="L26" s="230">
        <v>19.109000000000002</v>
      </c>
      <c r="M26" s="159">
        <f t="shared" si="3"/>
        <v>0.64380000000000026</v>
      </c>
      <c r="O26" s="149">
        <f t="shared" si="4"/>
        <v>17</v>
      </c>
    </row>
    <row r="27" spans="1:19" x14ac:dyDescent="0.2">
      <c r="A27" s="477" t="s">
        <v>85</v>
      </c>
      <c r="B27" s="230">
        <v>25.103000000000002</v>
      </c>
      <c r="C27" s="230">
        <v>25.388999999999999</v>
      </c>
      <c r="D27" s="230">
        <v>26.757000000000001</v>
      </c>
      <c r="E27" s="230">
        <v>28.04</v>
      </c>
      <c r="F27" s="230">
        <v>27.817</v>
      </c>
      <c r="G27" s="230">
        <v>28.969000000000001</v>
      </c>
      <c r="H27" s="230">
        <v>28.265999999999998</v>
      </c>
      <c r="I27" s="230">
        <v>27.28</v>
      </c>
      <c r="J27" s="230">
        <v>28.047000000000001</v>
      </c>
      <c r="K27" s="230">
        <v>28.466000000000001</v>
      </c>
      <c r="L27" s="230">
        <v>31.023</v>
      </c>
      <c r="M27" s="159">
        <f t="shared" si="3"/>
        <v>0.59199999999999986</v>
      </c>
      <c r="O27" s="149">
        <f t="shared" si="4"/>
        <v>7</v>
      </c>
    </row>
    <row r="28" spans="1:19" x14ac:dyDescent="0.2">
      <c r="A28" s="477" t="s">
        <v>27</v>
      </c>
      <c r="B28" s="230">
        <v>13.023</v>
      </c>
      <c r="C28" s="230">
        <v>12.881</v>
      </c>
      <c r="D28" s="230">
        <v>15.441000000000001</v>
      </c>
      <c r="E28" s="230">
        <v>16.741</v>
      </c>
      <c r="F28" s="230">
        <v>17.082000000000001</v>
      </c>
      <c r="G28" s="230">
        <v>17.526</v>
      </c>
      <c r="H28" s="230">
        <v>17.414999999999999</v>
      </c>
      <c r="I28" s="230">
        <v>18.266999999999999</v>
      </c>
      <c r="J28" s="230">
        <v>17.795999999999999</v>
      </c>
      <c r="K28" s="230">
        <v>18.181000000000001</v>
      </c>
      <c r="L28" s="230">
        <v>20.359000000000002</v>
      </c>
      <c r="M28" s="159">
        <f t="shared" si="3"/>
        <v>0.73360000000000025</v>
      </c>
      <c r="O28" s="149">
        <f t="shared" si="4"/>
        <v>15</v>
      </c>
    </row>
    <row r="29" spans="1:19" x14ac:dyDescent="0.2">
      <c r="A29" s="477" t="s">
        <v>86</v>
      </c>
      <c r="B29" s="230">
        <v>6.1609999999999996</v>
      </c>
      <c r="C29" s="230">
        <v>6.2450000000000001</v>
      </c>
      <c r="D29" s="230">
        <v>7.1109999999999998</v>
      </c>
      <c r="E29" s="230">
        <v>8.4280000000000008</v>
      </c>
      <c r="F29" s="230">
        <v>9.1440000000000001</v>
      </c>
      <c r="G29" s="230">
        <v>9.9030000000000005</v>
      </c>
      <c r="H29" s="230">
        <v>9.8330000000000002</v>
      </c>
      <c r="I29" s="230">
        <v>10.478</v>
      </c>
      <c r="J29" s="230">
        <v>13.872999999999999</v>
      </c>
      <c r="K29" s="230">
        <v>13.776999999999999</v>
      </c>
      <c r="L29" s="230">
        <v>16.879000000000001</v>
      </c>
      <c r="M29" s="159">
        <f t="shared" si="3"/>
        <v>1.0718000000000001</v>
      </c>
      <c r="O29" s="149">
        <f t="shared" si="4"/>
        <v>20</v>
      </c>
    </row>
    <row r="30" spans="1:19" x14ac:dyDescent="0.2">
      <c r="A30" s="477" t="s">
        <v>30</v>
      </c>
      <c r="B30" s="230">
        <v>30.375</v>
      </c>
      <c r="C30" s="230">
        <v>33.478000000000002</v>
      </c>
      <c r="D30" s="230">
        <v>35.709000000000003</v>
      </c>
      <c r="E30" s="230">
        <v>37.036999999999999</v>
      </c>
      <c r="F30" s="230">
        <v>38.628999999999998</v>
      </c>
      <c r="G30" s="230">
        <v>37.537999999999997</v>
      </c>
      <c r="H30" s="230">
        <v>37.137999999999998</v>
      </c>
      <c r="I30" s="230">
        <v>39.008000000000003</v>
      </c>
      <c r="J30" s="230">
        <v>40.018999999999998</v>
      </c>
      <c r="K30" s="230">
        <v>40.929000000000002</v>
      </c>
      <c r="L30" s="230">
        <v>42.131999999999998</v>
      </c>
      <c r="M30" s="159">
        <f t="shared" si="3"/>
        <v>1.1756999999999997</v>
      </c>
      <c r="O30" s="157">
        <f t="shared" si="4"/>
        <v>3</v>
      </c>
    </row>
    <row r="31" spans="1:19" x14ac:dyDescent="0.2">
      <c r="A31" s="477" t="s">
        <v>31</v>
      </c>
      <c r="B31" s="230">
        <v>19.64</v>
      </c>
      <c r="C31" s="230">
        <v>19.943000000000001</v>
      </c>
      <c r="D31" s="230">
        <v>21.437000000000001</v>
      </c>
      <c r="E31" s="230">
        <v>22.689</v>
      </c>
      <c r="F31" s="230">
        <v>23.591999999999999</v>
      </c>
      <c r="G31" s="230">
        <v>25.748000000000001</v>
      </c>
      <c r="H31" s="230">
        <v>25.613</v>
      </c>
      <c r="I31" s="230">
        <v>26.038</v>
      </c>
      <c r="J31" s="230">
        <v>24.695</v>
      </c>
      <c r="K31" s="230">
        <v>25.475000000000001</v>
      </c>
      <c r="L31" s="230">
        <v>26.773</v>
      </c>
      <c r="M31" s="159">
        <f t="shared" si="3"/>
        <v>0.71329999999999993</v>
      </c>
      <c r="O31" s="149">
        <f t="shared" si="4"/>
        <v>9</v>
      </c>
    </row>
    <row r="32" spans="1:19" x14ac:dyDescent="0.2">
      <c r="A32" s="477" t="s">
        <v>32</v>
      </c>
      <c r="B32" s="230">
        <v>2.8519999999999999</v>
      </c>
      <c r="C32" s="230">
        <v>2.855</v>
      </c>
      <c r="D32" s="230">
        <v>3.1120000000000001</v>
      </c>
      <c r="E32" s="230">
        <v>3.4940000000000002</v>
      </c>
      <c r="F32" s="230">
        <v>4.4710000000000001</v>
      </c>
      <c r="G32" s="230">
        <v>4.9870000000000001</v>
      </c>
      <c r="H32" s="230">
        <v>5.3639999999999999</v>
      </c>
      <c r="I32" s="230">
        <v>6.194</v>
      </c>
      <c r="J32" s="230">
        <v>8.9420000000000002</v>
      </c>
      <c r="K32" s="230">
        <v>7.0460000000000003</v>
      </c>
      <c r="L32" s="230">
        <v>11.699</v>
      </c>
      <c r="M32" s="159">
        <f>(L32-B32)/10</f>
        <v>0.88469999999999993</v>
      </c>
      <c r="O32" s="149">
        <f t="shared" si="4"/>
        <v>26</v>
      </c>
    </row>
    <row r="33" spans="1:15" x14ac:dyDescent="0.2">
      <c r="A33" s="477" t="s">
        <v>23</v>
      </c>
      <c r="B33" s="230">
        <v>12.742000000000001</v>
      </c>
      <c r="C33" s="230">
        <v>13.972</v>
      </c>
      <c r="D33" s="230">
        <v>15.53</v>
      </c>
      <c r="E33" s="230">
        <v>16.204999999999998</v>
      </c>
      <c r="F33" s="230">
        <v>14.618</v>
      </c>
      <c r="G33" s="230">
        <v>14.494999999999999</v>
      </c>
      <c r="H33" s="230">
        <v>14.377000000000001</v>
      </c>
      <c r="I33" s="230">
        <v>13.555999999999999</v>
      </c>
      <c r="J33" s="230">
        <v>12.548999999999999</v>
      </c>
      <c r="K33" s="230">
        <v>12.634</v>
      </c>
      <c r="L33" s="230">
        <v>13.85</v>
      </c>
      <c r="M33" s="159">
        <f t="shared" si="3"/>
        <v>0.11079999999999987</v>
      </c>
      <c r="O33" s="149">
        <f t="shared" si="4"/>
        <v>24</v>
      </c>
    </row>
    <row r="34" spans="1:15" x14ac:dyDescent="0.2">
      <c r="A34" s="477" t="s">
        <v>87</v>
      </c>
      <c r="B34" s="230">
        <v>0.97899999999999998</v>
      </c>
      <c r="C34" s="230">
        <v>1.85</v>
      </c>
      <c r="D34" s="230">
        <v>2.8620000000000001</v>
      </c>
      <c r="E34" s="230">
        <v>3.76</v>
      </c>
      <c r="F34" s="230">
        <v>4.7439999999999998</v>
      </c>
      <c r="G34" s="230">
        <v>5.1189999999999998</v>
      </c>
      <c r="H34" s="230">
        <v>6.2080000000000002</v>
      </c>
      <c r="I34" s="230">
        <v>7.2190000000000003</v>
      </c>
      <c r="J34" s="230">
        <v>7.9139999999999997</v>
      </c>
      <c r="K34" s="230">
        <v>8.23</v>
      </c>
      <c r="L34" s="230">
        <v>10.714</v>
      </c>
      <c r="M34" s="159">
        <f t="shared" si="3"/>
        <v>0.97350000000000014</v>
      </c>
      <c r="O34" s="149">
        <f t="shared" si="4"/>
        <v>27</v>
      </c>
    </row>
    <row r="35" spans="1:15" x14ac:dyDescent="0.2">
      <c r="A35" s="477" t="s">
        <v>34</v>
      </c>
      <c r="B35" s="230">
        <v>3.9169999999999998</v>
      </c>
      <c r="C35" s="230">
        <v>4.524</v>
      </c>
      <c r="D35" s="230">
        <v>4.6589999999999998</v>
      </c>
      <c r="E35" s="230">
        <v>4.6909999999999998</v>
      </c>
      <c r="F35" s="230">
        <v>5.415</v>
      </c>
      <c r="G35" s="230">
        <v>5.7140000000000004</v>
      </c>
      <c r="H35" s="230">
        <v>5.8460000000000001</v>
      </c>
      <c r="I35" s="230">
        <v>6.5069999999999997</v>
      </c>
      <c r="J35" s="230">
        <v>7.3940000000000001</v>
      </c>
      <c r="K35" s="230">
        <v>8.8859999999999992</v>
      </c>
      <c r="L35" s="230">
        <v>13.999000000000001</v>
      </c>
      <c r="M35" s="159">
        <f t="shared" si="3"/>
        <v>1.0082</v>
      </c>
      <c r="O35" s="149">
        <f t="shared" si="4"/>
        <v>23</v>
      </c>
    </row>
    <row r="36" spans="1:15" x14ac:dyDescent="0.2">
      <c r="A36" s="477" t="s">
        <v>6</v>
      </c>
      <c r="B36" s="230">
        <v>31.204999999999998</v>
      </c>
      <c r="C36" s="230">
        <v>31.552</v>
      </c>
      <c r="D36" s="230">
        <v>32.734000000000002</v>
      </c>
      <c r="E36" s="230">
        <v>32.664999999999999</v>
      </c>
      <c r="F36" s="230">
        <v>33.549999999999997</v>
      </c>
      <c r="G36" s="230">
        <v>33.497999999999998</v>
      </c>
      <c r="H36" s="230">
        <v>33.369999999999997</v>
      </c>
      <c r="I36" s="230">
        <v>33.137</v>
      </c>
      <c r="J36" s="230">
        <v>33.783999999999999</v>
      </c>
      <c r="K36" s="230">
        <v>33.755000000000003</v>
      </c>
      <c r="L36" s="230">
        <v>36.545000000000002</v>
      </c>
      <c r="M36" s="159">
        <f t="shared" si="3"/>
        <v>0.53400000000000036</v>
      </c>
      <c r="O36" s="149">
        <f t="shared" si="4"/>
        <v>4</v>
      </c>
    </row>
    <row r="37" spans="1:15" x14ac:dyDescent="0.2">
      <c r="A37" s="477" t="s">
        <v>37</v>
      </c>
      <c r="B37" s="230">
        <v>9.2810000000000006</v>
      </c>
      <c r="C37" s="230">
        <v>10.337</v>
      </c>
      <c r="D37" s="230">
        <v>10.955</v>
      </c>
      <c r="E37" s="230">
        <v>11.452</v>
      </c>
      <c r="F37" s="230">
        <v>11.605</v>
      </c>
      <c r="G37" s="230">
        <v>11.881</v>
      </c>
      <c r="H37" s="230">
        <v>11.396000000000001</v>
      </c>
      <c r="I37" s="230">
        <v>11.058999999999999</v>
      </c>
      <c r="J37" s="230">
        <v>14.936</v>
      </c>
      <c r="K37" s="230">
        <v>15.377000000000001</v>
      </c>
      <c r="L37" s="230">
        <v>16.102</v>
      </c>
      <c r="M37" s="159">
        <f t="shared" si="3"/>
        <v>0.68209999999999993</v>
      </c>
      <c r="O37" s="149">
        <f t="shared" si="4"/>
        <v>22</v>
      </c>
    </row>
    <row r="38" spans="1:15" x14ac:dyDescent="0.2">
      <c r="A38" s="477" t="s">
        <v>38</v>
      </c>
      <c r="B38" s="230">
        <v>24.15</v>
      </c>
      <c r="C38" s="230">
        <v>24.603000000000002</v>
      </c>
      <c r="D38" s="230">
        <v>24.574000000000002</v>
      </c>
      <c r="E38" s="230">
        <v>25.7</v>
      </c>
      <c r="F38" s="230">
        <v>29.507999999999999</v>
      </c>
      <c r="G38" s="230">
        <v>30.513999999999999</v>
      </c>
      <c r="H38" s="230">
        <v>30.864000000000001</v>
      </c>
      <c r="I38" s="230">
        <v>30.611000000000001</v>
      </c>
      <c r="J38" s="230">
        <v>30.202999999999999</v>
      </c>
      <c r="K38" s="230">
        <v>30.623000000000001</v>
      </c>
      <c r="L38" s="230">
        <v>33.981999999999999</v>
      </c>
      <c r="M38" s="159">
        <f t="shared" si="3"/>
        <v>0.98320000000000007</v>
      </c>
      <c r="O38" s="149">
        <f t="shared" si="4"/>
        <v>5</v>
      </c>
    </row>
    <row r="39" spans="1:15" x14ac:dyDescent="0.2">
      <c r="A39" s="477" t="s">
        <v>88</v>
      </c>
      <c r="B39" s="230">
        <v>22.834</v>
      </c>
      <c r="C39" s="230">
        <v>21.742999999999999</v>
      </c>
      <c r="D39" s="230">
        <v>22.824999999999999</v>
      </c>
      <c r="E39" s="230">
        <v>23.885999999999999</v>
      </c>
      <c r="F39" s="230">
        <v>24.844999999999999</v>
      </c>
      <c r="G39" s="230">
        <v>24.785</v>
      </c>
      <c r="H39" s="230">
        <v>25.032</v>
      </c>
      <c r="I39" s="230">
        <v>24.454000000000001</v>
      </c>
      <c r="J39" s="230">
        <v>23.875</v>
      </c>
      <c r="K39" s="230">
        <v>24.29</v>
      </c>
      <c r="L39" s="230">
        <v>24.478000000000002</v>
      </c>
      <c r="M39" s="159">
        <f t="shared" si="3"/>
        <v>0.16440000000000018</v>
      </c>
      <c r="O39" s="149">
        <f t="shared" si="4"/>
        <v>11</v>
      </c>
    </row>
    <row r="40" spans="1:15" x14ac:dyDescent="0.2">
      <c r="A40" s="477" t="s">
        <v>40</v>
      </c>
      <c r="B40" s="230">
        <v>21.081</v>
      </c>
      <c r="C40" s="230">
        <v>20.937000000000001</v>
      </c>
      <c r="D40" s="230">
        <v>21.550999999999998</v>
      </c>
      <c r="E40" s="230">
        <v>23.161000000000001</v>
      </c>
      <c r="F40" s="230">
        <v>22.459</v>
      </c>
      <c r="G40" s="230">
        <v>22.879000000000001</v>
      </c>
      <c r="H40" s="230">
        <v>21.975000000000001</v>
      </c>
      <c r="I40" s="230">
        <v>21.658000000000001</v>
      </c>
      <c r="J40" s="230">
        <v>21.378</v>
      </c>
      <c r="K40" s="230">
        <v>21.968</v>
      </c>
      <c r="L40" s="230">
        <v>25</v>
      </c>
      <c r="M40" s="159">
        <f t="shared" si="3"/>
        <v>0.39190000000000003</v>
      </c>
      <c r="O40" s="149">
        <f t="shared" si="4"/>
        <v>10</v>
      </c>
    </row>
    <row r="41" spans="1:15" x14ac:dyDescent="0.2">
      <c r="A41" s="481" t="s">
        <v>89</v>
      </c>
      <c r="B41" s="236">
        <v>9.0990000000000002</v>
      </c>
      <c r="C41" s="236">
        <v>10.348000000000001</v>
      </c>
      <c r="D41" s="236">
        <v>10.452999999999999</v>
      </c>
      <c r="E41" s="236">
        <v>10.132999999999999</v>
      </c>
      <c r="F41" s="236">
        <v>11.712999999999999</v>
      </c>
      <c r="G41" s="236">
        <v>12.882999999999999</v>
      </c>
      <c r="H41" s="236">
        <v>12.029</v>
      </c>
      <c r="I41" s="236">
        <v>11.465</v>
      </c>
      <c r="J41" s="236">
        <v>11.896000000000001</v>
      </c>
      <c r="K41" s="236">
        <v>16.893999999999998</v>
      </c>
      <c r="L41" s="236">
        <v>17.344999999999999</v>
      </c>
      <c r="M41" s="717">
        <f t="shared" si="3"/>
        <v>0.82459999999999989</v>
      </c>
      <c r="O41" s="149">
        <f t="shared" si="4"/>
        <v>18</v>
      </c>
    </row>
    <row r="42" spans="1:15" x14ac:dyDescent="0.2">
      <c r="A42" s="477" t="s">
        <v>18</v>
      </c>
      <c r="B42" s="230">
        <v>32.165999999999997</v>
      </c>
      <c r="C42" s="230">
        <v>32.531999999999996</v>
      </c>
      <c r="D42" s="230">
        <v>34.222000000000001</v>
      </c>
      <c r="E42" s="230">
        <v>36.630000000000003</v>
      </c>
      <c r="F42" s="230">
        <v>38.631999999999998</v>
      </c>
      <c r="G42" s="230">
        <v>39.228000000000002</v>
      </c>
      <c r="H42" s="230">
        <v>38.942</v>
      </c>
      <c r="I42" s="230">
        <v>40.854999999999997</v>
      </c>
      <c r="J42" s="230">
        <v>41.182000000000002</v>
      </c>
      <c r="K42" s="230">
        <v>42.722999999999999</v>
      </c>
      <c r="L42" s="230">
        <v>43.802</v>
      </c>
      <c r="M42" s="159">
        <f t="shared" si="3"/>
        <v>1.1636000000000002</v>
      </c>
      <c r="O42" s="149">
        <f t="shared" si="4"/>
        <v>2</v>
      </c>
    </row>
    <row r="43" spans="1:15" x14ac:dyDescent="0.2">
      <c r="A43" s="477" t="s">
        <v>42</v>
      </c>
      <c r="B43" s="230">
        <v>46.098999999999997</v>
      </c>
      <c r="C43" s="230">
        <v>47.631999999999998</v>
      </c>
      <c r="D43" s="230">
        <v>49.402999999999999</v>
      </c>
      <c r="E43" s="230">
        <v>50.152999999999999</v>
      </c>
      <c r="F43" s="230">
        <v>51.151000000000003</v>
      </c>
      <c r="G43" s="230">
        <v>52.22</v>
      </c>
      <c r="H43" s="230">
        <v>52.597000000000001</v>
      </c>
      <c r="I43" s="230">
        <v>53.39</v>
      </c>
      <c r="J43" s="230">
        <v>53.915999999999997</v>
      </c>
      <c r="K43" s="230">
        <v>55.784999999999997</v>
      </c>
      <c r="L43" s="230">
        <v>60.124000000000002</v>
      </c>
      <c r="M43" s="159">
        <f t="shared" si="3"/>
        <v>1.4025000000000005</v>
      </c>
      <c r="O43" s="149">
        <f t="shared" si="4"/>
        <v>1</v>
      </c>
    </row>
    <row r="44" spans="1:15" x14ac:dyDescent="0.2">
      <c r="A44" s="295" t="s">
        <v>433</v>
      </c>
      <c r="B44" s="452">
        <f>AVERAGE(B17:B43)</f>
        <v>16.354333333333333</v>
      </c>
      <c r="C44" s="452">
        <f t="shared" ref="C44:K44" si="5">AVERAGE(C17:C43)</f>
        <v>16.864481481481484</v>
      </c>
      <c r="D44" s="452">
        <f t="shared" si="5"/>
        <v>18.071111111111108</v>
      </c>
      <c r="E44" s="452">
        <f t="shared" si="5"/>
        <v>19.01696296296296</v>
      </c>
      <c r="F44" s="452">
        <f t="shared" si="5"/>
        <v>19.792703703703705</v>
      </c>
      <c r="G44" s="452">
        <f t="shared" si="5"/>
        <v>20.349518518518519</v>
      </c>
      <c r="H44" s="452">
        <f t="shared" si="5"/>
        <v>20.428777777777778</v>
      </c>
      <c r="I44" s="452">
        <f t="shared" si="5"/>
        <v>20.888592592592595</v>
      </c>
      <c r="J44" s="452">
        <f t="shared" si="5"/>
        <v>21.545629629629619</v>
      </c>
      <c r="K44" s="452">
        <f t="shared" si="5"/>
        <v>22.422481481481483</v>
      </c>
      <c r="L44" s="452">
        <f>AVERAGE(L17:L43)</f>
        <v>24.359074074074076</v>
      </c>
      <c r="M44" s="454">
        <f>AVERAGE(M17:M43)</f>
        <v>0.80047407407407389</v>
      </c>
    </row>
    <row r="45" spans="1:15" x14ac:dyDescent="0.2">
      <c r="A45" s="301" t="s">
        <v>435</v>
      </c>
      <c r="B45" s="453">
        <f>STDEV(B17:B43)</f>
        <v>10.755460298414443</v>
      </c>
      <c r="C45" s="453">
        <f t="shared" ref="C45:M45" si="6">STDEV(C17:C43)</f>
        <v>10.991440503236241</v>
      </c>
      <c r="D45" s="453">
        <f t="shared" si="6"/>
        <v>11.220107069053562</v>
      </c>
      <c r="E45" s="453">
        <f t="shared" si="6"/>
        <v>11.415400678575491</v>
      </c>
      <c r="F45" s="453">
        <f t="shared" si="6"/>
        <v>11.682118264236211</v>
      </c>
      <c r="G45" s="453">
        <f t="shared" si="6"/>
        <v>11.800681637321341</v>
      </c>
      <c r="H45" s="453">
        <f t="shared" si="6"/>
        <v>11.751019616426527</v>
      </c>
      <c r="I45" s="453">
        <f t="shared" si="6"/>
        <v>11.927585664717473</v>
      </c>
      <c r="J45" s="453">
        <f t="shared" si="6"/>
        <v>11.65645641874775</v>
      </c>
      <c r="K45" s="453">
        <f t="shared" si="6"/>
        <v>11.912182314338057</v>
      </c>
      <c r="L45" s="453">
        <f t="shared" si="6"/>
        <v>11.470555921495178</v>
      </c>
      <c r="M45" s="462">
        <f t="shared" si="6"/>
        <v>0.30190021733193806</v>
      </c>
    </row>
    <row r="46" spans="1:15" x14ac:dyDescent="0.2">
      <c r="A46" s="301" t="s">
        <v>436</v>
      </c>
      <c r="B46" s="453">
        <f>B44-3*B45</f>
        <v>-15.912047561909997</v>
      </c>
      <c r="C46" s="453">
        <f t="shared" ref="C46:M46" si="7">C44-3*C45</f>
        <v>-16.109840028227239</v>
      </c>
      <c r="D46" s="453">
        <f t="shared" si="7"/>
        <v>-15.589210096049577</v>
      </c>
      <c r="E46" s="453">
        <f t="shared" si="7"/>
        <v>-15.229239072763509</v>
      </c>
      <c r="F46" s="453">
        <f t="shared" si="7"/>
        <v>-15.253651089004929</v>
      </c>
      <c r="G46" s="453">
        <f t="shared" si="7"/>
        <v>-15.052526393445508</v>
      </c>
      <c r="H46" s="453">
        <f t="shared" si="7"/>
        <v>-14.824281071501805</v>
      </c>
      <c r="I46" s="453">
        <f t="shared" si="7"/>
        <v>-14.894164401559827</v>
      </c>
      <c r="J46" s="453">
        <f t="shared" si="7"/>
        <v>-13.423739626613628</v>
      </c>
      <c r="K46" s="453">
        <f t="shared" si="7"/>
        <v>-13.314065461532692</v>
      </c>
      <c r="L46" s="453">
        <f t="shared" si="7"/>
        <v>-10.052593690411459</v>
      </c>
      <c r="M46" s="462">
        <f t="shared" si="7"/>
        <v>-0.10522657792174028</v>
      </c>
    </row>
    <row r="47" spans="1:15" x14ac:dyDescent="0.2">
      <c r="A47" s="301" t="s">
        <v>437</v>
      </c>
      <c r="B47" s="453">
        <f>B44+3*B45</f>
        <v>48.620714228576659</v>
      </c>
      <c r="C47" s="453">
        <f t="shared" ref="C47:L47" si="8">C44+3*C45</f>
        <v>49.838802991190207</v>
      </c>
      <c r="D47" s="453">
        <f t="shared" si="8"/>
        <v>51.731432318271793</v>
      </c>
      <c r="E47" s="453">
        <f t="shared" si="8"/>
        <v>53.263164998689433</v>
      </c>
      <c r="F47" s="453">
        <f t="shared" si="8"/>
        <v>54.839058496412335</v>
      </c>
      <c r="G47" s="453">
        <f t="shared" si="8"/>
        <v>55.751563430482548</v>
      </c>
      <c r="H47" s="453">
        <f t="shared" si="8"/>
        <v>55.681836627057365</v>
      </c>
      <c r="I47" s="453">
        <f t="shared" si="8"/>
        <v>56.671349586745016</v>
      </c>
      <c r="J47" s="453">
        <f t="shared" si="8"/>
        <v>56.51499888587287</v>
      </c>
      <c r="K47" s="453">
        <f t="shared" si="8"/>
        <v>58.159028424495659</v>
      </c>
      <c r="L47" s="453">
        <f t="shared" si="8"/>
        <v>58.770741838559616</v>
      </c>
      <c r="M47" s="462">
        <f>M44+3*M45</f>
        <v>1.7061747260698881</v>
      </c>
    </row>
    <row r="48" spans="1:15" x14ac:dyDescent="0.2">
      <c r="A48" s="412" t="s">
        <v>451</v>
      </c>
      <c r="B48" s="453">
        <f>MIN(B17:B43)</f>
        <v>0.97899999999999998</v>
      </c>
      <c r="C48" s="453">
        <f t="shared" ref="C48:L48" si="9">MIN(C17:C43)</f>
        <v>1.85</v>
      </c>
      <c r="D48" s="453">
        <f t="shared" si="9"/>
        <v>2.8620000000000001</v>
      </c>
      <c r="E48" s="453">
        <f t="shared" si="9"/>
        <v>3.4940000000000002</v>
      </c>
      <c r="F48" s="453">
        <f t="shared" si="9"/>
        <v>4.4710000000000001</v>
      </c>
      <c r="G48" s="453">
        <f t="shared" si="9"/>
        <v>4.9870000000000001</v>
      </c>
      <c r="H48" s="453">
        <f t="shared" si="9"/>
        <v>5.3639999999999999</v>
      </c>
      <c r="I48" s="453">
        <f t="shared" si="9"/>
        <v>6.194</v>
      </c>
      <c r="J48" s="453">
        <f t="shared" si="9"/>
        <v>7.3940000000000001</v>
      </c>
      <c r="K48" s="453">
        <f t="shared" si="9"/>
        <v>7.0460000000000003</v>
      </c>
      <c r="L48" s="453">
        <f t="shared" si="9"/>
        <v>10.714</v>
      </c>
      <c r="M48" s="462"/>
    </row>
    <row r="50" spans="1:10" x14ac:dyDescent="0.2">
      <c r="A50" s="152"/>
      <c r="B50" s="95">
        <v>2010</v>
      </c>
      <c r="C50" s="95" t="s">
        <v>402</v>
      </c>
    </row>
    <row r="51" spans="1:10" x14ac:dyDescent="0.2">
      <c r="A51" s="683" t="s">
        <v>8</v>
      </c>
      <c r="B51" s="230">
        <v>6.0039999999999996</v>
      </c>
      <c r="C51" s="99">
        <v>0.6996</v>
      </c>
    </row>
    <row r="52" spans="1:10" x14ac:dyDescent="0.2">
      <c r="A52" s="683" t="s">
        <v>82</v>
      </c>
      <c r="B52" s="230">
        <v>13.928000000000001</v>
      </c>
      <c r="C52" s="99">
        <v>0.93909999999999982</v>
      </c>
      <c r="E52" s="149" t="s">
        <v>404</v>
      </c>
    </row>
    <row r="53" spans="1:10" ht="12" thickBot="1" x14ac:dyDescent="0.25">
      <c r="A53" s="683" t="s">
        <v>83</v>
      </c>
      <c r="B53" s="230">
        <v>10.513</v>
      </c>
      <c r="C53" s="99">
        <v>0.67900000000000005</v>
      </c>
    </row>
    <row r="54" spans="1:10" x14ac:dyDescent="0.2">
      <c r="A54" s="683" t="s">
        <v>16</v>
      </c>
      <c r="B54" s="230">
        <v>21.888000000000002</v>
      </c>
      <c r="C54" s="99">
        <v>0.97599999999999976</v>
      </c>
      <c r="E54" s="352" t="s">
        <v>405</v>
      </c>
      <c r="F54" s="352"/>
    </row>
    <row r="55" spans="1:10" x14ac:dyDescent="0.2">
      <c r="A55" s="683" t="s">
        <v>84</v>
      </c>
      <c r="B55" s="230">
        <v>11.667</v>
      </c>
      <c r="C55" s="99">
        <v>0.76450000000000018</v>
      </c>
      <c r="E55" s="353" t="s">
        <v>406</v>
      </c>
      <c r="F55" s="353">
        <v>0.10439166205388416</v>
      </c>
    </row>
    <row r="56" spans="1:10" x14ac:dyDescent="0.2">
      <c r="A56" s="683" t="s">
        <v>17</v>
      </c>
      <c r="B56" s="230">
        <v>24.574999999999999</v>
      </c>
      <c r="C56" s="99">
        <v>0.5494</v>
      </c>
      <c r="E56" s="353" t="s">
        <v>407</v>
      </c>
      <c r="F56" s="353">
        <v>1.0897619106372358E-2</v>
      </c>
    </row>
    <row r="57" spans="1:10" x14ac:dyDescent="0.2">
      <c r="A57" s="683" t="s">
        <v>25</v>
      </c>
      <c r="B57" s="230">
        <v>5.7549999999999999</v>
      </c>
      <c r="C57" s="99">
        <v>1.0405000000000002</v>
      </c>
      <c r="E57" s="353" t="s">
        <v>408</v>
      </c>
      <c r="F57" s="353">
        <v>-2.8666476129372745E-2</v>
      </c>
    </row>
    <row r="58" spans="1:10" x14ac:dyDescent="0.2">
      <c r="A58" s="683" t="s">
        <v>22</v>
      </c>
      <c r="B58" s="230">
        <v>10.077</v>
      </c>
      <c r="C58" s="99">
        <v>1.1671999999999998</v>
      </c>
      <c r="E58" s="353" t="s">
        <v>409</v>
      </c>
      <c r="F58" s="353">
        <v>0.30619685025689186</v>
      </c>
    </row>
    <row r="59" spans="1:10" ht="12" thickBot="1" x14ac:dyDescent="0.25">
      <c r="A59" s="683" t="s">
        <v>41</v>
      </c>
      <c r="B59" s="230">
        <v>13.782</v>
      </c>
      <c r="C59" s="99">
        <v>0.74379999999999991</v>
      </c>
      <c r="E59" s="354" t="s">
        <v>410</v>
      </c>
      <c r="F59" s="354">
        <v>27</v>
      </c>
    </row>
    <row r="60" spans="1:10" x14ac:dyDescent="0.2">
      <c r="A60" s="683" t="s">
        <v>19</v>
      </c>
      <c r="B60" s="230">
        <v>12.670999999999999</v>
      </c>
      <c r="C60" s="99">
        <v>0.64380000000000026</v>
      </c>
    </row>
    <row r="61" spans="1:10" ht="12" thickBot="1" x14ac:dyDescent="0.25">
      <c r="A61" s="683" t="s">
        <v>85</v>
      </c>
      <c r="B61" s="230">
        <v>25.103000000000002</v>
      </c>
      <c r="C61" s="99">
        <v>0.59199999999999986</v>
      </c>
      <c r="E61" s="149" t="s">
        <v>411</v>
      </c>
    </row>
    <row r="62" spans="1:10" x14ac:dyDescent="0.2">
      <c r="A62" s="683" t="s">
        <v>27</v>
      </c>
      <c r="B62" s="230">
        <v>13.023</v>
      </c>
      <c r="C62" s="99">
        <v>0.73360000000000025</v>
      </c>
      <c r="E62" s="355"/>
      <c r="F62" s="355" t="s">
        <v>415</v>
      </c>
      <c r="G62" s="355" t="s">
        <v>416</v>
      </c>
      <c r="H62" s="355" t="s">
        <v>417</v>
      </c>
      <c r="I62" s="355" t="s">
        <v>418</v>
      </c>
      <c r="J62" s="355" t="s">
        <v>419</v>
      </c>
    </row>
    <row r="63" spans="1:10" x14ac:dyDescent="0.2">
      <c r="A63" s="683" t="s">
        <v>86</v>
      </c>
      <c r="B63" s="230">
        <v>6.1609999999999996</v>
      </c>
      <c r="C63" s="99">
        <v>1.0718000000000001</v>
      </c>
      <c r="E63" s="353" t="s">
        <v>412</v>
      </c>
      <c r="F63" s="353">
        <v>1</v>
      </c>
      <c r="G63" s="353">
        <v>2.5824494170815449E-2</v>
      </c>
      <c r="H63" s="353">
        <v>2.5824494170815449E-2</v>
      </c>
      <c r="I63" s="353">
        <v>0.27544214119994964</v>
      </c>
      <c r="J63" s="353">
        <v>0.60432767202117454</v>
      </c>
    </row>
    <row r="64" spans="1:10" x14ac:dyDescent="0.2">
      <c r="A64" s="683" t="s">
        <v>30</v>
      </c>
      <c r="B64" s="230">
        <v>30.375</v>
      </c>
      <c r="C64" s="99">
        <v>1.1756999999999997</v>
      </c>
      <c r="E64" s="353" t="s">
        <v>413</v>
      </c>
      <c r="F64" s="353">
        <v>25</v>
      </c>
      <c r="G64" s="353">
        <v>2.3439127776810365</v>
      </c>
      <c r="H64" s="353">
        <v>9.3756511107241453E-2</v>
      </c>
      <c r="I64" s="353"/>
      <c r="J64" s="353"/>
    </row>
    <row r="65" spans="1:13" ht="12" thickBot="1" x14ac:dyDescent="0.25">
      <c r="A65" s="683" t="s">
        <v>31</v>
      </c>
      <c r="B65" s="230">
        <v>19.64</v>
      </c>
      <c r="C65" s="99">
        <v>0.71329999999999993</v>
      </c>
      <c r="E65" s="354" t="s">
        <v>0</v>
      </c>
      <c r="F65" s="354">
        <v>26</v>
      </c>
      <c r="G65" s="354">
        <v>2.3697372718518519</v>
      </c>
      <c r="H65" s="354"/>
      <c r="I65" s="354"/>
      <c r="J65" s="354"/>
    </row>
    <row r="66" spans="1:13" ht="12" thickBot="1" x14ac:dyDescent="0.25">
      <c r="A66" s="683" t="s">
        <v>32</v>
      </c>
      <c r="B66" s="230">
        <v>2.8519999999999999</v>
      </c>
      <c r="C66" s="99">
        <v>0.88469999999999993</v>
      </c>
    </row>
    <row r="67" spans="1:13" x14ac:dyDescent="0.2">
      <c r="A67" s="683" t="s">
        <v>23</v>
      </c>
      <c r="B67" s="230">
        <v>12.742000000000001</v>
      </c>
      <c r="C67" s="99">
        <v>0.11079999999999987</v>
      </c>
      <c r="E67" s="355"/>
      <c r="F67" s="355" t="s">
        <v>420</v>
      </c>
      <c r="G67" s="355" t="s">
        <v>409</v>
      </c>
      <c r="H67" s="355" t="s">
        <v>421</v>
      </c>
      <c r="I67" s="355" t="s">
        <v>422</v>
      </c>
      <c r="J67" s="355" t="s">
        <v>423</v>
      </c>
      <c r="K67" s="355" t="s">
        <v>424</v>
      </c>
      <c r="L67" s="355" t="s">
        <v>425</v>
      </c>
      <c r="M67" s="355" t="s">
        <v>426</v>
      </c>
    </row>
    <row r="68" spans="1:13" x14ac:dyDescent="0.2">
      <c r="A68" s="683" t="s">
        <v>87</v>
      </c>
      <c r="B68" s="230">
        <v>0.97899999999999998</v>
      </c>
      <c r="C68" s="99">
        <v>0.97350000000000014</v>
      </c>
      <c r="E68" s="353" t="s">
        <v>414</v>
      </c>
      <c r="F68" s="353">
        <v>0.75255227856288853</v>
      </c>
      <c r="G68" s="353">
        <v>0.10867364924889744</v>
      </c>
      <c r="H68" s="353">
        <v>6.9248827453958315</v>
      </c>
      <c r="I68" s="353">
        <v>2.9365329664350398E-7</v>
      </c>
      <c r="J68" s="353">
        <v>0.52873470826639479</v>
      </c>
      <c r="K68" s="353">
        <v>0.97636984885938227</v>
      </c>
      <c r="L68" s="353">
        <v>0.52873470826639479</v>
      </c>
      <c r="M68" s="353">
        <v>0.97636984885938227</v>
      </c>
    </row>
    <row r="69" spans="1:13" ht="12" thickBot="1" x14ac:dyDescent="0.25">
      <c r="A69" s="683" t="s">
        <v>34</v>
      </c>
      <c r="B69" s="230">
        <v>3.9169999999999998</v>
      </c>
      <c r="C69" s="99">
        <v>1.0082</v>
      </c>
      <c r="E69" s="354">
        <v>2010</v>
      </c>
      <c r="F69" s="354">
        <v>2.9302200544923051E-3</v>
      </c>
      <c r="G69" s="354">
        <v>5.5832238879371292E-3</v>
      </c>
      <c r="H69" s="354">
        <v>0.52482581986783861</v>
      </c>
      <c r="I69" s="354">
        <v>0.60432767202117521</v>
      </c>
      <c r="J69" s="354">
        <v>-8.5686447913673695E-3</v>
      </c>
      <c r="K69" s="354">
        <v>1.442908490035198E-2</v>
      </c>
      <c r="L69" s="354">
        <v>-8.5686447913673695E-3</v>
      </c>
      <c r="M69" s="354">
        <v>1.442908490035198E-2</v>
      </c>
    </row>
    <row r="70" spans="1:13" x14ac:dyDescent="0.2">
      <c r="A70" s="683" t="s">
        <v>6</v>
      </c>
      <c r="B70" s="230">
        <v>31.204999999999998</v>
      </c>
      <c r="C70" s="99">
        <v>0.53400000000000036</v>
      </c>
    </row>
    <row r="71" spans="1:13" x14ac:dyDescent="0.2">
      <c r="A71" s="683" t="s">
        <v>37</v>
      </c>
      <c r="B71" s="230">
        <v>9.2810000000000006</v>
      </c>
      <c r="C71" s="99">
        <v>0.68209999999999993</v>
      </c>
    </row>
    <row r="72" spans="1:13" x14ac:dyDescent="0.2">
      <c r="A72" s="683" t="s">
        <v>38</v>
      </c>
      <c r="B72" s="230">
        <v>24.15</v>
      </c>
      <c r="C72" s="99">
        <v>0.98320000000000007</v>
      </c>
      <c r="E72" s="356"/>
      <c r="F72" s="356" t="s">
        <v>442</v>
      </c>
    </row>
    <row r="73" spans="1:13" x14ac:dyDescent="0.2">
      <c r="A73" s="683" t="s">
        <v>88</v>
      </c>
      <c r="B73" s="230">
        <v>22.834</v>
      </c>
      <c r="C73" s="99">
        <v>0.16440000000000018</v>
      </c>
      <c r="E73" s="356" t="s">
        <v>152</v>
      </c>
      <c r="F73" s="356">
        <f>L41+10*M16</f>
        <v>25.028999999999996</v>
      </c>
    </row>
    <row r="74" spans="1:13" x14ac:dyDescent="0.2">
      <c r="A74" s="683" t="s">
        <v>40</v>
      </c>
      <c r="B74" s="230">
        <v>21.081</v>
      </c>
      <c r="C74" s="99">
        <v>0.39190000000000003</v>
      </c>
      <c r="E74" s="152"/>
      <c r="F74" s="152"/>
    </row>
    <row r="75" spans="1:13" x14ac:dyDescent="0.2">
      <c r="A75" s="683" t="s">
        <v>89</v>
      </c>
      <c r="B75" s="230">
        <v>9.0990000000000002</v>
      </c>
      <c r="C75" s="99">
        <v>0.82459999999999989</v>
      </c>
    </row>
    <row r="76" spans="1:13" x14ac:dyDescent="0.2">
      <c r="A76" s="683" t="s">
        <v>18</v>
      </c>
      <c r="B76" s="230">
        <v>32.165999999999997</v>
      </c>
      <c r="C76" s="99">
        <v>1.1636000000000002</v>
      </c>
    </row>
    <row r="77" spans="1:13" x14ac:dyDescent="0.2">
      <c r="A77" s="683" t="s">
        <v>42</v>
      </c>
      <c r="B77" s="684">
        <v>46.098999999999997</v>
      </c>
      <c r="C77" s="404">
        <v>1.4025000000000005</v>
      </c>
    </row>
  </sheetData>
  <mergeCells count="2">
    <mergeCell ref="G9:Q9"/>
    <mergeCell ref="G10:Q10"/>
  </mergeCells>
  <pageMargins left="0.7" right="0.7" top="0.75" bottom="0.75" header="0.3" footer="0.3"/>
  <pageSetup paperSize="9" orientation="portrait" horizontalDpi="90" verticalDpi="9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4"/>
  <sheetViews>
    <sheetView showGridLines="0" zoomScaleNormal="100" workbookViewId="0">
      <pane xSplit="1" ySplit="2" topLeftCell="B3" activePane="bottomRight" state="frozen"/>
      <selection activeCell="F63" sqref="F63"/>
      <selection pane="topRight" activeCell="F63" sqref="F63"/>
      <selection pane="bottomLeft" activeCell="F63" sqref="F63"/>
      <selection pane="bottomRight" activeCell="O18" sqref="O18"/>
    </sheetView>
  </sheetViews>
  <sheetFormatPr defaultColWidth="9.140625" defaultRowHeight="11.25" x14ac:dyDescent="0.2"/>
  <cols>
    <col min="1" max="1" width="14.5703125" style="555" customWidth="1"/>
    <col min="2" max="2" width="6.5703125" style="555" customWidth="1"/>
    <col min="3" max="3" width="6.5703125" style="556" customWidth="1"/>
    <col min="4" max="5" width="6.5703125" style="555" customWidth="1"/>
    <col min="6" max="9" width="9.140625" style="555"/>
    <col min="10" max="10" width="10.42578125" style="555" customWidth="1"/>
    <col min="11" max="11" width="14" style="555" bestFit="1" customWidth="1"/>
    <col min="12" max="16384" width="9.140625" style="555"/>
  </cols>
  <sheetData>
    <row r="1" spans="1:19" ht="15" x14ac:dyDescent="0.25">
      <c r="A1" s="686" t="s">
        <v>480</v>
      </c>
    </row>
    <row r="2" spans="1:19" x14ac:dyDescent="0.2">
      <c r="A2" s="557"/>
      <c r="B2" s="557"/>
    </row>
    <row r="3" spans="1:19" s="152" customFormat="1" x14ac:dyDescent="0.2">
      <c r="A3" s="57"/>
      <c r="B3" s="57"/>
      <c r="C3" s="155"/>
      <c r="D3" s="155"/>
      <c r="E3" s="155"/>
      <c r="F3" s="155"/>
      <c r="G3" s="912" t="s">
        <v>166</v>
      </c>
      <c r="H3" s="912"/>
      <c r="I3" s="912"/>
      <c r="J3" s="912"/>
      <c r="K3" s="912"/>
      <c r="L3" s="912"/>
      <c r="M3" s="912"/>
      <c r="N3" s="912"/>
      <c r="O3" s="912"/>
      <c r="P3" s="912"/>
      <c r="Q3" s="912"/>
      <c r="R3" s="155"/>
      <c r="S3" s="155"/>
    </row>
    <row r="4" spans="1:19" s="152" customFormat="1" x14ac:dyDescent="0.2">
      <c r="A4" s="57"/>
      <c r="B4" s="57"/>
      <c r="C4" s="155"/>
      <c r="D4" s="155"/>
      <c r="E4" s="155"/>
      <c r="F4" s="155"/>
      <c r="G4" s="591"/>
      <c r="H4" s="913" t="s">
        <v>519</v>
      </c>
      <c r="I4" s="914"/>
      <c r="J4" s="914"/>
      <c r="K4" s="914"/>
      <c r="L4" s="914"/>
      <c r="M4" s="914"/>
      <c r="N4" s="914"/>
      <c r="O4" s="914"/>
      <c r="P4" s="914"/>
      <c r="Q4" s="915"/>
      <c r="R4" s="155"/>
      <c r="S4" s="155"/>
    </row>
    <row r="5" spans="1:19" s="152" customFormat="1" x14ac:dyDescent="0.2">
      <c r="A5" s="57"/>
      <c r="B5" s="57" t="s">
        <v>9</v>
      </c>
      <c r="C5" s="57" t="s">
        <v>4</v>
      </c>
      <c r="D5" s="57" t="s">
        <v>7</v>
      </c>
      <c r="E5" s="57" t="s">
        <v>12</v>
      </c>
      <c r="F5" s="57" t="s">
        <v>5</v>
      </c>
      <c r="G5" s="57" t="s">
        <v>78</v>
      </c>
      <c r="H5" s="57" t="s">
        <v>156</v>
      </c>
      <c r="I5" s="57" t="s">
        <v>157</v>
      </c>
      <c r="J5" s="57" t="s">
        <v>158</v>
      </c>
      <c r="K5" s="57" t="s">
        <v>159</v>
      </c>
      <c r="L5" s="57" t="s">
        <v>160</v>
      </c>
      <c r="M5" s="57" t="s">
        <v>161</v>
      </c>
      <c r="N5" s="57" t="s">
        <v>162</v>
      </c>
      <c r="O5" s="57" t="s">
        <v>163</v>
      </c>
      <c r="P5" s="57" t="s">
        <v>164</v>
      </c>
      <c r="Q5" s="57" t="s">
        <v>165</v>
      </c>
      <c r="R5" s="57" t="s">
        <v>518</v>
      </c>
      <c r="S5" s="57" t="s">
        <v>517</v>
      </c>
    </row>
    <row r="6" spans="1:19" s="152" customFormat="1" x14ac:dyDescent="0.2">
      <c r="A6" s="58" t="s">
        <v>152</v>
      </c>
      <c r="B6" s="509" t="s">
        <v>167</v>
      </c>
      <c r="C6" s="509" t="s">
        <v>167</v>
      </c>
      <c r="D6" s="509" t="s">
        <v>167</v>
      </c>
      <c r="E6" s="510">
        <f>F30</f>
        <v>1.5227089524269104</v>
      </c>
      <c r="F6" s="509" t="s">
        <v>167</v>
      </c>
      <c r="G6" s="579"/>
      <c r="H6" s="588">
        <f>E6+3*G30</f>
        <v>1.4934253381549836</v>
      </c>
      <c r="I6" s="575" t="s">
        <v>167</v>
      </c>
      <c r="J6" s="575">
        <f>H6+2*H13</f>
        <v>1.339152639178238</v>
      </c>
      <c r="K6" s="150" t="s">
        <v>167</v>
      </c>
      <c r="L6" s="150" t="s">
        <v>167</v>
      </c>
      <c r="M6" s="150" t="s">
        <v>167</v>
      </c>
      <c r="N6" s="150" t="s">
        <v>167</v>
      </c>
      <c r="O6" s="575">
        <f>O7</f>
        <v>1.3001324255375186</v>
      </c>
      <c r="P6" s="150" t="s">
        <v>167</v>
      </c>
      <c r="Q6" s="150" t="s">
        <v>167</v>
      </c>
      <c r="R6" s="558"/>
      <c r="S6" s="58">
        <v>1.3</v>
      </c>
    </row>
    <row r="7" spans="1:19" s="152" customFormat="1" x14ac:dyDescent="0.2">
      <c r="A7" s="58" t="s">
        <v>153</v>
      </c>
      <c r="B7" s="205" t="s">
        <v>167</v>
      </c>
      <c r="C7" s="205" t="s">
        <v>167</v>
      </c>
      <c r="D7" s="205" t="s">
        <v>167</v>
      </c>
      <c r="E7" s="510">
        <f>F12</f>
        <v>1.4034219615989261</v>
      </c>
      <c r="F7" s="205" t="s">
        <v>167</v>
      </c>
      <c r="G7" s="205"/>
      <c r="H7" s="723">
        <f>E7+3*G12</f>
        <v>1.3724351007805038</v>
      </c>
      <c r="I7" s="575" t="s">
        <v>167</v>
      </c>
      <c r="J7" s="575">
        <f>E7+5*G12</f>
        <v>1.3517771935682223</v>
      </c>
      <c r="K7" s="150" t="s">
        <v>167</v>
      </c>
      <c r="L7" s="150" t="s">
        <v>167</v>
      </c>
      <c r="M7" s="150" t="s">
        <v>167</v>
      </c>
      <c r="N7" s="150" t="s">
        <v>167</v>
      </c>
      <c r="O7" s="575">
        <f>J7+5*G12</f>
        <v>1.3001324255375186</v>
      </c>
      <c r="P7" s="150" t="s">
        <v>167</v>
      </c>
      <c r="Q7" s="150" t="s">
        <v>167</v>
      </c>
      <c r="R7" s="558"/>
      <c r="S7" s="58">
        <v>1.3</v>
      </c>
    </row>
    <row r="10" spans="1:19" x14ac:dyDescent="0.2">
      <c r="A10" s="565"/>
      <c r="B10" s="565"/>
      <c r="C10" s="566"/>
      <c r="D10" s="565"/>
      <c r="E10" s="565"/>
      <c r="F10" s="565"/>
      <c r="G10" s="565"/>
      <c r="H10" s="565"/>
      <c r="I10" s="565"/>
      <c r="J10" s="565"/>
      <c r="K10" s="565"/>
    </row>
    <row r="11" spans="1:19" x14ac:dyDescent="0.2">
      <c r="A11" s="559"/>
      <c r="B11" s="561">
        <v>1998</v>
      </c>
      <c r="C11" s="561">
        <v>2003</v>
      </c>
      <c r="D11" s="562">
        <v>2008</v>
      </c>
      <c r="E11" s="562">
        <v>2013</v>
      </c>
      <c r="F11" s="562">
        <v>2018</v>
      </c>
      <c r="G11" s="567" t="s">
        <v>402</v>
      </c>
      <c r="H11" s="567" t="s">
        <v>170</v>
      </c>
      <c r="I11" s="565" t="s">
        <v>379</v>
      </c>
      <c r="J11" s="565"/>
      <c r="K11" s="565"/>
    </row>
    <row r="12" spans="1:19" x14ac:dyDescent="0.2">
      <c r="A12" s="570" t="s">
        <v>322</v>
      </c>
      <c r="B12" s="572">
        <f>AVERAGE(B13:B39)</f>
        <v>2.298489</v>
      </c>
      <c r="C12" s="572">
        <f>AVERAGE(C13:C39)</f>
        <v>1.8214328888888889</v>
      </c>
      <c r="D12" s="572">
        <f>AVERAGE(D13:D39)</f>
        <v>1.5416317650000002</v>
      </c>
      <c r="E12" s="572">
        <f>AVERAGE(E13:E39)</f>
        <v>1.4550667296296298</v>
      </c>
      <c r="F12" s="572">
        <f>AVERAGE(F13:F39)</f>
        <v>1.4034219615989261</v>
      </c>
      <c r="G12" s="568">
        <f>(F12-E12)/5</f>
        <v>-1.0328953606140745E-2</v>
      </c>
      <c r="I12" s="568"/>
      <c r="J12" s="565"/>
      <c r="K12" s="565"/>
    </row>
    <row r="13" spans="1:19" x14ac:dyDescent="0.2">
      <c r="A13" s="571" t="s">
        <v>6</v>
      </c>
      <c r="B13" s="564">
        <v>2.1234570000000001</v>
      </c>
      <c r="C13" s="564">
        <v>1.6083510000000001</v>
      </c>
      <c r="D13" s="564">
        <v>1.3725719999999999</v>
      </c>
      <c r="E13" s="564">
        <v>1.191759</v>
      </c>
      <c r="F13" s="564">
        <v>1.4393554329872131</v>
      </c>
      <c r="G13" s="576">
        <f>(F13-D13)/10</f>
        <v>6.6783432987213235E-3</v>
      </c>
      <c r="H13" s="576">
        <f>AVERAGE(G34,G31,G25,G21,G38)</f>
        <v>-7.7136349488372807E-2</v>
      </c>
      <c r="I13" s="566">
        <f>28-_xlfn.RANK.EQ(F13,$F$13:$F$39)</f>
        <v>17</v>
      </c>
      <c r="J13" s="569"/>
      <c r="K13" s="565"/>
    </row>
    <row r="14" spans="1:19" x14ac:dyDescent="0.2">
      <c r="A14" s="571" t="s">
        <v>8</v>
      </c>
      <c r="B14" s="564">
        <v>2.295655</v>
      </c>
      <c r="C14" s="564">
        <v>1.635586</v>
      </c>
      <c r="D14" s="564">
        <v>1.520135</v>
      </c>
      <c r="E14" s="564">
        <v>1.385659</v>
      </c>
      <c r="F14" s="564">
        <v>1.689176082611084</v>
      </c>
      <c r="G14" s="576">
        <f t="shared" ref="G14:G33" si="0">(F14-D14)/10</f>
        <v>1.6904108261108396E-2</v>
      </c>
      <c r="H14" s="566"/>
      <c r="I14" s="566">
        <f t="shared" ref="I14:I39" si="1">28-_xlfn.RANK.EQ(F14,$F$13:$F$39)</f>
        <v>24</v>
      </c>
      <c r="J14" s="569"/>
      <c r="K14" s="565"/>
    </row>
    <row r="15" spans="1:19" x14ac:dyDescent="0.2">
      <c r="A15" s="571" t="s">
        <v>15</v>
      </c>
      <c r="B15" s="564">
        <v>2.648971</v>
      </c>
      <c r="C15" s="564">
        <v>1.8857680000000001</v>
      </c>
      <c r="D15" s="564">
        <v>1.5084599999999999</v>
      </c>
      <c r="E15" s="564">
        <v>1.4054150000000001</v>
      </c>
      <c r="F15" s="564">
        <v>1.2982940673828125</v>
      </c>
      <c r="G15" s="576">
        <f t="shared" si="0"/>
        <v>-2.1016593261718741E-2</v>
      </c>
      <c r="H15" s="566"/>
      <c r="I15" s="566">
        <f t="shared" si="1"/>
        <v>10</v>
      </c>
      <c r="J15" s="569"/>
      <c r="K15" s="565"/>
    </row>
    <row r="16" spans="1:19" x14ac:dyDescent="0.2">
      <c r="A16" s="571" t="s">
        <v>16</v>
      </c>
      <c r="B16" s="564">
        <v>1.6623969999999999</v>
      </c>
      <c r="C16" s="564">
        <v>1.478021</v>
      </c>
      <c r="D16" s="564">
        <v>1.3358410000000001</v>
      </c>
      <c r="E16" s="564">
        <v>1.2093339999999999</v>
      </c>
      <c r="F16" s="564">
        <v>1.0231654644012451</v>
      </c>
      <c r="G16" s="576">
        <f t="shared" si="0"/>
        <v>-3.1267553559875497E-2</v>
      </c>
      <c r="H16" s="566"/>
      <c r="I16" s="566">
        <f t="shared" si="1"/>
        <v>1</v>
      </c>
      <c r="J16" s="569"/>
      <c r="K16" s="565"/>
    </row>
    <row r="17" spans="1:11" x14ac:dyDescent="0.2">
      <c r="A17" s="571" t="s">
        <v>17</v>
      </c>
      <c r="B17" s="564" t="s">
        <v>378</v>
      </c>
      <c r="C17" s="564" t="s">
        <v>378</v>
      </c>
      <c r="D17" s="564">
        <v>1.369775</v>
      </c>
      <c r="E17" s="564">
        <v>1.291698</v>
      </c>
      <c r="F17" s="564">
        <v>1.2872651219367981</v>
      </c>
      <c r="G17" s="576">
        <f t="shared" si="0"/>
        <v>-8.2509878063201873E-3</v>
      </c>
      <c r="H17" s="566"/>
      <c r="I17" s="566">
        <f t="shared" si="1"/>
        <v>8</v>
      </c>
      <c r="J17" s="569"/>
      <c r="K17" s="565"/>
    </row>
    <row r="18" spans="1:11" x14ac:dyDescent="0.2">
      <c r="A18" s="571" t="s">
        <v>18</v>
      </c>
      <c r="B18" s="564">
        <v>1.935246</v>
      </c>
      <c r="C18" s="564">
        <v>1.4942200000000001</v>
      </c>
      <c r="D18" s="564">
        <v>1.3431120000000001</v>
      </c>
      <c r="E18" s="564">
        <v>1.2934829999999999</v>
      </c>
      <c r="F18" s="564">
        <v>1.3687771558761597</v>
      </c>
      <c r="G18" s="576">
        <f t="shared" si="0"/>
        <v>2.5665155876159586E-3</v>
      </c>
      <c r="H18" s="566"/>
      <c r="I18" s="566">
        <f t="shared" si="1"/>
        <v>14</v>
      </c>
      <c r="J18" s="569"/>
      <c r="K18" s="565"/>
    </row>
    <row r="19" spans="1:11" x14ac:dyDescent="0.2">
      <c r="A19" s="571" t="s">
        <v>19</v>
      </c>
      <c r="B19" s="564">
        <v>2.377122</v>
      </c>
      <c r="C19" s="564">
        <v>1.7748409999999999</v>
      </c>
      <c r="D19" s="564">
        <v>1.517369</v>
      </c>
      <c r="E19" s="564">
        <v>1.468032</v>
      </c>
      <c r="F19" s="564">
        <v>1.5737992525100708</v>
      </c>
      <c r="G19" s="576">
        <f>(F19-D19)/10</f>
        <v>5.6430252510070835E-3</v>
      </c>
      <c r="H19" s="566"/>
      <c r="I19" s="566">
        <f t="shared" si="1"/>
        <v>22</v>
      </c>
      <c r="J19" s="569"/>
      <c r="K19" s="565"/>
    </row>
    <row r="20" spans="1:11" x14ac:dyDescent="0.2">
      <c r="A20" s="571" t="s">
        <v>21</v>
      </c>
      <c r="B20" s="564">
        <v>2.2253379999999998</v>
      </c>
      <c r="C20" s="564">
        <v>1.8005899999999999</v>
      </c>
      <c r="D20" s="564">
        <v>1.4032709999999999</v>
      </c>
      <c r="E20" s="564">
        <v>1.2848930000000001</v>
      </c>
      <c r="F20" s="564">
        <v>1.0816474854946136</v>
      </c>
      <c r="G20" s="576">
        <f t="shared" si="0"/>
        <v>-3.2162351450538626E-2</v>
      </c>
      <c r="H20" s="566"/>
      <c r="I20" s="577">
        <f t="shared" si="1"/>
        <v>3</v>
      </c>
      <c r="J20" s="569"/>
      <c r="K20" s="565"/>
    </row>
    <row r="21" spans="1:11" x14ac:dyDescent="0.2">
      <c r="A21" s="571" t="s">
        <v>22</v>
      </c>
      <c r="B21" s="564">
        <v>2.7513700000000001</v>
      </c>
      <c r="C21" s="564">
        <v>2.5068679999999999</v>
      </c>
      <c r="D21" s="564">
        <v>2.2142979999999999</v>
      </c>
      <c r="E21" s="564">
        <v>1.740815</v>
      </c>
      <c r="F21" s="564">
        <v>1.5560267567634583</v>
      </c>
      <c r="G21" s="576">
        <f t="shared" si="0"/>
        <v>-6.582712432365416E-2</v>
      </c>
      <c r="H21" s="566"/>
      <c r="I21" s="566">
        <f t="shared" si="1"/>
        <v>21</v>
      </c>
      <c r="J21" s="569"/>
      <c r="K21" s="565"/>
    </row>
    <row r="22" spans="1:11" x14ac:dyDescent="0.2">
      <c r="A22" s="571" t="s">
        <v>23</v>
      </c>
      <c r="B22" s="564">
        <v>2.6643829999999999</v>
      </c>
      <c r="C22" s="564">
        <v>2.111526</v>
      </c>
      <c r="D22" s="564">
        <v>1.5390539999999999</v>
      </c>
      <c r="E22" s="564">
        <v>1.327196</v>
      </c>
      <c r="F22" s="564">
        <v>1.3165363073348999</v>
      </c>
      <c r="G22" s="576">
        <f t="shared" si="0"/>
        <v>-2.2251769266510003E-2</v>
      </c>
      <c r="H22" s="566"/>
      <c r="I22" s="566">
        <f t="shared" si="1"/>
        <v>11</v>
      </c>
      <c r="J22" s="569"/>
      <c r="K22" s="565"/>
    </row>
    <row r="23" spans="1:11" x14ac:dyDescent="0.2">
      <c r="A23" s="571" t="s">
        <v>25</v>
      </c>
      <c r="B23" s="564">
        <v>1.857264</v>
      </c>
      <c r="C23" s="564">
        <v>1.583297</v>
      </c>
      <c r="D23" s="564">
        <v>1.350473</v>
      </c>
      <c r="E23" s="564">
        <v>1.4542759999999999</v>
      </c>
      <c r="F23" s="564">
        <v>1.3849629163742065</v>
      </c>
      <c r="G23" s="576">
        <f t="shared" si="0"/>
        <v>3.4489916374206508E-3</v>
      </c>
      <c r="H23" s="566"/>
      <c r="I23" s="566">
        <f t="shared" si="1"/>
        <v>15</v>
      </c>
      <c r="J23" s="569"/>
      <c r="K23" s="565"/>
    </row>
    <row r="24" spans="1:11" x14ac:dyDescent="0.2">
      <c r="A24" s="571" t="s">
        <v>27</v>
      </c>
      <c r="B24" s="564">
        <v>2.35907</v>
      </c>
      <c r="C24" s="564">
        <v>1.8040659999999999</v>
      </c>
      <c r="D24" s="564">
        <v>1.513946</v>
      </c>
      <c r="E24" s="564">
        <v>1.2891349999999999</v>
      </c>
      <c r="F24" s="564">
        <v>1.3169772624969482</v>
      </c>
      <c r="G24" s="576">
        <f t="shared" si="0"/>
        <v>-1.9696873750305176E-2</v>
      </c>
      <c r="H24" s="566"/>
      <c r="I24" s="566">
        <f t="shared" si="1"/>
        <v>12</v>
      </c>
      <c r="J24" s="569"/>
      <c r="K24" s="565"/>
    </row>
    <row r="25" spans="1:11" x14ac:dyDescent="0.2">
      <c r="A25" s="571" t="s">
        <v>30</v>
      </c>
      <c r="B25" s="564" t="s">
        <v>378</v>
      </c>
      <c r="C25" s="564" t="s">
        <v>378</v>
      </c>
      <c r="D25" s="564" t="s">
        <v>378</v>
      </c>
      <c r="E25" s="564">
        <v>1.6076630000000001</v>
      </c>
      <c r="F25" s="564">
        <v>1.2802872657775879</v>
      </c>
      <c r="G25" s="576">
        <f>(F25-E25)/5</f>
        <v>-6.547514684448244E-2</v>
      </c>
      <c r="H25" s="566"/>
      <c r="I25" s="566">
        <f t="shared" si="1"/>
        <v>7</v>
      </c>
      <c r="J25" s="569"/>
      <c r="K25" s="565"/>
    </row>
    <row r="26" spans="1:11" x14ac:dyDescent="0.2">
      <c r="A26" s="571" t="s">
        <v>32</v>
      </c>
      <c r="B26" s="564" t="s">
        <v>378</v>
      </c>
      <c r="C26" s="564">
        <v>1.597502</v>
      </c>
      <c r="D26" s="564">
        <v>1.436931</v>
      </c>
      <c r="E26" s="564">
        <v>1.4583219999999999</v>
      </c>
      <c r="F26" s="564">
        <v>1.6784607172012329</v>
      </c>
      <c r="G26" s="576">
        <f t="shared" si="0"/>
        <v>2.4152971720123297E-2</v>
      </c>
      <c r="H26" s="566"/>
      <c r="I26" s="566">
        <f t="shared" si="1"/>
        <v>23</v>
      </c>
      <c r="J26" s="569"/>
      <c r="K26" s="565"/>
    </row>
    <row r="27" spans="1:11" x14ac:dyDescent="0.2">
      <c r="A27" s="571" t="s">
        <v>34</v>
      </c>
      <c r="B27" s="564">
        <v>1.816308</v>
      </c>
      <c r="C27" s="564">
        <v>1.48671</v>
      </c>
      <c r="D27" s="564">
        <v>0.96197129999999997</v>
      </c>
      <c r="E27" s="564">
        <v>0.9150317</v>
      </c>
      <c r="F27" s="564">
        <v>1.0976130962371826</v>
      </c>
      <c r="G27" s="576">
        <f t="shared" si="0"/>
        <v>1.3564179623718264E-2</v>
      </c>
      <c r="H27" s="566"/>
      <c r="I27" s="566">
        <f t="shared" si="1"/>
        <v>4</v>
      </c>
      <c r="J27" s="569"/>
      <c r="K27" s="565"/>
    </row>
    <row r="28" spans="1:11" x14ac:dyDescent="0.2">
      <c r="A28" s="571" t="s">
        <v>37</v>
      </c>
      <c r="B28" s="564">
        <v>3.1902360000000001</v>
      </c>
      <c r="C28" s="564">
        <v>2.4230649999999998</v>
      </c>
      <c r="D28" s="564">
        <v>2.0442529999999999</v>
      </c>
      <c r="E28" s="564">
        <v>1.64791</v>
      </c>
      <c r="F28" s="564">
        <v>1.4502906203269958</v>
      </c>
      <c r="G28" s="576">
        <f t="shared" si="0"/>
        <v>-5.9396237967300404E-2</v>
      </c>
      <c r="H28" s="566"/>
      <c r="I28" s="566">
        <f t="shared" si="1"/>
        <v>18</v>
      </c>
      <c r="J28" s="569"/>
      <c r="K28" s="565"/>
    </row>
    <row r="29" spans="1:11" x14ac:dyDescent="0.2">
      <c r="A29" s="571" t="s">
        <v>38</v>
      </c>
      <c r="B29" s="564">
        <v>2.5889280000000001</v>
      </c>
      <c r="C29" s="564">
        <v>2.1228739999999999</v>
      </c>
      <c r="D29" s="564">
        <v>1.691578</v>
      </c>
      <c r="E29" s="564">
        <v>1.294834</v>
      </c>
      <c r="F29" s="564">
        <v>1.3448095917701721</v>
      </c>
      <c r="G29" s="576">
        <f t="shared" si="0"/>
        <v>-3.4676840822982793E-2</v>
      </c>
      <c r="H29" s="566"/>
      <c r="I29" s="566">
        <f t="shared" si="1"/>
        <v>13</v>
      </c>
      <c r="J29" s="569"/>
      <c r="K29" s="565"/>
    </row>
    <row r="30" spans="1:11" x14ac:dyDescent="0.2">
      <c r="A30" s="573" t="s">
        <v>39</v>
      </c>
      <c r="B30" s="574" t="s">
        <v>378</v>
      </c>
      <c r="C30" s="574">
        <v>2.1753339999999999</v>
      </c>
      <c r="D30" s="574">
        <v>1.6203209999999999</v>
      </c>
      <c r="E30" s="574">
        <v>1.2876289999999999</v>
      </c>
      <c r="F30" s="574">
        <v>1.5227089524269104</v>
      </c>
      <c r="G30" s="576">
        <f t="shared" si="0"/>
        <v>-9.7612047573089507E-3</v>
      </c>
      <c r="H30" s="566"/>
      <c r="I30" s="566">
        <f t="shared" si="1"/>
        <v>19</v>
      </c>
      <c r="J30" s="569"/>
      <c r="K30" s="565"/>
    </row>
    <row r="31" spans="1:11" x14ac:dyDescent="0.2">
      <c r="A31" s="571" t="s">
        <v>40</v>
      </c>
      <c r="B31" s="564" t="s">
        <v>378</v>
      </c>
      <c r="C31" s="564" t="s">
        <v>378</v>
      </c>
      <c r="D31" s="564">
        <v>1.8889769999999999</v>
      </c>
      <c r="E31" s="564">
        <v>1.7019550000000001</v>
      </c>
      <c r="F31" s="564">
        <v>1.2898451089859009</v>
      </c>
      <c r="G31" s="576">
        <f t="shared" si="0"/>
        <v>-5.99131891014099E-2</v>
      </c>
      <c r="H31" s="566"/>
      <c r="I31" s="566">
        <f t="shared" si="1"/>
        <v>9</v>
      </c>
      <c r="J31" s="569"/>
      <c r="K31" s="565"/>
    </row>
    <row r="32" spans="1:11" x14ac:dyDescent="0.2">
      <c r="A32" s="571" t="s">
        <v>41</v>
      </c>
      <c r="B32" s="564">
        <v>2.390714</v>
      </c>
      <c r="C32" s="564">
        <v>1.7934600000000001</v>
      </c>
      <c r="D32" s="564">
        <v>1.5946070000000001</v>
      </c>
      <c r="E32" s="564">
        <v>1.4419459999999999</v>
      </c>
      <c r="F32" s="564">
        <v>1.0303175449371338</v>
      </c>
      <c r="G32" s="576">
        <f t="shared" si="0"/>
        <v>-5.6428945506286632E-2</v>
      </c>
      <c r="H32" s="566"/>
      <c r="I32" s="566">
        <f t="shared" si="1"/>
        <v>2</v>
      </c>
      <c r="J32" s="569"/>
      <c r="K32" s="565"/>
    </row>
    <row r="33" spans="1:13" x14ac:dyDescent="0.2">
      <c r="A33" s="571" t="s">
        <v>42</v>
      </c>
      <c r="B33" s="564">
        <v>1.889365</v>
      </c>
      <c r="C33" s="564">
        <v>1.5037130000000001</v>
      </c>
      <c r="D33" s="564">
        <v>1.605691</v>
      </c>
      <c r="E33" s="564">
        <v>1.519452</v>
      </c>
      <c r="F33" s="564">
        <v>1.1145012080669403</v>
      </c>
      <c r="G33" s="576">
        <f t="shared" si="0"/>
        <v>-4.9118979193305969E-2</v>
      </c>
      <c r="H33" s="566"/>
      <c r="I33" s="566">
        <f t="shared" si="1"/>
        <v>5</v>
      </c>
      <c r="J33" s="569"/>
      <c r="K33" s="565"/>
    </row>
    <row r="34" spans="1:13" x14ac:dyDescent="0.2">
      <c r="A34" s="571" t="s">
        <v>31</v>
      </c>
      <c r="B34" s="564" t="s">
        <v>378</v>
      </c>
      <c r="C34" s="564" t="s">
        <v>378</v>
      </c>
      <c r="D34" s="564" t="s">
        <v>378</v>
      </c>
      <c r="E34" s="564">
        <v>1.5155050000000001</v>
      </c>
      <c r="F34" s="564">
        <v>1.1853240430355072</v>
      </c>
      <c r="G34" s="576">
        <f>(F34-E34)/5</f>
        <v>-6.6036191392898583E-2</v>
      </c>
      <c r="H34" s="566"/>
      <c r="I34" s="566">
        <f t="shared" si="1"/>
        <v>6</v>
      </c>
      <c r="J34" s="569"/>
      <c r="K34" s="565"/>
    </row>
    <row r="35" spans="1:13" x14ac:dyDescent="0.2">
      <c r="A35" s="571" t="s">
        <v>87</v>
      </c>
      <c r="B35" s="564" t="s">
        <v>378</v>
      </c>
      <c r="C35" s="564" t="s">
        <v>378</v>
      </c>
      <c r="D35" s="564" t="s">
        <v>378</v>
      </c>
      <c r="E35" s="564">
        <v>1.5675349999999999</v>
      </c>
      <c r="F35" s="564">
        <v>1.5377991199493408</v>
      </c>
      <c r="G35" s="576">
        <f t="shared" ref="G35:G39" si="2">(F35-E35)/5</f>
        <v>-5.9471760101318157E-3</v>
      </c>
      <c r="H35" s="566"/>
      <c r="I35" s="566">
        <f t="shared" si="1"/>
        <v>20</v>
      </c>
      <c r="J35" s="569"/>
      <c r="K35" s="565"/>
    </row>
    <row r="36" spans="1:13" x14ac:dyDescent="0.2">
      <c r="A36" s="571" t="s">
        <v>88</v>
      </c>
      <c r="B36" s="564" t="s">
        <v>378</v>
      </c>
      <c r="C36" s="564" t="s">
        <v>378</v>
      </c>
      <c r="D36" s="564" t="s">
        <v>378</v>
      </c>
      <c r="E36" s="564">
        <v>1.6869419999999999</v>
      </c>
      <c r="F36" s="564">
        <v>1.8612512946128845</v>
      </c>
      <c r="G36" s="576">
        <f t="shared" si="2"/>
        <v>3.4861858922576913E-2</v>
      </c>
      <c r="H36" s="566"/>
      <c r="I36" s="566">
        <f t="shared" si="1"/>
        <v>26</v>
      </c>
      <c r="J36" s="569"/>
      <c r="K36" s="565"/>
    </row>
    <row r="37" spans="1:13" x14ac:dyDescent="0.2">
      <c r="A37" s="571" t="s">
        <v>82</v>
      </c>
      <c r="B37" s="564" t="s">
        <v>378</v>
      </c>
      <c r="C37" s="564" t="s">
        <v>378</v>
      </c>
      <c r="D37" s="564" t="s">
        <v>378</v>
      </c>
      <c r="E37" s="564">
        <v>1.574854</v>
      </c>
      <c r="F37" s="564">
        <v>1.9293747544288635</v>
      </c>
      <c r="G37" s="576">
        <f t="shared" si="2"/>
        <v>7.0904150885772704E-2</v>
      </c>
      <c r="H37" s="566"/>
      <c r="I37" s="566">
        <f t="shared" si="1"/>
        <v>27</v>
      </c>
      <c r="J37" s="569"/>
      <c r="K37" s="565"/>
    </row>
    <row r="38" spans="1:13" x14ac:dyDescent="0.2">
      <c r="A38" s="571" t="s">
        <v>85</v>
      </c>
      <c r="B38" s="564" t="s">
        <v>378</v>
      </c>
      <c r="C38" s="564" t="s">
        <v>378</v>
      </c>
      <c r="D38" s="564" t="s">
        <v>378</v>
      </c>
      <c r="E38" s="564">
        <v>2.0754350000000001</v>
      </c>
      <c r="F38" s="564">
        <v>1.4332845211029053</v>
      </c>
      <c r="G38" s="576">
        <f t="shared" si="2"/>
        <v>-0.12843009577941897</v>
      </c>
      <c r="H38" s="566"/>
      <c r="I38" s="566">
        <f t="shared" si="1"/>
        <v>16</v>
      </c>
      <c r="J38" s="569"/>
      <c r="K38" s="565"/>
    </row>
    <row r="39" spans="1:13" x14ac:dyDescent="0.2">
      <c r="A39" s="571" t="s">
        <v>479</v>
      </c>
      <c r="B39" s="564" t="s">
        <v>378</v>
      </c>
      <c r="C39" s="564" t="s">
        <v>378</v>
      </c>
      <c r="D39" s="564" t="s">
        <v>378</v>
      </c>
      <c r="E39" s="564">
        <v>1.650093</v>
      </c>
      <c r="F39" s="564">
        <v>1.8005418181419373</v>
      </c>
      <c r="G39" s="576">
        <f t="shared" si="2"/>
        <v>3.0089763628387445E-2</v>
      </c>
      <c r="H39" s="566"/>
      <c r="I39" s="566">
        <f t="shared" si="1"/>
        <v>25</v>
      </c>
      <c r="J39" s="569"/>
      <c r="K39" s="565"/>
    </row>
    <row r="40" spans="1:13" x14ac:dyDescent="0.2">
      <c r="A40" s="295" t="s">
        <v>433</v>
      </c>
      <c r="B40" s="452">
        <f>AVERAGE(B13:B39)</f>
        <v>2.298489</v>
      </c>
      <c r="C40" s="452">
        <f t="shared" ref="C40:F40" si="3">AVERAGE(C13:C39)</f>
        <v>1.8214328888888889</v>
      </c>
      <c r="D40" s="452">
        <f t="shared" si="3"/>
        <v>1.5416317650000002</v>
      </c>
      <c r="E40" s="452">
        <f t="shared" si="3"/>
        <v>1.4550667296296298</v>
      </c>
      <c r="F40" s="452">
        <f t="shared" si="3"/>
        <v>1.4034219615989261</v>
      </c>
      <c r="G40" s="456">
        <f>AVERAGE(G13:G39)</f>
        <v>-1.9512716739925811E-2</v>
      </c>
      <c r="H40" s="565"/>
      <c r="I40" s="565"/>
      <c r="J40" s="565"/>
      <c r="K40" s="565"/>
    </row>
    <row r="41" spans="1:13" x14ac:dyDescent="0.2">
      <c r="A41" s="301" t="s">
        <v>435</v>
      </c>
      <c r="B41" s="453">
        <f>STDEV(B13:B39)</f>
        <v>0.4104353549571485</v>
      </c>
      <c r="C41" s="453">
        <f t="shared" ref="C41:F41" si="4">STDEV(C13:C39)</f>
        <v>0.32218551579228383</v>
      </c>
      <c r="D41" s="453">
        <f t="shared" si="4"/>
        <v>0.27210645988031656</v>
      </c>
      <c r="E41" s="453">
        <f t="shared" si="4"/>
        <v>0.22556544867442896</v>
      </c>
      <c r="F41" s="453">
        <f t="shared" si="4"/>
        <v>0.24610261338932654</v>
      </c>
      <c r="G41" s="456">
        <f>STDEV(G13:G39)</f>
        <v>4.1576526160139911E-2</v>
      </c>
    </row>
    <row r="42" spans="1:13" x14ac:dyDescent="0.2">
      <c r="A42" s="301" t="s">
        <v>436</v>
      </c>
      <c r="B42" s="453">
        <f>B40-3*B41</f>
        <v>1.0671829351285544</v>
      </c>
      <c r="C42" s="453">
        <f t="shared" ref="C42:G42" si="5">C40-3*C41</f>
        <v>0.8548763415120374</v>
      </c>
      <c r="D42" s="453">
        <f t="shared" si="5"/>
        <v>0.72531238535905052</v>
      </c>
      <c r="E42" s="453">
        <f t="shared" si="5"/>
        <v>0.77837038360634292</v>
      </c>
      <c r="F42" s="453">
        <f t="shared" si="5"/>
        <v>0.66511412143094639</v>
      </c>
      <c r="G42" s="456">
        <f t="shared" si="5"/>
        <v>-0.14424229522034554</v>
      </c>
    </row>
    <row r="43" spans="1:13" x14ac:dyDescent="0.2">
      <c r="A43" s="301" t="s">
        <v>437</v>
      </c>
      <c r="B43" s="453">
        <f>B40+3*B41</f>
        <v>3.5297950648714456</v>
      </c>
      <c r="C43" s="453">
        <f t="shared" ref="C43:G43" si="6">C40+3*C41</f>
        <v>2.7879894362657405</v>
      </c>
      <c r="D43" s="453">
        <f t="shared" si="6"/>
        <v>2.3579511446409498</v>
      </c>
      <c r="E43" s="453">
        <f t="shared" si="6"/>
        <v>2.1317630756529167</v>
      </c>
      <c r="F43" s="453">
        <f t="shared" si="6"/>
        <v>2.141729801766906</v>
      </c>
      <c r="G43" s="456">
        <f t="shared" si="6"/>
        <v>0.10521686174049392</v>
      </c>
    </row>
    <row r="44" spans="1:13" x14ac:dyDescent="0.2">
      <c r="A44" s="412" t="s">
        <v>451</v>
      </c>
      <c r="B44" s="453">
        <f>MAX(B13:B39)</f>
        <v>3.1902360000000001</v>
      </c>
      <c r="C44" s="453">
        <f t="shared" ref="C44:F44" si="7">MAX(C13:C39)</f>
        <v>2.5068679999999999</v>
      </c>
      <c r="D44" s="453">
        <f t="shared" si="7"/>
        <v>2.2142979999999999</v>
      </c>
      <c r="E44" s="453">
        <f t="shared" si="7"/>
        <v>2.0754350000000001</v>
      </c>
      <c r="F44" s="453">
        <f t="shared" si="7"/>
        <v>1.9293747544288635</v>
      </c>
      <c r="G44" s="456"/>
    </row>
    <row r="47" spans="1:13" x14ac:dyDescent="0.2">
      <c r="B47" s="559">
        <v>2008</v>
      </c>
      <c r="C47" s="560" t="s">
        <v>402</v>
      </c>
      <c r="E47" s="149" t="s">
        <v>404</v>
      </c>
      <c r="F47" s="149"/>
      <c r="G47" s="149"/>
      <c r="H47" s="149"/>
      <c r="I47" s="149"/>
      <c r="J47" s="149"/>
      <c r="K47" s="149"/>
      <c r="L47" s="149"/>
      <c r="M47" s="149"/>
    </row>
    <row r="48" spans="1:13" ht="12" thickBot="1" x14ac:dyDescent="0.25">
      <c r="A48" s="578" t="s">
        <v>6</v>
      </c>
      <c r="B48" s="563">
        <v>1.3725719999999999</v>
      </c>
      <c r="C48" s="563">
        <v>6.6783432987213235E-3</v>
      </c>
      <c r="E48" s="149"/>
      <c r="F48" s="149"/>
      <c r="G48" s="149"/>
      <c r="H48" s="149"/>
      <c r="I48" s="149"/>
      <c r="J48" s="149"/>
      <c r="K48" s="149"/>
      <c r="L48" s="149"/>
      <c r="M48" s="149"/>
    </row>
    <row r="49" spans="1:13" x14ac:dyDescent="0.2">
      <c r="A49" s="571" t="s">
        <v>8</v>
      </c>
      <c r="B49" s="563">
        <v>1.520135</v>
      </c>
      <c r="C49" s="563">
        <v>1.6904108261108396E-2</v>
      </c>
      <c r="E49" s="352" t="s">
        <v>405</v>
      </c>
      <c r="F49" s="352"/>
      <c r="G49" s="149"/>
      <c r="H49" s="149"/>
      <c r="I49" s="149"/>
      <c r="J49" s="149"/>
      <c r="K49" s="149"/>
      <c r="L49" s="149"/>
      <c r="M49" s="149"/>
    </row>
    <row r="50" spans="1:13" x14ac:dyDescent="0.2">
      <c r="A50" s="571" t="s">
        <v>15</v>
      </c>
      <c r="B50" s="563">
        <v>1.5084599999999999</v>
      </c>
      <c r="C50" s="563">
        <v>-2.1016593261718741E-2</v>
      </c>
      <c r="E50" s="353" t="s">
        <v>406</v>
      </c>
      <c r="F50" s="353">
        <v>0.54214399733130469</v>
      </c>
      <c r="G50" s="149"/>
      <c r="H50" s="149"/>
      <c r="I50" s="149"/>
      <c r="J50" s="149"/>
      <c r="K50" s="149"/>
      <c r="L50" s="149"/>
      <c r="M50" s="149"/>
    </row>
    <row r="51" spans="1:13" x14ac:dyDescent="0.2">
      <c r="A51" s="571" t="s">
        <v>16</v>
      </c>
      <c r="B51" s="563">
        <v>1.3358410000000001</v>
      </c>
      <c r="C51" s="563">
        <v>-3.1267553559875497E-2</v>
      </c>
      <c r="E51" s="353" t="s">
        <v>407</v>
      </c>
      <c r="F51" s="353">
        <v>0.29392011384236566</v>
      </c>
      <c r="G51" s="149"/>
      <c r="H51" s="149"/>
      <c r="I51" s="149"/>
      <c r="J51" s="149"/>
      <c r="K51" s="149"/>
      <c r="L51" s="149"/>
      <c r="M51" s="149"/>
    </row>
    <row r="52" spans="1:13" x14ac:dyDescent="0.2">
      <c r="A52" s="571" t="s">
        <v>17</v>
      </c>
      <c r="B52" s="563">
        <v>1.369775</v>
      </c>
      <c r="C52" s="563">
        <v>-8.2509878063201873E-3</v>
      </c>
      <c r="E52" s="353" t="s">
        <v>408</v>
      </c>
      <c r="F52" s="353">
        <v>0.26567691839606028</v>
      </c>
      <c r="G52" s="149"/>
      <c r="H52" s="149"/>
      <c r="I52" s="149"/>
      <c r="J52" s="149"/>
      <c r="K52" s="149"/>
      <c r="L52" s="149"/>
      <c r="M52" s="149"/>
    </row>
    <row r="53" spans="1:13" x14ac:dyDescent="0.2">
      <c r="A53" s="571" t="s">
        <v>18</v>
      </c>
      <c r="B53" s="563">
        <v>1.3431120000000001</v>
      </c>
      <c r="C53" s="563">
        <v>2.5665155876159586E-3</v>
      </c>
      <c r="E53" s="353" t="s">
        <v>409</v>
      </c>
      <c r="F53" s="353">
        <v>3.5628028383710257E-2</v>
      </c>
      <c r="G53" s="149"/>
      <c r="H53" s="149"/>
      <c r="I53" s="149"/>
      <c r="J53" s="149"/>
      <c r="K53" s="149"/>
      <c r="L53" s="149"/>
      <c r="M53" s="149"/>
    </row>
    <row r="54" spans="1:13" ht="12" thickBot="1" x14ac:dyDescent="0.25">
      <c r="A54" s="571" t="s">
        <v>19</v>
      </c>
      <c r="B54" s="563">
        <v>1.517369</v>
      </c>
      <c r="C54" s="563">
        <v>5.6430252510070835E-3</v>
      </c>
      <c r="E54" s="354" t="s">
        <v>410</v>
      </c>
      <c r="F54" s="354">
        <v>27</v>
      </c>
      <c r="G54" s="149"/>
      <c r="H54" s="149"/>
      <c r="I54" s="149"/>
      <c r="J54" s="149"/>
      <c r="K54" s="149"/>
      <c r="L54" s="149"/>
      <c r="M54" s="149"/>
    </row>
    <row r="55" spans="1:13" x14ac:dyDescent="0.2">
      <c r="A55" s="571" t="s">
        <v>21</v>
      </c>
      <c r="B55" s="563">
        <v>1.4032709999999999</v>
      </c>
      <c r="C55" s="563">
        <v>-3.2162351450538626E-2</v>
      </c>
      <c r="E55" s="149"/>
      <c r="F55" s="149"/>
      <c r="G55" s="149"/>
      <c r="H55" s="149"/>
      <c r="I55" s="149"/>
      <c r="J55" s="149"/>
      <c r="K55" s="149"/>
      <c r="L55" s="149"/>
      <c r="M55" s="149"/>
    </row>
    <row r="56" spans="1:13" ht="12" thickBot="1" x14ac:dyDescent="0.25">
      <c r="A56" s="571" t="s">
        <v>22</v>
      </c>
      <c r="B56" s="563">
        <v>2.2142979999999999</v>
      </c>
      <c r="C56" s="563">
        <v>-6.582712432365416E-2</v>
      </c>
      <c r="E56" s="149" t="s">
        <v>411</v>
      </c>
      <c r="F56" s="149"/>
      <c r="G56" s="149"/>
      <c r="H56" s="149"/>
      <c r="I56" s="149"/>
      <c r="J56" s="149"/>
      <c r="K56" s="149"/>
      <c r="L56" s="149"/>
      <c r="M56" s="149"/>
    </row>
    <row r="57" spans="1:13" x14ac:dyDescent="0.2">
      <c r="A57" s="571" t="s">
        <v>23</v>
      </c>
      <c r="B57" s="563">
        <v>1.5390539999999999</v>
      </c>
      <c r="C57" s="563">
        <v>-2.2251769266510003E-2</v>
      </c>
      <c r="E57" s="355"/>
      <c r="F57" s="355" t="s">
        <v>415</v>
      </c>
      <c r="G57" s="355" t="s">
        <v>416</v>
      </c>
      <c r="H57" s="355" t="s">
        <v>417</v>
      </c>
      <c r="I57" s="355" t="s">
        <v>418</v>
      </c>
      <c r="J57" s="355" t="s">
        <v>419</v>
      </c>
      <c r="K57" s="149"/>
      <c r="L57" s="149"/>
      <c r="M57" s="149"/>
    </row>
    <row r="58" spans="1:13" x14ac:dyDescent="0.2">
      <c r="A58" s="571" t="s">
        <v>25</v>
      </c>
      <c r="B58" s="563">
        <v>1.350473</v>
      </c>
      <c r="C58" s="563">
        <v>3.4489916374206508E-3</v>
      </c>
      <c r="E58" s="353" t="s">
        <v>412</v>
      </c>
      <c r="F58" s="353">
        <v>1</v>
      </c>
      <c r="G58" s="353">
        <v>1.3209885553403175E-2</v>
      </c>
      <c r="H58" s="353">
        <v>1.3209885553403175E-2</v>
      </c>
      <c r="I58" s="353">
        <v>10.40675848457561</v>
      </c>
      <c r="J58" s="353">
        <v>3.4867491799891372E-3</v>
      </c>
      <c r="K58" s="149"/>
      <c r="L58" s="149"/>
      <c r="M58" s="149"/>
    </row>
    <row r="59" spans="1:13" x14ac:dyDescent="0.2">
      <c r="A59" s="571" t="s">
        <v>27</v>
      </c>
      <c r="B59" s="563">
        <v>1.513946</v>
      </c>
      <c r="C59" s="563">
        <v>-1.9696873750305176E-2</v>
      </c>
      <c r="E59" s="353" t="s">
        <v>413</v>
      </c>
      <c r="F59" s="353">
        <v>25</v>
      </c>
      <c r="G59" s="353">
        <v>3.1733910162761593E-2</v>
      </c>
      <c r="H59" s="353">
        <v>1.2693564065104637E-3</v>
      </c>
      <c r="I59" s="353"/>
      <c r="J59" s="353"/>
      <c r="K59" s="149"/>
      <c r="L59" s="149"/>
      <c r="M59" s="149"/>
    </row>
    <row r="60" spans="1:13" ht="12" thickBot="1" x14ac:dyDescent="0.25">
      <c r="A60" s="571" t="s">
        <v>30</v>
      </c>
      <c r="B60" s="563">
        <f>E25</f>
        <v>1.6076630000000001</v>
      </c>
      <c r="C60" s="563">
        <v>-6.547514684448244E-2</v>
      </c>
      <c r="E60" s="354" t="s">
        <v>0</v>
      </c>
      <c r="F60" s="354">
        <v>26</v>
      </c>
      <c r="G60" s="354">
        <v>4.4943795716164768E-2</v>
      </c>
      <c r="H60" s="354"/>
      <c r="I60" s="354"/>
      <c r="J60" s="354"/>
      <c r="K60" s="149"/>
      <c r="L60" s="149"/>
      <c r="M60" s="149"/>
    </row>
    <row r="61" spans="1:13" ht="12" thickBot="1" x14ac:dyDescent="0.25">
      <c r="A61" s="571" t="s">
        <v>32</v>
      </c>
      <c r="B61" s="563">
        <v>1.436931</v>
      </c>
      <c r="C61" s="563">
        <v>2.4152971720123297E-2</v>
      </c>
      <c r="E61" s="149"/>
      <c r="F61" s="149"/>
      <c r="G61" s="149"/>
      <c r="H61" s="149"/>
      <c r="I61" s="149"/>
      <c r="J61" s="149"/>
      <c r="K61" s="149"/>
      <c r="L61" s="149"/>
      <c r="M61" s="149"/>
    </row>
    <row r="62" spans="1:13" x14ac:dyDescent="0.2">
      <c r="A62" s="571" t="s">
        <v>34</v>
      </c>
      <c r="B62" s="563">
        <v>0.96197129999999997</v>
      </c>
      <c r="C62" s="563">
        <v>1.3564179623718264E-2</v>
      </c>
      <c r="E62" s="355"/>
      <c r="F62" s="355" t="s">
        <v>420</v>
      </c>
      <c r="G62" s="355" t="s">
        <v>409</v>
      </c>
      <c r="H62" s="355" t="s">
        <v>421</v>
      </c>
      <c r="I62" s="355" t="s">
        <v>422</v>
      </c>
      <c r="J62" s="355" t="s">
        <v>423</v>
      </c>
      <c r="K62" s="355" t="s">
        <v>424</v>
      </c>
      <c r="L62" s="355" t="s">
        <v>425</v>
      </c>
      <c r="M62" s="355" t="s">
        <v>426</v>
      </c>
    </row>
    <row r="63" spans="1:13" x14ac:dyDescent="0.2">
      <c r="A63" s="571" t="s">
        <v>37</v>
      </c>
      <c r="B63" s="563">
        <v>2.0442529999999999</v>
      </c>
      <c r="C63" s="563">
        <v>-5.9396237967300404E-2</v>
      </c>
      <c r="E63" s="353" t="s">
        <v>414</v>
      </c>
      <c r="F63" s="353">
        <v>0.11918278377533663</v>
      </c>
      <c r="G63" s="353">
        <v>4.3536993973262196E-2</v>
      </c>
      <c r="H63" s="353">
        <v>2.7375060356379111</v>
      </c>
      <c r="I63" s="353">
        <v>1.123634573837891E-2</v>
      </c>
      <c r="J63" s="353">
        <v>2.9516666216415161E-2</v>
      </c>
      <c r="K63" s="353">
        <v>0.2088489013342581</v>
      </c>
      <c r="L63" s="353">
        <v>2.9516666216415161E-2</v>
      </c>
      <c r="M63" s="353">
        <v>0.2088489013342581</v>
      </c>
    </row>
    <row r="64" spans="1:13" ht="12" thickBot="1" x14ac:dyDescent="0.25">
      <c r="A64" s="571" t="s">
        <v>38</v>
      </c>
      <c r="B64" s="563">
        <v>1.691578</v>
      </c>
      <c r="C64" s="563">
        <v>-3.4676840822982793E-2</v>
      </c>
      <c r="E64" s="354">
        <v>2008</v>
      </c>
      <c r="F64" s="354">
        <v>-8.809033572530546E-2</v>
      </c>
      <c r="G64" s="354">
        <v>2.730678225518678E-2</v>
      </c>
      <c r="H64" s="354">
        <v>-3.2259507876865707</v>
      </c>
      <c r="I64" s="354">
        <v>3.4867491799891463E-3</v>
      </c>
      <c r="J64" s="354">
        <v>-0.14432970653150226</v>
      </c>
      <c r="K64" s="354">
        <v>-3.1850964919108653E-2</v>
      </c>
      <c r="L64" s="354">
        <v>-0.14432970653150226</v>
      </c>
      <c r="M64" s="354">
        <v>-3.1850964919108653E-2</v>
      </c>
    </row>
    <row r="65" spans="1:13" x14ac:dyDescent="0.2">
      <c r="A65" s="571" t="s">
        <v>39</v>
      </c>
      <c r="B65" s="563">
        <v>1.6203209999999999</v>
      </c>
      <c r="C65" s="563">
        <v>-9.7612047573089507E-3</v>
      </c>
      <c r="E65" s="149"/>
      <c r="F65" s="149"/>
      <c r="G65" s="149"/>
      <c r="H65" s="149"/>
      <c r="I65" s="149"/>
      <c r="J65" s="149"/>
      <c r="K65" s="149"/>
      <c r="L65" s="149"/>
      <c r="M65" s="149"/>
    </row>
    <row r="66" spans="1:13" x14ac:dyDescent="0.2">
      <c r="A66" s="571" t="s">
        <v>40</v>
      </c>
      <c r="B66" s="563">
        <v>1.8889769999999999</v>
      </c>
      <c r="C66" s="563">
        <v>-5.99131891014099E-2</v>
      </c>
      <c r="E66" s="149"/>
      <c r="F66" s="149"/>
      <c r="G66" s="149"/>
      <c r="H66" s="149"/>
      <c r="I66" s="149"/>
      <c r="J66" s="149"/>
      <c r="K66" s="149"/>
      <c r="L66" s="149"/>
      <c r="M66" s="149"/>
    </row>
    <row r="67" spans="1:13" x14ac:dyDescent="0.2">
      <c r="A67" s="571" t="s">
        <v>41</v>
      </c>
      <c r="B67" s="563">
        <v>1.5946070000000001</v>
      </c>
      <c r="C67" s="563">
        <v>-5.6428945506286632E-2</v>
      </c>
      <c r="I67" s="149"/>
      <c r="J67" s="149"/>
      <c r="K67" s="149"/>
      <c r="L67" s="149"/>
      <c r="M67" s="149"/>
    </row>
    <row r="68" spans="1:13" x14ac:dyDescent="0.2">
      <c r="A68" s="571" t="s">
        <v>42</v>
      </c>
      <c r="B68" s="563">
        <v>1.605691</v>
      </c>
      <c r="C68" s="563">
        <v>-4.9118979193305969E-2</v>
      </c>
      <c r="E68" s="356" t="s">
        <v>402</v>
      </c>
      <c r="F68" s="356" t="s">
        <v>462</v>
      </c>
      <c r="G68" s="356" t="s">
        <v>429</v>
      </c>
      <c r="H68" s="356" t="s">
        <v>434</v>
      </c>
    </row>
    <row r="69" spans="1:13" x14ac:dyDescent="0.2">
      <c r="A69" s="571" t="s">
        <v>31</v>
      </c>
      <c r="B69" s="563">
        <f>E34</f>
        <v>1.5155050000000001</v>
      </c>
      <c r="C69" s="563">
        <v>-6.6036191392898583E-2</v>
      </c>
      <c r="E69" s="356" t="s">
        <v>430</v>
      </c>
      <c r="F69" s="433">
        <f>$F$63+$F$64*D30</f>
        <v>-2.3551837097426018E-2</v>
      </c>
      <c r="G69" s="433">
        <f>$F$63+$F$64*F30</f>
        <v>-1.4953159055878087E-2</v>
      </c>
      <c r="H69" s="644">
        <f>F30+G69*12</f>
        <v>1.3432710437563733</v>
      </c>
    </row>
    <row r="70" spans="1:13" x14ac:dyDescent="0.2">
      <c r="A70" s="571" t="s">
        <v>87</v>
      </c>
      <c r="B70" s="563">
        <f t="shared" ref="B70:B74" si="8">E35</f>
        <v>1.5675349999999999</v>
      </c>
      <c r="C70" s="563">
        <v>-5.9471760101318157E-3</v>
      </c>
    </row>
    <row r="71" spans="1:13" x14ac:dyDescent="0.2">
      <c r="A71" s="571" t="s">
        <v>88</v>
      </c>
      <c r="B71" s="563">
        <f t="shared" si="8"/>
        <v>1.6869419999999999</v>
      </c>
      <c r="C71" s="563">
        <v>3.4861858922576913E-2</v>
      </c>
    </row>
    <row r="72" spans="1:13" x14ac:dyDescent="0.2">
      <c r="A72" s="571" t="s">
        <v>82</v>
      </c>
      <c r="B72" s="563">
        <f t="shared" si="8"/>
        <v>1.574854</v>
      </c>
      <c r="C72" s="563">
        <v>7.0904150885772704E-2</v>
      </c>
    </row>
    <row r="73" spans="1:13" x14ac:dyDescent="0.2">
      <c r="A73" s="571" t="s">
        <v>85</v>
      </c>
      <c r="B73" s="563">
        <f t="shared" si="8"/>
        <v>2.0754350000000001</v>
      </c>
      <c r="C73" s="563">
        <v>-0.12843009577941897</v>
      </c>
    </row>
    <row r="74" spans="1:13" x14ac:dyDescent="0.2">
      <c r="A74" s="571" t="s">
        <v>479</v>
      </c>
      <c r="B74" s="563">
        <f t="shared" si="8"/>
        <v>1.650093</v>
      </c>
      <c r="C74" s="563">
        <v>3.0089763628387445E-2</v>
      </c>
    </row>
  </sheetData>
  <sortState ref="N14:N40">
    <sortCondition ref="N14:N40"/>
  </sortState>
  <mergeCells count="2">
    <mergeCell ref="G3:Q3"/>
    <mergeCell ref="H4:Q4"/>
  </mergeCells>
  <hyperlinks>
    <hyperlink ref="A1" r:id="rId1"/>
  </hyperlinks>
  <printOptions horizontalCentered="1"/>
  <pageMargins left="0.51181102362204722" right="0.51181102362204722" top="0.55118110236220474" bottom="0.55118110236220474" header="0.31496062992125984" footer="0.31496062992125984"/>
  <pageSetup paperSize="9" scale="13"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0"/>
  <sheetViews>
    <sheetView showGridLines="0" zoomScaleNormal="100" workbookViewId="0">
      <selection activeCell="A18" sqref="A18:J18"/>
    </sheetView>
  </sheetViews>
  <sheetFormatPr defaultColWidth="8.85546875" defaultRowHeight="13.5" x14ac:dyDescent="0.25"/>
  <cols>
    <col min="1" max="1" width="42.140625" style="841" customWidth="1"/>
    <col min="2" max="2" width="6.85546875" style="841" customWidth="1"/>
    <col min="3" max="10" width="5.85546875" style="842" customWidth="1"/>
    <col min="11" max="11" width="8.85546875" style="18"/>
    <col min="12" max="13" width="10" style="18" customWidth="1"/>
    <col min="14" max="19" width="8.85546875" style="18"/>
    <col min="20" max="35" width="8.85546875" style="275"/>
    <col min="36" max="16384" width="8.85546875" style="15"/>
  </cols>
  <sheetData>
    <row r="1" spans="1:35" ht="14.25" thickBot="1" x14ac:dyDescent="0.3">
      <c r="A1" s="749"/>
      <c r="B1" s="749"/>
      <c r="C1" s="750"/>
      <c r="D1" s="750"/>
      <c r="E1" s="750"/>
      <c r="F1" s="750"/>
      <c r="G1" s="750"/>
      <c r="H1" s="750"/>
      <c r="I1" s="750"/>
      <c r="J1" s="750"/>
    </row>
    <row r="2" spans="1:35" s="17" customFormat="1" ht="14.25" thickBot="1" x14ac:dyDescent="0.25">
      <c r="A2" s="895" t="s">
        <v>1042</v>
      </c>
      <c r="B2" s="895"/>
      <c r="C2" s="895"/>
      <c r="D2" s="895"/>
      <c r="E2" s="895"/>
      <c r="F2" s="895"/>
      <c r="G2" s="895"/>
      <c r="H2" s="895"/>
      <c r="I2" s="895"/>
      <c r="J2" s="895"/>
      <c r="K2" s="751"/>
      <c r="L2" s="10"/>
      <c r="M2" s="10"/>
      <c r="N2" s="10"/>
      <c r="O2" s="276"/>
      <c r="P2" s="276"/>
      <c r="Q2" s="24"/>
      <c r="R2" s="24"/>
      <c r="S2" s="24"/>
      <c r="T2" s="281"/>
      <c r="U2" s="277"/>
      <c r="V2" s="277"/>
      <c r="W2" s="277"/>
      <c r="X2" s="277"/>
      <c r="Y2" s="277"/>
      <c r="Z2" s="277"/>
      <c r="AA2" s="277"/>
      <c r="AB2" s="277"/>
      <c r="AC2" s="277"/>
      <c r="AD2" s="277"/>
      <c r="AE2" s="277"/>
      <c r="AF2" s="277"/>
      <c r="AG2" s="277"/>
      <c r="AH2" s="277"/>
      <c r="AI2" s="277"/>
    </row>
    <row r="3" spans="1:35" ht="14.25" thickBot="1" x14ac:dyDescent="0.25">
      <c r="A3" s="752"/>
      <c r="B3" s="752"/>
      <c r="C3" s="753" t="s">
        <v>9</v>
      </c>
      <c r="D3" s="753" t="s">
        <v>4</v>
      </c>
      <c r="E3" s="753" t="s">
        <v>7</v>
      </c>
      <c r="F3" s="753" t="s">
        <v>12</v>
      </c>
      <c r="G3" s="753" t="s">
        <v>5</v>
      </c>
      <c r="H3" s="753" t="s">
        <v>78</v>
      </c>
      <c r="I3" s="753" t="s">
        <v>156</v>
      </c>
      <c r="J3" s="753" t="s">
        <v>339</v>
      </c>
      <c r="K3" s="4"/>
      <c r="L3" s="4"/>
      <c r="M3" s="4"/>
      <c r="N3" s="4"/>
      <c r="P3" s="4"/>
      <c r="Q3" s="30"/>
      <c r="R3" s="30"/>
      <c r="S3" s="4"/>
    </row>
    <row r="4" spans="1:35" x14ac:dyDescent="0.2">
      <c r="A4" s="754" t="s">
        <v>342</v>
      </c>
      <c r="B4" s="755" t="s">
        <v>152</v>
      </c>
      <c r="C4" s="756">
        <v>66</v>
      </c>
      <c r="D4" s="756">
        <v>56</v>
      </c>
      <c r="E4" s="756">
        <v>61</v>
      </c>
      <c r="F4" s="756">
        <v>63</v>
      </c>
      <c r="G4" s="756">
        <v>63</v>
      </c>
      <c r="H4" s="756">
        <v>56</v>
      </c>
      <c r="I4" s="757" t="s">
        <v>167</v>
      </c>
      <c r="J4" s="756">
        <v>49</v>
      </c>
      <c r="K4" s="42"/>
      <c r="L4" s="30"/>
      <c r="M4" s="30"/>
      <c r="N4" s="30"/>
      <c r="P4" s="28"/>
      <c r="Q4" s="30"/>
      <c r="R4" s="30"/>
      <c r="S4" s="30"/>
    </row>
    <row r="5" spans="1:35" ht="14.25" thickBot="1" x14ac:dyDescent="0.25">
      <c r="A5" s="758" t="s">
        <v>889</v>
      </c>
      <c r="B5" s="759" t="s">
        <v>153</v>
      </c>
      <c r="C5" s="760">
        <v>36</v>
      </c>
      <c r="D5" s="760">
        <v>38</v>
      </c>
      <c r="E5" s="760">
        <v>36</v>
      </c>
      <c r="F5" s="760">
        <v>38</v>
      </c>
      <c r="G5" s="760">
        <v>38</v>
      </c>
      <c r="H5" s="761">
        <v>36</v>
      </c>
      <c r="I5" s="762" t="s">
        <v>167</v>
      </c>
      <c r="J5" s="761">
        <v>37</v>
      </c>
      <c r="K5" s="42"/>
      <c r="L5" s="30"/>
      <c r="M5" s="30"/>
      <c r="N5" s="30"/>
      <c r="P5" s="30"/>
      <c r="Q5" s="30"/>
      <c r="R5" s="30"/>
      <c r="S5" s="30"/>
    </row>
    <row r="6" spans="1:35" x14ac:dyDescent="0.2">
      <c r="A6" s="754" t="s">
        <v>343</v>
      </c>
      <c r="B6" s="755" t="s">
        <v>152</v>
      </c>
      <c r="C6" s="756">
        <v>81</v>
      </c>
      <c r="D6" s="756">
        <v>79</v>
      </c>
      <c r="E6" s="756">
        <v>83</v>
      </c>
      <c r="F6" s="756">
        <v>78</v>
      </c>
      <c r="G6" s="756">
        <v>81</v>
      </c>
      <c r="H6" s="756">
        <v>71</v>
      </c>
      <c r="I6" s="757" t="s">
        <v>167</v>
      </c>
      <c r="J6" s="763">
        <v>48</v>
      </c>
      <c r="K6" s="56"/>
      <c r="L6" s="278"/>
      <c r="M6" s="278"/>
      <c r="N6" s="278"/>
      <c r="P6" s="42"/>
      <c r="Q6" s="42"/>
      <c r="R6" s="278"/>
      <c r="S6" s="278"/>
    </row>
    <row r="7" spans="1:35" ht="14.25" thickBot="1" x14ac:dyDescent="0.25">
      <c r="A7" s="758" t="s">
        <v>889</v>
      </c>
      <c r="B7" s="759" t="s">
        <v>153</v>
      </c>
      <c r="C7" s="760">
        <v>45</v>
      </c>
      <c r="D7" s="760">
        <v>48</v>
      </c>
      <c r="E7" s="760">
        <v>46</v>
      </c>
      <c r="F7" s="760">
        <v>53</v>
      </c>
      <c r="G7" s="760">
        <v>54</v>
      </c>
      <c r="H7" s="761">
        <v>49</v>
      </c>
      <c r="I7" s="762" t="s">
        <v>167</v>
      </c>
      <c r="J7" s="764">
        <v>50</v>
      </c>
      <c r="K7" s="56"/>
      <c r="L7" s="278"/>
      <c r="M7" s="278"/>
      <c r="N7" s="278"/>
      <c r="P7" s="42"/>
      <c r="Q7" s="42"/>
      <c r="R7" s="278"/>
      <c r="S7" s="278"/>
    </row>
    <row r="8" spans="1:35" s="21" customFormat="1" ht="15" x14ac:dyDescent="0.25">
      <c r="A8" s="765" t="s">
        <v>890</v>
      </c>
      <c r="B8" s="755" t="s">
        <v>152</v>
      </c>
      <c r="C8" s="766" t="s">
        <v>167</v>
      </c>
      <c r="D8" s="766" t="s">
        <v>167</v>
      </c>
      <c r="E8" s="766" t="s">
        <v>167</v>
      </c>
      <c r="F8" s="766">
        <v>1.5227089524269104</v>
      </c>
      <c r="G8" s="766" t="s">
        <v>167</v>
      </c>
      <c r="H8" s="766" t="s">
        <v>167</v>
      </c>
      <c r="I8" s="766" t="s">
        <v>167</v>
      </c>
      <c r="J8" s="767">
        <v>1.3001324255375186</v>
      </c>
      <c r="K8" s="53"/>
      <c r="L8" s="738"/>
      <c r="M8" s="279"/>
      <c r="N8" s="279"/>
      <c r="O8" s="280"/>
      <c r="P8" s="42"/>
      <c r="Q8" s="56"/>
      <c r="R8" s="278"/>
      <c r="S8" s="279"/>
      <c r="T8" s="280"/>
      <c r="U8" s="280"/>
      <c r="V8" s="280"/>
      <c r="W8" s="280"/>
      <c r="X8" s="280"/>
      <c r="Y8" s="280"/>
      <c r="Z8" s="280"/>
      <c r="AA8" s="280"/>
      <c r="AB8" s="280"/>
      <c r="AC8" s="280"/>
      <c r="AD8" s="280"/>
      <c r="AE8" s="280"/>
      <c r="AF8" s="280"/>
      <c r="AG8" s="280"/>
      <c r="AH8" s="280"/>
      <c r="AI8" s="280"/>
    </row>
    <row r="9" spans="1:35" s="21" customFormat="1" ht="15.75" thickBot="1" x14ac:dyDescent="0.3">
      <c r="A9" s="768" t="s">
        <v>380</v>
      </c>
      <c r="B9" s="759" t="s">
        <v>153</v>
      </c>
      <c r="C9" s="769" t="s">
        <v>167</v>
      </c>
      <c r="D9" s="769" t="s">
        <v>167</v>
      </c>
      <c r="E9" s="769" t="s">
        <v>167</v>
      </c>
      <c r="F9" s="769">
        <v>1.4034219615989261</v>
      </c>
      <c r="G9" s="769" t="s">
        <v>167</v>
      </c>
      <c r="H9" s="769" t="s">
        <v>167</v>
      </c>
      <c r="I9" s="769" t="s">
        <v>167</v>
      </c>
      <c r="J9" s="770">
        <v>1.3001324255375186</v>
      </c>
      <c r="K9" s="53"/>
      <c r="L9" s="738"/>
      <c r="M9" s="279"/>
      <c r="N9" s="279"/>
      <c r="O9" s="280"/>
      <c r="P9" s="42"/>
      <c r="Q9" s="56"/>
      <c r="R9" s="278"/>
      <c r="S9" s="279"/>
      <c r="T9" s="280"/>
      <c r="U9" s="280"/>
      <c r="V9" s="280"/>
      <c r="W9" s="280"/>
      <c r="X9" s="280"/>
      <c r="Y9" s="280"/>
      <c r="Z9" s="280"/>
      <c r="AA9" s="280"/>
      <c r="AB9" s="280"/>
      <c r="AC9" s="280"/>
      <c r="AD9" s="280"/>
      <c r="AE9" s="280"/>
      <c r="AF9" s="280"/>
      <c r="AG9" s="280"/>
      <c r="AH9" s="280"/>
      <c r="AI9" s="280"/>
    </row>
    <row r="10" spans="1:35" s="21" customFormat="1" ht="15.75" thickBot="1" x14ac:dyDescent="0.3">
      <c r="A10" s="895" t="s">
        <v>891</v>
      </c>
      <c r="B10" s="895"/>
      <c r="C10" s="895"/>
      <c r="D10" s="895"/>
      <c r="E10" s="895"/>
      <c r="F10" s="895"/>
      <c r="G10" s="895"/>
      <c r="H10" s="895"/>
      <c r="I10" s="895"/>
      <c r="J10" s="895"/>
      <c r="K10" s="53"/>
      <c r="L10" s="738"/>
      <c r="M10" s="279"/>
      <c r="N10" s="279"/>
      <c r="O10" s="280"/>
      <c r="P10" s="42"/>
      <c r="Q10" s="56"/>
      <c r="R10" s="278"/>
      <c r="S10" s="279"/>
      <c r="T10" s="280"/>
      <c r="U10" s="280"/>
      <c r="V10" s="280"/>
      <c r="W10" s="280"/>
      <c r="X10" s="280"/>
      <c r="Y10" s="280"/>
      <c r="Z10" s="280"/>
      <c r="AA10" s="280"/>
      <c r="AB10" s="280"/>
      <c r="AC10" s="280"/>
      <c r="AD10" s="280"/>
      <c r="AE10" s="280"/>
      <c r="AF10" s="280"/>
      <c r="AG10" s="280"/>
      <c r="AH10" s="280"/>
      <c r="AI10" s="280"/>
    </row>
    <row r="11" spans="1:35" s="21" customFormat="1" ht="15.75" thickBot="1" x14ac:dyDescent="0.3">
      <c r="A11" s="752"/>
      <c r="B11" s="752"/>
      <c r="C11" s="753" t="s">
        <v>9</v>
      </c>
      <c r="D11" s="753" t="s">
        <v>4</v>
      </c>
      <c r="E11" s="753" t="s">
        <v>7</v>
      </c>
      <c r="F11" s="753" t="s">
        <v>12</v>
      </c>
      <c r="G11" s="753" t="s">
        <v>5</v>
      </c>
      <c r="H11" s="753" t="s">
        <v>78</v>
      </c>
      <c r="I11" s="753" t="s">
        <v>156</v>
      </c>
      <c r="J11" s="753" t="s">
        <v>339</v>
      </c>
      <c r="K11" s="53"/>
      <c r="L11" s="738"/>
      <c r="M11" s="279"/>
      <c r="N11" s="279"/>
      <c r="O11" s="280"/>
      <c r="P11" s="42"/>
      <c r="Q11" s="56"/>
      <c r="R11" s="278"/>
      <c r="S11" s="279"/>
      <c r="T11" s="280"/>
      <c r="U11" s="280"/>
      <c r="V11" s="280"/>
      <c r="W11" s="280"/>
      <c r="X11" s="280"/>
      <c r="Y11" s="280"/>
      <c r="Z11" s="280"/>
      <c r="AA11" s="280"/>
      <c r="AB11" s="280"/>
      <c r="AC11" s="280"/>
      <c r="AD11" s="280"/>
      <c r="AE11" s="280"/>
      <c r="AF11" s="280"/>
      <c r="AG11" s="280"/>
      <c r="AH11" s="280"/>
      <c r="AI11" s="280"/>
    </row>
    <row r="12" spans="1:35" ht="15" x14ac:dyDescent="0.25">
      <c r="A12" s="754" t="s">
        <v>301</v>
      </c>
      <c r="B12" s="755" t="s">
        <v>152</v>
      </c>
      <c r="C12" s="763">
        <v>19</v>
      </c>
      <c r="D12" s="763">
        <v>21</v>
      </c>
      <c r="E12" s="763">
        <v>19</v>
      </c>
      <c r="F12" s="763">
        <v>19</v>
      </c>
      <c r="G12" s="763">
        <v>20</v>
      </c>
      <c r="H12" s="771">
        <v>21</v>
      </c>
      <c r="I12" s="772">
        <v>22</v>
      </c>
      <c r="J12" s="772">
        <v>14</v>
      </c>
      <c r="K12" s="3"/>
      <c r="L12" s="738"/>
      <c r="M12" s="278"/>
      <c r="N12" s="278"/>
      <c r="P12" s="278"/>
      <c r="Q12" s="278"/>
      <c r="R12" s="278"/>
      <c r="S12" s="278"/>
    </row>
    <row r="13" spans="1:35" ht="14.25" thickBot="1" x14ac:dyDescent="0.25">
      <c r="A13" s="758" t="s">
        <v>1043</v>
      </c>
      <c r="B13" s="759" t="s">
        <v>153</v>
      </c>
      <c r="C13" s="773">
        <v>14</v>
      </c>
      <c r="D13" s="773">
        <v>14</v>
      </c>
      <c r="E13" s="773">
        <v>14</v>
      </c>
      <c r="F13" s="773">
        <v>14</v>
      </c>
      <c r="G13" s="773">
        <v>14</v>
      </c>
      <c r="H13" s="773">
        <v>14</v>
      </c>
      <c r="I13" s="774">
        <v>14</v>
      </c>
      <c r="J13" s="774">
        <v>14</v>
      </c>
      <c r="K13" s="278"/>
      <c r="L13" s="278"/>
      <c r="M13" s="278"/>
      <c r="N13" s="278"/>
      <c r="P13" s="20"/>
      <c r="Q13" s="278"/>
      <c r="R13" s="278"/>
      <c r="S13" s="278"/>
    </row>
    <row r="14" spans="1:35" x14ac:dyDescent="0.2">
      <c r="A14" s="754" t="s">
        <v>892</v>
      </c>
      <c r="B14" s="755" t="s">
        <v>152</v>
      </c>
      <c r="C14" s="763">
        <v>20</v>
      </c>
      <c r="D14" s="763">
        <v>20</v>
      </c>
      <c r="E14" s="763">
        <v>21</v>
      </c>
      <c r="F14" s="763">
        <v>22</v>
      </c>
      <c r="G14" s="763">
        <v>22</v>
      </c>
      <c r="H14" s="775">
        <v>22</v>
      </c>
      <c r="I14" s="775">
        <v>23</v>
      </c>
      <c r="J14" s="771">
        <v>21</v>
      </c>
      <c r="K14" s="739"/>
      <c r="L14" s="278"/>
      <c r="M14" s="278"/>
      <c r="N14" s="278"/>
      <c r="P14" s="20"/>
      <c r="Q14" s="278"/>
      <c r="R14" s="278"/>
      <c r="S14" s="278"/>
    </row>
    <row r="15" spans="1:35" ht="14.25" thickBot="1" x14ac:dyDescent="0.25">
      <c r="A15" s="758" t="s">
        <v>1043</v>
      </c>
      <c r="B15" s="759" t="s">
        <v>153</v>
      </c>
      <c r="C15" s="773"/>
      <c r="D15" s="773"/>
      <c r="E15" s="773"/>
      <c r="F15" s="773"/>
      <c r="G15" s="773"/>
      <c r="H15" s="776"/>
      <c r="I15" s="776" t="s">
        <v>167</v>
      </c>
      <c r="J15" s="764"/>
      <c r="K15" s="56"/>
      <c r="L15" s="278"/>
      <c r="M15" s="278"/>
      <c r="N15" s="278"/>
      <c r="O15" s="278"/>
      <c r="P15" s="278"/>
      <c r="Q15" s="278"/>
      <c r="R15" s="278"/>
      <c r="S15" s="278"/>
    </row>
    <row r="16" spans="1:35" x14ac:dyDescent="0.2">
      <c r="A16" s="754" t="s">
        <v>302</v>
      </c>
      <c r="B16" s="755" t="s">
        <v>152</v>
      </c>
      <c r="C16" s="766">
        <v>0.32</v>
      </c>
      <c r="D16" s="766">
        <v>0.4</v>
      </c>
      <c r="E16" s="766">
        <v>0.48</v>
      </c>
      <c r="F16" s="766">
        <v>0.45</v>
      </c>
      <c r="G16" s="766">
        <v>0.45</v>
      </c>
      <c r="H16" s="766">
        <v>0.5</v>
      </c>
      <c r="I16" s="766" t="s">
        <v>167</v>
      </c>
      <c r="J16" s="766">
        <v>1.0402</v>
      </c>
      <c r="K16" s="9"/>
      <c r="L16" s="278"/>
      <c r="M16" s="278"/>
      <c r="N16" s="278"/>
      <c r="O16" s="278"/>
      <c r="P16" s="278"/>
      <c r="Q16" s="278"/>
      <c r="R16" s="278"/>
      <c r="S16" s="278"/>
    </row>
    <row r="17" spans="1:35" ht="14.25" thickBot="1" x14ac:dyDescent="0.25">
      <c r="A17" s="758" t="s">
        <v>303</v>
      </c>
      <c r="B17" s="759" t="s">
        <v>153</v>
      </c>
      <c r="C17" s="769">
        <v>1.37</v>
      </c>
      <c r="D17" s="769">
        <v>1.39</v>
      </c>
      <c r="E17" s="769">
        <v>1.43</v>
      </c>
      <c r="F17" s="769">
        <v>1.45</v>
      </c>
      <c r="G17" s="769">
        <v>1.46</v>
      </c>
      <c r="H17" s="777">
        <v>1.53</v>
      </c>
      <c r="I17" s="777" t="s">
        <v>167</v>
      </c>
      <c r="J17" s="777">
        <v>1.7240000000000002</v>
      </c>
      <c r="K17" s="9"/>
      <c r="L17" s="278"/>
      <c r="M17" s="278"/>
      <c r="N17" s="278"/>
      <c r="O17" s="278"/>
      <c r="P17" s="278"/>
      <c r="Q17" s="278"/>
      <c r="R17" s="278"/>
      <c r="S17" s="278"/>
    </row>
    <row r="18" spans="1:35" s="17" customFormat="1" ht="14.25" thickBot="1" x14ac:dyDescent="0.25">
      <c r="A18" s="895" t="s">
        <v>340</v>
      </c>
      <c r="B18" s="895"/>
      <c r="C18" s="895"/>
      <c r="D18" s="895"/>
      <c r="E18" s="895"/>
      <c r="F18" s="895"/>
      <c r="G18" s="895"/>
      <c r="H18" s="895"/>
      <c r="I18" s="895"/>
      <c r="J18" s="895"/>
      <c r="K18" s="751"/>
      <c r="L18" s="10"/>
      <c r="M18" s="10"/>
      <c r="N18" s="10"/>
      <c r="O18" s="276"/>
      <c r="P18" s="276"/>
      <c r="Q18" s="278"/>
      <c r="R18" s="24"/>
      <c r="S18" s="276"/>
      <c r="T18" s="277"/>
      <c r="U18" s="277"/>
      <c r="V18" s="277"/>
      <c r="W18" s="277"/>
      <c r="X18" s="277"/>
      <c r="Y18" s="277"/>
      <c r="Z18" s="277"/>
      <c r="AA18" s="277"/>
      <c r="AB18" s="277"/>
      <c r="AC18" s="277"/>
      <c r="AD18" s="277"/>
      <c r="AE18" s="277"/>
      <c r="AF18" s="277"/>
      <c r="AG18" s="277"/>
      <c r="AH18" s="277"/>
      <c r="AI18" s="277"/>
    </row>
    <row r="19" spans="1:35" ht="14.25" thickBot="1" x14ac:dyDescent="0.25">
      <c r="A19" s="752"/>
      <c r="B19" s="752"/>
      <c r="C19" s="753" t="s">
        <v>9</v>
      </c>
      <c r="D19" s="753" t="s">
        <v>4</v>
      </c>
      <c r="E19" s="753" t="s">
        <v>7</v>
      </c>
      <c r="F19" s="753" t="s">
        <v>12</v>
      </c>
      <c r="G19" s="753" t="s">
        <v>5</v>
      </c>
      <c r="H19" s="753" t="s">
        <v>78</v>
      </c>
      <c r="I19" s="753" t="s">
        <v>156</v>
      </c>
      <c r="J19" s="753" t="s">
        <v>339</v>
      </c>
      <c r="K19" s="4"/>
      <c r="L19" s="4"/>
      <c r="M19" s="4"/>
      <c r="N19" s="4"/>
      <c r="O19" s="4"/>
      <c r="P19" s="4"/>
      <c r="Q19" s="4"/>
      <c r="R19" s="4"/>
      <c r="S19" s="4"/>
    </row>
    <row r="20" spans="1:35" s="25" customFormat="1" x14ac:dyDescent="0.2">
      <c r="A20" s="765" t="s">
        <v>224</v>
      </c>
      <c r="B20" s="778" t="s">
        <v>152</v>
      </c>
      <c r="C20" s="779">
        <v>67.7</v>
      </c>
      <c r="D20" s="779">
        <v>69.8</v>
      </c>
      <c r="E20" s="779">
        <v>71.099999999999994</v>
      </c>
      <c r="F20" s="779">
        <v>72.400000000000006</v>
      </c>
      <c r="G20" s="779">
        <v>73.400000000000006</v>
      </c>
      <c r="H20" s="779">
        <v>72.5</v>
      </c>
      <c r="I20" s="780" t="s">
        <v>167</v>
      </c>
      <c r="J20" s="781" t="s">
        <v>893</v>
      </c>
      <c r="K20" s="782"/>
      <c r="L20" s="44"/>
      <c r="M20" s="31"/>
      <c r="N20" s="31"/>
      <c r="O20" s="31"/>
      <c r="P20" s="31"/>
      <c r="Q20" s="31"/>
      <c r="R20" s="31"/>
      <c r="S20" s="31"/>
      <c r="T20" s="281"/>
      <c r="U20" s="281"/>
      <c r="V20" s="281"/>
      <c r="W20" s="281"/>
      <c r="X20" s="281"/>
      <c r="Y20" s="281"/>
      <c r="Z20" s="281"/>
      <c r="AA20" s="281"/>
      <c r="AB20" s="281"/>
      <c r="AC20" s="281"/>
      <c r="AD20" s="281"/>
      <c r="AE20" s="281"/>
      <c r="AF20" s="281"/>
      <c r="AG20" s="281"/>
      <c r="AH20" s="281"/>
      <c r="AI20" s="281"/>
    </row>
    <row r="21" spans="1:35" s="25" customFormat="1" ht="14.25" thickBot="1" x14ac:dyDescent="0.25">
      <c r="A21" s="768" t="s">
        <v>189</v>
      </c>
      <c r="B21" s="783" t="s">
        <v>153</v>
      </c>
      <c r="C21" s="784">
        <v>69</v>
      </c>
      <c r="D21" s="784">
        <v>70.099999999999994</v>
      </c>
      <c r="E21" s="784">
        <v>71.3</v>
      </c>
      <c r="F21" s="784">
        <v>72.3</v>
      </c>
      <c r="G21" s="784">
        <v>73.099999999999994</v>
      </c>
      <c r="H21" s="784">
        <v>72.400000000000006</v>
      </c>
      <c r="I21" s="785"/>
      <c r="J21" s="786" t="s">
        <v>894</v>
      </c>
      <c r="K21" s="787"/>
      <c r="L21" s="34"/>
      <c r="M21" s="282"/>
      <c r="N21" s="282"/>
      <c r="O21" s="282"/>
      <c r="P21" s="282"/>
      <c r="Q21" s="282"/>
      <c r="R21" s="282"/>
      <c r="S21" s="282"/>
      <c r="T21" s="281"/>
      <c r="U21" s="281"/>
      <c r="V21" s="281"/>
      <c r="W21" s="281"/>
      <c r="X21" s="281"/>
      <c r="Y21" s="281"/>
      <c r="Z21" s="281"/>
      <c r="AA21" s="281"/>
      <c r="AB21" s="281"/>
      <c r="AC21" s="281"/>
      <c r="AD21" s="281"/>
      <c r="AE21" s="281"/>
      <c r="AF21" s="281"/>
      <c r="AG21" s="281"/>
      <c r="AH21" s="281"/>
      <c r="AI21" s="281"/>
    </row>
    <row r="22" spans="1:35" s="25" customFormat="1" ht="15" x14ac:dyDescent="0.25">
      <c r="A22" s="765" t="s">
        <v>223</v>
      </c>
      <c r="B22" s="778" t="s">
        <v>152</v>
      </c>
      <c r="C22" s="779">
        <v>41.810362315900512</v>
      </c>
      <c r="D22" s="779">
        <v>42.738638874567286</v>
      </c>
      <c r="E22" s="779">
        <v>43.620630370385356</v>
      </c>
      <c r="F22" s="779">
        <v>44.434365709941773</v>
      </c>
      <c r="G22" s="779">
        <v>44.839214852087942</v>
      </c>
      <c r="H22" s="779">
        <v>43.934183056806944</v>
      </c>
      <c r="I22" s="780" t="s">
        <v>167</v>
      </c>
      <c r="J22" s="780">
        <v>47.399653703676833</v>
      </c>
      <c r="K22" s="31"/>
      <c r="L22" s="738"/>
      <c r="M22" s="31"/>
      <c r="N22" s="31"/>
      <c r="O22" s="31"/>
      <c r="P22" s="31"/>
      <c r="Q22" s="31"/>
      <c r="R22" s="31"/>
      <c r="S22" s="31"/>
      <c r="T22" s="281"/>
      <c r="U22" s="281"/>
      <c r="V22" s="281"/>
      <c r="W22" s="281"/>
      <c r="X22" s="281"/>
      <c r="Y22" s="281"/>
      <c r="Z22" s="281"/>
      <c r="AA22" s="281"/>
      <c r="AB22" s="281"/>
      <c r="AC22" s="281"/>
      <c r="AD22" s="281"/>
      <c r="AE22" s="281"/>
      <c r="AF22" s="281"/>
      <c r="AG22" s="281"/>
      <c r="AH22" s="281"/>
      <c r="AI22" s="281"/>
    </row>
    <row r="23" spans="1:35" s="25" customFormat="1" ht="14.25" thickBot="1" x14ac:dyDescent="0.25">
      <c r="A23" s="768" t="s">
        <v>225</v>
      </c>
      <c r="B23" s="783" t="s">
        <v>153</v>
      </c>
      <c r="C23" s="788">
        <v>44.65085573979843</v>
      </c>
      <c r="D23" s="788">
        <v>45.127485972075284</v>
      </c>
      <c r="E23" s="788">
        <v>45.791926559412552</v>
      </c>
      <c r="F23" s="788">
        <v>46.358755863122504</v>
      </c>
      <c r="G23" s="788">
        <v>46.726171906356548</v>
      </c>
      <c r="H23" s="788">
        <v>45.986875447345241</v>
      </c>
      <c r="I23" s="789"/>
      <c r="J23" s="789">
        <v>47.4</v>
      </c>
      <c r="K23" s="286"/>
      <c r="L23" s="740"/>
      <c r="M23" s="282"/>
      <c r="N23" s="282"/>
      <c r="O23" s="282"/>
      <c r="P23" s="282"/>
      <c r="Q23" s="282"/>
      <c r="R23" s="282"/>
      <c r="S23" s="282"/>
      <c r="T23" s="281"/>
      <c r="U23" s="281"/>
      <c r="V23" s="281"/>
      <c r="W23" s="281"/>
      <c r="X23" s="281"/>
      <c r="Y23" s="281"/>
      <c r="Z23" s="281"/>
      <c r="AA23" s="281"/>
      <c r="AB23" s="281"/>
      <c r="AC23" s="281"/>
      <c r="AD23" s="281"/>
      <c r="AE23" s="281"/>
      <c r="AF23" s="281"/>
      <c r="AG23" s="281"/>
      <c r="AH23" s="281"/>
      <c r="AI23" s="281"/>
    </row>
    <row r="24" spans="1:35" s="25" customFormat="1" x14ac:dyDescent="0.2">
      <c r="A24" s="765" t="s">
        <v>226</v>
      </c>
      <c r="B24" s="778" t="s">
        <v>152</v>
      </c>
      <c r="C24" s="779">
        <v>17.3</v>
      </c>
      <c r="D24" s="779">
        <v>17.100000000000001</v>
      </c>
      <c r="E24" s="779">
        <v>15.8</v>
      </c>
      <c r="F24" s="779">
        <v>15.2</v>
      </c>
      <c r="G24" s="779">
        <v>14.9</v>
      </c>
      <c r="H24" s="790">
        <v>13.8</v>
      </c>
      <c r="I24" s="790" t="s">
        <v>167</v>
      </c>
      <c r="J24" s="791" t="s">
        <v>895</v>
      </c>
      <c r="K24" s="792"/>
      <c r="L24" s="34"/>
      <c r="M24" s="283"/>
      <c r="N24" s="283"/>
      <c r="O24" s="283"/>
      <c r="P24" s="283"/>
      <c r="Q24" s="283"/>
      <c r="R24" s="283"/>
      <c r="S24" s="283"/>
      <c r="T24" s="281"/>
      <c r="U24" s="281"/>
      <c r="V24" s="281"/>
      <c r="W24" s="281"/>
      <c r="X24" s="281"/>
      <c r="Y24" s="281"/>
      <c r="Z24" s="281"/>
      <c r="AA24" s="281"/>
      <c r="AB24" s="281"/>
      <c r="AC24" s="281"/>
      <c r="AD24" s="281"/>
      <c r="AE24" s="281"/>
      <c r="AF24" s="281"/>
      <c r="AG24" s="281"/>
      <c r="AH24" s="281"/>
      <c r="AI24" s="281"/>
    </row>
    <row r="25" spans="1:35" s="25" customFormat="1" ht="14.25" thickBot="1" x14ac:dyDescent="0.25">
      <c r="A25" s="768" t="s">
        <v>258</v>
      </c>
      <c r="B25" s="783" t="s">
        <v>168</v>
      </c>
      <c r="C25" s="788">
        <v>24</v>
      </c>
      <c r="D25" s="788">
        <v>23.7</v>
      </c>
      <c r="E25" s="788">
        <v>22.4</v>
      </c>
      <c r="F25" s="788">
        <v>21.7</v>
      </c>
      <c r="G25" s="788">
        <v>21.1</v>
      </c>
      <c r="H25" s="784">
        <v>21.9</v>
      </c>
      <c r="I25" s="784"/>
      <c r="J25" s="783" t="s">
        <v>896</v>
      </c>
      <c r="K25" s="49"/>
      <c r="L25" s="34"/>
      <c r="M25" s="24"/>
      <c r="N25" s="24"/>
      <c r="O25" s="24"/>
      <c r="P25" s="24"/>
      <c r="Q25" s="24"/>
      <c r="R25" s="24"/>
      <c r="S25" s="24"/>
      <c r="T25" s="281"/>
      <c r="U25" s="281"/>
      <c r="V25" s="281"/>
      <c r="W25" s="281"/>
      <c r="X25" s="281"/>
      <c r="Y25" s="281"/>
      <c r="Z25" s="281"/>
      <c r="AA25" s="281"/>
      <c r="AB25" s="281"/>
      <c r="AC25" s="281"/>
      <c r="AD25" s="281"/>
      <c r="AE25" s="281"/>
      <c r="AF25" s="281"/>
      <c r="AG25" s="281"/>
      <c r="AH25" s="281"/>
      <c r="AI25" s="281"/>
    </row>
    <row r="26" spans="1:35" s="25" customFormat="1" x14ac:dyDescent="0.2">
      <c r="A26" s="765" t="s">
        <v>333</v>
      </c>
      <c r="B26" s="778" t="s">
        <v>152</v>
      </c>
      <c r="C26" s="780">
        <v>56.406498106754619</v>
      </c>
      <c r="D26" s="780">
        <v>58.788406518223667</v>
      </c>
      <c r="E26" s="780">
        <v>59.743557191824301</v>
      </c>
      <c r="F26" s="780">
        <v>59.582468879668063</v>
      </c>
      <c r="G26" s="780">
        <v>59.554140127388521</v>
      </c>
      <c r="H26" s="780">
        <v>57.94913640690875</v>
      </c>
      <c r="I26" s="793" t="s">
        <v>167</v>
      </c>
      <c r="J26" s="780">
        <v>66.781275198191224</v>
      </c>
      <c r="K26" s="31"/>
      <c r="L26" s="24"/>
      <c r="M26" s="24"/>
      <c r="N26" s="24"/>
      <c r="O26" s="24"/>
      <c r="P26" s="24"/>
      <c r="Q26" s="24"/>
      <c r="R26" s="24"/>
      <c r="S26" s="24"/>
      <c r="T26" s="281"/>
      <c r="U26" s="281"/>
      <c r="V26" s="281"/>
      <c r="W26" s="281"/>
      <c r="X26" s="281"/>
      <c r="Y26" s="281"/>
      <c r="Z26" s="281"/>
      <c r="AA26" s="281"/>
      <c r="AB26" s="281"/>
      <c r="AC26" s="281"/>
      <c r="AD26" s="281"/>
      <c r="AE26" s="281"/>
      <c r="AF26" s="281"/>
      <c r="AG26" s="281"/>
      <c r="AH26" s="281"/>
      <c r="AI26" s="281"/>
    </row>
    <row r="27" spans="1:35" s="26" customFormat="1" ht="14.25" thickBot="1" x14ac:dyDescent="0.25">
      <c r="A27" s="768" t="s">
        <v>365</v>
      </c>
      <c r="B27" s="783" t="s">
        <v>168</v>
      </c>
      <c r="C27" s="788">
        <v>64.12652297859205</v>
      </c>
      <c r="D27" s="788">
        <v>64.64934584030695</v>
      </c>
      <c r="E27" s="788">
        <v>65.791268252909347</v>
      </c>
      <c r="F27" s="788">
        <v>66.550483429819209</v>
      </c>
      <c r="G27" s="788">
        <v>67.182510950505787</v>
      </c>
      <c r="H27" s="788">
        <v>66.105259155036705</v>
      </c>
      <c r="I27" s="788" t="s">
        <v>167</v>
      </c>
      <c r="J27" s="788">
        <v>67.868658286692806</v>
      </c>
      <c r="K27" s="31"/>
      <c r="L27" s="24"/>
      <c r="M27" s="24"/>
      <c r="N27" s="24"/>
      <c r="O27" s="24"/>
      <c r="P27" s="24"/>
      <c r="Q27" s="24"/>
      <c r="R27" s="24"/>
      <c r="S27" s="24"/>
      <c r="T27" s="281"/>
      <c r="U27" s="281"/>
      <c r="V27" s="281"/>
      <c r="W27" s="281"/>
      <c r="X27" s="281"/>
      <c r="Y27" s="281"/>
      <c r="Z27" s="281"/>
      <c r="AA27" s="281"/>
      <c r="AB27" s="281"/>
      <c r="AC27" s="281"/>
      <c r="AD27" s="281"/>
      <c r="AE27" s="281"/>
      <c r="AF27" s="281"/>
      <c r="AG27" s="281"/>
      <c r="AH27" s="281"/>
      <c r="AI27" s="281"/>
    </row>
    <row r="28" spans="1:35" s="25" customFormat="1" x14ac:dyDescent="0.2">
      <c r="A28" s="765" t="s">
        <v>334</v>
      </c>
      <c r="B28" s="778" t="s">
        <v>152</v>
      </c>
      <c r="C28" s="794">
        <v>33.200000000000003</v>
      </c>
      <c r="D28" s="794">
        <v>35.9</v>
      </c>
      <c r="E28" s="794">
        <v>37.299999999999997</v>
      </c>
      <c r="F28" s="794">
        <v>36.4</v>
      </c>
      <c r="G28" s="794">
        <v>36.1</v>
      </c>
      <c r="H28" s="780">
        <v>34</v>
      </c>
      <c r="I28" s="794" t="s">
        <v>167</v>
      </c>
      <c r="J28" s="780">
        <v>49.390000000000008</v>
      </c>
      <c r="K28" s="31"/>
      <c r="L28" s="24"/>
      <c r="M28" s="24"/>
      <c r="N28" s="24"/>
      <c r="O28" s="24"/>
      <c r="P28" s="24"/>
      <c r="Q28" s="24"/>
      <c r="R28" s="24"/>
      <c r="S28" s="24"/>
      <c r="T28" s="281"/>
      <c r="U28" s="281"/>
      <c r="V28" s="281"/>
      <c r="W28" s="281"/>
      <c r="X28" s="281"/>
      <c r="Y28" s="281"/>
      <c r="Z28" s="281"/>
      <c r="AA28" s="281"/>
      <c r="AB28" s="281"/>
      <c r="AC28" s="281"/>
      <c r="AD28" s="281"/>
      <c r="AE28" s="281"/>
      <c r="AF28" s="281"/>
      <c r="AG28" s="281"/>
      <c r="AH28" s="281"/>
      <c r="AI28" s="281"/>
    </row>
    <row r="29" spans="1:35" s="27" customFormat="1" ht="14.25" thickBot="1" x14ac:dyDescent="0.25">
      <c r="A29" s="768" t="s">
        <v>335</v>
      </c>
      <c r="B29" s="783" t="s">
        <v>168</v>
      </c>
      <c r="C29" s="795">
        <v>51.7</v>
      </c>
      <c r="D29" s="795">
        <v>52.5</v>
      </c>
      <c r="E29" s="795">
        <v>53.9</v>
      </c>
      <c r="F29" s="795">
        <v>55</v>
      </c>
      <c r="G29" s="795">
        <v>55.7</v>
      </c>
      <c r="H29" s="795">
        <v>54.9</v>
      </c>
      <c r="I29" s="795" t="s">
        <v>167</v>
      </c>
      <c r="J29" s="796">
        <v>56.5</v>
      </c>
      <c r="K29" s="37"/>
      <c r="L29" s="284"/>
      <c r="M29" s="284"/>
      <c r="N29" s="284"/>
      <c r="O29" s="284"/>
      <c r="P29" s="284"/>
      <c r="Q29" s="284"/>
      <c r="R29" s="284"/>
      <c r="S29" s="284"/>
      <c r="T29" s="285"/>
      <c r="U29" s="285"/>
      <c r="V29" s="285"/>
      <c r="W29" s="285"/>
      <c r="X29" s="285"/>
      <c r="Y29" s="285"/>
      <c r="Z29" s="285"/>
      <c r="AA29" s="285"/>
      <c r="AB29" s="285"/>
      <c r="AC29" s="285"/>
      <c r="AD29" s="285"/>
      <c r="AE29" s="285"/>
      <c r="AF29" s="285"/>
      <c r="AG29" s="285"/>
      <c r="AH29" s="285"/>
      <c r="AI29" s="285"/>
    </row>
    <row r="30" spans="1:35" s="17" customFormat="1" ht="14.25" thickBot="1" x14ac:dyDescent="0.25">
      <c r="A30" s="895" t="s">
        <v>173</v>
      </c>
      <c r="B30" s="895"/>
      <c r="C30" s="895"/>
      <c r="D30" s="895"/>
      <c r="E30" s="895"/>
      <c r="F30" s="895"/>
      <c r="G30" s="895"/>
      <c r="H30" s="895"/>
      <c r="I30" s="895"/>
      <c r="J30" s="895"/>
      <c r="K30" s="751"/>
      <c r="L30" s="10"/>
      <c r="M30" s="10"/>
      <c r="N30" s="10"/>
      <c r="O30" s="276"/>
      <c r="P30" s="276"/>
      <c r="Q30" s="276"/>
      <c r="R30" s="276"/>
      <c r="S30" s="276"/>
      <c r="T30" s="277"/>
      <c r="U30" s="277"/>
      <c r="V30" s="277"/>
      <c r="W30" s="277"/>
      <c r="X30" s="277"/>
      <c r="Y30" s="277"/>
      <c r="Z30" s="277"/>
      <c r="AA30" s="277"/>
      <c r="AB30" s="277"/>
      <c r="AC30" s="277"/>
      <c r="AD30" s="277"/>
      <c r="AE30" s="277"/>
      <c r="AF30" s="277"/>
      <c r="AG30" s="277"/>
      <c r="AH30" s="277"/>
      <c r="AI30" s="277"/>
    </row>
    <row r="31" spans="1:35" ht="14.25" thickBot="1" x14ac:dyDescent="0.25">
      <c r="A31" s="752"/>
      <c r="B31" s="752"/>
      <c r="C31" s="753" t="s">
        <v>9</v>
      </c>
      <c r="D31" s="753" t="s">
        <v>4</v>
      </c>
      <c r="E31" s="753" t="s">
        <v>7</v>
      </c>
      <c r="F31" s="753" t="s">
        <v>12</v>
      </c>
      <c r="G31" s="753" t="s">
        <v>5</v>
      </c>
      <c r="H31" s="753" t="s">
        <v>78</v>
      </c>
      <c r="I31" s="753" t="s">
        <v>156</v>
      </c>
      <c r="J31" s="753" t="s">
        <v>339</v>
      </c>
      <c r="K31" s="4"/>
      <c r="L31" s="4"/>
      <c r="M31" s="4"/>
      <c r="N31" s="4"/>
      <c r="O31" s="4"/>
      <c r="P31" s="4"/>
      <c r="Q31" s="4"/>
      <c r="R31" s="4"/>
      <c r="S31" s="4"/>
    </row>
    <row r="32" spans="1:35" s="25" customFormat="1" ht="15" x14ac:dyDescent="0.25">
      <c r="A32" s="797" t="s">
        <v>169</v>
      </c>
      <c r="B32" s="778" t="s">
        <v>152</v>
      </c>
      <c r="C32" s="779">
        <v>72.2</v>
      </c>
      <c r="D32" s="779">
        <v>73.400000000000006</v>
      </c>
      <c r="E32" s="779">
        <v>74.900000000000006</v>
      </c>
      <c r="F32" s="779">
        <v>77.599999999999994</v>
      </c>
      <c r="G32" s="779">
        <v>77.8</v>
      </c>
      <c r="H32" s="779" t="s">
        <v>167</v>
      </c>
      <c r="I32" s="779" t="s">
        <v>167</v>
      </c>
      <c r="J32" s="779">
        <v>94.6</v>
      </c>
      <c r="K32" s="286"/>
      <c r="L32" s="738"/>
      <c r="M32" s="286"/>
      <c r="N32" s="286"/>
      <c r="O32" s="286"/>
      <c r="P32" s="286"/>
      <c r="Q32" s="286"/>
      <c r="R32" s="286"/>
      <c r="S32" s="286"/>
      <c r="T32" s="281"/>
      <c r="U32" s="281"/>
      <c r="V32" s="281"/>
      <c r="W32" s="281"/>
      <c r="X32" s="281"/>
      <c r="Y32" s="281"/>
      <c r="Z32" s="281"/>
      <c r="AA32" s="281"/>
      <c r="AB32" s="281"/>
      <c r="AC32" s="281"/>
      <c r="AD32" s="281"/>
      <c r="AE32" s="281"/>
      <c r="AF32" s="281"/>
      <c r="AG32" s="281"/>
      <c r="AH32" s="281"/>
      <c r="AI32" s="281"/>
    </row>
    <row r="33" spans="1:35" s="25" customFormat="1" ht="14.25" thickBot="1" x14ac:dyDescent="0.25">
      <c r="A33" s="768" t="s">
        <v>374</v>
      </c>
      <c r="B33" s="783" t="s">
        <v>153</v>
      </c>
      <c r="C33" s="789">
        <v>91.9</v>
      </c>
      <c r="D33" s="789">
        <v>92.4</v>
      </c>
      <c r="E33" s="789">
        <v>92.5</v>
      </c>
      <c r="F33" s="789">
        <v>92.3</v>
      </c>
      <c r="G33" s="789">
        <v>92.8</v>
      </c>
      <c r="H33" s="789" t="s">
        <v>167</v>
      </c>
      <c r="I33" s="789" t="s">
        <v>167</v>
      </c>
      <c r="J33" s="789">
        <v>94.6</v>
      </c>
      <c r="K33" s="286"/>
      <c r="L33" s="31"/>
      <c r="M33" s="31"/>
      <c r="N33" s="286"/>
      <c r="O33" s="286"/>
      <c r="P33" s="286"/>
      <c r="Q33" s="286"/>
      <c r="R33" s="282"/>
      <c r="S33" s="282"/>
      <c r="T33" s="281"/>
      <c r="U33" s="281"/>
      <c r="V33" s="281"/>
      <c r="W33" s="281"/>
      <c r="X33" s="281"/>
      <c r="Y33" s="281"/>
      <c r="Z33" s="281"/>
      <c r="AA33" s="281"/>
      <c r="AB33" s="281"/>
      <c r="AC33" s="281"/>
      <c r="AD33" s="281"/>
      <c r="AE33" s="281"/>
      <c r="AF33" s="281"/>
      <c r="AG33" s="281"/>
      <c r="AH33" s="281"/>
      <c r="AI33" s="281"/>
    </row>
    <row r="34" spans="1:35" s="25" customFormat="1" x14ac:dyDescent="0.2">
      <c r="A34" s="797" t="s">
        <v>255</v>
      </c>
      <c r="B34" s="778" t="s">
        <v>152</v>
      </c>
      <c r="C34" s="798">
        <v>462.83976593838639</v>
      </c>
      <c r="D34" s="798" t="s">
        <v>167</v>
      </c>
      <c r="E34" s="798" t="s">
        <v>167</v>
      </c>
      <c r="F34" s="798">
        <v>465.75388354842244</v>
      </c>
      <c r="G34" s="779" t="s">
        <v>167</v>
      </c>
      <c r="H34" s="779" t="s">
        <v>167</v>
      </c>
      <c r="I34" s="779" t="s">
        <v>167</v>
      </c>
      <c r="J34" s="798">
        <v>472.67744681209678</v>
      </c>
      <c r="K34" s="741"/>
      <c r="L34" s="286"/>
      <c r="M34" s="286"/>
      <c r="N34" s="286"/>
      <c r="O34" s="286"/>
      <c r="P34" s="286"/>
      <c r="Q34" s="286"/>
      <c r="R34" s="286"/>
      <c r="S34" s="286"/>
      <c r="T34" s="281"/>
      <c r="U34" s="281"/>
      <c r="V34" s="281"/>
      <c r="W34" s="281"/>
      <c r="X34" s="281"/>
      <c r="Y34" s="281"/>
      <c r="Z34" s="281"/>
      <c r="AA34" s="281"/>
      <c r="AB34" s="281"/>
      <c r="AC34" s="281"/>
      <c r="AD34" s="281"/>
      <c r="AE34" s="281"/>
      <c r="AF34" s="281"/>
      <c r="AG34" s="281"/>
      <c r="AH34" s="281"/>
      <c r="AI34" s="281"/>
    </row>
    <row r="35" spans="1:35" s="25" customFormat="1" ht="14.25" thickBot="1" x14ac:dyDescent="0.25">
      <c r="A35" s="768" t="s">
        <v>256</v>
      </c>
      <c r="B35" s="783" t="s">
        <v>153</v>
      </c>
      <c r="C35" s="799">
        <v>486.47784255721206</v>
      </c>
      <c r="D35" s="799" t="s">
        <v>167</v>
      </c>
      <c r="E35" s="799" t="s">
        <v>167</v>
      </c>
      <c r="F35" s="799">
        <v>483.67539966826519</v>
      </c>
      <c r="G35" s="789" t="s">
        <v>167</v>
      </c>
      <c r="H35" s="789" t="s">
        <v>167</v>
      </c>
      <c r="I35" s="789" t="s">
        <v>167</v>
      </c>
      <c r="J35" s="799">
        <v>481</v>
      </c>
      <c r="K35" s="741"/>
      <c r="L35" s="31"/>
      <c r="M35" s="31"/>
      <c r="N35" s="286"/>
      <c r="O35" s="286"/>
      <c r="P35" s="286"/>
      <c r="Q35" s="286"/>
      <c r="R35" s="282"/>
      <c r="S35" s="282"/>
      <c r="T35" s="281"/>
      <c r="U35" s="281"/>
      <c r="V35" s="281"/>
      <c r="W35" s="281"/>
      <c r="X35" s="281"/>
      <c r="Y35" s="281"/>
      <c r="Z35" s="281"/>
      <c r="AA35" s="281"/>
      <c r="AB35" s="281"/>
      <c r="AC35" s="281"/>
      <c r="AD35" s="281"/>
      <c r="AE35" s="281"/>
      <c r="AF35" s="281"/>
      <c r="AG35" s="281"/>
      <c r="AH35" s="281"/>
      <c r="AI35" s="281"/>
    </row>
    <row r="36" spans="1:35" s="25" customFormat="1" x14ac:dyDescent="0.2">
      <c r="A36" s="800" t="s">
        <v>954</v>
      </c>
      <c r="B36" s="778" t="s">
        <v>152</v>
      </c>
      <c r="C36" s="801">
        <v>32.1</v>
      </c>
      <c r="D36" s="801" t="s">
        <v>167</v>
      </c>
      <c r="E36" s="801" t="s">
        <v>167</v>
      </c>
      <c r="F36" s="801">
        <v>31.4</v>
      </c>
      <c r="G36" s="801" t="s">
        <v>167</v>
      </c>
      <c r="H36" s="801" t="s">
        <v>167</v>
      </c>
      <c r="I36" s="794" t="s">
        <v>167</v>
      </c>
      <c r="J36" s="780">
        <v>28.009999999999998</v>
      </c>
      <c r="K36" s="31"/>
      <c r="L36" s="34"/>
      <c r="M36" s="31"/>
      <c r="N36" s="31"/>
      <c r="O36" s="31"/>
      <c r="P36" s="31"/>
      <c r="Q36" s="31"/>
      <c r="R36" s="31"/>
      <c r="S36" s="31"/>
      <c r="T36" s="281"/>
      <c r="U36" s="281"/>
      <c r="V36" s="281"/>
      <c r="W36" s="281"/>
      <c r="X36" s="281"/>
      <c r="Y36" s="281"/>
      <c r="Z36" s="281"/>
      <c r="AA36" s="281"/>
      <c r="AB36" s="281"/>
      <c r="AC36" s="281"/>
      <c r="AD36" s="281"/>
      <c r="AE36" s="281"/>
      <c r="AF36" s="281"/>
      <c r="AG36" s="281"/>
      <c r="AH36" s="281"/>
      <c r="AI36" s="281"/>
    </row>
    <row r="37" spans="1:35" s="25" customFormat="1" ht="14.25" thickBot="1" x14ac:dyDescent="0.25">
      <c r="A37" s="768" t="s">
        <v>174</v>
      </c>
      <c r="B37" s="783" t="s">
        <v>168</v>
      </c>
      <c r="C37" s="789">
        <v>20</v>
      </c>
      <c r="D37" s="785" t="s">
        <v>167</v>
      </c>
      <c r="E37" s="785" t="s">
        <v>167</v>
      </c>
      <c r="F37" s="785">
        <v>22.5</v>
      </c>
      <c r="G37" s="785" t="s">
        <v>167</v>
      </c>
      <c r="H37" s="785" t="s">
        <v>167</v>
      </c>
      <c r="I37" s="785" t="s">
        <v>167</v>
      </c>
      <c r="J37" s="785">
        <v>21.3</v>
      </c>
      <c r="K37" s="282"/>
      <c r="L37" s="282"/>
      <c r="M37" s="282"/>
      <c r="N37" s="282"/>
      <c r="O37" s="282"/>
      <c r="P37" s="282"/>
      <c r="Q37" s="282"/>
      <c r="R37" s="282"/>
      <c r="S37" s="282"/>
      <c r="T37" s="281"/>
      <c r="U37" s="281"/>
      <c r="V37" s="281"/>
      <c r="W37" s="281"/>
      <c r="X37" s="281"/>
      <c r="Y37" s="281"/>
      <c r="Z37" s="281"/>
      <c r="AA37" s="281"/>
      <c r="AB37" s="281"/>
      <c r="AC37" s="281"/>
      <c r="AD37" s="281"/>
      <c r="AE37" s="281"/>
      <c r="AF37" s="281"/>
      <c r="AG37" s="281"/>
      <c r="AH37" s="281"/>
      <c r="AI37" s="281"/>
    </row>
    <row r="38" spans="1:35" s="38" customFormat="1" x14ac:dyDescent="0.2">
      <c r="A38" s="765" t="s">
        <v>897</v>
      </c>
      <c r="B38" s="802" t="s">
        <v>152</v>
      </c>
      <c r="C38" s="803">
        <v>6.9</v>
      </c>
      <c r="D38" s="803">
        <v>7.4</v>
      </c>
      <c r="E38" s="803">
        <v>9.3000000000000007</v>
      </c>
      <c r="F38" s="803">
        <v>8.6</v>
      </c>
      <c r="G38" s="803">
        <v>8.3000000000000007</v>
      </c>
      <c r="H38" s="803">
        <v>7.6</v>
      </c>
      <c r="I38" s="804" t="s">
        <v>167</v>
      </c>
      <c r="J38" s="805" t="s">
        <v>898</v>
      </c>
      <c r="K38" s="806"/>
      <c r="M38" s="37"/>
      <c r="N38" s="37"/>
      <c r="O38" s="37"/>
      <c r="P38" s="37"/>
      <c r="Q38" s="37"/>
      <c r="R38" s="37"/>
      <c r="S38" s="37"/>
      <c r="T38" s="285"/>
      <c r="U38" s="285"/>
      <c r="V38" s="285"/>
      <c r="W38" s="285"/>
      <c r="X38" s="285"/>
      <c r="Y38" s="285"/>
      <c r="Z38" s="285"/>
      <c r="AA38" s="285"/>
      <c r="AB38" s="285"/>
      <c r="AC38" s="285"/>
      <c r="AD38" s="285"/>
      <c r="AE38" s="285"/>
      <c r="AF38" s="285"/>
      <c r="AG38" s="285"/>
      <c r="AH38" s="285"/>
      <c r="AI38" s="285"/>
    </row>
    <row r="39" spans="1:35" s="38" customFormat="1" ht="15.75" thickBot="1" x14ac:dyDescent="0.3">
      <c r="A39" s="768" t="s">
        <v>175</v>
      </c>
      <c r="B39" s="807" t="s">
        <v>168</v>
      </c>
      <c r="C39" s="795">
        <v>11</v>
      </c>
      <c r="D39" s="795">
        <v>10.6</v>
      </c>
      <c r="E39" s="795">
        <v>10.5</v>
      </c>
      <c r="F39" s="795">
        <v>10.5</v>
      </c>
      <c r="G39" s="795">
        <v>10.199999999999999</v>
      </c>
      <c r="H39" s="795">
        <v>9.9</v>
      </c>
      <c r="I39" s="808" t="s">
        <v>167</v>
      </c>
      <c r="J39" s="809">
        <v>6</v>
      </c>
      <c r="K39" s="742"/>
      <c r="L39" s="738"/>
      <c r="M39" s="287"/>
      <c r="N39" s="287"/>
      <c r="O39" s="287"/>
      <c r="P39" s="287"/>
      <c r="Q39" s="287"/>
      <c r="R39" s="287"/>
      <c r="S39" s="287"/>
      <c r="T39" s="285"/>
      <c r="U39" s="285"/>
      <c r="V39" s="285"/>
      <c r="W39" s="285"/>
      <c r="X39" s="285"/>
      <c r="Y39" s="285"/>
      <c r="Z39" s="285"/>
      <c r="AA39" s="285"/>
      <c r="AB39" s="285"/>
      <c r="AC39" s="285"/>
      <c r="AD39" s="285"/>
      <c r="AE39" s="285"/>
      <c r="AF39" s="285"/>
      <c r="AG39" s="285"/>
      <c r="AH39" s="285"/>
      <c r="AI39" s="285"/>
    </row>
    <row r="40" spans="1:35" s="38" customFormat="1" ht="14.45" customHeight="1" x14ac:dyDescent="0.2">
      <c r="A40" s="765" t="s">
        <v>257</v>
      </c>
      <c r="B40" s="802" t="s">
        <v>152</v>
      </c>
      <c r="C40" s="756">
        <v>668</v>
      </c>
      <c r="D40" s="756">
        <v>651</v>
      </c>
      <c r="E40" s="756">
        <v>651</v>
      </c>
      <c r="F40" s="756">
        <v>668</v>
      </c>
      <c r="G40" s="756">
        <v>784</v>
      </c>
      <c r="H40" s="756">
        <v>835</v>
      </c>
      <c r="I40" s="810">
        <v>834</v>
      </c>
      <c r="J40" s="810">
        <v>706</v>
      </c>
      <c r="K40" s="42"/>
      <c r="L40" s="743"/>
      <c r="M40" s="284"/>
      <c r="N40" s="284"/>
      <c r="O40" s="284"/>
      <c r="P40" s="284"/>
      <c r="Q40" s="284"/>
      <c r="R40" s="284"/>
      <c r="S40" s="284"/>
      <c r="T40" s="285"/>
      <c r="U40" s="285"/>
      <c r="V40" s="285"/>
      <c r="W40" s="285"/>
      <c r="X40" s="285"/>
      <c r="Y40" s="285"/>
      <c r="Z40" s="285"/>
      <c r="AA40" s="285"/>
      <c r="AB40" s="285"/>
      <c r="AC40" s="285"/>
      <c r="AD40" s="285"/>
      <c r="AE40" s="285"/>
      <c r="AF40" s="285"/>
      <c r="AG40" s="285"/>
      <c r="AH40" s="285"/>
      <c r="AI40" s="285"/>
    </row>
    <row r="41" spans="1:35" s="38" customFormat="1" ht="14.45" customHeight="1" thickBot="1" x14ac:dyDescent="0.25">
      <c r="A41" s="768" t="s">
        <v>899</v>
      </c>
      <c r="B41" s="807" t="s">
        <v>168</v>
      </c>
      <c r="C41" s="760">
        <v>351</v>
      </c>
      <c r="D41" s="760">
        <v>384</v>
      </c>
      <c r="E41" s="760">
        <v>316</v>
      </c>
      <c r="F41" s="760">
        <v>319</v>
      </c>
      <c r="G41" s="760">
        <v>336</v>
      </c>
      <c r="H41" s="760">
        <v>334</v>
      </c>
      <c r="I41" s="760">
        <v>353</v>
      </c>
      <c r="J41" s="760">
        <v>353</v>
      </c>
      <c r="K41" s="291"/>
      <c r="L41" s="284"/>
      <c r="M41" s="284"/>
      <c r="N41" s="284"/>
      <c r="O41" s="284"/>
      <c r="P41" s="284"/>
      <c r="Q41" s="284"/>
      <c r="R41" s="284"/>
      <c r="S41" s="284"/>
      <c r="T41" s="285"/>
      <c r="U41" s="285"/>
      <c r="V41" s="285"/>
      <c r="W41" s="285"/>
      <c r="X41" s="285"/>
      <c r="Y41" s="285"/>
      <c r="Z41" s="285"/>
      <c r="AA41" s="285"/>
      <c r="AB41" s="285"/>
      <c r="AC41" s="285"/>
      <c r="AD41" s="285"/>
      <c r="AE41" s="285"/>
      <c r="AF41" s="285"/>
      <c r="AG41" s="285"/>
      <c r="AH41" s="285"/>
      <c r="AI41" s="285"/>
    </row>
    <row r="42" spans="1:35" s="25" customFormat="1" x14ac:dyDescent="0.2">
      <c r="A42" s="797" t="s">
        <v>171</v>
      </c>
      <c r="B42" s="778" t="s">
        <v>152</v>
      </c>
      <c r="C42" s="801">
        <v>3.1</v>
      </c>
      <c r="D42" s="801">
        <v>2.9</v>
      </c>
      <c r="E42" s="801">
        <v>3.4</v>
      </c>
      <c r="F42" s="801">
        <v>4</v>
      </c>
      <c r="G42" s="801">
        <v>3.6</v>
      </c>
      <c r="H42" s="801">
        <v>2.8</v>
      </c>
      <c r="I42" s="811" t="s">
        <v>167</v>
      </c>
      <c r="J42" s="811">
        <v>7.0119999999999996</v>
      </c>
      <c r="K42" s="31"/>
      <c r="L42" s="44"/>
      <c r="M42" s="31"/>
      <c r="N42" s="31"/>
      <c r="O42" s="31"/>
      <c r="P42" s="31"/>
      <c r="Q42" s="31"/>
      <c r="R42" s="31"/>
      <c r="S42" s="31"/>
      <c r="T42" s="281"/>
      <c r="U42" s="281"/>
      <c r="V42" s="281"/>
      <c r="W42" s="281"/>
      <c r="X42" s="281"/>
      <c r="Y42" s="281"/>
      <c r="Z42" s="281"/>
      <c r="AA42" s="281"/>
      <c r="AB42" s="281"/>
      <c r="AC42" s="281"/>
      <c r="AD42" s="281"/>
      <c r="AE42" s="281"/>
      <c r="AF42" s="281"/>
      <c r="AG42" s="281"/>
      <c r="AH42" s="281"/>
      <c r="AI42" s="281"/>
    </row>
    <row r="43" spans="1:35" s="25" customFormat="1" ht="14.25" thickBot="1" x14ac:dyDescent="0.25">
      <c r="A43" s="768" t="s">
        <v>172</v>
      </c>
      <c r="B43" s="783" t="s">
        <v>168</v>
      </c>
      <c r="C43" s="785">
        <v>10.1</v>
      </c>
      <c r="D43" s="785">
        <v>10.3</v>
      </c>
      <c r="E43" s="785">
        <v>10.4</v>
      </c>
      <c r="F43" s="785">
        <v>10.6</v>
      </c>
      <c r="G43" s="785">
        <v>10.8</v>
      </c>
      <c r="H43" s="785">
        <v>9.1999999999999993</v>
      </c>
      <c r="I43" s="788" t="s">
        <v>167</v>
      </c>
      <c r="J43" s="788">
        <v>10.6</v>
      </c>
      <c r="K43" s="31"/>
      <c r="L43" s="31"/>
      <c r="M43" s="31"/>
      <c r="N43" s="31"/>
      <c r="O43" s="31"/>
      <c r="P43" s="31"/>
      <c r="Q43" s="31"/>
      <c r="R43" s="31"/>
      <c r="S43" s="31"/>
      <c r="T43" s="281"/>
      <c r="U43" s="281"/>
      <c r="V43" s="281"/>
      <c r="W43" s="281"/>
      <c r="X43" s="281"/>
      <c r="Y43" s="281"/>
      <c r="Z43" s="281"/>
      <c r="AA43" s="281"/>
      <c r="AB43" s="281"/>
      <c r="AC43" s="281"/>
      <c r="AD43" s="281"/>
      <c r="AE43" s="281"/>
      <c r="AF43" s="281"/>
      <c r="AG43" s="281"/>
      <c r="AH43" s="281"/>
      <c r="AI43" s="281"/>
    </row>
    <row r="44" spans="1:35" s="17" customFormat="1" ht="14.25" thickBot="1" x14ac:dyDescent="0.25">
      <c r="A44" s="895" t="s">
        <v>274</v>
      </c>
      <c r="B44" s="895"/>
      <c r="C44" s="895"/>
      <c r="D44" s="895"/>
      <c r="E44" s="895"/>
      <c r="F44" s="895"/>
      <c r="G44" s="895"/>
      <c r="H44" s="895"/>
      <c r="I44" s="895"/>
      <c r="J44" s="895"/>
      <c r="K44" s="751"/>
      <c r="L44" s="10"/>
      <c r="M44" s="10"/>
      <c r="N44" s="10"/>
      <c r="O44" s="276"/>
      <c r="P44" s="276"/>
      <c r="Q44" s="276"/>
      <c r="R44" s="276"/>
      <c r="S44" s="276"/>
      <c r="T44" s="277"/>
      <c r="U44" s="277"/>
      <c r="V44" s="277"/>
      <c r="W44" s="277"/>
      <c r="X44" s="277"/>
      <c r="Y44" s="277"/>
      <c r="Z44" s="277"/>
      <c r="AA44" s="277"/>
      <c r="AB44" s="277"/>
      <c r="AC44" s="277"/>
      <c r="AD44" s="277"/>
      <c r="AE44" s="277"/>
      <c r="AF44" s="277"/>
      <c r="AG44" s="277"/>
      <c r="AH44" s="277"/>
      <c r="AI44" s="277"/>
    </row>
    <row r="45" spans="1:35" ht="14.25" thickBot="1" x14ac:dyDescent="0.25">
      <c r="A45" s="752"/>
      <c r="B45" s="752"/>
      <c r="C45" s="753" t="s">
        <v>9</v>
      </c>
      <c r="D45" s="753" t="s">
        <v>4</v>
      </c>
      <c r="E45" s="753" t="s">
        <v>7</v>
      </c>
      <c r="F45" s="753" t="s">
        <v>12</v>
      </c>
      <c r="G45" s="753" t="s">
        <v>5</v>
      </c>
      <c r="H45" s="753" t="s">
        <v>78</v>
      </c>
      <c r="I45" s="753" t="s">
        <v>156</v>
      </c>
      <c r="J45" s="753" t="s">
        <v>339</v>
      </c>
      <c r="K45" s="4"/>
      <c r="L45" s="4"/>
      <c r="M45" s="4"/>
      <c r="N45" s="4"/>
      <c r="O45" s="4"/>
      <c r="P45" s="4"/>
      <c r="Q45" s="4"/>
      <c r="R45" s="4"/>
      <c r="S45" s="4"/>
    </row>
    <row r="46" spans="1:35" ht="15" x14ac:dyDescent="0.25">
      <c r="A46" s="754" t="s">
        <v>900</v>
      </c>
      <c r="B46" s="812" t="s">
        <v>152</v>
      </c>
      <c r="C46" s="779">
        <v>37.799999999999997</v>
      </c>
      <c r="D46" s="779">
        <v>37.9</v>
      </c>
      <c r="E46" s="779">
        <v>36.4</v>
      </c>
      <c r="F46" s="779">
        <v>35.5</v>
      </c>
      <c r="G46" s="779">
        <v>34.1</v>
      </c>
      <c r="H46" s="813">
        <v>30.1</v>
      </c>
      <c r="I46" s="814" t="s">
        <v>167</v>
      </c>
      <c r="J46" s="813">
        <v>16.5</v>
      </c>
      <c r="K46" s="37"/>
      <c r="L46" s="738"/>
      <c r="M46" s="288"/>
      <c r="N46" s="288"/>
      <c r="O46" s="288"/>
      <c r="P46" s="288"/>
      <c r="Q46" s="288"/>
      <c r="R46" s="288"/>
      <c r="S46" s="288"/>
    </row>
    <row r="47" spans="1:35" ht="14.25" thickBot="1" x14ac:dyDescent="0.25">
      <c r="A47" s="758" t="s">
        <v>282</v>
      </c>
      <c r="B47" s="815" t="s">
        <v>153</v>
      </c>
      <c r="C47" s="788">
        <v>18.100000000000001</v>
      </c>
      <c r="D47" s="788">
        <v>17.899999999999999</v>
      </c>
      <c r="E47" s="788">
        <v>17.5</v>
      </c>
      <c r="F47" s="788">
        <v>17.100000000000001</v>
      </c>
      <c r="G47" s="788">
        <v>17.100000000000001</v>
      </c>
      <c r="H47" s="788">
        <v>17.8</v>
      </c>
      <c r="I47" s="816" t="s">
        <v>167</v>
      </c>
      <c r="J47" s="788">
        <v>16.5</v>
      </c>
      <c r="K47" s="31"/>
      <c r="L47" s="19"/>
      <c r="M47" s="19"/>
      <c r="N47" s="19"/>
      <c r="O47" s="19"/>
      <c r="P47" s="19"/>
      <c r="Q47" s="19"/>
      <c r="R47" s="19"/>
      <c r="S47" s="19"/>
    </row>
    <row r="48" spans="1:35" x14ac:dyDescent="0.2">
      <c r="A48" s="754" t="s">
        <v>337</v>
      </c>
      <c r="B48" s="812" t="s">
        <v>152</v>
      </c>
      <c r="C48" s="779">
        <v>29.8</v>
      </c>
      <c r="D48" s="779">
        <v>29.6</v>
      </c>
      <c r="E48" s="779">
        <v>28.5</v>
      </c>
      <c r="F48" s="779">
        <v>28.1</v>
      </c>
      <c r="G48" s="779">
        <v>28.7</v>
      </c>
      <c r="H48" s="813">
        <v>30.6</v>
      </c>
      <c r="I48" s="817" t="s">
        <v>167</v>
      </c>
      <c r="J48" s="813">
        <v>27.887999999999998</v>
      </c>
      <c r="K48" s="37"/>
      <c r="L48" s="288"/>
      <c r="M48" s="288"/>
      <c r="N48" s="288"/>
      <c r="O48" s="288"/>
      <c r="P48" s="288"/>
      <c r="Q48" s="288"/>
      <c r="R48" s="288"/>
      <c r="S48" s="288"/>
    </row>
    <row r="49" spans="1:35" ht="14.25" thickBot="1" x14ac:dyDescent="0.25">
      <c r="A49" s="758" t="s">
        <v>338</v>
      </c>
      <c r="B49" s="815" t="s">
        <v>153</v>
      </c>
      <c r="C49" s="788">
        <v>24.1</v>
      </c>
      <c r="D49" s="788">
        <v>23.9</v>
      </c>
      <c r="E49" s="788">
        <v>23.6</v>
      </c>
      <c r="F49" s="788">
        <v>23.5</v>
      </c>
      <c r="G49" s="788">
        <v>23.5</v>
      </c>
      <c r="H49" s="788" t="s">
        <v>167</v>
      </c>
      <c r="I49" s="816" t="s">
        <v>167</v>
      </c>
      <c r="J49" s="788">
        <v>23.4</v>
      </c>
      <c r="K49" s="31"/>
      <c r="L49" s="19"/>
      <c r="M49" s="19"/>
      <c r="N49" s="19"/>
      <c r="O49" s="19"/>
      <c r="P49" s="19"/>
      <c r="Q49" s="19"/>
      <c r="R49" s="19"/>
      <c r="S49" s="19"/>
    </row>
    <row r="50" spans="1:35" ht="28.5" customHeight="1" x14ac:dyDescent="0.2">
      <c r="A50" s="754" t="s">
        <v>281</v>
      </c>
      <c r="B50" s="812" t="s">
        <v>152</v>
      </c>
      <c r="C50" s="818">
        <v>1.5</v>
      </c>
      <c r="D50" s="818">
        <v>1.6</v>
      </c>
      <c r="E50" s="818">
        <v>1.5</v>
      </c>
      <c r="F50" s="818">
        <v>1.2</v>
      </c>
      <c r="G50" s="818">
        <v>1.4</v>
      </c>
      <c r="H50" s="817">
        <v>1.6</v>
      </c>
      <c r="I50" s="817" t="s">
        <v>167</v>
      </c>
      <c r="J50" s="817">
        <v>4.2</v>
      </c>
      <c r="K50" s="288"/>
      <c r="L50" s="288"/>
      <c r="M50" s="288"/>
      <c r="N50" s="288"/>
      <c r="O50" s="288"/>
      <c r="P50" s="288"/>
      <c r="Q50" s="288"/>
      <c r="R50" s="288"/>
      <c r="S50" s="288"/>
    </row>
    <row r="51" spans="1:35" ht="14.25" thickBot="1" x14ac:dyDescent="0.25">
      <c r="A51" s="758" t="s">
        <v>282</v>
      </c>
      <c r="B51" s="815" t="s">
        <v>153</v>
      </c>
      <c r="C51" s="750">
        <v>9.8000000000000007</v>
      </c>
      <c r="D51" s="750">
        <v>9.6999999999999993</v>
      </c>
      <c r="E51" s="750">
        <v>9.6</v>
      </c>
      <c r="F51" s="750">
        <v>9.3000000000000007</v>
      </c>
      <c r="G51" s="750">
        <v>9.1</v>
      </c>
      <c r="H51" s="816">
        <v>9.6</v>
      </c>
      <c r="I51" s="816" t="s">
        <v>167</v>
      </c>
      <c r="J51" s="816">
        <v>6.6555555555555577</v>
      </c>
      <c r="K51" s="19"/>
      <c r="L51" s="19"/>
      <c r="M51" s="19"/>
      <c r="N51" s="19"/>
      <c r="O51" s="19"/>
      <c r="P51" s="19"/>
      <c r="Q51" s="19"/>
      <c r="R51" s="19"/>
      <c r="S51" s="19"/>
    </row>
    <row r="52" spans="1:35" s="17" customFormat="1" ht="14.25" thickBot="1" x14ac:dyDescent="0.25">
      <c r="A52" s="895" t="s">
        <v>259</v>
      </c>
      <c r="B52" s="895"/>
      <c r="C52" s="895"/>
      <c r="D52" s="895"/>
      <c r="E52" s="895"/>
      <c r="F52" s="895"/>
      <c r="G52" s="895"/>
      <c r="H52" s="895"/>
      <c r="I52" s="895"/>
      <c r="J52" s="895"/>
      <c r="K52" s="751"/>
      <c r="L52" s="10"/>
      <c r="M52" s="10"/>
      <c r="N52" s="10"/>
      <c r="O52" s="276"/>
      <c r="P52" s="276"/>
      <c r="Q52" s="276"/>
      <c r="R52" s="276"/>
      <c r="S52" s="276"/>
      <c r="T52" s="277"/>
      <c r="U52" s="277"/>
      <c r="V52" s="277"/>
      <c r="W52" s="277"/>
      <c r="X52" s="277"/>
      <c r="Y52" s="277"/>
      <c r="Z52" s="277"/>
      <c r="AA52" s="277"/>
      <c r="AB52" s="277"/>
      <c r="AC52" s="277"/>
      <c r="AD52" s="277"/>
      <c r="AE52" s="277"/>
      <c r="AF52" s="277"/>
      <c r="AG52" s="277"/>
      <c r="AH52" s="277"/>
      <c r="AI52" s="277"/>
    </row>
    <row r="53" spans="1:35" ht="14.25" thickBot="1" x14ac:dyDescent="0.25">
      <c r="A53" s="752"/>
      <c r="B53" s="752"/>
      <c r="C53" s="753" t="s">
        <v>9</v>
      </c>
      <c r="D53" s="753" t="s">
        <v>4</v>
      </c>
      <c r="E53" s="753" t="s">
        <v>7</v>
      </c>
      <c r="F53" s="753" t="s">
        <v>12</v>
      </c>
      <c r="G53" s="753" t="s">
        <v>5</v>
      </c>
      <c r="H53" s="753" t="s">
        <v>78</v>
      </c>
      <c r="I53" s="753" t="s">
        <v>156</v>
      </c>
      <c r="J53" s="753" t="s">
        <v>339</v>
      </c>
      <c r="K53" s="4"/>
      <c r="L53" s="4"/>
      <c r="M53" s="4"/>
      <c r="N53" s="4"/>
      <c r="O53" s="4"/>
      <c r="P53" s="4"/>
      <c r="Q53" s="4"/>
      <c r="R53" s="4"/>
      <c r="S53" s="4"/>
    </row>
    <row r="54" spans="1:35" s="25" customFormat="1" x14ac:dyDescent="0.2">
      <c r="A54" s="765" t="s">
        <v>262</v>
      </c>
      <c r="B54" s="778" t="s">
        <v>152</v>
      </c>
      <c r="C54" s="779">
        <v>76.7</v>
      </c>
      <c r="D54" s="779">
        <v>77.3</v>
      </c>
      <c r="E54" s="779">
        <v>77.3</v>
      </c>
      <c r="F54" s="779">
        <v>77.400000000000006</v>
      </c>
      <c r="G54" s="779">
        <v>77.8</v>
      </c>
      <c r="H54" s="790">
        <v>76.900000000000006</v>
      </c>
      <c r="I54" s="813" t="s">
        <v>167</v>
      </c>
      <c r="J54" s="790">
        <v>80.553999999999974</v>
      </c>
      <c r="K54" s="283"/>
      <c r="L54" s="744"/>
      <c r="M54" s="283"/>
      <c r="N54" s="283"/>
      <c r="O54" s="283"/>
      <c r="P54" s="283"/>
      <c r="Q54" s="283"/>
      <c r="R54" s="283"/>
      <c r="S54" s="283"/>
      <c r="T54" s="281"/>
      <c r="U54" s="281"/>
      <c r="V54" s="281"/>
      <c r="W54" s="281"/>
      <c r="X54" s="281"/>
      <c r="Y54" s="281"/>
      <c r="Z54" s="281"/>
      <c r="AA54" s="281"/>
      <c r="AB54" s="281"/>
      <c r="AC54" s="281"/>
      <c r="AD54" s="281"/>
      <c r="AE54" s="281"/>
      <c r="AF54" s="281"/>
      <c r="AG54" s="281"/>
      <c r="AH54" s="281"/>
      <c r="AI54" s="281"/>
    </row>
    <row r="55" spans="1:35" s="25" customFormat="1" ht="14.25" thickBot="1" x14ac:dyDescent="0.25">
      <c r="A55" s="768" t="s">
        <v>263</v>
      </c>
      <c r="B55" s="783" t="s">
        <v>153</v>
      </c>
      <c r="C55" s="784">
        <v>80.5</v>
      </c>
      <c r="D55" s="784">
        <v>80.900000000000006</v>
      </c>
      <c r="E55" s="784">
        <v>80.900000000000006</v>
      </c>
      <c r="F55" s="784">
        <v>81</v>
      </c>
      <c r="G55" s="784">
        <v>81.3</v>
      </c>
      <c r="H55" s="788" t="s">
        <v>167</v>
      </c>
      <c r="I55" s="788" t="s">
        <v>167</v>
      </c>
      <c r="J55" s="788">
        <v>82.920000000000044</v>
      </c>
      <c r="K55" s="31"/>
      <c r="L55" s="31"/>
      <c r="M55" s="31"/>
      <c r="N55" s="31"/>
      <c r="O55" s="31"/>
      <c r="P55" s="31"/>
      <c r="Q55" s="31"/>
      <c r="R55" s="31"/>
      <c r="S55" s="31"/>
      <c r="T55" s="281"/>
      <c r="U55" s="281"/>
      <c r="V55" s="281"/>
      <c r="W55" s="281"/>
      <c r="X55" s="281"/>
      <c r="Y55" s="281"/>
      <c r="Z55" s="281"/>
      <c r="AA55" s="281"/>
      <c r="AB55" s="281"/>
      <c r="AC55" s="281"/>
      <c r="AD55" s="281"/>
      <c r="AE55" s="281"/>
      <c r="AF55" s="281"/>
      <c r="AG55" s="281"/>
      <c r="AH55" s="281"/>
      <c r="AI55" s="281"/>
    </row>
    <row r="56" spans="1:35" s="25" customFormat="1" x14ac:dyDescent="0.2">
      <c r="A56" s="765" t="s">
        <v>264</v>
      </c>
      <c r="B56" s="778" t="s">
        <v>152</v>
      </c>
      <c r="C56" s="779">
        <v>176.93</v>
      </c>
      <c r="D56" s="779">
        <v>168.31</v>
      </c>
      <c r="E56" s="779">
        <v>173.71</v>
      </c>
      <c r="F56" s="779">
        <v>165.32</v>
      </c>
      <c r="G56" s="779" t="s">
        <v>167</v>
      </c>
      <c r="H56" s="813" t="s">
        <v>167</v>
      </c>
      <c r="I56" s="813" t="s">
        <v>167</v>
      </c>
      <c r="J56" s="813">
        <v>119.62314285714277</v>
      </c>
      <c r="K56" s="37"/>
      <c r="L56" s="744"/>
      <c r="M56" s="283"/>
      <c r="N56" s="283"/>
      <c r="O56" s="283"/>
      <c r="P56" s="283"/>
      <c r="Q56" s="283"/>
      <c r="R56" s="283"/>
      <c r="S56" s="283"/>
      <c r="T56" s="281"/>
      <c r="U56" s="281"/>
      <c r="V56" s="281"/>
      <c r="W56" s="281"/>
      <c r="X56" s="281"/>
      <c r="Y56" s="281"/>
      <c r="Z56" s="281"/>
      <c r="AA56" s="281"/>
      <c r="AB56" s="281"/>
      <c r="AC56" s="281"/>
      <c r="AD56" s="281"/>
      <c r="AE56" s="281"/>
      <c r="AF56" s="281"/>
      <c r="AG56" s="281"/>
      <c r="AH56" s="281"/>
      <c r="AI56" s="281"/>
    </row>
    <row r="57" spans="1:35" s="25" customFormat="1" ht="14.25" thickBot="1" x14ac:dyDescent="0.25">
      <c r="A57" s="768" t="s">
        <v>265</v>
      </c>
      <c r="B57" s="783" t="s">
        <v>153</v>
      </c>
      <c r="C57" s="788">
        <v>95.85</v>
      </c>
      <c r="D57" s="788">
        <v>93.16</v>
      </c>
      <c r="E57" s="788" t="s">
        <v>167</v>
      </c>
      <c r="F57" s="788" t="s">
        <v>167</v>
      </c>
      <c r="G57" s="788" t="s">
        <v>167</v>
      </c>
      <c r="H57" s="788" t="s">
        <v>167</v>
      </c>
      <c r="I57" s="788" t="s">
        <v>167</v>
      </c>
      <c r="J57" s="788">
        <v>64.515999999999906</v>
      </c>
      <c r="K57" s="31"/>
      <c r="L57" s="31"/>
      <c r="M57" s="31"/>
      <c r="N57" s="31"/>
      <c r="O57" s="31"/>
      <c r="P57" s="31"/>
      <c r="Q57" s="31"/>
      <c r="R57" s="31"/>
      <c r="S57" s="31"/>
      <c r="T57" s="281"/>
      <c r="U57" s="281"/>
      <c r="V57" s="281"/>
      <c r="W57" s="281"/>
      <c r="X57" s="281"/>
      <c r="Y57" s="281"/>
      <c r="Z57" s="281"/>
      <c r="AA57" s="281"/>
      <c r="AB57" s="281"/>
      <c r="AC57" s="281"/>
      <c r="AD57" s="281"/>
      <c r="AE57" s="281"/>
      <c r="AF57" s="281"/>
      <c r="AG57" s="281"/>
      <c r="AH57" s="281"/>
      <c r="AI57" s="281"/>
    </row>
    <row r="58" spans="1:35" s="25" customFormat="1" x14ac:dyDescent="0.2">
      <c r="A58" s="765" t="s">
        <v>266</v>
      </c>
      <c r="B58" s="778" t="s">
        <v>152</v>
      </c>
      <c r="C58" s="779">
        <v>258.24</v>
      </c>
      <c r="D58" s="779">
        <v>243.82</v>
      </c>
      <c r="E58" s="779">
        <v>238.71</v>
      </c>
      <c r="F58" s="779">
        <v>241.27</v>
      </c>
      <c r="G58" s="779" t="s">
        <v>167</v>
      </c>
      <c r="H58" s="813" t="s">
        <v>167</v>
      </c>
      <c r="I58" s="813" t="s">
        <v>167</v>
      </c>
      <c r="J58" s="813">
        <v>173.74257142857138</v>
      </c>
      <c r="K58" s="37"/>
      <c r="L58" s="744"/>
      <c r="M58" s="283"/>
      <c r="N58" s="283"/>
      <c r="O58" s="283"/>
      <c r="P58" s="283"/>
      <c r="Q58" s="283"/>
      <c r="R58" s="283"/>
      <c r="S58" s="283"/>
      <c r="T58" s="281"/>
      <c r="U58" s="281"/>
      <c r="V58" s="281"/>
      <c r="W58" s="281"/>
      <c r="X58" s="281"/>
      <c r="Y58" s="281"/>
      <c r="Z58" s="281"/>
      <c r="AA58" s="281"/>
      <c r="AB58" s="281"/>
      <c r="AC58" s="281"/>
      <c r="AD58" s="281"/>
      <c r="AE58" s="281"/>
      <c r="AF58" s="281"/>
      <c r="AG58" s="281"/>
      <c r="AH58" s="281"/>
      <c r="AI58" s="281"/>
    </row>
    <row r="59" spans="1:35" s="25" customFormat="1" ht="14.25" thickBot="1" x14ac:dyDescent="0.25">
      <c r="A59" s="768" t="s">
        <v>265</v>
      </c>
      <c r="B59" s="783" t="s">
        <v>153</v>
      </c>
      <c r="C59" s="784">
        <v>166.28</v>
      </c>
      <c r="D59" s="788">
        <v>162.47999999999999</v>
      </c>
      <c r="E59" s="788" t="s">
        <v>167</v>
      </c>
      <c r="F59" s="788" t="s">
        <v>167</v>
      </c>
      <c r="G59" s="788" t="s">
        <v>167</v>
      </c>
      <c r="H59" s="788" t="s">
        <v>167</v>
      </c>
      <c r="I59" s="788" t="s">
        <v>167</v>
      </c>
      <c r="J59" s="788">
        <v>119.13599999999994</v>
      </c>
      <c r="K59" s="31"/>
      <c r="L59" s="31"/>
      <c r="M59" s="31"/>
      <c r="N59" s="31"/>
      <c r="O59" s="31"/>
      <c r="P59" s="31"/>
      <c r="Q59" s="31"/>
      <c r="R59" s="31"/>
      <c r="S59" s="31"/>
      <c r="T59" s="281"/>
      <c r="U59" s="281"/>
      <c r="V59" s="281"/>
      <c r="W59" s="281"/>
      <c r="X59" s="281"/>
      <c r="Y59" s="281"/>
      <c r="Z59" s="281"/>
      <c r="AA59" s="281"/>
      <c r="AB59" s="281"/>
      <c r="AC59" s="281"/>
      <c r="AD59" s="281"/>
      <c r="AE59" s="281"/>
      <c r="AF59" s="281"/>
      <c r="AG59" s="281"/>
      <c r="AH59" s="281"/>
      <c r="AI59" s="281"/>
    </row>
    <row r="60" spans="1:35" s="38" customFormat="1" x14ac:dyDescent="0.2">
      <c r="A60" s="765" t="s">
        <v>336</v>
      </c>
      <c r="B60" s="802" t="s">
        <v>152</v>
      </c>
      <c r="C60" s="803">
        <v>14.799999999999997</v>
      </c>
      <c r="D60" s="803">
        <v>14.899999999999999</v>
      </c>
      <c r="E60" s="803">
        <v>15.600000000000001</v>
      </c>
      <c r="F60" s="803" t="s">
        <v>167</v>
      </c>
      <c r="G60" s="803" t="s">
        <v>167</v>
      </c>
      <c r="H60" s="790" t="s">
        <v>167</v>
      </c>
      <c r="I60" s="790" t="s">
        <v>167</v>
      </c>
      <c r="J60" s="790">
        <v>9.5973333333333279</v>
      </c>
      <c r="K60" s="283"/>
      <c r="L60" s="744"/>
      <c r="M60" s="283"/>
      <c r="N60" s="283"/>
      <c r="O60" s="283"/>
      <c r="P60" s="283"/>
      <c r="Q60" s="283"/>
      <c r="R60" s="283"/>
      <c r="S60" s="283"/>
      <c r="T60" s="285"/>
      <c r="U60" s="285"/>
      <c r="V60" s="285"/>
      <c r="W60" s="285"/>
      <c r="X60" s="285"/>
      <c r="Y60" s="285"/>
      <c r="Z60" s="285"/>
      <c r="AA60" s="285"/>
      <c r="AB60" s="285"/>
      <c r="AC60" s="285"/>
      <c r="AD60" s="285"/>
      <c r="AE60" s="285"/>
      <c r="AF60" s="285"/>
      <c r="AG60" s="285"/>
      <c r="AH60" s="285"/>
      <c r="AI60" s="285"/>
    </row>
    <row r="61" spans="1:35" s="38" customFormat="1" ht="27.75" thickBot="1" x14ac:dyDescent="0.25">
      <c r="A61" s="768" t="s">
        <v>382</v>
      </c>
      <c r="B61" s="807" t="s">
        <v>153</v>
      </c>
      <c r="C61" s="796">
        <v>6.0428571428571427</v>
      </c>
      <c r="D61" s="796">
        <v>6.2928571428571436</v>
      </c>
      <c r="E61" s="796">
        <v>6.9249999999999998</v>
      </c>
      <c r="F61" s="796" t="s">
        <v>167</v>
      </c>
      <c r="G61" s="796" t="s">
        <v>167</v>
      </c>
      <c r="H61" s="796" t="s">
        <v>167</v>
      </c>
      <c r="I61" s="796" t="s">
        <v>167</v>
      </c>
      <c r="J61" s="796">
        <v>4.3</v>
      </c>
      <c r="K61" s="37"/>
      <c r="L61" s="37"/>
      <c r="M61" s="37"/>
      <c r="N61" s="37"/>
      <c r="O61" s="37"/>
      <c r="P61" s="37"/>
      <c r="Q61" s="37"/>
      <c r="R61" s="37"/>
      <c r="S61" s="37"/>
      <c r="T61" s="285"/>
      <c r="U61" s="285"/>
      <c r="V61" s="285"/>
      <c r="W61" s="285"/>
      <c r="X61" s="285"/>
      <c r="Y61" s="285"/>
      <c r="Z61" s="285"/>
      <c r="AA61" s="285"/>
      <c r="AB61" s="285"/>
      <c r="AC61" s="285"/>
      <c r="AD61" s="285"/>
      <c r="AE61" s="285"/>
      <c r="AF61" s="285"/>
      <c r="AG61" s="285"/>
      <c r="AH61" s="285"/>
      <c r="AI61" s="285"/>
    </row>
    <row r="62" spans="1:35" s="17" customFormat="1" ht="14.25" thickBot="1" x14ac:dyDescent="0.25">
      <c r="A62" s="895" t="s">
        <v>956</v>
      </c>
      <c r="B62" s="895"/>
      <c r="C62" s="895"/>
      <c r="D62" s="895"/>
      <c r="E62" s="895"/>
      <c r="F62" s="895"/>
      <c r="G62" s="895"/>
      <c r="H62" s="895"/>
      <c r="I62" s="895"/>
      <c r="J62" s="895"/>
      <c r="K62" s="751"/>
      <c r="L62" s="10"/>
      <c r="M62" s="10"/>
      <c r="N62" s="10"/>
      <c r="O62" s="276"/>
      <c r="P62" s="276"/>
      <c r="Q62" s="276"/>
      <c r="R62" s="276"/>
      <c r="S62" s="276"/>
      <c r="T62" s="277"/>
      <c r="U62" s="277"/>
      <c r="V62" s="277"/>
      <c r="W62" s="277"/>
      <c r="X62" s="277"/>
      <c r="Y62" s="277"/>
      <c r="Z62" s="277"/>
      <c r="AA62" s="277"/>
      <c r="AB62" s="277"/>
      <c r="AC62" s="277"/>
      <c r="AD62" s="277"/>
      <c r="AE62" s="277"/>
      <c r="AF62" s="277"/>
      <c r="AG62" s="277"/>
      <c r="AH62" s="277"/>
      <c r="AI62" s="277"/>
    </row>
    <row r="63" spans="1:35" ht="14.25" thickBot="1" x14ac:dyDescent="0.25">
      <c r="A63" s="752"/>
      <c r="B63" s="752"/>
      <c r="C63" s="753" t="s">
        <v>9</v>
      </c>
      <c r="D63" s="753" t="s">
        <v>4</v>
      </c>
      <c r="E63" s="753" t="s">
        <v>7</v>
      </c>
      <c r="F63" s="753" t="s">
        <v>12</v>
      </c>
      <c r="G63" s="753" t="s">
        <v>5</v>
      </c>
      <c r="H63" s="753" t="s">
        <v>78</v>
      </c>
      <c r="I63" s="753" t="s">
        <v>156</v>
      </c>
      <c r="J63" s="753" t="s">
        <v>339</v>
      </c>
      <c r="K63" s="4"/>
      <c r="L63" s="4"/>
      <c r="M63" s="4"/>
      <c r="N63" s="4"/>
      <c r="O63" s="4"/>
      <c r="P63" s="4"/>
      <c r="Q63" s="4"/>
      <c r="R63" s="4"/>
      <c r="S63" s="4"/>
    </row>
    <row r="64" spans="1:35" s="25" customFormat="1" ht="15" x14ac:dyDescent="0.25">
      <c r="A64" s="765" t="s">
        <v>287</v>
      </c>
      <c r="B64" s="778" t="s">
        <v>152</v>
      </c>
      <c r="C64" s="779">
        <v>19</v>
      </c>
      <c r="D64" s="779">
        <v>14.7</v>
      </c>
      <c r="E64" s="779">
        <v>17.5</v>
      </c>
      <c r="F64" s="779">
        <v>16.899999999999999</v>
      </c>
      <c r="G64" s="779">
        <v>13.8</v>
      </c>
      <c r="H64" s="790" t="s">
        <v>167</v>
      </c>
      <c r="I64" s="790" t="s">
        <v>167</v>
      </c>
      <c r="J64" s="790">
        <v>8.6</v>
      </c>
      <c r="K64" s="283"/>
      <c r="L64" s="738"/>
      <c r="M64" s="283"/>
      <c r="N64" s="283"/>
      <c r="O64" s="283"/>
      <c r="P64" s="283"/>
      <c r="Q64" s="283"/>
      <c r="R64" s="283"/>
      <c r="S64" s="283"/>
      <c r="T64" s="281"/>
      <c r="U64" s="281"/>
      <c r="V64" s="281"/>
      <c r="W64" s="281"/>
      <c r="X64" s="281"/>
      <c r="Y64" s="281"/>
      <c r="Z64" s="281"/>
      <c r="AA64" s="281"/>
      <c r="AB64" s="281"/>
      <c r="AC64" s="281"/>
      <c r="AD64" s="281"/>
      <c r="AE64" s="281"/>
      <c r="AF64" s="281"/>
      <c r="AG64" s="281"/>
      <c r="AH64" s="281"/>
      <c r="AI64" s="281"/>
    </row>
    <row r="65" spans="1:35" s="25" customFormat="1" ht="14.25" thickBot="1" x14ac:dyDescent="0.25">
      <c r="A65" s="768" t="s">
        <v>288</v>
      </c>
      <c r="B65" s="783" t="s">
        <v>153</v>
      </c>
      <c r="C65" s="784">
        <v>15.8</v>
      </c>
      <c r="D65" s="784">
        <v>14.6</v>
      </c>
      <c r="E65" s="784">
        <v>14.9</v>
      </c>
      <c r="F65" s="784">
        <v>14.5</v>
      </c>
      <c r="G65" s="784">
        <v>12.6</v>
      </c>
      <c r="H65" s="788" t="s">
        <v>167</v>
      </c>
      <c r="I65" s="788" t="s">
        <v>167</v>
      </c>
      <c r="J65" s="788">
        <v>8.6</v>
      </c>
      <c r="K65" s="31"/>
      <c r="L65" s="31"/>
      <c r="M65" s="31"/>
      <c r="N65" s="31"/>
      <c r="O65" s="31"/>
      <c r="P65" s="31"/>
      <c r="Q65" s="31"/>
      <c r="R65" s="31"/>
      <c r="S65" s="31"/>
      <c r="T65" s="281"/>
      <c r="U65" s="281"/>
      <c r="V65" s="281"/>
      <c r="W65" s="281"/>
      <c r="X65" s="281"/>
      <c r="Y65" s="281"/>
      <c r="Z65" s="281"/>
      <c r="AA65" s="281"/>
      <c r="AB65" s="281"/>
      <c r="AC65" s="281"/>
      <c r="AD65" s="281"/>
      <c r="AE65" s="281"/>
      <c r="AF65" s="281"/>
      <c r="AG65" s="281"/>
      <c r="AH65" s="281"/>
      <c r="AI65" s="281"/>
    </row>
    <row r="66" spans="1:35" s="38" customFormat="1" x14ac:dyDescent="0.2">
      <c r="A66" s="765" t="s">
        <v>295</v>
      </c>
      <c r="B66" s="802" t="s">
        <v>152</v>
      </c>
      <c r="C66" s="803">
        <v>-46.468205526578629</v>
      </c>
      <c r="D66" s="803">
        <v>-45.964458380121734</v>
      </c>
      <c r="E66" s="803">
        <v>-44.058987540024845</v>
      </c>
      <c r="F66" s="803">
        <v>-42.722438425853646</v>
      </c>
      <c r="G66" s="803">
        <v>-47.253936964676569</v>
      </c>
      <c r="H66" s="790" t="s">
        <v>167</v>
      </c>
      <c r="I66" s="790" t="s">
        <v>167</v>
      </c>
      <c r="J66" s="819">
        <v>-55</v>
      </c>
      <c r="K66" s="745"/>
      <c r="L66" s="744"/>
      <c r="M66" s="283"/>
      <c r="N66" s="283"/>
      <c r="O66" s="283"/>
      <c r="P66" s="283"/>
      <c r="Q66" s="283"/>
      <c r="R66" s="283"/>
      <c r="S66" s="283"/>
      <c r="T66" s="285"/>
      <c r="U66" s="285"/>
      <c r="V66" s="285"/>
      <c r="W66" s="285"/>
      <c r="X66" s="285"/>
      <c r="Y66" s="285"/>
      <c r="Z66" s="285"/>
      <c r="AA66" s="285"/>
      <c r="AB66" s="285"/>
      <c r="AC66" s="285"/>
      <c r="AD66" s="285"/>
      <c r="AE66" s="285"/>
      <c r="AF66" s="285"/>
      <c r="AG66" s="285"/>
      <c r="AH66" s="285"/>
      <c r="AI66" s="285"/>
    </row>
    <row r="67" spans="1:35" s="38" customFormat="1" ht="15.75" thickBot="1" x14ac:dyDescent="0.3">
      <c r="A67" s="768" t="s">
        <v>383</v>
      </c>
      <c r="B67" s="807" t="s">
        <v>153</v>
      </c>
      <c r="C67" s="796">
        <v>-24.381777698353858</v>
      </c>
      <c r="D67" s="796">
        <v>-24.298851483306407</v>
      </c>
      <c r="E67" s="796">
        <v>-22.874634359253847</v>
      </c>
      <c r="F67" s="796">
        <v>-24.889954723874226</v>
      </c>
      <c r="G67" s="796">
        <v>-27.871542017253404</v>
      </c>
      <c r="H67" s="796" t="s">
        <v>167</v>
      </c>
      <c r="I67" s="796" t="s">
        <v>167</v>
      </c>
      <c r="J67" s="820">
        <v>-55</v>
      </c>
      <c r="K67" s="745"/>
      <c r="L67" s="738"/>
      <c r="M67" s="37"/>
      <c r="N67" s="37"/>
      <c r="O67" s="37"/>
      <c r="P67" s="37"/>
      <c r="Q67" s="37"/>
      <c r="R67" s="37"/>
      <c r="S67" s="37"/>
      <c r="T67" s="285"/>
      <c r="U67" s="285"/>
      <c r="V67" s="285"/>
      <c r="W67" s="285"/>
      <c r="X67" s="285"/>
      <c r="Y67" s="285"/>
      <c r="Z67" s="285"/>
      <c r="AA67" s="285"/>
      <c r="AB67" s="285"/>
      <c r="AC67" s="285"/>
      <c r="AD67" s="285"/>
      <c r="AE67" s="285"/>
      <c r="AF67" s="285"/>
      <c r="AG67" s="285"/>
      <c r="AH67" s="285"/>
      <c r="AI67" s="285"/>
    </row>
    <row r="68" spans="1:35" s="38" customFormat="1" ht="15" x14ac:dyDescent="0.2">
      <c r="A68" s="765" t="s">
        <v>296</v>
      </c>
      <c r="B68" s="802" t="s">
        <v>152</v>
      </c>
      <c r="C68" s="803">
        <v>14.9</v>
      </c>
      <c r="D68" s="803">
        <v>23</v>
      </c>
      <c r="E68" s="803">
        <v>29.8</v>
      </c>
      <c r="F68" s="803">
        <v>36.299999999999997</v>
      </c>
      <c r="G68" s="803">
        <v>38.5</v>
      </c>
      <c r="H68" s="790">
        <v>42.2</v>
      </c>
      <c r="I68" s="790"/>
      <c r="J68" s="819">
        <v>60</v>
      </c>
      <c r="K68" s="745"/>
      <c r="L68" s="744"/>
      <c r="M68" s="746"/>
      <c r="N68" s="283"/>
      <c r="O68" s="283"/>
      <c r="P68" s="283"/>
      <c r="Q68" s="283"/>
      <c r="R68" s="283"/>
      <c r="S68" s="283"/>
      <c r="T68" s="285"/>
      <c r="U68" s="285"/>
      <c r="V68" s="285"/>
      <c r="W68" s="285"/>
      <c r="X68" s="285"/>
      <c r="Y68" s="285"/>
      <c r="Z68" s="285"/>
      <c r="AA68" s="285"/>
      <c r="AB68" s="285"/>
      <c r="AC68" s="285"/>
      <c r="AD68" s="285"/>
      <c r="AE68" s="285"/>
      <c r="AF68" s="285"/>
      <c r="AG68" s="285"/>
      <c r="AH68" s="285"/>
      <c r="AI68" s="285"/>
    </row>
    <row r="69" spans="1:35" s="38" customFormat="1" ht="15.75" thickBot="1" x14ac:dyDescent="0.3">
      <c r="A69" s="768" t="s">
        <v>375</v>
      </c>
      <c r="B69" s="807" t="s">
        <v>153</v>
      </c>
      <c r="C69" s="795">
        <v>44.9</v>
      </c>
      <c r="D69" s="795">
        <v>46.5</v>
      </c>
      <c r="E69" s="795">
        <v>46.9</v>
      </c>
      <c r="F69" s="795">
        <v>47.2</v>
      </c>
      <c r="G69" s="795">
        <v>47.7</v>
      </c>
      <c r="H69" s="796">
        <v>47.8</v>
      </c>
      <c r="I69" s="796"/>
      <c r="J69" s="820">
        <v>60</v>
      </c>
      <c r="K69" s="745"/>
      <c r="L69" s="738"/>
      <c r="M69" s="37"/>
      <c r="N69" s="37"/>
      <c r="O69" s="37"/>
      <c r="P69" s="37"/>
      <c r="Q69" s="37"/>
      <c r="R69" s="37"/>
      <c r="S69" s="37"/>
      <c r="T69" s="285"/>
      <c r="U69" s="285"/>
      <c r="V69" s="285"/>
      <c r="W69" s="285"/>
      <c r="X69" s="285"/>
      <c r="Y69" s="285"/>
      <c r="Z69" s="285"/>
      <c r="AA69" s="285"/>
      <c r="AB69" s="285"/>
      <c r="AC69" s="285"/>
      <c r="AD69" s="285"/>
      <c r="AE69" s="285"/>
      <c r="AF69" s="285"/>
      <c r="AG69" s="285"/>
      <c r="AH69" s="285"/>
      <c r="AI69" s="285"/>
    </row>
    <row r="70" spans="1:35" s="38" customFormat="1" x14ac:dyDescent="0.2">
      <c r="A70" s="765" t="s">
        <v>297</v>
      </c>
      <c r="B70" s="802" t="s">
        <v>152</v>
      </c>
      <c r="C70" s="803">
        <v>12.029</v>
      </c>
      <c r="D70" s="803">
        <v>11.465</v>
      </c>
      <c r="E70" s="803">
        <v>11.896000000000001</v>
      </c>
      <c r="F70" s="803">
        <v>16.893999999999998</v>
      </c>
      <c r="G70" s="803">
        <v>17.344999999999999</v>
      </c>
      <c r="H70" s="790">
        <v>17.344999999999999</v>
      </c>
      <c r="I70" s="790" t="s">
        <v>167</v>
      </c>
      <c r="J70" s="791" t="s">
        <v>901</v>
      </c>
      <c r="K70" s="792"/>
      <c r="L70" s="283"/>
      <c r="M70" s="283"/>
      <c r="N70" s="283"/>
      <c r="O70" s="283"/>
      <c r="P70" s="283"/>
      <c r="Q70" s="283"/>
      <c r="R70" s="283"/>
      <c r="S70" s="283"/>
      <c r="T70" s="285"/>
      <c r="U70" s="285"/>
      <c r="V70" s="285"/>
      <c r="W70" s="285"/>
      <c r="X70" s="285"/>
      <c r="Y70" s="285"/>
      <c r="Z70" s="285"/>
      <c r="AA70" s="285"/>
      <c r="AB70" s="285"/>
      <c r="AC70" s="285"/>
      <c r="AD70" s="285"/>
      <c r="AE70" s="285"/>
      <c r="AF70" s="285"/>
      <c r="AG70" s="285"/>
      <c r="AH70" s="285"/>
      <c r="AI70" s="285"/>
    </row>
    <row r="71" spans="1:35" s="38" customFormat="1" ht="14.25" thickBot="1" x14ac:dyDescent="0.25">
      <c r="A71" s="768" t="s">
        <v>376</v>
      </c>
      <c r="B71" s="807" t="s">
        <v>153</v>
      </c>
      <c r="C71" s="796">
        <v>17.821000000000002</v>
      </c>
      <c r="D71" s="796">
        <v>17.98</v>
      </c>
      <c r="E71" s="796">
        <v>18.411999999999999</v>
      </c>
      <c r="F71" s="796">
        <v>19.096</v>
      </c>
      <c r="G71" s="796">
        <v>19.885000000000002</v>
      </c>
      <c r="H71" s="796">
        <v>22.088999999999999</v>
      </c>
      <c r="I71" s="796" t="s">
        <v>167</v>
      </c>
      <c r="J71" s="821" t="s">
        <v>902</v>
      </c>
      <c r="K71" s="822"/>
      <c r="L71" s="37"/>
      <c r="M71" s="37"/>
      <c r="N71" s="37"/>
      <c r="O71" s="37"/>
      <c r="P71" s="37"/>
      <c r="Q71" s="37"/>
      <c r="R71" s="37"/>
      <c r="S71" s="37"/>
      <c r="T71" s="285"/>
      <c r="U71" s="285"/>
      <c r="V71" s="285"/>
      <c r="W71" s="285"/>
      <c r="X71" s="285"/>
      <c r="Y71" s="285"/>
      <c r="Z71" s="285"/>
      <c r="AA71" s="285"/>
      <c r="AB71" s="285"/>
      <c r="AC71" s="285"/>
      <c r="AD71" s="285"/>
      <c r="AE71" s="285"/>
      <c r="AF71" s="285"/>
      <c r="AG71" s="285"/>
      <c r="AH71" s="285"/>
      <c r="AI71" s="285"/>
    </row>
    <row r="72" spans="1:35" s="29" customFormat="1" hidden="1" x14ac:dyDescent="0.2">
      <c r="A72" s="823" t="s">
        <v>324</v>
      </c>
      <c r="B72" s="824" t="s">
        <v>152</v>
      </c>
      <c r="C72" s="825"/>
      <c r="D72" s="825"/>
      <c r="E72" s="825"/>
      <c r="F72" s="825"/>
      <c r="G72" s="825"/>
      <c r="H72" s="826"/>
      <c r="I72" s="827"/>
      <c r="J72" s="827"/>
      <c r="K72" s="11"/>
      <c r="L72" s="289"/>
      <c r="M72" s="289"/>
      <c r="N72" s="289"/>
      <c r="O72" s="289"/>
      <c r="P72" s="289"/>
      <c r="Q72" s="289"/>
      <c r="R72" s="289"/>
      <c r="S72" s="289"/>
      <c r="T72" s="290"/>
      <c r="U72" s="290"/>
      <c r="V72" s="290"/>
      <c r="W72" s="290"/>
      <c r="X72" s="290"/>
      <c r="Y72" s="290"/>
      <c r="Z72" s="290"/>
      <c r="AA72" s="290"/>
      <c r="AB72" s="290"/>
      <c r="AC72" s="290"/>
      <c r="AD72" s="290"/>
      <c r="AE72" s="290"/>
      <c r="AF72" s="290"/>
      <c r="AG72" s="290"/>
      <c r="AH72" s="290"/>
      <c r="AI72" s="290"/>
    </row>
    <row r="73" spans="1:35" s="29" customFormat="1" ht="14.25" hidden="1" thickBot="1" x14ac:dyDescent="0.25">
      <c r="A73" s="828" t="s">
        <v>323</v>
      </c>
      <c r="B73" s="829"/>
      <c r="C73" s="830"/>
      <c r="D73" s="830"/>
      <c r="E73" s="830"/>
      <c r="F73" s="830"/>
      <c r="G73" s="830"/>
      <c r="H73" s="831"/>
      <c r="I73" s="830"/>
      <c r="J73" s="830"/>
      <c r="K73" s="289"/>
      <c r="L73" s="289"/>
      <c r="M73" s="289"/>
      <c r="N73" s="289"/>
      <c r="O73" s="289"/>
      <c r="P73" s="289"/>
      <c r="Q73" s="289"/>
      <c r="R73" s="289"/>
      <c r="S73" s="289"/>
      <c r="T73" s="290"/>
      <c r="U73" s="290"/>
      <c r="V73" s="290"/>
      <c r="W73" s="290"/>
      <c r="X73" s="290"/>
      <c r="Y73" s="290"/>
      <c r="Z73" s="290"/>
      <c r="AA73" s="290"/>
      <c r="AB73" s="290"/>
      <c r="AC73" s="290"/>
      <c r="AD73" s="290"/>
      <c r="AE73" s="290"/>
      <c r="AF73" s="290"/>
      <c r="AG73" s="290"/>
      <c r="AH73" s="290"/>
      <c r="AI73" s="290"/>
    </row>
    <row r="74" spans="1:35" s="17" customFormat="1" ht="14.25" thickBot="1" x14ac:dyDescent="0.25">
      <c r="A74" s="895" t="s">
        <v>341</v>
      </c>
      <c r="B74" s="895"/>
      <c r="C74" s="895"/>
      <c r="D74" s="895"/>
      <c r="E74" s="895"/>
      <c r="F74" s="895"/>
      <c r="G74" s="895"/>
      <c r="H74" s="895"/>
      <c r="I74" s="895"/>
      <c r="J74" s="895"/>
      <c r="K74" s="751"/>
      <c r="L74" s="10"/>
      <c r="M74" s="10"/>
      <c r="N74" s="10"/>
      <c r="O74" s="276"/>
      <c r="P74" s="276"/>
      <c r="Q74" s="276"/>
      <c r="R74" s="276"/>
      <c r="S74" s="276"/>
      <c r="T74" s="277"/>
      <c r="U74" s="277"/>
      <c r="V74" s="277"/>
      <c r="W74" s="277"/>
      <c r="X74" s="277"/>
      <c r="Y74" s="277"/>
      <c r="Z74" s="277"/>
      <c r="AA74" s="277"/>
      <c r="AB74" s="277"/>
      <c r="AC74" s="277"/>
      <c r="AD74" s="277"/>
      <c r="AE74" s="277"/>
      <c r="AF74" s="277"/>
      <c r="AG74" s="277"/>
      <c r="AH74" s="277"/>
      <c r="AI74" s="277"/>
    </row>
    <row r="75" spans="1:35" ht="14.25" thickBot="1" x14ac:dyDescent="0.25">
      <c r="A75" s="752"/>
      <c r="B75" s="752"/>
      <c r="C75" s="753" t="s">
        <v>9</v>
      </c>
      <c r="D75" s="753" t="s">
        <v>4</v>
      </c>
      <c r="E75" s="753" t="s">
        <v>7</v>
      </c>
      <c r="F75" s="753" t="s">
        <v>12</v>
      </c>
      <c r="G75" s="753" t="s">
        <v>5</v>
      </c>
      <c r="H75" s="753" t="s">
        <v>78</v>
      </c>
      <c r="I75" s="753" t="s">
        <v>156</v>
      </c>
      <c r="J75" s="753" t="s">
        <v>339</v>
      </c>
      <c r="K75" s="4"/>
      <c r="L75" s="4"/>
      <c r="M75" s="4"/>
      <c r="N75" s="4"/>
      <c r="O75" s="4"/>
      <c r="P75" s="4"/>
      <c r="Q75" s="4"/>
      <c r="R75" s="4"/>
      <c r="S75" s="4"/>
    </row>
    <row r="76" spans="1:35" x14ac:dyDescent="0.2">
      <c r="A76" s="754" t="s">
        <v>329</v>
      </c>
      <c r="B76" s="832" t="s">
        <v>152</v>
      </c>
      <c r="C76" s="857">
        <v>51.8</v>
      </c>
      <c r="D76" s="857">
        <v>52.4</v>
      </c>
      <c r="E76" s="857">
        <v>51.6</v>
      </c>
      <c r="F76" s="857">
        <v>49.6</v>
      </c>
      <c r="G76" s="857">
        <v>48.1</v>
      </c>
      <c r="H76" s="858">
        <v>59.7</v>
      </c>
      <c r="I76" s="858">
        <v>61.8</v>
      </c>
      <c r="J76" s="835">
        <v>40.000000000000021</v>
      </c>
      <c r="K76" s="56"/>
      <c r="L76" s="747"/>
      <c r="M76" s="30"/>
      <c r="N76" s="30"/>
      <c r="O76" s="30"/>
      <c r="P76" s="30"/>
      <c r="Q76" s="30"/>
      <c r="R76" s="30"/>
      <c r="S76" s="30"/>
    </row>
    <row r="77" spans="1:35" ht="14.25" thickBot="1" x14ac:dyDescent="0.25">
      <c r="A77" s="758" t="s">
        <v>303</v>
      </c>
      <c r="B77" s="759" t="s">
        <v>153</v>
      </c>
      <c r="C77" s="859">
        <v>84.7</v>
      </c>
      <c r="D77" s="859">
        <v>83.9</v>
      </c>
      <c r="E77" s="859">
        <v>81.3</v>
      </c>
      <c r="F77" s="859">
        <v>79.3</v>
      </c>
      <c r="G77" s="859">
        <v>77.2</v>
      </c>
      <c r="H77" s="860">
        <v>90.1</v>
      </c>
      <c r="I77" s="860">
        <v>92.1</v>
      </c>
      <c r="J77" s="762" t="s">
        <v>167</v>
      </c>
      <c r="K77" s="55"/>
      <c r="L77" s="30"/>
      <c r="M77" s="30"/>
      <c r="N77" s="30"/>
      <c r="O77" s="30"/>
      <c r="P77" s="30"/>
      <c r="Q77" s="30"/>
      <c r="R77" s="30"/>
      <c r="S77" s="30"/>
    </row>
    <row r="78" spans="1:35" x14ac:dyDescent="0.2">
      <c r="A78" s="754" t="s">
        <v>330</v>
      </c>
      <c r="B78" s="755" t="s">
        <v>152</v>
      </c>
      <c r="C78" s="766">
        <v>3.5</v>
      </c>
      <c r="D78" s="837">
        <v>2.4</v>
      </c>
      <c r="E78" s="837">
        <v>2.4</v>
      </c>
      <c r="F78" s="837">
        <v>2.5</v>
      </c>
      <c r="G78" s="837">
        <v>3.8</v>
      </c>
      <c r="H78" s="837">
        <v>7.7</v>
      </c>
      <c r="I78" s="757">
        <v>8.1999999999999993</v>
      </c>
      <c r="J78" s="771">
        <v>2</v>
      </c>
      <c r="K78" s="739"/>
      <c r="L78" s="30"/>
      <c r="M78" s="30"/>
      <c r="N78" s="30"/>
      <c r="O78" s="30"/>
      <c r="P78" s="30"/>
      <c r="Q78" s="30"/>
      <c r="R78" s="30"/>
      <c r="S78" s="30"/>
    </row>
    <row r="79" spans="1:35" ht="14.25" thickBot="1" x14ac:dyDescent="0.25">
      <c r="A79" s="758" t="s">
        <v>331</v>
      </c>
      <c r="B79" s="759" t="s">
        <v>153</v>
      </c>
      <c r="C79" s="836">
        <v>2.2999999999999994</v>
      </c>
      <c r="D79" s="836">
        <v>2.0961538461538463</v>
      </c>
      <c r="E79" s="836">
        <v>1.9269230769230767</v>
      </c>
      <c r="F79" s="836">
        <v>2.3307692307692309</v>
      </c>
      <c r="G79" s="836">
        <v>2.4384615384615387</v>
      </c>
      <c r="H79" s="836">
        <v>2.4461538461538459</v>
      </c>
      <c r="I79" s="777"/>
      <c r="J79" s="769" t="s">
        <v>167</v>
      </c>
      <c r="K79" s="30"/>
      <c r="L79" s="30"/>
      <c r="M79" s="30"/>
      <c r="N79" s="30"/>
      <c r="O79" s="30"/>
      <c r="P79" s="30"/>
      <c r="Q79" s="30"/>
      <c r="R79" s="30"/>
      <c r="S79" s="30"/>
    </row>
    <row r="80" spans="1:35" ht="12" customHeight="1" x14ac:dyDescent="0.2">
      <c r="A80" s="861" t="s">
        <v>953</v>
      </c>
      <c r="B80" s="838"/>
      <c r="C80" s="839"/>
      <c r="D80" s="839"/>
      <c r="E80" s="839"/>
      <c r="F80" s="839"/>
      <c r="G80" s="839"/>
      <c r="H80" s="840"/>
      <c r="I80" s="839"/>
      <c r="J80" s="840"/>
      <c r="K80" s="19"/>
    </row>
  </sheetData>
  <mergeCells count="8">
    <mergeCell ref="A52:J52"/>
    <mergeCell ref="A62:J62"/>
    <mergeCell ref="A74:J74"/>
    <mergeCell ref="A2:J2"/>
    <mergeCell ref="A10:J10"/>
    <mergeCell ref="A18:J18"/>
    <mergeCell ref="A30:J30"/>
    <mergeCell ref="A44:J44"/>
  </mergeCells>
  <pageMargins left="0.7" right="0.7" top="0.75" bottom="0.75" header="0.3" footer="0.3"/>
  <pageSetup paperSize="9" orientation="portrait" horizontalDpi="90" verticalDpi="90"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76"/>
  <sheetViews>
    <sheetView showGridLines="0" workbookViewId="0">
      <selection activeCell="T11" sqref="T11"/>
    </sheetView>
  </sheetViews>
  <sheetFormatPr defaultColWidth="8.7109375" defaultRowHeight="11.25" x14ac:dyDescent="0.2"/>
  <cols>
    <col min="1" max="1" width="12.28515625" style="149" customWidth="1"/>
    <col min="2" max="14" width="8.7109375" style="149"/>
    <col min="15" max="15" width="9.42578125" style="149" bestFit="1" customWidth="1"/>
    <col min="16" max="16384" width="8.7109375" style="149"/>
  </cols>
  <sheetData>
    <row r="1" spans="1:26" ht="15" x14ac:dyDescent="0.25">
      <c r="A1" s="880" t="s">
        <v>482</v>
      </c>
    </row>
    <row r="2" spans="1:26" x14ac:dyDescent="0.2">
      <c r="A2" s="149" t="s">
        <v>486</v>
      </c>
    </row>
    <row r="4" spans="1:26" s="152" customFormat="1" x14ac:dyDescent="0.2">
      <c r="A4" s="57"/>
      <c r="B4" s="57"/>
      <c r="C4" s="155"/>
      <c r="D4" s="155"/>
      <c r="E4" s="155"/>
      <c r="F4" s="155"/>
      <c r="G4" s="912" t="s">
        <v>166</v>
      </c>
      <c r="H4" s="912"/>
      <c r="I4" s="912"/>
      <c r="J4" s="912"/>
      <c r="K4" s="912"/>
      <c r="L4" s="912"/>
      <c r="M4" s="912"/>
      <c r="N4" s="912"/>
      <c r="O4" s="912"/>
      <c r="P4" s="912"/>
      <c r="Q4" s="912"/>
      <c r="R4" s="155"/>
      <c r="S4" s="155"/>
    </row>
    <row r="5" spans="1:26" s="152" customFormat="1" ht="9.9499999999999993" customHeight="1" x14ac:dyDescent="0.2">
      <c r="A5" s="57"/>
      <c r="B5" s="57"/>
      <c r="C5" s="155"/>
      <c r="D5" s="155"/>
      <c r="E5" s="155"/>
      <c r="F5" s="155"/>
      <c r="G5" s="913" t="s">
        <v>273</v>
      </c>
      <c r="H5" s="914"/>
      <c r="I5" s="914"/>
      <c r="J5" s="914"/>
      <c r="K5" s="914"/>
      <c r="L5" s="914"/>
      <c r="M5" s="914"/>
      <c r="N5" s="914"/>
      <c r="O5" s="914"/>
      <c r="P5" s="914"/>
      <c r="Q5" s="915"/>
      <c r="R5" s="155"/>
      <c r="S5" s="155"/>
    </row>
    <row r="6" spans="1:26" s="152" customFormat="1" x14ac:dyDescent="0.2">
      <c r="A6" s="57"/>
      <c r="B6" s="57" t="s">
        <v>9</v>
      </c>
      <c r="C6" s="57" t="s">
        <v>4</v>
      </c>
      <c r="D6" s="57" t="s">
        <v>7</v>
      </c>
      <c r="E6" s="57" t="s">
        <v>12</v>
      </c>
      <c r="F6" s="57" t="s">
        <v>5</v>
      </c>
      <c r="G6" s="57" t="s">
        <v>78</v>
      </c>
      <c r="H6" s="57" t="s">
        <v>156</v>
      </c>
      <c r="I6" s="57" t="s">
        <v>157</v>
      </c>
      <c r="J6" s="57" t="s">
        <v>158</v>
      </c>
      <c r="K6" s="57" t="s">
        <v>159</v>
      </c>
      <c r="L6" s="57" t="s">
        <v>160</v>
      </c>
      <c r="M6" s="57" t="s">
        <v>161</v>
      </c>
      <c r="N6" s="57" t="s">
        <v>162</v>
      </c>
      <c r="O6" s="57" t="s">
        <v>163</v>
      </c>
      <c r="P6" s="57" t="s">
        <v>164</v>
      </c>
      <c r="Q6" s="57" t="s">
        <v>165</v>
      </c>
      <c r="R6" s="57" t="s">
        <v>155</v>
      </c>
      <c r="S6" s="57" t="s">
        <v>154</v>
      </c>
    </row>
    <row r="7" spans="1:26" s="152" customFormat="1" x14ac:dyDescent="0.2">
      <c r="A7" s="58" t="s">
        <v>152</v>
      </c>
      <c r="B7" s="510">
        <f t="shared" ref="B7:H7" si="0">C40</f>
        <v>0.31346412325802103</v>
      </c>
      <c r="C7" s="510">
        <f t="shared" si="0"/>
        <v>0.3193956274890779</v>
      </c>
      <c r="D7" s="510">
        <f t="shared" si="0"/>
        <v>0.32440969050247648</v>
      </c>
      <c r="E7" s="510">
        <f t="shared" si="0"/>
        <v>0.30401276700654234</v>
      </c>
      <c r="F7" s="510">
        <f t="shared" si="0"/>
        <v>0.32058819706280395</v>
      </c>
      <c r="G7" s="510">
        <f t="shared" si="0"/>
        <v>0.33476496406815093</v>
      </c>
      <c r="H7" s="510">
        <f t="shared" si="0"/>
        <v>0.33177937593592549</v>
      </c>
      <c r="I7" s="589">
        <f>H7+$K$15</f>
        <v>0.34803346429559412</v>
      </c>
      <c r="J7" s="589">
        <f t="shared" ref="J7:Q7" si="1">I7+$K$15</f>
        <v>0.36428755265526275</v>
      </c>
      <c r="K7" s="589">
        <f t="shared" si="1"/>
        <v>0.38054164101493138</v>
      </c>
      <c r="L7" s="589">
        <f t="shared" si="1"/>
        <v>0.3967957293746</v>
      </c>
      <c r="M7" s="589">
        <f t="shared" si="1"/>
        <v>0.41304981773426863</v>
      </c>
      <c r="N7" s="589">
        <f t="shared" si="1"/>
        <v>0.42930390609393726</v>
      </c>
      <c r="O7" s="589">
        <f t="shared" si="1"/>
        <v>0.44555799445360589</v>
      </c>
      <c r="P7" s="589">
        <f t="shared" si="1"/>
        <v>0.46181208281327452</v>
      </c>
      <c r="Q7" s="589">
        <f t="shared" si="1"/>
        <v>0.47806617117294314</v>
      </c>
      <c r="R7" s="345">
        <f>H7+9*K15</f>
        <v>0.47806617117294303</v>
      </c>
      <c r="S7" s="511">
        <v>0.48</v>
      </c>
    </row>
    <row r="8" spans="1:26" s="152" customFormat="1" x14ac:dyDescent="0.2">
      <c r="A8" s="58" t="s">
        <v>153</v>
      </c>
      <c r="B8" s="587">
        <f t="shared" ref="B8:H8" si="2">C15</f>
        <v>0.47263197189605183</v>
      </c>
      <c r="C8" s="587">
        <f t="shared" si="2"/>
        <v>0.47705310535363765</v>
      </c>
      <c r="D8" s="587">
        <f t="shared" si="2"/>
        <v>0.48243933986278309</v>
      </c>
      <c r="E8" s="587">
        <f t="shared" si="2"/>
        <v>0.48714381301929083</v>
      </c>
      <c r="F8" s="587">
        <f t="shared" si="2"/>
        <v>0.50573130660570431</v>
      </c>
      <c r="G8" s="587">
        <f t="shared" si="2"/>
        <v>0.51320654215321626</v>
      </c>
      <c r="H8" s="587">
        <f t="shared" si="2"/>
        <v>0.52601603287519427</v>
      </c>
      <c r="I8" s="589">
        <f t="shared" ref="I8:Q8" si="3">H8+$J$15</f>
        <v>0.53438602433479476</v>
      </c>
      <c r="J8" s="589">
        <f t="shared" si="3"/>
        <v>0.54275601579439525</v>
      </c>
      <c r="K8" s="589">
        <f t="shared" si="3"/>
        <v>0.55112600725399574</v>
      </c>
      <c r="L8" s="589">
        <f t="shared" si="3"/>
        <v>0.55949599871359623</v>
      </c>
      <c r="M8" s="589">
        <f t="shared" si="3"/>
        <v>0.56786599017319672</v>
      </c>
      <c r="N8" s="589">
        <f t="shared" si="3"/>
        <v>0.57623598163279721</v>
      </c>
      <c r="O8" s="589">
        <f t="shared" si="3"/>
        <v>0.5846059730923977</v>
      </c>
      <c r="P8" s="589">
        <f t="shared" si="3"/>
        <v>0.59297596455199819</v>
      </c>
      <c r="Q8" s="589">
        <f t="shared" si="3"/>
        <v>0.60134595601159868</v>
      </c>
      <c r="R8" s="345">
        <f>H8+9*J15</f>
        <v>0.60134595601159901</v>
      </c>
      <c r="S8" s="511">
        <f>0.6</f>
        <v>0.6</v>
      </c>
    </row>
    <row r="9" spans="1:26" s="152" customFormat="1" x14ac:dyDescent="0.2">
      <c r="A9" s="58" t="s">
        <v>491</v>
      </c>
      <c r="B9" s="621">
        <f>Q40</f>
        <v>20</v>
      </c>
      <c r="C9" s="621">
        <f t="shared" ref="C9:H9" si="4">R40</f>
        <v>20</v>
      </c>
      <c r="D9" s="621">
        <f t="shared" si="4"/>
        <v>21</v>
      </c>
      <c r="E9" s="621">
        <f t="shared" si="4"/>
        <v>22</v>
      </c>
      <c r="F9" s="621">
        <f t="shared" si="4"/>
        <v>22</v>
      </c>
      <c r="G9" s="621">
        <f t="shared" si="4"/>
        <v>22</v>
      </c>
      <c r="H9" s="621">
        <f t="shared" si="4"/>
        <v>23</v>
      </c>
      <c r="I9" s="589"/>
      <c r="J9" s="589"/>
      <c r="K9" s="589"/>
      <c r="L9" s="589"/>
      <c r="M9" s="589"/>
      <c r="N9" s="589"/>
      <c r="O9" s="589"/>
      <c r="P9" s="589"/>
      <c r="Q9" s="589"/>
      <c r="R9" s="345"/>
      <c r="S9" s="60">
        <v>21</v>
      </c>
    </row>
    <row r="12" spans="1:26" x14ac:dyDescent="0.2">
      <c r="O12" s="159"/>
    </row>
    <row r="13" spans="1:26" x14ac:dyDescent="0.2">
      <c r="A13" s="138"/>
      <c r="B13" s="138" t="s">
        <v>483</v>
      </c>
      <c r="C13" s="62"/>
      <c r="D13" s="62"/>
      <c r="E13" s="62"/>
      <c r="F13" s="62"/>
      <c r="G13" s="62"/>
      <c r="H13" s="62"/>
      <c r="I13" s="62"/>
      <c r="K13" s="62"/>
      <c r="L13" s="62"/>
      <c r="N13" s="138"/>
      <c r="O13" s="62" t="s">
        <v>379</v>
      </c>
      <c r="P13" s="62"/>
      <c r="Q13" s="62"/>
      <c r="R13" s="62"/>
      <c r="S13" s="62"/>
      <c r="T13" s="62"/>
      <c r="U13" s="62"/>
    </row>
    <row r="14" spans="1:26" x14ac:dyDescent="0.2">
      <c r="A14" s="62"/>
      <c r="B14" s="599">
        <f t="shared" ref="B14:C14" si="5">C14-1</f>
        <v>2014</v>
      </c>
      <c r="C14" s="599">
        <f t="shared" si="5"/>
        <v>2015</v>
      </c>
      <c r="D14" s="599">
        <f>E14-1</f>
        <v>2016</v>
      </c>
      <c r="E14" s="599">
        <v>2017</v>
      </c>
      <c r="F14" s="599">
        <v>2018</v>
      </c>
      <c r="G14" s="599">
        <v>2019</v>
      </c>
      <c r="H14" s="599">
        <v>2020</v>
      </c>
      <c r="I14" s="599">
        <v>2021</v>
      </c>
      <c r="J14" s="149" t="s">
        <v>402</v>
      </c>
      <c r="K14" s="62" t="s">
        <v>485</v>
      </c>
      <c r="L14" s="62" t="s">
        <v>379</v>
      </c>
      <c r="N14" s="599"/>
      <c r="O14" s="599"/>
      <c r="P14" s="599">
        <f t="shared" ref="P14" si="6">Q14-1</f>
        <v>2014</v>
      </c>
      <c r="Q14" s="599">
        <f t="shared" ref="Q14" si="7">R14-1</f>
        <v>2015</v>
      </c>
      <c r="R14" s="599">
        <f>S14-1</f>
        <v>2016</v>
      </c>
      <c r="S14" s="599">
        <v>2017</v>
      </c>
      <c r="T14" s="599">
        <v>2018</v>
      </c>
      <c r="U14" s="599">
        <v>2019</v>
      </c>
      <c r="V14" s="599">
        <v>2020</v>
      </c>
      <c r="W14" s="599">
        <v>2021</v>
      </c>
      <c r="Y14" s="149">
        <v>2030</v>
      </c>
    </row>
    <row r="15" spans="1:26" x14ac:dyDescent="0.2">
      <c r="A15" s="404" t="s">
        <v>484</v>
      </c>
      <c r="B15" s="603">
        <v>0.46742609265799062</v>
      </c>
      <c r="C15" s="603">
        <v>0.47263197189605183</v>
      </c>
      <c r="D15" s="603">
        <v>0.47705310535363765</v>
      </c>
      <c r="E15" s="603">
        <v>0.48243933986278309</v>
      </c>
      <c r="F15" s="603">
        <v>0.48714381301929083</v>
      </c>
      <c r="G15" s="603">
        <v>0.50573130660570431</v>
      </c>
      <c r="H15" s="603">
        <v>0.51320654215321626</v>
      </c>
      <c r="I15" s="603">
        <v>0.52601603287519427</v>
      </c>
      <c r="J15" s="222">
        <f>(I15-B15)/7</f>
        <v>8.3699914596005211E-3</v>
      </c>
      <c r="K15" s="257">
        <f>AVERAGE(J16,J21,J27,J28,J30,)</f>
        <v>1.6254088359668618E-2</v>
      </c>
      <c r="L15" s="600"/>
      <c r="N15" s="601"/>
      <c r="O15" s="601"/>
      <c r="P15" s="601"/>
      <c r="Q15" s="601"/>
      <c r="R15" s="601"/>
      <c r="S15" s="601"/>
      <c r="T15" s="601"/>
      <c r="U15" s="601"/>
    </row>
    <row r="16" spans="1:26" x14ac:dyDescent="0.2">
      <c r="A16" s="604" t="s">
        <v>8</v>
      </c>
      <c r="B16" s="603">
        <v>0.57415842936455519</v>
      </c>
      <c r="C16" s="603">
        <v>0.58384037916433107</v>
      </c>
      <c r="D16" s="603">
        <v>0.58779274938253523</v>
      </c>
      <c r="E16" s="603">
        <v>0.60391371840656238</v>
      </c>
      <c r="F16" s="603">
        <v>0.61838195054146516</v>
      </c>
      <c r="G16" s="603">
        <v>0.63404634463389986</v>
      </c>
      <c r="H16" s="603">
        <v>0.63720450733891709</v>
      </c>
      <c r="I16" s="603">
        <v>0.67086660710367019</v>
      </c>
      <c r="J16" s="222">
        <f t="shared" ref="J16:J42" si="8">(I16-B16)/7</f>
        <v>1.3815453962730715E-2</v>
      </c>
      <c r="K16" s="62"/>
      <c r="L16" s="476">
        <f>_xlfn.RANK.EQ(I16,$I$16:$I$42)</f>
        <v>4</v>
      </c>
      <c r="N16" s="601"/>
      <c r="O16" s="604" t="s">
        <v>8</v>
      </c>
      <c r="P16" s="619">
        <f>_xlfn.RANK.EQ(B16,$B$16:$B$42)</f>
        <v>7</v>
      </c>
      <c r="Q16" s="619">
        <f>_xlfn.RANK.EQ(C16,$C$16:$C$42)</f>
        <v>6</v>
      </c>
      <c r="R16" s="619">
        <f>_xlfn.RANK.EQ(D16,$D$16:$D$42)</f>
        <v>6</v>
      </c>
      <c r="S16" s="619">
        <f>_xlfn.RANK.EQ(E16,$E$16:$E$42)</f>
        <v>7</v>
      </c>
      <c r="T16" s="619">
        <f>_xlfn.RANK.EQ(F16,$F$16:$F$42)</f>
        <v>5</v>
      </c>
      <c r="U16" s="619">
        <f>_xlfn.RANK.EQ(G16,$G$16:$G$42)</f>
        <v>5</v>
      </c>
      <c r="V16" s="619">
        <f>_xlfn.RANK.EQ(H16,$H$16:$H$42)</f>
        <v>6</v>
      </c>
      <c r="W16" s="619">
        <f>_xlfn.RANK.EQ(I16,$I$16:$I$42)</f>
        <v>4</v>
      </c>
      <c r="Y16" s="159">
        <f>I16+9*J16</f>
        <v>0.7952056927682466</v>
      </c>
      <c r="Z16" s="149">
        <f>_xlfn.RANK.EQ(Y16,$Y$16:$Y$42)</f>
        <v>4</v>
      </c>
    </row>
    <row r="17" spans="1:26" x14ac:dyDescent="0.2">
      <c r="A17" s="604" t="s">
        <v>82</v>
      </c>
      <c r="B17" s="603">
        <v>0.20036056519291981</v>
      </c>
      <c r="C17" s="603">
        <v>0.21451493022342646</v>
      </c>
      <c r="D17" s="603">
        <v>0.21265853428528655</v>
      </c>
      <c r="E17" s="603">
        <v>0.22012778344636391</v>
      </c>
      <c r="F17" s="603">
        <v>0.21721820599537897</v>
      </c>
      <c r="G17" s="603">
        <v>0.2193603217874899</v>
      </c>
      <c r="H17" s="603">
        <v>0.22953145943392883</v>
      </c>
      <c r="I17" s="603">
        <v>0.23399210712754587</v>
      </c>
      <c r="J17" s="222">
        <f t="shared" si="8"/>
        <v>4.8045059906608656E-3</v>
      </c>
      <c r="K17" s="62"/>
      <c r="L17" s="476">
        <f t="shared" ref="L17:L42" si="9">_xlfn.RANK.EQ(I17,$I$16:$I$42)</f>
        <v>26</v>
      </c>
      <c r="N17" s="601"/>
      <c r="O17" s="604" t="s">
        <v>82</v>
      </c>
      <c r="P17" s="619">
        <f t="shared" ref="P17:P42" si="10">_xlfn.RANK.EQ(B17,$B$16:$B$42)</f>
        <v>26</v>
      </c>
      <c r="Q17" s="619">
        <f t="shared" ref="Q17:Q42" si="11">_xlfn.RANK.EQ(C17,$C$16:$C$42)</f>
        <v>26</v>
      </c>
      <c r="R17" s="619">
        <f t="shared" ref="R17:R42" si="12">_xlfn.RANK.EQ(D17,$D$16:$D$42)</f>
        <v>26</v>
      </c>
      <c r="S17" s="619">
        <f t="shared" ref="S17:S42" si="13">_xlfn.RANK.EQ(E17,$E$16:$E$42)</f>
        <v>26</v>
      </c>
      <c r="T17" s="619">
        <f t="shared" ref="T17:T42" si="14">_xlfn.RANK.EQ(F17,$F$16:$F$42)</f>
        <v>26</v>
      </c>
      <c r="U17" s="619">
        <f t="shared" ref="U17:U42" si="15">_xlfn.RANK.EQ(G17,$G$16:$G$42)</f>
        <v>26</v>
      </c>
      <c r="V17" s="619">
        <f t="shared" ref="V17:V42" si="16">_xlfn.RANK.EQ(H17,$H$16:$H$42)</f>
        <v>26</v>
      </c>
      <c r="W17" s="619">
        <f t="shared" ref="W17:W42" si="17">_xlfn.RANK.EQ(I17,$I$16:$I$42)</f>
        <v>26</v>
      </c>
      <c r="Y17" s="159">
        <f t="shared" ref="Y17:Y42" si="18">I17+9*J17</f>
        <v>0.27723266104349364</v>
      </c>
      <c r="Z17" s="149">
        <f t="shared" ref="Z17:Z42" si="19">_xlfn.RANK.EQ(Y17,$Y$16:$Y$42)</f>
        <v>26</v>
      </c>
    </row>
    <row r="18" spans="1:26" x14ac:dyDescent="0.2">
      <c r="A18" s="604" t="s">
        <v>83</v>
      </c>
      <c r="B18" s="603">
        <v>0.39105390330353135</v>
      </c>
      <c r="C18" s="603">
        <v>0.40186888141826771</v>
      </c>
      <c r="D18" s="603">
        <v>0.40409287387866838</v>
      </c>
      <c r="E18" s="603">
        <v>0.40343537472007734</v>
      </c>
      <c r="F18" s="603">
        <v>0.40731257413391236</v>
      </c>
      <c r="G18" s="603">
        <v>0.42525061286245336</v>
      </c>
      <c r="H18" s="603">
        <v>0.43065790672068316</v>
      </c>
      <c r="I18" s="603">
        <v>0.44129261653376067</v>
      </c>
      <c r="J18" s="222">
        <f t="shared" si="8"/>
        <v>7.1769590328899036E-3</v>
      </c>
      <c r="K18" s="62"/>
      <c r="L18" s="476">
        <f t="shared" si="9"/>
        <v>17</v>
      </c>
      <c r="N18" s="601"/>
      <c r="O18" s="604" t="s">
        <v>83</v>
      </c>
      <c r="P18" s="619">
        <f t="shared" si="10"/>
        <v>14</v>
      </c>
      <c r="Q18" s="619">
        <f t="shared" si="11"/>
        <v>14</v>
      </c>
      <c r="R18" s="619">
        <f t="shared" si="12"/>
        <v>15</v>
      </c>
      <c r="S18" s="619">
        <f t="shared" si="13"/>
        <v>13</v>
      </c>
      <c r="T18" s="619">
        <f t="shared" si="14"/>
        <v>15</v>
      </c>
      <c r="U18" s="619">
        <f t="shared" si="15"/>
        <v>17</v>
      </c>
      <c r="V18" s="619">
        <f t="shared" si="16"/>
        <v>17</v>
      </c>
      <c r="W18" s="619">
        <f t="shared" si="17"/>
        <v>17</v>
      </c>
      <c r="Y18" s="159">
        <f t="shared" si="18"/>
        <v>0.50588524782976985</v>
      </c>
      <c r="Z18" s="149">
        <f t="shared" si="19"/>
        <v>18</v>
      </c>
    </row>
    <row r="19" spans="1:26" x14ac:dyDescent="0.2">
      <c r="A19" s="604" t="s">
        <v>16</v>
      </c>
      <c r="B19" s="603">
        <v>0.67288125752853967</v>
      </c>
      <c r="C19" s="603">
        <v>0.67429389745500412</v>
      </c>
      <c r="D19" s="603">
        <v>0.67264098533667083</v>
      </c>
      <c r="E19" s="603">
        <v>0.65598157165956639</v>
      </c>
      <c r="F19" s="603">
        <v>0.66391402841755531</v>
      </c>
      <c r="G19" s="603">
        <v>0.68057784079906969</v>
      </c>
      <c r="H19" s="603">
        <v>0.68252194813243927</v>
      </c>
      <c r="I19" s="603">
        <v>0.68949005807913566</v>
      </c>
      <c r="J19" s="222">
        <f t="shared" si="8"/>
        <v>2.3726857929422846E-3</v>
      </c>
      <c r="K19" s="62"/>
      <c r="L19" s="607">
        <f t="shared" si="9"/>
        <v>3</v>
      </c>
      <c r="N19" s="601"/>
      <c r="O19" s="604" t="s">
        <v>16</v>
      </c>
      <c r="P19" s="619">
        <f t="shared" si="10"/>
        <v>1</v>
      </c>
      <c r="Q19" s="619">
        <f t="shared" si="11"/>
        <v>1</v>
      </c>
      <c r="R19" s="619">
        <f t="shared" si="12"/>
        <v>1</v>
      </c>
      <c r="S19" s="619">
        <f t="shared" si="13"/>
        <v>2</v>
      </c>
      <c r="T19" s="619">
        <f t="shared" si="14"/>
        <v>2</v>
      </c>
      <c r="U19" s="619">
        <f t="shared" si="15"/>
        <v>2</v>
      </c>
      <c r="V19" s="619">
        <f t="shared" si="16"/>
        <v>2</v>
      </c>
      <c r="W19" s="619">
        <f t="shared" si="17"/>
        <v>3</v>
      </c>
      <c r="Y19" s="159">
        <f t="shared" si="18"/>
        <v>0.71084423021561627</v>
      </c>
      <c r="Z19" s="149">
        <f t="shared" si="19"/>
        <v>7</v>
      </c>
    </row>
    <row r="20" spans="1:26" x14ac:dyDescent="0.2">
      <c r="A20" s="604" t="s">
        <v>21</v>
      </c>
      <c r="B20" s="603">
        <v>0.58499910259515076</v>
      </c>
      <c r="C20" s="603">
        <v>0.58169551304383726</v>
      </c>
      <c r="D20" s="603">
        <v>0.57731058288039117</v>
      </c>
      <c r="E20" s="603">
        <v>0.5865649921658036</v>
      </c>
      <c r="F20" s="603">
        <v>0.59414617032618355</v>
      </c>
      <c r="G20" s="603">
        <v>0.60551668682964976</v>
      </c>
      <c r="H20" s="603">
        <v>0.61349229877359368</v>
      </c>
      <c r="I20" s="603">
        <v>0.64468358692058525</v>
      </c>
      <c r="J20" s="222">
        <f t="shared" si="8"/>
        <v>8.5263549036334995E-3</v>
      </c>
      <c r="K20" s="62"/>
      <c r="L20" s="476">
        <f t="shared" si="9"/>
        <v>6</v>
      </c>
      <c r="N20" s="601"/>
      <c r="O20" s="604" t="s">
        <v>21</v>
      </c>
      <c r="P20" s="619">
        <f t="shared" si="10"/>
        <v>6</v>
      </c>
      <c r="Q20" s="619">
        <f t="shared" si="11"/>
        <v>7</v>
      </c>
      <c r="R20" s="619">
        <f t="shared" si="12"/>
        <v>8</v>
      </c>
      <c r="S20" s="619">
        <f t="shared" si="13"/>
        <v>9</v>
      </c>
      <c r="T20" s="619">
        <f t="shared" si="14"/>
        <v>9</v>
      </c>
      <c r="U20" s="619">
        <f t="shared" si="15"/>
        <v>8</v>
      </c>
      <c r="V20" s="619">
        <f t="shared" si="16"/>
        <v>8</v>
      </c>
      <c r="W20" s="619">
        <f t="shared" si="17"/>
        <v>6</v>
      </c>
      <c r="Y20" s="159">
        <f t="shared" si="18"/>
        <v>0.72142078105328677</v>
      </c>
      <c r="Z20" s="149">
        <f t="shared" si="19"/>
        <v>6</v>
      </c>
    </row>
    <row r="21" spans="1:26" x14ac:dyDescent="0.2">
      <c r="A21" s="604" t="s">
        <v>17</v>
      </c>
      <c r="B21" s="603">
        <v>0.43412226835887313</v>
      </c>
      <c r="C21" s="603">
        <v>0.4340250511480489</v>
      </c>
      <c r="D21" s="603">
        <v>0.41461740961064358</v>
      </c>
      <c r="E21" s="603">
        <v>0.39173253069773484</v>
      </c>
      <c r="F21" s="603">
        <v>0.38649531629204154</v>
      </c>
      <c r="G21" s="603">
        <v>0.48595874602816358</v>
      </c>
      <c r="H21" s="603">
        <v>0.50177722049008699</v>
      </c>
      <c r="I21" s="603">
        <v>0.59966615476632246</v>
      </c>
      <c r="J21" s="222">
        <f t="shared" si="8"/>
        <v>2.3649126629635617E-2</v>
      </c>
      <c r="K21" s="62"/>
      <c r="L21" s="476">
        <f t="shared" si="9"/>
        <v>9</v>
      </c>
      <c r="N21" s="601"/>
      <c r="O21" s="604" t="s">
        <v>17</v>
      </c>
      <c r="P21" s="619">
        <f t="shared" si="10"/>
        <v>12</v>
      </c>
      <c r="Q21" s="619">
        <f t="shared" si="11"/>
        <v>12</v>
      </c>
      <c r="R21" s="619">
        <f t="shared" si="12"/>
        <v>13</v>
      </c>
      <c r="S21" s="619">
        <f t="shared" si="13"/>
        <v>15</v>
      </c>
      <c r="T21" s="619">
        <f t="shared" si="14"/>
        <v>17</v>
      </c>
      <c r="U21" s="619">
        <f t="shared" si="15"/>
        <v>11</v>
      </c>
      <c r="V21" s="619">
        <f t="shared" si="16"/>
        <v>11</v>
      </c>
      <c r="W21" s="619">
        <f t="shared" si="17"/>
        <v>9</v>
      </c>
      <c r="Y21" s="159">
        <f t="shared" si="18"/>
        <v>0.81250829443304307</v>
      </c>
      <c r="Z21" s="149">
        <f t="shared" si="19"/>
        <v>3</v>
      </c>
    </row>
    <row r="22" spans="1:26" x14ac:dyDescent="0.2">
      <c r="A22" s="604" t="s">
        <v>25</v>
      </c>
      <c r="B22" s="603">
        <v>0.55695559485731139</v>
      </c>
      <c r="C22" s="603">
        <v>0.56095950653698601</v>
      </c>
      <c r="D22" s="603">
        <v>0.57422067656475062</v>
      </c>
      <c r="E22" s="603">
        <v>0.58686562198952419</v>
      </c>
      <c r="F22" s="603">
        <v>0.59473317125098557</v>
      </c>
      <c r="G22" s="603">
        <v>0.58866460299327261</v>
      </c>
      <c r="H22" s="603">
        <v>0.58182463647460092</v>
      </c>
      <c r="I22" s="603">
        <v>0.56684928000093038</v>
      </c>
      <c r="J22" s="222">
        <f t="shared" si="8"/>
        <v>1.4133835919455701E-3</v>
      </c>
      <c r="K22" s="62"/>
      <c r="L22" s="476">
        <f t="shared" si="9"/>
        <v>11</v>
      </c>
      <c r="N22" s="601"/>
      <c r="O22" s="604" t="s">
        <v>25</v>
      </c>
      <c r="P22" s="619">
        <f t="shared" si="10"/>
        <v>9</v>
      </c>
      <c r="Q22" s="619">
        <f t="shared" si="11"/>
        <v>9</v>
      </c>
      <c r="R22" s="619">
        <f t="shared" si="12"/>
        <v>9</v>
      </c>
      <c r="S22" s="619">
        <f t="shared" si="13"/>
        <v>8</v>
      </c>
      <c r="T22" s="619">
        <f t="shared" si="14"/>
        <v>8</v>
      </c>
      <c r="U22" s="619">
        <f t="shared" si="15"/>
        <v>9</v>
      </c>
      <c r="V22" s="619">
        <f t="shared" si="16"/>
        <v>9</v>
      </c>
      <c r="W22" s="619">
        <f t="shared" si="17"/>
        <v>11</v>
      </c>
      <c r="Y22" s="159">
        <f t="shared" si="18"/>
        <v>0.57956973232844056</v>
      </c>
      <c r="Z22" s="149">
        <f t="shared" si="19"/>
        <v>14</v>
      </c>
    </row>
    <row r="23" spans="1:26" x14ac:dyDescent="0.2">
      <c r="A23" s="604" t="s">
        <v>22</v>
      </c>
      <c r="B23" s="603">
        <v>0.2927235560173489</v>
      </c>
      <c r="C23" s="603">
        <v>0.3016567842196799</v>
      </c>
      <c r="D23" s="603">
        <v>0.30801442124121331</v>
      </c>
      <c r="E23" s="603">
        <v>0.31434569530496298</v>
      </c>
      <c r="F23" s="603">
        <v>0.31583386432167865</v>
      </c>
      <c r="G23" s="603">
        <v>0.36714470413011602</v>
      </c>
      <c r="H23" s="603">
        <v>0.37687281703233427</v>
      </c>
      <c r="I23" s="603">
        <v>0.41362445568757744</v>
      </c>
      <c r="J23" s="222">
        <f t="shared" si="8"/>
        <v>1.7271557095746935E-2</v>
      </c>
      <c r="K23" s="62"/>
      <c r="L23" s="476">
        <f t="shared" si="9"/>
        <v>20</v>
      </c>
      <c r="N23" s="601"/>
      <c r="O23" s="604" t="s">
        <v>22</v>
      </c>
      <c r="P23" s="619">
        <f t="shared" si="10"/>
        <v>21</v>
      </c>
      <c r="Q23" s="619">
        <f t="shared" si="11"/>
        <v>21</v>
      </c>
      <c r="R23" s="619">
        <f t="shared" si="12"/>
        <v>22</v>
      </c>
      <c r="S23" s="619">
        <f t="shared" si="13"/>
        <v>22</v>
      </c>
      <c r="T23" s="619">
        <f t="shared" si="14"/>
        <v>21</v>
      </c>
      <c r="U23" s="619">
        <f t="shared" si="15"/>
        <v>20</v>
      </c>
      <c r="V23" s="619">
        <f t="shared" si="16"/>
        <v>20</v>
      </c>
      <c r="W23" s="619">
        <f t="shared" si="17"/>
        <v>20</v>
      </c>
      <c r="Y23" s="159">
        <f t="shared" si="18"/>
        <v>0.56906846954929979</v>
      </c>
      <c r="Z23" s="149">
        <f t="shared" si="19"/>
        <v>15</v>
      </c>
    </row>
    <row r="24" spans="1:26" x14ac:dyDescent="0.2">
      <c r="A24" s="604" t="s">
        <v>41</v>
      </c>
      <c r="B24" s="603">
        <v>0.38590258225037699</v>
      </c>
      <c r="C24" s="603">
        <v>0.39456816602152167</v>
      </c>
      <c r="D24" s="603">
        <v>0.39174476443512785</v>
      </c>
      <c r="E24" s="603">
        <v>0.41050103642264685</v>
      </c>
      <c r="F24" s="603">
        <v>0.4162713545050975</v>
      </c>
      <c r="G24" s="603">
        <v>0.43240394378209279</v>
      </c>
      <c r="H24" s="603">
        <v>0.4444429816958968</v>
      </c>
      <c r="I24" s="603">
        <v>0.44865971185392511</v>
      </c>
      <c r="J24" s="222">
        <f t="shared" si="8"/>
        <v>8.9653042290783035E-3</v>
      </c>
      <c r="K24" s="62"/>
      <c r="L24" s="476">
        <f t="shared" si="9"/>
        <v>16</v>
      </c>
      <c r="N24" s="601"/>
      <c r="O24" s="604" t="s">
        <v>41</v>
      </c>
      <c r="P24" s="619">
        <f t="shared" si="10"/>
        <v>15</v>
      </c>
      <c r="Q24" s="619">
        <f t="shared" si="11"/>
        <v>16</v>
      </c>
      <c r="R24" s="619">
        <f t="shared" si="12"/>
        <v>17</v>
      </c>
      <c r="S24" s="619">
        <f t="shared" si="13"/>
        <v>12</v>
      </c>
      <c r="T24" s="619">
        <f t="shared" si="14"/>
        <v>13</v>
      </c>
      <c r="U24" s="619">
        <f t="shared" si="15"/>
        <v>16</v>
      </c>
      <c r="V24" s="619">
        <f t="shared" si="16"/>
        <v>15</v>
      </c>
      <c r="W24" s="619">
        <f t="shared" si="17"/>
        <v>16</v>
      </c>
      <c r="Y24" s="159">
        <f t="shared" si="18"/>
        <v>0.52934744991562988</v>
      </c>
      <c r="Z24" s="149">
        <f t="shared" si="19"/>
        <v>17</v>
      </c>
    </row>
    <row r="25" spans="1:26" x14ac:dyDescent="0.2">
      <c r="A25" s="604" t="s">
        <v>19</v>
      </c>
      <c r="B25" s="603">
        <v>0.5476296540023543</v>
      </c>
      <c r="C25" s="603">
        <v>0.55104285352452931</v>
      </c>
      <c r="D25" s="603">
        <v>0.55564955139130079</v>
      </c>
      <c r="E25" s="603">
        <v>0.57708365784741888</v>
      </c>
      <c r="F25" s="603">
        <v>0.58016696529110079</v>
      </c>
      <c r="G25" s="603">
        <v>0.57385762086458203</v>
      </c>
      <c r="H25" s="603">
        <v>0.58150934565514778</v>
      </c>
      <c r="I25" s="603">
        <v>0.57164058600815304</v>
      </c>
      <c r="J25" s="222">
        <f t="shared" si="8"/>
        <v>3.4301331436855337E-3</v>
      </c>
      <c r="K25" s="62"/>
      <c r="L25" s="476">
        <f t="shared" si="9"/>
        <v>10</v>
      </c>
      <c r="N25" s="601"/>
      <c r="O25" s="604" t="s">
        <v>19</v>
      </c>
      <c r="P25" s="619">
        <f t="shared" si="10"/>
        <v>10</v>
      </c>
      <c r="Q25" s="619">
        <f t="shared" si="11"/>
        <v>10</v>
      </c>
      <c r="R25" s="619">
        <f t="shared" si="12"/>
        <v>10</v>
      </c>
      <c r="S25" s="619">
        <f t="shared" si="13"/>
        <v>10</v>
      </c>
      <c r="T25" s="619">
        <f t="shared" si="14"/>
        <v>10</v>
      </c>
      <c r="U25" s="619">
        <f t="shared" si="15"/>
        <v>10</v>
      </c>
      <c r="V25" s="619">
        <f t="shared" si="16"/>
        <v>10</v>
      </c>
      <c r="W25" s="619">
        <f t="shared" si="17"/>
        <v>10</v>
      </c>
      <c r="Y25" s="159">
        <f t="shared" si="18"/>
        <v>0.60251178430132279</v>
      </c>
      <c r="Z25" s="149">
        <f t="shared" si="19"/>
        <v>13</v>
      </c>
    </row>
    <row r="26" spans="1:26" x14ac:dyDescent="0.2">
      <c r="A26" s="604" t="s">
        <v>85</v>
      </c>
      <c r="B26" s="603">
        <v>0.26520588310446186</v>
      </c>
      <c r="C26" s="603">
        <v>0.26909272554977881</v>
      </c>
      <c r="D26" s="603">
        <v>0.27445608688026873</v>
      </c>
      <c r="E26" s="603">
        <v>0.27932962201423595</v>
      </c>
      <c r="F26" s="603">
        <v>0.28991744565100042</v>
      </c>
      <c r="G26" s="603">
        <v>0.30218305007784341</v>
      </c>
      <c r="H26" s="603">
        <v>0.31929819635321954</v>
      </c>
      <c r="I26" s="603">
        <v>0.36562563536213255</v>
      </c>
      <c r="J26" s="222">
        <f t="shared" si="8"/>
        <v>1.4345678893952956E-2</v>
      </c>
      <c r="K26" s="62"/>
      <c r="L26" s="476">
        <f t="shared" si="9"/>
        <v>21</v>
      </c>
      <c r="N26" s="601"/>
      <c r="O26" s="604" t="s">
        <v>85</v>
      </c>
      <c r="P26" s="619">
        <f t="shared" si="10"/>
        <v>23</v>
      </c>
      <c r="Q26" s="619">
        <f t="shared" si="11"/>
        <v>23</v>
      </c>
      <c r="R26" s="619">
        <f t="shared" si="12"/>
        <v>23</v>
      </c>
      <c r="S26" s="619">
        <f t="shared" si="13"/>
        <v>23</v>
      </c>
      <c r="T26" s="619">
        <f t="shared" si="14"/>
        <v>23</v>
      </c>
      <c r="U26" s="619">
        <f t="shared" si="15"/>
        <v>23</v>
      </c>
      <c r="V26" s="619">
        <f t="shared" si="16"/>
        <v>23</v>
      </c>
      <c r="W26" s="619">
        <f t="shared" si="17"/>
        <v>21</v>
      </c>
      <c r="Y26" s="159">
        <f t="shared" si="18"/>
        <v>0.49473674540770918</v>
      </c>
      <c r="Z26" s="149">
        <f t="shared" si="19"/>
        <v>19</v>
      </c>
    </row>
    <row r="27" spans="1:26" x14ac:dyDescent="0.2">
      <c r="A27" s="604" t="s">
        <v>27</v>
      </c>
      <c r="B27" s="603">
        <v>0.38342830893989843</v>
      </c>
      <c r="C27" s="603">
        <v>0.39769984615552195</v>
      </c>
      <c r="D27" s="603">
        <v>0.40453476242631342</v>
      </c>
      <c r="E27" s="603">
        <v>0.39991755508069898</v>
      </c>
      <c r="F27" s="603">
        <v>0.4087401444801082</v>
      </c>
      <c r="G27" s="603">
        <v>0.43953584276841245</v>
      </c>
      <c r="H27" s="603">
        <v>0.45689012816596186</v>
      </c>
      <c r="I27" s="603">
        <v>0.50519885271596232</v>
      </c>
      <c r="J27" s="222">
        <f t="shared" si="8"/>
        <v>1.7395791968009128E-2</v>
      </c>
      <c r="K27" s="62"/>
      <c r="L27" s="476">
        <f t="shared" si="9"/>
        <v>12</v>
      </c>
      <c r="N27" s="601"/>
      <c r="O27" s="604" t="s">
        <v>27</v>
      </c>
      <c r="P27" s="619">
        <f t="shared" si="10"/>
        <v>17</v>
      </c>
      <c r="Q27" s="619">
        <f t="shared" si="11"/>
        <v>15</v>
      </c>
      <c r="R27" s="619">
        <f t="shared" si="12"/>
        <v>14</v>
      </c>
      <c r="S27" s="619">
        <f t="shared" si="13"/>
        <v>14</v>
      </c>
      <c r="T27" s="619">
        <f t="shared" si="14"/>
        <v>14</v>
      </c>
      <c r="U27" s="619">
        <f t="shared" si="15"/>
        <v>14</v>
      </c>
      <c r="V27" s="619">
        <f t="shared" si="16"/>
        <v>14</v>
      </c>
      <c r="W27" s="619">
        <f t="shared" si="17"/>
        <v>12</v>
      </c>
      <c r="Y27" s="159">
        <f t="shared" si="18"/>
        <v>0.66176098042804443</v>
      </c>
      <c r="Z27" s="149">
        <f t="shared" si="19"/>
        <v>11</v>
      </c>
    </row>
    <row r="28" spans="1:26" x14ac:dyDescent="0.2">
      <c r="A28" s="604" t="s">
        <v>86</v>
      </c>
      <c r="B28" s="603">
        <v>0.34326601818932734</v>
      </c>
      <c r="C28" s="603">
        <v>0.38008881819754603</v>
      </c>
      <c r="D28" s="603">
        <v>0.37700786778908502</v>
      </c>
      <c r="E28" s="603">
        <v>0.34249898099802012</v>
      </c>
      <c r="F28" s="603">
        <v>0.35634615150657767</v>
      </c>
      <c r="G28" s="603">
        <v>0.38019351419198577</v>
      </c>
      <c r="H28" s="603">
        <v>0.42492581519703326</v>
      </c>
      <c r="I28" s="603">
        <v>0.49770929206482201</v>
      </c>
      <c r="J28" s="222">
        <f t="shared" si="8"/>
        <v>2.2063324839356382E-2</v>
      </c>
      <c r="K28" s="62"/>
      <c r="L28" s="476">
        <f t="shared" si="9"/>
        <v>13</v>
      </c>
      <c r="N28" s="601"/>
      <c r="O28" s="604" t="s">
        <v>86</v>
      </c>
      <c r="P28" s="619">
        <f t="shared" si="10"/>
        <v>18</v>
      </c>
      <c r="Q28" s="619">
        <f t="shared" si="11"/>
        <v>18</v>
      </c>
      <c r="R28" s="619">
        <f t="shared" si="12"/>
        <v>18</v>
      </c>
      <c r="S28" s="619">
        <f t="shared" si="13"/>
        <v>19</v>
      </c>
      <c r="T28" s="619">
        <f t="shared" si="14"/>
        <v>19</v>
      </c>
      <c r="U28" s="619">
        <f t="shared" si="15"/>
        <v>19</v>
      </c>
      <c r="V28" s="619">
        <f t="shared" si="16"/>
        <v>19</v>
      </c>
      <c r="W28" s="619">
        <f t="shared" si="17"/>
        <v>13</v>
      </c>
      <c r="Y28" s="159">
        <f t="shared" si="18"/>
        <v>0.69627921561902939</v>
      </c>
      <c r="Z28" s="149">
        <f t="shared" si="19"/>
        <v>8</v>
      </c>
    </row>
    <row r="29" spans="1:26" x14ac:dyDescent="0.2">
      <c r="A29" s="604" t="s">
        <v>30</v>
      </c>
      <c r="B29" s="603">
        <v>0.21155437910985339</v>
      </c>
      <c r="C29" s="603">
        <v>0.2284810188707701</v>
      </c>
      <c r="D29" s="603">
        <v>0.24337733075456691</v>
      </c>
      <c r="E29" s="603">
        <v>0.24006143273822392</v>
      </c>
      <c r="F29" s="603">
        <v>0.25873997057541176</v>
      </c>
      <c r="G29" s="603">
        <v>0.28706215243464056</v>
      </c>
      <c r="H29" s="603">
        <v>0.28682652323624103</v>
      </c>
      <c r="I29" s="603">
        <v>0.261130423851755</v>
      </c>
      <c r="J29" s="222">
        <f t="shared" si="8"/>
        <v>7.0822921059859444E-3</v>
      </c>
      <c r="K29" s="62"/>
      <c r="L29" s="476">
        <f t="shared" si="9"/>
        <v>25</v>
      </c>
      <c r="N29" s="601"/>
      <c r="O29" s="604" t="s">
        <v>30</v>
      </c>
      <c r="P29" s="619">
        <f t="shared" si="10"/>
        <v>25</v>
      </c>
      <c r="Q29" s="619">
        <f t="shared" si="11"/>
        <v>25</v>
      </c>
      <c r="R29" s="619">
        <f t="shared" si="12"/>
        <v>25</v>
      </c>
      <c r="S29" s="619">
        <f t="shared" si="13"/>
        <v>25</v>
      </c>
      <c r="T29" s="619">
        <f t="shared" si="14"/>
        <v>25</v>
      </c>
      <c r="U29" s="619">
        <f t="shared" si="15"/>
        <v>24</v>
      </c>
      <c r="V29" s="619">
        <f t="shared" si="16"/>
        <v>25</v>
      </c>
      <c r="W29" s="619">
        <f t="shared" si="17"/>
        <v>25</v>
      </c>
      <c r="Y29" s="159">
        <f t="shared" si="18"/>
        <v>0.3248710528056285</v>
      </c>
      <c r="Z29" s="149">
        <f t="shared" si="19"/>
        <v>25</v>
      </c>
    </row>
    <row r="30" spans="1:26" x14ac:dyDescent="0.2">
      <c r="A30" s="604" t="s">
        <v>31</v>
      </c>
      <c r="B30" s="603">
        <v>0.28618413727453734</v>
      </c>
      <c r="C30" s="603">
        <v>0.29481614797408096</v>
      </c>
      <c r="D30" s="603">
        <v>0.30910941478450754</v>
      </c>
      <c r="E30" s="603">
        <v>0.35913910935372262</v>
      </c>
      <c r="F30" s="603">
        <v>0.37792434252712598</v>
      </c>
      <c r="G30" s="603">
        <v>0.39143341410512261</v>
      </c>
      <c r="H30" s="603">
        <v>0.42661599392757327</v>
      </c>
      <c r="I30" s="603">
        <v>0.43038996658249645</v>
      </c>
      <c r="J30" s="222">
        <f t="shared" si="8"/>
        <v>2.0600832758279872E-2</v>
      </c>
      <c r="K30" s="62"/>
      <c r="L30" s="476">
        <f t="shared" si="9"/>
        <v>18</v>
      </c>
      <c r="N30" s="601"/>
      <c r="O30" s="604" t="s">
        <v>31</v>
      </c>
      <c r="P30" s="619">
        <f t="shared" si="10"/>
        <v>22</v>
      </c>
      <c r="Q30" s="619">
        <f t="shared" si="11"/>
        <v>22</v>
      </c>
      <c r="R30" s="619">
        <f t="shared" si="12"/>
        <v>21</v>
      </c>
      <c r="S30" s="619">
        <f t="shared" si="13"/>
        <v>18</v>
      </c>
      <c r="T30" s="619">
        <f t="shared" si="14"/>
        <v>18</v>
      </c>
      <c r="U30" s="619">
        <f t="shared" si="15"/>
        <v>18</v>
      </c>
      <c r="V30" s="619">
        <f t="shared" si="16"/>
        <v>18</v>
      </c>
      <c r="W30" s="619">
        <f t="shared" si="17"/>
        <v>18</v>
      </c>
      <c r="Y30" s="159">
        <f t="shared" si="18"/>
        <v>0.6157974614070153</v>
      </c>
      <c r="Z30" s="149">
        <f t="shared" si="19"/>
        <v>12</v>
      </c>
    </row>
    <row r="31" spans="1:26" x14ac:dyDescent="0.2">
      <c r="A31" s="604" t="s">
        <v>32</v>
      </c>
      <c r="B31" s="603">
        <v>0.60219331245235108</v>
      </c>
      <c r="C31" s="603">
        <v>0.60328783063010083</v>
      </c>
      <c r="D31" s="603">
        <v>0.61774970050139855</v>
      </c>
      <c r="E31" s="603">
        <v>0.62394757067805862</v>
      </c>
      <c r="F31" s="603">
        <v>0.61353989920514007</v>
      </c>
      <c r="G31" s="603">
        <v>0.61840916239267796</v>
      </c>
      <c r="H31" s="603">
        <v>0.64369892313078791</v>
      </c>
      <c r="I31" s="603">
        <v>0.63818842881391225</v>
      </c>
      <c r="J31" s="222">
        <f t="shared" si="8"/>
        <v>5.1421594802230231E-3</v>
      </c>
      <c r="K31" s="62"/>
      <c r="L31" s="476">
        <f t="shared" si="9"/>
        <v>7</v>
      </c>
      <c r="N31" s="601"/>
      <c r="O31" s="604" t="s">
        <v>32</v>
      </c>
      <c r="P31" s="619">
        <f t="shared" si="10"/>
        <v>4</v>
      </c>
      <c r="Q31" s="619">
        <f t="shared" si="11"/>
        <v>4</v>
      </c>
      <c r="R31" s="619">
        <f t="shared" si="12"/>
        <v>4</v>
      </c>
      <c r="S31" s="619">
        <f t="shared" si="13"/>
        <v>3</v>
      </c>
      <c r="T31" s="619">
        <f t="shared" si="14"/>
        <v>6</v>
      </c>
      <c r="U31" s="619">
        <f t="shared" si="15"/>
        <v>7</v>
      </c>
      <c r="V31" s="619">
        <f t="shared" si="16"/>
        <v>5</v>
      </c>
      <c r="W31" s="619">
        <f t="shared" si="17"/>
        <v>7</v>
      </c>
      <c r="Y31" s="159">
        <f t="shared" si="18"/>
        <v>0.68446786413591942</v>
      </c>
      <c r="Z31" s="149">
        <f t="shared" si="19"/>
        <v>10</v>
      </c>
    </row>
    <row r="32" spans="1:26" x14ac:dyDescent="0.2">
      <c r="A32" s="604" t="s">
        <v>23</v>
      </c>
      <c r="B32" s="603">
        <v>0.32950342821932038</v>
      </c>
      <c r="C32" s="603">
        <v>0.33786661908220489</v>
      </c>
      <c r="D32" s="603">
        <v>0.33957542668104918</v>
      </c>
      <c r="E32" s="603">
        <v>0.33691976466567558</v>
      </c>
      <c r="F32" s="603">
        <v>0.33676685581212534</v>
      </c>
      <c r="G32" s="603">
        <v>0.32896178843985874</v>
      </c>
      <c r="H32" s="603">
        <v>0.34104560359157648</v>
      </c>
      <c r="I32" s="603">
        <v>0.35721697096801325</v>
      </c>
      <c r="J32" s="222">
        <f t="shared" si="8"/>
        <v>3.9590775355275521E-3</v>
      </c>
      <c r="K32" s="62"/>
      <c r="L32" s="476">
        <f t="shared" si="9"/>
        <v>22</v>
      </c>
      <c r="N32" s="601"/>
      <c r="O32" s="604" t="s">
        <v>23</v>
      </c>
      <c r="P32" s="619">
        <f t="shared" si="10"/>
        <v>19</v>
      </c>
      <c r="Q32" s="619">
        <f t="shared" si="11"/>
        <v>19</v>
      </c>
      <c r="R32" s="619">
        <f t="shared" si="12"/>
        <v>19</v>
      </c>
      <c r="S32" s="619">
        <f t="shared" si="13"/>
        <v>20</v>
      </c>
      <c r="T32" s="619">
        <f t="shared" si="14"/>
        <v>20</v>
      </c>
      <c r="U32" s="619">
        <f t="shared" si="15"/>
        <v>21</v>
      </c>
      <c r="V32" s="619">
        <f t="shared" si="16"/>
        <v>21</v>
      </c>
      <c r="W32" s="619">
        <f t="shared" si="17"/>
        <v>22</v>
      </c>
      <c r="Y32" s="159">
        <f t="shared" si="18"/>
        <v>0.3928486687877612</v>
      </c>
      <c r="Z32" s="149">
        <f t="shared" si="19"/>
        <v>24</v>
      </c>
    </row>
    <row r="33" spans="1:26" x14ac:dyDescent="0.2">
      <c r="A33" s="604" t="s">
        <v>87</v>
      </c>
      <c r="B33" s="603">
        <v>0.40598255731972221</v>
      </c>
      <c r="C33" s="603">
        <v>0.42069557872383945</v>
      </c>
      <c r="D33" s="603">
        <v>0.42459426361943226</v>
      </c>
      <c r="E33" s="603">
        <v>0.38769167939381072</v>
      </c>
      <c r="F33" s="603">
        <v>0.43153483741597432</v>
      </c>
      <c r="G33" s="603">
        <v>0.45129575658779553</v>
      </c>
      <c r="H33" s="603">
        <v>0.46866946916900809</v>
      </c>
      <c r="I33" s="603">
        <v>0.47564984455644255</v>
      </c>
      <c r="J33" s="222">
        <f t="shared" si="8"/>
        <v>9.9524696052457617E-3</v>
      </c>
      <c r="K33" s="62"/>
      <c r="L33" s="476">
        <f t="shared" si="9"/>
        <v>14</v>
      </c>
      <c r="N33" s="601"/>
      <c r="O33" s="604" t="s">
        <v>87</v>
      </c>
      <c r="P33" s="619">
        <f t="shared" si="10"/>
        <v>13</v>
      </c>
      <c r="Q33" s="619">
        <f t="shared" si="11"/>
        <v>13</v>
      </c>
      <c r="R33" s="619">
        <f t="shared" si="12"/>
        <v>12</v>
      </c>
      <c r="S33" s="619">
        <f t="shared" si="13"/>
        <v>17</v>
      </c>
      <c r="T33" s="619">
        <f t="shared" si="14"/>
        <v>12</v>
      </c>
      <c r="U33" s="619">
        <f t="shared" si="15"/>
        <v>13</v>
      </c>
      <c r="V33" s="619">
        <f t="shared" si="16"/>
        <v>12</v>
      </c>
      <c r="W33" s="619">
        <f t="shared" si="17"/>
        <v>14</v>
      </c>
      <c r="Y33" s="159">
        <f t="shared" si="18"/>
        <v>0.5652220710036544</v>
      </c>
      <c r="Z33" s="149">
        <f t="shared" si="19"/>
        <v>16</v>
      </c>
    </row>
    <row r="34" spans="1:26" x14ac:dyDescent="0.2">
      <c r="A34" s="604" t="s">
        <v>34</v>
      </c>
      <c r="B34" s="603">
        <v>0.58588505335822438</v>
      </c>
      <c r="C34" s="603">
        <v>0.59553331410927701</v>
      </c>
      <c r="D34" s="603">
        <v>0.6018592039174363</v>
      </c>
      <c r="E34" s="603">
        <v>0.62312508092795271</v>
      </c>
      <c r="F34" s="603">
        <v>0.63067735248496903</v>
      </c>
      <c r="G34" s="603">
        <v>0.64791900404415392</v>
      </c>
      <c r="H34" s="603">
        <v>0.65922298077480423</v>
      </c>
      <c r="I34" s="603">
        <v>0.64738437602357535</v>
      </c>
      <c r="J34" s="222">
        <f t="shared" si="8"/>
        <v>8.785617523621567E-3</v>
      </c>
      <c r="K34" s="62"/>
      <c r="L34" s="476">
        <f t="shared" si="9"/>
        <v>5</v>
      </c>
      <c r="N34" s="601"/>
      <c r="O34" s="604" t="s">
        <v>34</v>
      </c>
      <c r="P34" s="619">
        <f t="shared" si="10"/>
        <v>5</v>
      </c>
      <c r="Q34" s="619">
        <f t="shared" si="11"/>
        <v>5</v>
      </c>
      <c r="R34" s="619">
        <f t="shared" si="12"/>
        <v>5</v>
      </c>
      <c r="S34" s="619">
        <f t="shared" si="13"/>
        <v>4</v>
      </c>
      <c r="T34" s="619">
        <f t="shared" si="14"/>
        <v>3</v>
      </c>
      <c r="U34" s="619">
        <f t="shared" si="15"/>
        <v>4</v>
      </c>
      <c r="V34" s="619">
        <f t="shared" si="16"/>
        <v>4</v>
      </c>
      <c r="W34" s="619">
        <f t="shared" si="17"/>
        <v>5</v>
      </c>
      <c r="Y34" s="159">
        <f t="shared" si="18"/>
        <v>0.72645493373616943</v>
      </c>
      <c r="Z34" s="149">
        <f t="shared" si="19"/>
        <v>5</v>
      </c>
    </row>
    <row r="35" spans="1:26" x14ac:dyDescent="0.2">
      <c r="A35" s="604" t="s">
        <v>6</v>
      </c>
      <c r="B35" s="603">
        <v>0.57305377429471871</v>
      </c>
      <c r="C35" s="603">
        <v>0.58117832471792374</v>
      </c>
      <c r="D35" s="603">
        <v>0.58023714860790998</v>
      </c>
      <c r="E35" s="603">
        <v>0.6114067014100345</v>
      </c>
      <c r="F35" s="603">
        <v>0.60867155198008294</v>
      </c>
      <c r="G35" s="603">
        <v>0.61942910857014521</v>
      </c>
      <c r="H35" s="603">
        <v>0.61556312159218485</v>
      </c>
      <c r="I35" s="603">
        <v>0.62457388157006033</v>
      </c>
      <c r="J35" s="222">
        <f t="shared" si="8"/>
        <v>7.3600153250488031E-3</v>
      </c>
      <c r="K35" s="62"/>
      <c r="L35" s="476">
        <f t="shared" si="9"/>
        <v>8</v>
      </c>
      <c r="N35" s="601"/>
      <c r="O35" s="604" t="s">
        <v>6</v>
      </c>
      <c r="P35" s="619">
        <f t="shared" si="10"/>
        <v>8</v>
      </c>
      <c r="Q35" s="619">
        <f t="shared" si="11"/>
        <v>8</v>
      </c>
      <c r="R35" s="619">
        <f t="shared" si="12"/>
        <v>7</v>
      </c>
      <c r="S35" s="619">
        <f t="shared" si="13"/>
        <v>6</v>
      </c>
      <c r="T35" s="619">
        <f t="shared" si="14"/>
        <v>7</v>
      </c>
      <c r="U35" s="619">
        <f t="shared" si="15"/>
        <v>6</v>
      </c>
      <c r="V35" s="619">
        <f t="shared" si="16"/>
        <v>7</v>
      </c>
      <c r="W35" s="619">
        <f t="shared" si="17"/>
        <v>8</v>
      </c>
      <c r="Y35" s="159">
        <f t="shared" si="18"/>
        <v>0.69081401949549959</v>
      </c>
      <c r="Z35" s="149">
        <f t="shared" si="19"/>
        <v>9</v>
      </c>
    </row>
    <row r="36" spans="1:26" x14ac:dyDescent="0.2">
      <c r="A36" s="604" t="s">
        <v>37</v>
      </c>
      <c r="B36" s="603">
        <v>0.23966353582166802</v>
      </c>
      <c r="C36" s="603">
        <v>0.24583484985398918</v>
      </c>
      <c r="D36" s="603">
        <v>0.25366420797269645</v>
      </c>
      <c r="E36" s="603">
        <v>0.26737893958432984</v>
      </c>
      <c r="F36" s="603">
        <v>0.27445810314444335</v>
      </c>
      <c r="G36" s="603">
        <v>0.28594553705788933</v>
      </c>
      <c r="H36" s="603">
        <v>0.29526415665827188</v>
      </c>
      <c r="I36" s="603">
        <v>0.30795539767457591</v>
      </c>
      <c r="J36" s="222">
        <f t="shared" si="8"/>
        <v>9.7559802647011282E-3</v>
      </c>
      <c r="K36" s="62"/>
      <c r="L36" s="476">
        <f t="shared" si="9"/>
        <v>24</v>
      </c>
      <c r="N36" s="601"/>
      <c r="O36" s="604" t="s">
        <v>37</v>
      </c>
      <c r="P36" s="619">
        <f t="shared" si="10"/>
        <v>24</v>
      </c>
      <c r="Q36" s="619">
        <f t="shared" si="11"/>
        <v>24</v>
      </c>
      <c r="R36" s="619">
        <f t="shared" si="12"/>
        <v>24</v>
      </c>
      <c r="S36" s="619">
        <f t="shared" si="13"/>
        <v>24</v>
      </c>
      <c r="T36" s="619">
        <f t="shared" si="14"/>
        <v>24</v>
      </c>
      <c r="U36" s="619">
        <f t="shared" si="15"/>
        <v>25</v>
      </c>
      <c r="V36" s="619">
        <f t="shared" si="16"/>
        <v>24</v>
      </c>
      <c r="W36" s="619">
        <f t="shared" si="17"/>
        <v>24</v>
      </c>
      <c r="Y36" s="159">
        <f t="shared" si="18"/>
        <v>0.39575922005688607</v>
      </c>
      <c r="Z36" s="149">
        <f t="shared" si="19"/>
        <v>23</v>
      </c>
    </row>
    <row r="37" spans="1:26" x14ac:dyDescent="0.2">
      <c r="A37" s="604" t="s">
        <v>38</v>
      </c>
      <c r="B37" s="603">
        <v>0.38449322993118401</v>
      </c>
      <c r="C37" s="603">
        <v>0.39170701646778755</v>
      </c>
      <c r="D37" s="603">
        <v>0.39368983437874688</v>
      </c>
      <c r="E37" s="603">
        <v>0.39048062650938836</v>
      </c>
      <c r="F37" s="603">
        <v>0.39062952850464217</v>
      </c>
      <c r="G37" s="603">
        <v>0.43861231317011823</v>
      </c>
      <c r="H37" s="603">
        <v>0.46011043346315639</v>
      </c>
      <c r="I37" s="603">
        <v>0.42192200470822261</v>
      </c>
      <c r="J37" s="222">
        <f t="shared" si="8"/>
        <v>5.3469678252912279E-3</v>
      </c>
      <c r="K37" s="62"/>
      <c r="L37" s="476">
        <f t="shared" si="9"/>
        <v>19</v>
      </c>
      <c r="N37" s="601"/>
      <c r="O37" s="604" t="s">
        <v>38</v>
      </c>
      <c r="P37" s="619">
        <f t="shared" si="10"/>
        <v>16</v>
      </c>
      <c r="Q37" s="619">
        <f t="shared" si="11"/>
        <v>17</v>
      </c>
      <c r="R37" s="619">
        <f t="shared" si="12"/>
        <v>16</v>
      </c>
      <c r="S37" s="619">
        <f t="shared" si="13"/>
        <v>16</v>
      </c>
      <c r="T37" s="619">
        <f t="shared" si="14"/>
        <v>16</v>
      </c>
      <c r="U37" s="619">
        <f t="shared" si="15"/>
        <v>15</v>
      </c>
      <c r="V37" s="619">
        <f t="shared" si="16"/>
        <v>13</v>
      </c>
      <c r="W37" s="619">
        <f t="shared" si="17"/>
        <v>19</v>
      </c>
      <c r="Y37" s="159">
        <f t="shared" si="18"/>
        <v>0.47004471513584367</v>
      </c>
      <c r="Z37" s="149">
        <f t="shared" si="19"/>
        <v>22</v>
      </c>
    </row>
    <row r="38" spans="1:26" x14ac:dyDescent="0.2">
      <c r="A38" s="604" t="s">
        <v>88</v>
      </c>
      <c r="B38" s="603">
        <v>0.1449222320112224</v>
      </c>
      <c r="C38" s="603">
        <v>0.1457694760800177</v>
      </c>
      <c r="D38" s="603">
        <v>0.14641196812192298</v>
      </c>
      <c r="E38" s="603">
        <v>0.15427889165797376</v>
      </c>
      <c r="F38" s="603">
        <v>0.16163175802377586</v>
      </c>
      <c r="G38" s="603">
        <v>0.15481647320327013</v>
      </c>
      <c r="H38" s="603">
        <v>0.1549188827708366</v>
      </c>
      <c r="I38" s="603">
        <v>0.16402824158663906</v>
      </c>
      <c r="J38" s="222">
        <f t="shared" si="8"/>
        <v>2.7294299393452381E-3</v>
      </c>
      <c r="K38" s="62"/>
      <c r="L38" s="476">
        <f t="shared" si="9"/>
        <v>27</v>
      </c>
      <c r="N38" s="601"/>
      <c r="O38" s="604" t="s">
        <v>88</v>
      </c>
      <c r="P38" s="619">
        <f t="shared" si="10"/>
        <v>27</v>
      </c>
      <c r="Q38" s="619">
        <f t="shared" si="11"/>
        <v>27</v>
      </c>
      <c r="R38" s="619">
        <f t="shared" si="12"/>
        <v>27</v>
      </c>
      <c r="S38" s="619">
        <f t="shared" si="13"/>
        <v>27</v>
      </c>
      <c r="T38" s="619">
        <f t="shared" si="14"/>
        <v>27</v>
      </c>
      <c r="U38" s="619">
        <f t="shared" si="15"/>
        <v>27</v>
      </c>
      <c r="V38" s="619">
        <f t="shared" si="16"/>
        <v>27</v>
      </c>
      <c r="W38" s="619">
        <f t="shared" si="17"/>
        <v>27</v>
      </c>
      <c r="Y38" s="159">
        <f t="shared" si="18"/>
        <v>0.18859311104074622</v>
      </c>
      <c r="Z38" s="149">
        <f t="shared" si="19"/>
        <v>27</v>
      </c>
    </row>
    <row r="39" spans="1:26" x14ac:dyDescent="0.2">
      <c r="A39" s="604" t="s">
        <v>40</v>
      </c>
      <c r="B39" s="603">
        <v>0.45643954626942013</v>
      </c>
      <c r="C39" s="603">
        <v>0.464115777667294</v>
      </c>
      <c r="D39" s="603">
        <v>0.46569760303648933</v>
      </c>
      <c r="E39" s="603">
        <v>0.47149850287974338</v>
      </c>
      <c r="F39" s="603">
        <v>0.4674716118069826</v>
      </c>
      <c r="G39" s="603">
        <v>0.45846905324120529</v>
      </c>
      <c r="H39" s="603">
        <v>0.4385152176792968</v>
      </c>
      <c r="I39" s="603">
        <v>0.46969826469730347</v>
      </c>
      <c r="J39" s="222">
        <f t="shared" si="8"/>
        <v>1.8941026325547633E-3</v>
      </c>
      <c r="K39" s="62"/>
      <c r="L39" s="476">
        <f t="shared" si="9"/>
        <v>15</v>
      </c>
      <c r="N39" s="601"/>
      <c r="O39" s="604" t="s">
        <v>40</v>
      </c>
      <c r="P39" s="619">
        <f t="shared" si="10"/>
        <v>11</v>
      </c>
      <c r="Q39" s="619">
        <f t="shared" si="11"/>
        <v>11</v>
      </c>
      <c r="R39" s="619">
        <f t="shared" si="12"/>
        <v>11</v>
      </c>
      <c r="S39" s="619">
        <f t="shared" si="13"/>
        <v>11</v>
      </c>
      <c r="T39" s="619">
        <f t="shared" si="14"/>
        <v>11</v>
      </c>
      <c r="U39" s="619">
        <f t="shared" si="15"/>
        <v>12</v>
      </c>
      <c r="V39" s="619">
        <f t="shared" si="16"/>
        <v>16</v>
      </c>
      <c r="W39" s="619">
        <f t="shared" si="17"/>
        <v>15</v>
      </c>
      <c r="Y39" s="159">
        <f t="shared" si="18"/>
        <v>0.48674518839029635</v>
      </c>
      <c r="Z39" s="149">
        <f t="shared" si="19"/>
        <v>20</v>
      </c>
    </row>
    <row r="40" spans="1:26" x14ac:dyDescent="0.2">
      <c r="A40" s="609" t="s">
        <v>89</v>
      </c>
      <c r="B40" s="610">
        <v>0.30441939886160907</v>
      </c>
      <c r="C40" s="610">
        <v>0.31346412325802103</v>
      </c>
      <c r="D40" s="610">
        <v>0.3193956274890779</v>
      </c>
      <c r="E40" s="610">
        <v>0.32440969050247648</v>
      </c>
      <c r="F40" s="610">
        <v>0.30401276700654234</v>
      </c>
      <c r="G40" s="610">
        <v>0.32058819706280395</v>
      </c>
      <c r="H40" s="610">
        <v>0.33476496406815093</v>
      </c>
      <c r="I40" s="610">
        <v>0.33177937593592549</v>
      </c>
      <c r="J40" s="222">
        <f t="shared" si="8"/>
        <v>3.9085681534737748E-3</v>
      </c>
      <c r="K40" s="62"/>
      <c r="L40" s="476">
        <f t="shared" si="9"/>
        <v>23</v>
      </c>
      <c r="N40" s="601"/>
      <c r="O40" s="609" t="s">
        <v>89</v>
      </c>
      <c r="P40" s="620">
        <f t="shared" si="10"/>
        <v>20</v>
      </c>
      <c r="Q40" s="620">
        <f t="shared" si="11"/>
        <v>20</v>
      </c>
      <c r="R40" s="620">
        <f t="shared" si="12"/>
        <v>20</v>
      </c>
      <c r="S40" s="620">
        <f t="shared" si="13"/>
        <v>21</v>
      </c>
      <c r="T40" s="620">
        <f t="shared" si="14"/>
        <v>22</v>
      </c>
      <c r="U40" s="620">
        <f t="shared" si="15"/>
        <v>22</v>
      </c>
      <c r="V40" s="620">
        <f t="shared" si="16"/>
        <v>22</v>
      </c>
      <c r="W40" s="620">
        <f t="shared" si="17"/>
        <v>23</v>
      </c>
      <c r="Y40" s="159">
        <f>I40+9*K15</f>
        <v>0.47806617117294303</v>
      </c>
      <c r="Z40" s="157">
        <f t="shared" si="19"/>
        <v>21</v>
      </c>
    </row>
    <row r="41" spans="1:26" x14ac:dyDescent="0.2">
      <c r="A41" s="604" t="s">
        <v>18</v>
      </c>
      <c r="B41" s="603">
        <v>0.60738160390129581</v>
      </c>
      <c r="C41" s="603">
        <v>0.61461428211136282</v>
      </c>
      <c r="D41" s="603">
        <v>0.62217451852872141</v>
      </c>
      <c r="E41" s="603">
        <v>0.62040253098627818</v>
      </c>
      <c r="F41" s="603">
        <v>0.62861710111688684</v>
      </c>
      <c r="G41" s="603">
        <v>0.67044941594210494</v>
      </c>
      <c r="H41" s="603">
        <v>0.68144722994928808</v>
      </c>
      <c r="I41" s="603">
        <v>0.70759922714132306</v>
      </c>
      <c r="J41" s="222">
        <f t="shared" si="8"/>
        <v>1.4316803320003893E-2</v>
      </c>
      <c r="K41" s="62"/>
      <c r="L41" s="476">
        <f t="shared" si="9"/>
        <v>2</v>
      </c>
      <c r="N41" s="601"/>
      <c r="O41" s="604" t="s">
        <v>18</v>
      </c>
      <c r="P41" s="619">
        <f t="shared" si="10"/>
        <v>3</v>
      </c>
      <c r="Q41" s="619">
        <f t="shared" si="11"/>
        <v>3</v>
      </c>
      <c r="R41" s="619">
        <f t="shared" si="12"/>
        <v>3</v>
      </c>
      <c r="S41" s="619">
        <f t="shared" si="13"/>
        <v>5</v>
      </c>
      <c r="T41" s="619">
        <f t="shared" si="14"/>
        <v>4</v>
      </c>
      <c r="U41" s="619">
        <f t="shared" si="15"/>
        <v>3</v>
      </c>
      <c r="V41" s="619">
        <f t="shared" si="16"/>
        <v>3</v>
      </c>
      <c r="W41" s="619">
        <f t="shared" si="17"/>
        <v>2</v>
      </c>
      <c r="Y41" s="159">
        <f t="shared" si="18"/>
        <v>0.83645045702135812</v>
      </c>
      <c r="Z41" s="149">
        <f t="shared" si="19"/>
        <v>1</v>
      </c>
    </row>
    <row r="42" spans="1:26" x14ac:dyDescent="0.2">
      <c r="A42" s="604" t="s">
        <v>42</v>
      </c>
      <c r="B42" s="603">
        <v>0.6569380560564626</v>
      </c>
      <c r="C42" s="603">
        <v>0.66086469650090029</v>
      </c>
      <c r="D42" s="603">
        <v>0.66126300446767161</v>
      </c>
      <c r="E42" s="603">
        <v>0.67671876401899111</v>
      </c>
      <c r="F42" s="603">
        <v>0.68500431325790523</v>
      </c>
      <c r="G42" s="603">
        <v>0.69403235256648665</v>
      </c>
      <c r="H42" s="603">
        <v>0.69213124319983099</v>
      </c>
      <c r="I42" s="603">
        <v>0.73130550217168988</v>
      </c>
      <c r="J42" s="222">
        <f t="shared" si="8"/>
        <v>1.0623920873603896E-2</v>
      </c>
      <c r="K42" s="62"/>
      <c r="L42" s="476">
        <f t="shared" si="9"/>
        <v>1</v>
      </c>
      <c r="N42" s="601"/>
      <c r="O42" s="604" t="s">
        <v>42</v>
      </c>
      <c r="P42" s="619">
        <f t="shared" si="10"/>
        <v>2</v>
      </c>
      <c r="Q42" s="619">
        <f t="shared" si="11"/>
        <v>2</v>
      </c>
      <c r="R42" s="619">
        <f t="shared" si="12"/>
        <v>2</v>
      </c>
      <c r="S42" s="619">
        <f t="shared" si="13"/>
        <v>1</v>
      </c>
      <c r="T42" s="619">
        <f t="shared" si="14"/>
        <v>1</v>
      </c>
      <c r="U42" s="619">
        <f t="shared" si="15"/>
        <v>1</v>
      </c>
      <c r="V42" s="619">
        <f t="shared" si="16"/>
        <v>1</v>
      </c>
      <c r="W42" s="619">
        <f t="shared" si="17"/>
        <v>1</v>
      </c>
      <c r="Y42" s="159">
        <f t="shared" si="18"/>
        <v>0.82692079003412489</v>
      </c>
      <c r="Z42" s="149">
        <f t="shared" si="19"/>
        <v>2</v>
      </c>
    </row>
    <row r="43" spans="1:26" x14ac:dyDescent="0.2">
      <c r="A43" s="295" t="s">
        <v>433</v>
      </c>
      <c r="B43" s="452">
        <f>AVERAGE(B16:B42)</f>
        <v>0.42301116179949028</v>
      </c>
      <c r="C43" s="452">
        <f t="shared" ref="C43:J43" si="20">AVERAGE(C16:C42)</f>
        <v>0.43124357069281655</v>
      </c>
      <c r="D43" s="452">
        <f t="shared" si="20"/>
        <v>0.43457557477644004</v>
      </c>
      <c r="E43" s="452">
        <f t="shared" si="20"/>
        <v>0.4392502750392695</v>
      </c>
      <c r="F43" s="452">
        <f t="shared" si="20"/>
        <v>0.44515397539167012</v>
      </c>
      <c r="G43" s="452">
        <f t="shared" si="20"/>
        <v>0.46304139113212245</v>
      </c>
      <c r="H43" s="452">
        <f t="shared" si="20"/>
        <v>0.4733238520249945</v>
      </c>
      <c r="I43" s="452">
        <f t="shared" si="20"/>
        <v>0.48956003150023902</v>
      </c>
      <c r="J43" s="606">
        <f t="shared" si="20"/>
        <v>9.506981385821265E-3</v>
      </c>
      <c r="P43" s="186"/>
    </row>
    <row r="44" spans="1:26" x14ac:dyDescent="0.2">
      <c r="A44" s="301" t="s">
        <v>435</v>
      </c>
      <c r="B44" s="453">
        <f>STDEV(B16:B42)</f>
        <v>0.15402739609527835</v>
      </c>
      <c r="C44" s="453">
        <f t="shared" ref="C44:I44" si="21">STDEV(C16:C42)</f>
        <v>0.15172753721623186</v>
      </c>
      <c r="D44" s="453">
        <f t="shared" si="21"/>
        <v>0.15132703537150211</v>
      </c>
      <c r="E44" s="453">
        <f t="shared" si="21"/>
        <v>0.15372168620467927</v>
      </c>
      <c r="F44" s="453">
        <f t="shared" si="21"/>
        <v>0.15356986217238069</v>
      </c>
      <c r="G44" s="453">
        <f t="shared" si="21"/>
        <v>0.15321233480639007</v>
      </c>
      <c r="H44" s="453">
        <f t="shared" si="21"/>
        <v>0.15133335767072179</v>
      </c>
      <c r="I44" s="453">
        <f t="shared" si="21"/>
        <v>0.155156297063234</v>
      </c>
      <c r="J44" s="606">
        <f t="shared" ref="J44" si="22">STDEV(J16:J42)</f>
        <v>6.4012760138504703E-3</v>
      </c>
    </row>
    <row r="45" spans="1:26" x14ac:dyDescent="0.2">
      <c r="A45" s="301" t="s">
        <v>436</v>
      </c>
      <c r="B45" s="453">
        <f>B43-3*B44</f>
        <v>-3.9071026486344751E-2</v>
      </c>
      <c r="C45" s="453">
        <f t="shared" ref="C45:J45" si="23">C43-3*C44</f>
        <v>-2.393904095587901E-2</v>
      </c>
      <c r="D45" s="453">
        <f t="shared" si="23"/>
        <v>-1.9405531338066273E-2</v>
      </c>
      <c r="E45" s="453">
        <f t="shared" si="23"/>
        <v>-2.1914783574768282E-2</v>
      </c>
      <c r="F45" s="453">
        <f t="shared" si="23"/>
        <v>-1.5555611125471991E-2</v>
      </c>
      <c r="G45" s="453">
        <f t="shared" si="23"/>
        <v>3.4043867129522343E-3</v>
      </c>
      <c r="H45" s="453">
        <f t="shared" si="23"/>
        <v>1.9323779012829112E-2</v>
      </c>
      <c r="I45" s="453">
        <f t="shared" si="23"/>
        <v>2.4091140310536996E-2</v>
      </c>
      <c r="J45" s="606">
        <f t="shared" si="23"/>
        <v>-9.6968466557301458E-3</v>
      </c>
    </row>
    <row r="46" spans="1:26" x14ac:dyDescent="0.2">
      <c r="A46" s="301" t="s">
        <v>437</v>
      </c>
      <c r="B46" s="453">
        <f>B43+3*B44</f>
        <v>0.8850933500853253</v>
      </c>
      <c r="C46" s="453">
        <f t="shared" ref="C46:I46" si="24">C43+3*C44</f>
        <v>0.88642618234151205</v>
      </c>
      <c r="D46" s="453">
        <f t="shared" si="24"/>
        <v>0.88855668089094642</v>
      </c>
      <c r="E46" s="453">
        <f t="shared" si="24"/>
        <v>0.90041533365330728</v>
      </c>
      <c r="F46" s="453">
        <f t="shared" si="24"/>
        <v>0.90586356190881223</v>
      </c>
      <c r="G46" s="453">
        <f t="shared" si="24"/>
        <v>0.92267839555129272</v>
      </c>
      <c r="H46" s="453">
        <f t="shared" si="24"/>
        <v>0.92732392503715988</v>
      </c>
      <c r="I46" s="453">
        <f t="shared" si="24"/>
        <v>0.95502892268994111</v>
      </c>
      <c r="J46" s="606">
        <f t="shared" ref="J46" si="25">J43+3*J44</f>
        <v>2.8710809427372676E-2</v>
      </c>
    </row>
    <row r="47" spans="1:26" x14ac:dyDescent="0.2">
      <c r="A47" s="412" t="s">
        <v>451</v>
      </c>
      <c r="B47" s="724">
        <f>MIN(B16:B42)</f>
        <v>0.1449222320112224</v>
      </c>
      <c r="C47" s="724">
        <f t="shared" ref="C47:I47" si="26">MIN(C16:C42)</f>
        <v>0.1457694760800177</v>
      </c>
      <c r="D47" s="724">
        <f t="shared" si="26"/>
        <v>0.14641196812192298</v>
      </c>
      <c r="E47" s="724">
        <f t="shared" si="26"/>
        <v>0.15427889165797376</v>
      </c>
      <c r="F47" s="724">
        <f t="shared" si="26"/>
        <v>0.16163175802377586</v>
      </c>
      <c r="G47" s="724">
        <f t="shared" si="26"/>
        <v>0.15481647320327013</v>
      </c>
      <c r="H47" s="724">
        <f t="shared" si="26"/>
        <v>0.1549188827708366</v>
      </c>
      <c r="I47" s="724">
        <f t="shared" si="26"/>
        <v>0.16402824158663906</v>
      </c>
      <c r="J47" s="606"/>
    </row>
    <row r="49" spans="1:13" x14ac:dyDescent="0.2">
      <c r="B49" s="404">
        <v>2014</v>
      </c>
      <c r="C49" s="404" t="s">
        <v>402</v>
      </c>
      <c r="E49" s="149" t="s">
        <v>404</v>
      </c>
    </row>
    <row r="50" spans="1:13" ht="12" thickBot="1" x14ac:dyDescent="0.25">
      <c r="A50" s="608" t="s">
        <v>8</v>
      </c>
      <c r="B50" s="603">
        <v>0.57415842936455519</v>
      </c>
      <c r="C50" s="410">
        <v>1.3815453962730715E-2</v>
      </c>
    </row>
    <row r="51" spans="1:13" x14ac:dyDescent="0.2">
      <c r="A51" s="608" t="s">
        <v>82</v>
      </c>
      <c r="B51" s="603">
        <v>0.20036056519291981</v>
      </c>
      <c r="C51" s="410">
        <v>4.8045059906608656E-3</v>
      </c>
      <c r="E51" s="352" t="s">
        <v>405</v>
      </c>
      <c r="F51" s="352"/>
    </row>
    <row r="52" spans="1:13" x14ac:dyDescent="0.2">
      <c r="A52" s="608" t="s">
        <v>83</v>
      </c>
      <c r="B52" s="603">
        <v>0.39105390330353135</v>
      </c>
      <c r="C52" s="410">
        <v>7.1769590328899036E-3</v>
      </c>
      <c r="E52" s="353" t="s">
        <v>406</v>
      </c>
      <c r="F52" s="353">
        <v>0.12017168508666262</v>
      </c>
    </row>
    <row r="53" spans="1:13" x14ac:dyDescent="0.2">
      <c r="A53" s="608" t="s">
        <v>16</v>
      </c>
      <c r="B53" s="603">
        <v>0.67288125752853967</v>
      </c>
      <c r="C53" s="410">
        <v>2.3726857929422846E-3</v>
      </c>
      <c r="E53" s="353" t="s">
        <v>407</v>
      </c>
      <c r="F53" s="353">
        <v>1.4441233896568012E-2</v>
      </c>
    </row>
    <row r="54" spans="1:13" x14ac:dyDescent="0.2">
      <c r="A54" s="608" t="s">
        <v>21</v>
      </c>
      <c r="B54" s="603">
        <v>0.58499910259515076</v>
      </c>
      <c r="C54" s="410">
        <v>8.5263549036334995E-3</v>
      </c>
      <c r="E54" s="353" t="s">
        <v>408</v>
      </c>
      <c r="F54" s="353">
        <v>-2.4981116747569265E-2</v>
      </c>
    </row>
    <row r="55" spans="1:13" x14ac:dyDescent="0.2">
      <c r="A55" s="608" t="s">
        <v>17</v>
      </c>
      <c r="B55" s="603">
        <v>0.43412226835887313</v>
      </c>
      <c r="C55" s="410">
        <v>2.3649126629635617E-2</v>
      </c>
      <c r="E55" s="353" t="s">
        <v>409</v>
      </c>
      <c r="F55" s="353">
        <v>6.4807383224571554E-3</v>
      </c>
    </row>
    <row r="56" spans="1:13" ht="12" thickBot="1" x14ac:dyDescent="0.25">
      <c r="A56" s="608" t="s">
        <v>25</v>
      </c>
      <c r="B56" s="603">
        <v>0.55695559485731139</v>
      </c>
      <c r="C56" s="410">
        <v>1.4133835919455701E-3</v>
      </c>
      <c r="E56" s="354" t="s">
        <v>410</v>
      </c>
      <c r="F56" s="354">
        <v>27</v>
      </c>
    </row>
    <row r="57" spans="1:13" x14ac:dyDescent="0.2">
      <c r="A57" s="608" t="s">
        <v>22</v>
      </c>
      <c r="B57" s="603">
        <v>0.2927235560173489</v>
      </c>
      <c r="C57" s="410">
        <v>1.7271557095746935E-2</v>
      </c>
    </row>
    <row r="58" spans="1:13" ht="12" thickBot="1" x14ac:dyDescent="0.25">
      <c r="A58" s="608" t="s">
        <v>41</v>
      </c>
      <c r="B58" s="603">
        <v>0.38590258225037699</v>
      </c>
      <c r="C58" s="410">
        <v>8.9653042290783035E-3</v>
      </c>
      <c r="E58" s="149" t="s">
        <v>411</v>
      </c>
    </row>
    <row r="59" spans="1:13" x14ac:dyDescent="0.2">
      <c r="A59" s="608" t="s">
        <v>19</v>
      </c>
      <c r="B59" s="603">
        <v>0.5476296540023543</v>
      </c>
      <c r="C59" s="410">
        <v>3.4301331436855337E-3</v>
      </c>
      <c r="E59" s="355"/>
      <c r="F59" s="355" t="s">
        <v>415</v>
      </c>
      <c r="G59" s="355" t="s">
        <v>416</v>
      </c>
      <c r="H59" s="355" t="s">
        <v>417</v>
      </c>
      <c r="I59" s="355" t="s">
        <v>418</v>
      </c>
      <c r="J59" s="355" t="s">
        <v>419</v>
      </c>
    </row>
    <row r="60" spans="1:13" x14ac:dyDescent="0.2">
      <c r="A60" s="608" t="s">
        <v>85</v>
      </c>
      <c r="B60" s="603">
        <v>0.26520588310446186</v>
      </c>
      <c r="C60" s="410">
        <v>1.4345678893952956E-2</v>
      </c>
      <c r="E60" s="353" t="s">
        <v>412</v>
      </c>
      <c r="F60" s="353">
        <v>1</v>
      </c>
      <c r="G60" s="353">
        <v>1.5385469638812569E-5</v>
      </c>
      <c r="H60" s="353">
        <v>1.5385469638812569E-5</v>
      </c>
      <c r="I60" s="353">
        <v>0.36632097428506971</v>
      </c>
      <c r="J60" s="353">
        <v>0.5504717182417953</v>
      </c>
    </row>
    <row r="61" spans="1:13" x14ac:dyDescent="0.2">
      <c r="A61" s="608" t="s">
        <v>27</v>
      </c>
      <c r="B61" s="603">
        <v>0.38342830893989843</v>
      </c>
      <c r="C61" s="410">
        <v>1.7395791968009128E-2</v>
      </c>
      <c r="E61" s="353" t="s">
        <v>413</v>
      </c>
      <c r="F61" s="353">
        <v>25</v>
      </c>
      <c r="G61" s="353">
        <v>1.0499992301041198E-3</v>
      </c>
      <c r="H61" s="353">
        <v>4.1999969204164789E-5</v>
      </c>
      <c r="I61" s="353"/>
      <c r="J61" s="353"/>
    </row>
    <row r="62" spans="1:13" ht="12" thickBot="1" x14ac:dyDescent="0.25">
      <c r="A62" s="608" t="s">
        <v>86</v>
      </c>
      <c r="B62" s="603">
        <v>0.34326601818932734</v>
      </c>
      <c r="C62" s="410">
        <v>2.2063324839356382E-2</v>
      </c>
      <c r="E62" s="354" t="s">
        <v>0</v>
      </c>
      <c r="F62" s="354">
        <v>26</v>
      </c>
      <c r="G62" s="354">
        <v>1.0653846997429324E-3</v>
      </c>
      <c r="H62" s="354"/>
      <c r="I62" s="354"/>
      <c r="J62" s="354"/>
    </row>
    <row r="63" spans="1:13" ht="12" thickBot="1" x14ac:dyDescent="0.25">
      <c r="A63" s="608" t="s">
        <v>30</v>
      </c>
      <c r="B63" s="603">
        <v>0.21155437910985339</v>
      </c>
      <c r="C63" s="410">
        <v>7.0822921059859444E-3</v>
      </c>
    </row>
    <row r="64" spans="1:13" x14ac:dyDescent="0.2">
      <c r="A64" s="608" t="s">
        <v>31</v>
      </c>
      <c r="B64" s="603">
        <v>0.28618413727453734</v>
      </c>
      <c r="C64" s="410">
        <v>2.0600832758279872E-2</v>
      </c>
      <c r="E64" s="355"/>
      <c r="F64" s="355" t="s">
        <v>420</v>
      </c>
      <c r="G64" s="355" t="s">
        <v>409</v>
      </c>
      <c r="H64" s="355" t="s">
        <v>421</v>
      </c>
      <c r="I64" s="355" t="s">
        <v>422</v>
      </c>
      <c r="J64" s="355" t="s">
        <v>423</v>
      </c>
      <c r="K64" s="355" t="s">
        <v>424</v>
      </c>
      <c r="L64" s="355" t="s">
        <v>425</v>
      </c>
      <c r="M64" s="355" t="s">
        <v>426</v>
      </c>
    </row>
    <row r="65" spans="1:13" x14ac:dyDescent="0.2">
      <c r="A65" s="608" t="s">
        <v>32</v>
      </c>
      <c r="B65" s="603">
        <v>0.60219331245235108</v>
      </c>
      <c r="C65" s="410">
        <v>5.1421594802230231E-3</v>
      </c>
      <c r="E65" s="353" t="s">
        <v>414</v>
      </c>
      <c r="F65" s="353">
        <v>1.1619607084135605E-2</v>
      </c>
      <c r="G65" s="353">
        <v>3.7066656711061447E-3</v>
      </c>
      <c r="H65" s="353">
        <v>3.1347869258108938</v>
      </c>
      <c r="I65" s="353">
        <v>4.3578401326958968E-3</v>
      </c>
      <c r="J65" s="353">
        <v>3.9855862323253249E-3</v>
      </c>
      <c r="K65" s="353">
        <v>1.9253627935945886E-2</v>
      </c>
      <c r="L65" s="353">
        <v>3.9855862323253249E-3</v>
      </c>
      <c r="M65" s="353">
        <v>1.9253627935945886E-2</v>
      </c>
    </row>
    <row r="66" spans="1:13" ht="12" thickBot="1" x14ac:dyDescent="0.25">
      <c r="A66" s="608" t="s">
        <v>23</v>
      </c>
      <c r="B66" s="603">
        <v>0.32950342821932038</v>
      </c>
      <c r="C66" s="410">
        <v>3.9590775355275521E-3</v>
      </c>
      <c r="E66" s="354">
        <v>2014</v>
      </c>
      <c r="F66" s="354">
        <v>-4.9942552090758716E-3</v>
      </c>
      <c r="G66" s="354">
        <v>8.2516317542368472E-3</v>
      </c>
      <c r="H66" s="354">
        <v>-0.6052445574187848</v>
      </c>
      <c r="I66" s="354">
        <v>0.55047171824180019</v>
      </c>
      <c r="J66" s="354">
        <v>-2.1988808930049984E-2</v>
      </c>
      <c r="K66" s="354">
        <v>1.2000298511898242E-2</v>
      </c>
      <c r="L66" s="354">
        <v>-2.1988808930049984E-2</v>
      </c>
      <c r="M66" s="354">
        <v>1.2000298511898242E-2</v>
      </c>
    </row>
    <row r="67" spans="1:13" x14ac:dyDescent="0.2">
      <c r="A67" s="608" t="s">
        <v>87</v>
      </c>
      <c r="B67" s="603">
        <v>0.40598255731972221</v>
      </c>
      <c r="C67" s="410">
        <v>9.9524696052457617E-3</v>
      </c>
    </row>
    <row r="68" spans="1:13" x14ac:dyDescent="0.2">
      <c r="A68" s="608" t="s">
        <v>34</v>
      </c>
      <c r="B68" s="603">
        <v>0.58588505335822438</v>
      </c>
      <c r="C68" s="410">
        <v>8.785617523621567E-3</v>
      </c>
    </row>
    <row r="69" spans="1:13" x14ac:dyDescent="0.2">
      <c r="A69" s="608" t="s">
        <v>6</v>
      </c>
      <c r="B69" s="603">
        <v>0.57305377429471871</v>
      </c>
      <c r="C69" s="410">
        <v>7.3600153250488031E-3</v>
      </c>
      <c r="E69" s="356"/>
      <c r="F69" s="356" t="s">
        <v>442</v>
      </c>
    </row>
    <row r="70" spans="1:13" x14ac:dyDescent="0.2">
      <c r="A70" s="608" t="s">
        <v>37</v>
      </c>
      <c r="B70" s="603">
        <v>0.23966353582166802</v>
      </c>
      <c r="C70" s="410">
        <v>9.7559802647011282E-3</v>
      </c>
      <c r="E70" s="356" t="s">
        <v>430</v>
      </c>
      <c r="F70" s="644">
        <f>I40+9*J15</f>
        <v>0.40710929907233018</v>
      </c>
    </row>
    <row r="71" spans="1:13" x14ac:dyDescent="0.2">
      <c r="A71" s="608" t="s">
        <v>38</v>
      </c>
      <c r="B71" s="603">
        <v>0.38449322993118401</v>
      </c>
      <c r="C71" s="410">
        <v>5.3469678252912279E-3</v>
      </c>
    </row>
    <row r="72" spans="1:13" x14ac:dyDescent="0.2">
      <c r="A72" s="608" t="s">
        <v>88</v>
      </c>
      <c r="B72" s="603">
        <v>0.1449222320112224</v>
      </c>
      <c r="C72" s="410">
        <v>2.7294299393452381E-3</v>
      </c>
    </row>
    <row r="73" spans="1:13" x14ac:dyDescent="0.2">
      <c r="A73" s="608" t="s">
        <v>40</v>
      </c>
      <c r="B73" s="603">
        <v>0.45643954626942013</v>
      </c>
      <c r="C73" s="410">
        <v>1.8941026325547633E-3</v>
      </c>
    </row>
    <row r="74" spans="1:13" x14ac:dyDescent="0.2">
      <c r="A74" s="608" t="s">
        <v>89</v>
      </c>
      <c r="B74" s="603">
        <v>0.30441939886160907</v>
      </c>
      <c r="C74" s="410">
        <v>3.9085681534737748E-3</v>
      </c>
    </row>
    <row r="75" spans="1:13" x14ac:dyDescent="0.2">
      <c r="A75" s="608" t="s">
        <v>18</v>
      </c>
      <c r="B75" s="603">
        <v>0.60738160390129581</v>
      </c>
      <c r="C75" s="410">
        <v>1.4316803320003893E-2</v>
      </c>
    </row>
    <row r="76" spans="1:13" x14ac:dyDescent="0.2">
      <c r="A76" s="608" t="s">
        <v>42</v>
      </c>
      <c r="B76" s="603">
        <v>0.6569380560564626</v>
      </c>
      <c r="C76" s="410">
        <v>1.0623920873603896E-2</v>
      </c>
    </row>
  </sheetData>
  <mergeCells count="2">
    <mergeCell ref="G4:Q4"/>
    <mergeCell ref="G5:Q5"/>
  </mergeCells>
  <hyperlinks>
    <hyperlink ref="A1" r:id="rId1"/>
  </hyperlinks>
  <pageMargins left="0.7" right="0.7" top="0.75" bottom="0.75" header="0.3" footer="0.3"/>
  <pageSetup paperSize="9" orientation="portrait" horizontalDpi="90" verticalDpi="90" r:id="rId2"/>
  <drawing r:id="rId3"/>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8"/>
  <sheetViews>
    <sheetView showGridLines="0" zoomScaleNormal="100" workbookViewId="0">
      <selection activeCell="Q43" sqref="Q43"/>
    </sheetView>
  </sheetViews>
  <sheetFormatPr defaultColWidth="8.85546875" defaultRowHeight="11.25" x14ac:dyDescent="0.2"/>
  <cols>
    <col min="1" max="1" width="24" style="249" customWidth="1"/>
    <col min="2" max="16" width="9" style="249" bestFit="1" customWidth="1"/>
    <col min="17" max="17" width="12.5703125" style="249" bestFit="1" customWidth="1"/>
    <col min="18" max="19" width="9" style="249" bestFit="1" customWidth="1"/>
    <col min="20" max="16384" width="8.85546875" style="249"/>
  </cols>
  <sheetData>
    <row r="1" spans="1:19" x14ac:dyDescent="0.2">
      <c r="A1" s="225" t="s">
        <v>304</v>
      </c>
      <c r="B1" s="149"/>
      <c r="E1" s="266" t="s">
        <v>881</v>
      </c>
    </row>
    <row r="2" spans="1:19" x14ac:dyDescent="0.2">
      <c r="A2" s="149"/>
      <c r="B2" s="149"/>
    </row>
    <row r="3" spans="1:19" x14ac:dyDescent="0.2">
      <c r="A3" s="225" t="s">
        <v>46</v>
      </c>
      <c r="B3" s="226">
        <v>44544.831192129626</v>
      </c>
    </row>
    <row r="4" spans="1:19" x14ac:dyDescent="0.2">
      <c r="A4" s="225" t="s">
        <v>47</v>
      </c>
      <c r="B4" s="226">
        <v>44586.683789907409</v>
      </c>
    </row>
    <row r="5" spans="1:19" x14ac:dyDescent="0.2">
      <c r="A5" s="225" t="s">
        <v>48</v>
      </c>
      <c r="B5" s="225" t="s">
        <v>481</v>
      </c>
    </row>
    <row r="6" spans="1:19" x14ac:dyDescent="0.2">
      <c r="A6" s="149"/>
      <c r="B6" s="149"/>
    </row>
    <row r="7" spans="1:19" x14ac:dyDescent="0.2">
      <c r="A7" s="225" t="s">
        <v>305</v>
      </c>
      <c r="B7" s="225" t="s">
        <v>306</v>
      </c>
    </row>
    <row r="8" spans="1:19" x14ac:dyDescent="0.2">
      <c r="A8" s="225" t="s">
        <v>53</v>
      </c>
      <c r="B8" s="225" t="s">
        <v>227</v>
      </c>
    </row>
    <row r="9" spans="1:19" s="152" customFormat="1" x14ac:dyDescent="0.2">
      <c r="A9" s="57"/>
      <c r="B9" s="57"/>
      <c r="C9" s="155"/>
      <c r="D9" s="155"/>
      <c r="E9" s="155"/>
      <c r="F9" s="155"/>
      <c r="G9" s="912" t="s">
        <v>166</v>
      </c>
      <c r="H9" s="912"/>
      <c r="I9" s="912"/>
      <c r="J9" s="912"/>
      <c r="K9" s="912"/>
      <c r="L9" s="912"/>
      <c r="M9" s="912"/>
      <c r="N9" s="912"/>
      <c r="O9" s="912"/>
      <c r="P9" s="912"/>
      <c r="Q9" s="912"/>
      <c r="R9" s="155"/>
      <c r="S9" s="155"/>
    </row>
    <row r="10" spans="1:19" s="152" customFormat="1" x14ac:dyDescent="0.2">
      <c r="A10" s="57"/>
      <c r="B10" s="57"/>
      <c r="C10" s="155"/>
      <c r="D10" s="155"/>
      <c r="E10" s="155"/>
      <c r="F10" s="155"/>
      <c r="G10" s="913" t="s">
        <v>520</v>
      </c>
      <c r="H10" s="914"/>
      <c r="I10" s="914"/>
      <c r="J10" s="914"/>
      <c r="K10" s="914"/>
      <c r="L10" s="914"/>
      <c r="M10" s="914"/>
      <c r="N10" s="914"/>
      <c r="O10" s="914"/>
      <c r="P10" s="914"/>
      <c r="Q10" s="915"/>
      <c r="R10" s="155"/>
      <c r="S10" s="155"/>
    </row>
    <row r="11" spans="1:19" s="152" customFormat="1" x14ac:dyDescent="0.2">
      <c r="A11" s="57"/>
      <c r="B11" s="57" t="s">
        <v>9</v>
      </c>
      <c r="C11" s="57" t="s">
        <v>4</v>
      </c>
      <c r="D11" s="57" t="s">
        <v>7</v>
      </c>
      <c r="E11" s="57" t="s">
        <v>12</v>
      </c>
      <c r="F11" s="57" t="s">
        <v>5</v>
      </c>
      <c r="G11" s="57" t="s">
        <v>78</v>
      </c>
      <c r="H11" s="57" t="s">
        <v>156</v>
      </c>
      <c r="I11" s="57" t="s">
        <v>157</v>
      </c>
      <c r="J11" s="57" t="s">
        <v>158</v>
      </c>
      <c r="K11" s="57" t="s">
        <v>159</v>
      </c>
      <c r="L11" s="57" t="s">
        <v>160</v>
      </c>
      <c r="M11" s="57" t="s">
        <v>161</v>
      </c>
      <c r="N11" s="57" t="s">
        <v>162</v>
      </c>
      <c r="O11" s="57" t="s">
        <v>163</v>
      </c>
      <c r="P11" s="57" t="s">
        <v>164</v>
      </c>
      <c r="Q11" s="57" t="s">
        <v>165</v>
      </c>
      <c r="R11" s="57" t="s">
        <v>155</v>
      </c>
      <c r="S11" s="57" t="s">
        <v>154</v>
      </c>
    </row>
    <row r="12" spans="1:19" s="152" customFormat="1" x14ac:dyDescent="0.2">
      <c r="A12" s="58" t="s">
        <v>152</v>
      </c>
      <c r="B12" s="204">
        <f>H41</f>
        <v>0.32</v>
      </c>
      <c r="C12" s="204">
        <f>I41</f>
        <v>0.4</v>
      </c>
      <c r="D12" s="204">
        <f>J41</f>
        <v>0.48</v>
      </c>
      <c r="E12" s="204">
        <f>K41</f>
        <v>0.45</v>
      </c>
      <c r="F12" s="204">
        <f>L41</f>
        <v>0.45</v>
      </c>
      <c r="G12" s="588">
        <f>F12+$M$41</f>
        <v>0.47600000000000003</v>
      </c>
      <c r="H12" s="588">
        <f>G12+$M$41</f>
        <v>0.502</v>
      </c>
      <c r="I12" s="589">
        <f>H12+$N$16</f>
        <v>0.56179999999999997</v>
      </c>
      <c r="J12" s="589">
        <f t="shared" ref="J12:Q12" si="0">I12+$N$16</f>
        <v>0.62159999999999993</v>
      </c>
      <c r="K12" s="589">
        <f t="shared" si="0"/>
        <v>0.68139999999999989</v>
      </c>
      <c r="L12" s="589">
        <f t="shared" si="0"/>
        <v>0.74119999999999986</v>
      </c>
      <c r="M12" s="589">
        <f t="shared" si="0"/>
        <v>0.80099999999999982</v>
      </c>
      <c r="N12" s="589">
        <f t="shared" si="0"/>
        <v>0.86079999999999979</v>
      </c>
      <c r="O12" s="589">
        <f t="shared" si="0"/>
        <v>0.92059999999999975</v>
      </c>
      <c r="P12" s="589">
        <f t="shared" si="0"/>
        <v>0.98039999999999972</v>
      </c>
      <c r="Q12" s="589">
        <f t="shared" si="0"/>
        <v>1.0401999999999998</v>
      </c>
      <c r="R12" s="558"/>
      <c r="S12" s="511">
        <f>Q12</f>
        <v>1.0401999999999998</v>
      </c>
    </row>
    <row r="13" spans="1:19" s="152" customFormat="1" x14ac:dyDescent="0.2">
      <c r="A13" s="58" t="s">
        <v>153</v>
      </c>
      <c r="B13" s="587">
        <f>H16</f>
        <v>1.37</v>
      </c>
      <c r="C13" s="587">
        <f>I16</f>
        <v>1.39</v>
      </c>
      <c r="D13" s="587">
        <f>J16</f>
        <v>1.43</v>
      </c>
      <c r="E13" s="587">
        <f>K16</f>
        <v>1.45</v>
      </c>
      <c r="F13" s="587">
        <f>L16</f>
        <v>1.46</v>
      </c>
      <c r="G13" s="590">
        <f>F13+$M$16</f>
        <v>1.484</v>
      </c>
      <c r="H13" s="590">
        <f t="shared" ref="H13:Q13" si="1">G13+$M$16</f>
        <v>1.508</v>
      </c>
      <c r="I13" s="590">
        <f t="shared" si="1"/>
        <v>1.532</v>
      </c>
      <c r="J13" s="590">
        <f t="shared" si="1"/>
        <v>1.556</v>
      </c>
      <c r="K13" s="590">
        <f t="shared" si="1"/>
        <v>1.58</v>
      </c>
      <c r="L13" s="590">
        <f t="shared" si="1"/>
        <v>1.6040000000000001</v>
      </c>
      <c r="M13" s="590">
        <f t="shared" si="1"/>
        <v>1.6280000000000001</v>
      </c>
      <c r="N13" s="590">
        <f t="shared" si="1"/>
        <v>1.6520000000000001</v>
      </c>
      <c r="O13" s="590">
        <f t="shared" si="1"/>
        <v>1.6760000000000002</v>
      </c>
      <c r="P13" s="590">
        <f t="shared" si="1"/>
        <v>1.7000000000000002</v>
      </c>
      <c r="Q13" s="590">
        <f t="shared" si="1"/>
        <v>1.7240000000000002</v>
      </c>
      <c r="R13" s="558"/>
      <c r="S13" s="511">
        <f>Q13</f>
        <v>1.7240000000000002</v>
      </c>
    </row>
    <row r="14" spans="1:19" x14ac:dyDescent="0.2">
      <c r="F14" s="472"/>
      <c r="G14" s="580"/>
      <c r="H14" s="580"/>
      <c r="I14" s="580"/>
      <c r="J14" s="580"/>
      <c r="K14" s="580"/>
      <c r="L14" s="580"/>
      <c r="M14" s="580"/>
      <c r="N14" s="580"/>
      <c r="O14" s="580"/>
      <c r="P14" s="580"/>
      <c r="Q14" s="580"/>
    </row>
    <row r="15" spans="1:19" x14ac:dyDescent="0.2">
      <c r="A15" s="581" t="s">
        <v>55</v>
      </c>
      <c r="B15" s="581" t="s">
        <v>73</v>
      </c>
      <c r="C15" s="581" t="s">
        <v>74</v>
      </c>
      <c r="D15" s="581" t="s">
        <v>75</v>
      </c>
      <c r="E15" s="581" t="s">
        <v>76</v>
      </c>
      <c r="F15" s="581" t="s">
        <v>77</v>
      </c>
      <c r="G15" s="581" t="s">
        <v>20</v>
      </c>
      <c r="H15" s="581" t="s">
        <v>9</v>
      </c>
      <c r="I15" s="581" t="s">
        <v>4</v>
      </c>
      <c r="J15" s="581" t="s">
        <v>7</v>
      </c>
      <c r="K15" s="581" t="s">
        <v>12</v>
      </c>
      <c r="L15" s="581" t="s">
        <v>5</v>
      </c>
      <c r="M15" s="249" t="s">
        <v>402</v>
      </c>
      <c r="N15" s="249" t="s">
        <v>170</v>
      </c>
      <c r="O15" s="249" t="s">
        <v>379</v>
      </c>
    </row>
    <row r="16" spans="1:19" x14ac:dyDescent="0.2">
      <c r="A16" s="581" t="s">
        <v>79</v>
      </c>
      <c r="B16" s="582">
        <v>1.22</v>
      </c>
      <c r="C16" s="582">
        <v>1.22</v>
      </c>
      <c r="D16" s="582">
        <v>1.27</v>
      </c>
      <c r="E16" s="582">
        <v>1.32</v>
      </c>
      <c r="F16" s="582">
        <v>1.34</v>
      </c>
      <c r="G16" s="582">
        <v>1.35</v>
      </c>
      <c r="H16" s="582">
        <v>1.37</v>
      </c>
      <c r="I16" s="582">
        <v>1.39</v>
      </c>
      <c r="J16" s="582">
        <v>1.43</v>
      </c>
      <c r="K16" s="582">
        <v>1.45</v>
      </c>
      <c r="L16" s="582">
        <v>1.46</v>
      </c>
      <c r="M16" s="249">
        <f>(L16-B16)/10</f>
        <v>2.4E-2</v>
      </c>
      <c r="N16" s="583">
        <f>AVERAGE(M17,M19,M37,M35,M36)</f>
        <v>5.9799999999999999E-2</v>
      </c>
    </row>
    <row r="17" spans="1:15" x14ac:dyDescent="0.2">
      <c r="A17" s="581" t="s">
        <v>8</v>
      </c>
      <c r="B17" s="582">
        <v>1.32</v>
      </c>
      <c r="C17" s="582">
        <v>1.38</v>
      </c>
      <c r="D17" s="582">
        <v>1.49</v>
      </c>
      <c r="E17" s="582">
        <v>1.59</v>
      </c>
      <c r="F17" s="582">
        <v>1.62</v>
      </c>
      <c r="G17" s="582">
        <v>1.66</v>
      </c>
      <c r="H17" s="584">
        <v>1.7</v>
      </c>
      <c r="I17" s="582">
        <v>1.73</v>
      </c>
      <c r="J17" s="582">
        <v>1.87</v>
      </c>
      <c r="K17" s="582">
        <v>1.87</v>
      </c>
      <c r="L17" s="582">
        <v>2.04</v>
      </c>
      <c r="M17" s="249">
        <f t="shared" ref="M17:M43" si="2">(L17-B17)/10</f>
        <v>7.1999999999999995E-2</v>
      </c>
      <c r="O17" s="249">
        <f>_xlfn.RANK.EQ(L17,$L$17:$L$43)</f>
        <v>4</v>
      </c>
    </row>
    <row r="18" spans="1:15" x14ac:dyDescent="0.2">
      <c r="A18" s="581" t="s">
        <v>82</v>
      </c>
      <c r="B18" s="582">
        <v>0.15</v>
      </c>
      <c r="C18" s="582">
        <v>0.28999999999999998</v>
      </c>
      <c r="D18" s="582">
        <v>0.28000000000000003</v>
      </c>
      <c r="E18" s="582">
        <v>0.37</v>
      </c>
      <c r="F18" s="582">
        <v>0.39</v>
      </c>
      <c r="G18" s="582">
        <v>0.52</v>
      </c>
      <c r="H18" s="584">
        <v>0.7</v>
      </c>
      <c r="I18" s="582">
        <v>0.56999999999999995</v>
      </c>
      <c r="J18" s="582">
        <v>0.52</v>
      </c>
      <c r="K18" s="582">
        <v>0.54</v>
      </c>
      <c r="L18" s="582">
        <v>0.56000000000000005</v>
      </c>
      <c r="M18" s="249">
        <f t="shared" si="2"/>
        <v>4.1000000000000002E-2</v>
      </c>
      <c r="O18" s="249">
        <f t="shared" ref="O18:O43" si="3">_xlfn.RANK.EQ(L18,$L$17:$L$43)</f>
        <v>19</v>
      </c>
    </row>
    <row r="19" spans="1:15" s="266" customFormat="1" x14ac:dyDescent="0.2">
      <c r="A19" s="581" t="s">
        <v>83</v>
      </c>
      <c r="B19" s="582">
        <v>0.71</v>
      </c>
      <c r="C19" s="582">
        <v>0.77</v>
      </c>
      <c r="D19" s="582">
        <v>0.85</v>
      </c>
      <c r="E19" s="582">
        <v>0.95</v>
      </c>
      <c r="F19" s="582">
        <v>1.02</v>
      </c>
      <c r="G19" s="584">
        <v>1.1000000000000001</v>
      </c>
      <c r="H19" s="582">
        <v>1.04</v>
      </c>
      <c r="I19" s="582">
        <v>1.02</v>
      </c>
      <c r="J19" s="582">
        <v>1.1100000000000001</v>
      </c>
      <c r="K19" s="582">
        <v>1.18</v>
      </c>
      <c r="L19" s="584">
        <v>1.2</v>
      </c>
      <c r="M19" s="249">
        <f t="shared" si="2"/>
        <v>4.9000000000000002E-2</v>
      </c>
      <c r="O19" s="249">
        <f t="shared" si="3"/>
        <v>10</v>
      </c>
    </row>
    <row r="20" spans="1:15" x14ac:dyDescent="0.2">
      <c r="A20" s="581" t="s">
        <v>16</v>
      </c>
      <c r="B20" s="582">
        <v>2.13</v>
      </c>
      <c r="C20" s="582">
        <v>1.96</v>
      </c>
      <c r="D20" s="582">
        <v>1.96</v>
      </c>
      <c r="E20" s="582">
        <v>1.95</v>
      </c>
      <c r="F20" s="582">
        <v>1.88</v>
      </c>
      <c r="G20" s="582">
        <v>1.86</v>
      </c>
      <c r="H20" s="582">
        <v>1.94</v>
      </c>
      <c r="I20" s="582">
        <v>2.0099999999999998</v>
      </c>
      <c r="J20" s="582">
        <v>1.86</v>
      </c>
      <c r="K20" s="582">
        <v>1.87</v>
      </c>
      <c r="L20" s="582">
        <v>1.82</v>
      </c>
      <c r="M20" s="249">
        <f t="shared" si="2"/>
        <v>-3.0999999999999982E-2</v>
      </c>
      <c r="O20" s="249">
        <f t="shared" si="3"/>
        <v>6</v>
      </c>
    </row>
    <row r="21" spans="1:15" x14ac:dyDescent="0.2">
      <c r="A21" s="581" t="s">
        <v>84</v>
      </c>
      <c r="B21" s="582">
        <v>1.85</v>
      </c>
      <c r="C21" s="582">
        <v>1.83</v>
      </c>
      <c r="D21" s="584">
        <v>1.9</v>
      </c>
      <c r="E21" s="582">
        <v>1.96</v>
      </c>
      <c r="F21" s="582">
        <v>1.91</v>
      </c>
      <c r="G21" s="582">
        <v>1.95</v>
      </c>
      <c r="H21" s="582">
        <v>2.0099999999999998</v>
      </c>
      <c r="I21" s="586">
        <v>2</v>
      </c>
      <c r="J21" s="582">
        <v>2.11</v>
      </c>
      <c r="K21" s="582">
        <v>2.15</v>
      </c>
      <c r="L21" s="582">
        <v>2.19</v>
      </c>
      <c r="M21" s="249">
        <f t="shared" si="2"/>
        <v>3.3999999999999989E-2</v>
      </c>
      <c r="O21" s="326">
        <f t="shared" si="3"/>
        <v>3</v>
      </c>
    </row>
    <row r="22" spans="1:15" x14ac:dyDescent="0.2">
      <c r="A22" s="581" t="s">
        <v>17</v>
      </c>
      <c r="B22" s="582">
        <v>0.62</v>
      </c>
      <c r="C22" s="582">
        <v>0.79</v>
      </c>
      <c r="D22" s="582">
        <v>1.44</v>
      </c>
      <c r="E22" s="582">
        <v>1.21</v>
      </c>
      <c r="F22" s="582">
        <v>0.82</v>
      </c>
      <c r="G22" s="582">
        <v>0.62</v>
      </c>
      <c r="H22" s="582">
        <v>0.67</v>
      </c>
      <c r="I22" s="582">
        <v>0.63</v>
      </c>
      <c r="J22" s="584">
        <v>0.6</v>
      </c>
      <c r="K22" s="584">
        <v>0.6</v>
      </c>
      <c r="L22" s="582">
        <v>0.86</v>
      </c>
      <c r="M22" s="249">
        <f t="shared" si="2"/>
        <v>2.4E-2</v>
      </c>
      <c r="O22" s="249">
        <f t="shared" si="3"/>
        <v>13</v>
      </c>
    </row>
    <row r="23" spans="1:15" x14ac:dyDescent="0.2">
      <c r="A23" s="581" t="s">
        <v>25</v>
      </c>
      <c r="B23" s="584">
        <v>1.1000000000000001</v>
      </c>
      <c r="C23" s="582">
        <v>1.0900000000000001</v>
      </c>
      <c r="D23" s="582">
        <v>1.0900000000000001</v>
      </c>
      <c r="E23" s="582">
        <v>1.1200000000000001</v>
      </c>
      <c r="F23" s="582">
        <v>1.1299999999999999</v>
      </c>
      <c r="G23" s="582">
        <v>1.08</v>
      </c>
      <c r="H23" s="582">
        <v>0.85</v>
      </c>
      <c r="I23" s="582">
        <v>0.85</v>
      </c>
      <c r="J23" s="582">
        <v>0.92</v>
      </c>
      <c r="K23" s="582">
        <v>0.85</v>
      </c>
      <c r="L23" s="582">
        <v>0.51</v>
      </c>
      <c r="M23" s="249">
        <f t="shared" si="2"/>
        <v>-5.9000000000000011E-2</v>
      </c>
      <c r="O23" s="249">
        <f t="shared" si="3"/>
        <v>21</v>
      </c>
    </row>
    <row r="24" spans="1:15" x14ac:dyDescent="0.2">
      <c r="A24" s="581" t="s">
        <v>22</v>
      </c>
      <c r="B24" s="582">
        <v>0.23</v>
      </c>
      <c r="C24" s="582">
        <v>0.24</v>
      </c>
      <c r="D24" s="582">
        <v>0.24</v>
      </c>
      <c r="E24" s="582">
        <v>0.24</v>
      </c>
      <c r="F24" s="582">
        <v>0.27</v>
      </c>
      <c r="G24" s="582">
        <v>0.28000000000000003</v>
      </c>
      <c r="H24" s="582">
        <v>0.32</v>
      </c>
      <c r="I24" s="582">
        <v>0.42</v>
      </c>
      <c r="J24" s="582">
        <v>0.56000000000000005</v>
      </c>
      <c r="K24" s="582">
        <v>0.57999999999999996</v>
      </c>
      <c r="L24" s="582">
        <v>0.59</v>
      </c>
      <c r="M24" s="249">
        <f t="shared" si="2"/>
        <v>3.5999999999999997E-2</v>
      </c>
      <c r="O24" s="249">
        <f t="shared" si="3"/>
        <v>18</v>
      </c>
    </row>
    <row r="25" spans="1:15" x14ac:dyDescent="0.2">
      <c r="A25" s="581" t="s">
        <v>41</v>
      </c>
      <c r="B25" s="582">
        <v>0.71</v>
      </c>
      <c r="C25" s="584">
        <v>0.7</v>
      </c>
      <c r="D25" s="584">
        <v>0.7</v>
      </c>
      <c r="E25" s="582">
        <v>0.69</v>
      </c>
      <c r="F25" s="582">
        <v>0.68</v>
      </c>
      <c r="G25" s="582">
        <v>0.66</v>
      </c>
      <c r="H25" s="582">
        <v>0.64</v>
      </c>
      <c r="I25" s="582">
        <v>0.64</v>
      </c>
      <c r="J25" s="582">
        <v>0.67</v>
      </c>
      <c r="K25" s="584">
        <v>0.7</v>
      </c>
      <c r="L25" s="584">
        <v>0.7</v>
      </c>
      <c r="M25" s="249">
        <f t="shared" si="2"/>
        <v>-1.0000000000000009E-3</v>
      </c>
      <c r="O25" s="249">
        <f t="shared" si="3"/>
        <v>16</v>
      </c>
    </row>
    <row r="26" spans="1:15" x14ac:dyDescent="0.2">
      <c r="A26" s="581" t="s">
        <v>19</v>
      </c>
      <c r="B26" s="582">
        <v>1.36</v>
      </c>
      <c r="C26" s="582">
        <v>1.38</v>
      </c>
      <c r="D26" s="584">
        <v>1.4</v>
      </c>
      <c r="E26" s="582">
        <v>1.44</v>
      </c>
      <c r="F26" s="582">
        <v>1.44</v>
      </c>
      <c r="G26" s="582">
        <v>1.45</v>
      </c>
      <c r="H26" s="582">
        <v>1.44</v>
      </c>
      <c r="I26" s="582">
        <v>1.45</v>
      </c>
      <c r="J26" s="582">
        <v>1.44</v>
      </c>
      <c r="K26" s="582">
        <v>1.44</v>
      </c>
      <c r="L26" s="582">
        <v>1.44</v>
      </c>
      <c r="M26" s="249">
        <f t="shared" si="2"/>
        <v>7.9999999999999846E-3</v>
      </c>
      <c r="O26" s="249">
        <f t="shared" si="3"/>
        <v>9</v>
      </c>
    </row>
    <row r="27" spans="1:15" x14ac:dyDescent="0.2">
      <c r="A27" s="581" t="s">
        <v>85</v>
      </c>
      <c r="B27" s="582">
        <v>0.34</v>
      </c>
      <c r="C27" s="582">
        <v>0.33</v>
      </c>
      <c r="D27" s="582">
        <v>0.33</v>
      </c>
      <c r="E27" s="582">
        <v>0.34</v>
      </c>
      <c r="F27" s="582">
        <v>0.41</v>
      </c>
      <c r="G27" s="582">
        <v>0.38</v>
      </c>
      <c r="H27" s="582">
        <v>0.43</v>
      </c>
      <c r="I27" s="584">
        <v>0.4</v>
      </c>
      <c r="J27" s="582">
        <v>0.42</v>
      </c>
      <c r="K27" s="582">
        <v>0.46</v>
      </c>
      <c r="L27" s="582">
        <v>0.54</v>
      </c>
      <c r="M27" s="249">
        <f t="shared" si="2"/>
        <v>0.02</v>
      </c>
      <c r="O27" s="249">
        <f t="shared" si="3"/>
        <v>20</v>
      </c>
    </row>
    <row r="28" spans="1:15" x14ac:dyDescent="0.2">
      <c r="A28" s="581" t="s">
        <v>27</v>
      </c>
      <c r="B28" s="582">
        <v>0.65</v>
      </c>
      <c r="C28" s="582">
        <v>0.66</v>
      </c>
      <c r="D28" s="582">
        <v>0.66</v>
      </c>
      <c r="E28" s="582">
        <v>0.68</v>
      </c>
      <c r="F28" s="582">
        <v>0.71</v>
      </c>
      <c r="G28" s="582">
        <v>0.76</v>
      </c>
      <c r="H28" s="582">
        <v>0.78</v>
      </c>
      <c r="I28" s="582">
        <v>0.83</v>
      </c>
      <c r="J28" s="582">
        <v>0.85</v>
      </c>
      <c r="K28" s="584">
        <v>0.9</v>
      </c>
      <c r="L28" s="582">
        <v>0.91</v>
      </c>
      <c r="M28" s="249">
        <f t="shared" si="2"/>
        <v>2.6000000000000002E-2</v>
      </c>
      <c r="O28" s="249">
        <f t="shared" si="3"/>
        <v>12</v>
      </c>
    </row>
    <row r="29" spans="1:15" x14ac:dyDescent="0.2">
      <c r="A29" s="581" t="s">
        <v>86</v>
      </c>
      <c r="B29" s="582">
        <v>0.09</v>
      </c>
      <c r="C29" s="582">
        <v>0.08</v>
      </c>
      <c r="D29" s="582">
        <v>7.0000000000000007E-2</v>
      </c>
      <c r="E29" s="582">
        <v>7.0000000000000007E-2</v>
      </c>
      <c r="F29" s="582">
        <v>0.09</v>
      </c>
      <c r="G29" s="582">
        <v>0.11</v>
      </c>
      <c r="H29" s="582">
        <v>0.11</v>
      </c>
      <c r="I29" s="582">
        <v>0.19</v>
      </c>
      <c r="J29" s="584">
        <v>0.2</v>
      </c>
      <c r="K29" s="582">
        <v>0.25</v>
      </c>
      <c r="L29" s="582">
        <v>0.26</v>
      </c>
      <c r="M29" s="249">
        <f t="shared" si="2"/>
        <v>1.7000000000000001E-2</v>
      </c>
      <c r="O29" s="249">
        <f t="shared" si="3"/>
        <v>26</v>
      </c>
    </row>
    <row r="30" spans="1:15" x14ac:dyDescent="0.2">
      <c r="A30" s="581" t="s">
        <v>30</v>
      </c>
      <c r="B30" s="582">
        <v>0.16</v>
      </c>
      <c r="C30" s="582">
        <v>0.23</v>
      </c>
      <c r="D30" s="582">
        <v>0.19</v>
      </c>
      <c r="E30" s="582">
        <v>0.15</v>
      </c>
      <c r="F30" s="582">
        <v>0.17</v>
      </c>
      <c r="G30" s="582">
        <v>0.24</v>
      </c>
      <c r="H30" s="582">
        <v>0.15</v>
      </c>
      <c r="I30" s="582">
        <v>0.11</v>
      </c>
      <c r="J30" s="582">
        <v>0.14000000000000001</v>
      </c>
      <c r="K30" s="582">
        <v>0.16</v>
      </c>
      <c r="L30" s="582">
        <v>0.17</v>
      </c>
      <c r="M30" s="249">
        <f t="shared" si="2"/>
        <v>1.0000000000000009E-3</v>
      </c>
      <c r="O30" s="249">
        <f t="shared" si="3"/>
        <v>27</v>
      </c>
    </row>
    <row r="31" spans="1:15" x14ac:dyDescent="0.2">
      <c r="A31" s="581" t="s">
        <v>31</v>
      </c>
      <c r="B31" s="584">
        <v>0.2</v>
      </c>
      <c r="C31" s="582">
        <v>0.23</v>
      </c>
      <c r="D31" s="582">
        <v>0.24</v>
      </c>
      <c r="E31" s="582">
        <v>0.24</v>
      </c>
      <c r="F31" s="582">
        <v>0.24</v>
      </c>
      <c r="G31" s="582">
        <v>0.32</v>
      </c>
      <c r="H31" s="582">
        <v>0.28999999999999998</v>
      </c>
      <c r="I31" s="582">
        <v>0.28999999999999998</v>
      </c>
      <c r="J31" s="582">
        <v>0.33</v>
      </c>
      <c r="K31" s="582">
        <v>0.39</v>
      </c>
      <c r="L31" s="582">
        <v>0.43</v>
      </c>
      <c r="M31" s="249">
        <f t="shared" si="2"/>
        <v>2.3E-2</v>
      </c>
      <c r="O31" s="249">
        <f t="shared" si="3"/>
        <v>23</v>
      </c>
    </row>
    <row r="32" spans="1:15" x14ac:dyDescent="0.2">
      <c r="A32" s="581" t="s">
        <v>32</v>
      </c>
      <c r="B32" s="582">
        <v>1.27</v>
      </c>
      <c r="C32" s="586">
        <v>1</v>
      </c>
      <c r="D32" s="582">
        <v>0.96</v>
      </c>
      <c r="E32" s="584">
        <v>0.7</v>
      </c>
      <c r="F32" s="582">
        <v>0.68</v>
      </c>
      <c r="G32" s="582">
        <v>0.67</v>
      </c>
      <c r="H32" s="582">
        <v>0.69</v>
      </c>
      <c r="I32" s="582">
        <v>0.72</v>
      </c>
      <c r="J32" s="582">
        <v>0.71</v>
      </c>
      <c r="K32" s="582">
        <v>0.62</v>
      </c>
      <c r="L32" s="584">
        <v>0.6</v>
      </c>
      <c r="M32" s="249">
        <f t="shared" si="2"/>
        <v>-6.7000000000000004E-2</v>
      </c>
      <c r="O32" s="249">
        <f t="shared" si="3"/>
        <v>17</v>
      </c>
    </row>
    <row r="33" spans="1:15" s="266" customFormat="1" x14ac:dyDescent="0.2">
      <c r="A33" s="581" t="s">
        <v>23</v>
      </c>
      <c r="B33" s="582">
        <v>0.65</v>
      </c>
      <c r="C33" s="582">
        <v>0.68</v>
      </c>
      <c r="D33" s="582">
        <v>0.74</v>
      </c>
      <c r="E33" s="582">
        <v>0.83</v>
      </c>
      <c r="F33" s="582">
        <v>0.96</v>
      </c>
      <c r="G33" s="582">
        <v>0.96</v>
      </c>
      <c r="H33" s="582">
        <v>0.98</v>
      </c>
      <c r="I33" s="582">
        <v>0.88</v>
      </c>
      <c r="J33" s="582">
        <v>0.96</v>
      </c>
      <c r="K33" s="582">
        <v>1.1399999999999999</v>
      </c>
      <c r="L33" s="582">
        <v>1.1100000000000001</v>
      </c>
      <c r="M33" s="249">
        <f t="shared" si="2"/>
        <v>4.6000000000000006E-2</v>
      </c>
      <c r="O33" s="249">
        <f t="shared" si="3"/>
        <v>11</v>
      </c>
    </row>
    <row r="34" spans="1:15" x14ac:dyDescent="0.2">
      <c r="A34" s="581" t="s">
        <v>87</v>
      </c>
      <c r="B34" s="582">
        <v>0.32</v>
      </c>
      <c r="C34" s="582">
        <v>0.36</v>
      </c>
      <c r="D34" s="582">
        <v>0.43</v>
      </c>
      <c r="E34" s="582">
        <v>0.46</v>
      </c>
      <c r="F34" s="582">
        <v>0.38</v>
      </c>
      <c r="G34" s="582">
        <v>0.38</v>
      </c>
      <c r="H34" s="582">
        <v>0.37</v>
      </c>
      <c r="I34" s="582">
        <v>0.34</v>
      </c>
      <c r="J34" s="582">
        <v>0.37</v>
      </c>
      <c r="K34" s="582">
        <v>0.38</v>
      </c>
      <c r="L34" s="582">
        <v>0.37</v>
      </c>
      <c r="M34" s="249">
        <f t="shared" si="2"/>
        <v>4.9999999999999992E-3</v>
      </c>
      <c r="O34" s="249">
        <f t="shared" si="3"/>
        <v>24</v>
      </c>
    </row>
    <row r="35" spans="1:15" x14ac:dyDescent="0.2">
      <c r="A35" s="581" t="s">
        <v>34</v>
      </c>
      <c r="B35" s="582">
        <v>0.78</v>
      </c>
      <c r="C35" s="582">
        <v>0.82</v>
      </c>
      <c r="D35" s="582">
        <v>1.06</v>
      </c>
      <c r="E35" s="582">
        <v>1.08</v>
      </c>
      <c r="F35" s="582">
        <v>1.41</v>
      </c>
      <c r="G35" s="582">
        <v>1.41</v>
      </c>
      <c r="H35" s="582">
        <v>1.38</v>
      </c>
      <c r="I35" s="582">
        <v>1.41</v>
      </c>
      <c r="J35" s="582">
        <v>1.45</v>
      </c>
      <c r="K35" s="582">
        <v>1.42</v>
      </c>
      <c r="L35" s="582">
        <v>1.46</v>
      </c>
      <c r="M35" s="249">
        <f t="shared" si="2"/>
        <v>6.7999999999999991E-2</v>
      </c>
      <c r="O35" s="249">
        <f t="shared" si="3"/>
        <v>8</v>
      </c>
    </row>
    <row r="36" spans="1:15" x14ac:dyDescent="0.2">
      <c r="A36" s="581" t="s">
        <v>6</v>
      </c>
      <c r="B36" s="582">
        <v>1.77</v>
      </c>
      <c r="C36" s="582">
        <v>1.87</v>
      </c>
      <c r="D36" s="582">
        <v>1.84</v>
      </c>
      <c r="E36" s="582">
        <v>2.0499999999999998</v>
      </c>
      <c r="F36" s="582">
        <v>2.09</v>
      </c>
      <c r="G36" s="584">
        <v>2.2000000000000002</v>
      </c>
      <c r="H36" s="582">
        <v>2.1800000000000002</v>
      </c>
      <c r="I36" s="582">
        <v>2.19</v>
      </c>
      <c r="J36" s="582">
        <v>2.14</v>
      </c>
      <c r="K36" s="584">
        <v>2.2000000000000002</v>
      </c>
      <c r="L36" s="582">
        <v>2.23</v>
      </c>
      <c r="M36" s="249">
        <f t="shared" si="2"/>
        <v>4.5999999999999999E-2</v>
      </c>
      <c r="O36" s="249">
        <f t="shared" si="3"/>
        <v>2</v>
      </c>
    </row>
    <row r="37" spans="1:15" s="266" customFormat="1" x14ac:dyDescent="0.2">
      <c r="A37" s="581" t="s">
        <v>37</v>
      </c>
      <c r="B37" s="582">
        <v>0.19</v>
      </c>
      <c r="C37" s="582">
        <v>0.19</v>
      </c>
      <c r="D37" s="582">
        <v>0.23</v>
      </c>
      <c r="E37" s="582">
        <v>0.33</v>
      </c>
      <c r="F37" s="582">
        <v>0.38</v>
      </c>
      <c r="G37" s="582">
        <v>0.44</v>
      </c>
      <c r="H37" s="582">
        <v>0.47</v>
      </c>
      <c r="I37" s="582">
        <v>0.63</v>
      </c>
      <c r="J37" s="582">
        <v>0.67</v>
      </c>
      <c r="K37" s="584">
        <v>0.8</v>
      </c>
      <c r="L37" s="582">
        <v>0.83</v>
      </c>
      <c r="M37" s="249">
        <f t="shared" si="2"/>
        <v>6.3999999999999987E-2</v>
      </c>
      <c r="O37" s="249">
        <f t="shared" si="3"/>
        <v>14</v>
      </c>
    </row>
    <row r="38" spans="1:15" x14ac:dyDescent="0.2">
      <c r="A38" s="581" t="s">
        <v>38</v>
      </c>
      <c r="B38" s="582">
        <v>0.75</v>
      </c>
      <c r="C38" s="582">
        <v>0.71</v>
      </c>
      <c r="D38" s="582">
        <v>0.69</v>
      </c>
      <c r="E38" s="582">
        <v>0.69</v>
      </c>
      <c r="F38" s="582">
        <v>0.63</v>
      </c>
      <c r="G38" s="584">
        <v>0.6</v>
      </c>
      <c r="H38" s="582">
        <v>0.57999999999999996</v>
      </c>
      <c r="I38" s="582">
        <v>0.62</v>
      </c>
      <c r="J38" s="582">
        <v>0.67</v>
      </c>
      <c r="K38" s="582">
        <v>0.69</v>
      </c>
      <c r="L38" s="582">
        <v>0.74</v>
      </c>
      <c r="M38" s="249">
        <f t="shared" si="2"/>
        <v>-1.0000000000000009E-3</v>
      </c>
      <c r="O38" s="249">
        <f t="shared" si="3"/>
        <v>15</v>
      </c>
    </row>
    <row r="39" spans="1:15" x14ac:dyDescent="0.2">
      <c r="A39" s="581" t="s">
        <v>88</v>
      </c>
      <c r="B39" s="582">
        <v>0.18</v>
      </c>
      <c r="C39" s="582">
        <v>0.18</v>
      </c>
      <c r="D39" s="582">
        <v>0.18</v>
      </c>
      <c r="E39" s="582">
        <v>0.19</v>
      </c>
      <c r="F39" s="582">
        <v>0.12</v>
      </c>
      <c r="G39" s="582">
        <v>0.16</v>
      </c>
      <c r="H39" s="582">
        <v>0.21</v>
      </c>
      <c r="I39" s="582">
        <v>0.27</v>
      </c>
      <c r="J39" s="582">
        <v>0.28999999999999998</v>
      </c>
      <c r="K39" s="584">
        <v>0.3</v>
      </c>
      <c r="L39" s="582">
        <v>0.28000000000000003</v>
      </c>
      <c r="M39" s="249">
        <f t="shared" si="2"/>
        <v>1.0000000000000004E-2</v>
      </c>
      <c r="O39" s="249">
        <f t="shared" si="3"/>
        <v>25</v>
      </c>
    </row>
    <row r="40" spans="1:15" x14ac:dyDescent="0.2">
      <c r="A40" s="581" t="s">
        <v>40</v>
      </c>
      <c r="B40" s="582">
        <v>1.17</v>
      </c>
      <c r="C40" s="582">
        <v>1.39</v>
      </c>
      <c r="D40" s="582">
        <v>1.78</v>
      </c>
      <c r="E40" s="582">
        <v>1.94</v>
      </c>
      <c r="F40" s="582">
        <v>1.96</v>
      </c>
      <c r="G40" s="582">
        <v>1.83</v>
      </c>
      <c r="H40" s="582">
        <v>1.67</v>
      </c>
      <c r="I40" s="582">
        <v>1.52</v>
      </c>
      <c r="J40" s="584">
        <v>1.4</v>
      </c>
      <c r="K40" s="582">
        <v>1.44</v>
      </c>
      <c r="L40" s="582">
        <v>1.51</v>
      </c>
      <c r="M40" s="249">
        <f t="shared" si="2"/>
        <v>3.4000000000000009E-2</v>
      </c>
      <c r="O40" s="249">
        <f t="shared" si="3"/>
        <v>7</v>
      </c>
    </row>
    <row r="41" spans="1:15" x14ac:dyDescent="0.2">
      <c r="A41" s="596" t="s">
        <v>89</v>
      </c>
      <c r="B41" s="597">
        <v>0.19</v>
      </c>
      <c r="C41" s="597">
        <v>0.26</v>
      </c>
      <c r="D41" s="597">
        <v>0.24</v>
      </c>
      <c r="E41" s="597">
        <v>0.33</v>
      </c>
      <c r="F41" s="597">
        <v>0.38</v>
      </c>
      <c r="G41" s="597">
        <v>0.32</v>
      </c>
      <c r="H41" s="597">
        <v>0.32</v>
      </c>
      <c r="I41" s="598">
        <v>0.4</v>
      </c>
      <c r="J41" s="597">
        <v>0.48</v>
      </c>
      <c r="K41" s="597">
        <v>0.45</v>
      </c>
      <c r="L41" s="597">
        <v>0.45</v>
      </c>
      <c r="M41" s="249">
        <f t="shared" si="2"/>
        <v>2.6000000000000002E-2</v>
      </c>
      <c r="O41" s="249">
        <f t="shared" si="3"/>
        <v>22</v>
      </c>
    </row>
    <row r="42" spans="1:15" x14ac:dyDescent="0.2">
      <c r="A42" s="581" t="s">
        <v>18</v>
      </c>
      <c r="B42" s="582">
        <v>2.67</v>
      </c>
      <c r="C42" s="582">
        <v>2.58</v>
      </c>
      <c r="D42" s="582">
        <v>2.5499999999999998</v>
      </c>
      <c r="E42" s="582">
        <v>2.34</v>
      </c>
      <c r="F42" s="582">
        <v>2.25</v>
      </c>
      <c r="G42" s="582">
        <v>2.13</v>
      </c>
      <c r="H42" s="582">
        <v>1.91</v>
      </c>
      <c r="I42" s="582">
        <v>1.79</v>
      </c>
      <c r="J42" s="582">
        <v>1.78</v>
      </c>
      <c r="K42" s="582">
        <v>1.81</v>
      </c>
      <c r="L42" s="582">
        <v>1.83</v>
      </c>
      <c r="M42" s="249">
        <f t="shared" si="2"/>
        <v>-8.3999999999999991E-2</v>
      </c>
      <c r="O42" s="249">
        <f t="shared" si="3"/>
        <v>5</v>
      </c>
    </row>
    <row r="43" spans="1:15" x14ac:dyDescent="0.2">
      <c r="A43" s="581" t="s">
        <v>42</v>
      </c>
      <c r="B43" s="582">
        <v>2.41</v>
      </c>
      <c r="C43" s="582">
        <v>2.1800000000000002</v>
      </c>
      <c r="D43" s="584">
        <v>2.2000000000000002</v>
      </c>
      <c r="E43" s="582">
        <v>2.19</v>
      </c>
      <c r="F43" s="582">
        <v>2.25</v>
      </c>
      <c r="G43" s="582">
        <v>2.08</v>
      </c>
      <c r="H43" s="582">
        <v>2.2400000000000002</v>
      </c>
      <c r="I43" s="582">
        <v>2.2599999999999998</v>
      </c>
      <c r="J43" s="584">
        <v>2.4</v>
      </c>
      <c r="K43" s="582">
        <v>2.36</v>
      </c>
      <c r="L43" s="592">
        <v>2.44</v>
      </c>
      <c r="M43" s="249">
        <f t="shared" si="2"/>
        <v>2.9999999999999805E-3</v>
      </c>
      <c r="O43" s="249">
        <f t="shared" si="3"/>
        <v>1</v>
      </c>
    </row>
    <row r="44" spans="1:15" x14ac:dyDescent="0.2">
      <c r="A44" s="593" t="s">
        <v>433</v>
      </c>
      <c r="B44" s="452">
        <f>AVERAGE(B17:B43)</f>
        <v>0.88777777777777789</v>
      </c>
      <c r="C44" s="452">
        <f t="shared" ref="C44:M44" si="4">AVERAGE(C17:C43)</f>
        <v>0.89555555555555577</v>
      </c>
      <c r="D44" s="452">
        <f t="shared" si="4"/>
        <v>0.95333333333333337</v>
      </c>
      <c r="E44" s="452">
        <f t="shared" si="4"/>
        <v>0.96777777777777785</v>
      </c>
      <c r="F44" s="452">
        <f t="shared" si="4"/>
        <v>0.97296296296296281</v>
      </c>
      <c r="G44" s="452">
        <f t="shared" si="4"/>
        <v>0.96925925925925938</v>
      </c>
      <c r="H44" s="452">
        <f t="shared" si="4"/>
        <v>0.96555555555555528</v>
      </c>
      <c r="I44" s="452">
        <f t="shared" si="4"/>
        <v>0.96925925925925904</v>
      </c>
      <c r="J44" s="452">
        <f t="shared" si="4"/>
        <v>0.99703703703703705</v>
      </c>
      <c r="K44" s="452">
        <f t="shared" si="4"/>
        <v>1.0203703703703704</v>
      </c>
      <c r="L44" s="452">
        <f t="shared" si="4"/>
        <v>1.0396296296296295</v>
      </c>
      <c r="M44" s="456">
        <f t="shared" si="4"/>
        <v>1.5185185185185187E-2</v>
      </c>
    </row>
    <row r="45" spans="1:15" x14ac:dyDescent="0.2">
      <c r="A45" s="327" t="s">
        <v>435</v>
      </c>
      <c r="B45" s="453">
        <f>STDEV(B17:B43)</f>
        <v>0.74455114683707946</v>
      </c>
      <c r="C45" s="453">
        <f t="shared" ref="C45:M45" si="5">STDEV(C17:C43)</f>
        <v>0.70111632598599627</v>
      </c>
      <c r="D45" s="453">
        <f t="shared" si="5"/>
        <v>0.72428744824986968</v>
      </c>
      <c r="E45" s="453">
        <f t="shared" si="5"/>
        <v>0.71889516371321904</v>
      </c>
      <c r="F45" s="453">
        <f t="shared" si="5"/>
        <v>0.71564825274182131</v>
      </c>
      <c r="G45" s="453">
        <f t="shared" si="5"/>
        <v>0.69145290693374239</v>
      </c>
      <c r="H45" s="453">
        <f t="shared" si="5"/>
        <v>0.68362345310925832</v>
      </c>
      <c r="I45" s="453">
        <f t="shared" si="5"/>
        <v>0.66940803887249734</v>
      </c>
      <c r="J45" s="453">
        <f t="shared" si="5"/>
        <v>0.6658182635779526</v>
      </c>
      <c r="K45" s="453">
        <f t="shared" si="5"/>
        <v>0.66350167515573999</v>
      </c>
      <c r="L45" s="453">
        <f t="shared" si="5"/>
        <v>0.68183283244209603</v>
      </c>
      <c r="M45" s="456">
        <f t="shared" si="5"/>
        <v>3.8697084999575707E-2</v>
      </c>
    </row>
    <row r="46" spans="1:15" x14ac:dyDescent="0.2">
      <c r="A46" s="327" t="s">
        <v>436</v>
      </c>
      <c r="B46" s="453">
        <f>B44-3*B45</f>
        <v>-1.3458756627334605</v>
      </c>
      <c r="C46" s="453">
        <f t="shared" ref="C46:M46" si="6">C44-3*C45</f>
        <v>-1.2077934224024331</v>
      </c>
      <c r="D46" s="453">
        <f t="shared" si="6"/>
        <v>-1.2195290114162758</v>
      </c>
      <c r="E46" s="453">
        <f t="shared" si="6"/>
        <v>-1.1889077133618795</v>
      </c>
      <c r="F46" s="453">
        <f t="shared" si="6"/>
        <v>-1.1739817952625013</v>
      </c>
      <c r="G46" s="453">
        <f t="shared" si="6"/>
        <v>-1.1050994615419678</v>
      </c>
      <c r="H46" s="453">
        <f t="shared" si="6"/>
        <v>-1.0853148037722196</v>
      </c>
      <c r="I46" s="453">
        <f t="shared" si="6"/>
        <v>-1.0389648573582329</v>
      </c>
      <c r="J46" s="453">
        <f t="shared" si="6"/>
        <v>-1.0004177536968206</v>
      </c>
      <c r="K46" s="453">
        <f t="shared" si="6"/>
        <v>-0.97013465509684971</v>
      </c>
      <c r="L46" s="453">
        <f t="shared" si="6"/>
        <v>-1.0058688676966585</v>
      </c>
      <c r="M46" s="456">
        <f t="shared" si="6"/>
        <v>-0.10090606981354193</v>
      </c>
    </row>
    <row r="47" spans="1:15" x14ac:dyDescent="0.2">
      <c r="A47" s="327" t="s">
        <v>437</v>
      </c>
      <c r="B47" s="453">
        <f>B44+3*B45</f>
        <v>3.1214312182890165</v>
      </c>
      <c r="C47" s="453">
        <f t="shared" ref="C47:M47" si="7">C44+3*C45</f>
        <v>2.9989045335135445</v>
      </c>
      <c r="D47" s="453">
        <f t="shared" si="7"/>
        <v>3.1261956780829427</v>
      </c>
      <c r="E47" s="453">
        <f t="shared" si="7"/>
        <v>3.1244632689174354</v>
      </c>
      <c r="F47" s="453">
        <f t="shared" si="7"/>
        <v>3.1199077211884267</v>
      </c>
      <c r="G47" s="453">
        <f t="shared" si="7"/>
        <v>3.0436179800604868</v>
      </c>
      <c r="H47" s="453">
        <f t="shared" si="7"/>
        <v>3.0164259148833299</v>
      </c>
      <c r="I47" s="453">
        <f t="shared" si="7"/>
        <v>2.9774833758767509</v>
      </c>
      <c r="J47" s="453">
        <f t="shared" si="7"/>
        <v>2.994491827770895</v>
      </c>
      <c r="K47" s="453">
        <f t="shared" si="7"/>
        <v>3.0108753958375907</v>
      </c>
      <c r="L47" s="453">
        <f t="shared" si="7"/>
        <v>3.0851281269559174</v>
      </c>
      <c r="M47" s="456">
        <f t="shared" si="7"/>
        <v>0.1312764401839123</v>
      </c>
    </row>
    <row r="48" spans="1:15" x14ac:dyDescent="0.2">
      <c r="A48" s="594" t="s">
        <v>451</v>
      </c>
      <c r="B48" s="453">
        <f>MIN(B17:B43)</f>
        <v>0.09</v>
      </c>
      <c r="C48" s="453">
        <f t="shared" ref="C48:L48" si="8">MIN(C17:C43)</f>
        <v>0.08</v>
      </c>
      <c r="D48" s="453">
        <f t="shared" si="8"/>
        <v>7.0000000000000007E-2</v>
      </c>
      <c r="E48" s="453">
        <f t="shared" si="8"/>
        <v>7.0000000000000007E-2</v>
      </c>
      <c r="F48" s="453">
        <f t="shared" si="8"/>
        <v>0.09</v>
      </c>
      <c r="G48" s="453">
        <f t="shared" si="8"/>
        <v>0.11</v>
      </c>
      <c r="H48" s="453">
        <f t="shared" si="8"/>
        <v>0.11</v>
      </c>
      <c r="I48" s="453">
        <f t="shared" si="8"/>
        <v>0.11</v>
      </c>
      <c r="J48" s="453">
        <f t="shared" si="8"/>
        <v>0.14000000000000001</v>
      </c>
      <c r="K48" s="453">
        <f t="shared" si="8"/>
        <v>0.16</v>
      </c>
      <c r="L48" s="453">
        <f t="shared" si="8"/>
        <v>0.17</v>
      </c>
      <c r="M48" s="456"/>
    </row>
    <row r="50" spans="1:13" x14ac:dyDescent="0.2">
      <c r="B50" s="448">
        <v>2009</v>
      </c>
      <c r="C50" s="448" t="s">
        <v>402</v>
      </c>
      <c r="E50" s="149" t="s">
        <v>404</v>
      </c>
      <c r="F50" s="149"/>
      <c r="G50" s="149"/>
      <c r="H50" s="149"/>
      <c r="I50" s="149"/>
      <c r="J50" s="149"/>
      <c r="K50" s="149"/>
      <c r="L50" s="149"/>
      <c r="M50" s="149"/>
    </row>
    <row r="51" spans="1:13" ht="12" thickBot="1" x14ac:dyDescent="0.25">
      <c r="A51" s="449" t="s">
        <v>8</v>
      </c>
      <c r="B51" s="645">
        <v>1.32</v>
      </c>
      <c r="C51" s="448">
        <v>7.1999999999999995E-2</v>
      </c>
      <c r="E51" s="149"/>
      <c r="F51" s="149"/>
      <c r="G51" s="149"/>
      <c r="H51" s="149"/>
      <c r="I51" s="149"/>
      <c r="J51" s="149"/>
      <c r="K51" s="149"/>
      <c r="L51" s="149"/>
      <c r="M51" s="149"/>
    </row>
    <row r="52" spans="1:13" x14ac:dyDescent="0.2">
      <c r="A52" s="449" t="s">
        <v>82</v>
      </c>
      <c r="B52" s="645">
        <v>0.15</v>
      </c>
      <c r="C52" s="448">
        <v>4.1000000000000002E-2</v>
      </c>
      <c r="E52" s="352" t="s">
        <v>405</v>
      </c>
      <c r="F52" s="352"/>
      <c r="G52" s="149"/>
      <c r="H52" s="149"/>
      <c r="I52" s="149"/>
      <c r="J52" s="149"/>
      <c r="K52" s="149"/>
      <c r="L52" s="149"/>
      <c r="M52" s="149"/>
    </row>
    <row r="53" spans="1:13" x14ac:dyDescent="0.2">
      <c r="A53" s="449" t="s">
        <v>83</v>
      </c>
      <c r="B53" s="645">
        <v>0.71</v>
      </c>
      <c r="C53" s="448">
        <v>4.9000000000000002E-2</v>
      </c>
      <c r="E53" s="353" t="s">
        <v>406</v>
      </c>
      <c r="F53" s="353">
        <v>0.41511727383168667</v>
      </c>
      <c r="G53" s="149"/>
      <c r="H53" s="149"/>
      <c r="I53" s="149"/>
      <c r="J53" s="149"/>
      <c r="K53" s="149"/>
      <c r="L53" s="149"/>
      <c r="M53" s="149"/>
    </row>
    <row r="54" spans="1:13" x14ac:dyDescent="0.2">
      <c r="A54" s="449" t="s">
        <v>16</v>
      </c>
      <c r="B54" s="645">
        <v>2.13</v>
      </c>
      <c r="C54" s="448">
        <v>-3.0999999999999982E-2</v>
      </c>
      <c r="E54" s="353" t="s">
        <v>407</v>
      </c>
      <c r="F54" s="353">
        <v>0.17232235103345153</v>
      </c>
      <c r="G54" s="149"/>
      <c r="H54" s="149"/>
      <c r="I54" s="149"/>
      <c r="J54" s="149"/>
      <c r="K54" s="149"/>
      <c r="L54" s="149"/>
      <c r="M54" s="149"/>
    </row>
    <row r="55" spans="1:13" x14ac:dyDescent="0.2">
      <c r="A55" s="449" t="s">
        <v>84</v>
      </c>
      <c r="B55" s="645">
        <v>1.85</v>
      </c>
      <c r="C55" s="448">
        <v>3.3999999999999989E-2</v>
      </c>
      <c r="E55" s="353" t="s">
        <v>408</v>
      </c>
      <c r="F55" s="353">
        <v>0.13921524507478961</v>
      </c>
      <c r="G55" s="149"/>
      <c r="H55" s="149"/>
      <c r="I55" s="149"/>
      <c r="J55" s="149"/>
      <c r="K55" s="149"/>
      <c r="L55" s="149"/>
      <c r="M55" s="149"/>
    </row>
    <row r="56" spans="1:13" x14ac:dyDescent="0.2">
      <c r="A56" s="449" t="s">
        <v>17</v>
      </c>
      <c r="B56" s="645">
        <v>0.62</v>
      </c>
      <c r="C56" s="448">
        <v>2.4E-2</v>
      </c>
      <c r="E56" s="353" t="s">
        <v>409</v>
      </c>
      <c r="F56" s="353">
        <v>3.5902569765585902E-2</v>
      </c>
      <c r="G56" s="149"/>
      <c r="H56" s="149"/>
      <c r="I56" s="149"/>
      <c r="J56" s="149"/>
      <c r="K56" s="149"/>
      <c r="L56" s="149"/>
      <c r="M56" s="149"/>
    </row>
    <row r="57" spans="1:13" ht="12" thickBot="1" x14ac:dyDescent="0.25">
      <c r="A57" s="449" t="s">
        <v>25</v>
      </c>
      <c r="B57" s="646">
        <v>1.1000000000000001</v>
      </c>
      <c r="C57" s="448">
        <v>-5.9000000000000011E-2</v>
      </c>
      <c r="E57" s="354" t="s">
        <v>410</v>
      </c>
      <c r="F57" s="354">
        <v>27</v>
      </c>
      <c r="G57" s="149"/>
      <c r="H57" s="149"/>
      <c r="I57" s="149"/>
      <c r="J57" s="149"/>
      <c r="K57" s="149"/>
      <c r="L57" s="149"/>
      <c r="M57" s="149"/>
    </row>
    <row r="58" spans="1:13" x14ac:dyDescent="0.2">
      <c r="A58" s="449" t="s">
        <v>22</v>
      </c>
      <c r="B58" s="645">
        <v>0.23</v>
      </c>
      <c r="C58" s="448">
        <v>3.5999999999999997E-2</v>
      </c>
      <c r="E58" s="149"/>
      <c r="F58" s="149"/>
      <c r="G58" s="149"/>
      <c r="H58" s="149"/>
      <c r="I58" s="149"/>
      <c r="J58" s="149"/>
      <c r="K58" s="149"/>
      <c r="L58" s="149"/>
      <c r="M58" s="149"/>
    </row>
    <row r="59" spans="1:13" ht="12" thickBot="1" x14ac:dyDescent="0.25">
      <c r="A59" s="449" t="s">
        <v>41</v>
      </c>
      <c r="B59" s="645">
        <v>0.71</v>
      </c>
      <c r="C59" s="448">
        <v>-1.0000000000000009E-3</v>
      </c>
      <c r="E59" s="149" t="s">
        <v>411</v>
      </c>
      <c r="F59" s="149"/>
      <c r="G59" s="149"/>
      <c r="H59" s="149"/>
      <c r="I59" s="149"/>
      <c r="J59" s="149"/>
      <c r="K59" s="149"/>
      <c r="L59" s="149"/>
      <c r="M59" s="149"/>
    </row>
    <row r="60" spans="1:13" x14ac:dyDescent="0.2">
      <c r="A60" s="449" t="s">
        <v>19</v>
      </c>
      <c r="B60" s="645">
        <v>1.36</v>
      </c>
      <c r="C60" s="448">
        <v>7.9999999999999846E-3</v>
      </c>
      <c r="E60" s="355"/>
      <c r="F60" s="355" t="s">
        <v>415</v>
      </c>
      <c r="G60" s="355" t="s">
        <v>416</v>
      </c>
      <c r="H60" s="355" t="s">
        <v>417</v>
      </c>
      <c r="I60" s="355" t="s">
        <v>418</v>
      </c>
      <c r="J60" s="355" t="s">
        <v>419</v>
      </c>
      <c r="K60" s="149"/>
      <c r="L60" s="149"/>
      <c r="M60" s="149"/>
    </row>
    <row r="61" spans="1:13" x14ac:dyDescent="0.2">
      <c r="A61" s="449" t="s">
        <v>85</v>
      </c>
      <c r="B61" s="645">
        <v>0.34</v>
      </c>
      <c r="C61" s="448">
        <v>0.02</v>
      </c>
      <c r="E61" s="353" t="s">
        <v>412</v>
      </c>
      <c r="F61" s="353">
        <v>1</v>
      </c>
      <c r="G61" s="353">
        <v>6.7092111797549953E-3</v>
      </c>
      <c r="H61" s="353">
        <v>6.7092111797549953E-3</v>
      </c>
      <c r="I61" s="353">
        <v>5.2049959077853547</v>
      </c>
      <c r="J61" s="353">
        <v>3.1304712317989161E-2</v>
      </c>
      <c r="K61" s="149"/>
      <c r="L61" s="149"/>
      <c r="M61" s="149"/>
    </row>
    <row r="62" spans="1:13" x14ac:dyDescent="0.2">
      <c r="A62" s="449" t="s">
        <v>27</v>
      </c>
      <c r="B62" s="645">
        <v>0.65</v>
      </c>
      <c r="C62" s="448">
        <v>2.6000000000000002E-2</v>
      </c>
      <c r="E62" s="353" t="s">
        <v>413</v>
      </c>
      <c r="F62" s="353">
        <v>25</v>
      </c>
      <c r="G62" s="353">
        <v>3.222486289431907E-2</v>
      </c>
      <c r="H62" s="353">
        <v>1.2889945157727627E-3</v>
      </c>
      <c r="I62" s="353"/>
      <c r="J62" s="353"/>
      <c r="K62" s="149"/>
      <c r="L62" s="149"/>
      <c r="M62" s="149"/>
    </row>
    <row r="63" spans="1:13" ht="12" thickBot="1" x14ac:dyDescent="0.25">
      <c r="A63" s="449" t="s">
        <v>86</v>
      </c>
      <c r="B63" s="645">
        <v>0.09</v>
      </c>
      <c r="C63" s="448">
        <v>1.7000000000000001E-2</v>
      </c>
      <c r="E63" s="354" t="s">
        <v>0</v>
      </c>
      <c r="F63" s="354">
        <v>26</v>
      </c>
      <c r="G63" s="354">
        <v>3.8934074074074065E-2</v>
      </c>
      <c r="H63" s="354"/>
      <c r="I63" s="354"/>
      <c r="J63" s="354"/>
      <c r="K63" s="149"/>
      <c r="L63" s="149"/>
      <c r="M63" s="149"/>
    </row>
    <row r="64" spans="1:13" ht="12" thickBot="1" x14ac:dyDescent="0.25">
      <c r="A64" s="449" t="s">
        <v>30</v>
      </c>
      <c r="B64" s="645">
        <v>0.16</v>
      </c>
      <c r="C64" s="448">
        <v>1.0000000000000009E-3</v>
      </c>
      <c r="E64" s="149"/>
      <c r="F64" s="149"/>
      <c r="G64" s="149"/>
      <c r="H64" s="149"/>
      <c r="I64" s="149"/>
      <c r="J64" s="149"/>
      <c r="K64" s="149"/>
      <c r="L64" s="149"/>
      <c r="M64" s="149"/>
    </row>
    <row r="65" spans="1:13" x14ac:dyDescent="0.2">
      <c r="A65" s="449" t="s">
        <v>31</v>
      </c>
      <c r="B65" s="646">
        <v>0.2</v>
      </c>
      <c r="C65" s="448">
        <v>2.3E-2</v>
      </c>
      <c r="E65" s="355"/>
      <c r="F65" s="355" t="s">
        <v>420</v>
      </c>
      <c r="G65" s="355" t="s">
        <v>409</v>
      </c>
      <c r="H65" s="355" t="s">
        <v>421</v>
      </c>
      <c r="I65" s="355" t="s">
        <v>422</v>
      </c>
      <c r="J65" s="355" t="s">
        <v>423</v>
      </c>
      <c r="K65" s="355" t="s">
        <v>424</v>
      </c>
      <c r="L65" s="355" t="s">
        <v>425</v>
      </c>
      <c r="M65" s="355" t="s">
        <v>426</v>
      </c>
    </row>
    <row r="66" spans="1:13" x14ac:dyDescent="0.2">
      <c r="A66" s="449" t="s">
        <v>32</v>
      </c>
      <c r="B66" s="645">
        <v>1.27</v>
      </c>
      <c r="C66" s="448">
        <v>-6.7000000000000004E-2</v>
      </c>
      <c r="E66" s="353" t="s">
        <v>414</v>
      </c>
      <c r="F66" s="353">
        <v>3.4339154616297433E-2</v>
      </c>
      <c r="G66" s="353">
        <v>1.0873160354091024E-2</v>
      </c>
      <c r="H66" s="353">
        <v>3.1581576559180733</v>
      </c>
      <c r="I66" s="353">
        <v>4.1164249030492704E-3</v>
      </c>
      <c r="J66" s="353">
        <v>1.1945461676778273E-2</v>
      </c>
      <c r="K66" s="353">
        <v>5.673284755581659E-2</v>
      </c>
      <c r="L66" s="353">
        <v>1.1945461676778273E-2</v>
      </c>
      <c r="M66" s="353">
        <v>5.673284755581659E-2</v>
      </c>
    </row>
    <row r="67" spans="1:13" ht="12" thickBot="1" x14ac:dyDescent="0.25">
      <c r="A67" s="449" t="s">
        <v>23</v>
      </c>
      <c r="B67" s="645">
        <v>0.65</v>
      </c>
      <c r="C67" s="448">
        <v>4.6000000000000006E-2</v>
      </c>
      <c r="E67" s="354">
        <v>2009</v>
      </c>
      <c r="F67" s="354">
        <v>-2.1575184590739701E-2</v>
      </c>
      <c r="G67" s="354">
        <v>9.4568026036449485E-3</v>
      </c>
      <c r="H67" s="354">
        <v>-2.2814460124634457</v>
      </c>
      <c r="I67" s="354">
        <v>3.1304712317989092E-2</v>
      </c>
      <c r="J67" s="354">
        <v>-4.1051834138724236E-2</v>
      </c>
      <c r="K67" s="354">
        <v>-2.0985350427551661E-3</v>
      </c>
      <c r="L67" s="354">
        <v>-4.1051834138724236E-2</v>
      </c>
      <c r="M67" s="354">
        <v>-2.0985350427551661E-3</v>
      </c>
    </row>
    <row r="68" spans="1:13" x14ac:dyDescent="0.2">
      <c r="A68" s="449" t="s">
        <v>87</v>
      </c>
      <c r="B68" s="645">
        <v>0.32</v>
      </c>
      <c r="C68" s="448">
        <v>4.9999999999999992E-3</v>
      </c>
      <c r="E68" s="149"/>
      <c r="F68" s="149"/>
      <c r="G68" s="149"/>
      <c r="H68" s="149"/>
      <c r="I68" s="149"/>
      <c r="J68" s="149"/>
      <c r="K68" s="149"/>
      <c r="L68" s="149"/>
      <c r="M68" s="149"/>
    </row>
    <row r="69" spans="1:13" x14ac:dyDescent="0.2">
      <c r="A69" s="449" t="s">
        <v>34</v>
      </c>
      <c r="B69" s="645">
        <v>0.78</v>
      </c>
      <c r="C69" s="448">
        <v>6.7999999999999991E-2</v>
      </c>
      <c r="E69" s="149"/>
      <c r="F69" s="149"/>
      <c r="G69" s="149"/>
      <c r="H69" s="149"/>
      <c r="I69" s="149"/>
      <c r="J69" s="149"/>
      <c r="K69" s="149"/>
      <c r="L69" s="149"/>
      <c r="M69" s="149"/>
    </row>
    <row r="70" spans="1:13" x14ac:dyDescent="0.2">
      <c r="A70" s="449" t="s">
        <v>6</v>
      </c>
      <c r="B70" s="645">
        <v>1.77</v>
      </c>
      <c r="C70" s="448">
        <v>4.5999999999999999E-2</v>
      </c>
      <c r="I70" s="149"/>
      <c r="J70" s="149"/>
      <c r="K70" s="149"/>
      <c r="L70" s="149"/>
      <c r="M70" s="149"/>
    </row>
    <row r="71" spans="1:13" x14ac:dyDescent="0.2">
      <c r="A71" s="449" t="s">
        <v>37</v>
      </c>
      <c r="B71" s="645">
        <v>0.19</v>
      </c>
      <c r="C71" s="448">
        <v>6.3999999999999987E-2</v>
      </c>
      <c r="E71" s="356" t="s">
        <v>402</v>
      </c>
      <c r="F71" s="356" t="s">
        <v>448</v>
      </c>
      <c r="G71" s="356" t="s">
        <v>429</v>
      </c>
      <c r="H71" s="356" t="s">
        <v>434</v>
      </c>
    </row>
    <row r="72" spans="1:13" x14ac:dyDescent="0.2">
      <c r="A72" s="449" t="s">
        <v>38</v>
      </c>
      <c r="B72" s="645">
        <v>0.75</v>
      </c>
      <c r="C72" s="448">
        <v>-1.0000000000000009E-3</v>
      </c>
      <c r="E72" s="356" t="s">
        <v>430</v>
      </c>
      <c r="F72" s="433">
        <f>$F$66+$F$67*B41</f>
        <v>3.0239869544056892E-2</v>
      </c>
      <c r="G72" s="433">
        <f>$F$66+$F$67*L41</f>
        <v>2.4630321550464566E-2</v>
      </c>
      <c r="H72" s="391">
        <f>L41+11*G72</f>
        <v>0.72093353705511021</v>
      </c>
    </row>
    <row r="73" spans="1:13" x14ac:dyDescent="0.2">
      <c r="A73" s="449" t="s">
        <v>88</v>
      </c>
      <c r="B73" s="645">
        <v>0.18</v>
      </c>
      <c r="C73" s="448">
        <v>1.0000000000000004E-2</v>
      </c>
    </row>
    <row r="74" spans="1:13" x14ac:dyDescent="0.2">
      <c r="A74" s="449" t="s">
        <v>40</v>
      </c>
      <c r="B74" s="645">
        <v>1.17</v>
      </c>
      <c r="C74" s="448">
        <v>3.4000000000000009E-2</v>
      </c>
    </row>
    <row r="75" spans="1:13" x14ac:dyDescent="0.2">
      <c r="A75" s="449" t="s">
        <v>89</v>
      </c>
      <c r="B75" s="645">
        <v>0.19</v>
      </c>
      <c r="C75" s="448">
        <v>2.6000000000000002E-2</v>
      </c>
    </row>
    <row r="76" spans="1:13" x14ac:dyDescent="0.2">
      <c r="A76" s="449" t="s">
        <v>18</v>
      </c>
      <c r="B76" s="647">
        <v>2.67</v>
      </c>
      <c r="C76" s="595">
        <v>-8.3999999999999991E-2</v>
      </c>
    </row>
    <row r="77" spans="1:13" x14ac:dyDescent="0.2">
      <c r="A77" s="449" t="s">
        <v>42</v>
      </c>
      <c r="B77" s="648">
        <v>2.41</v>
      </c>
      <c r="C77" s="448">
        <v>2.9999999999999805E-3</v>
      </c>
    </row>
    <row r="78" spans="1:13" s="585" customFormat="1" x14ac:dyDescent="0.2">
      <c r="B78" s="371"/>
    </row>
  </sheetData>
  <mergeCells count="2">
    <mergeCell ref="G9:Q9"/>
    <mergeCell ref="G10:Q10"/>
  </mergeCells>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69"/>
  <sheetViews>
    <sheetView showGridLines="0" zoomScale="108" zoomScaleNormal="108" workbookViewId="0">
      <selection activeCell="O10" sqref="O10"/>
    </sheetView>
  </sheetViews>
  <sheetFormatPr defaultColWidth="8.7109375" defaultRowHeight="11.25" x14ac:dyDescent="0.2"/>
  <cols>
    <col min="1" max="1" width="8.7109375" style="149"/>
    <col min="2" max="2" width="11.42578125" style="149" customWidth="1"/>
    <col min="3" max="3" width="8.7109375" style="149"/>
    <col min="4" max="4" width="15.140625" style="149" customWidth="1"/>
    <col min="5" max="16384" width="8.7109375" style="149"/>
  </cols>
  <sheetData>
    <row r="2" spans="1:19" s="152" customFormat="1" x14ac:dyDescent="0.2">
      <c r="A2" s="57"/>
      <c r="B2" s="57"/>
      <c r="C2" s="155"/>
      <c r="D2" s="155"/>
      <c r="E2" s="155"/>
      <c r="F2" s="155"/>
      <c r="G2" s="912" t="s">
        <v>166</v>
      </c>
      <c r="H2" s="912"/>
      <c r="I2" s="912"/>
      <c r="J2" s="912"/>
      <c r="K2" s="912"/>
      <c r="L2" s="912"/>
      <c r="M2" s="912"/>
      <c r="N2" s="912"/>
      <c r="O2" s="912"/>
      <c r="P2" s="912"/>
      <c r="Q2" s="912"/>
      <c r="R2" s="155"/>
      <c r="S2" s="155"/>
    </row>
    <row r="3" spans="1:19" s="152" customFormat="1" ht="14.45" customHeight="1" x14ac:dyDescent="0.2">
      <c r="A3" s="57"/>
      <c r="B3" s="57"/>
      <c r="C3" s="155"/>
      <c r="D3" s="155"/>
      <c r="E3" s="155"/>
      <c r="F3" s="155"/>
      <c r="G3" s="922" t="s">
        <v>521</v>
      </c>
      <c r="H3" s="923"/>
      <c r="I3" s="923"/>
      <c r="J3" s="923"/>
      <c r="K3" s="923"/>
      <c r="L3" s="923"/>
      <c r="M3" s="923"/>
      <c r="N3" s="923"/>
      <c r="O3" s="923"/>
      <c r="P3" s="923"/>
      <c r="Q3" s="924"/>
      <c r="R3" s="155"/>
      <c r="S3" s="155"/>
    </row>
    <row r="4" spans="1:19" s="152" customFormat="1" x14ac:dyDescent="0.2">
      <c r="A4" s="57"/>
      <c r="B4" s="57" t="s">
        <v>9</v>
      </c>
      <c r="C4" s="57" t="s">
        <v>4</v>
      </c>
      <c r="D4" s="57" t="s">
        <v>7</v>
      </c>
      <c r="E4" s="57" t="s">
        <v>12</v>
      </c>
      <c r="F4" s="57" t="s">
        <v>5</v>
      </c>
      <c r="G4" s="57" t="s">
        <v>78</v>
      </c>
      <c r="H4" s="57" t="s">
        <v>156</v>
      </c>
      <c r="I4" s="57" t="s">
        <v>157</v>
      </c>
      <c r="J4" s="57" t="s">
        <v>158</v>
      </c>
      <c r="K4" s="57" t="s">
        <v>159</v>
      </c>
      <c r="L4" s="57" t="s">
        <v>160</v>
      </c>
      <c r="M4" s="57" t="s">
        <v>161</v>
      </c>
      <c r="N4" s="57" t="s">
        <v>162</v>
      </c>
      <c r="O4" s="57" t="s">
        <v>163</v>
      </c>
      <c r="P4" s="57" t="s">
        <v>164</v>
      </c>
      <c r="Q4" s="57" t="s">
        <v>165</v>
      </c>
      <c r="R4" s="57" t="s">
        <v>155</v>
      </c>
      <c r="S4" s="57" t="s">
        <v>154</v>
      </c>
    </row>
    <row r="5" spans="1:19" s="152" customFormat="1" x14ac:dyDescent="0.2">
      <c r="A5" s="58" t="s">
        <v>152</v>
      </c>
      <c r="B5" s="587">
        <f>E30</f>
        <v>33.059975000000001</v>
      </c>
      <c r="C5" s="204" t="s">
        <v>167</v>
      </c>
      <c r="D5" s="204" t="s">
        <v>167</v>
      </c>
      <c r="E5" s="204" t="s">
        <v>167</v>
      </c>
      <c r="F5" s="204" t="s">
        <v>167</v>
      </c>
      <c r="G5" s="631">
        <f>C30</f>
        <v>45.17821</v>
      </c>
      <c r="H5" s="632">
        <f>G5+G30</f>
        <v>47.601857000000003</v>
      </c>
      <c r="I5" s="633">
        <f>H5+$H$10</f>
        <v>50.940826000000001</v>
      </c>
      <c r="J5" s="633">
        <f t="shared" ref="J5:Q5" si="0">I5+$H$10</f>
        <v>54.279795</v>
      </c>
      <c r="K5" s="633">
        <f t="shared" si="0"/>
        <v>57.618763999999999</v>
      </c>
      <c r="L5" s="633">
        <f t="shared" si="0"/>
        <v>60.957732999999998</v>
      </c>
      <c r="M5" s="633">
        <f t="shared" si="0"/>
        <v>64.296701999999996</v>
      </c>
      <c r="N5" s="633">
        <f t="shared" si="0"/>
        <v>67.635671000000002</v>
      </c>
      <c r="O5" s="633">
        <f t="shared" si="0"/>
        <v>70.974640000000008</v>
      </c>
      <c r="P5" s="633">
        <f t="shared" si="0"/>
        <v>74.313609000000014</v>
      </c>
      <c r="Q5" s="633">
        <f t="shared" si="0"/>
        <v>77.65257800000002</v>
      </c>
      <c r="R5" s="558"/>
      <c r="S5" s="58">
        <f>S6</f>
        <v>81.171463148148163</v>
      </c>
    </row>
    <row r="6" spans="1:19" s="152" customFormat="1" x14ac:dyDescent="0.2">
      <c r="A6" s="58" t="s">
        <v>153</v>
      </c>
      <c r="B6" s="205">
        <f>E37</f>
        <v>39.553851481481473</v>
      </c>
      <c r="C6" s="621" t="s">
        <v>167</v>
      </c>
      <c r="D6" s="621" t="s">
        <v>167</v>
      </c>
      <c r="E6" s="621" t="s">
        <v>167</v>
      </c>
      <c r="F6" s="621" t="s">
        <v>167</v>
      </c>
      <c r="G6" s="631">
        <f>C37</f>
        <v>53.478440000000013</v>
      </c>
      <c r="H6" s="685">
        <f>G6+($S$6-$G$6)/10</f>
        <v>56.247742314814829</v>
      </c>
      <c r="I6" s="685">
        <f t="shared" ref="I6:Q6" si="1">H6+($S$6-$G$6)/10</f>
        <v>59.017044629629645</v>
      </c>
      <c r="J6" s="685">
        <f t="shared" si="1"/>
        <v>61.78634694444446</v>
      </c>
      <c r="K6" s="685">
        <f t="shared" si="1"/>
        <v>64.555649259259269</v>
      </c>
      <c r="L6" s="685">
        <f t="shared" si="1"/>
        <v>67.324951574074078</v>
      </c>
      <c r="M6" s="685">
        <f t="shared" si="1"/>
        <v>70.094253888888886</v>
      </c>
      <c r="N6" s="685">
        <f t="shared" si="1"/>
        <v>72.863556203703695</v>
      </c>
      <c r="O6" s="685">
        <f t="shared" si="1"/>
        <v>75.632858518518503</v>
      </c>
      <c r="P6" s="685">
        <f t="shared" si="1"/>
        <v>78.402160833333312</v>
      </c>
      <c r="Q6" s="685">
        <f t="shared" si="1"/>
        <v>81.171463148148121</v>
      </c>
      <c r="R6" s="558"/>
      <c r="S6" s="58">
        <f>K38</f>
        <v>81.171463148148163</v>
      </c>
    </row>
    <row r="7" spans="1:19" s="152" customFormat="1" x14ac:dyDescent="0.2">
      <c r="A7" s="75" t="s">
        <v>957</v>
      </c>
      <c r="B7" s="634">
        <v>19</v>
      </c>
      <c r="C7" s="634">
        <v>21</v>
      </c>
      <c r="D7" s="634">
        <v>19</v>
      </c>
      <c r="E7" s="634">
        <v>19</v>
      </c>
      <c r="F7" s="634">
        <v>20</v>
      </c>
      <c r="G7" s="862">
        <v>21</v>
      </c>
      <c r="H7" s="862">
        <v>22</v>
      </c>
      <c r="I7" s="635"/>
      <c r="J7" s="635"/>
      <c r="K7" s="635"/>
      <c r="L7" s="635"/>
      <c r="M7" s="635"/>
      <c r="N7" s="635"/>
      <c r="O7" s="635"/>
      <c r="P7" s="635"/>
      <c r="Q7" s="635"/>
      <c r="R7" s="636"/>
      <c r="S7" s="75"/>
    </row>
    <row r="8" spans="1:19" s="152" customFormat="1" x14ac:dyDescent="0.2">
      <c r="A8" s="75"/>
      <c r="B8" s="634"/>
      <c r="C8" s="634"/>
      <c r="D8" s="634"/>
      <c r="E8" s="634"/>
      <c r="F8" s="634"/>
      <c r="G8" s="635"/>
      <c r="H8" s="635"/>
      <c r="I8" s="635"/>
      <c r="J8" s="635"/>
      <c r="K8" s="635"/>
      <c r="L8" s="635"/>
      <c r="M8" s="635"/>
      <c r="N8" s="635"/>
      <c r="O8" s="635"/>
      <c r="P8" s="635"/>
      <c r="Q8" s="635"/>
      <c r="R8" s="636"/>
      <c r="S8" s="75"/>
    </row>
    <row r="9" spans="1:19" x14ac:dyDescent="0.2">
      <c r="C9" s="149">
        <v>2020</v>
      </c>
      <c r="D9" s="149" t="s">
        <v>347</v>
      </c>
      <c r="E9" s="149">
        <v>2015</v>
      </c>
      <c r="G9" s="149" t="s">
        <v>402</v>
      </c>
      <c r="H9" s="149" t="s">
        <v>170</v>
      </c>
      <c r="K9" s="149">
        <v>2030</v>
      </c>
      <c r="L9" s="149" t="s">
        <v>494</v>
      </c>
    </row>
    <row r="10" spans="1:19" x14ac:dyDescent="0.2">
      <c r="B10" s="629" t="s">
        <v>209</v>
      </c>
      <c r="C10" s="630">
        <v>72.312700000000007</v>
      </c>
      <c r="D10" s="630">
        <v>1</v>
      </c>
      <c r="E10" s="630">
        <v>56.673275000000004</v>
      </c>
      <c r="F10" s="630">
        <v>2</v>
      </c>
      <c r="G10" s="159">
        <f>(C10-E10)/5</f>
        <v>3.1278850000000005</v>
      </c>
      <c r="H10" s="159">
        <f>AVERAGE(G15,G13,G19,G17,G14)</f>
        <v>3.3389690000000001</v>
      </c>
      <c r="K10" s="159">
        <v>100</v>
      </c>
      <c r="L10" s="149">
        <f>_xlfn.RANK.EQ(K10,$K$10:$K$36)</f>
        <v>1</v>
      </c>
    </row>
    <row r="11" spans="1:19" x14ac:dyDescent="0.2">
      <c r="B11" s="629" t="s">
        <v>206</v>
      </c>
      <c r="C11" s="630">
        <v>69.744495000000001</v>
      </c>
      <c r="D11" s="630">
        <v>2</v>
      </c>
      <c r="E11" s="630">
        <v>55.129714999999997</v>
      </c>
      <c r="F11" s="630">
        <v>3</v>
      </c>
      <c r="G11" s="159">
        <f t="shared" ref="G11:G36" si="2">(C11-E11)/5</f>
        <v>2.9229560000000006</v>
      </c>
      <c r="K11" s="159">
        <f t="shared" ref="K11:K35" si="3">C11+10*G11</f>
        <v>98.974055000000007</v>
      </c>
      <c r="L11" s="149">
        <f t="shared" ref="L11:L35" si="4">_xlfn.RANK.EQ(K11,$K$10:$K$36)</f>
        <v>4</v>
      </c>
    </row>
    <row r="12" spans="1:19" x14ac:dyDescent="0.2">
      <c r="B12" s="629" t="s">
        <v>199</v>
      </c>
      <c r="C12" s="630">
        <v>69.146275000000003</v>
      </c>
      <c r="D12" s="690">
        <v>3</v>
      </c>
      <c r="E12" s="630">
        <v>56.981404999999995</v>
      </c>
      <c r="F12" s="630">
        <v>1</v>
      </c>
      <c r="G12" s="159">
        <f t="shared" si="2"/>
        <v>2.4329740000000015</v>
      </c>
      <c r="K12" s="159">
        <f t="shared" si="3"/>
        <v>93.476015000000018</v>
      </c>
      <c r="L12" s="149">
        <f t="shared" si="4"/>
        <v>6</v>
      </c>
    </row>
    <row r="13" spans="1:19" x14ac:dyDescent="0.2">
      <c r="B13" s="629" t="s">
        <v>197</v>
      </c>
      <c r="C13" s="630">
        <v>67.694884999999999</v>
      </c>
      <c r="D13" s="630">
        <v>4</v>
      </c>
      <c r="E13" s="630">
        <v>51.230025000000005</v>
      </c>
      <c r="F13" s="630">
        <v>4</v>
      </c>
      <c r="G13" s="159">
        <f t="shared" si="2"/>
        <v>3.2929719999999989</v>
      </c>
      <c r="K13" s="159">
        <v>100</v>
      </c>
      <c r="L13" s="149">
        <f t="shared" si="4"/>
        <v>1</v>
      </c>
      <c r="N13" s="149" t="s">
        <v>1034</v>
      </c>
    </row>
    <row r="14" spans="1:19" x14ac:dyDescent="0.2">
      <c r="B14" s="629" t="s">
        <v>200</v>
      </c>
      <c r="C14" s="630">
        <v>62.704729999999991</v>
      </c>
      <c r="D14" s="630">
        <v>5</v>
      </c>
      <c r="E14" s="630">
        <v>46.487630000000003</v>
      </c>
      <c r="F14" s="630">
        <v>6</v>
      </c>
      <c r="G14" s="159">
        <f t="shared" si="2"/>
        <v>3.2434199999999977</v>
      </c>
      <c r="K14" s="159">
        <f t="shared" si="3"/>
        <v>95.138929999999959</v>
      </c>
      <c r="L14" s="149">
        <f t="shared" si="4"/>
        <v>5</v>
      </c>
    </row>
    <row r="15" spans="1:19" x14ac:dyDescent="0.2">
      <c r="B15" s="629" t="s">
        <v>214</v>
      </c>
      <c r="C15" s="630">
        <v>61.794175000000003</v>
      </c>
      <c r="D15" s="630">
        <v>6</v>
      </c>
      <c r="E15" s="630">
        <v>43.069824999999994</v>
      </c>
      <c r="F15" s="630">
        <v>8</v>
      </c>
      <c r="G15" s="159">
        <f t="shared" si="2"/>
        <v>3.7448700000000015</v>
      </c>
      <c r="K15" s="159">
        <f t="shared" si="3"/>
        <v>99.242875000000026</v>
      </c>
      <c r="L15" s="149">
        <f t="shared" si="4"/>
        <v>3</v>
      </c>
      <c r="N15" s="149" t="s">
        <v>495</v>
      </c>
    </row>
    <row r="16" spans="1:19" x14ac:dyDescent="0.2">
      <c r="B16" s="629" t="s">
        <v>208</v>
      </c>
      <c r="C16" s="630">
        <v>61.070930000000004</v>
      </c>
      <c r="D16" s="630">
        <v>7</v>
      </c>
      <c r="E16" s="630">
        <v>48.690695000000005</v>
      </c>
      <c r="F16" s="630">
        <v>5</v>
      </c>
      <c r="G16" s="159">
        <f t="shared" si="2"/>
        <v>2.4760469999999999</v>
      </c>
      <c r="K16" s="159">
        <f t="shared" si="3"/>
        <v>85.831400000000002</v>
      </c>
      <c r="L16" s="149">
        <f t="shared" si="4"/>
        <v>10</v>
      </c>
    </row>
    <row r="17" spans="2:14" x14ac:dyDescent="0.2">
      <c r="B17" s="629" t="s">
        <v>217</v>
      </c>
      <c r="C17" s="630">
        <v>58.711420000000004</v>
      </c>
      <c r="D17" s="630">
        <v>8</v>
      </c>
      <c r="E17" s="630">
        <v>42.821665000000003</v>
      </c>
      <c r="F17" s="630">
        <v>9</v>
      </c>
      <c r="G17" s="159">
        <f t="shared" si="2"/>
        <v>3.1779510000000002</v>
      </c>
      <c r="K17" s="159">
        <f t="shared" si="3"/>
        <v>90.490930000000006</v>
      </c>
      <c r="L17" s="149">
        <f t="shared" si="4"/>
        <v>7</v>
      </c>
    </row>
    <row r="18" spans="2:14" x14ac:dyDescent="0.2">
      <c r="B18" s="629" t="s">
        <v>196</v>
      </c>
      <c r="C18" s="630">
        <v>57.92259</v>
      </c>
      <c r="D18" s="630">
        <v>9</v>
      </c>
      <c r="E18" s="630">
        <v>44.766674999999999</v>
      </c>
      <c r="F18" s="630">
        <v>7</v>
      </c>
      <c r="G18" s="159">
        <f t="shared" si="2"/>
        <v>2.631183</v>
      </c>
      <c r="K18" s="159">
        <f t="shared" si="3"/>
        <v>84.23442</v>
      </c>
      <c r="L18" s="149">
        <f t="shared" si="4"/>
        <v>11</v>
      </c>
      <c r="N18" s="149" t="s">
        <v>1037</v>
      </c>
    </row>
    <row r="19" spans="2:14" x14ac:dyDescent="0.2">
      <c r="B19" s="629" t="s">
        <v>222</v>
      </c>
      <c r="C19" s="630">
        <v>57.538835000000006</v>
      </c>
      <c r="D19" s="630">
        <v>10</v>
      </c>
      <c r="E19" s="630">
        <v>41.360675000000001</v>
      </c>
      <c r="F19" s="630">
        <v>10</v>
      </c>
      <c r="G19" s="159">
        <f t="shared" si="2"/>
        <v>3.2356320000000012</v>
      </c>
      <c r="K19" s="159">
        <f t="shared" si="3"/>
        <v>89.895155000000017</v>
      </c>
      <c r="L19" s="149">
        <f t="shared" si="4"/>
        <v>8</v>
      </c>
    </row>
    <row r="20" spans="2:14" x14ac:dyDescent="0.2">
      <c r="B20" s="629" t="s">
        <v>198</v>
      </c>
      <c r="C20" s="630">
        <v>56.050480000000007</v>
      </c>
      <c r="D20" s="630">
        <v>11</v>
      </c>
      <c r="E20" s="630">
        <v>41.081250000000004</v>
      </c>
      <c r="F20" s="630">
        <v>11</v>
      </c>
      <c r="G20" s="159">
        <f t="shared" si="2"/>
        <v>2.9938460000000005</v>
      </c>
      <c r="K20" s="159">
        <f t="shared" si="3"/>
        <v>85.988940000000014</v>
      </c>
      <c r="L20" s="149">
        <f t="shared" si="4"/>
        <v>9</v>
      </c>
      <c r="N20" s="149" t="s">
        <v>1035</v>
      </c>
    </row>
    <row r="21" spans="2:14" x14ac:dyDescent="0.2">
      <c r="B21" s="629" t="s">
        <v>201</v>
      </c>
      <c r="C21" s="630">
        <v>54.314530000000005</v>
      </c>
      <c r="D21" s="630">
        <v>12</v>
      </c>
      <c r="E21" s="630">
        <v>40.535600000000002</v>
      </c>
      <c r="F21" s="630">
        <v>12</v>
      </c>
      <c r="G21" s="159">
        <f t="shared" si="2"/>
        <v>2.7557860000000005</v>
      </c>
      <c r="K21" s="159">
        <f t="shared" si="3"/>
        <v>81.87239000000001</v>
      </c>
      <c r="L21" s="149">
        <f t="shared" si="4"/>
        <v>12</v>
      </c>
      <c r="N21" s="149" t="s">
        <v>1038</v>
      </c>
    </row>
    <row r="22" spans="2:14" x14ac:dyDescent="0.2">
      <c r="B22" s="629" t="s">
        <v>207</v>
      </c>
      <c r="C22" s="630">
        <v>53.887159999999994</v>
      </c>
      <c r="D22" s="630">
        <v>13</v>
      </c>
      <c r="E22" s="630">
        <v>40.372720000000001</v>
      </c>
      <c r="F22" s="630">
        <v>13</v>
      </c>
      <c r="G22" s="159">
        <f t="shared" si="2"/>
        <v>2.7028879999999988</v>
      </c>
      <c r="K22" s="159">
        <f t="shared" si="3"/>
        <v>80.916039999999981</v>
      </c>
      <c r="L22" s="157">
        <f t="shared" si="4"/>
        <v>14</v>
      </c>
      <c r="N22" s="149" t="s">
        <v>1039</v>
      </c>
    </row>
    <row r="23" spans="2:14" x14ac:dyDescent="0.2">
      <c r="B23" s="629" t="s">
        <v>220</v>
      </c>
      <c r="C23" s="687">
        <v>52.193520000000007</v>
      </c>
      <c r="D23" s="687">
        <v>14</v>
      </c>
      <c r="E23" s="687">
        <v>37.458680000000001</v>
      </c>
      <c r="F23" s="687">
        <v>17</v>
      </c>
      <c r="G23" s="688">
        <f t="shared" si="2"/>
        <v>2.9469680000000009</v>
      </c>
      <c r="K23" s="159">
        <f t="shared" si="3"/>
        <v>81.663200000000018</v>
      </c>
      <c r="L23" s="149">
        <f t="shared" si="4"/>
        <v>13</v>
      </c>
    </row>
    <row r="24" spans="2:14" x14ac:dyDescent="0.2">
      <c r="B24" s="629" t="s">
        <v>205</v>
      </c>
      <c r="C24" s="687">
        <v>51.20487</v>
      </c>
      <c r="D24" s="687">
        <v>15</v>
      </c>
      <c r="E24" s="687">
        <v>38.234205000000003</v>
      </c>
      <c r="F24" s="687">
        <v>15</v>
      </c>
      <c r="G24" s="688">
        <f t="shared" si="2"/>
        <v>2.5941329999999994</v>
      </c>
      <c r="K24" s="159">
        <f t="shared" si="3"/>
        <v>77.146199999999993</v>
      </c>
      <c r="L24" s="149">
        <f t="shared" si="4"/>
        <v>16</v>
      </c>
      <c r="N24" s="149" t="s">
        <v>1036</v>
      </c>
    </row>
    <row r="25" spans="2:14" x14ac:dyDescent="0.2">
      <c r="B25" s="629" t="s">
        <v>202</v>
      </c>
      <c r="C25" s="687">
        <v>50.778345000000009</v>
      </c>
      <c r="D25" s="687">
        <v>16</v>
      </c>
      <c r="E25" s="687">
        <v>38.097169999999998</v>
      </c>
      <c r="F25" s="687">
        <v>16</v>
      </c>
      <c r="G25" s="688">
        <f t="shared" si="2"/>
        <v>2.5362350000000022</v>
      </c>
      <c r="K25" s="159">
        <f t="shared" si="3"/>
        <v>76.140695000000022</v>
      </c>
      <c r="L25" s="149">
        <f t="shared" si="4"/>
        <v>18</v>
      </c>
    </row>
    <row r="26" spans="2:14" x14ac:dyDescent="0.2">
      <c r="B26" s="629" t="s">
        <v>212</v>
      </c>
      <c r="C26" s="687">
        <v>50.713740000000001</v>
      </c>
      <c r="D26" s="687">
        <v>17</v>
      </c>
      <c r="E26" s="687">
        <v>38.620550000000001</v>
      </c>
      <c r="F26" s="687">
        <v>14</v>
      </c>
      <c r="G26" s="688">
        <f t="shared" si="2"/>
        <v>2.4186380000000001</v>
      </c>
      <c r="K26" s="159">
        <f t="shared" si="3"/>
        <v>74.900120000000001</v>
      </c>
      <c r="L26" s="149">
        <f t="shared" si="4"/>
        <v>19</v>
      </c>
    </row>
    <row r="27" spans="2:14" x14ac:dyDescent="0.2">
      <c r="B27" s="629" t="s">
        <v>211</v>
      </c>
      <c r="C27" s="630">
        <v>49.577155000000005</v>
      </c>
      <c r="D27" s="630">
        <v>18</v>
      </c>
      <c r="E27" s="630">
        <v>37.076480000000004</v>
      </c>
      <c r="F27" s="630">
        <v>18</v>
      </c>
      <c r="G27" s="159">
        <f t="shared" si="2"/>
        <v>2.5001350000000002</v>
      </c>
      <c r="K27" s="159">
        <f t="shared" si="3"/>
        <v>74.578505000000007</v>
      </c>
      <c r="L27" s="149">
        <f t="shared" si="4"/>
        <v>20</v>
      </c>
    </row>
    <row r="28" spans="2:14" x14ac:dyDescent="0.2">
      <c r="B28" s="629" t="s">
        <v>221</v>
      </c>
      <c r="C28" s="630">
        <v>47.555120000000002</v>
      </c>
      <c r="D28" s="630">
        <v>19</v>
      </c>
      <c r="E28" s="630">
        <v>33.000379999999993</v>
      </c>
      <c r="F28" s="630">
        <v>20</v>
      </c>
      <c r="G28" s="159">
        <f t="shared" si="2"/>
        <v>2.9109480000000021</v>
      </c>
      <c r="K28" s="159">
        <f t="shared" si="3"/>
        <v>76.664600000000021</v>
      </c>
      <c r="L28" s="149">
        <f t="shared" si="4"/>
        <v>17</v>
      </c>
    </row>
    <row r="29" spans="2:14" x14ac:dyDescent="0.2">
      <c r="B29" s="629" t="s">
        <v>210</v>
      </c>
      <c r="C29" s="630">
        <v>47.516719999999999</v>
      </c>
      <c r="D29" s="630">
        <v>20</v>
      </c>
      <c r="E29" s="630">
        <v>31.685520000000004</v>
      </c>
      <c r="F29" s="630">
        <v>21</v>
      </c>
      <c r="G29" s="159">
        <f t="shared" si="2"/>
        <v>3.1662399999999993</v>
      </c>
      <c r="K29" s="159">
        <f t="shared" si="3"/>
        <v>79.179119999999983</v>
      </c>
      <c r="L29" s="149">
        <f t="shared" si="4"/>
        <v>15</v>
      </c>
    </row>
    <row r="30" spans="2:14" x14ac:dyDescent="0.2">
      <c r="B30" s="629" t="s">
        <v>152</v>
      </c>
      <c r="C30" s="690">
        <v>45.17821</v>
      </c>
      <c r="D30" s="689">
        <v>21</v>
      </c>
      <c r="E30" s="690">
        <v>33.059975000000001</v>
      </c>
      <c r="F30" s="630">
        <v>19</v>
      </c>
      <c r="G30" s="159">
        <f t="shared" si="2"/>
        <v>2.4236469999999999</v>
      </c>
      <c r="K30" s="159">
        <f>C30+10*G30</f>
        <v>69.414680000000004</v>
      </c>
      <c r="L30" s="149">
        <f t="shared" si="4"/>
        <v>24</v>
      </c>
    </row>
    <row r="31" spans="2:14" x14ac:dyDescent="0.2">
      <c r="B31" s="629" t="s">
        <v>216</v>
      </c>
      <c r="C31" s="630">
        <v>44.959249999999997</v>
      </c>
      <c r="D31" s="630">
        <v>22</v>
      </c>
      <c r="E31" s="630">
        <v>31.306240000000003</v>
      </c>
      <c r="F31" s="630">
        <v>22</v>
      </c>
      <c r="G31" s="159">
        <f t="shared" si="2"/>
        <v>2.7306019999999989</v>
      </c>
      <c r="K31" s="159">
        <f>C31+10*G31</f>
        <v>72.265269999999987</v>
      </c>
      <c r="L31" s="149">
        <f t="shared" si="4"/>
        <v>21</v>
      </c>
    </row>
    <row r="32" spans="2:14" x14ac:dyDescent="0.2">
      <c r="B32" s="629" t="s">
        <v>204</v>
      </c>
      <c r="C32" s="630">
        <v>43.976929999999996</v>
      </c>
      <c r="D32" s="630">
        <v>23</v>
      </c>
      <c r="E32" s="630">
        <v>30.648644999999998</v>
      </c>
      <c r="F32" s="630">
        <v>23</v>
      </c>
      <c r="G32" s="159">
        <f t="shared" si="2"/>
        <v>2.6656569999999995</v>
      </c>
      <c r="K32" s="159">
        <f t="shared" si="3"/>
        <v>70.633499999999998</v>
      </c>
      <c r="L32" s="149">
        <f t="shared" si="4"/>
        <v>23</v>
      </c>
    </row>
    <row r="33" spans="2:12" x14ac:dyDescent="0.2">
      <c r="B33" s="629" t="s">
        <v>219</v>
      </c>
      <c r="C33" s="630">
        <v>43.649659999999997</v>
      </c>
      <c r="D33" s="630">
        <v>24</v>
      </c>
      <c r="E33" s="630">
        <v>29.750824999999999</v>
      </c>
      <c r="F33" s="630">
        <v>24</v>
      </c>
      <c r="G33" s="159">
        <f t="shared" si="2"/>
        <v>2.7797669999999997</v>
      </c>
      <c r="K33" s="159">
        <f t="shared" si="3"/>
        <v>71.447329999999994</v>
      </c>
      <c r="L33" s="149">
        <f t="shared" si="4"/>
        <v>22</v>
      </c>
    </row>
    <row r="34" spans="2:12" x14ac:dyDescent="0.2">
      <c r="B34" s="629" t="s">
        <v>215</v>
      </c>
      <c r="C34" s="630">
        <v>39.966539999999995</v>
      </c>
      <c r="D34" s="630">
        <v>25</v>
      </c>
      <c r="E34" s="630">
        <v>26.867979999999999</v>
      </c>
      <c r="F34" s="630">
        <v>25</v>
      </c>
      <c r="G34" s="159">
        <f t="shared" si="2"/>
        <v>2.6197119999999989</v>
      </c>
      <c r="K34" s="159">
        <f t="shared" si="3"/>
        <v>66.163659999999993</v>
      </c>
      <c r="L34" s="149">
        <f t="shared" si="4"/>
        <v>25</v>
      </c>
    </row>
    <row r="35" spans="2:12" x14ac:dyDescent="0.2">
      <c r="B35" s="629" t="s">
        <v>218</v>
      </c>
      <c r="C35" s="630">
        <v>37.317545000000003</v>
      </c>
      <c r="D35" s="630">
        <v>26</v>
      </c>
      <c r="E35" s="630">
        <v>26.132864999999995</v>
      </c>
      <c r="F35" s="630">
        <v>27</v>
      </c>
      <c r="G35" s="159">
        <f t="shared" si="2"/>
        <v>2.2369360000000014</v>
      </c>
      <c r="K35" s="159">
        <f t="shared" si="3"/>
        <v>59.686905000000017</v>
      </c>
      <c r="L35" s="149">
        <f t="shared" si="4"/>
        <v>26</v>
      </c>
    </row>
    <row r="36" spans="2:12" x14ac:dyDescent="0.2">
      <c r="B36" s="629" t="s">
        <v>203</v>
      </c>
      <c r="C36" s="630">
        <v>36.437069999999999</v>
      </c>
      <c r="D36" s="630">
        <v>27</v>
      </c>
      <c r="E36" s="630">
        <v>26.813319999999997</v>
      </c>
      <c r="F36" s="630">
        <v>26</v>
      </c>
      <c r="G36" s="159">
        <f t="shared" si="2"/>
        <v>1.9247500000000002</v>
      </c>
      <c r="K36" s="159">
        <f>C36+10*G36</f>
        <v>55.684570000000001</v>
      </c>
      <c r="L36" s="149">
        <f>_xlfn.RANK.EQ(K36,$K$10:$K$36)</f>
        <v>27</v>
      </c>
    </row>
    <row r="37" spans="2:12" x14ac:dyDescent="0.2">
      <c r="B37" s="149" t="s">
        <v>433</v>
      </c>
      <c r="C37" s="149">
        <f>AVERAGE(C10:C36)</f>
        <v>53.478440000000013</v>
      </c>
      <c r="E37" s="149">
        <f>AVERAGE(E10:E36)</f>
        <v>39.553851481481473</v>
      </c>
      <c r="G37" s="159">
        <f>(C37-E37)/5</f>
        <v>2.7849177037037078</v>
      </c>
    </row>
    <row r="38" spans="2:12" x14ac:dyDescent="0.2">
      <c r="B38" s="149" t="s">
        <v>490</v>
      </c>
      <c r="C38" s="149">
        <f>MEDIAN(C10:C36)</f>
        <v>52.193520000000007</v>
      </c>
      <c r="E38" s="149">
        <f>MEDIAN(E10:E36)</f>
        <v>38.620550000000001</v>
      </c>
      <c r="K38" s="159">
        <f>AVERAGE(K10:K36)</f>
        <v>81.171463148148163</v>
      </c>
    </row>
    <row r="39" spans="2:12" x14ac:dyDescent="0.2">
      <c r="B39" s="149" t="s">
        <v>451</v>
      </c>
      <c r="C39" s="149">
        <f>MIN(C10:C36)</f>
        <v>36.437069999999999</v>
      </c>
      <c r="K39" s="159">
        <f>MEDIAN(K10:K36)</f>
        <v>80.916039999999981</v>
      </c>
      <c r="L39" s="159"/>
    </row>
    <row r="40" spans="2:12" x14ac:dyDescent="0.2">
      <c r="B40" s="629"/>
      <c r="C40" s="630"/>
      <c r="D40" s="630"/>
      <c r="E40" s="630"/>
      <c r="F40" s="630"/>
    </row>
    <row r="42" spans="2:12" x14ac:dyDescent="0.2">
      <c r="B42" s="95"/>
      <c r="C42" s="95">
        <v>2015</v>
      </c>
      <c r="D42" s="95" t="s">
        <v>402</v>
      </c>
      <c r="F42" s="149" t="s">
        <v>404</v>
      </c>
    </row>
    <row r="43" spans="2:12" ht="12" thickBot="1" x14ac:dyDescent="0.25">
      <c r="B43" s="637" t="s">
        <v>209</v>
      </c>
      <c r="C43" s="99">
        <v>56.673275000000004</v>
      </c>
      <c r="D43" s="99">
        <v>3.1278850000000005</v>
      </c>
    </row>
    <row r="44" spans="2:12" x14ac:dyDescent="0.2">
      <c r="B44" s="637" t="s">
        <v>206</v>
      </c>
      <c r="C44" s="99">
        <v>55.129714999999997</v>
      </c>
      <c r="D44" s="99">
        <v>2.9229560000000006</v>
      </c>
      <c r="F44" s="352" t="s">
        <v>405</v>
      </c>
      <c r="G44" s="352"/>
    </row>
    <row r="45" spans="2:12" x14ac:dyDescent="0.2">
      <c r="B45" s="637" t="s">
        <v>199</v>
      </c>
      <c r="C45" s="99">
        <v>56.981404999999995</v>
      </c>
      <c r="D45" s="99">
        <v>2.4329740000000015</v>
      </c>
      <c r="F45" s="353" t="s">
        <v>406</v>
      </c>
      <c r="G45" s="353">
        <v>0.38816522735514225</v>
      </c>
    </row>
    <row r="46" spans="2:12" x14ac:dyDescent="0.2">
      <c r="B46" s="637" t="s">
        <v>197</v>
      </c>
      <c r="C46" s="99">
        <v>51.230025000000005</v>
      </c>
      <c r="D46" s="99">
        <v>3.2929719999999989</v>
      </c>
      <c r="F46" s="353" t="s">
        <v>407</v>
      </c>
      <c r="G46" s="353">
        <v>0.15067224372766927</v>
      </c>
    </row>
    <row r="47" spans="2:12" x14ac:dyDescent="0.2">
      <c r="B47" s="637" t="s">
        <v>200</v>
      </c>
      <c r="C47" s="99">
        <v>46.487630000000003</v>
      </c>
      <c r="D47" s="99">
        <v>3.2434199999999977</v>
      </c>
      <c r="F47" s="353" t="s">
        <v>408</v>
      </c>
      <c r="G47" s="353">
        <v>0.11669913347677603</v>
      </c>
    </row>
    <row r="48" spans="2:12" x14ac:dyDescent="0.2">
      <c r="B48" s="637" t="s">
        <v>214</v>
      </c>
      <c r="C48" s="99">
        <v>43.069824999999994</v>
      </c>
      <c r="D48" s="99">
        <v>3.7448700000000015</v>
      </c>
      <c r="F48" s="353" t="s">
        <v>409</v>
      </c>
      <c r="G48" s="353">
        <v>0.36374280808353993</v>
      </c>
    </row>
    <row r="49" spans="2:14" ht="12" thickBot="1" x14ac:dyDescent="0.25">
      <c r="B49" s="637" t="s">
        <v>208</v>
      </c>
      <c r="C49" s="99">
        <v>48.690695000000005</v>
      </c>
      <c r="D49" s="99">
        <v>2.4760469999999999</v>
      </c>
      <c r="F49" s="354" t="s">
        <v>410</v>
      </c>
      <c r="G49" s="354">
        <v>27</v>
      </c>
    </row>
    <row r="50" spans="2:14" x14ac:dyDescent="0.2">
      <c r="B50" s="637" t="s">
        <v>217</v>
      </c>
      <c r="C50" s="99">
        <v>42.821665000000003</v>
      </c>
      <c r="D50" s="99">
        <v>3.1779510000000002</v>
      </c>
    </row>
    <row r="51" spans="2:14" ht="12" thickBot="1" x14ac:dyDescent="0.25">
      <c r="B51" s="637" t="s">
        <v>196</v>
      </c>
      <c r="C51" s="99">
        <v>44.766674999999999</v>
      </c>
      <c r="D51" s="99">
        <v>2.631183</v>
      </c>
      <c r="F51" s="149" t="s">
        <v>411</v>
      </c>
    </row>
    <row r="52" spans="2:14" x14ac:dyDescent="0.2">
      <c r="B52" s="637" t="s">
        <v>222</v>
      </c>
      <c r="C52" s="99">
        <v>41.360675000000001</v>
      </c>
      <c r="D52" s="99">
        <v>3.2356320000000012</v>
      </c>
      <c r="F52" s="355"/>
      <c r="G52" s="355" t="s">
        <v>415</v>
      </c>
      <c r="H52" s="355" t="s">
        <v>416</v>
      </c>
      <c r="I52" s="355" t="s">
        <v>417</v>
      </c>
      <c r="J52" s="355" t="s">
        <v>418</v>
      </c>
      <c r="K52" s="355" t="s">
        <v>419</v>
      </c>
    </row>
    <row r="53" spans="2:14" x14ac:dyDescent="0.2">
      <c r="B53" s="637" t="s">
        <v>198</v>
      </c>
      <c r="C53" s="99">
        <v>41.081250000000004</v>
      </c>
      <c r="D53" s="99">
        <v>2.9938460000000005</v>
      </c>
      <c r="F53" s="353" t="s">
        <v>412</v>
      </c>
      <c r="G53" s="353">
        <v>1</v>
      </c>
      <c r="H53" s="353">
        <v>0.58679550382715417</v>
      </c>
      <c r="I53" s="353">
        <v>0.58679550382715417</v>
      </c>
      <c r="J53" s="353">
        <v>4.4350441456477405</v>
      </c>
      <c r="K53" s="353">
        <v>4.5418273158988436E-2</v>
      </c>
    </row>
    <row r="54" spans="2:14" x14ac:dyDescent="0.2">
      <c r="B54" s="637" t="s">
        <v>201</v>
      </c>
      <c r="C54" s="99">
        <v>40.535600000000002</v>
      </c>
      <c r="D54" s="99">
        <v>2.7557860000000005</v>
      </c>
      <c r="F54" s="353" t="s">
        <v>413</v>
      </c>
      <c r="G54" s="353">
        <v>25</v>
      </c>
      <c r="H54" s="353">
        <v>3.3077207608124741</v>
      </c>
      <c r="I54" s="353">
        <v>0.13230883043249897</v>
      </c>
      <c r="J54" s="353"/>
      <c r="K54" s="353"/>
    </row>
    <row r="55" spans="2:14" ht="12" thickBot="1" x14ac:dyDescent="0.25">
      <c r="B55" s="637" t="s">
        <v>207</v>
      </c>
      <c r="C55" s="99">
        <v>40.372720000000001</v>
      </c>
      <c r="D55" s="99">
        <v>2.7028879999999988</v>
      </c>
      <c r="F55" s="354" t="s">
        <v>0</v>
      </c>
      <c r="G55" s="354">
        <v>26</v>
      </c>
      <c r="H55" s="354">
        <v>3.8945162646396283</v>
      </c>
      <c r="I55" s="354"/>
      <c r="J55" s="354"/>
      <c r="K55" s="354"/>
    </row>
    <row r="56" spans="2:14" ht="12" thickBot="1" x14ac:dyDescent="0.25">
      <c r="B56" s="637" t="s">
        <v>220</v>
      </c>
      <c r="C56" s="99">
        <v>37.458680000000001</v>
      </c>
      <c r="D56" s="99">
        <v>2.9469680000000009</v>
      </c>
    </row>
    <row r="57" spans="2:14" x14ac:dyDescent="0.2">
      <c r="B57" s="637" t="s">
        <v>205</v>
      </c>
      <c r="C57" s="99">
        <v>38.234205000000003</v>
      </c>
      <c r="D57" s="99">
        <v>2.5941329999999994</v>
      </c>
      <c r="F57" s="355"/>
      <c r="G57" s="355" t="s">
        <v>420</v>
      </c>
      <c r="H57" s="355" t="s">
        <v>409</v>
      </c>
      <c r="I57" s="355" t="s">
        <v>421</v>
      </c>
      <c r="J57" s="355" t="s">
        <v>422</v>
      </c>
      <c r="K57" s="355" t="s">
        <v>423</v>
      </c>
      <c r="L57" s="355" t="s">
        <v>424</v>
      </c>
      <c r="M57" s="355" t="s">
        <v>425</v>
      </c>
      <c r="N57" s="355" t="s">
        <v>426</v>
      </c>
    </row>
    <row r="58" spans="2:14" x14ac:dyDescent="0.2">
      <c r="B58" s="637" t="s">
        <v>202</v>
      </c>
      <c r="C58" s="99">
        <v>38.097169999999998</v>
      </c>
      <c r="D58" s="99">
        <v>2.5362350000000022</v>
      </c>
      <c r="F58" s="353" t="s">
        <v>414</v>
      </c>
      <c r="G58" s="353">
        <v>2.1195749078535253</v>
      </c>
      <c r="H58" s="353">
        <v>0.32359646815967752</v>
      </c>
      <c r="I58" s="353">
        <v>6.5500557527952648</v>
      </c>
      <c r="J58" s="353">
        <v>7.3282692840618804E-7</v>
      </c>
      <c r="K58" s="353">
        <v>1.4531155061438645</v>
      </c>
      <c r="L58" s="353">
        <v>2.7860343095631861</v>
      </c>
      <c r="M58" s="353">
        <v>1.4531155061438645</v>
      </c>
      <c r="N58" s="353">
        <v>2.7860343095631861</v>
      </c>
    </row>
    <row r="59" spans="2:14" ht="12" thickBot="1" x14ac:dyDescent="0.25">
      <c r="B59" s="637" t="s">
        <v>212</v>
      </c>
      <c r="C59" s="99">
        <v>38.620550000000001</v>
      </c>
      <c r="D59" s="99">
        <v>2.4186380000000001</v>
      </c>
      <c r="F59" s="354">
        <v>2015</v>
      </c>
      <c r="G59" s="354">
        <v>1.6821188605657834E-2</v>
      </c>
      <c r="H59" s="354">
        <v>7.9874418011889499E-3</v>
      </c>
      <c r="I59" s="354">
        <v>2.1059544500410583</v>
      </c>
      <c r="J59" s="354">
        <v>4.5418273158988526E-2</v>
      </c>
      <c r="K59" s="354">
        <v>3.7074427823595088E-4</v>
      </c>
      <c r="L59" s="354">
        <v>3.327163293307972E-2</v>
      </c>
      <c r="M59" s="354">
        <v>3.7074427823595088E-4</v>
      </c>
      <c r="N59" s="354">
        <v>3.327163293307972E-2</v>
      </c>
    </row>
    <row r="60" spans="2:14" x14ac:dyDescent="0.2">
      <c r="B60" s="637" t="s">
        <v>211</v>
      </c>
      <c r="C60" s="99">
        <v>37.076480000000004</v>
      </c>
      <c r="D60" s="99">
        <v>2.5001350000000002</v>
      </c>
    </row>
    <row r="61" spans="2:14" x14ac:dyDescent="0.2">
      <c r="B61" s="637" t="s">
        <v>221</v>
      </c>
      <c r="C61" s="99">
        <v>33.000379999999993</v>
      </c>
      <c r="D61" s="99">
        <v>2.9109480000000021</v>
      </c>
    </row>
    <row r="62" spans="2:14" x14ac:dyDescent="0.2">
      <c r="B62" s="637" t="s">
        <v>210</v>
      </c>
      <c r="C62" s="99">
        <v>31.685520000000004</v>
      </c>
      <c r="D62" s="99">
        <v>3.1662399999999993</v>
      </c>
    </row>
    <row r="63" spans="2:14" x14ac:dyDescent="0.2">
      <c r="B63" s="637" t="s">
        <v>152</v>
      </c>
      <c r="C63" s="99">
        <v>33.059975000000001</v>
      </c>
      <c r="D63" s="99">
        <v>2.4236469999999999</v>
      </c>
      <c r="F63" s="356" t="s">
        <v>402</v>
      </c>
      <c r="G63" s="356" t="s">
        <v>428</v>
      </c>
      <c r="H63" s="356" t="s">
        <v>429</v>
      </c>
      <c r="I63" s="356" t="s">
        <v>434</v>
      </c>
    </row>
    <row r="64" spans="2:14" x14ac:dyDescent="0.2">
      <c r="B64" s="637" t="s">
        <v>216</v>
      </c>
      <c r="C64" s="99">
        <v>31.306240000000003</v>
      </c>
      <c r="D64" s="99">
        <v>2.7306019999999989</v>
      </c>
      <c r="F64" s="356" t="s">
        <v>152</v>
      </c>
      <c r="G64" s="433">
        <f>$G$58+$G$59*E30</f>
        <v>2.6756829826268582</v>
      </c>
      <c r="H64" s="433">
        <f>$G$58+$G$59*C30</f>
        <v>2.8795260991295422</v>
      </c>
      <c r="I64" s="391">
        <f>C30+10*H64</f>
        <v>73.973470991295414</v>
      </c>
    </row>
    <row r="65" spans="2:4" x14ac:dyDescent="0.2">
      <c r="B65" s="637" t="s">
        <v>204</v>
      </c>
      <c r="C65" s="99">
        <v>30.648644999999998</v>
      </c>
      <c r="D65" s="99">
        <v>2.6656569999999995</v>
      </c>
    </row>
    <row r="66" spans="2:4" x14ac:dyDescent="0.2">
      <c r="B66" s="637" t="s">
        <v>219</v>
      </c>
      <c r="C66" s="99">
        <v>29.750824999999999</v>
      </c>
      <c r="D66" s="99">
        <v>2.7797669999999997</v>
      </c>
    </row>
    <row r="67" spans="2:4" x14ac:dyDescent="0.2">
      <c r="B67" s="637" t="s">
        <v>215</v>
      </c>
      <c r="C67" s="99">
        <v>26.867979999999999</v>
      </c>
      <c r="D67" s="99">
        <v>2.6197119999999989</v>
      </c>
    </row>
    <row r="68" spans="2:4" x14ac:dyDescent="0.2">
      <c r="B68" s="637" t="s">
        <v>218</v>
      </c>
      <c r="C68" s="99">
        <v>26.132864999999995</v>
      </c>
      <c r="D68" s="99">
        <v>2.2369360000000014</v>
      </c>
    </row>
    <row r="69" spans="2:4" x14ac:dyDescent="0.2">
      <c r="B69" s="637" t="s">
        <v>203</v>
      </c>
      <c r="C69" s="99">
        <v>26.813319999999997</v>
      </c>
      <c r="D69" s="99">
        <v>1.9247500000000002</v>
      </c>
    </row>
  </sheetData>
  <sortState ref="L10:L36">
    <sortCondition descending="1" ref="L10:L36"/>
  </sortState>
  <mergeCells count="2">
    <mergeCell ref="G2:Q2"/>
    <mergeCell ref="G3:Q3"/>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1"/>
  <sheetViews>
    <sheetView showGridLines="0" zoomScale="120" zoomScaleNormal="120" workbookViewId="0">
      <selection activeCell="Y9" sqref="Y9"/>
    </sheetView>
  </sheetViews>
  <sheetFormatPr defaultColWidth="8.7109375" defaultRowHeight="11.25" x14ac:dyDescent="0.2"/>
  <cols>
    <col min="1" max="7" width="8.7109375" style="149"/>
    <col min="8" max="11" width="8.85546875" style="149" bestFit="1" customWidth="1"/>
    <col min="12" max="13" width="9.140625" style="149" bestFit="1" customWidth="1"/>
    <col min="14" max="14" width="9.42578125" style="149" bestFit="1" customWidth="1"/>
    <col min="15" max="17" width="9.140625" style="149" bestFit="1" customWidth="1"/>
    <col min="18" max="19" width="8.7109375" style="149"/>
    <col min="20" max="20" width="9" style="149" bestFit="1" customWidth="1"/>
    <col min="21" max="27" width="8.7109375" style="149"/>
    <col min="28" max="28" width="8.7109375" style="149" customWidth="1"/>
    <col min="29" max="16384" width="8.7109375" style="149"/>
  </cols>
  <sheetData>
    <row r="1" spans="1:19" s="62" customFormat="1" ht="13.5" customHeight="1" x14ac:dyDescent="0.2">
      <c r="A1" s="618" t="s">
        <v>488</v>
      </c>
      <c r="B1" s="618"/>
    </row>
    <row r="2" spans="1:19" s="62" customFormat="1" ht="13.5" customHeight="1" x14ac:dyDescent="0.2">
      <c r="A2" s="618" t="s">
        <v>489</v>
      </c>
      <c r="B2" s="618"/>
    </row>
    <row r="3" spans="1:19" x14ac:dyDescent="0.2">
      <c r="A3" s="547" t="s">
        <v>307</v>
      </c>
    </row>
    <row r="4" spans="1:19" x14ac:dyDescent="0.2">
      <c r="A4" s="548" t="s">
        <v>308</v>
      </c>
    </row>
    <row r="5" spans="1:19" x14ac:dyDescent="0.2">
      <c r="A5" s="548"/>
    </row>
    <row r="6" spans="1:19" x14ac:dyDescent="0.2">
      <c r="A6" s="549" t="s">
        <v>309</v>
      </c>
    </row>
    <row r="7" spans="1:19" x14ac:dyDescent="0.2">
      <c r="A7" s="547" t="s">
        <v>310</v>
      </c>
      <c r="B7" s="149" t="s">
        <v>311</v>
      </c>
    </row>
    <row r="8" spans="1:19" x14ac:dyDescent="0.2">
      <c r="A8" s="547" t="s">
        <v>312</v>
      </c>
      <c r="B8" s="149" t="s">
        <v>313</v>
      </c>
    </row>
    <row r="9" spans="1:19" x14ac:dyDescent="0.2">
      <c r="A9" s="547" t="s">
        <v>314</v>
      </c>
      <c r="B9" s="149" t="s">
        <v>315</v>
      </c>
    </row>
    <row r="10" spans="1:19" x14ac:dyDescent="0.2">
      <c r="A10" s="547" t="s">
        <v>316</v>
      </c>
      <c r="B10" s="149" t="s">
        <v>317</v>
      </c>
    </row>
    <row r="11" spans="1:19" x14ac:dyDescent="0.2">
      <c r="A11" s="547" t="s">
        <v>318</v>
      </c>
      <c r="B11" s="149" t="s">
        <v>319</v>
      </c>
    </row>
    <row r="12" spans="1:19" x14ac:dyDescent="0.2">
      <c r="A12" s="547" t="s">
        <v>320</v>
      </c>
      <c r="B12" s="149" t="s">
        <v>321</v>
      </c>
    </row>
    <row r="14" spans="1:19" x14ac:dyDescent="0.2">
      <c r="A14" s="550"/>
      <c r="B14" s="550"/>
      <c r="C14" s="551"/>
      <c r="D14" s="551"/>
      <c r="E14" s="551"/>
      <c r="F14" s="551"/>
      <c r="G14" s="925" t="s">
        <v>166</v>
      </c>
      <c r="H14" s="925"/>
      <c r="I14" s="925"/>
      <c r="J14" s="925"/>
      <c r="K14" s="925"/>
      <c r="L14" s="925"/>
      <c r="M14" s="925"/>
      <c r="N14" s="925"/>
      <c r="O14" s="925"/>
      <c r="P14" s="925"/>
      <c r="Q14" s="925"/>
      <c r="R14" s="551"/>
      <c r="S14" s="551"/>
    </row>
    <row r="15" spans="1:19" ht="14.45" customHeight="1" x14ac:dyDescent="0.2">
      <c r="A15" s="551"/>
      <c r="B15" s="551"/>
      <c r="C15" s="551"/>
      <c r="D15" s="551"/>
      <c r="E15" s="551"/>
      <c r="F15" s="551"/>
      <c r="G15" s="926" t="s">
        <v>877</v>
      </c>
      <c r="H15" s="927"/>
      <c r="I15" s="927"/>
      <c r="J15" s="927"/>
      <c r="K15" s="927"/>
      <c r="L15" s="927"/>
      <c r="M15" s="927"/>
      <c r="N15" s="927"/>
      <c r="O15" s="927"/>
      <c r="P15" s="927"/>
      <c r="Q15" s="928"/>
      <c r="R15" s="551"/>
      <c r="S15" s="551"/>
    </row>
    <row r="16" spans="1:19" x14ac:dyDescent="0.2">
      <c r="A16" s="551"/>
      <c r="B16" s="551" t="s">
        <v>9</v>
      </c>
      <c r="C16" s="551" t="s">
        <v>4</v>
      </c>
      <c r="D16" s="551" t="s">
        <v>7</v>
      </c>
      <c r="E16" s="551" t="s">
        <v>12</v>
      </c>
      <c r="F16" s="551" t="s">
        <v>5</v>
      </c>
      <c r="G16" s="551" t="s">
        <v>78</v>
      </c>
      <c r="H16" s="613" t="s">
        <v>156</v>
      </c>
      <c r="I16" s="613" t="s">
        <v>157</v>
      </c>
      <c r="J16" s="613" t="s">
        <v>158</v>
      </c>
      <c r="K16" s="613" t="s">
        <v>159</v>
      </c>
      <c r="L16" s="613" t="s">
        <v>160</v>
      </c>
      <c r="M16" s="613" t="s">
        <v>161</v>
      </c>
      <c r="N16" s="613" t="s">
        <v>162</v>
      </c>
      <c r="O16" s="613" t="s">
        <v>163</v>
      </c>
      <c r="P16" s="613" t="s">
        <v>164</v>
      </c>
      <c r="Q16" s="613" t="s">
        <v>165</v>
      </c>
      <c r="R16" s="551" t="s">
        <v>155</v>
      </c>
      <c r="S16" s="551" t="s">
        <v>154</v>
      </c>
    </row>
    <row r="17" spans="1:23" x14ac:dyDescent="0.2">
      <c r="A17" s="551" t="s">
        <v>152</v>
      </c>
      <c r="B17" s="617">
        <f>H49</f>
        <v>0.49260684847831726</v>
      </c>
      <c r="C17" s="617">
        <f t="shared" ref="C17:G17" si="0">I49</f>
        <v>0.62526905536651611</v>
      </c>
      <c r="D17" s="617">
        <f t="shared" si="0"/>
        <v>0.54297506809234619</v>
      </c>
      <c r="E17" s="617">
        <f t="shared" si="0"/>
        <v>0.50211882591247559</v>
      </c>
      <c r="F17" s="617">
        <f t="shared" si="0"/>
        <v>0.52844488620758057</v>
      </c>
      <c r="G17" s="617">
        <f t="shared" si="0"/>
        <v>0.67851912975311279</v>
      </c>
      <c r="H17" s="622">
        <f>G17+N49</f>
        <v>0.68948041200637822</v>
      </c>
      <c r="I17" s="622">
        <f>H17+$O$25</f>
        <v>0.71012673184275632</v>
      </c>
      <c r="J17" s="622">
        <f t="shared" ref="J17:Q17" si="1">I17+$O$25</f>
        <v>0.73077305167913442</v>
      </c>
      <c r="K17" s="622">
        <f t="shared" si="1"/>
        <v>0.75141937151551252</v>
      </c>
      <c r="L17" s="622">
        <f t="shared" si="1"/>
        <v>0.77206569135189063</v>
      </c>
      <c r="M17" s="622">
        <f t="shared" si="1"/>
        <v>0.79271201118826873</v>
      </c>
      <c r="N17" s="622">
        <f t="shared" si="1"/>
        <v>0.81335833102464683</v>
      </c>
      <c r="O17" s="622">
        <f t="shared" si="1"/>
        <v>0.83400465086102493</v>
      </c>
      <c r="P17" s="622">
        <f t="shared" si="1"/>
        <v>0.85465097069740303</v>
      </c>
      <c r="Q17" s="622">
        <f t="shared" si="1"/>
        <v>0.87529729053378114</v>
      </c>
      <c r="R17" s="623"/>
      <c r="S17" s="617">
        <f>Q17</f>
        <v>0.87529729053378114</v>
      </c>
    </row>
    <row r="18" spans="1:23" x14ac:dyDescent="0.2">
      <c r="A18" s="551" t="s">
        <v>153</v>
      </c>
      <c r="B18" s="617">
        <f>H25</f>
        <v>1.849107027053833</v>
      </c>
      <c r="C18" s="617">
        <f t="shared" ref="C18:G18" si="2">I25</f>
        <v>1.8002638816833496</v>
      </c>
      <c r="D18" s="617">
        <f t="shared" si="2"/>
        <v>1.8423503637313843</v>
      </c>
      <c r="E18" s="617">
        <f t="shared" si="2"/>
        <v>1.8961552381515503</v>
      </c>
      <c r="F18" s="617">
        <f t="shared" si="2"/>
        <v>1.904161810874939</v>
      </c>
      <c r="G18" s="617">
        <f t="shared" si="2"/>
        <v>1.8104406595230103</v>
      </c>
      <c r="H18" s="622">
        <f>G18+$N$25</f>
        <v>1.8106328248977661</v>
      </c>
      <c r="I18" s="622">
        <f t="shared" ref="I18:Q18" si="3">H18+$N$25</f>
        <v>1.810824990272522</v>
      </c>
      <c r="J18" s="622">
        <f t="shared" si="3"/>
        <v>1.8110171556472778</v>
      </c>
      <c r="K18" s="622">
        <f t="shared" si="3"/>
        <v>1.8112093210220337</v>
      </c>
      <c r="L18" s="622">
        <f t="shared" si="3"/>
        <v>1.8114014863967896</v>
      </c>
      <c r="M18" s="622">
        <f t="shared" si="3"/>
        <v>1.8115936517715454</v>
      </c>
      <c r="N18" s="622">
        <f t="shared" si="3"/>
        <v>1.8117858171463013</v>
      </c>
      <c r="O18" s="622">
        <f t="shared" si="3"/>
        <v>1.8119779825210571</v>
      </c>
      <c r="P18" s="622">
        <f t="shared" si="3"/>
        <v>1.812170147895813</v>
      </c>
      <c r="Q18" s="622">
        <f t="shared" si="3"/>
        <v>1.8123623132705688</v>
      </c>
      <c r="R18" s="623"/>
      <c r="S18" s="617">
        <f>Q18</f>
        <v>1.8123623132705688</v>
      </c>
    </row>
    <row r="19" spans="1:23" x14ac:dyDescent="0.2">
      <c r="A19" s="551" t="s">
        <v>491</v>
      </c>
      <c r="B19" s="624">
        <f>H84</f>
        <v>66</v>
      </c>
      <c r="C19" s="624">
        <f t="shared" ref="C19:G19" si="4">I84</f>
        <v>56</v>
      </c>
      <c r="D19" s="624">
        <f t="shared" si="4"/>
        <v>61</v>
      </c>
      <c r="E19" s="624">
        <f t="shared" si="4"/>
        <v>63</v>
      </c>
      <c r="F19" s="624">
        <f t="shared" si="4"/>
        <v>63</v>
      </c>
      <c r="G19" s="624">
        <f t="shared" si="4"/>
        <v>56</v>
      </c>
      <c r="H19" s="624"/>
      <c r="I19" s="624"/>
      <c r="J19" s="624"/>
      <c r="K19" s="624"/>
      <c r="L19" s="624"/>
      <c r="M19" s="624"/>
      <c r="N19" s="624"/>
      <c r="O19" s="624"/>
      <c r="P19" s="624"/>
      <c r="Q19" s="624"/>
      <c r="R19" s="624"/>
      <c r="S19" s="624">
        <v>49</v>
      </c>
    </row>
    <row r="20" spans="1:23" x14ac:dyDescent="0.2">
      <c r="A20" s="551" t="s">
        <v>493</v>
      </c>
      <c r="B20" s="624">
        <f>H88</f>
        <v>36</v>
      </c>
      <c r="C20" s="624">
        <f t="shared" ref="C20:G20" si="5">I88</f>
        <v>38</v>
      </c>
      <c r="D20" s="624">
        <f t="shared" si="5"/>
        <v>36</v>
      </c>
      <c r="E20" s="624">
        <f t="shared" si="5"/>
        <v>38</v>
      </c>
      <c r="F20" s="624">
        <f t="shared" si="5"/>
        <v>38</v>
      </c>
      <c r="G20" s="624">
        <f t="shared" si="5"/>
        <v>36</v>
      </c>
      <c r="H20" s="624"/>
      <c r="I20" s="624"/>
      <c r="J20" s="624"/>
      <c r="K20" s="624"/>
      <c r="L20" s="624"/>
      <c r="M20" s="624"/>
      <c r="N20" s="624"/>
      <c r="O20" s="624"/>
      <c r="P20" s="624"/>
      <c r="Q20" s="624"/>
      <c r="R20" s="624"/>
      <c r="S20" s="624">
        <v>37</v>
      </c>
    </row>
    <row r="23" spans="1:23" x14ac:dyDescent="0.2">
      <c r="B23" s="149" t="s">
        <v>474</v>
      </c>
    </row>
    <row r="24" spans="1:23" x14ac:dyDescent="0.2">
      <c r="A24" s="404"/>
      <c r="B24" s="612">
        <v>2009</v>
      </c>
      <c r="C24" s="612">
        <v>2010</v>
      </c>
      <c r="D24" s="612">
        <v>2011</v>
      </c>
      <c r="E24" s="612">
        <v>2012</v>
      </c>
      <c r="F24" s="612">
        <v>2013</v>
      </c>
      <c r="G24" s="612">
        <v>2014</v>
      </c>
      <c r="H24" s="612">
        <v>2015</v>
      </c>
      <c r="I24" s="612">
        <v>2016</v>
      </c>
      <c r="J24" s="612">
        <v>2017</v>
      </c>
      <c r="K24" s="612">
        <v>2018</v>
      </c>
      <c r="L24" s="612">
        <v>2019</v>
      </c>
      <c r="M24" s="612">
        <v>2020</v>
      </c>
      <c r="N24" s="149" t="s">
        <v>402</v>
      </c>
      <c r="O24" s="149" t="s">
        <v>170</v>
      </c>
      <c r="P24" s="149" t="s">
        <v>523</v>
      </c>
      <c r="R24" s="152"/>
      <c r="S24" s="95">
        <v>2010</v>
      </c>
      <c r="T24" s="95" t="s">
        <v>402</v>
      </c>
      <c r="V24" s="149" t="s">
        <v>404</v>
      </c>
    </row>
    <row r="25" spans="1:23" ht="12" thickBot="1" x14ac:dyDescent="0.25">
      <c r="A25" s="404" t="s">
        <v>6</v>
      </c>
      <c r="B25" s="413">
        <v>1.7848901748657227</v>
      </c>
      <c r="C25" s="413">
        <v>1.8085190057754517</v>
      </c>
      <c r="D25" s="413">
        <v>1.808491587638855</v>
      </c>
      <c r="E25" s="413">
        <v>1.8643569946289063</v>
      </c>
      <c r="F25" s="413">
        <v>1.8426402807235718</v>
      </c>
      <c r="G25" s="413">
        <v>1.9428805112838745</v>
      </c>
      <c r="H25" s="413">
        <v>1.849107027053833</v>
      </c>
      <c r="I25" s="413">
        <v>1.8002638816833496</v>
      </c>
      <c r="J25" s="413">
        <v>1.8423503637313843</v>
      </c>
      <c r="K25" s="413">
        <v>1.8961552381515503</v>
      </c>
      <c r="L25" s="413">
        <v>1.904161810874939</v>
      </c>
      <c r="M25" s="413">
        <v>1.8104406595230103</v>
      </c>
      <c r="N25" s="274">
        <f>(M25-C25)/10</f>
        <v>1.9216537475585938E-4</v>
      </c>
      <c r="O25" s="274">
        <f>AVERAGE(N48,N33,N41,N43,N47)</f>
        <v>2.0646319836378099E-2</v>
      </c>
      <c r="P25" s="157">
        <f>_xlfn.RANK.EQ(M25,$M$25:$M$51)</f>
        <v>3</v>
      </c>
      <c r="R25" s="95" t="s">
        <v>6</v>
      </c>
      <c r="S25" s="99">
        <v>1.8085190057754517</v>
      </c>
      <c r="T25" s="615">
        <v>1.9216537475585938E-4</v>
      </c>
    </row>
    <row r="26" spans="1:23" x14ac:dyDescent="0.2">
      <c r="A26" s="404" t="s">
        <v>8</v>
      </c>
      <c r="B26" s="413">
        <v>1.3840726613998413</v>
      </c>
      <c r="C26" s="413">
        <v>1.4247438907623291</v>
      </c>
      <c r="D26" s="413">
        <v>1.4434494972229004</v>
      </c>
      <c r="E26" s="413">
        <v>1.4553917646408081</v>
      </c>
      <c r="F26" s="413">
        <v>1.4643921852111816</v>
      </c>
      <c r="G26" s="413">
        <v>1.5519505739212036</v>
      </c>
      <c r="H26" s="413">
        <v>1.48884117603302</v>
      </c>
      <c r="I26" s="413">
        <v>1.4299428462982178</v>
      </c>
      <c r="J26" s="413">
        <v>1.3584593534469604</v>
      </c>
      <c r="K26" s="413">
        <v>1.3767369985580444</v>
      </c>
      <c r="L26" s="413">
        <v>1.3740899562835693</v>
      </c>
      <c r="M26" s="413">
        <v>1.3689196109771729</v>
      </c>
      <c r="N26" s="274">
        <f t="shared" ref="N26:N51" si="6">(M26-C26)/10</f>
        <v>-5.5824279785156253E-3</v>
      </c>
      <c r="P26" s="149">
        <f t="shared" ref="P26:P51" si="7">_xlfn.RANK.EQ(M26,$M$25:$M$51)</f>
        <v>10</v>
      </c>
      <c r="R26" s="95" t="s">
        <v>8</v>
      </c>
      <c r="S26" s="99">
        <v>1.4247438907623291</v>
      </c>
      <c r="T26" s="615">
        <v>-5.5824279785156253E-3</v>
      </c>
      <c r="V26" s="352" t="s">
        <v>405</v>
      </c>
      <c r="W26" s="352"/>
    </row>
    <row r="27" spans="1:23" x14ac:dyDescent="0.2">
      <c r="A27" s="404" t="s">
        <v>82</v>
      </c>
      <c r="B27" s="413">
        <v>-3.8340408354997635E-2</v>
      </c>
      <c r="C27" s="413">
        <v>-8.8870234787464142E-2</v>
      </c>
      <c r="D27" s="413">
        <v>-0.12831489741802216</v>
      </c>
      <c r="E27" s="413">
        <v>-0.10379459708929062</v>
      </c>
      <c r="F27" s="413">
        <v>-0.13022767007350922</v>
      </c>
      <c r="G27" s="413">
        <v>-7.6363220810890198E-2</v>
      </c>
      <c r="H27" s="413">
        <v>-0.12564033269882202</v>
      </c>
      <c r="I27" s="413">
        <v>-0.10516756772994995</v>
      </c>
      <c r="J27" s="413">
        <v>-8.8320314884185791E-2</v>
      </c>
      <c r="K27" s="413">
        <v>-6.9814197719097137E-2</v>
      </c>
      <c r="L27" s="413">
        <v>-6.3267908990383148E-3</v>
      </c>
      <c r="M27" s="413">
        <v>-8.7077930569648743E-2</v>
      </c>
      <c r="N27" s="274">
        <f t="shared" si="6"/>
        <v>1.7923042178153993E-4</v>
      </c>
      <c r="P27" s="149">
        <f t="shared" si="7"/>
        <v>27</v>
      </c>
      <c r="R27" s="95" t="s">
        <v>82</v>
      </c>
      <c r="S27" s="99">
        <v>-8.8870234787464142E-2</v>
      </c>
      <c r="T27" s="615">
        <v>1.7923042178153993E-4</v>
      </c>
      <c r="V27" s="353" t="s">
        <v>406</v>
      </c>
      <c r="W27" s="353">
        <v>0.23251664475632094</v>
      </c>
    </row>
    <row r="28" spans="1:23" x14ac:dyDescent="0.2">
      <c r="A28" s="404" t="s">
        <v>86</v>
      </c>
      <c r="B28" s="413">
        <v>1.2128350734710693</v>
      </c>
      <c r="C28" s="413">
        <v>1.2162677049636841</v>
      </c>
      <c r="D28" s="413">
        <v>1.0729719400405884</v>
      </c>
      <c r="E28" s="413">
        <v>1.0995750427246094</v>
      </c>
      <c r="F28" s="413">
        <v>1.0364927053451538</v>
      </c>
      <c r="G28" s="413">
        <v>1.0769462585449219</v>
      </c>
      <c r="H28" s="413">
        <v>1.0397933721542358</v>
      </c>
      <c r="I28" s="413">
        <v>0.72135192155838013</v>
      </c>
      <c r="J28" s="413">
        <v>0.88822364807128906</v>
      </c>
      <c r="K28" s="413">
        <v>0.75356209278106689</v>
      </c>
      <c r="L28" s="413">
        <v>0.76000857353210449</v>
      </c>
      <c r="M28" s="413">
        <v>0.58085399866104126</v>
      </c>
      <c r="N28" s="274">
        <f t="shared" si="6"/>
        <v>-6.3541370630264285E-2</v>
      </c>
      <c r="P28" s="149">
        <f t="shared" si="7"/>
        <v>20</v>
      </c>
      <c r="R28" s="95" t="s">
        <v>86</v>
      </c>
      <c r="S28" s="99">
        <v>1.2162677049636841</v>
      </c>
      <c r="T28" s="615">
        <v>-6.3541370630264285E-2</v>
      </c>
      <c r="V28" s="353" t="s">
        <v>407</v>
      </c>
      <c r="W28" s="353">
        <v>5.4063990088737149E-2</v>
      </c>
    </row>
    <row r="29" spans="1:23" x14ac:dyDescent="0.2">
      <c r="A29" s="404" t="s">
        <v>15</v>
      </c>
      <c r="B29" s="413">
        <v>0.96259254217147827</v>
      </c>
      <c r="C29" s="413">
        <v>0.93722695112228394</v>
      </c>
      <c r="D29" s="413">
        <v>1.0250343084335327</v>
      </c>
      <c r="E29" s="413">
        <v>1.0285041332244873</v>
      </c>
      <c r="F29" s="413">
        <v>1.030306339263916</v>
      </c>
      <c r="G29" s="413">
        <v>1.1411281824111938</v>
      </c>
      <c r="H29" s="413">
        <v>1.1372940540313721</v>
      </c>
      <c r="I29" s="413">
        <v>1.0201642513275146</v>
      </c>
      <c r="J29" s="413">
        <v>1.1241635084152222</v>
      </c>
      <c r="K29" s="413">
        <v>1.0550940036773682</v>
      </c>
      <c r="L29" s="413">
        <v>1.0528324842453003</v>
      </c>
      <c r="M29" s="413">
        <v>1.0598812103271484</v>
      </c>
      <c r="N29" s="274">
        <f t="shared" si="6"/>
        <v>1.2265425920486451E-2</v>
      </c>
      <c r="P29" s="149">
        <f t="shared" si="7"/>
        <v>14</v>
      </c>
      <c r="R29" s="95" t="s">
        <v>15</v>
      </c>
      <c r="S29" s="99">
        <v>0.93722695112228394</v>
      </c>
      <c r="T29" s="615">
        <v>1.2265425920486451E-2</v>
      </c>
      <c r="V29" s="353" t="s">
        <v>408</v>
      </c>
      <c r="W29" s="353">
        <v>1.6226549692286634E-2</v>
      </c>
    </row>
    <row r="30" spans="1:23" x14ac:dyDescent="0.2">
      <c r="A30" s="404" t="s">
        <v>21</v>
      </c>
      <c r="B30" s="413">
        <v>1.6559513807296753</v>
      </c>
      <c r="C30" s="413">
        <v>1.6446396112442017</v>
      </c>
      <c r="D30" s="413">
        <v>1.6272872686386108</v>
      </c>
      <c r="E30" s="413">
        <v>1.6761656999588013</v>
      </c>
      <c r="F30" s="413">
        <v>1.6502063274383545</v>
      </c>
      <c r="G30" s="413">
        <v>1.8545140027999878</v>
      </c>
      <c r="H30" s="413">
        <v>1.7942278385162354</v>
      </c>
      <c r="I30" s="413">
        <v>1.6217594146728516</v>
      </c>
      <c r="J30" s="413">
        <v>1.6149790287017822</v>
      </c>
      <c r="K30" s="413">
        <v>1.6315833330154419</v>
      </c>
      <c r="L30" s="413">
        <v>1.6206874847412109</v>
      </c>
      <c r="M30" s="413">
        <v>1.5579319000244141</v>
      </c>
      <c r="N30" s="274">
        <f t="shared" si="6"/>
        <v>-8.6707711219787594E-3</v>
      </c>
      <c r="P30" s="149">
        <f t="shared" si="7"/>
        <v>7</v>
      </c>
      <c r="R30" s="95" t="s">
        <v>21</v>
      </c>
      <c r="S30" s="99">
        <v>1.6446396112442017</v>
      </c>
      <c r="T30" s="615">
        <v>-8.6707711219787594E-3</v>
      </c>
      <c r="V30" s="353" t="s">
        <v>409</v>
      </c>
      <c r="W30" s="353">
        <v>2.1745121506696653E-2</v>
      </c>
    </row>
    <row r="31" spans="1:23" ht="12" thickBot="1" x14ac:dyDescent="0.25">
      <c r="A31" s="404" t="s">
        <v>16</v>
      </c>
      <c r="B31" s="413">
        <v>1.9247570037841797</v>
      </c>
      <c r="C31" s="413">
        <v>1.9058660268783569</v>
      </c>
      <c r="D31" s="413">
        <v>1.9296278953552246</v>
      </c>
      <c r="E31" s="413">
        <v>1.8823287487030029</v>
      </c>
      <c r="F31" s="413">
        <v>1.9110766649246216</v>
      </c>
      <c r="G31" s="413">
        <v>2.1056981086730957</v>
      </c>
      <c r="H31" s="413">
        <v>2.0518100261688232</v>
      </c>
      <c r="I31" s="413">
        <v>1.9242763519287109</v>
      </c>
      <c r="J31" s="413">
        <v>1.8472784757614136</v>
      </c>
      <c r="K31" s="413">
        <v>1.8154605627059937</v>
      </c>
      <c r="L31" s="413">
        <v>1.8767992258071899</v>
      </c>
      <c r="M31" s="413">
        <v>1.8588515520095825</v>
      </c>
      <c r="N31" s="274">
        <f t="shared" si="6"/>
        <v>-4.7014474868774412E-3</v>
      </c>
      <c r="P31" s="149">
        <f t="shared" si="7"/>
        <v>2</v>
      </c>
      <c r="R31" s="95" t="s">
        <v>16</v>
      </c>
      <c r="S31" s="99">
        <v>1.9058660268783569</v>
      </c>
      <c r="T31" s="615">
        <v>-4.7014474868774412E-3</v>
      </c>
      <c r="V31" s="354" t="s">
        <v>410</v>
      </c>
      <c r="W31" s="354">
        <v>27</v>
      </c>
    </row>
    <row r="32" spans="1:23" x14ac:dyDescent="0.2">
      <c r="A32" s="404" t="s">
        <v>41</v>
      </c>
      <c r="B32" s="413">
        <v>1.1625891923904419</v>
      </c>
      <c r="C32" s="413">
        <v>1.163390040397644</v>
      </c>
      <c r="D32" s="413">
        <v>1.1773024797439575</v>
      </c>
      <c r="E32" s="413">
        <v>1.0437251329421997</v>
      </c>
      <c r="F32" s="413">
        <v>1.031751275062561</v>
      </c>
      <c r="G32" s="413">
        <v>0.96826094388961792</v>
      </c>
      <c r="H32" s="413">
        <v>0.91486424207687378</v>
      </c>
      <c r="I32" s="413">
        <v>0.9971727728843689</v>
      </c>
      <c r="J32" s="413">
        <v>1.0593661069869995</v>
      </c>
      <c r="K32" s="413">
        <v>1.0130618810653687</v>
      </c>
      <c r="L32" s="413">
        <v>1.025826096534729</v>
      </c>
      <c r="M32" s="413">
        <v>0.90196120738983154</v>
      </c>
      <c r="N32" s="274">
        <f t="shared" si="6"/>
        <v>-2.6142883300781249E-2</v>
      </c>
      <c r="P32" s="149">
        <f t="shared" si="7"/>
        <v>18</v>
      </c>
      <c r="R32" s="95" t="s">
        <v>41</v>
      </c>
      <c r="S32" s="99">
        <v>1.163390040397644</v>
      </c>
      <c r="T32" s="615">
        <v>-2.6142883300781249E-2</v>
      </c>
    </row>
    <row r="33" spans="1:30" ht="12" thickBot="1" x14ac:dyDescent="0.25">
      <c r="A33" s="404" t="s">
        <v>17</v>
      </c>
      <c r="B33" s="413">
        <v>1.1312533617019653</v>
      </c>
      <c r="C33" s="413">
        <v>1.1597278118133545</v>
      </c>
      <c r="D33" s="413">
        <v>1.1837555170059204</v>
      </c>
      <c r="E33" s="413">
        <v>1.1570487022399902</v>
      </c>
      <c r="F33" s="413">
        <v>1.198387622833252</v>
      </c>
      <c r="G33" s="413">
        <v>1.37282395362854</v>
      </c>
      <c r="H33" s="413">
        <v>1.331784725189209</v>
      </c>
      <c r="I33" s="413">
        <v>1.2264333963394165</v>
      </c>
      <c r="J33" s="413">
        <v>1.2858275175094604</v>
      </c>
      <c r="K33" s="413">
        <v>1.2407276630401611</v>
      </c>
      <c r="L33" s="413">
        <v>1.2814834117889404</v>
      </c>
      <c r="M33" s="413">
        <v>1.3822455406188965</v>
      </c>
      <c r="N33" s="274">
        <f t="shared" si="6"/>
        <v>2.2251772880554199E-2</v>
      </c>
      <c r="P33" s="149">
        <f t="shared" si="7"/>
        <v>9</v>
      </c>
      <c r="R33" s="95" t="s">
        <v>17</v>
      </c>
      <c r="S33" s="99">
        <v>1.1597278118133545</v>
      </c>
      <c r="T33" s="615">
        <v>2.2251772880554199E-2</v>
      </c>
      <c r="V33" s="149" t="s">
        <v>411</v>
      </c>
    </row>
    <row r="34" spans="1:30" x14ac:dyDescent="0.2">
      <c r="A34" s="404" t="s">
        <v>18</v>
      </c>
      <c r="B34" s="413">
        <v>1.9702581167221069</v>
      </c>
      <c r="C34" s="413">
        <v>1.968746542930603</v>
      </c>
      <c r="D34" s="413">
        <v>1.9494248628616333</v>
      </c>
      <c r="E34" s="413">
        <v>1.95140540599823</v>
      </c>
      <c r="F34" s="413">
        <v>1.9645837545394897</v>
      </c>
      <c r="G34" s="413">
        <v>2.1296684741973877</v>
      </c>
      <c r="H34" s="413">
        <v>2.0894842147827148</v>
      </c>
      <c r="I34" s="413">
        <v>2.049945592880249</v>
      </c>
      <c r="J34" s="413">
        <v>2.0693573951721191</v>
      </c>
      <c r="K34" s="413">
        <v>2.0794432163238525</v>
      </c>
      <c r="L34" s="413">
        <v>2.0580160617828369</v>
      </c>
      <c r="M34" s="413">
        <v>2.0788829326629639</v>
      </c>
      <c r="N34" s="274">
        <f t="shared" si="6"/>
        <v>1.1013638973236085E-2</v>
      </c>
      <c r="P34" s="149">
        <f t="shared" si="7"/>
        <v>1</v>
      </c>
      <c r="R34" s="95" t="s">
        <v>18</v>
      </c>
      <c r="S34" s="99">
        <v>1.968746542930603</v>
      </c>
      <c r="T34" s="615">
        <v>1.1013638973236085E-2</v>
      </c>
      <c r="V34" s="355"/>
      <c r="W34" s="355" t="s">
        <v>415</v>
      </c>
      <c r="X34" s="355" t="s">
        <v>416</v>
      </c>
      <c r="Y34" s="355" t="s">
        <v>417</v>
      </c>
      <c r="Z34" s="355" t="s">
        <v>418</v>
      </c>
      <c r="AA34" s="355" t="s">
        <v>419</v>
      </c>
    </row>
    <row r="35" spans="1:30" x14ac:dyDescent="0.2">
      <c r="A35" s="404" t="s">
        <v>19</v>
      </c>
      <c r="B35" s="413">
        <v>1.4526761770248413</v>
      </c>
      <c r="C35" s="413">
        <v>1.5067137479782104</v>
      </c>
      <c r="D35" s="413">
        <v>1.4383224248886108</v>
      </c>
      <c r="E35" s="413">
        <v>1.4434957504272461</v>
      </c>
      <c r="F35" s="413">
        <v>1.4097959995269775</v>
      </c>
      <c r="G35" s="413">
        <v>1.4566563367843628</v>
      </c>
      <c r="H35" s="413">
        <v>1.398505687713623</v>
      </c>
      <c r="I35" s="413">
        <v>1.3867257833480835</v>
      </c>
      <c r="J35" s="413">
        <v>1.4364070892333984</v>
      </c>
      <c r="K35" s="413">
        <v>1.4344485998153687</v>
      </c>
      <c r="L35" s="413">
        <v>1.4076945781707764</v>
      </c>
      <c r="M35" s="413">
        <v>1.327411413192749</v>
      </c>
      <c r="N35" s="274">
        <f t="shared" si="6"/>
        <v>-1.7930233478546144E-2</v>
      </c>
      <c r="P35" s="149">
        <f t="shared" si="7"/>
        <v>11</v>
      </c>
      <c r="R35" s="95" t="s">
        <v>19</v>
      </c>
      <c r="S35" s="99">
        <v>1.5067137479782104</v>
      </c>
      <c r="T35" s="615">
        <v>-1.7930233478546144E-2</v>
      </c>
      <c r="V35" s="353" t="s">
        <v>412</v>
      </c>
      <c r="W35" s="353">
        <v>1</v>
      </c>
      <c r="X35" s="353">
        <v>6.7563170684416425E-4</v>
      </c>
      <c r="Y35" s="353">
        <v>6.7563170684416425E-4</v>
      </c>
      <c r="Z35" s="353">
        <v>1.4288490321297955</v>
      </c>
      <c r="AA35" s="353">
        <v>0.24316856964571232</v>
      </c>
    </row>
    <row r="36" spans="1:30" x14ac:dyDescent="0.2">
      <c r="A36" s="404" t="s">
        <v>22</v>
      </c>
      <c r="B36" s="413">
        <v>0.65281492471694946</v>
      </c>
      <c r="C36" s="413">
        <v>0.5898624062538147</v>
      </c>
      <c r="D36" s="413">
        <v>0.53963029384613037</v>
      </c>
      <c r="E36" s="413">
        <v>0.39312252402305603</v>
      </c>
      <c r="F36" s="413">
        <v>0.47212874889373779</v>
      </c>
      <c r="G36" s="413">
        <v>0.37397536635398865</v>
      </c>
      <c r="H36" s="413">
        <v>0.27694180607795715</v>
      </c>
      <c r="I36" s="413">
        <v>0.1353243887424469</v>
      </c>
      <c r="J36" s="413">
        <v>7.495281845331192E-2</v>
      </c>
      <c r="K36" s="413">
        <v>0.13928000628948212</v>
      </c>
      <c r="L36" s="413">
        <v>0.18378515541553497</v>
      </c>
      <c r="M36" s="413">
        <v>0.3202698826789856</v>
      </c>
      <c r="N36" s="274">
        <f t="shared" si="6"/>
        <v>-2.6959252357482911E-2</v>
      </c>
      <c r="P36" s="149">
        <f t="shared" si="7"/>
        <v>24</v>
      </c>
      <c r="R36" s="95" t="s">
        <v>22</v>
      </c>
      <c r="S36" s="99">
        <v>0.5898624062538147</v>
      </c>
      <c r="T36" s="615">
        <v>-2.6959252357482911E-2</v>
      </c>
      <c r="V36" s="353" t="s">
        <v>413</v>
      </c>
      <c r="W36" s="353">
        <v>25</v>
      </c>
      <c r="X36" s="353">
        <v>1.1821257733525034E-2</v>
      </c>
      <c r="Y36" s="353">
        <v>4.7285030934100136E-4</v>
      </c>
      <c r="Z36" s="353"/>
      <c r="AA36" s="353"/>
    </row>
    <row r="37" spans="1:30" ht="12" thickBot="1" x14ac:dyDescent="0.25">
      <c r="A37" s="404" t="s">
        <v>85</v>
      </c>
      <c r="B37" s="413">
        <v>0.16214665770530701</v>
      </c>
      <c r="C37" s="413">
        <v>0.20196245610713959</v>
      </c>
      <c r="D37" s="413">
        <v>0.21789082884788513</v>
      </c>
      <c r="E37" s="413">
        <v>0.24559587240219116</v>
      </c>
      <c r="F37" s="413">
        <v>0.27749717235565186</v>
      </c>
      <c r="G37" s="413">
        <v>0.30451849102973938</v>
      </c>
      <c r="H37" s="413">
        <v>0.1868399977684021</v>
      </c>
      <c r="I37" s="413">
        <v>0.38438820838928223</v>
      </c>
      <c r="J37" s="413">
        <v>0.35883879661560059</v>
      </c>
      <c r="K37" s="413">
        <v>0.3527049720287323</v>
      </c>
      <c r="L37" s="413">
        <v>0.39537540078163147</v>
      </c>
      <c r="M37" s="413">
        <v>0.29417997598648071</v>
      </c>
      <c r="N37" s="274">
        <f t="shared" si="6"/>
        <v>9.2217519879341132E-3</v>
      </c>
      <c r="P37" s="149">
        <f t="shared" si="7"/>
        <v>25</v>
      </c>
      <c r="R37" s="95" t="s">
        <v>85</v>
      </c>
      <c r="S37" s="99">
        <v>0.20196245610713959</v>
      </c>
      <c r="T37" s="615">
        <v>9.2217519879341132E-3</v>
      </c>
      <c r="V37" s="354" t="s">
        <v>0</v>
      </c>
      <c r="W37" s="354">
        <v>26</v>
      </c>
      <c r="X37" s="354">
        <v>1.2496889440369198E-2</v>
      </c>
      <c r="Y37" s="354"/>
      <c r="Z37" s="354"/>
      <c r="AA37" s="354"/>
    </row>
    <row r="38" spans="1:30" ht="12" thickBot="1" x14ac:dyDescent="0.25">
      <c r="A38" s="404" t="s">
        <v>23</v>
      </c>
      <c r="B38" s="413">
        <v>0.79649019241333008</v>
      </c>
      <c r="C38" s="413">
        <v>0.77875411510467529</v>
      </c>
      <c r="D38" s="413">
        <v>0.76347464323043823</v>
      </c>
      <c r="E38" s="413">
        <v>0.61634927988052368</v>
      </c>
      <c r="F38" s="413">
        <v>0.58827501535415649</v>
      </c>
      <c r="G38" s="413">
        <v>0.50978302955627441</v>
      </c>
      <c r="H38" s="413">
        <v>0.40731275081634521</v>
      </c>
      <c r="I38" s="413">
        <v>0.43889358639717102</v>
      </c>
      <c r="J38" s="413">
        <v>0.56632626056671143</v>
      </c>
      <c r="K38" s="413">
        <v>0.58463090658187866</v>
      </c>
      <c r="L38" s="413">
        <v>0.52665400505065918</v>
      </c>
      <c r="M38" s="413">
        <v>0.51288384199142456</v>
      </c>
      <c r="N38" s="274">
        <f t="shared" si="6"/>
        <v>-2.6587027311325073E-2</v>
      </c>
      <c r="P38" s="149">
        <f t="shared" si="7"/>
        <v>22</v>
      </c>
      <c r="R38" s="95" t="s">
        <v>23</v>
      </c>
      <c r="S38" s="99">
        <v>0.77875411510467529</v>
      </c>
      <c r="T38" s="615">
        <v>-2.6587027311325073E-2</v>
      </c>
    </row>
    <row r="39" spans="1:30" x14ac:dyDescent="0.2">
      <c r="A39" s="404" t="s">
        <v>25</v>
      </c>
      <c r="B39" s="413">
        <v>1.7505018711090088</v>
      </c>
      <c r="C39" s="413">
        <v>1.7680847644805908</v>
      </c>
      <c r="D39" s="413">
        <v>1.7558633089065552</v>
      </c>
      <c r="E39" s="413">
        <v>1.7342296838760376</v>
      </c>
      <c r="F39" s="413">
        <v>1.7174265384674072</v>
      </c>
      <c r="G39" s="413">
        <v>1.7645916938781738</v>
      </c>
      <c r="H39" s="413">
        <v>1.7623583078384399</v>
      </c>
      <c r="I39" s="413">
        <v>1.5021762847900391</v>
      </c>
      <c r="J39" s="413">
        <v>1.4187890291213989</v>
      </c>
      <c r="K39" s="413">
        <v>1.4504415988922119</v>
      </c>
      <c r="L39" s="413">
        <v>1.3834744691848755</v>
      </c>
      <c r="M39" s="413">
        <v>1.4988853931427002</v>
      </c>
      <c r="N39" s="274">
        <f t="shared" si="6"/>
        <v>-2.6919937133789061E-2</v>
      </c>
      <c r="P39" s="149">
        <f t="shared" si="7"/>
        <v>8</v>
      </c>
      <c r="R39" s="95" t="s">
        <v>25</v>
      </c>
      <c r="S39" s="99">
        <v>1.7680847644805908</v>
      </c>
      <c r="T39" s="615">
        <v>-2.6919937133789061E-2</v>
      </c>
      <c r="V39" s="355"/>
      <c r="W39" s="355" t="s">
        <v>420</v>
      </c>
      <c r="X39" s="355" t="s">
        <v>409</v>
      </c>
      <c r="Y39" s="355" t="s">
        <v>421</v>
      </c>
      <c r="Z39" s="355" t="s">
        <v>422</v>
      </c>
      <c r="AA39" s="355" t="s">
        <v>423</v>
      </c>
      <c r="AB39" s="355" t="s">
        <v>424</v>
      </c>
      <c r="AC39" s="355" t="s">
        <v>425</v>
      </c>
      <c r="AD39" s="355" t="s">
        <v>426</v>
      </c>
    </row>
    <row r="40" spans="1:30" x14ac:dyDescent="0.2">
      <c r="A40" s="404" t="s">
        <v>27</v>
      </c>
      <c r="B40" s="413">
        <v>0.40473964810371399</v>
      </c>
      <c r="C40" s="413">
        <v>0.46055001020431519</v>
      </c>
      <c r="D40" s="413">
        <v>0.48961886763572693</v>
      </c>
      <c r="E40" s="413">
        <v>0.4308912456035614</v>
      </c>
      <c r="F40" s="413">
        <v>0.44126638770103455</v>
      </c>
      <c r="G40" s="413">
        <v>0.42263749241828918</v>
      </c>
      <c r="H40" s="413">
        <v>0.31423810124397278</v>
      </c>
      <c r="I40" s="413">
        <v>0.39399188756942749</v>
      </c>
      <c r="J40" s="413">
        <v>0.3488251268863678</v>
      </c>
      <c r="K40" s="413">
        <v>0.26882916688919067</v>
      </c>
      <c r="L40" s="413">
        <v>0.30328136682510376</v>
      </c>
      <c r="M40" s="413">
        <v>0.2409934401512146</v>
      </c>
      <c r="N40" s="274">
        <f t="shared" si="6"/>
        <v>-2.1955657005310058E-2</v>
      </c>
      <c r="P40" s="149">
        <f t="shared" si="7"/>
        <v>26</v>
      </c>
      <c r="R40" s="95" t="s">
        <v>27</v>
      </c>
      <c r="S40" s="99">
        <v>0.46055001020431519</v>
      </c>
      <c r="T40" s="615">
        <v>-2.1955657005310058E-2</v>
      </c>
      <c r="V40" s="353" t="s">
        <v>414</v>
      </c>
      <c r="W40" s="353">
        <v>3.3700665994168639E-3</v>
      </c>
      <c r="X40" s="353">
        <v>8.9815992485782689E-3</v>
      </c>
      <c r="Y40" s="353">
        <v>0.37521899008690734</v>
      </c>
      <c r="Z40" s="353">
        <v>0.71066223496283032</v>
      </c>
      <c r="AA40" s="353">
        <v>-1.512788331841013E-2</v>
      </c>
      <c r="AB40" s="353">
        <v>2.1868016517243859E-2</v>
      </c>
      <c r="AC40" s="353">
        <v>-1.512788331841013E-2</v>
      </c>
      <c r="AD40" s="353">
        <v>2.1868016517243859E-2</v>
      </c>
    </row>
    <row r="41" spans="1:30" ht="12" thickBot="1" x14ac:dyDescent="0.25">
      <c r="A41" s="404" t="s">
        <v>31</v>
      </c>
      <c r="B41" s="413">
        <v>0.72803181409835815</v>
      </c>
      <c r="C41" s="413">
        <v>0.78238105773925781</v>
      </c>
      <c r="D41" s="413">
        <v>0.77493244409561157</v>
      </c>
      <c r="E41" s="413">
        <v>0.85037291049957275</v>
      </c>
      <c r="F41" s="413">
        <v>0.83591926097869873</v>
      </c>
      <c r="G41" s="413">
        <v>0.93910282850265503</v>
      </c>
      <c r="H41" s="413">
        <v>1.0079312324523926</v>
      </c>
      <c r="I41" s="413">
        <v>1.029407262802124</v>
      </c>
      <c r="J41" s="413">
        <v>0.99610674381256104</v>
      </c>
      <c r="K41" s="413">
        <v>0.95746016502380371</v>
      </c>
      <c r="L41" s="413">
        <v>1.0230391025543213</v>
      </c>
      <c r="M41" s="413">
        <v>0.99389940500259399</v>
      </c>
      <c r="N41" s="274">
        <f t="shared" si="6"/>
        <v>2.115183472633362E-2</v>
      </c>
      <c r="P41" s="149">
        <f t="shared" si="7"/>
        <v>15</v>
      </c>
      <c r="R41" s="95" t="s">
        <v>31</v>
      </c>
      <c r="S41" s="99">
        <v>0.78238105773925781</v>
      </c>
      <c r="T41" s="615">
        <v>2.115183472633362E-2</v>
      </c>
      <c r="V41" s="354">
        <v>2010</v>
      </c>
      <c r="W41" s="354">
        <v>-8.4295104865484641E-3</v>
      </c>
      <c r="X41" s="354">
        <v>7.0519493244488836E-3</v>
      </c>
      <c r="Y41" s="354">
        <v>-1.1953447335935357</v>
      </c>
      <c r="Z41" s="354">
        <v>0.24316856964571215</v>
      </c>
      <c r="AA41" s="354">
        <v>-2.2953271992313513E-2</v>
      </c>
      <c r="AB41" s="354">
        <v>6.0942510192165851E-3</v>
      </c>
      <c r="AC41" s="354">
        <v>-2.2953271992313513E-2</v>
      </c>
      <c r="AD41" s="354">
        <v>6.0942510192165851E-3</v>
      </c>
    </row>
    <row r="42" spans="1:30" x14ac:dyDescent="0.2">
      <c r="A42" s="404" t="s">
        <v>32</v>
      </c>
      <c r="B42" s="413">
        <v>1.8271862268447876</v>
      </c>
      <c r="C42" s="413">
        <v>1.8514643907546997</v>
      </c>
      <c r="D42" s="413">
        <v>1.8331212997436523</v>
      </c>
      <c r="E42" s="413">
        <v>1.7988139390945435</v>
      </c>
      <c r="F42" s="413">
        <v>1.8161938190460205</v>
      </c>
      <c r="G42" s="413">
        <v>1.9064289331436157</v>
      </c>
      <c r="H42" s="413">
        <v>1.874508261680603</v>
      </c>
      <c r="I42" s="413">
        <v>1.7605026960372925</v>
      </c>
      <c r="J42" s="413">
        <v>1.7424315214157104</v>
      </c>
      <c r="K42" s="413">
        <v>1.8109893798828125</v>
      </c>
      <c r="L42" s="413">
        <v>1.7937668561935425</v>
      </c>
      <c r="M42" s="413">
        <v>1.7944625616073608</v>
      </c>
      <c r="N42" s="274">
        <f t="shared" si="6"/>
        <v>-5.7001829147338865E-3</v>
      </c>
      <c r="P42" s="149">
        <f t="shared" si="7"/>
        <v>5</v>
      </c>
      <c r="R42" s="95" t="s">
        <v>32</v>
      </c>
      <c r="S42" s="99">
        <v>1.8514643907546997</v>
      </c>
      <c r="T42" s="615">
        <v>-5.7001829147338865E-3</v>
      </c>
    </row>
    <row r="43" spans="1:30" x14ac:dyDescent="0.2">
      <c r="A43" s="404" t="s">
        <v>30</v>
      </c>
      <c r="B43" s="413">
        <v>0.81435322761535645</v>
      </c>
      <c r="C43" s="413">
        <v>0.78782147169113159</v>
      </c>
      <c r="D43" s="413">
        <v>0.74699908494949341</v>
      </c>
      <c r="E43" s="413">
        <v>0.78543764352798462</v>
      </c>
      <c r="F43" s="413">
        <v>0.76776677370071411</v>
      </c>
      <c r="G43" s="413">
        <v>0.87230730056762695</v>
      </c>
      <c r="H43" s="413">
        <v>0.79447990655899048</v>
      </c>
      <c r="I43" s="413">
        <v>0.95902222394943237</v>
      </c>
      <c r="J43" s="413">
        <v>0.93473106622695923</v>
      </c>
      <c r="K43" s="413">
        <v>0.95708543062210083</v>
      </c>
      <c r="L43" s="413">
        <v>1.0140905380249023</v>
      </c>
      <c r="M43" s="413">
        <v>0.956737220287323</v>
      </c>
      <c r="N43" s="274">
        <f t="shared" si="6"/>
        <v>1.6891574859619139E-2</v>
      </c>
      <c r="P43" s="149">
        <f t="shared" si="7"/>
        <v>16</v>
      </c>
      <c r="R43" s="95" t="s">
        <v>30</v>
      </c>
      <c r="S43" s="99">
        <v>0.78782147169113159</v>
      </c>
      <c r="T43" s="615">
        <v>1.6891574859619139E-2</v>
      </c>
    </row>
    <row r="44" spans="1:30" x14ac:dyDescent="0.2">
      <c r="A44" s="404" t="s">
        <v>87</v>
      </c>
      <c r="B44" s="413">
        <v>1.4807064533233643</v>
      </c>
      <c r="C44" s="413">
        <v>1.4169950485229492</v>
      </c>
      <c r="D44" s="413">
        <v>1.2867825031280518</v>
      </c>
      <c r="E44" s="413">
        <v>1.3449145555496216</v>
      </c>
      <c r="F44" s="413">
        <v>1.3329893350601196</v>
      </c>
      <c r="G44" s="413">
        <v>1.1935694217681885</v>
      </c>
      <c r="H44" s="413">
        <v>1.1354657411575317</v>
      </c>
      <c r="I44" s="413">
        <v>0.99780368804931641</v>
      </c>
      <c r="J44" s="413">
        <v>1.1473324298858643</v>
      </c>
      <c r="K44" s="413">
        <v>1.0540740489959717</v>
      </c>
      <c r="L44" s="413">
        <v>0.95238465070724487</v>
      </c>
      <c r="M44" s="413">
        <v>0.9162602424621582</v>
      </c>
      <c r="N44" s="274">
        <f t="shared" si="6"/>
        <v>-5.00734806060791E-2</v>
      </c>
      <c r="P44" s="149">
        <f t="shared" si="7"/>
        <v>17</v>
      </c>
      <c r="R44" s="95" t="s">
        <v>87</v>
      </c>
      <c r="S44" s="99">
        <v>1.4169950485229492</v>
      </c>
      <c r="T44" s="615">
        <v>-5.00734806060791E-2</v>
      </c>
    </row>
    <row r="45" spans="1:30" x14ac:dyDescent="0.2">
      <c r="A45" s="404" t="s">
        <v>34</v>
      </c>
      <c r="B45" s="413">
        <v>1.8145061731338501</v>
      </c>
      <c r="C45" s="413">
        <v>1.8190600872039795</v>
      </c>
      <c r="D45" s="413">
        <v>1.8221367597579956</v>
      </c>
      <c r="E45" s="413">
        <v>1.8599079847335815</v>
      </c>
      <c r="F45" s="413">
        <v>1.8339188098907471</v>
      </c>
      <c r="G45" s="413">
        <v>1.9779882431030273</v>
      </c>
      <c r="H45" s="413">
        <v>1.9429482221603394</v>
      </c>
      <c r="I45" s="413">
        <v>1.887036919593811</v>
      </c>
      <c r="J45" s="413">
        <v>1.8013367652893066</v>
      </c>
      <c r="K45" s="413">
        <v>1.7868287563323975</v>
      </c>
      <c r="L45" s="413">
        <v>1.7777600288391113</v>
      </c>
      <c r="M45" s="413">
        <v>1.7598247528076172</v>
      </c>
      <c r="N45" s="274">
        <f t="shared" si="6"/>
        <v>-5.9235334396362301E-3</v>
      </c>
      <c r="P45" s="149">
        <f t="shared" si="7"/>
        <v>6</v>
      </c>
      <c r="R45" s="95" t="s">
        <v>34</v>
      </c>
      <c r="S45" s="99">
        <v>1.8190600872039795</v>
      </c>
      <c r="T45" s="615">
        <v>-5.9235334396362301E-3</v>
      </c>
      <c r="V45" s="356"/>
      <c r="W45" s="356" t="s">
        <v>442</v>
      </c>
    </row>
    <row r="46" spans="1:30" x14ac:dyDescent="0.2">
      <c r="A46" s="404" t="s">
        <v>37</v>
      </c>
      <c r="B46" s="413">
        <v>0.62840574979782104</v>
      </c>
      <c r="C46" s="413">
        <v>0.68529915809631348</v>
      </c>
      <c r="D46" s="413">
        <v>0.76621341705322266</v>
      </c>
      <c r="E46" s="413">
        <v>0.77987134456634521</v>
      </c>
      <c r="F46" s="413">
        <v>0.79963153600692749</v>
      </c>
      <c r="G46" s="413">
        <v>0.82015371322631836</v>
      </c>
      <c r="H46" s="413">
        <v>0.78302532434463501</v>
      </c>
      <c r="I46" s="413">
        <v>0.60992759466171265</v>
      </c>
      <c r="J46" s="413">
        <v>0.44142168760299683</v>
      </c>
      <c r="K46" s="413">
        <v>0.42049092054367065</v>
      </c>
      <c r="L46" s="413">
        <v>0.4312603771686554</v>
      </c>
      <c r="M46" s="413">
        <v>0.53988617658615112</v>
      </c>
      <c r="N46" s="274">
        <f t="shared" si="6"/>
        <v>-1.4541298151016235E-2</v>
      </c>
      <c r="P46" s="149">
        <f t="shared" si="7"/>
        <v>21</v>
      </c>
      <c r="R46" s="95" t="s">
        <v>37</v>
      </c>
      <c r="S46" s="99">
        <v>0.68529915809631348</v>
      </c>
      <c r="T46" s="615">
        <v>-1.4541298151016235E-2</v>
      </c>
      <c r="V46" s="356" t="s">
        <v>152</v>
      </c>
      <c r="W46" s="356">
        <f>M49+10*N49</f>
        <v>0.7881319522857666</v>
      </c>
    </row>
    <row r="47" spans="1:30" x14ac:dyDescent="0.2">
      <c r="A47" s="404" t="s">
        <v>38</v>
      </c>
      <c r="B47" s="413">
        <v>1.064921498298645</v>
      </c>
      <c r="C47" s="413">
        <v>1.0322407484054565</v>
      </c>
      <c r="D47" s="413">
        <v>1.0038771629333496</v>
      </c>
      <c r="E47" s="413">
        <v>1.0420360565185547</v>
      </c>
      <c r="F47" s="413">
        <v>1.0450577735900879</v>
      </c>
      <c r="G47" s="413">
        <v>1.1216745376586914</v>
      </c>
      <c r="H47" s="413">
        <v>1.1316523551940918</v>
      </c>
      <c r="I47" s="413">
        <v>1.0748714208602905</v>
      </c>
      <c r="J47" s="413">
        <v>1.1386450529098511</v>
      </c>
      <c r="K47" s="413">
        <v>1.142829418182373</v>
      </c>
      <c r="L47" s="413">
        <v>1.1385177373886108</v>
      </c>
      <c r="M47" s="413">
        <v>1.1834319829940796</v>
      </c>
      <c r="N47" s="274">
        <f t="shared" si="6"/>
        <v>1.5119123458862304E-2</v>
      </c>
      <c r="P47" s="149">
        <f t="shared" si="7"/>
        <v>12</v>
      </c>
      <c r="R47" s="95" t="s">
        <v>38</v>
      </c>
      <c r="S47" s="99">
        <v>1.0322407484054565</v>
      </c>
      <c r="T47" s="615">
        <v>1.5119123458862304E-2</v>
      </c>
    </row>
    <row r="48" spans="1:30" x14ac:dyDescent="0.2">
      <c r="A48" s="404" t="s">
        <v>88</v>
      </c>
      <c r="B48" s="413">
        <v>4.5407757163047791E-2</v>
      </c>
      <c r="C48" s="413">
        <v>9.0695120394229889E-2</v>
      </c>
      <c r="D48" s="413">
        <v>9.2715516686439514E-2</v>
      </c>
      <c r="E48" s="413">
        <v>8.0230720341205597E-2</v>
      </c>
      <c r="F48" s="413">
        <v>0.1670062243938446</v>
      </c>
      <c r="G48" s="413">
        <v>0.20844896137714386</v>
      </c>
      <c r="H48" s="413">
        <v>0.19531485438346863</v>
      </c>
      <c r="I48" s="413">
        <v>0.42457783222198486</v>
      </c>
      <c r="J48" s="413">
        <v>0.41951113939285278</v>
      </c>
      <c r="K48" s="413">
        <v>0.35974597930908203</v>
      </c>
      <c r="L48" s="413">
        <v>0.40167608857154846</v>
      </c>
      <c r="M48" s="413">
        <v>0.36886805295944214</v>
      </c>
      <c r="N48" s="274">
        <f t="shared" si="6"/>
        <v>2.7817293256521224E-2</v>
      </c>
      <c r="P48" s="149">
        <f t="shared" si="7"/>
        <v>23</v>
      </c>
      <c r="R48" s="95" t="s">
        <v>88</v>
      </c>
      <c r="S48" s="99">
        <v>9.0695120394229889E-2</v>
      </c>
      <c r="T48" s="615">
        <v>2.7817293256521224E-2</v>
      </c>
    </row>
    <row r="49" spans="1:20" x14ac:dyDescent="0.2">
      <c r="A49" s="554" t="s">
        <v>39</v>
      </c>
      <c r="B49" s="163">
        <v>0.53976058959960938</v>
      </c>
      <c r="C49" s="163">
        <v>0.56890630722045898</v>
      </c>
      <c r="D49" s="163">
        <v>0.60422211885452271</v>
      </c>
      <c r="E49" s="163">
        <v>0.49095848202705383</v>
      </c>
      <c r="F49" s="163">
        <v>0.46858420968055725</v>
      </c>
      <c r="G49" s="163">
        <v>0.48553198575973511</v>
      </c>
      <c r="H49" s="163">
        <v>0.49260684847831726</v>
      </c>
      <c r="I49" s="163">
        <v>0.62526905536651611</v>
      </c>
      <c r="J49" s="163">
        <v>0.54297506809234619</v>
      </c>
      <c r="K49" s="163">
        <v>0.50211882591247559</v>
      </c>
      <c r="L49" s="163">
        <v>0.52844488620758057</v>
      </c>
      <c r="M49" s="163">
        <v>0.67851912975311279</v>
      </c>
      <c r="N49" s="274">
        <f t="shared" si="6"/>
        <v>1.096128225326538E-2</v>
      </c>
      <c r="P49" s="149">
        <f t="shared" si="7"/>
        <v>19</v>
      </c>
      <c r="R49" s="95" t="s">
        <v>39</v>
      </c>
      <c r="S49" s="99">
        <v>0.56890630722045898</v>
      </c>
      <c r="T49" s="615">
        <v>1.096128225326538E-2</v>
      </c>
    </row>
    <row r="50" spans="1:20" x14ac:dyDescent="0.2">
      <c r="A50" s="404" t="s">
        <v>40</v>
      </c>
      <c r="B50" s="413">
        <v>1.0754263401031494</v>
      </c>
      <c r="C50" s="413">
        <v>1.0084125995635986</v>
      </c>
      <c r="D50" s="413">
        <v>1.0528151988983154</v>
      </c>
      <c r="E50" s="413">
        <v>1.0149480104446411</v>
      </c>
      <c r="F50" s="413">
        <v>1.0007044076919556</v>
      </c>
      <c r="G50" s="413">
        <v>1.0014406442642212</v>
      </c>
      <c r="H50" s="413">
        <v>0.97445482015609741</v>
      </c>
      <c r="I50" s="413">
        <v>1.0827285051345825</v>
      </c>
      <c r="J50" s="413">
        <v>1.0269739627838135</v>
      </c>
      <c r="K50" s="413">
        <v>1.0586053133010864</v>
      </c>
      <c r="L50" s="413">
        <v>1.1186105012893677</v>
      </c>
      <c r="M50" s="413">
        <v>1.06648850440979</v>
      </c>
      <c r="N50" s="274">
        <f t="shared" si="6"/>
        <v>5.8075904846191405E-3</v>
      </c>
      <c r="P50" s="149">
        <f t="shared" si="7"/>
        <v>13</v>
      </c>
      <c r="R50" s="95" t="s">
        <v>40</v>
      </c>
      <c r="S50" s="99">
        <v>1.0084125995635986</v>
      </c>
      <c r="T50" s="615">
        <v>5.8075904846191405E-3</v>
      </c>
    </row>
    <row r="51" spans="1:20" x14ac:dyDescent="0.2">
      <c r="A51" s="404" t="s">
        <v>42</v>
      </c>
      <c r="B51" s="413">
        <v>1.9659652709960938</v>
      </c>
      <c r="C51" s="413">
        <v>1.9377684593200684</v>
      </c>
      <c r="D51" s="413">
        <v>1.9278686046600342</v>
      </c>
      <c r="E51" s="413">
        <v>1.935624361038208</v>
      </c>
      <c r="F51" s="413">
        <v>1.9594621658325195</v>
      </c>
      <c r="G51" s="413">
        <v>1.9796522855758667</v>
      </c>
      <c r="H51" s="413">
        <v>2.02620530128479</v>
      </c>
      <c r="I51" s="413">
        <v>1.9934509992599487</v>
      </c>
      <c r="J51" s="413">
        <v>1.861854076385498</v>
      </c>
      <c r="K51" s="413">
        <v>1.8261899948120117</v>
      </c>
      <c r="L51" s="413">
        <v>1.8325389623641968</v>
      </c>
      <c r="M51" s="413">
        <v>1.8063881397247314</v>
      </c>
      <c r="N51" s="274">
        <f t="shared" si="6"/>
        <v>-1.3138031959533692E-2</v>
      </c>
      <c r="P51" s="149">
        <f t="shared" si="7"/>
        <v>4</v>
      </c>
      <c r="R51" s="95" t="s">
        <v>42</v>
      </c>
      <c r="S51" s="99">
        <v>1.9377684593200684</v>
      </c>
      <c r="T51" s="615">
        <v>-1.3138031959533692E-2</v>
      </c>
    </row>
    <row r="52" spans="1:20" x14ac:dyDescent="0.2">
      <c r="A52" s="611" t="s">
        <v>433</v>
      </c>
      <c r="B52" s="616">
        <f>AVERAGE(B25:B51)</f>
        <v>1.1242555433677301</v>
      </c>
      <c r="C52" s="616">
        <f t="shared" ref="C52:N52" si="8">AVERAGE(C25:C51)</f>
        <v>1.1269344185237531</v>
      </c>
      <c r="D52" s="616">
        <f t="shared" si="8"/>
        <v>1.1187227754681199</v>
      </c>
      <c r="E52" s="616">
        <f t="shared" si="8"/>
        <v>1.1074632367602102</v>
      </c>
      <c r="F52" s="616">
        <f t="shared" si="8"/>
        <v>1.108638283831102</v>
      </c>
      <c r="G52" s="616">
        <f t="shared" si="8"/>
        <v>1.1631840390187722</v>
      </c>
      <c r="H52" s="616">
        <f t="shared" si="8"/>
        <v>1.1213465134302776</v>
      </c>
      <c r="I52" s="616">
        <f t="shared" si="8"/>
        <v>1.0878607851487618</v>
      </c>
      <c r="J52" s="616">
        <f t="shared" si="8"/>
        <v>1.0836719895402591</v>
      </c>
      <c r="K52" s="616">
        <f t="shared" si="8"/>
        <v>1.0703246027783111</v>
      </c>
      <c r="L52" s="616">
        <f t="shared" si="8"/>
        <v>1.0799975192381277</v>
      </c>
      <c r="M52" s="605">
        <f t="shared" si="8"/>
        <v>1.0656400295319381</v>
      </c>
      <c r="N52" s="606">
        <f t="shared" si="8"/>
        <v>-6.1294388991815088E-3</v>
      </c>
      <c r="O52" s="274"/>
      <c r="T52" s="274"/>
    </row>
    <row r="53" spans="1:20" x14ac:dyDescent="0.2">
      <c r="A53" s="327" t="s">
        <v>435</v>
      </c>
      <c r="B53" s="453">
        <f>STDEV(B25:B51)</f>
        <v>0.60827070479942846</v>
      </c>
      <c r="C53" s="453">
        <f t="shared" ref="C53:N53" si="9">STDEV(C25:C51)</f>
        <v>0.6047362214045453</v>
      </c>
      <c r="D53" s="453">
        <f t="shared" si="9"/>
        <v>0.59941416622317112</v>
      </c>
      <c r="E53" s="453">
        <f t="shared" si="9"/>
        <v>0.6132946279073247</v>
      </c>
      <c r="F53" s="453">
        <f t="shared" si="9"/>
        <v>0.60661964245638411</v>
      </c>
      <c r="G53" s="453">
        <f t="shared" si="9"/>
        <v>0.65056360802777324</v>
      </c>
      <c r="H53" s="453">
        <f t="shared" si="9"/>
        <v>0.66142509826201679</v>
      </c>
      <c r="I53" s="453">
        <f t="shared" si="9"/>
        <v>0.60485627037490697</v>
      </c>
      <c r="J53" s="453">
        <f t="shared" si="9"/>
        <v>0.59713593160092659</v>
      </c>
      <c r="K53" s="453">
        <f t="shared" si="9"/>
        <v>0.6060279333232107</v>
      </c>
      <c r="L53" s="453">
        <f t="shared" si="9"/>
        <v>0.59270435475231298</v>
      </c>
      <c r="M53" s="453">
        <f t="shared" si="9"/>
        <v>0.59339398624261852</v>
      </c>
      <c r="N53" s="606">
        <f t="shared" si="9"/>
        <v>2.1923722171664967E-2</v>
      </c>
      <c r="O53" s="274"/>
      <c r="T53" s="614"/>
    </row>
    <row r="54" spans="1:20" x14ac:dyDescent="0.2">
      <c r="A54" s="327" t="s">
        <v>436</v>
      </c>
      <c r="B54" s="453">
        <f>B52-3*B53</f>
        <v>-0.70055657103055524</v>
      </c>
      <c r="C54" s="453">
        <f t="shared" ref="C54:N54" si="10">C52-3*C53</f>
        <v>-0.68727424568988282</v>
      </c>
      <c r="D54" s="453">
        <f t="shared" si="10"/>
        <v>-0.67951972320139342</v>
      </c>
      <c r="E54" s="453">
        <f t="shared" si="10"/>
        <v>-0.73242064696176401</v>
      </c>
      <c r="F54" s="453">
        <f t="shared" si="10"/>
        <v>-0.71122064353805037</v>
      </c>
      <c r="G54" s="453">
        <f t="shared" si="10"/>
        <v>-0.78850678506454752</v>
      </c>
      <c r="H54" s="453">
        <f t="shared" si="10"/>
        <v>-0.86292878135577289</v>
      </c>
      <c r="I54" s="453">
        <f t="shared" si="10"/>
        <v>-0.72670802597595907</v>
      </c>
      <c r="J54" s="453">
        <f t="shared" si="10"/>
        <v>-0.70773580526252067</v>
      </c>
      <c r="K54" s="453">
        <f t="shared" si="10"/>
        <v>-0.74775919719132089</v>
      </c>
      <c r="L54" s="453">
        <f t="shared" si="10"/>
        <v>-0.69811554501881123</v>
      </c>
      <c r="M54" s="453">
        <f t="shared" si="10"/>
        <v>-0.71454192919591741</v>
      </c>
      <c r="N54" s="606">
        <f t="shared" si="10"/>
        <v>-7.1900605414176408E-2</v>
      </c>
      <c r="O54" s="274"/>
      <c r="T54" s="614"/>
    </row>
    <row r="55" spans="1:20" x14ac:dyDescent="0.2">
      <c r="A55" s="327" t="s">
        <v>437</v>
      </c>
      <c r="B55" s="453">
        <f>B52+3*B53</f>
        <v>2.9490676577660153</v>
      </c>
      <c r="C55" s="453">
        <f t="shared" ref="C55:N55" si="11">C52+3*C53</f>
        <v>2.9411430827373888</v>
      </c>
      <c r="D55" s="453">
        <f t="shared" si="11"/>
        <v>2.9169652741376333</v>
      </c>
      <c r="E55" s="453">
        <f t="shared" si="11"/>
        <v>2.9473471204821844</v>
      </c>
      <c r="F55" s="453">
        <f t="shared" si="11"/>
        <v>2.9284972112002543</v>
      </c>
      <c r="G55" s="453">
        <f t="shared" si="11"/>
        <v>3.1148748631020919</v>
      </c>
      <c r="H55" s="453">
        <f t="shared" si="11"/>
        <v>3.1056218082163278</v>
      </c>
      <c r="I55" s="453">
        <f t="shared" si="11"/>
        <v>2.9024295962734827</v>
      </c>
      <c r="J55" s="453">
        <f t="shared" si="11"/>
        <v>2.8750797843430389</v>
      </c>
      <c r="K55" s="453">
        <f t="shared" si="11"/>
        <v>2.8884084027479431</v>
      </c>
      <c r="L55" s="453">
        <f t="shared" si="11"/>
        <v>2.8581105834950664</v>
      </c>
      <c r="M55" s="453">
        <f t="shared" si="11"/>
        <v>2.8458219882597939</v>
      </c>
      <c r="N55" s="606">
        <f t="shared" si="11"/>
        <v>5.9641727615813392E-2</v>
      </c>
      <c r="O55" s="274"/>
      <c r="Q55" s="149" t="s">
        <v>522</v>
      </c>
      <c r="T55" s="614"/>
    </row>
    <row r="56" spans="1:20" x14ac:dyDescent="0.2">
      <c r="A56" s="594" t="s">
        <v>451</v>
      </c>
      <c r="B56" s="453">
        <f>MIN(B25:B50)</f>
        <v>-3.8340408354997635E-2</v>
      </c>
      <c r="C56" s="453">
        <f t="shared" ref="C56:M56" si="12">MIN(C25:C50)</f>
        <v>-8.8870234787464142E-2</v>
      </c>
      <c r="D56" s="453">
        <f t="shared" si="12"/>
        <v>-0.12831489741802216</v>
      </c>
      <c r="E56" s="453">
        <f t="shared" si="12"/>
        <v>-0.10379459708929062</v>
      </c>
      <c r="F56" s="453">
        <f t="shared" si="12"/>
        <v>-0.13022767007350922</v>
      </c>
      <c r="G56" s="453">
        <f t="shared" si="12"/>
        <v>-7.6363220810890198E-2</v>
      </c>
      <c r="H56" s="453">
        <f t="shared" si="12"/>
        <v>-0.12564033269882202</v>
      </c>
      <c r="I56" s="453">
        <f t="shared" si="12"/>
        <v>-0.10516756772994995</v>
      </c>
      <c r="J56" s="453">
        <f t="shared" si="12"/>
        <v>-8.8320314884185791E-2</v>
      </c>
      <c r="K56" s="453">
        <f t="shared" si="12"/>
        <v>-6.9814197719097137E-2</v>
      </c>
      <c r="L56" s="453">
        <f t="shared" si="12"/>
        <v>-6.3267908990383148E-3</v>
      </c>
      <c r="M56" s="453">
        <f t="shared" si="12"/>
        <v>-8.7077930569648743E-2</v>
      </c>
      <c r="N56" s="606"/>
      <c r="O56" s="274"/>
      <c r="T56" s="614"/>
    </row>
    <row r="58" spans="1:20" x14ac:dyDescent="0.2">
      <c r="A58" s="404"/>
      <c r="B58" s="404" t="s">
        <v>379</v>
      </c>
      <c r="C58" s="404"/>
      <c r="D58" s="404"/>
      <c r="E58" s="404"/>
      <c r="F58" s="404"/>
      <c r="G58" s="404"/>
      <c r="H58" s="404"/>
      <c r="I58" s="404"/>
      <c r="J58" s="404"/>
      <c r="K58" s="404"/>
      <c r="L58" s="404"/>
      <c r="M58" s="404"/>
      <c r="Q58" s="149" t="s">
        <v>878</v>
      </c>
    </row>
    <row r="59" spans="1:20" x14ac:dyDescent="0.2">
      <c r="A59" s="404"/>
      <c r="B59" s="612">
        <v>2009</v>
      </c>
      <c r="C59" s="612">
        <v>2010</v>
      </c>
      <c r="D59" s="612">
        <v>2011</v>
      </c>
      <c r="E59" s="612">
        <v>2012</v>
      </c>
      <c r="F59" s="612">
        <v>2013</v>
      </c>
      <c r="G59" s="612">
        <v>2014</v>
      </c>
      <c r="H59" s="612">
        <v>2015</v>
      </c>
      <c r="I59" s="612">
        <v>2016</v>
      </c>
      <c r="J59" s="612">
        <v>2017</v>
      </c>
      <c r="K59" s="612">
        <v>2018</v>
      </c>
      <c r="L59" s="612">
        <v>2019</v>
      </c>
      <c r="M59" s="612">
        <v>2020</v>
      </c>
    </row>
    <row r="60" spans="1:20" x14ac:dyDescent="0.2">
      <c r="A60" s="404" t="s">
        <v>6</v>
      </c>
      <c r="B60" s="404">
        <v>8</v>
      </c>
      <c r="C60" s="404">
        <v>8</v>
      </c>
      <c r="D60" s="404">
        <v>6</v>
      </c>
      <c r="E60" s="404">
        <v>6</v>
      </c>
      <c r="F60" s="404">
        <v>6</v>
      </c>
      <c r="G60" s="404">
        <v>8</v>
      </c>
      <c r="H60" s="404">
        <v>9</v>
      </c>
      <c r="I60" s="404">
        <v>10</v>
      </c>
      <c r="J60" s="404">
        <v>7</v>
      </c>
      <c r="K60" s="404">
        <v>4</v>
      </c>
      <c r="L60" s="404">
        <v>4</v>
      </c>
      <c r="M60" s="404">
        <v>7</v>
      </c>
    </row>
    <row r="61" spans="1:20" x14ac:dyDescent="0.2">
      <c r="A61" s="404" t="s">
        <v>8</v>
      </c>
      <c r="B61" s="404">
        <v>22</v>
      </c>
      <c r="C61" s="404">
        <v>22</v>
      </c>
      <c r="D61" s="404">
        <v>22</v>
      </c>
      <c r="E61" s="404">
        <v>22</v>
      </c>
      <c r="F61" s="404">
        <v>22</v>
      </c>
      <c r="G61" s="404">
        <v>24</v>
      </c>
      <c r="H61" s="404">
        <v>24</v>
      </c>
      <c r="I61" s="404">
        <v>23</v>
      </c>
      <c r="J61" s="404">
        <v>27</v>
      </c>
      <c r="K61" s="404">
        <v>25</v>
      </c>
      <c r="L61" s="404">
        <v>25</v>
      </c>
      <c r="M61" s="404">
        <v>24</v>
      </c>
    </row>
    <row r="62" spans="1:20" x14ac:dyDescent="0.2">
      <c r="A62" s="404" t="s">
        <v>82</v>
      </c>
      <c r="B62" s="404">
        <v>100</v>
      </c>
      <c r="C62" s="404">
        <v>102</v>
      </c>
      <c r="D62" s="404">
        <v>100</v>
      </c>
      <c r="E62" s="404">
        <v>100</v>
      </c>
      <c r="F62" s="404">
        <v>101</v>
      </c>
      <c r="G62" s="404">
        <v>96</v>
      </c>
      <c r="H62" s="404">
        <v>100</v>
      </c>
      <c r="I62" s="404">
        <v>102</v>
      </c>
      <c r="J62" s="404">
        <v>102</v>
      </c>
      <c r="K62" s="404">
        <v>100</v>
      </c>
      <c r="L62" s="404">
        <v>96</v>
      </c>
      <c r="M62" s="404">
        <v>102</v>
      </c>
    </row>
    <row r="63" spans="1:20" x14ac:dyDescent="0.2">
      <c r="A63" s="404" t="s">
        <v>86</v>
      </c>
      <c r="B63" s="404">
        <v>28</v>
      </c>
      <c r="C63" s="404">
        <v>37</v>
      </c>
      <c r="D63" s="404">
        <v>35</v>
      </c>
      <c r="E63" s="404">
        <v>35</v>
      </c>
      <c r="F63" s="404">
        <v>38</v>
      </c>
      <c r="G63" s="404">
        <v>37</v>
      </c>
      <c r="H63" s="404">
        <v>39</v>
      </c>
      <c r="I63" s="404">
        <v>52</v>
      </c>
      <c r="J63" s="404">
        <v>43</v>
      </c>
      <c r="K63" s="404">
        <v>51</v>
      </c>
      <c r="L63" s="404">
        <v>50</v>
      </c>
      <c r="M63" s="404">
        <v>62</v>
      </c>
    </row>
    <row r="64" spans="1:20" x14ac:dyDescent="0.2">
      <c r="A64" s="404" t="s">
        <v>15</v>
      </c>
      <c r="B64" s="404">
        <v>43</v>
      </c>
      <c r="C64" s="404">
        <v>41</v>
      </c>
      <c r="D64" s="404">
        <v>40</v>
      </c>
      <c r="E64" s="404">
        <v>40</v>
      </c>
      <c r="F64" s="404">
        <v>40</v>
      </c>
      <c r="G64" s="404">
        <v>33</v>
      </c>
      <c r="H64" s="404">
        <v>34</v>
      </c>
      <c r="I64" s="404">
        <v>39</v>
      </c>
      <c r="J64" s="404">
        <v>36</v>
      </c>
      <c r="K64" s="404">
        <v>38</v>
      </c>
      <c r="L64" s="404">
        <v>38</v>
      </c>
      <c r="M64" s="404">
        <v>36</v>
      </c>
    </row>
    <row r="65" spans="1:13" x14ac:dyDescent="0.2">
      <c r="A65" s="404" t="s">
        <v>21</v>
      </c>
      <c r="B65" s="404">
        <v>16</v>
      </c>
      <c r="C65" s="404">
        <v>18</v>
      </c>
      <c r="D65" s="404">
        <v>18</v>
      </c>
      <c r="E65" s="404">
        <v>18</v>
      </c>
      <c r="F65" s="404">
        <v>18</v>
      </c>
      <c r="G65" s="404">
        <v>14</v>
      </c>
      <c r="H65" s="404">
        <v>15</v>
      </c>
      <c r="I65" s="404">
        <v>18</v>
      </c>
      <c r="J65" s="404">
        <v>19</v>
      </c>
      <c r="K65" s="404">
        <v>19</v>
      </c>
      <c r="L65" s="404">
        <v>17</v>
      </c>
      <c r="M65" s="404">
        <v>19</v>
      </c>
    </row>
    <row r="66" spans="1:13" x14ac:dyDescent="0.2">
      <c r="A66" s="404" t="s">
        <v>16</v>
      </c>
      <c r="B66" s="404">
        <v>3</v>
      </c>
      <c r="C66" s="404">
        <v>2</v>
      </c>
      <c r="D66" s="404">
        <v>5</v>
      </c>
      <c r="E66" s="404">
        <v>5</v>
      </c>
      <c r="F66" s="404">
        <v>4</v>
      </c>
      <c r="G66" s="404">
        <v>2</v>
      </c>
      <c r="H66" s="404">
        <v>2</v>
      </c>
      <c r="I66" s="404">
        <v>6</v>
      </c>
      <c r="J66" s="404">
        <v>6</v>
      </c>
      <c r="K66" s="404">
        <v>8</v>
      </c>
      <c r="L66" s="404">
        <v>7</v>
      </c>
      <c r="M66" s="404">
        <v>5</v>
      </c>
    </row>
    <row r="67" spans="1:13" x14ac:dyDescent="0.2">
      <c r="A67" s="404" t="s">
        <v>41</v>
      </c>
      <c r="B67" s="404">
        <v>31</v>
      </c>
      <c r="C67" s="404">
        <v>32</v>
      </c>
      <c r="D67" s="404">
        <v>37</v>
      </c>
      <c r="E67" s="404">
        <v>37</v>
      </c>
      <c r="F67" s="404">
        <v>39</v>
      </c>
      <c r="G67" s="404">
        <v>42</v>
      </c>
      <c r="H67" s="404">
        <v>44</v>
      </c>
      <c r="I67" s="404">
        <v>41</v>
      </c>
      <c r="J67" s="404">
        <v>38</v>
      </c>
      <c r="K67" s="404">
        <v>40</v>
      </c>
      <c r="L67" s="404">
        <v>40</v>
      </c>
      <c r="M67" s="404">
        <v>46</v>
      </c>
    </row>
    <row r="68" spans="1:13" x14ac:dyDescent="0.2">
      <c r="A68" s="404" t="s">
        <v>17</v>
      </c>
      <c r="B68" s="404">
        <v>32</v>
      </c>
      <c r="C68" s="404">
        <v>31</v>
      </c>
      <c r="D68" s="404">
        <v>31</v>
      </c>
      <c r="E68" s="404">
        <v>31</v>
      </c>
      <c r="F68" s="404">
        <v>30</v>
      </c>
      <c r="G68" s="404">
        <v>29</v>
      </c>
      <c r="H68" s="404">
        <v>29</v>
      </c>
      <c r="I68" s="404">
        <v>29</v>
      </c>
      <c r="J68" s="404">
        <v>29</v>
      </c>
      <c r="K68" s="404">
        <v>29</v>
      </c>
      <c r="L68" s="404">
        <v>28</v>
      </c>
      <c r="M68" s="404">
        <v>23</v>
      </c>
    </row>
    <row r="69" spans="1:13" x14ac:dyDescent="0.2">
      <c r="A69" s="404" t="s">
        <v>18</v>
      </c>
      <c r="B69" s="404">
        <v>1</v>
      </c>
      <c r="C69" s="404">
        <v>1</v>
      </c>
      <c r="D69" s="404">
        <v>2</v>
      </c>
      <c r="E69" s="404">
        <v>2</v>
      </c>
      <c r="F69" s="404">
        <v>2</v>
      </c>
      <c r="G69" s="404">
        <v>1</v>
      </c>
      <c r="H69" s="404">
        <v>1</v>
      </c>
      <c r="I69" s="404">
        <v>1</v>
      </c>
      <c r="J69" s="404">
        <v>1</v>
      </c>
      <c r="K69" s="404">
        <v>1</v>
      </c>
      <c r="L69" s="404">
        <v>1</v>
      </c>
      <c r="M69" s="404">
        <v>1</v>
      </c>
    </row>
    <row r="70" spans="1:13" x14ac:dyDescent="0.2">
      <c r="A70" s="404" t="s">
        <v>19</v>
      </c>
      <c r="B70" s="404">
        <v>21</v>
      </c>
      <c r="C70" s="404">
        <v>23</v>
      </c>
      <c r="D70" s="404">
        <v>23</v>
      </c>
      <c r="E70" s="404">
        <v>23</v>
      </c>
      <c r="F70" s="404">
        <v>24</v>
      </c>
      <c r="G70" s="404">
        <v>25</v>
      </c>
      <c r="H70" s="404">
        <v>25</v>
      </c>
      <c r="I70" s="404">
        <v>25</v>
      </c>
      <c r="J70" s="404">
        <v>23</v>
      </c>
      <c r="K70" s="404">
        <v>24</v>
      </c>
      <c r="L70" s="404">
        <v>23</v>
      </c>
      <c r="M70" s="404">
        <v>26</v>
      </c>
    </row>
    <row r="71" spans="1:13" x14ac:dyDescent="0.2">
      <c r="A71" s="404" t="s">
        <v>22</v>
      </c>
      <c r="B71" s="404">
        <v>68</v>
      </c>
      <c r="C71" s="404">
        <v>70</v>
      </c>
      <c r="D71" s="404">
        <v>76</v>
      </c>
      <c r="E71" s="404">
        <v>76</v>
      </c>
      <c r="F71" s="404">
        <v>73</v>
      </c>
      <c r="G71" s="404">
        <v>70</v>
      </c>
      <c r="H71" s="404">
        <v>75</v>
      </c>
      <c r="I71" s="404">
        <v>87</v>
      </c>
      <c r="J71" s="404">
        <v>91</v>
      </c>
      <c r="K71" s="404">
        <v>87</v>
      </c>
      <c r="L71" s="404">
        <v>83</v>
      </c>
      <c r="M71" s="404">
        <v>78</v>
      </c>
    </row>
    <row r="72" spans="1:13" x14ac:dyDescent="0.2">
      <c r="A72" s="404" t="s">
        <v>85</v>
      </c>
      <c r="B72" s="404">
        <v>79</v>
      </c>
      <c r="C72" s="404">
        <v>81</v>
      </c>
      <c r="D72" s="404">
        <v>82</v>
      </c>
      <c r="E72" s="404">
        <v>82</v>
      </c>
      <c r="F72" s="404">
        <v>82</v>
      </c>
      <c r="G72" s="404">
        <v>72</v>
      </c>
      <c r="H72" s="404">
        <v>81</v>
      </c>
      <c r="I72" s="404">
        <v>75</v>
      </c>
      <c r="J72" s="404">
        <v>77</v>
      </c>
      <c r="K72" s="404">
        <v>76</v>
      </c>
      <c r="L72" s="404">
        <v>75</v>
      </c>
      <c r="M72" s="404">
        <v>80</v>
      </c>
    </row>
    <row r="73" spans="1:13" x14ac:dyDescent="0.2">
      <c r="A73" s="404" t="s">
        <v>23</v>
      </c>
      <c r="B73" s="404">
        <v>56</v>
      </c>
      <c r="C73" s="404">
        <v>56</v>
      </c>
      <c r="D73" s="404">
        <v>66</v>
      </c>
      <c r="E73" s="404">
        <v>66</v>
      </c>
      <c r="F73" s="404">
        <v>67</v>
      </c>
      <c r="G73" s="404">
        <v>61</v>
      </c>
      <c r="H73" s="404">
        <v>71</v>
      </c>
      <c r="I73" s="404">
        <v>70</v>
      </c>
      <c r="J73" s="404">
        <v>60</v>
      </c>
      <c r="K73" s="404">
        <v>59</v>
      </c>
      <c r="L73" s="404">
        <v>64</v>
      </c>
      <c r="M73" s="404">
        <v>68</v>
      </c>
    </row>
    <row r="74" spans="1:13" x14ac:dyDescent="0.2">
      <c r="A74" s="404" t="s">
        <v>25</v>
      </c>
      <c r="B74" s="404">
        <v>11</v>
      </c>
      <c r="C74" s="404">
        <v>9</v>
      </c>
      <c r="D74" s="404">
        <v>13</v>
      </c>
      <c r="E74" s="404">
        <v>13</v>
      </c>
      <c r="F74" s="404">
        <v>12</v>
      </c>
      <c r="G74" s="404">
        <v>16</v>
      </c>
      <c r="H74" s="404">
        <v>16</v>
      </c>
      <c r="I74" s="404">
        <v>22</v>
      </c>
      <c r="J74" s="404">
        <v>24</v>
      </c>
      <c r="K74" s="404">
        <v>23</v>
      </c>
      <c r="L74" s="404">
        <v>24</v>
      </c>
      <c r="M74" s="404">
        <v>21</v>
      </c>
    </row>
    <row r="75" spans="1:13" x14ac:dyDescent="0.2">
      <c r="A75" s="404" t="s">
        <v>27</v>
      </c>
      <c r="B75" s="404">
        <v>75</v>
      </c>
      <c r="C75" s="404">
        <v>73</v>
      </c>
      <c r="D75" s="404">
        <v>75</v>
      </c>
      <c r="E75" s="404">
        <v>75</v>
      </c>
      <c r="F75" s="404">
        <v>75</v>
      </c>
      <c r="G75" s="404">
        <v>67</v>
      </c>
      <c r="H75" s="404">
        <v>74</v>
      </c>
      <c r="I75" s="404">
        <v>74</v>
      </c>
      <c r="J75" s="404">
        <v>78</v>
      </c>
      <c r="K75" s="404">
        <v>81</v>
      </c>
      <c r="L75" s="404">
        <v>81</v>
      </c>
      <c r="M75" s="404">
        <v>83</v>
      </c>
    </row>
    <row r="76" spans="1:13" x14ac:dyDescent="0.2">
      <c r="A76" s="404" t="s">
        <v>31</v>
      </c>
      <c r="B76" s="404">
        <v>54</v>
      </c>
      <c r="C76" s="404">
        <v>54</v>
      </c>
      <c r="D76" s="404">
        <v>50</v>
      </c>
      <c r="E76" s="404">
        <v>50</v>
      </c>
      <c r="F76" s="404">
        <v>53</v>
      </c>
      <c r="G76" s="404">
        <v>44</v>
      </c>
      <c r="H76" s="404">
        <v>40</v>
      </c>
      <c r="I76" s="404">
        <v>38</v>
      </c>
      <c r="J76" s="404">
        <v>41</v>
      </c>
      <c r="K76" s="404">
        <v>43</v>
      </c>
      <c r="L76" s="404">
        <v>41</v>
      </c>
      <c r="M76" s="404">
        <v>39</v>
      </c>
    </row>
    <row r="77" spans="1:13" x14ac:dyDescent="0.2">
      <c r="A77" s="404" t="s">
        <v>32</v>
      </c>
      <c r="B77" s="404">
        <v>6</v>
      </c>
      <c r="C77" s="404">
        <v>6</v>
      </c>
      <c r="D77" s="404">
        <v>9</v>
      </c>
      <c r="E77" s="404">
        <v>9</v>
      </c>
      <c r="F77" s="404">
        <v>8</v>
      </c>
      <c r="G77" s="404">
        <v>10</v>
      </c>
      <c r="H77" s="404">
        <v>8</v>
      </c>
      <c r="I77" s="404">
        <v>11</v>
      </c>
      <c r="J77" s="404">
        <v>11</v>
      </c>
      <c r="K77" s="404">
        <v>9</v>
      </c>
      <c r="L77" s="404">
        <v>9</v>
      </c>
      <c r="M77" s="404">
        <v>10</v>
      </c>
    </row>
    <row r="78" spans="1:13" x14ac:dyDescent="0.2">
      <c r="A78" s="404" t="s">
        <v>30</v>
      </c>
      <c r="B78" s="404">
        <v>53</v>
      </c>
      <c r="C78" s="404">
        <v>58</v>
      </c>
      <c r="D78" s="404">
        <v>56</v>
      </c>
      <c r="E78" s="404">
        <v>56</v>
      </c>
      <c r="F78" s="404">
        <v>55</v>
      </c>
      <c r="G78" s="404">
        <v>46</v>
      </c>
      <c r="H78" s="404">
        <v>49</v>
      </c>
      <c r="I78" s="404">
        <v>42</v>
      </c>
      <c r="J78" s="404">
        <v>42</v>
      </c>
      <c r="K78" s="404">
        <v>44</v>
      </c>
      <c r="L78" s="404">
        <v>42</v>
      </c>
      <c r="M78" s="404">
        <v>40</v>
      </c>
    </row>
    <row r="79" spans="1:13" x14ac:dyDescent="0.2">
      <c r="A79" s="404" t="s">
        <v>87</v>
      </c>
      <c r="B79" s="404">
        <v>24</v>
      </c>
      <c r="C79" s="404">
        <v>29</v>
      </c>
      <c r="D79" s="404">
        <v>28</v>
      </c>
      <c r="E79" s="404">
        <v>28</v>
      </c>
      <c r="F79" s="404">
        <v>28</v>
      </c>
      <c r="G79" s="404">
        <v>30</v>
      </c>
      <c r="H79" s="404">
        <v>35</v>
      </c>
      <c r="I79" s="404">
        <v>40</v>
      </c>
      <c r="J79" s="404">
        <v>33</v>
      </c>
      <c r="K79" s="404">
        <v>39</v>
      </c>
      <c r="L79" s="404">
        <v>43</v>
      </c>
      <c r="M79" s="404">
        <v>45</v>
      </c>
    </row>
    <row r="80" spans="1:13" x14ac:dyDescent="0.2">
      <c r="A80" s="404" t="s">
        <v>34</v>
      </c>
      <c r="B80" s="404">
        <v>7</v>
      </c>
      <c r="C80" s="404">
        <v>7</v>
      </c>
      <c r="D80" s="404">
        <v>7</v>
      </c>
      <c r="E80" s="404">
        <v>7</v>
      </c>
      <c r="F80" s="404">
        <v>7</v>
      </c>
      <c r="G80" s="404">
        <v>7</v>
      </c>
      <c r="H80" s="404">
        <v>7</v>
      </c>
      <c r="I80" s="404">
        <v>7</v>
      </c>
      <c r="J80" s="404">
        <v>10</v>
      </c>
      <c r="K80" s="404">
        <v>10</v>
      </c>
      <c r="L80" s="404">
        <v>10</v>
      </c>
      <c r="M80" s="404">
        <v>12</v>
      </c>
    </row>
    <row r="81" spans="1:14" x14ac:dyDescent="0.2">
      <c r="A81" s="404" t="s">
        <v>37</v>
      </c>
      <c r="B81" s="404">
        <v>64</v>
      </c>
      <c r="C81" s="404">
        <v>55</v>
      </c>
      <c r="D81" s="404">
        <v>57</v>
      </c>
      <c r="E81" s="404">
        <v>57</v>
      </c>
      <c r="F81" s="404">
        <v>54</v>
      </c>
      <c r="G81" s="404">
        <v>48</v>
      </c>
      <c r="H81" s="404">
        <v>50</v>
      </c>
      <c r="I81" s="404">
        <v>57</v>
      </c>
      <c r="J81" s="404">
        <v>71</v>
      </c>
      <c r="K81" s="404">
        <v>70</v>
      </c>
      <c r="L81" s="404">
        <v>72</v>
      </c>
      <c r="M81" s="404">
        <v>65</v>
      </c>
    </row>
    <row r="82" spans="1:14" x14ac:dyDescent="0.2">
      <c r="A82" s="404" t="s">
        <v>38</v>
      </c>
      <c r="B82" s="404">
        <v>37</v>
      </c>
      <c r="C82" s="404">
        <v>43</v>
      </c>
      <c r="D82" s="404">
        <v>38</v>
      </c>
      <c r="E82" s="404">
        <v>38</v>
      </c>
      <c r="F82" s="404">
        <v>37</v>
      </c>
      <c r="G82" s="404">
        <v>34</v>
      </c>
      <c r="H82" s="404">
        <v>36</v>
      </c>
      <c r="I82" s="404">
        <v>36</v>
      </c>
      <c r="J82" s="404">
        <v>35</v>
      </c>
      <c r="K82" s="404">
        <v>32</v>
      </c>
      <c r="L82" s="404">
        <v>33</v>
      </c>
      <c r="M82" s="404">
        <v>32</v>
      </c>
    </row>
    <row r="83" spans="1:14" x14ac:dyDescent="0.2">
      <c r="A83" s="404" t="s">
        <v>88</v>
      </c>
      <c r="B83" s="404">
        <v>87</v>
      </c>
      <c r="C83" s="404">
        <v>88</v>
      </c>
      <c r="D83" s="404">
        <v>88</v>
      </c>
      <c r="E83" s="404">
        <v>88</v>
      </c>
      <c r="F83" s="404">
        <v>85</v>
      </c>
      <c r="G83" s="404">
        <v>74</v>
      </c>
      <c r="H83" s="404">
        <v>79</v>
      </c>
      <c r="I83" s="404">
        <v>71</v>
      </c>
      <c r="J83" s="404">
        <v>73</v>
      </c>
      <c r="K83" s="404">
        <v>75</v>
      </c>
      <c r="L83" s="404">
        <v>74</v>
      </c>
      <c r="M83" s="404">
        <v>75</v>
      </c>
    </row>
    <row r="84" spans="1:14" x14ac:dyDescent="0.2">
      <c r="A84" s="554" t="s">
        <v>39</v>
      </c>
      <c r="B84" s="554">
        <v>69</v>
      </c>
      <c r="C84" s="554">
        <v>67</v>
      </c>
      <c r="D84" s="554">
        <v>72</v>
      </c>
      <c r="E84" s="554">
        <v>72</v>
      </c>
      <c r="F84" s="554">
        <v>74</v>
      </c>
      <c r="G84" s="554">
        <v>64</v>
      </c>
      <c r="H84" s="554">
        <v>66</v>
      </c>
      <c r="I84" s="554">
        <v>56</v>
      </c>
      <c r="J84" s="554">
        <v>61</v>
      </c>
      <c r="K84" s="554">
        <v>63</v>
      </c>
      <c r="L84" s="554">
        <v>63</v>
      </c>
      <c r="M84" s="554">
        <v>56</v>
      </c>
    </row>
    <row r="85" spans="1:14" x14ac:dyDescent="0.2">
      <c r="A85" s="404" t="s">
        <v>40</v>
      </c>
      <c r="B85" s="404">
        <v>39</v>
      </c>
      <c r="C85" s="404">
        <v>38</v>
      </c>
      <c r="D85" s="404">
        <v>41</v>
      </c>
      <c r="E85" s="404">
        <v>41</v>
      </c>
      <c r="F85" s="404">
        <v>41</v>
      </c>
      <c r="G85" s="404">
        <v>40</v>
      </c>
      <c r="H85" s="404">
        <v>41</v>
      </c>
      <c r="I85" s="404">
        <v>35</v>
      </c>
      <c r="J85" s="404">
        <v>39</v>
      </c>
      <c r="K85" s="404">
        <v>37</v>
      </c>
      <c r="L85" s="404">
        <v>34</v>
      </c>
      <c r="M85" s="404">
        <v>35</v>
      </c>
    </row>
    <row r="86" spans="1:14" x14ac:dyDescent="0.2">
      <c r="A86" s="404" t="s">
        <v>42</v>
      </c>
      <c r="B86" s="404">
        <v>2</v>
      </c>
      <c r="C86" s="404">
        <v>3</v>
      </c>
      <c r="D86" s="404">
        <v>3</v>
      </c>
      <c r="E86" s="404">
        <v>3</v>
      </c>
      <c r="F86" s="404">
        <v>3</v>
      </c>
      <c r="G86" s="404">
        <v>6</v>
      </c>
      <c r="H86" s="404">
        <v>3</v>
      </c>
      <c r="I86" s="404">
        <v>3</v>
      </c>
      <c r="J86" s="404">
        <v>5</v>
      </c>
      <c r="K86" s="404">
        <v>7</v>
      </c>
      <c r="L86" s="404">
        <v>8</v>
      </c>
      <c r="M86" s="404">
        <v>8</v>
      </c>
    </row>
    <row r="87" spans="1:14" x14ac:dyDescent="0.2">
      <c r="A87" s="611" t="s">
        <v>433</v>
      </c>
      <c r="B87" s="602">
        <f>AVERAGE(B60:B86)</f>
        <v>38.370370370370374</v>
      </c>
      <c r="C87" s="602">
        <f t="shared" ref="C87:M87" si="13">AVERAGE(C60:C86)</f>
        <v>39.037037037037038</v>
      </c>
      <c r="D87" s="602">
        <f t="shared" si="13"/>
        <v>40</v>
      </c>
      <c r="E87" s="602">
        <f t="shared" si="13"/>
        <v>40</v>
      </c>
      <c r="F87" s="602">
        <f t="shared" si="13"/>
        <v>39.925925925925924</v>
      </c>
      <c r="G87" s="602">
        <f t="shared" si="13"/>
        <v>37.037037037037038</v>
      </c>
      <c r="H87" s="602">
        <f t="shared" si="13"/>
        <v>39</v>
      </c>
      <c r="I87" s="602">
        <f t="shared" si="13"/>
        <v>39.629629629629626</v>
      </c>
      <c r="J87" s="602">
        <f t="shared" si="13"/>
        <v>40.074074074074076</v>
      </c>
      <c r="K87" s="602">
        <f t="shared" si="13"/>
        <v>40.518518518518519</v>
      </c>
      <c r="L87" s="602">
        <f t="shared" si="13"/>
        <v>40.185185185185183</v>
      </c>
      <c r="M87" s="602">
        <f t="shared" si="13"/>
        <v>40.666666666666664</v>
      </c>
      <c r="N87" s="159"/>
    </row>
    <row r="88" spans="1:14" x14ac:dyDescent="0.2">
      <c r="A88" s="611" t="s">
        <v>487</v>
      </c>
      <c r="B88" s="404">
        <f>MEDIAN(B60:B86)</f>
        <v>32</v>
      </c>
      <c r="C88" s="404">
        <f t="shared" ref="C88:M88" si="14">MEDIAN(C60:C86)</f>
        <v>37</v>
      </c>
      <c r="D88" s="404">
        <f t="shared" si="14"/>
        <v>37</v>
      </c>
      <c r="E88" s="404">
        <f t="shared" si="14"/>
        <v>37</v>
      </c>
      <c r="F88" s="404">
        <f t="shared" si="14"/>
        <v>38</v>
      </c>
      <c r="G88" s="404">
        <f t="shared" si="14"/>
        <v>34</v>
      </c>
      <c r="H88" s="404">
        <f t="shared" si="14"/>
        <v>36</v>
      </c>
      <c r="I88" s="404">
        <f t="shared" si="14"/>
        <v>38</v>
      </c>
      <c r="J88" s="404">
        <f t="shared" si="14"/>
        <v>36</v>
      </c>
      <c r="K88" s="404">
        <f t="shared" si="14"/>
        <v>38</v>
      </c>
      <c r="L88" s="404">
        <f t="shared" si="14"/>
        <v>38</v>
      </c>
      <c r="M88" s="404">
        <f t="shared" si="14"/>
        <v>36</v>
      </c>
    </row>
    <row r="89" spans="1:14" x14ac:dyDescent="0.2">
      <c r="B89" s="159"/>
      <c r="C89" s="159"/>
      <c r="D89" s="159"/>
      <c r="E89" s="159"/>
      <c r="F89" s="159"/>
      <c r="G89" s="159"/>
      <c r="H89" s="159"/>
      <c r="I89" s="159"/>
      <c r="J89" s="159"/>
      <c r="K89" s="159"/>
      <c r="L89" s="159"/>
      <c r="M89" s="159"/>
      <c r="N89" s="159"/>
    </row>
    <row r="90" spans="1:14" x14ac:dyDescent="0.2">
      <c r="N90" s="159"/>
    </row>
    <row r="91" spans="1:14" x14ac:dyDescent="0.2">
      <c r="N91" s="159"/>
    </row>
  </sheetData>
  <sortState ref="T23:T49">
    <sortCondition descending="1" ref="T23:T49"/>
  </sortState>
  <mergeCells count="2">
    <mergeCell ref="G14:Q14"/>
    <mergeCell ref="G15:Q15"/>
  </mergeCells>
  <pageMargins left="0.7" right="0.7" top="0.75" bottom="0.75" header="0.3" footer="0.3"/>
  <pageSetup paperSize="9"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54"/>
  <sheetViews>
    <sheetView showGridLines="0" workbookViewId="0">
      <selection activeCell="AC189" sqref="AC189"/>
    </sheetView>
  </sheetViews>
  <sheetFormatPr defaultColWidth="8.7109375" defaultRowHeight="11.25" x14ac:dyDescent="0.2"/>
  <cols>
    <col min="1" max="1" width="19.7109375" style="149" customWidth="1"/>
    <col min="2" max="2" width="8.7109375" style="149"/>
    <col min="3" max="12" width="6.42578125" style="149" customWidth="1"/>
    <col min="13" max="27" width="8.7109375" style="149"/>
    <col min="28" max="28" width="9.140625" style="149" bestFit="1" customWidth="1"/>
    <col min="29" max="16384" width="8.7109375" style="149"/>
  </cols>
  <sheetData>
    <row r="1" spans="1:30" x14ac:dyDescent="0.2">
      <c r="A1" s="547" t="s">
        <v>307</v>
      </c>
    </row>
    <row r="2" spans="1:30" x14ac:dyDescent="0.2">
      <c r="A2" s="548" t="s">
        <v>308</v>
      </c>
    </row>
    <row r="3" spans="1:30" x14ac:dyDescent="0.2">
      <c r="A3" s="548"/>
    </row>
    <row r="4" spans="1:30" x14ac:dyDescent="0.2">
      <c r="A4" s="549" t="s">
        <v>309</v>
      </c>
    </row>
    <row r="5" spans="1:30" x14ac:dyDescent="0.2">
      <c r="A5" s="547" t="s">
        <v>310</v>
      </c>
      <c r="B5" s="149" t="s">
        <v>311</v>
      </c>
    </row>
    <row r="6" spans="1:30" x14ac:dyDescent="0.2">
      <c r="A6" s="547" t="s">
        <v>312</v>
      </c>
      <c r="B6" s="149" t="s">
        <v>313</v>
      </c>
    </row>
    <row r="7" spans="1:30" x14ac:dyDescent="0.2">
      <c r="A7" s="547" t="s">
        <v>314</v>
      </c>
      <c r="B7" s="149" t="s">
        <v>315</v>
      </c>
    </row>
    <row r="8" spans="1:30" x14ac:dyDescent="0.2">
      <c r="A8" s="547" t="s">
        <v>316</v>
      </c>
      <c r="B8" s="149" t="s">
        <v>317</v>
      </c>
    </row>
    <row r="9" spans="1:30" x14ac:dyDescent="0.2">
      <c r="A9" s="547" t="s">
        <v>318</v>
      </c>
      <c r="B9" s="149" t="s">
        <v>319</v>
      </c>
    </row>
    <row r="10" spans="1:30" x14ac:dyDescent="0.2">
      <c r="A10" s="547" t="s">
        <v>320</v>
      </c>
      <c r="B10" s="149" t="s">
        <v>321</v>
      </c>
    </row>
    <row r="12" spans="1:30" ht="60" customHeight="1" x14ac:dyDescent="0.2">
      <c r="A12" s="929" t="s">
        <v>524</v>
      </c>
      <c r="B12" s="929"/>
      <c r="M12" s="149" t="s">
        <v>876</v>
      </c>
    </row>
    <row r="14" spans="1:30" x14ac:dyDescent="0.2">
      <c r="A14" s="709"/>
      <c r="B14" s="710"/>
      <c r="C14" s="711">
        <v>2009</v>
      </c>
      <c r="D14" s="711">
        <v>2010</v>
      </c>
      <c r="E14" s="711">
        <v>2011</v>
      </c>
      <c r="F14" s="711">
        <v>2012</v>
      </c>
      <c r="G14" s="711">
        <v>2013</v>
      </c>
      <c r="H14" s="711">
        <v>2014</v>
      </c>
      <c r="I14" s="711">
        <v>2015</v>
      </c>
      <c r="J14" s="711">
        <v>2016</v>
      </c>
      <c r="K14" s="711">
        <v>2017</v>
      </c>
      <c r="L14" s="711">
        <v>2018</v>
      </c>
      <c r="M14" s="711">
        <v>2019</v>
      </c>
      <c r="N14" s="711">
        <v>2020</v>
      </c>
      <c r="P14" s="711">
        <v>2009</v>
      </c>
      <c r="Q14" s="711">
        <v>2010</v>
      </c>
      <c r="R14" s="711">
        <v>2011</v>
      </c>
      <c r="S14" s="711">
        <v>2012</v>
      </c>
      <c r="T14" s="711">
        <v>2013</v>
      </c>
      <c r="U14" s="711">
        <v>2014</v>
      </c>
      <c r="V14" s="711">
        <v>2015</v>
      </c>
      <c r="W14" s="711">
        <v>2016</v>
      </c>
      <c r="X14" s="711">
        <v>2017</v>
      </c>
      <c r="Y14" s="711">
        <v>2018</v>
      </c>
      <c r="Z14" s="711">
        <v>2019</v>
      </c>
      <c r="AA14" s="711">
        <v>2020</v>
      </c>
      <c r="AC14" s="149">
        <v>2030</v>
      </c>
      <c r="AD14" s="149" t="s">
        <v>379</v>
      </c>
    </row>
    <row r="15" spans="1:30" x14ac:dyDescent="0.2">
      <c r="A15" s="712" t="s">
        <v>525</v>
      </c>
      <c r="B15" s="713" t="s">
        <v>526</v>
      </c>
      <c r="C15" s="714" t="s">
        <v>310</v>
      </c>
      <c r="D15" s="714" t="s">
        <v>310</v>
      </c>
      <c r="E15" s="714" t="s">
        <v>310</v>
      </c>
      <c r="F15" s="714" t="s">
        <v>310</v>
      </c>
      <c r="G15" s="714" t="s">
        <v>310</v>
      </c>
      <c r="H15" s="714" t="s">
        <v>310</v>
      </c>
      <c r="I15" s="714" t="s">
        <v>310</v>
      </c>
      <c r="J15" s="714" t="s">
        <v>310</v>
      </c>
      <c r="K15" s="714" t="s">
        <v>310</v>
      </c>
      <c r="L15" s="714" t="s">
        <v>310</v>
      </c>
      <c r="M15" s="714" t="s">
        <v>310</v>
      </c>
      <c r="N15" s="714" t="s">
        <v>310</v>
      </c>
      <c r="P15" s="714" t="s">
        <v>379</v>
      </c>
      <c r="Q15" s="714" t="s">
        <v>379</v>
      </c>
      <c r="R15" s="714" t="s">
        <v>379</v>
      </c>
      <c r="S15" s="714" t="s">
        <v>379</v>
      </c>
      <c r="T15" s="714" t="s">
        <v>379</v>
      </c>
      <c r="U15" s="714" t="s">
        <v>379</v>
      </c>
      <c r="V15" s="714" t="s">
        <v>379</v>
      </c>
      <c r="W15" s="714" t="s">
        <v>379</v>
      </c>
      <c r="X15" s="714" t="s">
        <v>379</v>
      </c>
      <c r="Y15" s="714" t="s">
        <v>379</v>
      </c>
      <c r="Z15" s="714" t="s">
        <v>379</v>
      </c>
      <c r="AA15" s="714" t="s">
        <v>379</v>
      </c>
    </row>
    <row r="16" spans="1:30" x14ac:dyDescent="0.2">
      <c r="A16" s="149" t="s">
        <v>527</v>
      </c>
      <c r="B16" s="149" t="s">
        <v>528</v>
      </c>
      <c r="C16" s="103">
        <v>1.4331952333450317</v>
      </c>
      <c r="D16" s="103">
        <v>1.4230029582977295</v>
      </c>
      <c r="E16" s="103">
        <v>1.3307726383209229</v>
      </c>
      <c r="F16" s="103">
        <v>1.3161488771438599</v>
      </c>
      <c r="G16" s="103">
        <v>1.2996721267700195</v>
      </c>
      <c r="H16" s="103">
        <v>1.0382386445999146</v>
      </c>
      <c r="I16" s="103">
        <v>1.2609031200408936</v>
      </c>
      <c r="J16" s="103">
        <v>1.2618249654769897</v>
      </c>
      <c r="K16" s="103">
        <v>1.3350136280059814</v>
      </c>
      <c r="L16" s="103">
        <v>1.2976765632629395</v>
      </c>
      <c r="M16" s="103">
        <v>1.263350248336792</v>
      </c>
      <c r="N16" s="103">
        <v>1.3061161041259766</v>
      </c>
      <c r="O16" s="222">
        <f>(N16-D16)/10</f>
        <v>-1.1688685417175293E-2</v>
      </c>
      <c r="P16" s="149">
        <f t="shared" ref="P16:P79" si="0">_xlfn.RANK.EQ(C16,$C$16:$C$224)</f>
        <v>23</v>
      </c>
      <c r="Q16" s="149">
        <f t="shared" ref="Q16:Q79" si="1">_xlfn.RANK.EQ(D16,$D$16:$D$224)</f>
        <v>23</v>
      </c>
      <c r="R16" s="149">
        <f t="shared" ref="R16:R79" si="2">_xlfn.RANK.EQ(E16,$E$16:$E$224)</f>
        <v>27</v>
      </c>
      <c r="S16" s="149">
        <f t="shared" ref="S16:S79" si="3">_xlfn.RANK.EQ(F16,$F$16:$F$224)</f>
        <v>29</v>
      </c>
      <c r="T16" s="149">
        <f t="shared" ref="T16:T79" si="4">_xlfn.RANK.EQ(G16,$G$16:$G$224)</f>
        <v>29</v>
      </c>
      <c r="U16" s="149">
        <f t="shared" ref="U16:U79" si="5">_xlfn.RANK.EQ(H16,$H$16:$H$224)</f>
        <v>39</v>
      </c>
      <c r="V16" s="149">
        <f t="shared" ref="V16:V79" si="6">_xlfn.RANK.EQ(I16,$I$16:$I$224)</f>
        <v>31</v>
      </c>
      <c r="W16" s="149">
        <f t="shared" ref="W16:W79" si="7">_xlfn.RANK.EQ(J16,$J$16:$J$224)</f>
        <v>28</v>
      </c>
      <c r="X16" s="149">
        <f t="shared" ref="X16:X79" si="8">_xlfn.RANK.EQ(K16,$K$16:$K$224)</f>
        <v>28</v>
      </c>
      <c r="Y16" s="149">
        <f t="shared" ref="Y16:Y79" si="9">_xlfn.RANK.EQ(L16,$L$16:$L$224)</f>
        <v>28</v>
      </c>
      <c r="Z16" s="149">
        <f t="shared" ref="Z16:Z79" si="10">_xlfn.RANK.EQ(M16,$M$16:$M$224)</f>
        <v>29</v>
      </c>
      <c r="AA16" s="149">
        <f t="shared" ref="AA16:AA79" si="11">_xlfn.RANK.EQ(N16,$N$16:$N$224)</f>
        <v>27</v>
      </c>
      <c r="AB16" s="149">
        <f>MAX(AA16:AA224)</f>
        <v>209</v>
      </c>
      <c r="AC16" s="159">
        <f>N16+10*O16</f>
        <v>1.1892292499542236</v>
      </c>
      <c r="AD16" s="149">
        <f t="shared" ref="AD16:AD79" si="12">_xlfn.RANK.EQ(AC16,$AC$16:$AC$224)</f>
        <v>34</v>
      </c>
    </row>
    <row r="17" spans="1:30" x14ac:dyDescent="0.2">
      <c r="A17" s="149" t="s">
        <v>529</v>
      </c>
      <c r="B17" s="149" t="s">
        <v>530</v>
      </c>
      <c r="C17" s="103">
        <v>1.2245014905929565</v>
      </c>
      <c r="D17" s="103">
        <v>1.2045722007751465</v>
      </c>
      <c r="E17" s="103">
        <v>1.4077837467193604</v>
      </c>
      <c r="F17" s="103">
        <v>1.4076939821243286</v>
      </c>
      <c r="G17" s="103">
        <v>1.4089471101760864</v>
      </c>
      <c r="H17" s="103">
        <v>1.6418898105621338</v>
      </c>
      <c r="I17" s="103">
        <v>1.5758562088012695</v>
      </c>
      <c r="J17" s="103">
        <v>1.5780469179153442</v>
      </c>
      <c r="K17" s="103">
        <v>1.6058176755905151</v>
      </c>
      <c r="L17" s="103">
        <v>1.607840895652771</v>
      </c>
      <c r="M17" s="103">
        <v>1.5802322626113892</v>
      </c>
      <c r="N17" s="103">
        <v>1.6986376047134399</v>
      </c>
      <c r="O17" s="222">
        <f t="shared" ref="O17:O80" si="13">(N17-D17)/10</f>
        <v>4.9406540393829343E-2</v>
      </c>
      <c r="P17" s="149">
        <f t="shared" si="0"/>
        <v>28</v>
      </c>
      <c r="Q17" s="149">
        <f t="shared" si="1"/>
        <v>29</v>
      </c>
      <c r="R17" s="149">
        <f t="shared" si="2"/>
        <v>24</v>
      </c>
      <c r="S17" s="149">
        <f t="shared" si="3"/>
        <v>24</v>
      </c>
      <c r="T17" s="149">
        <f t="shared" si="4"/>
        <v>25</v>
      </c>
      <c r="U17" s="149">
        <f t="shared" si="5"/>
        <v>21</v>
      </c>
      <c r="V17" s="149">
        <f t="shared" si="6"/>
        <v>22</v>
      </c>
      <c r="W17" s="149">
        <f t="shared" si="7"/>
        <v>20</v>
      </c>
      <c r="X17" s="149">
        <f t="shared" si="8"/>
        <v>21</v>
      </c>
      <c r="Y17" s="149">
        <f t="shared" si="9"/>
        <v>20</v>
      </c>
      <c r="Z17" s="149">
        <f t="shared" si="10"/>
        <v>20</v>
      </c>
      <c r="AA17" s="149">
        <f t="shared" si="11"/>
        <v>15</v>
      </c>
      <c r="AC17" s="159">
        <f t="shared" ref="AC17:AC80" si="14">N17+10*O17</f>
        <v>2.1927030086517334</v>
      </c>
      <c r="AD17" s="149">
        <f t="shared" si="12"/>
        <v>2</v>
      </c>
    </row>
    <row r="18" spans="1:30" x14ac:dyDescent="0.2">
      <c r="A18" s="149" t="s">
        <v>531</v>
      </c>
      <c r="B18" s="149" t="s">
        <v>532</v>
      </c>
      <c r="C18" s="103">
        <v>-1.8470922708511353</v>
      </c>
      <c r="D18" s="103">
        <v>-1.8454265594482422</v>
      </c>
      <c r="E18" s="103">
        <v>-1.8965461254119873</v>
      </c>
      <c r="F18" s="103">
        <v>-1.6430809497833252</v>
      </c>
      <c r="G18" s="103">
        <v>-1.5973478555679321</v>
      </c>
      <c r="H18" s="103">
        <v>-1.44576096534729</v>
      </c>
      <c r="I18" s="103">
        <v>-1.5040860176086426</v>
      </c>
      <c r="J18" s="103">
        <v>-1.4984782934188843</v>
      </c>
      <c r="K18" s="103">
        <v>-1.5624228715896606</v>
      </c>
      <c r="L18" s="103">
        <v>-1.6640380620956421</v>
      </c>
      <c r="M18" s="103">
        <v>-1.7137138843536377</v>
      </c>
      <c r="N18" s="103">
        <v>-1.8076968193054199</v>
      </c>
      <c r="O18" s="222">
        <f t="shared" si="13"/>
        <v>3.7729740142822266E-3</v>
      </c>
      <c r="P18" s="149">
        <f t="shared" si="0"/>
        <v>207</v>
      </c>
      <c r="Q18" s="149">
        <f t="shared" si="1"/>
        <v>208</v>
      </c>
      <c r="R18" s="149">
        <f t="shared" si="2"/>
        <v>208</v>
      </c>
      <c r="S18" s="149">
        <f t="shared" si="3"/>
        <v>206</v>
      </c>
      <c r="T18" s="149">
        <f t="shared" si="4"/>
        <v>206</v>
      </c>
      <c r="U18" s="149">
        <f t="shared" si="5"/>
        <v>200</v>
      </c>
      <c r="V18" s="149">
        <f t="shared" si="6"/>
        <v>202</v>
      </c>
      <c r="W18" s="149">
        <f t="shared" si="7"/>
        <v>197</v>
      </c>
      <c r="X18" s="149">
        <f t="shared" si="8"/>
        <v>199</v>
      </c>
      <c r="Y18" s="149">
        <f t="shared" si="9"/>
        <v>200</v>
      </c>
      <c r="Z18" s="149">
        <f t="shared" si="10"/>
        <v>200</v>
      </c>
      <c r="AA18" s="149">
        <f t="shared" si="11"/>
        <v>204</v>
      </c>
      <c r="AC18" s="159">
        <f t="shared" si="14"/>
        <v>-1.7699670791625977</v>
      </c>
      <c r="AD18" s="149">
        <f t="shared" si="12"/>
        <v>198</v>
      </c>
    </row>
    <row r="19" spans="1:30" x14ac:dyDescent="0.2">
      <c r="A19" s="149" t="s">
        <v>533</v>
      </c>
      <c r="B19" s="149" t="s">
        <v>534</v>
      </c>
      <c r="C19" s="103">
        <v>-1.2308351993560791</v>
      </c>
      <c r="D19" s="103">
        <v>-1.265275239944458</v>
      </c>
      <c r="E19" s="103">
        <v>-1.2653217315673828</v>
      </c>
      <c r="F19" s="103">
        <v>-1.2694836854934692</v>
      </c>
      <c r="G19" s="103">
        <v>-1.2679443359375</v>
      </c>
      <c r="H19" s="103">
        <v>-1.1182445287704468</v>
      </c>
      <c r="I19" s="103">
        <v>-1.0819892883300781</v>
      </c>
      <c r="J19" s="103">
        <v>-1.0875540971755981</v>
      </c>
      <c r="K19" s="103">
        <v>-1.101168155670166</v>
      </c>
      <c r="L19" s="103">
        <v>-1.0483428239822388</v>
      </c>
      <c r="M19" s="103">
        <v>-1.0545973777770996</v>
      </c>
      <c r="N19" s="103">
        <v>-0.96317154169082642</v>
      </c>
      <c r="O19" s="222">
        <f t="shared" si="13"/>
        <v>3.0210369825363161E-2</v>
      </c>
      <c r="P19" s="149">
        <f t="shared" si="0"/>
        <v>187</v>
      </c>
      <c r="Q19" s="149">
        <f t="shared" si="1"/>
        <v>190</v>
      </c>
      <c r="R19" s="149">
        <f t="shared" si="2"/>
        <v>188</v>
      </c>
      <c r="S19" s="149">
        <f t="shared" si="3"/>
        <v>191</v>
      </c>
      <c r="T19" s="149">
        <f t="shared" si="4"/>
        <v>190</v>
      </c>
      <c r="U19" s="149">
        <f t="shared" si="5"/>
        <v>186</v>
      </c>
      <c r="V19" s="149">
        <f t="shared" si="6"/>
        <v>183</v>
      </c>
      <c r="W19" s="149">
        <f t="shared" si="7"/>
        <v>183</v>
      </c>
      <c r="X19" s="149">
        <f t="shared" si="8"/>
        <v>184</v>
      </c>
      <c r="Y19" s="149">
        <f t="shared" si="9"/>
        <v>179</v>
      </c>
      <c r="Z19" s="149">
        <f t="shared" si="10"/>
        <v>181</v>
      </c>
      <c r="AA19" s="149">
        <f t="shared" si="11"/>
        <v>174</v>
      </c>
      <c r="AC19" s="159">
        <f t="shared" si="14"/>
        <v>-0.66106784343719482</v>
      </c>
      <c r="AD19" s="149">
        <f t="shared" si="12"/>
        <v>152</v>
      </c>
    </row>
    <row r="20" spans="1:30" x14ac:dyDescent="0.2">
      <c r="A20" s="149" t="s">
        <v>535</v>
      </c>
      <c r="B20" s="149" t="s">
        <v>536</v>
      </c>
      <c r="C20" s="103">
        <v>1.4001280069351196</v>
      </c>
      <c r="D20" s="103">
        <v>1.382148265838623</v>
      </c>
      <c r="E20" s="103">
        <v>1.3605479001998901</v>
      </c>
      <c r="F20" s="103">
        <v>1.3643776178359985</v>
      </c>
      <c r="G20" s="103">
        <v>1.3678005933761597</v>
      </c>
      <c r="H20" s="103">
        <v>1.8773060292005539E-2</v>
      </c>
      <c r="I20" s="103">
        <v>-3.9340060204267502E-2</v>
      </c>
      <c r="J20" s="103">
        <v>-8.46848264336586E-2</v>
      </c>
      <c r="K20" s="103">
        <v>-0.10259725898504257</v>
      </c>
      <c r="L20" s="103">
        <v>-9.8588630557060242E-2</v>
      </c>
      <c r="M20" s="103">
        <v>0.35575518012046814</v>
      </c>
      <c r="N20" s="103">
        <v>0.43611463904380798</v>
      </c>
      <c r="O20" s="222">
        <f t="shared" si="13"/>
        <v>-9.4603362679481509E-2</v>
      </c>
      <c r="P20" s="149">
        <f t="shared" si="0"/>
        <v>24</v>
      </c>
      <c r="Q20" s="149">
        <f t="shared" si="1"/>
        <v>25</v>
      </c>
      <c r="R20" s="149">
        <f t="shared" si="2"/>
        <v>26</v>
      </c>
      <c r="S20" s="149">
        <f t="shared" si="3"/>
        <v>26</v>
      </c>
      <c r="T20" s="149">
        <f t="shared" si="4"/>
        <v>26</v>
      </c>
      <c r="U20" s="149">
        <f t="shared" si="5"/>
        <v>86</v>
      </c>
      <c r="V20" s="149">
        <f t="shared" si="6"/>
        <v>91</v>
      </c>
      <c r="W20" s="149">
        <f t="shared" si="7"/>
        <v>100</v>
      </c>
      <c r="X20" s="149">
        <f t="shared" si="8"/>
        <v>103</v>
      </c>
      <c r="Y20" s="149">
        <f t="shared" si="9"/>
        <v>102</v>
      </c>
      <c r="Z20" s="149">
        <f t="shared" si="10"/>
        <v>77</v>
      </c>
      <c r="AA20" s="149">
        <f t="shared" si="11"/>
        <v>74</v>
      </c>
      <c r="AC20" s="159">
        <f t="shared" si="14"/>
        <v>-0.50991898775100708</v>
      </c>
      <c r="AD20" s="149">
        <f t="shared" si="12"/>
        <v>139</v>
      </c>
    </row>
    <row r="21" spans="1:30" x14ac:dyDescent="0.2">
      <c r="A21" s="149" t="s">
        <v>98</v>
      </c>
      <c r="B21" s="149" t="s">
        <v>537</v>
      </c>
      <c r="C21" s="103">
        <v>-0.50042986869812012</v>
      </c>
      <c r="D21" s="103">
        <v>-0.40736180543899536</v>
      </c>
      <c r="E21" s="103">
        <v>-0.45534536242485046</v>
      </c>
      <c r="F21" s="103">
        <v>-0.52028959989547729</v>
      </c>
      <c r="G21" s="103">
        <v>-0.51807385683059692</v>
      </c>
      <c r="H21" s="103">
        <v>-0.33795735239982605</v>
      </c>
      <c r="I21" s="103">
        <v>-0.32830789685249329</v>
      </c>
      <c r="J21" s="103">
        <v>-0.32899960875511169</v>
      </c>
      <c r="K21" s="103">
        <v>-0.40432307124137878</v>
      </c>
      <c r="L21" s="103">
        <v>-0.40338510274887085</v>
      </c>
      <c r="M21" s="103">
        <v>-0.41109326481819153</v>
      </c>
      <c r="N21" s="103">
        <v>-0.35829433798789978</v>
      </c>
      <c r="O21" s="222">
        <f t="shared" si="13"/>
        <v>4.9067467451095583E-3</v>
      </c>
      <c r="P21" s="149">
        <f t="shared" si="0"/>
        <v>130</v>
      </c>
      <c r="Q21" s="149">
        <f t="shared" si="1"/>
        <v>124</v>
      </c>
      <c r="R21" s="149">
        <f t="shared" si="2"/>
        <v>123</v>
      </c>
      <c r="S21" s="149">
        <f t="shared" si="3"/>
        <v>127</v>
      </c>
      <c r="T21" s="149">
        <f t="shared" si="4"/>
        <v>127</v>
      </c>
      <c r="U21" s="149">
        <f t="shared" si="5"/>
        <v>119</v>
      </c>
      <c r="V21" s="149">
        <f t="shared" si="6"/>
        <v>117</v>
      </c>
      <c r="W21" s="149">
        <f t="shared" si="7"/>
        <v>122</v>
      </c>
      <c r="X21" s="149">
        <f t="shared" si="8"/>
        <v>128</v>
      </c>
      <c r="Y21" s="149">
        <f t="shared" si="9"/>
        <v>128</v>
      </c>
      <c r="Z21" s="149">
        <f t="shared" si="10"/>
        <v>128</v>
      </c>
      <c r="AA21" s="149">
        <f t="shared" si="11"/>
        <v>124</v>
      </c>
      <c r="AC21" s="159">
        <f t="shared" si="14"/>
        <v>-0.3092268705368042</v>
      </c>
      <c r="AD21" s="149">
        <f t="shared" si="12"/>
        <v>125</v>
      </c>
    </row>
    <row r="22" spans="1:30" x14ac:dyDescent="0.2">
      <c r="A22" s="149" t="s">
        <v>148</v>
      </c>
      <c r="B22" s="149" t="s">
        <v>538</v>
      </c>
      <c r="C22" s="103">
        <v>0.40484625101089478</v>
      </c>
      <c r="D22" s="103">
        <v>0.32303586602210999</v>
      </c>
      <c r="E22" s="103">
        <v>0.50476163625717163</v>
      </c>
      <c r="F22" s="103">
        <v>0.53948360681533813</v>
      </c>
      <c r="G22" s="103">
        <v>0.61894369125366211</v>
      </c>
      <c r="H22" s="103">
        <v>0.65214800834655762</v>
      </c>
      <c r="I22" s="103">
        <v>0.64076220989227295</v>
      </c>
      <c r="J22" s="103">
        <v>0.84906595945358276</v>
      </c>
      <c r="K22" s="103">
        <v>0.80079549551010132</v>
      </c>
      <c r="L22" s="103">
        <v>0.80654674768447876</v>
      </c>
      <c r="M22" s="103">
        <v>0.84034603834152222</v>
      </c>
      <c r="N22" s="103">
        <v>0.91694188117980957</v>
      </c>
      <c r="O22" s="222">
        <f t="shared" si="13"/>
        <v>5.9390601515769956E-2</v>
      </c>
      <c r="P22" s="149">
        <f t="shared" si="0"/>
        <v>76</v>
      </c>
      <c r="Q22" s="149">
        <f t="shared" si="1"/>
        <v>77</v>
      </c>
      <c r="R22" s="149">
        <f t="shared" si="2"/>
        <v>72</v>
      </c>
      <c r="S22" s="149">
        <f t="shared" si="3"/>
        <v>68</v>
      </c>
      <c r="T22" s="149">
        <f t="shared" si="4"/>
        <v>64</v>
      </c>
      <c r="U22" s="149">
        <f t="shared" si="5"/>
        <v>53</v>
      </c>
      <c r="V22" s="149">
        <f t="shared" si="6"/>
        <v>57</v>
      </c>
      <c r="W22" s="149">
        <f t="shared" si="7"/>
        <v>46</v>
      </c>
      <c r="X22" s="149">
        <f t="shared" si="8"/>
        <v>48</v>
      </c>
      <c r="Y22" s="149">
        <f t="shared" si="9"/>
        <v>48</v>
      </c>
      <c r="Z22" s="149">
        <f t="shared" si="10"/>
        <v>47</v>
      </c>
      <c r="AA22" s="149">
        <f t="shared" si="11"/>
        <v>44</v>
      </c>
      <c r="AC22" s="159">
        <f t="shared" si="14"/>
        <v>1.5108478963375092</v>
      </c>
      <c r="AD22" s="149">
        <f t="shared" si="12"/>
        <v>22</v>
      </c>
    </row>
    <row r="23" spans="1:30" x14ac:dyDescent="0.2">
      <c r="A23" s="149" t="s">
        <v>120</v>
      </c>
      <c r="B23" s="149" t="s">
        <v>539</v>
      </c>
      <c r="C23" s="103">
        <v>-0.67547780275344849</v>
      </c>
      <c r="D23" s="103">
        <v>-0.59049540758132935</v>
      </c>
      <c r="E23" s="103">
        <v>-0.56086325645446777</v>
      </c>
      <c r="F23" s="103">
        <v>-0.67964655160903931</v>
      </c>
      <c r="G23" s="103">
        <v>-0.70772844552993774</v>
      </c>
      <c r="H23" s="103">
        <v>-0.88613879680633545</v>
      </c>
      <c r="I23" s="103">
        <v>-0.77087825536727905</v>
      </c>
      <c r="J23" s="103">
        <v>-0.39374694228172302</v>
      </c>
      <c r="K23" s="103">
        <v>-0.24928614497184753</v>
      </c>
      <c r="L23" s="103">
        <v>-0.24367140233516693</v>
      </c>
      <c r="M23" s="103">
        <v>-0.43063417077064514</v>
      </c>
      <c r="N23" s="103">
        <v>-0.469371497631073</v>
      </c>
      <c r="O23" s="222">
        <f t="shared" si="13"/>
        <v>1.2112390995025635E-2</v>
      </c>
      <c r="P23" s="149">
        <f t="shared" si="0"/>
        <v>146</v>
      </c>
      <c r="Q23" s="149">
        <f t="shared" si="1"/>
        <v>141</v>
      </c>
      <c r="R23" s="149">
        <f t="shared" si="2"/>
        <v>140</v>
      </c>
      <c r="S23" s="149">
        <f t="shared" si="3"/>
        <v>145</v>
      </c>
      <c r="T23" s="149">
        <f t="shared" si="4"/>
        <v>148</v>
      </c>
      <c r="U23" s="149">
        <f t="shared" si="5"/>
        <v>170</v>
      </c>
      <c r="V23" s="149">
        <f t="shared" si="6"/>
        <v>159</v>
      </c>
      <c r="W23" s="149">
        <f t="shared" si="7"/>
        <v>131</v>
      </c>
      <c r="X23" s="149">
        <f t="shared" si="8"/>
        <v>114</v>
      </c>
      <c r="Y23" s="149">
        <f t="shared" si="9"/>
        <v>114</v>
      </c>
      <c r="Z23" s="149">
        <f t="shared" si="10"/>
        <v>132</v>
      </c>
      <c r="AA23" s="149">
        <f t="shared" si="11"/>
        <v>137</v>
      </c>
      <c r="AC23" s="159">
        <f t="shared" si="14"/>
        <v>-0.34824758768081665</v>
      </c>
      <c r="AD23" s="149">
        <f t="shared" si="12"/>
        <v>129</v>
      </c>
    </row>
    <row r="24" spans="1:30" x14ac:dyDescent="0.2">
      <c r="A24" s="149" t="s">
        <v>540</v>
      </c>
      <c r="B24" s="149" t="s">
        <v>541</v>
      </c>
      <c r="C24" s="103">
        <v>-0.47585195302963257</v>
      </c>
      <c r="D24" s="103">
        <v>-0.48862600326538086</v>
      </c>
      <c r="E24" s="103">
        <v>-0.44094157218933105</v>
      </c>
      <c r="F24" s="103">
        <v>-0.41789144277572632</v>
      </c>
      <c r="G24" s="103">
        <v>-0.34427213668823242</v>
      </c>
      <c r="H24" s="103">
        <v>-0.36600127816200256</v>
      </c>
      <c r="I24" s="103">
        <v>-0.38792994618415833</v>
      </c>
      <c r="J24" s="103">
        <v>-0.11923398077487946</v>
      </c>
      <c r="K24" s="103">
        <v>-0.16062788665294647</v>
      </c>
      <c r="L24" s="103">
        <v>-0.14945924282073975</v>
      </c>
      <c r="M24" s="103">
        <v>-0.13097995519638062</v>
      </c>
      <c r="N24" s="103">
        <v>-8.3223134279251099E-2</v>
      </c>
      <c r="O24" s="222">
        <f t="shared" si="13"/>
        <v>4.0540286898612977E-2</v>
      </c>
      <c r="P24" s="149">
        <f t="shared" si="0"/>
        <v>127</v>
      </c>
      <c r="Q24" s="149">
        <f t="shared" si="1"/>
        <v>132</v>
      </c>
      <c r="R24" s="149">
        <f t="shared" si="2"/>
        <v>121</v>
      </c>
      <c r="S24" s="149">
        <f t="shared" si="3"/>
        <v>120</v>
      </c>
      <c r="T24" s="149">
        <f t="shared" si="4"/>
        <v>116</v>
      </c>
      <c r="U24" s="149">
        <f t="shared" si="5"/>
        <v>123</v>
      </c>
      <c r="V24" s="149">
        <f t="shared" si="6"/>
        <v>123</v>
      </c>
      <c r="W24" s="149">
        <f t="shared" si="7"/>
        <v>104</v>
      </c>
      <c r="X24" s="149">
        <f t="shared" si="8"/>
        <v>106</v>
      </c>
      <c r="Y24" s="149">
        <f t="shared" si="9"/>
        <v>107</v>
      </c>
      <c r="Z24" s="149">
        <f t="shared" si="10"/>
        <v>106</v>
      </c>
      <c r="AA24" s="149">
        <f t="shared" si="11"/>
        <v>101</v>
      </c>
      <c r="AC24" s="159">
        <f t="shared" si="14"/>
        <v>0.32217973470687866</v>
      </c>
      <c r="AD24" s="149">
        <f t="shared" si="12"/>
        <v>79</v>
      </c>
    </row>
    <row r="25" spans="1:30" x14ac:dyDescent="0.2">
      <c r="A25" s="149" t="s">
        <v>542</v>
      </c>
      <c r="B25" s="149" t="s">
        <v>543</v>
      </c>
      <c r="C25" s="103">
        <v>1.1316499710083008</v>
      </c>
      <c r="D25" s="103">
        <v>1.1177595853805542</v>
      </c>
      <c r="E25" s="103">
        <v>1.0986765623092651</v>
      </c>
      <c r="F25" s="103">
        <v>1.1023874282836914</v>
      </c>
      <c r="G25" s="103">
        <v>1.1079925298690796</v>
      </c>
      <c r="H25" s="103">
        <v>1.4100159406661987</v>
      </c>
      <c r="I25" s="103">
        <v>1.34511399269104</v>
      </c>
      <c r="J25" s="103">
        <v>1.3405137062072754</v>
      </c>
      <c r="K25" s="103">
        <v>1.3617584705352783</v>
      </c>
      <c r="L25" s="103">
        <v>1.364065408706665</v>
      </c>
      <c r="M25" s="103">
        <v>1.3353368043899536</v>
      </c>
      <c r="N25" s="103">
        <v>1.1936285495758057</v>
      </c>
      <c r="O25" s="222">
        <f t="shared" si="13"/>
        <v>7.5868964195251465E-3</v>
      </c>
      <c r="P25" s="149">
        <f t="shared" si="0"/>
        <v>32</v>
      </c>
      <c r="Q25" s="149">
        <f t="shared" si="1"/>
        <v>33</v>
      </c>
      <c r="R25" s="149">
        <f t="shared" si="2"/>
        <v>33</v>
      </c>
      <c r="S25" s="149">
        <f t="shared" si="3"/>
        <v>32</v>
      </c>
      <c r="T25" s="149">
        <f t="shared" si="4"/>
        <v>32</v>
      </c>
      <c r="U25" s="149">
        <f t="shared" si="5"/>
        <v>27</v>
      </c>
      <c r="V25" s="149">
        <f t="shared" si="6"/>
        <v>26</v>
      </c>
      <c r="W25" s="149">
        <f t="shared" si="7"/>
        <v>26</v>
      </c>
      <c r="X25" s="149">
        <f t="shared" si="8"/>
        <v>25</v>
      </c>
      <c r="Y25" s="149">
        <f t="shared" si="9"/>
        <v>26</v>
      </c>
      <c r="Z25" s="149">
        <f t="shared" si="10"/>
        <v>26</v>
      </c>
      <c r="AA25" s="149">
        <f t="shared" si="11"/>
        <v>30</v>
      </c>
      <c r="AC25" s="159">
        <f t="shared" si="14"/>
        <v>1.2694975137710571</v>
      </c>
      <c r="AD25" s="149">
        <f t="shared" si="12"/>
        <v>28</v>
      </c>
    </row>
    <row r="26" spans="1:30" x14ac:dyDescent="0.2">
      <c r="A26" s="149" t="s">
        <v>544</v>
      </c>
      <c r="B26" s="149" t="s">
        <v>545</v>
      </c>
      <c r="C26" s="103">
        <v>0.97906363010406494</v>
      </c>
      <c r="D26" s="103">
        <v>0.95924574136734009</v>
      </c>
      <c r="E26" s="103">
        <v>0.9494396448135376</v>
      </c>
      <c r="F26" s="103">
        <v>0.95149892568588257</v>
      </c>
      <c r="G26" s="103">
        <v>0.83772367238998413</v>
      </c>
      <c r="H26" s="103">
        <v>-0.17729651927947998</v>
      </c>
      <c r="I26" s="103">
        <v>0.58978110551834106</v>
      </c>
      <c r="J26" s="103">
        <v>0.50882136821746826</v>
      </c>
      <c r="K26" s="103">
        <v>0.44580826163291931</v>
      </c>
      <c r="L26" s="103">
        <v>0.41534093022346497</v>
      </c>
      <c r="M26" s="103">
        <v>0.40523421764373779</v>
      </c>
      <c r="N26" s="103">
        <v>0.45202016830444336</v>
      </c>
      <c r="O26" s="222">
        <f t="shared" si="13"/>
        <v>-5.0722557306289676E-2</v>
      </c>
      <c r="P26" s="149">
        <f t="shared" si="0"/>
        <v>40</v>
      </c>
      <c r="Q26" s="149">
        <f t="shared" si="1"/>
        <v>42</v>
      </c>
      <c r="R26" s="149">
        <f t="shared" si="2"/>
        <v>44</v>
      </c>
      <c r="S26" s="149">
        <f t="shared" si="3"/>
        <v>45</v>
      </c>
      <c r="T26" s="149">
        <f t="shared" si="4"/>
        <v>52</v>
      </c>
      <c r="U26" s="149">
        <f t="shared" si="5"/>
        <v>106</v>
      </c>
      <c r="V26" s="149">
        <f t="shared" si="6"/>
        <v>62</v>
      </c>
      <c r="W26" s="149">
        <f t="shared" si="7"/>
        <v>63</v>
      </c>
      <c r="X26" s="149">
        <f t="shared" si="8"/>
        <v>69</v>
      </c>
      <c r="Y26" s="149">
        <f t="shared" si="9"/>
        <v>71</v>
      </c>
      <c r="Z26" s="149">
        <f t="shared" si="10"/>
        <v>73</v>
      </c>
      <c r="AA26" s="149">
        <f t="shared" si="11"/>
        <v>71</v>
      </c>
      <c r="AC26" s="159">
        <f t="shared" si="14"/>
        <v>-5.5205404758453369E-2</v>
      </c>
      <c r="AD26" s="149">
        <f t="shared" si="12"/>
        <v>111</v>
      </c>
    </row>
    <row r="27" spans="1:30" x14ac:dyDescent="0.2">
      <c r="A27" s="149" t="s">
        <v>3</v>
      </c>
      <c r="B27" s="149" t="s">
        <v>546</v>
      </c>
      <c r="C27" s="103">
        <v>1.7403981685638428</v>
      </c>
      <c r="D27" s="103">
        <v>1.764986515045166</v>
      </c>
      <c r="E27" s="103">
        <v>1.7425144910812378</v>
      </c>
      <c r="F27" s="103">
        <v>1.7668576240539551</v>
      </c>
      <c r="G27" s="103">
        <v>1.7785352468490601</v>
      </c>
      <c r="H27" s="103">
        <v>1.9230461120605469</v>
      </c>
      <c r="I27" s="103">
        <v>1.8250726461410522</v>
      </c>
      <c r="J27" s="103">
        <v>1.755666971206665</v>
      </c>
      <c r="K27" s="103">
        <v>1.686461329460144</v>
      </c>
      <c r="L27" s="103">
        <v>1.7153820991516113</v>
      </c>
      <c r="M27" s="103">
        <v>1.7344725131988525</v>
      </c>
      <c r="N27" s="103">
        <v>1.6511883735656738</v>
      </c>
      <c r="O27" s="222">
        <f t="shared" si="13"/>
        <v>-1.1379814147949219E-2</v>
      </c>
      <c r="P27" s="149">
        <f t="shared" si="0"/>
        <v>12</v>
      </c>
      <c r="Q27" s="149">
        <f t="shared" si="1"/>
        <v>12</v>
      </c>
      <c r="R27" s="149">
        <f t="shared" si="2"/>
        <v>10</v>
      </c>
      <c r="S27" s="149">
        <f t="shared" si="3"/>
        <v>10</v>
      </c>
      <c r="T27" s="149">
        <f t="shared" si="4"/>
        <v>10</v>
      </c>
      <c r="U27" s="149">
        <f t="shared" si="5"/>
        <v>9</v>
      </c>
      <c r="V27" s="149">
        <f t="shared" si="6"/>
        <v>12</v>
      </c>
      <c r="W27" s="149">
        <f t="shared" si="7"/>
        <v>12</v>
      </c>
      <c r="X27" s="149">
        <f t="shared" si="8"/>
        <v>15</v>
      </c>
      <c r="Y27" s="149">
        <f t="shared" si="9"/>
        <v>16</v>
      </c>
      <c r="Z27" s="149">
        <f t="shared" si="10"/>
        <v>15</v>
      </c>
      <c r="AA27" s="149">
        <f t="shared" si="11"/>
        <v>17</v>
      </c>
      <c r="AC27" s="159">
        <f t="shared" si="14"/>
        <v>1.5373902320861816</v>
      </c>
      <c r="AD27" s="149">
        <f t="shared" si="12"/>
        <v>20</v>
      </c>
    </row>
    <row r="28" spans="1:30" x14ac:dyDescent="0.2">
      <c r="A28" s="149" t="s">
        <v>6</v>
      </c>
      <c r="B28" s="149" t="s">
        <v>547</v>
      </c>
      <c r="C28" s="103">
        <v>1.7848901748657227</v>
      </c>
      <c r="D28" s="103">
        <v>1.8085190057754517</v>
      </c>
      <c r="E28" s="103">
        <v>1.808491587638855</v>
      </c>
      <c r="F28" s="103">
        <v>1.8643569946289063</v>
      </c>
      <c r="G28" s="103">
        <v>1.8426402807235718</v>
      </c>
      <c r="H28" s="103">
        <v>1.9428805112838745</v>
      </c>
      <c r="I28" s="103">
        <v>1.849107027053833</v>
      </c>
      <c r="J28" s="103">
        <v>1.8002638816833496</v>
      </c>
      <c r="K28" s="103">
        <v>1.8423503637313843</v>
      </c>
      <c r="L28" s="103">
        <v>1.8961552381515503</v>
      </c>
      <c r="M28" s="103">
        <v>1.904161810874939</v>
      </c>
      <c r="N28" s="103">
        <v>1.8104406595230103</v>
      </c>
      <c r="O28" s="222">
        <f t="shared" si="13"/>
        <v>1.9216537475585938E-4</v>
      </c>
      <c r="P28" s="149">
        <f t="shared" si="0"/>
        <v>9</v>
      </c>
      <c r="Q28" s="149">
        <f t="shared" si="1"/>
        <v>8</v>
      </c>
      <c r="R28" s="149">
        <f t="shared" si="2"/>
        <v>8</v>
      </c>
      <c r="S28" s="149">
        <f t="shared" si="3"/>
        <v>6</v>
      </c>
      <c r="T28" s="149">
        <f t="shared" si="4"/>
        <v>6</v>
      </c>
      <c r="U28" s="149">
        <f t="shared" si="5"/>
        <v>8</v>
      </c>
      <c r="V28" s="149">
        <f t="shared" si="6"/>
        <v>9</v>
      </c>
      <c r="W28" s="149">
        <f t="shared" si="7"/>
        <v>10</v>
      </c>
      <c r="X28" s="149">
        <f t="shared" si="8"/>
        <v>7</v>
      </c>
      <c r="Y28" s="149">
        <f t="shared" si="9"/>
        <v>4</v>
      </c>
      <c r="Z28" s="149">
        <f t="shared" si="10"/>
        <v>4</v>
      </c>
      <c r="AA28" s="149">
        <f t="shared" si="11"/>
        <v>7</v>
      </c>
      <c r="AC28" s="159">
        <f t="shared" si="14"/>
        <v>1.8123623132705688</v>
      </c>
      <c r="AD28" s="149">
        <f t="shared" si="12"/>
        <v>10</v>
      </c>
    </row>
    <row r="29" spans="1:30" x14ac:dyDescent="0.2">
      <c r="A29" s="149" t="s">
        <v>548</v>
      </c>
      <c r="B29" s="149" t="s">
        <v>549</v>
      </c>
      <c r="C29" s="103">
        <v>-0.87999427318572998</v>
      </c>
      <c r="D29" s="103">
        <v>-0.89303934574127197</v>
      </c>
      <c r="E29" s="103">
        <v>-0.89366269111633301</v>
      </c>
      <c r="F29" s="103">
        <v>-0.83446842432022095</v>
      </c>
      <c r="G29" s="103">
        <v>-0.72390925884246826</v>
      </c>
      <c r="H29" s="103">
        <v>-0.67234015464782715</v>
      </c>
      <c r="I29" s="103">
        <v>-0.6737632155418396</v>
      </c>
      <c r="J29" s="103">
        <v>-0.5200192928314209</v>
      </c>
      <c r="K29" s="103">
        <v>-0.5575178861618042</v>
      </c>
      <c r="L29" s="103">
        <v>-0.58753395080566406</v>
      </c>
      <c r="M29" s="103">
        <v>-0.57715153694152832</v>
      </c>
      <c r="N29" s="103">
        <v>-0.69104337692260742</v>
      </c>
      <c r="O29" s="222">
        <f t="shared" si="13"/>
        <v>2.0199596881866455E-2</v>
      </c>
      <c r="P29" s="149">
        <f t="shared" si="0"/>
        <v>165</v>
      </c>
      <c r="Q29" s="149">
        <f t="shared" si="1"/>
        <v>166</v>
      </c>
      <c r="R29" s="149">
        <f t="shared" si="2"/>
        <v>166</v>
      </c>
      <c r="S29" s="149">
        <f t="shared" si="3"/>
        <v>160</v>
      </c>
      <c r="T29" s="149">
        <f t="shared" si="4"/>
        <v>151</v>
      </c>
      <c r="U29" s="149">
        <f t="shared" si="5"/>
        <v>149</v>
      </c>
      <c r="V29" s="149">
        <f t="shared" si="6"/>
        <v>146</v>
      </c>
      <c r="W29" s="149">
        <f t="shared" si="7"/>
        <v>142</v>
      </c>
      <c r="X29" s="149">
        <f t="shared" si="8"/>
        <v>142</v>
      </c>
      <c r="Y29" s="149">
        <f t="shared" si="9"/>
        <v>147</v>
      </c>
      <c r="Z29" s="149">
        <f t="shared" si="10"/>
        <v>146</v>
      </c>
      <c r="AA29" s="149">
        <f t="shared" si="11"/>
        <v>155</v>
      </c>
      <c r="AC29" s="159">
        <f t="shared" si="14"/>
        <v>-0.48904740810394287</v>
      </c>
      <c r="AD29" s="149">
        <f t="shared" si="12"/>
        <v>138</v>
      </c>
    </row>
    <row r="30" spans="1:30" x14ac:dyDescent="0.2">
      <c r="A30" s="149" t="s">
        <v>550</v>
      </c>
      <c r="B30" s="149" t="s">
        <v>551</v>
      </c>
      <c r="C30" s="103">
        <v>-1.147296667098999</v>
      </c>
      <c r="D30" s="103">
        <v>-1.1954531669616699</v>
      </c>
      <c r="E30" s="103">
        <v>-1.1385756731033325</v>
      </c>
      <c r="F30" s="103">
        <v>-1.0834755897521973</v>
      </c>
      <c r="G30" s="103">
        <v>-1.0700441598892212</v>
      </c>
      <c r="H30" s="103">
        <v>-0.96612584590911865</v>
      </c>
      <c r="I30" s="103">
        <v>-1.1676366329193115</v>
      </c>
      <c r="J30" s="103">
        <v>-1.4605206251144409</v>
      </c>
      <c r="K30" s="103">
        <v>-1.3904509544372559</v>
      </c>
      <c r="L30" s="103">
        <v>-1.4938127994537354</v>
      </c>
      <c r="M30" s="103">
        <v>-1.4321292638778687</v>
      </c>
      <c r="N30" s="103">
        <v>-1.3164818286895752</v>
      </c>
      <c r="O30" s="222">
        <f t="shared" si="13"/>
        <v>-1.2102866172790527E-2</v>
      </c>
      <c r="P30" s="149">
        <f t="shared" si="0"/>
        <v>183</v>
      </c>
      <c r="Q30" s="149">
        <f t="shared" si="1"/>
        <v>185</v>
      </c>
      <c r="R30" s="149">
        <f t="shared" si="2"/>
        <v>180</v>
      </c>
      <c r="S30" s="149">
        <f t="shared" si="3"/>
        <v>179</v>
      </c>
      <c r="T30" s="149">
        <f t="shared" si="4"/>
        <v>179</v>
      </c>
      <c r="U30" s="149">
        <f t="shared" si="5"/>
        <v>178</v>
      </c>
      <c r="V30" s="149">
        <f t="shared" si="6"/>
        <v>189</v>
      </c>
      <c r="W30" s="149">
        <f t="shared" si="7"/>
        <v>194</v>
      </c>
      <c r="X30" s="149">
        <f t="shared" si="8"/>
        <v>194</v>
      </c>
      <c r="Y30" s="149">
        <f t="shared" si="9"/>
        <v>196</v>
      </c>
      <c r="Z30" s="149">
        <f t="shared" si="10"/>
        <v>197</v>
      </c>
      <c r="AA30" s="149">
        <f t="shared" si="11"/>
        <v>195</v>
      </c>
      <c r="AC30" s="159">
        <f t="shared" si="14"/>
        <v>-1.4375104904174805</v>
      </c>
      <c r="AD30" s="149">
        <f t="shared" si="12"/>
        <v>194</v>
      </c>
    </row>
    <row r="31" spans="1:30" x14ac:dyDescent="0.2">
      <c r="A31" s="149" t="s">
        <v>8</v>
      </c>
      <c r="B31" s="149" t="s">
        <v>552</v>
      </c>
      <c r="C31" s="103">
        <v>1.3840726613998413</v>
      </c>
      <c r="D31" s="103">
        <v>1.4247438907623291</v>
      </c>
      <c r="E31" s="103">
        <v>1.4434494972229004</v>
      </c>
      <c r="F31" s="103">
        <v>1.4553917646408081</v>
      </c>
      <c r="G31" s="103">
        <v>1.4643921852111816</v>
      </c>
      <c r="H31" s="103">
        <v>1.5519505739212036</v>
      </c>
      <c r="I31" s="103">
        <v>1.48884117603302</v>
      </c>
      <c r="J31" s="103">
        <v>1.4299428462982178</v>
      </c>
      <c r="K31" s="103">
        <v>1.3584593534469604</v>
      </c>
      <c r="L31" s="103">
        <v>1.3767369985580444</v>
      </c>
      <c r="M31" s="103">
        <v>1.3740899562835693</v>
      </c>
      <c r="N31" s="103">
        <v>1.3689196109771729</v>
      </c>
      <c r="O31" s="222">
        <f t="shared" si="13"/>
        <v>-5.5824279785156253E-3</v>
      </c>
      <c r="P31" s="149">
        <f t="shared" si="0"/>
        <v>25</v>
      </c>
      <c r="Q31" s="149">
        <f t="shared" si="1"/>
        <v>22</v>
      </c>
      <c r="R31" s="149">
        <f t="shared" si="2"/>
        <v>22</v>
      </c>
      <c r="S31" s="149">
        <f t="shared" si="3"/>
        <v>22</v>
      </c>
      <c r="T31" s="149">
        <f t="shared" si="4"/>
        <v>22</v>
      </c>
      <c r="U31" s="149">
        <f t="shared" si="5"/>
        <v>24</v>
      </c>
      <c r="V31" s="149">
        <f t="shared" si="6"/>
        <v>24</v>
      </c>
      <c r="W31" s="149">
        <f t="shared" si="7"/>
        <v>23</v>
      </c>
      <c r="X31" s="149">
        <f t="shared" si="8"/>
        <v>27</v>
      </c>
      <c r="Y31" s="149">
        <f t="shared" si="9"/>
        <v>25</v>
      </c>
      <c r="Z31" s="149">
        <f t="shared" si="10"/>
        <v>25</v>
      </c>
      <c r="AA31" s="149">
        <f t="shared" si="11"/>
        <v>24</v>
      </c>
      <c r="AC31" s="159">
        <f t="shared" si="14"/>
        <v>1.3130953311920166</v>
      </c>
      <c r="AD31" s="149">
        <f t="shared" si="12"/>
        <v>27</v>
      </c>
    </row>
    <row r="32" spans="1:30" x14ac:dyDescent="0.2">
      <c r="A32" s="149" t="s">
        <v>553</v>
      </c>
      <c r="B32" s="149" t="s">
        <v>554</v>
      </c>
      <c r="C32" s="103">
        <v>-0.65388369560241699</v>
      </c>
      <c r="D32" s="103">
        <v>-0.67316007614135742</v>
      </c>
      <c r="E32" s="103">
        <v>-0.66326278448104858</v>
      </c>
      <c r="F32" s="103">
        <v>-0.58564245700836182</v>
      </c>
      <c r="G32" s="103">
        <v>-0.5687224268913269</v>
      </c>
      <c r="H32" s="103">
        <v>-0.48812019824981689</v>
      </c>
      <c r="I32" s="103">
        <v>-0.53608089685440063</v>
      </c>
      <c r="J32" s="103">
        <v>-0.60876220464706421</v>
      </c>
      <c r="K32" s="103">
        <v>-0.62606966495513916</v>
      </c>
      <c r="L32" s="103">
        <v>-0.67334794998168945</v>
      </c>
      <c r="M32" s="103">
        <v>-0.66377151012420654</v>
      </c>
      <c r="N32" s="103">
        <v>-0.72787874937057495</v>
      </c>
      <c r="O32" s="222">
        <f t="shared" si="13"/>
        <v>-5.4718673229217528E-3</v>
      </c>
      <c r="P32" s="149">
        <f t="shared" si="0"/>
        <v>145</v>
      </c>
      <c r="Q32" s="149">
        <f t="shared" si="1"/>
        <v>148</v>
      </c>
      <c r="R32" s="149">
        <f t="shared" si="2"/>
        <v>146</v>
      </c>
      <c r="S32" s="149">
        <f t="shared" si="3"/>
        <v>140</v>
      </c>
      <c r="T32" s="149">
        <f t="shared" si="4"/>
        <v>138</v>
      </c>
      <c r="U32" s="149">
        <f t="shared" si="5"/>
        <v>134</v>
      </c>
      <c r="V32" s="149">
        <f t="shared" si="6"/>
        <v>139</v>
      </c>
      <c r="W32" s="149">
        <f t="shared" si="7"/>
        <v>145</v>
      </c>
      <c r="X32" s="149">
        <f t="shared" si="8"/>
        <v>146</v>
      </c>
      <c r="Y32" s="149">
        <f t="shared" si="9"/>
        <v>152</v>
      </c>
      <c r="Z32" s="149">
        <f t="shared" si="10"/>
        <v>153</v>
      </c>
      <c r="AA32" s="149">
        <f t="shared" si="11"/>
        <v>158</v>
      </c>
      <c r="AC32" s="159">
        <f t="shared" si="14"/>
        <v>-0.78259742259979248</v>
      </c>
      <c r="AD32" s="149">
        <f t="shared" si="12"/>
        <v>167</v>
      </c>
    </row>
    <row r="33" spans="1:30" x14ac:dyDescent="0.2">
      <c r="A33" s="149" t="s">
        <v>555</v>
      </c>
      <c r="B33" s="149" t="s">
        <v>556</v>
      </c>
      <c r="C33" s="103">
        <v>-0.20712384581565857</v>
      </c>
      <c r="D33" s="103">
        <v>-0.19447554647922516</v>
      </c>
      <c r="E33" s="103">
        <v>-0.35892730951309204</v>
      </c>
      <c r="F33" s="103">
        <v>-0.43677470088005066</v>
      </c>
      <c r="G33" s="103">
        <v>-0.53050583600997925</v>
      </c>
      <c r="H33" s="103">
        <v>-0.54735153913497925</v>
      </c>
      <c r="I33" s="103">
        <v>-0.52342969179153442</v>
      </c>
      <c r="J33" s="103">
        <v>-0.44142654538154602</v>
      </c>
      <c r="K33" s="103">
        <v>-0.40123394131660461</v>
      </c>
      <c r="L33" s="103">
        <v>-0.4453091025352478</v>
      </c>
      <c r="M33" s="103">
        <v>-0.42616814374923706</v>
      </c>
      <c r="N33" s="103">
        <v>-0.41812527179718018</v>
      </c>
      <c r="O33" s="222">
        <f t="shared" si="13"/>
        <v>-2.23649725317955E-2</v>
      </c>
      <c r="P33" s="149">
        <f t="shared" si="0"/>
        <v>108</v>
      </c>
      <c r="Q33" s="149">
        <f t="shared" si="1"/>
        <v>107</v>
      </c>
      <c r="R33" s="149">
        <f t="shared" si="2"/>
        <v>116</v>
      </c>
      <c r="S33" s="149">
        <f t="shared" si="3"/>
        <v>121</v>
      </c>
      <c r="T33" s="149">
        <f t="shared" si="4"/>
        <v>131</v>
      </c>
      <c r="U33" s="149">
        <f t="shared" si="5"/>
        <v>140</v>
      </c>
      <c r="V33" s="149">
        <f t="shared" si="6"/>
        <v>137</v>
      </c>
      <c r="W33" s="149">
        <f t="shared" si="7"/>
        <v>136</v>
      </c>
      <c r="X33" s="149">
        <f t="shared" si="8"/>
        <v>127</v>
      </c>
      <c r="Y33" s="149">
        <f t="shared" si="9"/>
        <v>137</v>
      </c>
      <c r="Z33" s="149">
        <f t="shared" si="10"/>
        <v>131</v>
      </c>
      <c r="AA33" s="149">
        <f t="shared" si="11"/>
        <v>133</v>
      </c>
      <c r="AC33" s="159">
        <f t="shared" si="14"/>
        <v>-0.64177499711513519</v>
      </c>
      <c r="AD33" s="149">
        <f t="shared" si="12"/>
        <v>150</v>
      </c>
    </row>
    <row r="34" spans="1:30" x14ac:dyDescent="0.2">
      <c r="A34" s="149" t="s">
        <v>557</v>
      </c>
      <c r="B34" s="149" t="s">
        <v>558</v>
      </c>
      <c r="C34" s="103">
        <v>-0.78555262088775635</v>
      </c>
      <c r="D34" s="103">
        <v>-0.8029215931892395</v>
      </c>
      <c r="E34" s="103">
        <v>-0.73239308595657349</v>
      </c>
      <c r="F34" s="103">
        <v>-0.92925667762756348</v>
      </c>
      <c r="G34" s="103">
        <v>-0.86686587333679199</v>
      </c>
      <c r="H34" s="103">
        <v>-0.77776777744293213</v>
      </c>
      <c r="I34" s="103">
        <v>-0.75134670734405518</v>
      </c>
      <c r="J34" s="103">
        <v>-0.6636689305305481</v>
      </c>
      <c r="K34" s="103">
        <v>-0.67188811302185059</v>
      </c>
      <c r="L34" s="103">
        <v>-0.64098066091537476</v>
      </c>
      <c r="M34" s="103">
        <v>-0.63637715578079224</v>
      </c>
      <c r="N34" s="103">
        <v>-0.57318019866943359</v>
      </c>
      <c r="O34" s="222">
        <f t="shared" si="13"/>
        <v>2.2974139451980589E-2</v>
      </c>
      <c r="P34" s="149">
        <f t="shared" si="0"/>
        <v>158</v>
      </c>
      <c r="Q34" s="149">
        <f t="shared" si="1"/>
        <v>156</v>
      </c>
      <c r="R34" s="149">
        <f t="shared" si="2"/>
        <v>152</v>
      </c>
      <c r="S34" s="149">
        <f t="shared" si="3"/>
        <v>171</v>
      </c>
      <c r="T34" s="149">
        <f t="shared" si="4"/>
        <v>165</v>
      </c>
      <c r="U34" s="149">
        <f t="shared" si="5"/>
        <v>160</v>
      </c>
      <c r="V34" s="149">
        <f t="shared" si="6"/>
        <v>155</v>
      </c>
      <c r="W34" s="149">
        <f t="shared" si="7"/>
        <v>151</v>
      </c>
      <c r="X34" s="149">
        <f t="shared" si="8"/>
        <v>149</v>
      </c>
      <c r="Y34" s="149">
        <f t="shared" si="9"/>
        <v>151</v>
      </c>
      <c r="Z34" s="149">
        <f t="shared" si="10"/>
        <v>151</v>
      </c>
      <c r="AA34" s="149">
        <f t="shared" si="11"/>
        <v>145</v>
      </c>
      <c r="AC34" s="159">
        <f t="shared" si="14"/>
        <v>-0.34343880414962769</v>
      </c>
      <c r="AD34" s="149">
        <f t="shared" si="12"/>
        <v>128</v>
      </c>
    </row>
    <row r="35" spans="1:30" x14ac:dyDescent="0.2">
      <c r="A35" s="149" t="s">
        <v>82</v>
      </c>
      <c r="B35" s="149" t="s">
        <v>559</v>
      </c>
      <c r="C35" s="103">
        <v>-3.8340408354997635E-2</v>
      </c>
      <c r="D35" s="103">
        <v>-8.8870234787464142E-2</v>
      </c>
      <c r="E35" s="103">
        <v>-0.12831489741802216</v>
      </c>
      <c r="F35" s="103">
        <v>-0.10379459708929062</v>
      </c>
      <c r="G35" s="103">
        <v>-0.13022767007350922</v>
      </c>
      <c r="H35" s="103">
        <v>-7.6363220810890198E-2</v>
      </c>
      <c r="I35" s="103">
        <v>-0.12564033269882202</v>
      </c>
      <c r="J35" s="103">
        <v>-0.10516756772994995</v>
      </c>
      <c r="K35" s="103">
        <v>-8.8320314884185791E-2</v>
      </c>
      <c r="L35" s="103">
        <v>-6.9814197719097137E-2</v>
      </c>
      <c r="M35" s="103">
        <v>-6.3267908990383148E-3</v>
      </c>
      <c r="N35" s="103">
        <v>-8.7077930569648743E-2</v>
      </c>
      <c r="O35" s="222">
        <f t="shared" si="13"/>
        <v>1.7923042178153993E-4</v>
      </c>
      <c r="P35" s="149">
        <f t="shared" si="0"/>
        <v>96</v>
      </c>
      <c r="Q35" s="149">
        <f t="shared" si="1"/>
        <v>100</v>
      </c>
      <c r="R35" s="149">
        <f t="shared" si="2"/>
        <v>102</v>
      </c>
      <c r="S35" s="149">
        <f t="shared" si="3"/>
        <v>100</v>
      </c>
      <c r="T35" s="149">
        <f t="shared" si="4"/>
        <v>101</v>
      </c>
      <c r="U35" s="149">
        <f t="shared" si="5"/>
        <v>96</v>
      </c>
      <c r="V35" s="149">
        <f t="shared" si="6"/>
        <v>100</v>
      </c>
      <c r="W35" s="149">
        <f t="shared" si="7"/>
        <v>102</v>
      </c>
      <c r="X35" s="149">
        <f t="shared" si="8"/>
        <v>102</v>
      </c>
      <c r="Y35" s="149">
        <f t="shared" si="9"/>
        <v>100</v>
      </c>
      <c r="Z35" s="149">
        <f t="shared" si="10"/>
        <v>96</v>
      </c>
      <c r="AA35" s="149">
        <f t="shared" si="11"/>
        <v>102</v>
      </c>
      <c r="AC35" s="159">
        <f t="shared" si="14"/>
        <v>-8.5285626351833344E-2</v>
      </c>
      <c r="AD35" s="149">
        <f t="shared" si="12"/>
        <v>113</v>
      </c>
    </row>
    <row r="36" spans="1:30" x14ac:dyDescent="0.2">
      <c r="A36" s="149" t="s">
        <v>560</v>
      </c>
      <c r="B36" s="149" t="s">
        <v>561</v>
      </c>
      <c r="C36" s="103">
        <v>0.51728647947311401</v>
      </c>
      <c r="D36" s="103">
        <v>0.43553599715232849</v>
      </c>
      <c r="E36" s="103">
        <v>0.35227927565574646</v>
      </c>
      <c r="F36" s="103">
        <v>0.25832653045654297</v>
      </c>
      <c r="G36" s="103">
        <v>0.33100974559783936</v>
      </c>
      <c r="H36" s="103">
        <v>0.41363644599914551</v>
      </c>
      <c r="I36" s="103">
        <v>0.42494866251945496</v>
      </c>
      <c r="J36" s="103">
        <v>0.45635306835174561</v>
      </c>
      <c r="K36" s="103">
        <v>0.44923487305641174</v>
      </c>
      <c r="L36" s="103">
        <v>0.41280615329742432</v>
      </c>
      <c r="M36" s="103">
        <v>0.49442735314369202</v>
      </c>
      <c r="N36" s="103">
        <v>0.49135804176330566</v>
      </c>
      <c r="O36" s="222">
        <f t="shared" si="13"/>
        <v>5.5822044610977176E-3</v>
      </c>
      <c r="P36" s="149">
        <f t="shared" si="0"/>
        <v>73</v>
      </c>
      <c r="Q36" s="149">
        <f t="shared" si="1"/>
        <v>76</v>
      </c>
      <c r="R36" s="149">
        <f t="shared" si="2"/>
        <v>78</v>
      </c>
      <c r="S36" s="149">
        <f t="shared" si="3"/>
        <v>80</v>
      </c>
      <c r="T36" s="149">
        <f t="shared" si="4"/>
        <v>79</v>
      </c>
      <c r="U36" s="149">
        <f t="shared" si="5"/>
        <v>68</v>
      </c>
      <c r="V36" s="149">
        <f t="shared" si="6"/>
        <v>69</v>
      </c>
      <c r="W36" s="149">
        <f t="shared" si="7"/>
        <v>69</v>
      </c>
      <c r="X36" s="149">
        <f t="shared" si="8"/>
        <v>68</v>
      </c>
      <c r="Y36" s="149">
        <f t="shared" si="9"/>
        <v>72</v>
      </c>
      <c r="Z36" s="149">
        <f t="shared" si="10"/>
        <v>67</v>
      </c>
      <c r="AA36" s="149">
        <f t="shared" si="11"/>
        <v>69</v>
      </c>
      <c r="AC36" s="159">
        <f t="shared" si="14"/>
        <v>0.54718008637428284</v>
      </c>
      <c r="AD36" s="149">
        <f t="shared" si="12"/>
        <v>61</v>
      </c>
    </row>
    <row r="37" spans="1:30" x14ac:dyDescent="0.2">
      <c r="A37" s="149" t="s">
        <v>562</v>
      </c>
      <c r="B37" s="149" t="s">
        <v>563</v>
      </c>
      <c r="C37" s="103">
        <v>0.79672789573669434</v>
      </c>
      <c r="D37" s="103">
        <v>0.72250401973724365</v>
      </c>
      <c r="E37" s="103">
        <v>0.61716431379318237</v>
      </c>
      <c r="F37" s="103">
        <v>0.61969125270843506</v>
      </c>
      <c r="G37" s="103">
        <v>0.6378294825553894</v>
      </c>
      <c r="H37" s="103">
        <v>0.66534990072250366</v>
      </c>
      <c r="I37" s="103">
        <v>0.59701448678970337</v>
      </c>
      <c r="J37" s="103">
        <v>0.26025849580764771</v>
      </c>
      <c r="K37" s="103">
        <v>0.19144006073474884</v>
      </c>
      <c r="L37" s="103">
        <v>9.7090691328048706E-2</v>
      </c>
      <c r="M37" s="103">
        <v>7.6487630605697632E-2</v>
      </c>
      <c r="N37" s="103">
        <v>6.2006648629903793E-2</v>
      </c>
      <c r="O37" s="222">
        <f t="shared" si="13"/>
        <v>-6.6049737110733989E-2</v>
      </c>
      <c r="P37" s="149">
        <f t="shared" si="0"/>
        <v>55</v>
      </c>
      <c r="Q37" s="149">
        <f t="shared" si="1"/>
        <v>61</v>
      </c>
      <c r="R37" s="149">
        <f t="shared" si="2"/>
        <v>66</v>
      </c>
      <c r="S37" s="149">
        <f t="shared" si="3"/>
        <v>65</v>
      </c>
      <c r="T37" s="149">
        <f t="shared" si="4"/>
        <v>62</v>
      </c>
      <c r="U37" s="149">
        <f t="shared" si="5"/>
        <v>52</v>
      </c>
      <c r="V37" s="149">
        <f t="shared" si="6"/>
        <v>58</v>
      </c>
      <c r="W37" s="149">
        <f t="shared" si="7"/>
        <v>83</v>
      </c>
      <c r="X37" s="149">
        <f t="shared" si="8"/>
        <v>84</v>
      </c>
      <c r="Y37" s="149">
        <f t="shared" si="9"/>
        <v>90</v>
      </c>
      <c r="Z37" s="149">
        <f t="shared" si="10"/>
        <v>92</v>
      </c>
      <c r="AA37" s="149">
        <f t="shared" si="11"/>
        <v>93</v>
      </c>
      <c r="AC37" s="159">
        <f t="shared" si="14"/>
        <v>-0.59849072247743607</v>
      </c>
      <c r="AD37" s="149">
        <f t="shared" si="12"/>
        <v>147</v>
      </c>
    </row>
    <row r="38" spans="1:30" x14ac:dyDescent="0.2">
      <c r="A38" s="149" t="s">
        <v>123</v>
      </c>
      <c r="B38" s="149" t="s">
        <v>564</v>
      </c>
      <c r="C38" s="103">
        <v>-0.35806047916412354</v>
      </c>
      <c r="D38" s="103">
        <v>-0.35084643959999084</v>
      </c>
      <c r="E38" s="103">
        <v>-0.33265924453735352</v>
      </c>
      <c r="F38" s="103">
        <v>-0.20672659575939178</v>
      </c>
      <c r="G38" s="103">
        <v>-0.15163324773311615</v>
      </c>
      <c r="H38" s="103">
        <v>-0.18570993840694427</v>
      </c>
      <c r="I38" s="103">
        <v>-0.28144639730453491</v>
      </c>
      <c r="J38" s="103">
        <v>-0.21684692800045013</v>
      </c>
      <c r="K38" s="103">
        <v>-0.21516142785549164</v>
      </c>
      <c r="L38" s="103">
        <v>-0.2342352569103241</v>
      </c>
      <c r="M38" s="103">
        <v>-0.23345477879047394</v>
      </c>
      <c r="N38" s="103">
        <v>-0.30605718493461609</v>
      </c>
      <c r="O38" s="222">
        <f t="shared" si="13"/>
        <v>4.4789254665374752E-3</v>
      </c>
      <c r="P38" s="149">
        <f t="shared" si="0"/>
        <v>116</v>
      </c>
      <c r="Q38" s="149">
        <f t="shared" si="1"/>
        <v>118</v>
      </c>
      <c r="R38" s="149">
        <f t="shared" si="2"/>
        <v>115</v>
      </c>
      <c r="S38" s="149">
        <f t="shared" si="3"/>
        <v>106</v>
      </c>
      <c r="T38" s="149">
        <f t="shared" si="4"/>
        <v>102</v>
      </c>
      <c r="U38" s="149">
        <f t="shared" si="5"/>
        <v>107</v>
      </c>
      <c r="V38" s="149">
        <f t="shared" si="6"/>
        <v>113</v>
      </c>
      <c r="W38" s="149">
        <f t="shared" si="7"/>
        <v>113</v>
      </c>
      <c r="X38" s="149">
        <f t="shared" si="8"/>
        <v>110</v>
      </c>
      <c r="Y38" s="149">
        <f t="shared" si="9"/>
        <v>113</v>
      </c>
      <c r="Z38" s="149">
        <f t="shared" si="10"/>
        <v>112</v>
      </c>
      <c r="AA38" s="149">
        <f t="shared" si="11"/>
        <v>119</v>
      </c>
      <c r="AC38" s="159">
        <f t="shared" si="14"/>
        <v>-0.26126793026924133</v>
      </c>
      <c r="AD38" s="149">
        <f t="shared" si="12"/>
        <v>123</v>
      </c>
    </row>
    <row r="39" spans="1:30" x14ac:dyDescent="0.2">
      <c r="A39" s="149" t="s">
        <v>122</v>
      </c>
      <c r="B39" s="149" t="s">
        <v>565</v>
      </c>
      <c r="C39" s="103">
        <v>-1.0300471782684326</v>
      </c>
      <c r="D39" s="103">
        <v>-1.0696492195129395</v>
      </c>
      <c r="E39" s="103">
        <v>-1.1072516441345215</v>
      </c>
      <c r="F39" s="103">
        <v>-0.93695598840713501</v>
      </c>
      <c r="G39" s="103">
        <v>-0.90096777677536011</v>
      </c>
      <c r="H39" s="103">
        <v>-0.8404085636138916</v>
      </c>
      <c r="I39" s="103">
        <v>-0.81300228834152222</v>
      </c>
      <c r="J39" s="103">
        <v>-0.71622335910797119</v>
      </c>
      <c r="K39" s="103">
        <v>-0.81870150566101074</v>
      </c>
      <c r="L39" s="103">
        <v>-0.8302919864654541</v>
      </c>
      <c r="M39" s="103">
        <v>-0.7943493127822876</v>
      </c>
      <c r="N39" s="103">
        <v>-0.99591666460037231</v>
      </c>
      <c r="O39" s="222">
        <f t="shared" si="13"/>
        <v>7.3732554912567137E-3</v>
      </c>
      <c r="P39" s="149">
        <f t="shared" si="0"/>
        <v>176</v>
      </c>
      <c r="Q39" s="149">
        <f t="shared" si="1"/>
        <v>179</v>
      </c>
      <c r="R39" s="149">
        <f t="shared" si="2"/>
        <v>179</v>
      </c>
      <c r="S39" s="149">
        <f t="shared" si="3"/>
        <v>172</v>
      </c>
      <c r="T39" s="149">
        <f t="shared" si="4"/>
        <v>167</v>
      </c>
      <c r="U39" s="149">
        <f t="shared" si="5"/>
        <v>166</v>
      </c>
      <c r="V39" s="149">
        <f t="shared" si="6"/>
        <v>162</v>
      </c>
      <c r="W39" s="149">
        <f t="shared" si="7"/>
        <v>154</v>
      </c>
      <c r="X39" s="149">
        <f t="shared" si="8"/>
        <v>165</v>
      </c>
      <c r="Y39" s="149">
        <f t="shared" si="9"/>
        <v>169</v>
      </c>
      <c r="Z39" s="149">
        <f t="shared" si="10"/>
        <v>164</v>
      </c>
      <c r="AA39" s="149">
        <f t="shared" si="11"/>
        <v>175</v>
      </c>
      <c r="AC39" s="159">
        <f t="shared" si="14"/>
        <v>-0.92218410968780518</v>
      </c>
      <c r="AD39" s="149">
        <f t="shared" si="12"/>
        <v>174</v>
      </c>
    </row>
    <row r="40" spans="1:30" x14ac:dyDescent="0.2">
      <c r="A40" s="149" t="s">
        <v>566</v>
      </c>
      <c r="B40" s="149" t="s">
        <v>567</v>
      </c>
      <c r="C40" s="103">
        <v>-0.36787417531013489</v>
      </c>
      <c r="D40" s="103">
        <v>-0.33949759602546692</v>
      </c>
      <c r="E40" s="103">
        <v>-0.48498862981796265</v>
      </c>
      <c r="F40" s="103">
        <v>-0.45778369903564453</v>
      </c>
      <c r="G40" s="103">
        <v>-0.46710911393165588</v>
      </c>
      <c r="H40" s="103">
        <v>-0.74525386095046997</v>
      </c>
      <c r="I40" s="103">
        <v>-0.72102832794189453</v>
      </c>
      <c r="J40" s="103">
        <v>-0.8639369010925293</v>
      </c>
      <c r="K40" s="103">
        <v>-0.87682586908340454</v>
      </c>
      <c r="L40" s="103">
        <v>-0.82386213541030884</v>
      </c>
      <c r="M40" s="103">
        <v>-0.77523982524871826</v>
      </c>
      <c r="N40" s="103">
        <v>-0.75969922542572021</v>
      </c>
      <c r="O40" s="222">
        <f t="shared" si="13"/>
        <v>-4.2020162940025328E-2</v>
      </c>
      <c r="P40" s="149">
        <f t="shared" si="0"/>
        <v>118</v>
      </c>
      <c r="Q40" s="149">
        <f t="shared" si="1"/>
        <v>117</v>
      </c>
      <c r="R40" s="149">
        <f t="shared" si="2"/>
        <v>128</v>
      </c>
      <c r="S40" s="149">
        <f t="shared" si="3"/>
        <v>123</v>
      </c>
      <c r="T40" s="149">
        <f t="shared" si="4"/>
        <v>124</v>
      </c>
      <c r="U40" s="149">
        <f t="shared" si="5"/>
        <v>155</v>
      </c>
      <c r="V40" s="149">
        <f t="shared" si="6"/>
        <v>151</v>
      </c>
      <c r="W40" s="149">
        <f t="shared" si="7"/>
        <v>171</v>
      </c>
      <c r="X40" s="149">
        <f t="shared" si="8"/>
        <v>171</v>
      </c>
      <c r="Y40" s="149">
        <f t="shared" si="9"/>
        <v>167</v>
      </c>
      <c r="Z40" s="149">
        <f t="shared" si="10"/>
        <v>163</v>
      </c>
      <c r="AA40" s="149">
        <f t="shared" si="11"/>
        <v>161</v>
      </c>
      <c r="AC40" s="159">
        <f t="shared" si="14"/>
        <v>-1.1799008548259735</v>
      </c>
      <c r="AD40" s="149">
        <f t="shared" si="12"/>
        <v>184</v>
      </c>
    </row>
    <row r="41" spans="1:30" x14ac:dyDescent="0.2">
      <c r="A41" s="149" t="s">
        <v>568</v>
      </c>
      <c r="B41" s="149" t="s">
        <v>569</v>
      </c>
      <c r="C41" s="103">
        <v>0.86317193508148193</v>
      </c>
      <c r="D41" s="103">
        <v>1.1177595853805542</v>
      </c>
      <c r="E41" s="103">
        <v>1.0986765623092651</v>
      </c>
      <c r="F41" s="103">
        <v>1.1023874282836914</v>
      </c>
      <c r="G41" s="103">
        <v>1.1079925298690796</v>
      </c>
      <c r="H41" s="103">
        <v>1.8773060292005539E-2</v>
      </c>
      <c r="I41" s="103">
        <v>0.88362932205200195</v>
      </c>
      <c r="J41" s="103">
        <v>0.86544764041900635</v>
      </c>
      <c r="K41" s="103">
        <v>0.87363988161087036</v>
      </c>
      <c r="L41" s="103">
        <v>0.8765140175819397</v>
      </c>
      <c r="M41" s="103">
        <v>0.84554594755172729</v>
      </c>
      <c r="N41" s="103">
        <v>0.68861925601959229</v>
      </c>
      <c r="O41" s="222">
        <f t="shared" si="13"/>
        <v>-4.2914032936096191E-2</v>
      </c>
      <c r="P41" s="149">
        <f t="shared" si="0"/>
        <v>47</v>
      </c>
      <c r="Q41" s="149">
        <f t="shared" si="1"/>
        <v>33</v>
      </c>
      <c r="R41" s="149">
        <f t="shared" si="2"/>
        <v>33</v>
      </c>
      <c r="S41" s="149">
        <f t="shared" si="3"/>
        <v>32</v>
      </c>
      <c r="T41" s="149">
        <f t="shared" si="4"/>
        <v>32</v>
      </c>
      <c r="U41" s="149">
        <f t="shared" si="5"/>
        <v>86</v>
      </c>
      <c r="V41" s="149">
        <f t="shared" si="6"/>
        <v>45</v>
      </c>
      <c r="W41" s="149">
        <f t="shared" si="7"/>
        <v>43</v>
      </c>
      <c r="X41" s="149">
        <f t="shared" si="8"/>
        <v>44</v>
      </c>
      <c r="Y41" s="149">
        <f t="shared" si="9"/>
        <v>45</v>
      </c>
      <c r="Z41" s="149">
        <f t="shared" si="10"/>
        <v>45</v>
      </c>
      <c r="AA41" s="149">
        <f t="shared" si="11"/>
        <v>52</v>
      </c>
      <c r="AC41" s="159">
        <f t="shared" si="14"/>
        <v>0.25947892665863037</v>
      </c>
      <c r="AD41" s="149">
        <f t="shared" si="12"/>
        <v>84</v>
      </c>
    </row>
    <row r="42" spans="1:30" x14ac:dyDescent="0.2">
      <c r="A42" s="149" t="s">
        <v>570</v>
      </c>
      <c r="B42" s="149" t="s">
        <v>571</v>
      </c>
      <c r="C42" s="103">
        <v>-1.1079303026199341</v>
      </c>
      <c r="D42" s="103">
        <v>-1.0237290859222412</v>
      </c>
      <c r="E42" s="103">
        <v>-0.97901040315628052</v>
      </c>
      <c r="F42" s="103">
        <v>-1.0160225629806519</v>
      </c>
      <c r="G42" s="103">
        <v>-1.0464740991592407</v>
      </c>
      <c r="H42" s="103">
        <v>-1.0552998781204224</v>
      </c>
      <c r="I42" s="103">
        <v>-1.1411197185516357</v>
      </c>
      <c r="J42" s="103">
        <v>-1.2008060216903687</v>
      </c>
      <c r="K42" s="103">
        <v>-1.2048698663711548</v>
      </c>
      <c r="L42" s="103">
        <v>-1.1452145576477051</v>
      </c>
      <c r="M42" s="103">
        <v>-1.1214456558227539</v>
      </c>
      <c r="N42" s="103">
        <v>-1.1516058444976807</v>
      </c>
      <c r="O42" s="222">
        <f t="shared" si="13"/>
        <v>-1.2787675857543946E-2</v>
      </c>
      <c r="P42" s="149">
        <f t="shared" si="0"/>
        <v>179</v>
      </c>
      <c r="Q42" s="149">
        <f t="shared" si="1"/>
        <v>177</v>
      </c>
      <c r="R42" s="149">
        <f t="shared" si="2"/>
        <v>173</v>
      </c>
      <c r="S42" s="149">
        <f t="shared" si="3"/>
        <v>175</v>
      </c>
      <c r="T42" s="149">
        <f t="shared" si="4"/>
        <v>177</v>
      </c>
      <c r="U42" s="149">
        <f t="shared" si="5"/>
        <v>182</v>
      </c>
      <c r="V42" s="149">
        <f t="shared" si="6"/>
        <v>187</v>
      </c>
      <c r="W42" s="149">
        <f t="shared" si="7"/>
        <v>189</v>
      </c>
      <c r="X42" s="149">
        <f t="shared" si="8"/>
        <v>189</v>
      </c>
      <c r="Y42" s="149">
        <f t="shared" si="9"/>
        <v>189</v>
      </c>
      <c r="Z42" s="149">
        <f t="shared" si="10"/>
        <v>186</v>
      </c>
      <c r="AA42" s="149">
        <f t="shared" si="11"/>
        <v>184</v>
      </c>
      <c r="AC42" s="159">
        <f t="shared" si="14"/>
        <v>-1.2794826030731201</v>
      </c>
      <c r="AD42" s="149">
        <f t="shared" si="12"/>
        <v>188</v>
      </c>
    </row>
    <row r="43" spans="1:30" x14ac:dyDescent="0.2">
      <c r="A43" s="149" t="s">
        <v>124</v>
      </c>
      <c r="B43" s="149" t="s">
        <v>572</v>
      </c>
      <c r="C43" s="103">
        <v>-0.15651115775108337</v>
      </c>
      <c r="D43" s="103">
        <v>4.4096034020185471E-2</v>
      </c>
      <c r="E43" s="103">
        <v>3.7666134536266327E-2</v>
      </c>
      <c r="F43" s="103">
        <v>-6.9445259869098663E-2</v>
      </c>
      <c r="G43" s="103">
        <v>-8.02454873919487E-2</v>
      </c>
      <c r="H43" s="103">
        <v>-4.9948547035455704E-2</v>
      </c>
      <c r="I43" s="103">
        <v>-0.14715901017189026</v>
      </c>
      <c r="J43" s="103">
        <v>-0.15733224153518677</v>
      </c>
      <c r="K43" s="103">
        <v>-0.24694985151290894</v>
      </c>
      <c r="L43" s="103">
        <v>-0.25247961282730103</v>
      </c>
      <c r="M43" s="103">
        <v>-0.1806352287530899</v>
      </c>
      <c r="N43" s="103">
        <v>-0.1758137047290802</v>
      </c>
      <c r="O43" s="222">
        <f t="shared" si="13"/>
        <v>-2.1990973874926566E-2</v>
      </c>
      <c r="P43" s="149">
        <f t="shared" si="0"/>
        <v>104</v>
      </c>
      <c r="Q43" s="149">
        <f t="shared" si="1"/>
        <v>91</v>
      </c>
      <c r="R43" s="149">
        <f t="shared" si="2"/>
        <v>91</v>
      </c>
      <c r="S43" s="149">
        <f t="shared" si="3"/>
        <v>98</v>
      </c>
      <c r="T43" s="149">
        <f t="shared" si="4"/>
        <v>99</v>
      </c>
      <c r="U43" s="149">
        <f t="shared" si="5"/>
        <v>91</v>
      </c>
      <c r="V43" s="149">
        <f t="shared" si="6"/>
        <v>102</v>
      </c>
      <c r="W43" s="149">
        <f t="shared" si="7"/>
        <v>107</v>
      </c>
      <c r="X43" s="149">
        <f t="shared" si="8"/>
        <v>113</v>
      </c>
      <c r="Y43" s="149">
        <f t="shared" si="9"/>
        <v>116</v>
      </c>
      <c r="Z43" s="149">
        <f t="shared" si="10"/>
        <v>110</v>
      </c>
      <c r="AA43" s="149">
        <f t="shared" si="11"/>
        <v>109</v>
      </c>
      <c r="AC43" s="159">
        <f t="shared" si="14"/>
        <v>-0.39572344347834587</v>
      </c>
      <c r="AD43" s="149">
        <f t="shared" si="12"/>
        <v>132</v>
      </c>
    </row>
    <row r="44" spans="1:30" x14ac:dyDescent="0.2">
      <c r="A44" s="149" t="s">
        <v>573</v>
      </c>
      <c r="B44" s="149" t="s">
        <v>574</v>
      </c>
      <c r="C44" s="103">
        <v>1.0143201351165771</v>
      </c>
      <c r="D44" s="103">
        <v>1.0810490846633911</v>
      </c>
      <c r="E44" s="103">
        <v>1.0817575454711914</v>
      </c>
      <c r="F44" s="103">
        <v>1.0316249132156372</v>
      </c>
      <c r="G44" s="103">
        <v>1.0460937023162842</v>
      </c>
      <c r="H44" s="103">
        <v>1.0824204683303833</v>
      </c>
      <c r="I44" s="103">
        <v>1.0950964689254761</v>
      </c>
      <c r="J44" s="103">
        <v>0.79514092206954956</v>
      </c>
      <c r="K44" s="103">
        <v>0.66040802001953125</v>
      </c>
      <c r="L44" s="103">
        <v>0.39500662684440613</v>
      </c>
      <c r="M44" s="103">
        <v>0.35704794526100159</v>
      </c>
      <c r="N44" s="103">
        <v>0.33774882555007935</v>
      </c>
      <c r="O44" s="222">
        <f t="shared" si="13"/>
        <v>-7.4330025911331171E-2</v>
      </c>
      <c r="P44" s="149">
        <f t="shared" si="0"/>
        <v>38</v>
      </c>
      <c r="Q44" s="149">
        <f t="shared" si="1"/>
        <v>36</v>
      </c>
      <c r="R44" s="149">
        <f t="shared" si="2"/>
        <v>36</v>
      </c>
      <c r="S44" s="149">
        <f t="shared" si="3"/>
        <v>39</v>
      </c>
      <c r="T44" s="149">
        <f t="shared" si="4"/>
        <v>36</v>
      </c>
      <c r="U44" s="149">
        <f t="shared" si="5"/>
        <v>36</v>
      </c>
      <c r="V44" s="149">
        <f t="shared" si="6"/>
        <v>38</v>
      </c>
      <c r="W44" s="149">
        <f t="shared" si="7"/>
        <v>48</v>
      </c>
      <c r="X44" s="149">
        <f t="shared" si="8"/>
        <v>52</v>
      </c>
      <c r="Y44" s="149">
        <f t="shared" si="9"/>
        <v>73</v>
      </c>
      <c r="Z44" s="149">
        <f t="shared" si="10"/>
        <v>76</v>
      </c>
      <c r="AA44" s="149">
        <f t="shared" si="11"/>
        <v>76</v>
      </c>
      <c r="AC44" s="159">
        <f t="shared" si="14"/>
        <v>-0.40555143356323242</v>
      </c>
      <c r="AD44" s="149">
        <f t="shared" si="12"/>
        <v>134</v>
      </c>
    </row>
    <row r="45" spans="1:30" x14ac:dyDescent="0.2">
      <c r="A45" s="149" t="s">
        <v>125</v>
      </c>
      <c r="B45" s="149" t="s">
        <v>575</v>
      </c>
      <c r="C45" s="103">
        <v>0.78869110345840454</v>
      </c>
      <c r="D45" s="103">
        <v>0.77921736240386963</v>
      </c>
      <c r="E45" s="103">
        <v>0.84995979070663452</v>
      </c>
      <c r="F45" s="103">
        <v>0.79301720857620239</v>
      </c>
      <c r="G45" s="103">
        <v>0.59452915191650391</v>
      </c>
      <c r="H45" s="103">
        <v>0.47245314717292786</v>
      </c>
      <c r="I45" s="103">
        <v>0.40787717700004578</v>
      </c>
      <c r="J45" s="103">
        <v>0.56168079376220703</v>
      </c>
      <c r="K45" s="103">
        <v>0.64971721172332764</v>
      </c>
      <c r="L45" s="103">
        <v>0.62934845685958862</v>
      </c>
      <c r="M45" s="103">
        <v>0.61434322595596313</v>
      </c>
      <c r="N45" s="103">
        <v>0.93113446235656738</v>
      </c>
      <c r="O45" s="222">
        <f t="shared" si="13"/>
        <v>1.5191709995269776E-2</v>
      </c>
      <c r="P45" s="149">
        <f t="shared" si="0"/>
        <v>57</v>
      </c>
      <c r="Q45" s="149">
        <f t="shared" si="1"/>
        <v>55</v>
      </c>
      <c r="R45" s="149">
        <f t="shared" si="2"/>
        <v>49</v>
      </c>
      <c r="S45" s="149">
        <f t="shared" si="3"/>
        <v>55</v>
      </c>
      <c r="T45" s="149">
        <f t="shared" si="4"/>
        <v>66</v>
      </c>
      <c r="U45" s="149">
        <f t="shared" si="5"/>
        <v>65</v>
      </c>
      <c r="V45" s="149">
        <f t="shared" si="6"/>
        <v>70</v>
      </c>
      <c r="W45" s="149">
        <f t="shared" si="7"/>
        <v>60</v>
      </c>
      <c r="X45" s="149">
        <f t="shared" si="8"/>
        <v>53</v>
      </c>
      <c r="Y45" s="149">
        <f t="shared" si="9"/>
        <v>54</v>
      </c>
      <c r="Z45" s="149">
        <f t="shared" si="10"/>
        <v>55</v>
      </c>
      <c r="AA45" s="149">
        <f t="shared" si="11"/>
        <v>42</v>
      </c>
      <c r="AC45" s="159">
        <f t="shared" si="14"/>
        <v>1.0830515623092651</v>
      </c>
      <c r="AD45" s="149">
        <f t="shared" si="12"/>
        <v>42</v>
      </c>
    </row>
    <row r="46" spans="1:30" x14ac:dyDescent="0.2">
      <c r="A46" s="149" t="s">
        <v>576</v>
      </c>
      <c r="B46" s="149" t="s">
        <v>577</v>
      </c>
      <c r="C46" s="103">
        <v>0.21322076022624969</v>
      </c>
      <c r="D46" s="103">
        <v>0.16188408434391022</v>
      </c>
      <c r="E46" s="103">
        <v>0.19559448957443237</v>
      </c>
      <c r="F46" s="103">
        <v>0.23630206286907196</v>
      </c>
      <c r="G46" s="103">
        <v>0.29025083780288696</v>
      </c>
      <c r="H46" s="103">
        <v>0.37893140316009521</v>
      </c>
      <c r="I46" s="103">
        <v>0.52224534749984741</v>
      </c>
      <c r="J46" s="103">
        <v>0.49347835779190063</v>
      </c>
      <c r="K46" s="103">
        <v>0.61151301860809326</v>
      </c>
      <c r="L46" s="103">
        <v>0.54936379194259644</v>
      </c>
      <c r="M46" s="103">
        <v>0.59035873413085938</v>
      </c>
      <c r="N46" s="103">
        <v>0.59414380788803101</v>
      </c>
      <c r="O46" s="222">
        <f t="shared" si="13"/>
        <v>4.3225972354412077E-2</v>
      </c>
      <c r="P46" s="149">
        <f t="shared" si="0"/>
        <v>80</v>
      </c>
      <c r="Q46" s="149">
        <f t="shared" si="1"/>
        <v>81</v>
      </c>
      <c r="R46" s="149">
        <f t="shared" si="2"/>
        <v>82</v>
      </c>
      <c r="S46" s="149">
        <f t="shared" si="3"/>
        <v>83</v>
      </c>
      <c r="T46" s="149">
        <f t="shared" si="4"/>
        <v>81</v>
      </c>
      <c r="U46" s="149">
        <f t="shared" si="5"/>
        <v>69</v>
      </c>
      <c r="V46" s="149">
        <f t="shared" si="6"/>
        <v>63</v>
      </c>
      <c r="W46" s="149">
        <f t="shared" si="7"/>
        <v>66</v>
      </c>
      <c r="X46" s="149">
        <f t="shared" si="8"/>
        <v>57</v>
      </c>
      <c r="Y46" s="149">
        <f t="shared" si="9"/>
        <v>61</v>
      </c>
      <c r="Z46" s="149">
        <f t="shared" si="10"/>
        <v>58</v>
      </c>
      <c r="AA46" s="149">
        <f t="shared" si="11"/>
        <v>61</v>
      </c>
      <c r="AC46" s="159">
        <f t="shared" si="14"/>
        <v>1.0264035314321518</v>
      </c>
      <c r="AD46" s="149">
        <f t="shared" si="12"/>
        <v>46</v>
      </c>
    </row>
    <row r="47" spans="1:30" x14ac:dyDescent="0.2">
      <c r="A47" s="149" t="s">
        <v>578</v>
      </c>
      <c r="B47" s="149" t="s">
        <v>579</v>
      </c>
      <c r="C47" s="103">
        <v>0</v>
      </c>
      <c r="D47" s="103">
        <v>0</v>
      </c>
      <c r="E47" s="103">
        <v>-1.3843557834625244</v>
      </c>
      <c r="F47" s="103">
        <v>-1.4306589365005493</v>
      </c>
      <c r="G47" s="103">
        <v>-1.5120502710342407</v>
      </c>
      <c r="H47" s="103">
        <v>-1.8230795860290527</v>
      </c>
      <c r="I47" s="103">
        <v>-1.8555086851119995</v>
      </c>
      <c r="J47" s="103">
        <v>-1.9298176765441895</v>
      </c>
      <c r="K47" s="103">
        <v>-1.9209706783294678</v>
      </c>
      <c r="L47" s="103">
        <v>-1.9516421556472778</v>
      </c>
      <c r="M47" s="103">
        <v>-1.9700403213500977</v>
      </c>
      <c r="N47" s="103">
        <v>-1.9250295162200928</v>
      </c>
      <c r="O47" s="222">
        <f t="shared" si="13"/>
        <v>-0.19250295162200928</v>
      </c>
      <c r="P47" s="149">
        <f t="shared" si="0"/>
        <v>94</v>
      </c>
      <c r="Q47" s="149">
        <f t="shared" si="1"/>
        <v>94</v>
      </c>
      <c r="R47" s="149">
        <f t="shared" si="2"/>
        <v>196</v>
      </c>
      <c r="S47" s="149">
        <f t="shared" si="3"/>
        <v>200</v>
      </c>
      <c r="T47" s="149">
        <f t="shared" si="4"/>
        <v>202</v>
      </c>
      <c r="U47" s="149">
        <f t="shared" si="5"/>
        <v>207</v>
      </c>
      <c r="V47" s="149">
        <f t="shared" si="6"/>
        <v>207</v>
      </c>
      <c r="W47" s="149">
        <f t="shared" si="7"/>
        <v>206</v>
      </c>
      <c r="X47" s="149">
        <f t="shared" si="8"/>
        <v>206</v>
      </c>
      <c r="Y47" s="149">
        <f t="shared" si="9"/>
        <v>206</v>
      </c>
      <c r="Z47" s="149">
        <f t="shared" si="10"/>
        <v>206</v>
      </c>
      <c r="AA47" s="149">
        <f t="shared" si="11"/>
        <v>205</v>
      </c>
      <c r="AC47" s="159">
        <f t="shared" si="14"/>
        <v>-3.8500590324401855</v>
      </c>
      <c r="AD47" s="149">
        <f t="shared" si="12"/>
        <v>209</v>
      </c>
    </row>
    <row r="48" spans="1:30" x14ac:dyDescent="0.2">
      <c r="A48" s="149" t="s">
        <v>581</v>
      </c>
      <c r="B48" s="149" t="s">
        <v>582</v>
      </c>
      <c r="C48" s="103">
        <v>0.66622459888458252</v>
      </c>
      <c r="D48" s="103">
        <v>0.67467337846755981</v>
      </c>
      <c r="E48" s="103">
        <v>0.66766393184661865</v>
      </c>
      <c r="F48" s="103">
        <v>0.66246235370635986</v>
      </c>
      <c r="G48" s="103">
        <v>0.59601873159408569</v>
      </c>
      <c r="H48" s="103">
        <v>0.63353639841079712</v>
      </c>
      <c r="I48" s="103">
        <v>0.59605515003204346</v>
      </c>
      <c r="J48" s="103">
        <v>0.53370851278305054</v>
      </c>
      <c r="K48" s="103">
        <v>0.50906157493591309</v>
      </c>
      <c r="L48" s="103">
        <v>0.46531000733375549</v>
      </c>
      <c r="M48" s="103">
        <v>0.49890145659446716</v>
      </c>
      <c r="N48" s="103">
        <v>0.44053164124488831</v>
      </c>
      <c r="O48" s="222">
        <f t="shared" si="13"/>
        <v>-2.3414173722267152E-2</v>
      </c>
      <c r="P48" s="149">
        <f t="shared" si="0"/>
        <v>64</v>
      </c>
      <c r="Q48" s="149">
        <f t="shared" si="1"/>
        <v>65</v>
      </c>
      <c r="R48" s="149">
        <f t="shared" si="2"/>
        <v>64</v>
      </c>
      <c r="S48" s="149">
        <f t="shared" si="3"/>
        <v>61</v>
      </c>
      <c r="T48" s="149">
        <f t="shared" si="4"/>
        <v>65</v>
      </c>
      <c r="U48" s="149">
        <f t="shared" si="5"/>
        <v>55</v>
      </c>
      <c r="V48" s="149">
        <f t="shared" si="6"/>
        <v>59</v>
      </c>
      <c r="W48" s="149">
        <f t="shared" si="7"/>
        <v>61</v>
      </c>
      <c r="X48" s="149">
        <f t="shared" si="8"/>
        <v>64</v>
      </c>
      <c r="Y48" s="149">
        <f t="shared" si="9"/>
        <v>66</v>
      </c>
      <c r="Z48" s="149">
        <f t="shared" si="10"/>
        <v>66</v>
      </c>
      <c r="AA48" s="149">
        <f t="shared" si="11"/>
        <v>72</v>
      </c>
      <c r="AC48" s="159">
        <f t="shared" si="14"/>
        <v>0.2063899040222168</v>
      </c>
      <c r="AD48" s="149">
        <f t="shared" si="12"/>
        <v>90</v>
      </c>
    </row>
    <row r="49" spans="1:30" x14ac:dyDescent="0.2">
      <c r="A49" s="149" t="s">
        <v>583</v>
      </c>
      <c r="B49" s="149" t="s">
        <v>584</v>
      </c>
      <c r="C49" s="103">
        <v>-1.3050868511199951</v>
      </c>
      <c r="D49" s="103">
        <v>-1.2942647933959961</v>
      </c>
      <c r="E49" s="103">
        <v>-1.2906230688095093</v>
      </c>
      <c r="F49" s="103">
        <v>-1.4432979822158813</v>
      </c>
      <c r="G49" s="103">
        <v>-1.7931103706359863</v>
      </c>
      <c r="H49" s="103">
        <v>-1.6958140134811401</v>
      </c>
      <c r="I49" s="103">
        <v>-1.6848444938659668</v>
      </c>
      <c r="J49" s="103">
        <v>-1.816830039024353</v>
      </c>
      <c r="K49" s="103">
        <v>-1.7233066558837891</v>
      </c>
      <c r="L49" s="103">
        <v>-1.6832691431045532</v>
      </c>
      <c r="M49" s="103">
        <v>-1.7285783290863037</v>
      </c>
      <c r="N49" s="103">
        <v>-1.7118123769760132</v>
      </c>
      <c r="O49" s="222">
        <f t="shared" si="13"/>
        <v>-4.1754758358001708E-2</v>
      </c>
      <c r="P49" s="149">
        <f t="shared" si="0"/>
        <v>193</v>
      </c>
      <c r="Q49" s="149">
        <f t="shared" si="1"/>
        <v>192</v>
      </c>
      <c r="R49" s="149">
        <f t="shared" si="2"/>
        <v>193</v>
      </c>
      <c r="S49" s="149">
        <f t="shared" si="3"/>
        <v>201</v>
      </c>
      <c r="T49" s="149">
        <f t="shared" si="4"/>
        <v>207</v>
      </c>
      <c r="U49" s="149">
        <f t="shared" si="5"/>
        <v>206</v>
      </c>
      <c r="V49" s="149">
        <f t="shared" si="6"/>
        <v>206</v>
      </c>
      <c r="W49" s="149">
        <f t="shared" si="7"/>
        <v>204</v>
      </c>
      <c r="X49" s="149">
        <f t="shared" si="8"/>
        <v>203</v>
      </c>
      <c r="Y49" s="149">
        <f t="shared" si="9"/>
        <v>201</v>
      </c>
      <c r="Z49" s="149">
        <f t="shared" si="10"/>
        <v>202</v>
      </c>
      <c r="AA49" s="149">
        <f t="shared" si="11"/>
        <v>200</v>
      </c>
      <c r="AC49" s="159">
        <f t="shared" si="14"/>
        <v>-2.1293599605560303</v>
      </c>
      <c r="AD49" s="149">
        <f t="shared" si="12"/>
        <v>203</v>
      </c>
    </row>
    <row r="50" spans="1:30" x14ac:dyDescent="0.2">
      <c r="A50" s="149" t="s">
        <v>10</v>
      </c>
      <c r="B50" s="149" t="s">
        <v>585</v>
      </c>
      <c r="C50" s="103">
        <v>1.8040815591812134</v>
      </c>
      <c r="D50" s="103">
        <v>1.8057358264923096</v>
      </c>
      <c r="E50" s="103">
        <v>1.7364654541015625</v>
      </c>
      <c r="F50" s="103">
        <v>1.7634940147399902</v>
      </c>
      <c r="G50" s="103">
        <v>1.7558720111846924</v>
      </c>
      <c r="H50" s="103">
        <v>1.8906232118606567</v>
      </c>
      <c r="I50" s="103">
        <v>1.8419198989868164</v>
      </c>
      <c r="J50" s="103">
        <v>1.8412680625915527</v>
      </c>
      <c r="K50" s="103">
        <v>1.8060228824615479</v>
      </c>
      <c r="L50" s="103">
        <v>1.7565611600875854</v>
      </c>
      <c r="M50" s="103">
        <v>1.7602734565734863</v>
      </c>
      <c r="N50" s="103">
        <v>1.6551191806793213</v>
      </c>
      <c r="O50" s="222">
        <f t="shared" si="13"/>
        <v>-1.5061664581298827E-2</v>
      </c>
      <c r="P50" s="149">
        <f t="shared" si="0"/>
        <v>8</v>
      </c>
      <c r="Q50" s="149">
        <f t="shared" si="1"/>
        <v>9</v>
      </c>
      <c r="R50" s="149">
        <f t="shared" si="2"/>
        <v>13</v>
      </c>
      <c r="S50" s="149">
        <f t="shared" si="3"/>
        <v>11</v>
      </c>
      <c r="T50" s="149">
        <f t="shared" si="4"/>
        <v>11</v>
      </c>
      <c r="U50" s="149">
        <f t="shared" si="5"/>
        <v>11</v>
      </c>
      <c r="V50" s="149">
        <f t="shared" si="6"/>
        <v>10</v>
      </c>
      <c r="W50" s="149">
        <f t="shared" si="7"/>
        <v>8</v>
      </c>
      <c r="X50" s="149">
        <f t="shared" si="8"/>
        <v>9</v>
      </c>
      <c r="Y50" s="149">
        <f t="shared" si="9"/>
        <v>12</v>
      </c>
      <c r="Z50" s="149">
        <f t="shared" si="10"/>
        <v>12</v>
      </c>
      <c r="AA50" s="149">
        <f t="shared" si="11"/>
        <v>16</v>
      </c>
      <c r="AC50" s="159">
        <f t="shared" si="14"/>
        <v>1.504502534866333</v>
      </c>
      <c r="AD50" s="149">
        <f t="shared" si="12"/>
        <v>23</v>
      </c>
    </row>
    <row r="51" spans="1:30" x14ac:dyDescent="0.2">
      <c r="A51" s="149" t="s">
        <v>43</v>
      </c>
      <c r="B51" s="149" t="s">
        <v>586</v>
      </c>
      <c r="C51" s="103">
        <v>1.7505435943603516</v>
      </c>
      <c r="D51" s="103">
        <v>1.757054328918457</v>
      </c>
      <c r="E51" s="103">
        <v>1.7314748764038086</v>
      </c>
      <c r="F51" s="103">
        <v>1.8189630508422852</v>
      </c>
      <c r="G51" s="103">
        <v>1.8045878410339355</v>
      </c>
      <c r="H51" s="103">
        <v>1.9948707818984985</v>
      </c>
      <c r="I51" s="103">
        <v>1.9450309276580811</v>
      </c>
      <c r="J51" s="103">
        <v>1.9477132558822632</v>
      </c>
      <c r="K51" s="103">
        <v>1.9329346418380737</v>
      </c>
      <c r="L51" s="103">
        <v>1.9313266277313232</v>
      </c>
      <c r="M51" s="103">
        <v>1.907008171081543</v>
      </c>
      <c r="N51" s="103">
        <v>1.8281677961349487</v>
      </c>
      <c r="O51" s="222">
        <f t="shared" si="13"/>
        <v>7.1113467216491703E-3</v>
      </c>
      <c r="P51" s="149">
        <f t="shared" si="0"/>
        <v>10</v>
      </c>
      <c r="Q51" s="149">
        <f t="shared" si="1"/>
        <v>13</v>
      </c>
      <c r="R51" s="149">
        <f t="shared" si="2"/>
        <v>14</v>
      </c>
      <c r="S51" s="149">
        <f t="shared" si="3"/>
        <v>8</v>
      </c>
      <c r="T51" s="149">
        <f t="shared" si="4"/>
        <v>9</v>
      </c>
      <c r="U51" s="149">
        <f t="shared" si="5"/>
        <v>5</v>
      </c>
      <c r="V51" s="149">
        <f t="shared" si="6"/>
        <v>6</v>
      </c>
      <c r="W51" s="149">
        <f t="shared" si="7"/>
        <v>5</v>
      </c>
      <c r="X51" s="149">
        <f t="shared" si="8"/>
        <v>3</v>
      </c>
      <c r="Y51" s="149">
        <f t="shared" si="9"/>
        <v>3</v>
      </c>
      <c r="Z51" s="149">
        <f t="shared" si="10"/>
        <v>3</v>
      </c>
      <c r="AA51" s="149">
        <f t="shared" si="11"/>
        <v>6</v>
      </c>
      <c r="AC51" s="159">
        <f t="shared" si="14"/>
        <v>1.8992812633514404</v>
      </c>
      <c r="AD51" s="149">
        <f t="shared" si="12"/>
        <v>7</v>
      </c>
    </row>
    <row r="52" spans="1:30" x14ac:dyDescent="0.2">
      <c r="A52" s="149" t="s">
        <v>11</v>
      </c>
      <c r="B52" s="149" t="s">
        <v>587</v>
      </c>
      <c r="C52" s="103">
        <v>1.2965147495269775</v>
      </c>
      <c r="D52" s="103">
        <v>1.3355598449707031</v>
      </c>
      <c r="E52" s="103">
        <v>1.3658508062362671</v>
      </c>
      <c r="F52" s="103">
        <v>1.3918178081512451</v>
      </c>
      <c r="G52" s="103">
        <v>1.3677334785461426</v>
      </c>
      <c r="H52" s="103">
        <v>1.4330734014511108</v>
      </c>
      <c r="I52" s="103">
        <v>1.3439569473266602</v>
      </c>
      <c r="J52" s="103">
        <v>1.1293313503265381</v>
      </c>
      <c r="K52" s="103">
        <v>1.1492394208908081</v>
      </c>
      <c r="L52" s="103">
        <v>1.0918524265289307</v>
      </c>
      <c r="M52" s="103">
        <v>1.0745862722396851</v>
      </c>
      <c r="N52" s="103">
        <v>1.0677666664123535</v>
      </c>
      <c r="O52" s="222">
        <f t="shared" si="13"/>
        <v>-2.6779317855834962E-2</v>
      </c>
      <c r="P52" s="149">
        <f t="shared" si="0"/>
        <v>26</v>
      </c>
      <c r="Q52" s="149">
        <f t="shared" si="1"/>
        <v>26</v>
      </c>
      <c r="R52" s="149">
        <f t="shared" si="2"/>
        <v>25</v>
      </c>
      <c r="S52" s="149">
        <f t="shared" si="3"/>
        <v>25</v>
      </c>
      <c r="T52" s="149">
        <f t="shared" si="4"/>
        <v>27</v>
      </c>
      <c r="U52" s="149">
        <f t="shared" si="5"/>
        <v>26</v>
      </c>
      <c r="V52" s="149">
        <f t="shared" si="6"/>
        <v>28</v>
      </c>
      <c r="W52" s="149">
        <f t="shared" si="7"/>
        <v>32</v>
      </c>
      <c r="X52" s="149">
        <f t="shared" si="8"/>
        <v>32</v>
      </c>
      <c r="Y52" s="149">
        <f t="shared" si="9"/>
        <v>36</v>
      </c>
      <c r="Z52" s="149">
        <f t="shared" si="10"/>
        <v>37</v>
      </c>
      <c r="AA52" s="149">
        <f t="shared" si="11"/>
        <v>34</v>
      </c>
      <c r="AC52" s="159">
        <f t="shared" si="14"/>
        <v>0.79997348785400391</v>
      </c>
      <c r="AD52" s="149">
        <f t="shared" si="12"/>
        <v>52</v>
      </c>
    </row>
    <row r="53" spans="1:30" x14ac:dyDescent="0.2">
      <c r="A53" s="149" t="s">
        <v>588</v>
      </c>
      <c r="B53" s="149" t="s">
        <v>589</v>
      </c>
      <c r="C53" s="103">
        <v>-0.40705084800720215</v>
      </c>
      <c r="D53" s="103">
        <v>-0.40990185737609863</v>
      </c>
      <c r="E53" s="103">
        <v>-0.46480998396873474</v>
      </c>
      <c r="F53" s="103">
        <v>-0.5428619384765625</v>
      </c>
      <c r="G53" s="103">
        <v>-0.5246463418006897</v>
      </c>
      <c r="H53" s="103">
        <v>-0.41457399725914001</v>
      </c>
      <c r="I53" s="103">
        <v>-0.40987327694892883</v>
      </c>
      <c r="J53" s="103">
        <v>-0.33454766869544983</v>
      </c>
      <c r="K53" s="103">
        <v>-0.26671087741851807</v>
      </c>
      <c r="L53" s="103">
        <v>-0.20288252830505371</v>
      </c>
      <c r="M53" s="103">
        <v>-0.27460366487503052</v>
      </c>
      <c r="N53" s="103">
        <v>-5.95887191593647E-2</v>
      </c>
      <c r="O53" s="222">
        <f t="shared" si="13"/>
        <v>3.503131382167339E-2</v>
      </c>
      <c r="P53" s="149">
        <f t="shared" si="0"/>
        <v>121</v>
      </c>
      <c r="Q53" s="149">
        <f t="shared" si="1"/>
        <v>125</v>
      </c>
      <c r="R53" s="149">
        <f t="shared" si="2"/>
        <v>127</v>
      </c>
      <c r="S53" s="149">
        <f t="shared" si="3"/>
        <v>135</v>
      </c>
      <c r="T53" s="149">
        <f t="shared" si="4"/>
        <v>128</v>
      </c>
      <c r="U53" s="149">
        <f t="shared" si="5"/>
        <v>128</v>
      </c>
      <c r="V53" s="149">
        <f t="shared" si="6"/>
        <v>126</v>
      </c>
      <c r="W53" s="149">
        <f t="shared" si="7"/>
        <v>123</v>
      </c>
      <c r="X53" s="149">
        <f t="shared" si="8"/>
        <v>117</v>
      </c>
      <c r="Y53" s="149">
        <f t="shared" si="9"/>
        <v>109</v>
      </c>
      <c r="Z53" s="149">
        <f t="shared" si="10"/>
        <v>115</v>
      </c>
      <c r="AA53" s="149">
        <f t="shared" si="11"/>
        <v>99</v>
      </c>
      <c r="AC53" s="159">
        <f t="shared" si="14"/>
        <v>0.29072441905736923</v>
      </c>
      <c r="AD53" s="149">
        <f t="shared" si="12"/>
        <v>80</v>
      </c>
    </row>
    <row r="54" spans="1:30" x14ac:dyDescent="0.2">
      <c r="A54" s="149" t="s">
        <v>590</v>
      </c>
      <c r="B54" s="149" t="s">
        <v>591</v>
      </c>
      <c r="C54" s="103">
        <v>-1.2345314025878906</v>
      </c>
      <c r="D54" s="103">
        <v>-1.2172386646270752</v>
      </c>
      <c r="E54" s="103">
        <v>-1.2691124677658081</v>
      </c>
      <c r="F54" s="103">
        <v>-1.0792034864425659</v>
      </c>
      <c r="G54" s="103">
        <v>-0.90509265661239624</v>
      </c>
      <c r="H54" s="103">
        <v>-0.59151530265808105</v>
      </c>
      <c r="I54" s="103">
        <v>-0.62978667020797729</v>
      </c>
      <c r="J54" s="103">
        <v>-0.64472579956054688</v>
      </c>
      <c r="K54" s="103">
        <v>-0.63147228956222534</v>
      </c>
      <c r="L54" s="103">
        <v>-0.57631713151931763</v>
      </c>
      <c r="M54" s="103">
        <v>-0.56662678718566895</v>
      </c>
      <c r="N54" s="103">
        <v>-0.59947675466537476</v>
      </c>
      <c r="O54" s="222">
        <f t="shared" si="13"/>
        <v>6.1776190996170044E-2</v>
      </c>
      <c r="P54" s="149">
        <f t="shared" si="0"/>
        <v>188</v>
      </c>
      <c r="Q54" s="149">
        <f t="shared" si="1"/>
        <v>188</v>
      </c>
      <c r="R54" s="149">
        <f t="shared" si="2"/>
        <v>190</v>
      </c>
      <c r="S54" s="149">
        <f t="shared" si="3"/>
        <v>178</v>
      </c>
      <c r="T54" s="149">
        <f t="shared" si="4"/>
        <v>168</v>
      </c>
      <c r="U54" s="149">
        <f t="shared" si="5"/>
        <v>141</v>
      </c>
      <c r="V54" s="149">
        <f t="shared" si="6"/>
        <v>145</v>
      </c>
      <c r="W54" s="149">
        <f t="shared" si="7"/>
        <v>148</v>
      </c>
      <c r="X54" s="149">
        <f t="shared" si="8"/>
        <v>147</v>
      </c>
      <c r="Y54" s="149">
        <f t="shared" si="9"/>
        <v>145</v>
      </c>
      <c r="Z54" s="149">
        <f t="shared" si="10"/>
        <v>145</v>
      </c>
      <c r="AA54" s="149">
        <f t="shared" si="11"/>
        <v>147</v>
      </c>
      <c r="AC54" s="159">
        <f t="shared" si="14"/>
        <v>1.8285155296325684E-2</v>
      </c>
      <c r="AD54" s="149">
        <f t="shared" si="12"/>
        <v>101</v>
      </c>
    </row>
    <row r="55" spans="1:30" x14ac:dyDescent="0.2">
      <c r="A55" s="149" t="s">
        <v>592</v>
      </c>
      <c r="B55" s="149" t="s">
        <v>593</v>
      </c>
      <c r="C55" s="103">
        <v>-1.1231423616409302</v>
      </c>
      <c r="D55" s="103">
        <v>-1.0712281465530396</v>
      </c>
      <c r="E55" s="103">
        <v>-1.0744290351867676</v>
      </c>
      <c r="F55" s="103">
        <v>-1.0414650440216064</v>
      </c>
      <c r="G55" s="103">
        <v>-1.0509985685348511</v>
      </c>
      <c r="H55" s="103">
        <v>-0.8965526819229126</v>
      </c>
      <c r="I55" s="103">
        <v>-0.9760284423828125</v>
      </c>
      <c r="J55" s="103">
        <v>-1.0362282991409302</v>
      </c>
      <c r="K55" s="103">
        <v>-1.0299299955368042</v>
      </c>
      <c r="L55" s="103">
        <v>-1.0776937007904053</v>
      </c>
      <c r="M55" s="103">
        <v>-1.1189814805984497</v>
      </c>
      <c r="N55" s="103">
        <v>-1.1464457511901855</v>
      </c>
      <c r="O55" s="222">
        <f t="shared" si="13"/>
        <v>-7.5217604637145994E-3</v>
      </c>
      <c r="P55" s="149">
        <f t="shared" si="0"/>
        <v>181</v>
      </c>
      <c r="Q55" s="149">
        <f t="shared" si="1"/>
        <v>180</v>
      </c>
      <c r="R55" s="149">
        <f t="shared" si="2"/>
        <v>178</v>
      </c>
      <c r="S55" s="149">
        <f t="shared" si="3"/>
        <v>176</v>
      </c>
      <c r="T55" s="149">
        <f t="shared" si="4"/>
        <v>178</v>
      </c>
      <c r="U55" s="149">
        <f t="shared" si="5"/>
        <v>172</v>
      </c>
      <c r="V55" s="149">
        <f t="shared" si="6"/>
        <v>177</v>
      </c>
      <c r="W55" s="149">
        <f t="shared" si="7"/>
        <v>180</v>
      </c>
      <c r="X55" s="149">
        <f t="shared" si="8"/>
        <v>178</v>
      </c>
      <c r="Y55" s="149">
        <f t="shared" si="9"/>
        <v>184</v>
      </c>
      <c r="Z55" s="149">
        <f t="shared" si="10"/>
        <v>185</v>
      </c>
      <c r="AA55" s="149">
        <f t="shared" si="11"/>
        <v>183</v>
      </c>
      <c r="AC55" s="159">
        <f t="shared" si="14"/>
        <v>-1.2216633558273315</v>
      </c>
      <c r="AD55" s="149">
        <f t="shared" si="12"/>
        <v>186</v>
      </c>
    </row>
    <row r="56" spans="1:30" x14ac:dyDescent="0.2">
      <c r="A56" s="149" t="s">
        <v>594</v>
      </c>
      <c r="B56" s="149" t="s">
        <v>595</v>
      </c>
      <c r="C56" s="103">
        <v>-1.2184848785400391</v>
      </c>
      <c r="D56" s="103">
        <v>-1.2195640802383423</v>
      </c>
      <c r="E56" s="103">
        <v>-1.2030818462371826</v>
      </c>
      <c r="F56" s="103">
        <v>-1.1429548263549805</v>
      </c>
      <c r="G56" s="103">
        <v>-1.1128737926483154</v>
      </c>
      <c r="H56" s="103">
        <v>-1.1087119579315186</v>
      </c>
      <c r="I56" s="103">
        <v>-1.0785942077636719</v>
      </c>
      <c r="J56" s="103">
        <v>-1.0958290100097656</v>
      </c>
      <c r="K56" s="103">
        <v>-1.1011779308319092</v>
      </c>
      <c r="L56" s="103">
        <v>-1.0987039804458618</v>
      </c>
      <c r="M56" s="103">
        <v>-1.1497373580932617</v>
      </c>
      <c r="N56" s="103">
        <v>-1.1603792905807495</v>
      </c>
      <c r="O56" s="222">
        <f t="shared" si="13"/>
        <v>5.9184789657592777E-3</v>
      </c>
      <c r="P56" s="149">
        <f t="shared" si="0"/>
        <v>186</v>
      </c>
      <c r="Q56" s="149">
        <f t="shared" si="1"/>
        <v>189</v>
      </c>
      <c r="R56" s="149">
        <f t="shared" si="2"/>
        <v>185</v>
      </c>
      <c r="S56" s="149">
        <f t="shared" si="3"/>
        <v>185</v>
      </c>
      <c r="T56" s="149">
        <f t="shared" si="4"/>
        <v>182</v>
      </c>
      <c r="U56" s="149">
        <f t="shared" si="5"/>
        <v>185</v>
      </c>
      <c r="V56" s="149">
        <f t="shared" si="6"/>
        <v>182</v>
      </c>
      <c r="W56" s="149">
        <f t="shared" si="7"/>
        <v>184</v>
      </c>
      <c r="X56" s="149">
        <f t="shared" si="8"/>
        <v>185</v>
      </c>
      <c r="Y56" s="149">
        <f t="shared" si="9"/>
        <v>185</v>
      </c>
      <c r="Z56" s="149">
        <f t="shared" si="10"/>
        <v>188</v>
      </c>
      <c r="AA56" s="149">
        <f t="shared" si="11"/>
        <v>185</v>
      </c>
      <c r="AC56" s="159">
        <f t="shared" si="14"/>
        <v>-1.1011945009231567</v>
      </c>
      <c r="AD56" s="149">
        <f t="shared" si="12"/>
        <v>178</v>
      </c>
    </row>
    <row r="57" spans="1:30" x14ac:dyDescent="0.2">
      <c r="A57" s="149" t="s">
        <v>13</v>
      </c>
      <c r="B57" s="149" t="s">
        <v>596</v>
      </c>
      <c r="C57" s="103">
        <v>-0.38847342133522034</v>
      </c>
      <c r="D57" s="103">
        <v>-0.30857539176940918</v>
      </c>
      <c r="E57" s="103">
        <v>-0.25581112504005432</v>
      </c>
      <c r="F57" s="103">
        <v>-0.35385355353355408</v>
      </c>
      <c r="G57" s="103">
        <v>-0.40594619512557983</v>
      </c>
      <c r="H57" s="103">
        <v>-0.29199650883674622</v>
      </c>
      <c r="I57" s="103">
        <v>-0.26849696040153503</v>
      </c>
      <c r="J57" s="103">
        <v>-0.27892321348190308</v>
      </c>
      <c r="K57" s="103">
        <v>-0.36295789480209351</v>
      </c>
      <c r="L57" s="103">
        <v>-0.40623468160629272</v>
      </c>
      <c r="M57" s="103">
        <v>-0.41683784127235413</v>
      </c>
      <c r="N57" s="103">
        <v>-0.49123561382293701</v>
      </c>
      <c r="O57" s="222">
        <f t="shared" si="13"/>
        <v>-1.8266022205352783E-2</v>
      </c>
      <c r="P57" s="149">
        <f t="shared" si="0"/>
        <v>120</v>
      </c>
      <c r="Q57" s="149">
        <f t="shared" si="1"/>
        <v>114</v>
      </c>
      <c r="R57" s="149">
        <f t="shared" si="2"/>
        <v>110</v>
      </c>
      <c r="S57" s="149">
        <f t="shared" si="3"/>
        <v>115</v>
      </c>
      <c r="T57" s="149">
        <f t="shared" si="4"/>
        <v>122</v>
      </c>
      <c r="U57" s="149">
        <f t="shared" si="5"/>
        <v>116</v>
      </c>
      <c r="V57" s="149">
        <f t="shared" si="6"/>
        <v>112</v>
      </c>
      <c r="W57" s="149">
        <f t="shared" si="7"/>
        <v>118</v>
      </c>
      <c r="X57" s="149">
        <f t="shared" si="8"/>
        <v>125</v>
      </c>
      <c r="Y57" s="149">
        <f t="shared" si="9"/>
        <v>129</v>
      </c>
      <c r="Z57" s="149">
        <f t="shared" si="10"/>
        <v>129</v>
      </c>
      <c r="AA57" s="149">
        <f t="shared" si="11"/>
        <v>139</v>
      </c>
      <c r="AC57" s="159">
        <f t="shared" si="14"/>
        <v>-0.67389583587646484</v>
      </c>
      <c r="AD57" s="149">
        <f t="shared" si="12"/>
        <v>153</v>
      </c>
    </row>
    <row r="58" spans="1:30" x14ac:dyDescent="0.2">
      <c r="A58" s="149" t="s">
        <v>597</v>
      </c>
      <c r="B58" s="149" t="s">
        <v>598</v>
      </c>
      <c r="C58" s="103">
        <v>-1.1300646066665649</v>
      </c>
      <c r="D58" s="103">
        <v>-1.0463739633560181</v>
      </c>
      <c r="E58" s="103">
        <v>-1.0028958320617676</v>
      </c>
      <c r="F58" s="103">
        <v>-1.0157172679901123</v>
      </c>
      <c r="G58" s="103">
        <v>-0.93685126304626465</v>
      </c>
      <c r="H58" s="103">
        <v>-0.89180409908294678</v>
      </c>
      <c r="I58" s="103">
        <v>-0.81527137756347656</v>
      </c>
      <c r="J58" s="103">
        <v>-0.99873107671737671</v>
      </c>
      <c r="K58" s="103">
        <v>-1.0517157316207886</v>
      </c>
      <c r="L58" s="103">
        <v>-1.0716235637664795</v>
      </c>
      <c r="M58" s="103">
        <v>-1.0868376493453979</v>
      </c>
      <c r="N58" s="103">
        <v>-1.1992318630218506</v>
      </c>
      <c r="O58" s="222">
        <f t="shared" si="13"/>
        <v>-1.5285789966583252E-2</v>
      </c>
      <c r="P58" s="149">
        <f t="shared" si="0"/>
        <v>182</v>
      </c>
      <c r="Q58" s="149">
        <f t="shared" si="1"/>
        <v>178</v>
      </c>
      <c r="R58" s="149">
        <f t="shared" si="2"/>
        <v>175</v>
      </c>
      <c r="S58" s="149">
        <f t="shared" si="3"/>
        <v>174</v>
      </c>
      <c r="T58" s="149">
        <f t="shared" si="4"/>
        <v>170</v>
      </c>
      <c r="U58" s="149">
        <f t="shared" si="5"/>
        <v>171</v>
      </c>
      <c r="V58" s="149">
        <f t="shared" si="6"/>
        <v>164</v>
      </c>
      <c r="W58" s="149">
        <f t="shared" si="7"/>
        <v>175</v>
      </c>
      <c r="X58" s="149">
        <f t="shared" si="8"/>
        <v>180</v>
      </c>
      <c r="Y58" s="149">
        <f t="shared" si="9"/>
        <v>183</v>
      </c>
      <c r="Z58" s="149">
        <f t="shared" si="10"/>
        <v>183</v>
      </c>
      <c r="AA58" s="149">
        <f t="shared" si="11"/>
        <v>188</v>
      </c>
      <c r="AC58" s="159">
        <f t="shared" si="14"/>
        <v>-1.3520897626876831</v>
      </c>
      <c r="AD58" s="149">
        <f t="shared" si="12"/>
        <v>191</v>
      </c>
    </row>
    <row r="59" spans="1:30" x14ac:dyDescent="0.2">
      <c r="A59" s="149" t="s">
        <v>599</v>
      </c>
      <c r="B59" s="149" t="s">
        <v>600</v>
      </c>
      <c r="C59" s="103">
        <v>0.53559303283691406</v>
      </c>
      <c r="D59" s="103">
        <v>0.47467634081840515</v>
      </c>
      <c r="E59" s="103">
        <v>0.51072067022323608</v>
      </c>
      <c r="F59" s="103">
        <v>0.5241234302520752</v>
      </c>
      <c r="G59" s="103">
        <v>0.53589242696762085</v>
      </c>
      <c r="H59" s="103">
        <v>0.63472574949264526</v>
      </c>
      <c r="I59" s="103">
        <v>0.59064006805419922</v>
      </c>
      <c r="J59" s="103">
        <v>0.34740114212036133</v>
      </c>
      <c r="K59" s="103">
        <v>0.40348720550537109</v>
      </c>
      <c r="L59" s="103">
        <v>0.44418752193450928</v>
      </c>
      <c r="M59" s="103">
        <v>0.51589155197143555</v>
      </c>
      <c r="N59" s="103">
        <v>0.48790672421455383</v>
      </c>
      <c r="O59" s="222">
        <f t="shared" si="13"/>
        <v>1.3230383396148683E-3</v>
      </c>
      <c r="P59" s="149">
        <f t="shared" si="0"/>
        <v>72</v>
      </c>
      <c r="Q59" s="149">
        <f t="shared" si="1"/>
        <v>73</v>
      </c>
      <c r="R59" s="149">
        <f t="shared" si="2"/>
        <v>71</v>
      </c>
      <c r="S59" s="149">
        <f t="shared" si="3"/>
        <v>69</v>
      </c>
      <c r="T59" s="149">
        <f t="shared" si="4"/>
        <v>70</v>
      </c>
      <c r="U59" s="149">
        <f t="shared" si="5"/>
        <v>54</v>
      </c>
      <c r="V59" s="149">
        <f t="shared" si="6"/>
        <v>61</v>
      </c>
      <c r="W59" s="149">
        <f t="shared" si="7"/>
        <v>78</v>
      </c>
      <c r="X59" s="149">
        <f t="shared" si="8"/>
        <v>75</v>
      </c>
      <c r="Y59" s="149">
        <f t="shared" si="9"/>
        <v>68</v>
      </c>
      <c r="Z59" s="149">
        <f t="shared" si="10"/>
        <v>65</v>
      </c>
      <c r="AA59" s="149">
        <f t="shared" si="11"/>
        <v>70</v>
      </c>
      <c r="AC59" s="159">
        <f t="shared" si="14"/>
        <v>0.50113710761070251</v>
      </c>
      <c r="AD59" s="149">
        <f t="shared" si="12"/>
        <v>65</v>
      </c>
    </row>
    <row r="60" spans="1:30" x14ac:dyDescent="0.2">
      <c r="A60" s="149" t="s">
        <v>14</v>
      </c>
      <c r="B60" s="149" t="s">
        <v>601</v>
      </c>
      <c r="C60" s="103">
        <v>0.5635187029838562</v>
      </c>
      <c r="D60" s="103">
        <v>0.52368372678756714</v>
      </c>
      <c r="E60" s="103">
        <v>0.45134660601615906</v>
      </c>
      <c r="F60" s="103">
        <v>0.51966166496276855</v>
      </c>
      <c r="G60" s="103">
        <v>0.55159145593643188</v>
      </c>
      <c r="H60" s="103">
        <v>0.56042051315307617</v>
      </c>
      <c r="I60" s="103">
        <v>0.50464308261871338</v>
      </c>
      <c r="J60" s="103">
        <v>0.46601647138595581</v>
      </c>
      <c r="K60" s="103">
        <v>0.46925079822540283</v>
      </c>
      <c r="L60" s="103">
        <v>0.4810214638710022</v>
      </c>
      <c r="M60" s="103">
        <v>0.54454952478408813</v>
      </c>
      <c r="N60" s="103">
        <v>0.5699123740196228</v>
      </c>
      <c r="O60" s="222">
        <f t="shared" si="13"/>
        <v>4.6228647232055666E-3</v>
      </c>
      <c r="P60" s="149">
        <f t="shared" si="0"/>
        <v>69</v>
      </c>
      <c r="Q60" s="149">
        <f t="shared" si="1"/>
        <v>71</v>
      </c>
      <c r="R60" s="149">
        <f t="shared" si="2"/>
        <v>77</v>
      </c>
      <c r="S60" s="149">
        <f t="shared" si="3"/>
        <v>71</v>
      </c>
      <c r="T60" s="149">
        <f t="shared" si="4"/>
        <v>69</v>
      </c>
      <c r="U60" s="149">
        <f t="shared" si="5"/>
        <v>59</v>
      </c>
      <c r="V60" s="149">
        <f t="shared" si="6"/>
        <v>64</v>
      </c>
      <c r="W60" s="149">
        <f t="shared" si="7"/>
        <v>67</v>
      </c>
      <c r="X60" s="149">
        <f t="shared" si="8"/>
        <v>67</v>
      </c>
      <c r="Y60" s="149">
        <f t="shared" si="9"/>
        <v>64</v>
      </c>
      <c r="Z60" s="149">
        <f t="shared" si="10"/>
        <v>62</v>
      </c>
      <c r="AA60" s="149">
        <f t="shared" si="11"/>
        <v>63</v>
      </c>
      <c r="AC60" s="159">
        <f t="shared" si="14"/>
        <v>0.61614102125167847</v>
      </c>
      <c r="AD60" s="149">
        <f t="shared" si="12"/>
        <v>60</v>
      </c>
    </row>
    <row r="61" spans="1:30" x14ac:dyDescent="0.2">
      <c r="A61" s="149" t="s">
        <v>602</v>
      </c>
      <c r="B61" s="149" t="s">
        <v>603</v>
      </c>
      <c r="C61" s="103">
        <v>-0.70823109149932861</v>
      </c>
      <c r="D61" s="103">
        <v>-0.71799081563949585</v>
      </c>
      <c r="E61" s="103">
        <v>-0.69070595502853394</v>
      </c>
      <c r="F61" s="103">
        <v>-0.70549070835113525</v>
      </c>
      <c r="G61" s="103">
        <v>-0.69731670618057251</v>
      </c>
      <c r="H61" s="103">
        <v>-0.65786951780319214</v>
      </c>
      <c r="I61" s="103">
        <v>-0.70152753591537476</v>
      </c>
      <c r="J61" s="103">
        <v>-0.44250985980033875</v>
      </c>
      <c r="K61" s="103">
        <v>-0.43031278252601624</v>
      </c>
      <c r="L61" s="103">
        <v>-0.44425609707832336</v>
      </c>
      <c r="M61" s="103">
        <v>-0.32262292504310608</v>
      </c>
      <c r="N61" s="103">
        <v>-0.27807778120040894</v>
      </c>
      <c r="O61" s="222">
        <f t="shared" si="13"/>
        <v>4.399130344390869E-2</v>
      </c>
      <c r="P61" s="149">
        <f t="shared" si="0"/>
        <v>151</v>
      </c>
      <c r="Q61" s="149">
        <f t="shared" si="1"/>
        <v>150</v>
      </c>
      <c r="R61" s="149">
        <f t="shared" si="2"/>
        <v>147</v>
      </c>
      <c r="S61" s="149">
        <f t="shared" si="3"/>
        <v>149</v>
      </c>
      <c r="T61" s="149">
        <f t="shared" si="4"/>
        <v>147</v>
      </c>
      <c r="U61" s="149">
        <f t="shared" si="5"/>
        <v>147</v>
      </c>
      <c r="V61" s="149">
        <f t="shared" si="6"/>
        <v>150</v>
      </c>
      <c r="W61" s="149">
        <f t="shared" si="7"/>
        <v>137</v>
      </c>
      <c r="X61" s="149">
        <f t="shared" si="8"/>
        <v>136</v>
      </c>
      <c r="Y61" s="149">
        <f t="shared" si="9"/>
        <v>136</v>
      </c>
      <c r="Z61" s="149">
        <f t="shared" si="10"/>
        <v>119</v>
      </c>
      <c r="AA61" s="149">
        <f t="shared" si="11"/>
        <v>118</v>
      </c>
      <c r="AC61" s="159">
        <f t="shared" si="14"/>
        <v>0.16183525323867798</v>
      </c>
      <c r="AD61" s="149">
        <f t="shared" si="12"/>
        <v>91</v>
      </c>
    </row>
    <row r="62" spans="1:30" x14ac:dyDescent="0.2">
      <c r="A62" s="149" t="s">
        <v>604</v>
      </c>
      <c r="B62" s="149" t="s">
        <v>605</v>
      </c>
      <c r="C62" s="103">
        <v>0.89725244045257568</v>
      </c>
      <c r="D62" s="103">
        <v>0.90079045295715332</v>
      </c>
      <c r="E62" s="103">
        <v>0.88371056318283081</v>
      </c>
      <c r="F62" s="103">
        <v>0.89669251441955566</v>
      </c>
      <c r="G62" s="103">
        <v>0.90192180871963501</v>
      </c>
      <c r="H62" s="103">
        <v>0.5872156023979187</v>
      </c>
      <c r="I62" s="103">
        <v>0.81675863265991211</v>
      </c>
      <c r="J62" s="103">
        <v>0.79745453596115112</v>
      </c>
      <c r="K62" s="103">
        <v>0.77963817119598389</v>
      </c>
      <c r="L62" s="103">
        <v>0.77454513311386108</v>
      </c>
      <c r="M62" s="103">
        <v>0.76911979913711548</v>
      </c>
      <c r="N62" s="103">
        <v>0.76851814985275269</v>
      </c>
      <c r="O62" s="222">
        <f t="shared" si="13"/>
        <v>-1.3227230310440064E-2</v>
      </c>
      <c r="P62" s="149">
        <f t="shared" si="0"/>
        <v>45</v>
      </c>
      <c r="Q62" s="149">
        <f t="shared" si="1"/>
        <v>45</v>
      </c>
      <c r="R62" s="149">
        <f t="shared" si="2"/>
        <v>48</v>
      </c>
      <c r="S62" s="149">
        <f t="shared" si="3"/>
        <v>49</v>
      </c>
      <c r="T62" s="149">
        <f t="shared" si="4"/>
        <v>47</v>
      </c>
      <c r="U62" s="149">
        <f t="shared" si="5"/>
        <v>57</v>
      </c>
      <c r="V62" s="149">
        <f t="shared" si="6"/>
        <v>48</v>
      </c>
      <c r="W62" s="149">
        <f t="shared" si="7"/>
        <v>47</v>
      </c>
      <c r="X62" s="149">
        <f t="shared" si="8"/>
        <v>49</v>
      </c>
      <c r="Y62" s="149">
        <f t="shared" si="9"/>
        <v>50</v>
      </c>
      <c r="Z62" s="149">
        <f t="shared" si="10"/>
        <v>48</v>
      </c>
      <c r="AA62" s="149">
        <f t="shared" si="11"/>
        <v>50</v>
      </c>
      <c r="AC62" s="159">
        <f t="shared" si="14"/>
        <v>0.63624584674835205</v>
      </c>
      <c r="AD62" s="149">
        <f t="shared" si="12"/>
        <v>58</v>
      </c>
    </row>
    <row r="63" spans="1:30" x14ac:dyDescent="0.2">
      <c r="A63" s="149" t="s">
        <v>86</v>
      </c>
      <c r="B63" s="149" t="s">
        <v>606</v>
      </c>
      <c r="C63" s="103">
        <v>1.2128350734710693</v>
      </c>
      <c r="D63" s="103">
        <v>1.2162677049636841</v>
      </c>
      <c r="E63" s="103">
        <v>1.0729719400405884</v>
      </c>
      <c r="F63" s="103">
        <v>1.0995750427246094</v>
      </c>
      <c r="G63" s="103">
        <v>1.0364927053451538</v>
      </c>
      <c r="H63" s="103">
        <v>1.0769462585449219</v>
      </c>
      <c r="I63" s="103">
        <v>1.0397933721542358</v>
      </c>
      <c r="J63" s="103">
        <v>0.72135192155838013</v>
      </c>
      <c r="K63" s="103">
        <v>0.88822364807128906</v>
      </c>
      <c r="L63" s="103">
        <v>0.75356209278106689</v>
      </c>
      <c r="M63" s="103">
        <v>0.76000857353210449</v>
      </c>
      <c r="N63" s="103">
        <v>0.58085399866104126</v>
      </c>
      <c r="O63" s="222">
        <f t="shared" si="13"/>
        <v>-6.3541370630264285E-2</v>
      </c>
      <c r="P63" s="149">
        <f t="shared" si="0"/>
        <v>29</v>
      </c>
      <c r="Q63" s="149">
        <f t="shared" si="1"/>
        <v>28</v>
      </c>
      <c r="R63" s="149">
        <f t="shared" si="2"/>
        <v>37</v>
      </c>
      <c r="S63" s="149">
        <f t="shared" si="3"/>
        <v>35</v>
      </c>
      <c r="T63" s="149">
        <f t="shared" si="4"/>
        <v>38</v>
      </c>
      <c r="U63" s="149">
        <f t="shared" si="5"/>
        <v>37</v>
      </c>
      <c r="V63" s="149">
        <f t="shared" si="6"/>
        <v>39</v>
      </c>
      <c r="W63" s="149">
        <f t="shared" si="7"/>
        <v>52</v>
      </c>
      <c r="X63" s="149">
        <f t="shared" si="8"/>
        <v>43</v>
      </c>
      <c r="Y63" s="149">
        <f t="shared" si="9"/>
        <v>51</v>
      </c>
      <c r="Z63" s="149">
        <f t="shared" si="10"/>
        <v>50</v>
      </c>
      <c r="AA63" s="149">
        <f t="shared" si="11"/>
        <v>62</v>
      </c>
      <c r="AC63" s="159">
        <f t="shared" si="14"/>
        <v>-5.4559707641601563E-2</v>
      </c>
      <c r="AD63" s="149">
        <f t="shared" si="12"/>
        <v>110</v>
      </c>
    </row>
    <row r="64" spans="1:30" x14ac:dyDescent="0.2">
      <c r="A64" s="149" t="s">
        <v>15</v>
      </c>
      <c r="B64" s="149" t="s">
        <v>607</v>
      </c>
      <c r="C64" s="103">
        <v>0.96259254217147827</v>
      </c>
      <c r="D64" s="103">
        <v>0.93722695112228394</v>
      </c>
      <c r="E64" s="103">
        <v>1.0250343084335327</v>
      </c>
      <c r="F64" s="103">
        <v>1.0285041332244873</v>
      </c>
      <c r="G64" s="103">
        <v>1.030306339263916</v>
      </c>
      <c r="H64" s="103">
        <v>1.1411281824111938</v>
      </c>
      <c r="I64" s="103">
        <v>1.1372940540313721</v>
      </c>
      <c r="J64" s="103">
        <v>1.0201642513275146</v>
      </c>
      <c r="K64" s="103">
        <v>1.1241635084152222</v>
      </c>
      <c r="L64" s="103">
        <v>1.0550940036773682</v>
      </c>
      <c r="M64" s="103">
        <v>1.0528324842453003</v>
      </c>
      <c r="N64" s="103">
        <v>1.0598812103271484</v>
      </c>
      <c r="O64" s="222">
        <f t="shared" si="13"/>
        <v>1.2265425920486451E-2</v>
      </c>
      <c r="P64" s="149">
        <f t="shared" si="0"/>
        <v>41</v>
      </c>
      <c r="Q64" s="149">
        <f t="shared" si="1"/>
        <v>43</v>
      </c>
      <c r="R64" s="149">
        <f t="shared" si="2"/>
        <v>41</v>
      </c>
      <c r="S64" s="149">
        <f t="shared" si="3"/>
        <v>40</v>
      </c>
      <c r="T64" s="149">
        <f t="shared" si="4"/>
        <v>40</v>
      </c>
      <c r="U64" s="149">
        <f t="shared" si="5"/>
        <v>33</v>
      </c>
      <c r="V64" s="149">
        <f t="shared" si="6"/>
        <v>34</v>
      </c>
      <c r="W64" s="149">
        <f t="shared" si="7"/>
        <v>39</v>
      </c>
      <c r="X64" s="149">
        <f t="shared" si="8"/>
        <v>36</v>
      </c>
      <c r="Y64" s="149">
        <f t="shared" si="9"/>
        <v>38</v>
      </c>
      <c r="Z64" s="149">
        <f t="shared" si="10"/>
        <v>38</v>
      </c>
      <c r="AA64" s="149">
        <f t="shared" si="11"/>
        <v>36</v>
      </c>
      <c r="AC64" s="159">
        <f t="shared" si="14"/>
        <v>1.1825354695320129</v>
      </c>
      <c r="AD64" s="149">
        <f t="shared" si="12"/>
        <v>35</v>
      </c>
    </row>
    <row r="65" spans="1:30" x14ac:dyDescent="0.2">
      <c r="A65" s="149" t="s">
        <v>21</v>
      </c>
      <c r="B65" s="149" t="s">
        <v>608</v>
      </c>
      <c r="C65" s="103">
        <v>1.6559513807296753</v>
      </c>
      <c r="D65" s="103">
        <v>1.6446396112442017</v>
      </c>
      <c r="E65" s="103">
        <v>1.6272872686386108</v>
      </c>
      <c r="F65" s="103">
        <v>1.6761656999588013</v>
      </c>
      <c r="G65" s="103">
        <v>1.6502063274383545</v>
      </c>
      <c r="H65" s="103">
        <v>1.8545140027999878</v>
      </c>
      <c r="I65" s="103">
        <v>1.7942278385162354</v>
      </c>
      <c r="J65" s="103">
        <v>1.6217594146728516</v>
      </c>
      <c r="K65" s="103">
        <v>1.6149790287017822</v>
      </c>
      <c r="L65" s="103">
        <v>1.6315833330154419</v>
      </c>
      <c r="M65" s="103">
        <v>1.6206874847412109</v>
      </c>
      <c r="N65" s="103">
        <v>1.5579319000244141</v>
      </c>
      <c r="O65" s="222">
        <f t="shared" si="13"/>
        <v>-8.6707711219787594E-3</v>
      </c>
      <c r="P65" s="149">
        <f t="shared" si="0"/>
        <v>16</v>
      </c>
      <c r="Q65" s="149">
        <f t="shared" si="1"/>
        <v>16</v>
      </c>
      <c r="R65" s="149">
        <f t="shared" si="2"/>
        <v>18</v>
      </c>
      <c r="S65" s="149">
        <f t="shared" si="3"/>
        <v>18</v>
      </c>
      <c r="T65" s="149">
        <f t="shared" si="4"/>
        <v>18</v>
      </c>
      <c r="U65" s="149">
        <f t="shared" si="5"/>
        <v>14</v>
      </c>
      <c r="V65" s="149">
        <f t="shared" si="6"/>
        <v>15</v>
      </c>
      <c r="W65" s="149">
        <f t="shared" si="7"/>
        <v>18</v>
      </c>
      <c r="X65" s="149">
        <f t="shared" si="8"/>
        <v>19</v>
      </c>
      <c r="Y65" s="149">
        <f t="shared" si="9"/>
        <v>19</v>
      </c>
      <c r="Z65" s="149">
        <f t="shared" si="10"/>
        <v>17</v>
      </c>
      <c r="AA65" s="149">
        <f t="shared" si="11"/>
        <v>19</v>
      </c>
      <c r="AC65" s="159">
        <f t="shared" si="14"/>
        <v>1.4712241888046265</v>
      </c>
      <c r="AD65" s="149">
        <f t="shared" si="12"/>
        <v>24</v>
      </c>
    </row>
    <row r="66" spans="1:30" x14ac:dyDescent="0.2">
      <c r="A66" s="149" t="s">
        <v>609</v>
      </c>
      <c r="B66" s="149" t="s">
        <v>610</v>
      </c>
      <c r="C66" s="103">
        <v>-0.67652398347854614</v>
      </c>
      <c r="D66" s="103">
        <v>-0.72913652658462524</v>
      </c>
      <c r="E66" s="103">
        <v>-0.80701303482055664</v>
      </c>
      <c r="F66" s="103">
        <v>-0.79141592979431152</v>
      </c>
      <c r="G66" s="103">
        <v>-0.77213752269744873</v>
      </c>
      <c r="H66" s="103">
        <v>-0.87403666973114014</v>
      </c>
      <c r="I66" s="103">
        <v>-0.92224186658859253</v>
      </c>
      <c r="J66" s="103">
        <v>-0.9761461615562439</v>
      </c>
      <c r="K66" s="103">
        <v>-0.91204279661178589</v>
      </c>
      <c r="L66" s="103">
        <v>-0.91841328144073486</v>
      </c>
      <c r="M66" s="103">
        <v>-0.91416835784912109</v>
      </c>
      <c r="N66" s="103">
        <v>-1.0118511915206909</v>
      </c>
      <c r="O66" s="222">
        <f t="shared" si="13"/>
        <v>-2.8271466493606567E-2</v>
      </c>
      <c r="P66" s="149">
        <f t="shared" si="0"/>
        <v>147</v>
      </c>
      <c r="Q66" s="149">
        <f t="shared" si="1"/>
        <v>151</v>
      </c>
      <c r="R66" s="149">
        <f t="shared" si="2"/>
        <v>157</v>
      </c>
      <c r="S66" s="149">
        <f t="shared" si="3"/>
        <v>157</v>
      </c>
      <c r="T66" s="149">
        <f t="shared" si="4"/>
        <v>155</v>
      </c>
      <c r="U66" s="149">
        <f t="shared" si="5"/>
        <v>169</v>
      </c>
      <c r="V66" s="149">
        <f t="shared" si="6"/>
        <v>172</v>
      </c>
      <c r="W66" s="149">
        <f t="shared" si="7"/>
        <v>174</v>
      </c>
      <c r="X66" s="149">
        <f t="shared" si="8"/>
        <v>173</v>
      </c>
      <c r="Y66" s="149">
        <f t="shared" si="9"/>
        <v>173</v>
      </c>
      <c r="Z66" s="149">
        <f t="shared" si="10"/>
        <v>171</v>
      </c>
      <c r="AA66" s="149">
        <f t="shared" si="11"/>
        <v>176</v>
      </c>
      <c r="AC66" s="159">
        <f t="shared" si="14"/>
        <v>-1.2945658564567566</v>
      </c>
      <c r="AD66" s="149">
        <f t="shared" si="12"/>
        <v>189</v>
      </c>
    </row>
    <row r="67" spans="1:30" x14ac:dyDescent="0.2">
      <c r="A67" s="149" t="s">
        <v>611</v>
      </c>
      <c r="B67" s="149" t="s">
        <v>612</v>
      </c>
      <c r="C67" s="103">
        <v>0.71204656362533569</v>
      </c>
      <c r="D67" s="103">
        <v>0.70565307140350342</v>
      </c>
      <c r="E67" s="103">
        <v>0.64878970384597778</v>
      </c>
      <c r="F67" s="103">
        <v>0.6369701623916626</v>
      </c>
      <c r="G67" s="103">
        <v>0.64883434772491455</v>
      </c>
      <c r="H67" s="103">
        <v>0.4928213357925415</v>
      </c>
      <c r="I67" s="103">
        <v>0.6733587384223938</v>
      </c>
      <c r="J67" s="103">
        <v>0.60636609792709351</v>
      </c>
      <c r="K67" s="103">
        <v>0.61303031444549561</v>
      </c>
      <c r="L67" s="103">
        <v>0.66393923759460449</v>
      </c>
      <c r="M67" s="103">
        <v>0.68756568431854248</v>
      </c>
      <c r="N67" s="103">
        <v>0.74050581455230713</v>
      </c>
      <c r="O67" s="222">
        <f t="shared" si="13"/>
        <v>3.4852743148803709E-3</v>
      </c>
      <c r="P67" s="149">
        <f t="shared" si="0"/>
        <v>63</v>
      </c>
      <c r="Q67" s="149">
        <f t="shared" si="1"/>
        <v>62</v>
      </c>
      <c r="R67" s="149">
        <f t="shared" si="2"/>
        <v>65</v>
      </c>
      <c r="S67" s="149">
        <f t="shared" si="3"/>
        <v>64</v>
      </c>
      <c r="T67" s="149">
        <f t="shared" si="4"/>
        <v>60</v>
      </c>
      <c r="U67" s="149">
        <f t="shared" si="5"/>
        <v>62</v>
      </c>
      <c r="V67" s="149">
        <f t="shared" si="6"/>
        <v>55</v>
      </c>
      <c r="W67" s="149">
        <f t="shared" si="7"/>
        <v>58</v>
      </c>
      <c r="X67" s="149">
        <f t="shared" si="8"/>
        <v>56</v>
      </c>
      <c r="Y67" s="149">
        <f t="shared" si="9"/>
        <v>53</v>
      </c>
      <c r="Z67" s="149">
        <f t="shared" si="10"/>
        <v>53</v>
      </c>
      <c r="AA67" s="149">
        <f t="shared" si="11"/>
        <v>51</v>
      </c>
      <c r="AC67" s="159">
        <f t="shared" si="14"/>
        <v>0.77535855770111084</v>
      </c>
      <c r="AD67" s="149">
        <f t="shared" si="12"/>
        <v>54</v>
      </c>
    </row>
    <row r="68" spans="1:30" x14ac:dyDescent="0.2">
      <c r="A68" s="149" t="s">
        <v>16</v>
      </c>
      <c r="B68" s="149" t="s">
        <v>613</v>
      </c>
      <c r="C68" s="103">
        <v>1.9247570037841797</v>
      </c>
      <c r="D68" s="103">
        <v>1.9058660268783569</v>
      </c>
      <c r="E68" s="103">
        <v>1.9296278953552246</v>
      </c>
      <c r="F68" s="103">
        <v>1.8823287487030029</v>
      </c>
      <c r="G68" s="103">
        <v>1.9110766649246216</v>
      </c>
      <c r="H68" s="103">
        <v>2.1056981086730957</v>
      </c>
      <c r="I68" s="103">
        <v>2.0518100261688232</v>
      </c>
      <c r="J68" s="103">
        <v>1.9242763519287109</v>
      </c>
      <c r="K68" s="103">
        <v>1.8472784757614136</v>
      </c>
      <c r="L68" s="103">
        <v>1.8154605627059937</v>
      </c>
      <c r="M68" s="103">
        <v>1.8767992258071899</v>
      </c>
      <c r="N68" s="103">
        <v>1.8588515520095825</v>
      </c>
      <c r="O68" s="222">
        <f t="shared" si="13"/>
        <v>-4.7014474868774412E-3</v>
      </c>
      <c r="P68" s="149">
        <f t="shared" si="0"/>
        <v>4</v>
      </c>
      <c r="Q68" s="149">
        <f t="shared" si="1"/>
        <v>3</v>
      </c>
      <c r="R68" s="149">
        <f t="shared" si="2"/>
        <v>2</v>
      </c>
      <c r="S68" s="149">
        <f t="shared" si="3"/>
        <v>5</v>
      </c>
      <c r="T68" s="149">
        <f t="shared" si="4"/>
        <v>4</v>
      </c>
      <c r="U68" s="149">
        <f t="shared" si="5"/>
        <v>2</v>
      </c>
      <c r="V68" s="149">
        <f t="shared" si="6"/>
        <v>2</v>
      </c>
      <c r="W68" s="149">
        <f t="shared" si="7"/>
        <v>6</v>
      </c>
      <c r="X68" s="149">
        <f t="shared" si="8"/>
        <v>6</v>
      </c>
      <c r="Y68" s="149">
        <f t="shared" si="9"/>
        <v>8</v>
      </c>
      <c r="Z68" s="149">
        <f t="shared" si="10"/>
        <v>7</v>
      </c>
      <c r="AA68" s="149">
        <f t="shared" si="11"/>
        <v>5</v>
      </c>
      <c r="AC68" s="159">
        <f t="shared" si="14"/>
        <v>1.8118370771408081</v>
      </c>
      <c r="AD68" s="149">
        <f t="shared" si="12"/>
        <v>11</v>
      </c>
    </row>
    <row r="69" spans="1:30" x14ac:dyDescent="0.2">
      <c r="A69" s="149" t="s">
        <v>127</v>
      </c>
      <c r="B69" s="149" t="s">
        <v>614</v>
      </c>
      <c r="C69" s="103">
        <v>-0.77262210845947266</v>
      </c>
      <c r="D69" s="103">
        <v>-0.80832052230834961</v>
      </c>
      <c r="E69" s="103">
        <v>-0.77336740493774414</v>
      </c>
      <c r="F69" s="103">
        <v>-0.68773537874221802</v>
      </c>
      <c r="G69" s="103">
        <v>-0.53244656324386597</v>
      </c>
      <c r="H69" s="103">
        <v>-0.4057658314704895</v>
      </c>
      <c r="I69" s="103">
        <v>-0.51276135444641113</v>
      </c>
      <c r="J69" s="103">
        <v>-0.39529070258140564</v>
      </c>
      <c r="K69" s="103">
        <v>-0.42085257172584534</v>
      </c>
      <c r="L69" s="103">
        <v>-0.37927684187889099</v>
      </c>
      <c r="M69" s="103">
        <v>-0.347593754529953</v>
      </c>
      <c r="N69" s="103">
        <v>-0.26417934894561768</v>
      </c>
      <c r="O69" s="222">
        <f t="shared" si="13"/>
        <v>5.4414117336273195E-2</v>
      </c>
      <c r="P69" s="149">
        <f t="shared" si="0"/>
        <v>156</v>
      </c>
      <c r="Q69" s="149">
        <f t="shared" si="1"/>
        <v>158</v>
      </c>
      <c r="R69" s="149">
        <f t="shared" si="2"/>
        <v>154</v>
      </c>
      <c r="S69" s="149">
        <f t="shared" si="3"/>
        <v>147</v>
      </c>
      <c r="T69" s="149">
        <f t="shared" si="4"/>
        <v>133</v>
      </c>
      <c r="U69" s="149">
        <f t="shared" si="5"/>
        <v>127</v>
      </c>
      <c r="V69" s="149">
        <f t="shared" si="6"/>
        <v>136</v>
      </c>
      <c r="W69" s="149">
        <f t="shared" si="7"/>
        <v>132</v>
      </c>
      <c r="X69" s="149">
        <f t="shared" si="8"/>
        <v>134</v>
      </c>
      <c r="Y69" s="149">
        <f t="shared" si="9"/>
        <v>127</v>
      </c>
      <c r="Z69" s="149">
        <f t="shared" si="10"/>
        <v>122</v>
      </c>
      <c r="AA69" s="149">
        <f t="shared" si="11"/>
        <v>115</v>
      </c>
      <c r="AC69" s="159">
        <f t="shared" si="14"/>
        <v>0.27996182441711426</v>
      </c>
      <c r="AD69" s="149">
        <f t="shared" si="12"/>
        <v>82</v>
      </c>
    </row>
    <row r="70" spans="1:30" x14ac:dyDescent="0.2">
      <c r="A70" s="149" t="s">
        <v>615</v>
      </c>
      <c r="B70" s="149" t="s">
        <v>616</v>
      </c>
      <c r="C70" s="103">
        <v>-0.79353618621826172</v>
      </c>
      <c r="D70" s="103">
        <v>-0.78493452072143555</v>
      </c>
      <c r="E70" s="103">
        <v>-0.807625412940979</v>
      </c>
      <c r="F70" s="103">
        <v>-0.77224153280258179</v>
      </c>
      <c r="G70" s="103">
        <v>-0.68942630290985107</v>
      </c>
      <c r="H70" s="103">
        <v>-0.7732703685760498</v>
      </c>
      <c r="I70" s="103">
        <v>-0.86400824785232544</v>
      </c>
      <c r="J70" s="103">
        <v>-0.85760390758514404</v>
      </c>
      <c r="K70" s="103">
        <v>-0.86366254091262817</v>
      </c>
      <c r="L70" s="103">
        <v>-0.74096614122390747</v>
      </c>
      <c r="M70" s="103">
        <v>-0.81570833921432495</v>
      </c>
      <c r="N70" s="103">
        <v>-0.78031766414642334</v>
      </c>
      <c r="O70" s="222">
        <f t="shared" si="13"/>
        <v>4.6168565750122071E-4</v>
      </c>
      <c r="P70" s="149">
        <f t="shared" si="0"/>
        <v>160</v>
      </c>
      <c r="Q70" s="149">
        <f t="shared" si="1"/>
        <v>154</v>
      </c>
      <c r="R70" s="149">
        <f t="shared" si="2"/>
        <v>158</v>
      </c>
      <c r="S70" s="149">
        <f t="shared" si="3"/>
        <v>154</v>
      </c>
      <c r="T70" s="149">
        <f t="shared" si="4"/>
        <v>145</v>
      </c>
      <c r="U70" s="149">
        <f t="shared" si="5"/>
        <v>159</v>
      </c>
      <c r="V70" s="149">
        <f t="shared" si="6"/>
        <v>169</v>
      </c>
      <c r="W70" s="149">
        <f t="shared" si="7"/>
        <v>170</v>
      </c>
      <c r="X70" s="149">
        <f t="shared" si="8"/>
        <v>169</v>
      </c>
      <c r="Y70" s="149">
        <f t="shared" si="9"/>
        <v>160</v>
      </c>
      <c r="Z70" s="149">
        <f t="shared" si="10"/>
        <v>166</v>
      </c>
      <c r="AA70" s="149">
        <f t="shared" si="11"/>
        <v>164</v>
      </c>
      <c r="AC70" s="159">
        <f t="shared" si="14"/>
        <v>-0.77570080757141113</v>
      </c>
      <c r="AD70" s="149">
        <f t="shared" si="12"/>
        <v>166</v>
      </c>
    </row>
    <row r="71" spans="1:30" x14ac:dyDescent="0.2">
      <c r="A71" s="149" t="s">
        <v>617</v>
      </c>
      <c r="B71" s="149" t="s">
        <v>618</v>
      </c>
      <c r="C71" s="103">
        <v>-1.2514986991882324</v>
      </c>
      <c r="D71" s="103">
        <v>-1.2040637731552124</v>
      </c>
      <c r="E71" s="103">
        <v>-1.2052410840988159</v>
      </c>
      <c r="F71" s="103">
        <v>-1.1346299648284912</v>
      </c>
      <c r="G71" s="103">
        <v>-0.9683184027671814</v>
      </c>
      <c r="H71" s="103">
        <v>-1.0585247278213501</v>
      </c>
      <c r="I71" s="103">
        <v>-1.0289623737335205</v>
      </c>
      <c r="J71" s="103">
        <v>-0.76144349575042725</v>
      </c>
      <c r="K71" s="103">
        <v>-0.81079554557800293</v>
      </c>
      <c r="L71" s="103">
        <v>-0.63879746198654175</v>
      </c>
      <c r="M71" s="103">
        <v>-0.57743936777114868</v>
      </c>
      <c r="N71" s="103">
        <v>-0.54813164472579956</v>
      </c>
      <c r="O71" s="222">
        <f t="shared" si="13"/>
        <v>6.5593212842941284E-2</v>
      </c>
      <c r="P71" s="149">
        <f t="shared" si="0"/>
        <v>190</v>
      </c>
      <c r="Q71" s="149">
        <f t="shared" si="1"/>
        <v>186</v>
      </c>
      <c r="R71" s="149">
        <f t="shared" si="2"/>
        <v>186</v>
      </c>
      <c r="S71" s="149">
        <f t="shared" si="3"/>
        <v>182</v>
      </c>
      <c r="T71" s="149">
        <f t="shared" si="4"/>
        <v>172</v>
      </c>
      <c r="U71" s="149">
        <f t="shared" si="5"/>
        <v>184</v>
      </c>
      <c r="V71" s="149">
        <f t="shared" si="6"/>
        <v>180</v>
      </c>
      <c r="W71" s="149">
        <f t="shared" si="7"/>
        <v>157</v>
      </c>
      <c r="X71" s="149">
        <f t="shared" si="8"/>
        <v>164</v>
      </c>
      <c r="Y71" s="149">
        <f t="shared" si="9"/>
        <v>150</v>
      </c>
      <c r="Z71" s="149">
        <f t="shared" si="10"/>
        <v>147</v>
      </c>
      <c r="AA71" s="149">
        <f t="shared" si="11"/>
        <v>142</v>
      </c>
      <c r="AC71" s="159">
        <f t="shared" si="14"/>
        <v>0.10780048370361328</v>
      </c>
      <c r="AD71" s="149">
        <f t="shared" si="12"/>
        <v>93</v>
      </c>
    </row>
    <row r="72" spans="1:30" x14ac:dyDescent="0.2">
      <c r="A72" s="149" t="s">
        <v>619</v>
      </c>
      <c r="B72" s="149" t="s">
        <v>620</v>
      </c>
      <c r="C72" s="103">
        <v>-0.1051766499876976</v>
      </c>
      <c r="D72" s="103">
        <v>-0.17940504848957062</v>
      </c>
      <c r="E72" s="103">
        <v>-0.45202133059501648</v>
      </c>
      <c r="F72" s="103">
        <v>-0.4723590612411499</v>
      </c>
      <c r="G72" s="103">
        <v>-0.63333588838577271</v>
      </c>
      <c r="H72" s="103">
        <v>-0.66261690855026245</v>
      </c>
      <c r="I72" s="103">
        <v>-0.60135352611541748</v>
      </c>
      <c r="J72" s="103">
        <v>-0.51745808124542236</v>
      </c>
      <c r="K72" s="103">
        <v>-0.54379802942276001</v>
      </c>
      <c r="L72" s="103">
        <v>-0.41428640484809875</v>
      </c>
      <c r="M72" s="103">
        <v>-0.42093980312347412</v>
      </c>
      <c r="N72" s="103">
        <v>-0.35980081558227539</v>
      </c>
      <c r="O72" s="222">
        <f t="shared" si="13"/>
        <v>-1.8039576709270477E-2</v>
      </c>
      <c r="P72" s="149">
        <f t="shared" si="0"/>
        <v>100</v>
      </c>
      <c r="Q72" s="149">
        <f t="shared" si="1"/>
        <v>106</v>
      </c>
      <c r="R72" s="149">
        <f t="shared" si="2"/>
        <v>122</v>
      </c>
      <c r="S72" s="149">
        <f t="shared" si="3"/>
        <v>125</v>
      </c>
      <c r="T72" s="149">
        <f t="shared" si="4"/>
        <v>140</v>
      </c>
      <c r="U72" s="149">
        <f t="shared" si="5"/>
        <v>148</v>
      </c>
      <c r="V72" s="149">
        <f t="shared" si="6"/>
        <v>144</v>
      </c>
      <c r="W72" s="149">
        <f t="shared" si="7"/>
        <v>141</v>
      </c>
      <c r="X72" s="149">
        <f t="shared" si="8"/>
        <v>141</v>
      </c>
      <c r="Y72" s="149">
        <f t="shared" si="9"/>
        <v>132</v>
      </c>
      <c r="Z72" s="149">
        <f t="shared" si="10"/>
        <v>130</v>
      </c>
      <c r="AA72" s="149">
        <f t="shared" si="11"/>
        <v>126</v>
      </c>
      <c r="AC72" s="159">
        <f t="shared" si="14"/>
        <v>-0.54019658267498016</v>
      </c>
      <c r="AD72" s="149">
        <f t="shared" si="12"/>
        <v>143</v>
      </c>
    </row>
    <row r="73" spans="1:30" x14ac:dyDescent="0.2">
      <c r="A73" s="149" t="s">
        <v>621</v>
      </c>
      <c r="B73" s="149" t="s">
        <v>622</v>
      </c>
      <c r="C73" s="103">
        <v>-1.3103556632995605</v>
      </c>
      <c r="D73" s="103">
        <v>-1.3486588001251221</v>
      </c>
      <c r="E73" s="103">
        <v>-1.3508507013320923</v>
      </c>
      <c r="F73" s="103">
        <v>-1.3873465061187744</v>
      </c>
      <c r="G73" s="103">
        <v>-1.4075238704681396</v>
      </c>
      <c r="H73" s="103">
        <v>-1.5304988622665405</v>
      </c>
      <c r="I73" s="103">
        <v>-1.4875465631484985</v>
      </c>
      <c r="J73" s="103">
        <v>-1.6253676414489746</v>
      </c>
      <c r="K73" s="103">
        <v>-1.5579954385757446</v>
      </c>
      <c r="L73" s="103">
        <v>-1.5801663398742676</v>
      </c>
      <c r="M73" s="103">
        <v>-1.595471978187561</v>
      </c>
      <c r="N73" s="103">
        <v>-1.4716198444366455</v>
      </c>
      <c r="O73" s="222">
        <f t="shared" si="13"/>
        <v>-1.2296104431152343E-2</v>
      </c>
      <c r="P73" s="149">
        <f t="shared" si="0"/>
        <v>194</v>
      </c>
      <c r="Q73" s="149">
        <f t="shared" si="1"/>
        <v>196</v>
      </c>
      <c r="R73" s="149">
        <f t="shared" si="2"/>
        <v>195</v>
      </c>
      <c r="S73" s="149">
        <f t="shared" si="3"/>
        <v>197</v>
      </c>
      <c r="T73" s="149">
        <f t="shared" si="4"/>
        <v>200</v>
      </c>
      <c r="U73" s="149">
        <f t="shared" si="5"/>
        <v>204</v>
      </c>
      <c r="V73" s="149">
        <f t="shared" si="6"/>
        <v>201</v>
      </c>
      <c r="W73" s="149">
        <f t="shared" si="7"/>
        <v>200</v>
      </c>
      <c r="X73" s="149">
        <f t="shared" si="8"/>
        <v>198</v>
      </c>
      <c r="Y73" s="149">
        <f t="shared" si="9"/>
        <v>198</v>
      </c>
      <c r="Z73" s="149">
        <f t="shared" si="10"/>
        <v>198</v>
      </c>
      <c r="AA73" s="149">
        <f t="shared" si="11"/>
        <v>198</v>
      </c>
      <c r="AC73" s="159">
        <f t="shared" si="14"/>
        <v>-1.5945808887481689</v>
      </c>
      <c r="AD73" s="149">
        <f t="shared" si="12"/>
        <v>196</v>
      </c>
    </row>
    <row r="74" spans="1:30" x14ac:dyDescent="0.2">
      <c r="A74" s="149" t="s">
        <v>41</v>
      </c>
      <c r="B74" s="149" t="s">
        <v>623</v>
      </c>
      <c r="C74" s="103">
        <v>1.1625891923904419</v>
      </c>
      <c r="D74" s="103">
        <v>1.163390040397644</v>
      </c>
      <c r="E74" s="103">
        <v>1.1773024797439575</v>
      </c>
      <c r="F74" s="103">
        <v>1.0437251329421997</v>
      </c>
      <c r="G74" s="103">
        <v>1.031751275062561</v>
      </c>
      <c r="H74" s="103">
        <v>0.96826094388961792</v>
      </c>
      <c r="I74" s="103">
        <v>0.91486424207687378</v>
      </c>
      <c r="J74" s="103">
        <v>0.9971727728843689</v>
      </c>
      <c r="K74" s="103">
        <v>1.0593661069869995</v>
      </c>
      <c r="L74" s="103">
        <v>1.0130618810653687</v>
      </c>
      <c r="M74" s="103">
        <v>1.025826096534729</v>
      </c>
      <c r="N74" s="103">
        <v>0.90196120738983154</v>
      </c>
      <c r="O74" s="222">
        <f t="shared" si="13"/>
        <v>-2.6142883300781249E-2</v>
      </c>
      <c r="P74" s="149">
        <f t="shared" si="0"/>
        <v>30</v>
      </c>
      <c r="Q74" s="149">
        <f t="shared" si="1"/>
        <v>31</v>
      </c>
      <c r="R74" s="149">
        <f t="shared" si="2"/>
        <v>32</v>
      </c>
      <c r="S74" s="149">
        <f t="shared" si="3"/>
        <v>37</v>
      </c>
      <c r="T74" s="149">
        <f t="shared" si="4"/>
        <v>39</v>
      </c>
      <c r="U74" s="149">
        <f t="shared" si="5"/>
        <v>42</v>
      </c>
      <c r="V74" s="149">
        <f t="shared" si="6"/>
        <v>44</v>
      </c>
      <c r="W74" s="149">
        <f t="shared" si="7"/>
        <v>41</v>
      </c>
      <c r="X74" s="149">
        <f t="shared" si="8"/>
        <v>38</v>
      </c>
      <c r="Y74" s="149">
        <f t="shared" si="9"/>
        <v>40</v>
      </c>
      <c r="Z74" s="149">
        <f t="shared" si="10"/>
        <v>40</v>
      </c>
      <c r="AA74" s="149">
        <f t="shared" si="11"/>
        <v>46</v>
      </c>
      <c r="AC74" s="159">
        <f t="shared" si="14"/>
        <v>0.64053237438201904</v>
      </c>
      <c r="AD74" s="149">
        <f t="shared" si="12"/>
        <v>57</v>
      </c>
    </row>
    <row r="75" spans="1:30" x14ac:dyDescent="0.2">
      <c r="A75" s="149" t="s">
        <v>17</v>
      </c>
      <c r="B75" s="149" t="s">
        <v>624</v>
      </c>
      <c r="C75" s="103">
        <v>1.1312533617019653</v>
      </c>
      <c r="D75" s="103">
        <v>1.1597278118133545</v>
      </c>
      <c r="E75" s="103">
        <v>1.1837555170059204</v>
      </c>
      <c r="F75" s="103">
        <v>1.1570487022399902</v>
      </c>
      <c r="G75" s="103">
        <v>1.198387622833252</v>
      </c>
      <c r="H75" s="103">
        <v>1.37282395362854</v>
      </c>
      <c r="I75" s="103">
        <v>1.331784725189209</v>
      </c>
      <c r="J75" s="103">
        <v>1.2264333963394165</v>
      </c>
      <c r="K75" s="103">
        <v>1.2858275175094604</v>
      </c>
      <c r="L75" s="103">
        <v>1.2407276630401611</v>
      </c>
      <c r="M75" s="103">
        <v>1.2814834117889404</v>
      </c>
      <c r="N75" s="103">
        <v>1.3822455406188965</v>
      </c>
      <c r="O75" s="222">
        <f t="shared" si="13"/>
        <v>2.2251772880554199E-2</v>
      </c>
      <c r="P75" s="149">
        <f t="shared" si="0"/>
        <v>34</v>
      </c>
      <c r="Q75" s="149">
        <f t="shared" si="1"/>
        <v>32</v>
      </c>
      <c r="R75" s="149">
        <f t="shared" si="2"/>
        <v>31</v>
      </c>
      <c r="S75" s="149">
        <f t="shared" si="3"/>
        <v>31</v>
      </c>
      <c r="T75" s="149">
        <f t="shared" si="4"/>
        <v>30</v>
      </c>
      <c r="U75" s="149">
        <f t="shared" si="5"/>
        <v>29</v>
      </c>
      <c r="V75" s="149">
        <f t="shared" si="6"/>
        <v>29</v>
      </c>
      <c r="W75" s="149">
        <f t="shared" si="7"/>
        <v>29</v>
      </c>
      <c r="X75" s="149">
        <f t="shared" si="8"/>
        <v>29</v>
      </c>
      <c r="Y75" s="149">
        <f t="shared" si="9"/>
        <v>29</v>
      </c>
      <c r="Z75" s="149">
        <f t="shared" si="10"/>
        <v>28</v>
      </c>
      <c r="AA75" s="149">
        <f t="shared" si="11"/>
        <v>23</v>
      </c>
      <c r="AC75" s="159">
        <f t="shared" si="14"/>
        <v>1.6047632694244385</v>
      </c>
      <c r="AD75" s="149">
        <f t="shared" si="12"/>
        <v>19</v>
      </c>
    </row>
    <row r="76" spans="1:30" x14ac:dyDescent="0.2">
      <c r="A76" s="149" t="s">
        <v>625</v>
      </c>
      <c r="B76" s="149" t="s">
        <v>626</v>
      </c>
      <c r="C76" s="103">
        <v>-0.82708752155303955</v>
      </c>
      <c r="D76" s="103">
        <v>-0.80163753032684326</v>
      </c>
      <c r="E76" s="103">
        <v>-0.73952013254165649</v>
      </c>
      <c r="F76" s="103">
        <v>-0.67744994163513184</v>
      </c>
      <c r="G76" s="103">
        <v>-0.64746719598770142</v>
      </c>
      <c r="H76" s="103">
        <v>-0.47166082262992859</v>
      </c>
      <c r="I76" s="103">
        <v>-0.50910073518753052</v>
      </c>
      <c r="J76" s="103">
        <v>-0.49250295758247375</v>
      </c>
      <c r="K76" s="103">
        <v>-0.45590025186538696</v>
      </c>
      <c r="L76" s="103">
        <v>-0.4281420111656189</v>
      </c>
      <c r="M76" s="103">
        <v>-0.47338125109672546</v>
      </c>
      <c r="N76" s="103">
        <v>-0.3977932333946228</v>
      </c>
      <c r="O76" s="222">
        <f t="shared" si="13"/>
        <v>4.0384429693222049E-2</v>
      </c>
      <c r="P76" s="149">
        <f t="shared" si="0"/>
        <v>162</v>
      </c>
      <c r="Q76" s="149">
        <f t="shared" si="1"/>
        <v>155</v>
      </c>
      <c r="R76" s="149">
        <f t="shared" si="2"/>
        <v>153</v>
      </c>
      <c r="S76" s="149">
        <f t="shared" si="3"/>
        <v>144</v>
      </c>
      <c r="T76" s="149">
        <f t="shared" si="4"/>
        <v>142</v>
      </c>
      <c r="U76" s="149">
        <f t="shared" si="5"/>
        <v>131</v>
      </c>
      <c r="V76" s="149">
        <f t="shared" si="6"/>
        <v>135</v>
      </c>
      <c r="W76" s="149">
        <f t="shared" si="7"/>
        <v>139</v>
      </c>
      <c r="X76" s="149">
        <f t="shared" si="8"/>
        <v>139</v>
      </c>
      <c r="Y76" s="149">
        <f t="shared" si="9"/>
        <v>133</v>
      </c>
      <c r="Z76" s="149">
        <f t="shared" si="10"/>
        <v>137</v>
      </c>
      <c r="AA76" s="149">
        <f t="shared" si="11"/>
        <v>130</v>
      </c>
      <c r="AC76" s="159">
        <f t="shared" si="14"/>
        <v>6.0510635375976563E-3</v>
      </c>
      <c r="AD76" s="149">
        <f t="shared" si="12"/>
        <v>102</v>
      </c>
    </row>
    <row r="77" spans="1:30" x14ac:dyDescent="0.2">
      <c r="A77" s="149" t="s">
        <v>18</v>
      </c>
      <c r="B77" s="149" t="s">
        <v>627</v>
      </c>
      <c r="C77" s="103">
        <v>1.9702581167221069</v>
      </c>
      <c r="D77" s="103">
        <v>1.968746542930603</v>
      </c>
      <c r="E77" s="103">
        <v>1.9494248628616333</v>
      </c>
      <c r="F77" s="103">
        <v>1.95140540599823</v>
      </c>
      <c r="G77" s="103">
        <v>1.9645837545394897</v>
      </c>
      <c r="H77" s="103">
        <v>2.1296684741973877</v>
      </c>
      <c r="I77" s="103">
        <v>2.0894842147827148</v>
      </c>
      <c r="J77" s="103">
        <v>2.049945592880249</v>
      </c>
      <c r="K77" s="103">
        <v>2.0693573951721191</v>
      </c>
      <c r="L77" s="103">
        <v>2.0794432163238525</v>
      </c>
      <c r="M77" s="103">
        <v>2.0580160617828369</v>
      </c>
      <c r="N77" s="103">
        <v>2.0788829326629639</v>
      </c>
      <c r="O77" s="222">
        <f t="shared" si="13"/>
        <v>1.1013638973236085E-2</v>
      </c>
      <c r="P77" s="149">
        <f t="shared" si="0"/>
        <v>1</v>
      </c>
      <c r="Q77" s="149">
        <f t="shared" si="1"/>
        <v>1</v>
      </c>
      <c r="R77" s="149">
        <f t="shared" si="2"/>
        <v>1</v>
      </c>
      <c r="S77" s="149">
        <f t="shared" si="3"/>
        <v>2</v>
      </c>
      <c r="T77" s="149">
        <f t="shared" si="4"/>
        <v>2</v>
      </c>
      <c r="U77" s="149">
        <f t="shared" si="5"/>
        <v>1</v>
      </c>
      <c r="V77" s="149">
        <f t="shared" si="6"/>
        <v>1</v>
      </c>
      <c r="W77" s="149">
        <f t="shared" si="7"/>
        <v>1</v>
      </c>
      <c r="X77" s="149">
        <f t="shared" si="8"/>
        <v>1</v>
      </c>
      <c r="Y77" s="149">
        <f t="shared" si="9"/>
        <v>1</v>
      </c>
      <c r="Z77" s="149">
        <f t="shared" si="10"/>
        <v>1</v>
      </c>
      <c r="AA77" s="149">
        <f t="shared" si="11"/>
        <v>1</v>
      </c>
      <c r="AC77" s="159">
        <f t="shared" si="14"/>
        <v>2.1890193223953247</v>
      </c>
      <c r="AD77" s="149">
        <f t="shared" si="12"/>
        <v>3</v>
      </c>
    </row>
    <row r="78" spans="1:30" x14ac:dyDescent="0.2">
      <c r="A78" s="149" t="s">
        <v>628</v>
      </c>
      <c r="B78" s="149" t="s">
        <v>629</v>
      </c>
      <c r="C78" s="103">
        <v>-0.77107232809066772</v>
      </c>
      <c r="D78" s="103">
        <v>-0.84840852022171021</v>
      </c>
      <c r="E78" s="103">
        <v>-0.8244902491569519</v>
      </c>
      <c r="F78" s="103">
        <v>-0.79117637872695923</v>
      </c>
      <c r="G78" s="103">
        <v>-0.82300257682800293</v>
      </c>
      <c r="H78" s="103">
        <v>-0.51158452033996582</v>
      </c>
      <c r="I78" s="103">
        <v>-0.40417933464050293</v>
      </c>
      <c r="J78" s="103">
        <v>-0.2745952308177948</v>
      </c>
      <c r="K78" s="103">
        <v>-0.2647002637386322</v>
      </c>
      <c r="L78" s="103">
        <v>-0.13632093369960785</v>
      </c>
      <c r="M78" s="103">
        <v>-2.5181205943226814E-2</v>
      </c>
      <c r="N78" s="103">
        <v>0.10978258401155472</v>
      </c>
      <c r="O78" s="222">
        <f t="shared" si="13"/>
        <v>9.5819110423326498E-2</v>
      </c>
      <c r="P78" s="149">
        <f t="shared" si="0"/>
        <v>155</v>
      </c>
      <c r="Q78" s="149">
        <f t="shared" si="1"/>
        <v>161</v>
      </c>
      <c r="R78" s="149">
        <f t="shared" si="2"/>
        <v>160</v>
      </c>
      <c r="S78" s="149">
        <f t="shared" si="3"/>
        <v>156</v>
      </c>
      <c r="T78" s="149">
        <f t="shared" si="4"/>
        <v>162</v>
      </c>
      <c r="U78" s="149">
        <f t="shared" si="5"/>
        <v>137</v>
      </c>
      <c r="V78" s="149">
        <f t="shared" si="6"/>
        <v>125</v>
      </c>
      <c r="W78" s="149">
        <f t="shared" si="7"/>
        <v>116</v>
      </c>
      <c r="X78" s="149">
        <f t="shared" si="8"/>
        <v>116</v>
      </c>
      <c r="Y78" s="149">
        <f t="shared" si="9"/>
        <v>105</v>
      </c>
      <c r="Z78" s="149">
        <f t="shared" si="10"/>
        <v>99</v>
      </c>
      <c r="AA78" s="149">
        <f t="shared" si="11"/>
        <v>90</v>
      </c>
      <c r="AC78" s="159">
        <f t="shared" si="14"/>
        <v>1.0679736882448196</v>
      </c>
      <c r="AD78" s="149">
        <f t="shared" si="12"/>
        <v>44</v>
      </c>
    </row>
    <row r="79" spans="1:30" x14ac:dyDescent="0.2">
      <c r="A79" s="149" t="s">
        <v>19</v>
      </c>
      <c r="B79" s="149" t="s">
        <v>630</v>
      </c>
      <c r="C79" s="103">
        <v>1.4526761770248413</v>
      </c>
      <c r="D79" s="103">
        <v>1.5067137479782104</v>
      </c>
      <c r="E79" s="103">
        <v>1.4383224248886108</v>
      </c>
      <c r="F79" s="103">
        <v>1.4434957504272461</v>
      </c>
      <c r="G79" s="103">
        <v>1.4097959995269775</v>
      </c>
      <c r="H79" s="103">
        <v>1.4566563367843628</v>
      </c>
      <c r="I79" s="103">
        <v>1.398505687713623</v>
      </c>
      <c r="J79" s="103">
        <v>1.3867257833480835</v>
      </c>
      <c r="K79" s="103">
        <v>1.4364070892333984</v>
      </c>
      <c r="L79" s="103">
        <v>1.4344485998153687</v>
      </c>
      <c r="M79" s="103">
        <v>1.4076945781707764</v>
      </c>
      <c r="N79" s="103">
        <v>1.327411413192749</v>
      </c>
      <c r="O79" s="222">
        <f t="shared" si="13"/>
        <v>-1.7930233478546144E-2</v>
      </c>
      <c r="P79" s="149">
        <f t="shared" si="0"/>
        <v>22</v>
      </c>
      <c r="Q79" s="149">
        <f t="shared" si="1"/>
        <v>21</v>
      </c>
      <c r="R79" s="149">
        <f t="shared" si="2"/>
        <v>23</v>
      </c>
      <c r="S79" s="149">
        <f t="shared" si="3"/>
        <v>23</v>
      </c>
      <c r="T79" s="149">
        <f t="shared" si="4"/>
        <v>24</v>
      </c>
      <c r="U79" s="149">
        <f t="shared" si="5"/>
        <v>25</v>
      </c>
      <c r="V79" s="149">
        <f t="shared" si="6"/>
        <v>25</v>
      </c>
      <c r="W79" s="149">
        <f t="shared" si="7"/>
        <v>25</v>
      </c>
      <c r="X79" s="149">
        <f t="shared" si="8"/>
        <v>23</v>
      </c>
      <c r="Y79" s="149">
        <f t="shared" si="9"/>
        <v>24</v>
      </c>
      <c r="Z79" s="149">
        <f t="shared" si="10"/>
        <v>23</v>
      </c>
      <c r="AA79" s="149">
        <f t="shared" si="11"/>
        <v>26</v>
      </c>
      <c r="AC79" s="159">
        <f t="shared" si="14"/>
        <v>1.1481090784072876</v>
      </c>
      <c r="AD79" s="149">
        <f t="shared" si="12"/>
        <v>37</v>
      </c>
    </row>
    <row r="80" spans="1:30" x14ac:dyDescent="0.2">
      <c r="A80" s="149" t="s">
        <v>631</v>
      </c>
      <c r="B80" s="149" t="s">
        <v>632</v>
      </c>
      <c r="C80" s="103">
        <v>4.1140992194414139E-2</v>
      </c>
      <c r="D80" s="103">
        <v>-0.10153079777956009</v>
      </c>
      <c r="E80" s="103">
        <v>-6.1289943754673004E-2</v>
      </c>
      <c r="F80" s="103">
        <v>-1.5527218580245972E-2</v>
      </c>
      <c r="G80" s="103">
        <v>6.5291896462440491E-2</v>
      </c>
      <c r="H80" s="103">
        <v>-0.28102993965148926</v>
      </c>
      <c r="I80" s="103">
        <v>-0.2956240177154541</v>
      </c>
      <c r="J80" s="103">
        <v>-5.0867989659309387E-2</v>
      </c>
      <c r="K80" s="103">
        <v>-2.2929886355996132E-2</v>
      </c>
      <c r="L80" s="103">
        <v>-2.9916426166892052E-2</v>
      </c>
      <c r="M80" s="103">
        <v>2.468554675579071E-2</v>
      </c>
      <c r="N80" s="103">
        <v>9.0050891041755676E-2</v>
      </c>
      <c r="O80" s="222">
        <f t="shared" si="13"/>
        <v>1.9158168882131576E-2</v>
      </c>
      <c r="P80" s="149">
        <f t="shared" ref="P80:P143" si="15">_xlfn.RANK.EQ(C80,$C$16:$C$224)</f>
        <v>92</v>
      </c>
      <c r="Q80" s="149">
        <f t="shared" ref="Q80:Q143" si="16">_xlfn.RANK.EQ(D80,$D$16:$D$224)</f>
        <v>101</v>
      </c>
      <c r="R80" s="149">
        <f t="shared" ref="R80:R143" si="17">_xlfn.RANK.EQ(E80,$E$16:$E$224)</f>
        <v>98</v>
      </c>
      <c r="S80" s="149">
        <f t="shared" ref="S80:S143" si="18">_xlfn.RANK.EQ(F80,$F$16:$F$224)</f>
        <v>95</v>
      </c>
      <c r="T80" s="149">
        <f t="shared" ref="T80:T143" si="19">_xlfn.RANK.EQ(G80,$G$16:$G$224)</f>
        <v>93</v>
      </c>
      <c r="U80" s="149">
        <f t="shared" ref="U80:U143" si="20">_xlfn.RANK.EQ(H80,$H$16:$H$224)</f>
        <v>113</v>
      </c>
      <c r="V80" s="149">
        <f t="shared" ref="V80:V143" si="21">_xlfn.RANK.EQ(I80,$I$16:$I$224)</f>
        <v>114</v>
      </c>
      <c r="W80" s="149">
        <f t="shared" ref="W80:W143" si="22">_xlfn.RANK.EQ(J80,$J$16:$J$224)</f>
        <v>99</v>
      </c>
      <c r="X80" s="149">
        <f t="shared" ref="X80:X143" si="23">_xlfn.RANK.EQ(K80,$K$16:$K$224)</f>
        <v>99</v>
      </c>
      <c r="Y80" s="149">
        <f t="shared" ref="Y80:Y143" si="24">_xlfn.RANK.EQ(L80,$L$16:$L$224)</f>
        <v>97</v>
      </c>
      <c r="Z80" s="149">
        <f t="shared" ref="Z80:Z143" si="25">_xlfn.RANK.EQ(M80,$M$16:$M$224)</f>
        <v>95</v>
      </c>
      <c r="AA80" s="149">
        <f t="shared" ref="AA80:AA143" si="26">_xlfn.RANK.EQ(N80,$N$16:$N$224)</f>
        <v>92</v>
      </c>
      <c r="AC80" s="159">
        <f t="shared" si="14"/>
        <v>0.28163257986307144</v>
      </c>
      <c r="AD80" s="149">
        <f t="shared" ref="AD80:AD143" si="27">_xlfn.RANK.EQ(AC80,$AC$16:$AC$224)</f>
        <v>81</v>
      </c>
    </row>
    <row r="81" spans="1:30" x14ac:dyDescent="0.2">
      <c r="A81" s="149" t="s">
        <v>633</v>
      </c>
      <c r="B81" s="149" t="s">
        <v>634</v>
      </c>
      <c r="C81" s="103">
        <v>-0.54562646150588989</v>
      </c>
      <c r="D81" s="103">
        <v>-0.51734453439712524</v>
      </c>
      <c r="E81" s="103">
        <v>-0.46127685904502869</v>
      </c>
      <c r="F81" s="103">
        <v>-0.46940374374389648</v>
      </c>
      <c r="G81" s="103">
        <v>-0.53990483283996582</v>
      </c>
      <c r="H81" s="103">
        <v>-0.50898498296737671</v>
      </c>
      <c r="I81" s="103">
        <v>-0.55000960826873779</v>
      </c>
      <c r="J81" s="103">
        <v>-0.60472136735916138</v>
      </c>
      <c r="K81" s="103">
        <v>-0.68357366323471069</v>
      </c>
      <c r="L81" s="103">
        <v>-0.70407426357269287</v>
      </c>
      <c r="M81" s="103">
        <v>-0.732715904712677</v>
      </c>
      <c r="N81" s="103">
        <v>-0.6654624342918396</v>
      </c>
      <c r="O81" s="222">
        <f t="shared" ref="O81:O144" si="28">(N81-D81)/10</f>
        <v>-1.4811789989471436E-2</v>
      </c>
      <c r="P81" s="149">
        <f t="shared" si="15"/>
        <v>134</v>
      </c>
      <c r="Q81" s="149">
        <f t="shared" si="16"/>
        <v>134</v>
      </c>
      <c r="R81" s="149">
        <f t="shared" si="17"/>
        <v>126</v>
      </c>
      <c r="S81" s="149">
        <f t="shared" si="18"/>
        <v>124</v>
      </c>
      <c r="T81" s="149">
        <f t="shared" si="19"/>
        <v>134</v>
      </c>
      <c r="U81" s="149">
        <f t="shared" si="20"/>
        <v>136</v>
      </c>
      <c r="V81" s="149">
        <f t="shared" si="21"/>
        <v>140</v>
      </c>
      <c r="W81" s="149">
        <f t="shared" si="22"/>
        <v>144</v>
      </c>
      <c r="X81" s="149">
        <f t="shared" si="23"/>
        <v>153</v>
      </c>
      <c r="Y81" s="149">
        <f t="shared" si="24"/>
        <v>158</v>
      </c>
      <c r="Z81" s="149">
        <f t="shared" si="25"/>
        <v>158</v>
      </c>
      <c r="AA81" s="149">
        <f t="shared" si="26"/>
        <v>151</v>
      </c>
      <c r="AC81" s="159">
        <f t="shared" ref="AC81:AC144" si="29">N81+10*O81</f>
        <v>-0.81358033418655396</v>
      </c>
      <c r="AD81" s="149">
        <f t="shared" si="27"/>
        <v>170</v>
      </c>
    </row>
    <row r="82" spans="1:30" x14ac:dyDescent="0.2">
      <c r="A82" s="149" t="s">
        <v>45</v>
      </c>
      <c r="B82" s="149" t="s">
        <v>635</v>
      </c>
      <c r="C82" s="103">
        <v>1.7389853000640869</v>
      </c>
      <c r="D82" s="103">
        <v>1.7819795608520508</v>
      </c>
      <c r="E82" s="103">
        <v>1.6679149866104126</v>
      </c>
      <c r="F82" s="103">
        <v>1.7364435195922852</v>
      </c>
      <c r="G82" s="103">
        <v>1.697654128074646</v>
      </c>
      <c r="H82" s="103">
        <v>1.8790104389190674</v>
      </c>
      <c r="I82" s="103">
        <v>1.8055437803268433</v>
      </c>
      <c r="J82" s="103">
        <v>1.6784073114395142</v>
      </c>
      <c r="K82" s="103">
        <v>1.6862369775772095</v>
      </c>
      <c r="L82" s="103">
        <v>1.6423856019973755</v>
      </c>
      <c r="M82" s="103">
        <v>1.6067019701004028</v>
      </c>
      <c r="N82" s="103">
        <v>1.4969354867935181</v>
      </c>
      <c r="O82" s="222">
        <f t="shared" si="28"/>
        <v>-2.850440740585327E-2</v>
      </c>
      <c r="P82" s="149">
        <f t="shared" si="15"/>
        <v>13</v>
      </c>
      <c r="Q82" s="149">
        <f t="shared" si="16"/>
        <v>10</v>
      </c>
      <c r="R82" s="149">
        <f t="shared" si="17"/>
        <v>17</v>
      </c>
      <c r="S82" s="149">
        <f t="shared" si="18"/>
        <v>12</v>
      </c>
      <c r="T82" s="149">
        <f t="shared" si="19"/>
        <v>14</v>
      </c>
      <c r="U82" s="149">
        <f t="shared" si="20"/>
        <v>12</v>
      </c>
      <c r="V82" s="149">
        <f t="shared" si="21"/>
        <v>14</v>
      </c>
      <c r="W82" s="149">
        <f t="shared" si="22"/>
        <v>17</v>
      </c>
      <c r="X82" s="149">
        <f t="shared" si="23"/>
        <v>16</v>
      </c>
      <c r="Y82" s="149">
        <f t="shared" si="24"/>
        <v>18</v>
      </c>
      <c r="Z82" s="149">
        <f t="shared" si="25"/>
        <v>18</v>
      </c>
      <c r="AA82" s="149">
        <f t="shared" si="26"/>
        <v>22</v>
      </c>
      <c r="AC82" s="159">
        <f t="shared" si="29"/>
        <v>1.2118914127349854</v>
      </c>
      <c r="AD82" s="149">
        <f t="shared" si="27"/>
        <v>32</v>
      </c>
    </row>
    <row r="83" spans="1:30" x14ac:dyDescent="0.2">
      <c r="A83" s="149" t="s">
        <v>128</v>
      </c>
      <c r="B83" s="149" t="s">
        <v>636</v>
      </c>
      <c r="C83" s="103">
        <v>-0.2049277275800705</v>
      </c>
      <c r="D83" s="103">
        <v>-0.20960131287574768</v>
      </c>
      <c r="E83" s="103">
        <v>-0.12426627427339554</v>
      </c>
      <c r="F83" s="103">
        <v>-1.4560154639184475E-2</v>
      </c>
      <c r="G83" s="103">
        <v>-6.028367206454277E-3</v>
      </c>
      <c r="H83" s="103">
        <v>0.19084301590919495</v>
      </c>
      <c r="I83" s="103">
        <v>0.27142265439033508</v>
      </c>
      <c r="J83" s="103">
        <v>0.38362377882003784</v>
      </c>
      <c r="K83" s="103">
        <v>0.32083651423454285</v>
      </c>
      <c r="L83" s="103">
        <v>0.32777413725852966</v>
      </c>
      <c r="M83" s="103">
        <v>0.31043773889541626</v>
      </c>
      <c r="N83" s="103">
        <v>0.28596574068069458</v>
      </c>
      <c r="O83" s="222">
        <f t="shared" si="28"/>
        <v>4.9556705355644229E-2</v>
      </c>
      <c r="P83" s="149">
        <f t="shared" si="15"/>
        <v>107</v>
      </c>
      <c r="Q83" s="149">
        <f t="shared" si="16"/>
        <v>110</v>
      </c>
      <c r="R83" s="149">
        <f t="shared" si="17"/>
        <v>101</v>
      </c>
      <c r="S83" s="149">
        <f t="shared" si="18"/>
        <v>94</v>
      </c>
      <c r="T83" s="149">
        <f t="shared" si="19"/>
        <v>96</v>
      </c>
      <c r="U83" s="149">
        <f t="shared" si="20"/>
        <v>75</v>
      </c>
      <c r="V83" s="149">
        <f t="shared" si="21"/>
        <v>76</v>
      </c>
      <c r="W83" s="149">
        <f t="shared" si="22"/>
        <v>76</v>
      </c>
      <c r="X83" s="149">
        <f t="shared" si="23"/>
        <v>79</v>
      </c>
      <c r="Y83" s="149">
        <f t="shared" si="24"/>
        <v>77</v>
      </c>
      <c r="Z83" s="149">
        <f t="shared" si="25"/>
        <v>80</v>
      </c>
      <c r="AA83" s="149">
        <f t="shared" si="26"/>
        <v>82</v>
      </c>
      <c r="AC83" s="159">
        <f t="shared" si="29"/>
        <v>0.78153279423713684</v>
      </c>
      <c r="AD83" s="149">
        <f t="shared" si="27"/>
        <v>53</v>
      </c>
    </row>
    <row r="84" spans="1:30" x14ac:dyDescent="0.2">
      <c r="A84" s="149" t="s">
        <v>637</v>
      </c>
      <c r="B84" s="149" t="s">
        <v>638</v>
      </c>
      <c r="C84" s="103">
        <v>-4.2059805244207382E-2</v>
      </c>
      <c r="D84" s="103">
        <v>-2.8054369613528252E-2</v>
      </c>
      <c r="E84" s="103">
        <v>-4.8717721365392208E-3</v>
      </c>
      <c r="F84" s="103">
        <v>1.0495059192180634E-2</v>
      </c>
      <c r="G84" s="103">
        <v>0.14907196164131165</v>
      </c>
      <c r="H84" s="103">
        <v>5.2156023681163788E-2</v>
      </c>
      <c r="I84" s="103">
        <v>0.14230398833751678</v>
      </c>
      <c r="J84" s="103">
        <v>4.8703864216804504E-2</v>
      </c>
      <c r="K84" s="103">
        <v>0.12330953776836395</v>
      </c>
      <c r="L84" s="103">
        <v>7.309761643409729E-2</v>
      </c>
      <c r="M84" s="103">
        <v>4.7335755079984665E-2</v>
      </c>
      <c r="N84" s="103">
        <v>-3.8694087415933609E-2</v>
      </c>
      <c r="O84" s="222">
        <f t="shared" si="28"/>
        <v>-1.0639717802405357E-3</v>
      </c>
      <c r="P84" s="149">
        <f t="shared" si="15"/>
        <v>97</v>
      </c>
      <c r="Q84" s="149">
        <f t="shared" si="16"/>
        <v>96</v>
      </c>
      <c r="R84" s="149">
        <f t="shared" si="17"/>
        <v>94</v>
      </c>
      <c r="S84" s="149">
        <f t="shared" si="18"/>
        <v>92</v>
      </c>
      <c r="T84" s="149">
        <f t="shared" si="19"/>
        <v>88</v>
      </c>
      <c r="U84" s="149">
        <f t="shared" si="20"/>
        <v>84</v>
      </c>
      <c r="V84" s="149">
        <f t="shared" si="21"/>
        <v>83</v>
      </c>
      <c r="W84" s="149">
        <f t="shared" si="22"/>
        <v>93</v>
      </c>
      <c r="X84" s="149">
        <f t="shared" si="23"/>
        <v>85</v>
      </c>
      <c r="Y84" s="149">
        <f t="shared" si="24"/>
        <v>91</v>
      </c>
      <c r="Z84" s="149">
        <f t="shared" si="25"/>
        <v>94</v>
      </c>
      <c r="AA84" s="149">
        <f t="shared" si="26"/>
        <v>97</v>
      </c>
      <c r="AC84" s="159">
        <f t="shared" si="29"/>
        <v>-4.9333805218338966E-2</v>
      </c>
      <c r="AD84" s="149">
        <f t="shared" si="27"/>
        <v>109</v>
      </c>
    </row>
    <row r="85" spans="1:30" x14ac:dyDescent="0.2">
      <c r="A85" s="149" t="s">
        <v>639</v>
      </c>
      <c r="B85" s="149" t="s">
        <v>640</v>
      </c>
      <c r="C85" s="103">
        <v>-1.5379781723022461</v>
      </c>
      <c r="D85" s="103">
        <v>-1.479168176651001</v>
      </c>
      <c r="E85" s="103">
        <v>-1.4450564384460449</v>
      </c>
      <c r="F85" s="103">
        <v>-1.4075123071670532</v>
      </c>
      <c r="G85" s="103">
        <v>-1.3754395246505737</v>
      </c>
      <c r="H85" s="103">
        <v>-1.3606075048446655</v>
      </c>
      <c r="I85" s="103">
        <v>-1.1608248949050903</v>
      </c>
      <c r="J85" s="103">
        <v>-1.2163187265396118</v>
      </c>
      <c r="K85" s="103">
        <v>-1.2268211841583252</v>
      </c>
      <c r="L85" s="103">
        <v>-1.2084807157516479</v>
      </c>
      <c r="M85" s="103">
        <v>-1.2090697288513184</v>
      </c>
      <c r="N85" s="103">
        <v>-1.263658881187439</v>
      </c>
      <c r="O85" s="222">
        <f t="shared" si="28"/>
        <v>2.15509295463562E-2</v>
      </c>
      <c r="P85" s="149">
        <f t="shared" si="15"/>
        <v>203</v>
      </c>
      <c r="Q85" s="149">
        <f t="shared" si="16"/>
        <v>200</v>
      </c>
      <c r="R85" s="149">
        <f t="shared" si="17"/>
        <v>200</v>
      </c>
      <c r="S85" s="149">
        <f t="shared" si="18"/>
        <v>199</v>
      </c>
      <c r="T85" s="149">
        <f t="shared" si="19"/>
        <v>195</v>
      </c>
      <c r="U85" s="149">
        <f t="shared" si="20"/>
        <v>196</v>
      </c>
      <c r="V85" s="149">
        <f t="shared" si="21"/>
        <v>188</v>
      </c>
      <c r="W85" s="149">
        <f t="shared" si="22"/>
        <v>190</v>
      </c>
      <c r="X85" s="149">
        <f t="shared" si="23"/>
        <v>190</v>
      </c>
      <c r="Y85" s="149">
        <f t="shared" si="24"/>
        <v>190</v>
      </c>
      <c r="Z85" s="149">
        <f t="shared" si="25"/>
        <v>190</v>
      </c>
      <c r="AA85" s="149">
        <f t="shared" si="26"/>
        <v>192</v>
      </c>
      <c r="AC85" s="159">
        <f t="shared" si="29"/>
        <v>-1.048149585723877</v>
      </c>
      <c r="AD85" s="149">
        <f t="shared" si="27"/>
        <v>176</v>
      </c>
    </row>
    <row r="86" spans="1:30" x14ac:dyDescent="0.2">
      <c r="A86" s="149" t="s">
        <v>641</v>
      </c>
      <c r="B86" s="149" t="s">
        <v>642</v>
      </c>
      <c r="C86" s="103">
        <v>-0.50588810443878174</v>
      </c>
      <c r="D86" s="103">
        <v>-0.55539542436599731</v>
      </c>
      <c r="E86" s="103">
        <v>-0.54312479496002197</v>
      </c>
      <c r="F86" s="103">
        <v>-0.57648462057113647</v>
      </c>
      <c r="G86" s="103">
        <v>-0.64304572343826294</v>
      </c>
      <c r="H86" s="103">
        <v>-0.68922674655914307</v>
      </c>
      <c r="I86" s="103">
        <v>-0.72139352560043335</v>
      </c>
      <c r="J86" s="103">
        <v>-0.77465999126434326</v>
      </c>
      <c r="K86" s="103">
        <v>-0.43814092874526978</v>
      </c>
      <c r="L86" s="103">
        <v>-0.43058070540428162</v>
      </c>
      <c r="M86" s="103">
        <v>-0.37143751978874207</v>
      </c>
      <c r="N86" s="103">
        <v>-0.36593255400657654</v>
      </c>
      <c r="O86" s="222">
        <f t="shared" si="28"/>
        <v>1.8946287035942078E-2</v>
      </c>
      <c r="P86" s="149">
        <f t="shared" si="15"/>
        <v>132</v>
      </c>
      <c r="Q86" s="149">
        <f t="shared" si="16"/>
        <v>138</v>
      </c>
      <c r="R86" s="149">
        <f t="shared" si="17"/>
        <v>136</v>
      </c>
      <c r="S86" s="149">
        <f t="shared" si="18"/>
        <v>139</v>
      </c>
      <c r="T86" s="149">
        <f t="shared" si="19"/>
        <v>141</v>
      </c>
      <c r="U86" s="149">
        <f t="shared" si="20"/>
        <v>151</v>
      </c>
      <c r="V86" s="149">
        <f t="shared" si="21"/>
        <v>152</v>
      </c>
      <c r="W86" s="149">
        <f t="shared" si="22"/>
        <v>159</v>
      </c>
      <c r="X86" s="149">
        <f t="shared" si="23"/>
        <v>137</v>
      </c>
      <c r="Y86" s="149">
        <f t="shared" si="24"/>
        <v>135</v>
      </c>
      <c r="Z86" s="149">
        <f t="shared" si="25"/>
        <v>123</v>
      </c>
      <c r="AA86" s="149">
        <f t="shared" si="26"/>
        <v>127</v>
      </c>
      <c r="AC86" s="159">
        <f t="shared" si="29"/>
        <v>-0.17646968364715576</v>
      </c>
      <c r="AD86" s="149">
        <f t="shared" si="27"/>
        <v>121</v>
      </c>
    </row>
    <row r="87" spans="1:30" x14ac:dyDescent="0.2">
      <c r="A87" s="149" t="s">
        <v>643</v>
      </c>
      <c r="B87" s="149" t="s">
        <v>644</v>
      </c>
      <c r="C87" s="103">
        <v>-1.3355979919433594</v>
      </c>
      <c r="D87" s="103">
        <v>-1.3314323425292969</v>
      </c>
      <c r="E87" s="103">
        <v>-1.3063162565231323</v>
      </c>
      <c r="F87" s="103">
        <v>-1.5227009057998657</v>
      </c>
      <c r="G87" s="103">
        <v>-1.5855880975723267</v>
      </c>
      <c r="H87" s="103">
        <v>-1.3253172636032104</v>
      </c>
      <c r="I87" s="103">
        <v>-1.2835931777954102</v>
      </c>
      <c r="J87" s="103">
        <v>-1.4870890378952026</v>
      </c>
      <c r="K87" s="103">
        <v>-1.423980712890625</v>
      </c>
      <c r="L87" s="103">
        <v>-1.2321032285690308</v>
      </c>
      <c r="M87" s="103">
        <v>-1.2641689777374268</v>
      </c>
      <c r="N87" s="103">
        <v>-1.364821195602417</v>
      </c>
      <c r="O87" s="222">
        <f t="shared" si="28"/>
        <v>-3.3388853073120115E-3</v>
      </c>
      <c r="P87" s="149">
        <f t="shared" si="15"/>
        <v>198</v>
      </c>
      <c r="Q87" s="149">
        <f t="shared" si="16"/>
        <v>195</v>
      </c>
      <c r="R87" s="149">
        <f t="shared" si="17"/>
        <v>194</v>
      </c>
      <c r="S87" s="149">
        <f t="shared" si="18"/>
        <v>204</v>
      </c>
      <c r="T87" s="149">
        <f t="shared" si="19"/>
        <v>205</v>
      </c>
      <c r="U87" s="149">
        <f t="shared" si="20"/>
        <v>194</v>
      </c>
      <c r="V87" s="149">
        <f t="shared" si="21"/>
        <v>195</v>
      </c>
      <c r="W87" s="149">
        <f t="shared" si="22"/>
        <v>195</v>
      </c>
      <c r="X87" s="149">
        <f t="shared" si="23"/>
        <v>195</v>
      </c>
      <c r="Y87" s="149">
        <f t="shared" si="24"/>
        <v>191</v>
      </c>
      <c r="Z87" s="149">
        <f t="shared" si="25"/>
        <v>193</v>
      </c>
      <c r="AA87" s="149">
        <f t="shared" si="26"/>
        <v>196</v>
      </c>
      <c r="AC87" s="159">
        <f t="shared" si="29"/>
        <v>-1.3982100486755371</v>
      </c>
      <c r="AD87" s="149">
        <f t="shared" si="27"/>
        <v>193</v>
      </c>
    </row>
    <row r="88" spans="1:30" x14ac:dyDescent="0.2">
      <c r="A88" s="149" t="s">
        <v>645</v>
      </c>
      <c r="B88" s="149" t="s">
        <v>646</v>
      </c>
      <c r="C88" s="103">
        <v>-1.2705397605895996</v>
      </c>
      <c r="D88" s="103">
        <v>-1.300981879234314</v>
      </c>
      <c r="E88" s="103">
        <v>-1.2653764486312866</v>
      </c>
      <c r="F88" s="103">
        <v>-1.2955508232116699</v>
      </c>
      <c r="G88" s="103">
        <v>-1.3493797779083252</v>
      </c>
      <c r="H88" s="103">
        <v>-1.4488731622695923</v>
      </c>
      <c r="I88" s="103">
        <v>-1.4563400745391846</v>
      </c>
      <c r="J88" s="103">
        <v>-1.5161418914794922</v>
      </c>
      <c r="K88" s="103">
        <v>-1.4809271097183228</v>
      </c>
      <c r="L88" s="103">
        <v>-1.5161921977996826</v>
      </c>
      <c r="M88" s="103">
        <v>-1.4227663278579712</v>
      </c>
      <c r="N88" s="103">
        <v>-1.2538692951202393</v>
      </c>
      <c r="O88" s="222">
        <f t="shared" si="28"/>
        <v>4.7112584114074709E-3</v>
      </c>
      <c r="P88" s="149">
        <f t="shared" si="15"/>
        <v>192</v>
      </c>
      <c r="Q88" s="149">
        <f t="shared" si="16"/>
        <v>193</v>
      </c>
      <c r="R88" s="149">
        <f t="shared" si="17"/>
        <v>189</v>
      </c>
      <c r="S88" s="149">
        <f t="shared" si="18"/>
        <v>193</v>
      </c>
      <c r="T88" s="149">
        <f t="shared" si="19"/>
        <v>194</v>
      </c>
      <c r="U88" s="149">
        <f t="shared" si="20"/>
        <v>201</v>
      </c>
      <c r="V88" s="149">
        <f t="shared" si="21"/>
        <v>200</v>
      </c>
      <c r="W88" s="149">
        <f t="shared" si="22"/>
        <v>198</v>
      </c>
      <c r="X88" s="149">
        <f t="shared" si="23"/>
        <v>196</v>
      </c>
      <c r="Y88" s="149">
        <f t="shared" si="24"/>
        <v>197</v>
      </c>
      <c r="Z88" s="149">
        <f t="shared" si="25"/>
        <v>196</v>
      </c>
      <c r="AA88" s="149">
        <f t="shared" si="26"/>
        <v>191</v>
      </c>
      <c r="AC88" s="159">
        <f t="shared" si="29"/>
        <v>-1.2067567110061646</v>
      </c>
      <c r="AD88" s="149">
        <f t="shared" si="27"/>
        <v>185</v>
      </c>
    </row>
    <row r="89" spans="1:30" x14ac:dyDescent="0.2">
      <c r="A89" s="149" t="s">
        <v>22</v>
      </c>
      <c r="B89" s="149" t="s">
        <v>647</v>
      </c>
      <c r="C89" s="103">
        <v>0.65281492471694946</v>
      </c>
      <c r="D89" s="103">
        <v>0.5898624062538147</v>
      </c>
      <c r="E89" s="103">
        <v>0.53963029384613037</v>
      </c>
      <c r="F89" s="103">
        <v>0.39312252402305603</v>
      </c>
      <c r="G89" s="103">
        <v>0.47212874889373779</v>
      </c>
      <c r="H89" s="103">
        <v>0.37397536635398865</v>
      </c>
      <c r="I89" s="103">
        <v>0.27694180607795715</v>
      </c>
      <c r="J89" s="103">
        <v>0.1353243887424469</v>
      </c>
      <c r="K89" s="103">
        <v>7.495281845331192E-2</v>
      </c>
      <c r="L89" s="103">
        <v>0.13928000628948212</v>
      </c>
      <c r="M89" s="103">
        <v>0.18378515541553497</v>
      </c>
      <c r="N89" s="103">
        <v>0.3202698826789856</v>
      </c>
      <c r="O89" s="222">
        <f t="shared" si="28"/>
        <v>-2.6959252357482911E-2</v>
      </c>
      <c r="P89" s="149">
        <f t="shared" si="15"/>
        <v>65</v>
      </c>
      <c r="Q89" s="149">
        <f t="shared" si="16"/>
        <v>68</v>
      </c>
      <c r="R89" s="149">
        <f t="shared" si="17"/>
        <v>70</v>
      </c>
      <c r="S89" s="149">
        <f t="shared" si="18"/>
        <v>76</v>
      </c>
      <c r="T89" s="149">
        <f t="shared" si="19"/>
        <v>73</v>
      </c>
      <c r="U89" s="149">
        <f t="shared" si="20"/>
        <v>70</v>
      </c>
      <c r="V89" s="149">
        <f t="shared" si="21"/>
        <v>75</v>
      </c>
      <c r="W89" s="149">
        <f t="shared" si="22"/>
        <v>87</v>
      </c>
      <c r="X89" s="149">
        <f t="shared" si="23"/>
        <v>91</v>
      </c>
      <c r="Y89" s="149">
        <f t="shared" si="24"/>
        <v>87</v>
      </c>
      <c r="Z89" s="149">
        <f t="shared" si="25"/>
        <v>83</v>
      </c>
      <c r="AA89" s="149">
        <f t="shared" si="26"/>
        <v>78</v>
      </c>
      <c r="AC89" s="159">
        <f t="shared" si="29"/>
        <v>5.0677359104156494E-2</v>
      </c>
      <c r="AD89" s="149">
        <f t="shared" si="27"/>
        <v>97</v>
      </c>
    </row>
    <row r="90" spans="1:30" x14ac:dyDescent="0.2">
      <c r="A90" s="149" t="s">
        <v>648</v>
      </c>
      <c r="B90" s="149" t="s">
        <v>649</v>
      </c>
      <c r="C90" s="103">
        <v>0.13397273421287537</v>
      </c>
      <c r="D90" s="103">
        <v>0.10845828801393509</v>
      </c>
      <c r="E90" s="103">
        <v>0.13734354078769684</v>
      </c>
      <c r="F90" s="103">
        <v>0.12543211877346039</v>
      </c>
      <c r="G90" s="103">
        <v>0.13330079615116119</v>
      </c>
      <c r="H90" s="103">
        <v>-0.16757726669311523</v>
      </c>
      <c r="I90" s="103">
        <v>0.14457525312900543</v>
      </c>
      <c r="J90" s="103">
        <v>0.56895244121551514</v>
      </c>
      <c r="K90" s="103">
        <v>0.41320896148681641</v>
      </c>
      <c r="L90" s="103">
        <v>0.2237960547208786</v>
      </c>
      <c r="M90" s="103">
        <v>0.17677894234657288</v>
      </c>
      <c r="N90" s="103">
        <v>0.2926352322101593</v>
      </c>
      <c r="O90" s="222">
        <f t="shared" si="28"/>
        <v>1.8417694419622422E-2</v>
      </c>
      <c r="P90" s="149">
        <f t="shared" si="15"/>
        <v>83</v>
      </c>
      <c r="Q90" s="149">
        <f t="shared" si="16"/>
        <v>86</v>
      </c>
      <c r="R90" s="149">
        <f t="shared" si="17"/>
        <v>84</v>
      </c>
      <c r="S90" s="149">
        <f t="shared" si="18"/>
        <v>86</v>
      </c>
      <c r="T90" s="149">
        <f t="shared" si="19"/>
        <v>89</v>
      </c>
      <c r="U90" s="149">
        <f t="shared" si="20"/>
        <v>104</v>
      </c>
      <c r="V90" s="149">
        <f t="shared" si="21"/>
        <v>82</v>
      </c>
      <c r="W90" s="149">
        <f t="shared" si="22"/>
        <v>59</v>
      </c>
      <c r="X90" s="149">
        <f t="shared" si="23"/>
        <v>74</v>
      </c>
      <c r="Y90" s="149">
        <f t="shared" si="24"/>
        <v>83</v>
      </c>
      <c r="Z90" s="149">
        <f t="shared" si="25"/>
        <v>85</v>
      </c>
      <c r="AA90" s="149">
        <f t="shared" si="26"/>
        <v>81</v>
      </c>
      <c r="AC90" s="159">
        <f t="shared" si="29"/>
        <v>0.47681217640638351</v>
      </c>
      <c r="AD90" s="149">
        <f t="shared" si="27"/>
        <v>67</v>
      </c>
    </row>
    <row r="91" spans="1:30" x14ac:dyDescent="0.2">
      <c r="A91" s="149" t="s">
        <v>650</v>
      </c>
      <c r="B91" s="149" t="s">
        <v>651</v>
      </c>
      <c r="C91" s="103">
        <v>1.7234815359115601</v>
      </c>
      <c r="D91" s="103">
        <v>1.7359137535095215</v>
      </c>
      <c r="E91" s="103">
        <v>1.742504358291626</v>
      </c>
      <c r="F91" s="103">
        <v>1.7194302082061768</v>
      </c>
      <c r="G91" s="103">
        <v>1.6972682476043701</v>
      </c>
      <c r="H91" s="103">
        <v>1.7382245063781738</v>
      </c>
      <c r="I91" s="103">
        <v>1.7011412382125854</v>
      </c>
      <c r="J91" s="103">
        <v>1.7237421274185181</v>
      </c>
      <c r="K91" s="103">
        <v>1.7261322736740112</v>
      </c>
      <c r="L91" s="103">
        <v>1.7385209798812866</v>
      </c>
      <c r="M91" s="103">
        <v>1.7463194131851196</v>
      </c>
      <c r="N91" s="103">
        <v>1.7414793968200684</v>
      </c>
      <c r="O91" s="222">
        <f t="shared" si="28"/>
        <v>5.5656433105468752E-4</v>
      </c>
      <c r="P91" s="149">
        <f t="shared" si="15"/>
        <v>14</v>
      </c>
      <c r="Q91" s="149">
        <f t="shared" si="16"/>
        <v>14</v>
      </c>
      <c r="R91" s="149">
        <f t="shared" si="17"/>
        <v>11</v>
      </c>
      <c r="S91" s="149">
        <f t="shared" si="18"/>
        <v>15</v>
      </c>
      <c r="T91" s="149">
        <f t="shared" si="19"/>
        <v>15</v>
      </c>
      <c r="U91" s="149">
        <f t="shared" si="20"/>
        <v>18</v>
      </c>
      <c r="V91" s="149">
        <f t="shared" si="21"/>
        <v>17</v>
      </c>
      <c r="W91" s="149">
        <f t="shared" si="22"/>
        <v>13</v>
      </c>
      <c r="X91" s="149">
        <f t="shared" si="23"/>
        <v>12</v>
      </c>
      <c r="Y91" s="149">
        <f t="shared" si="24"/>
        <v>13</v>
      </c>
      <c r="Z91" s="149">
        <f t="shared" si="25"/>
        <v>13</v>
      </c>
      <c r="AA91" s="149">
        <f t="shared" si="26"/>
        <v>13</v>
      </c>
      <c r="AC91" s="159">
        <f t="shared" si="29"/>
        <v>1.7470450401306152</v>
      </c>
      <c r="AD91" s="149">
        <f t="shared" si="27"/>
        <v>12</v>
      </c>
    </row>
    <row r="92" spans="1:30" x14ac:dyDescent="0.2">
      <c r="A92" s="149" t="s">
        <v>652</v>
      </c>
      <c r="B92" s="149" t="s">
        <v>653</v>
      </c>
      <c r="C92" s="103">
        <v>-1.018172025680542</v>
      </c>
      <c r="D92" s="103">
        <v>-0.96006518602371216</v>
      </c>
      <c r="E92" s="103">
        <v>-1.0363746881484985</v>
      </c>
      <c r="F92" s="103">
        <v>-1.076258659362793</v>
      </c>
      <c r="G92" s="103">
        <v>-1.0835236310958862</v>
      </c>
      <c r="H92" s="103">
        <v>-0.96233958005905151</v>
      </c>
      <c r="I92" s="103">
        <v>-0.94734156131744385</v>
      </c>
      <c r="J92" s="103">
        <v>-1.0200662612915039</v>
      </c>
      <c r="K92" s="103">
        <v>-1.0578740835189819</v>
      </c>
      <c r="L92" s="103">
        <v>-1.0359436273574829</v>
      </c>
      <c r="M92" s="103">
        <v>-1.0523489713668823</v>
      </c>
      <c r="N92" s="103">
        <v>-1.0532366037368774</v>
      </c>
      <c r="O92" s="222">
        <f t="shared" si="28"/>
        <v>-9.317141771316529E-3</v>
      </c>
      <c r="P92" s="149">
        <f t="shared" si="15"/>
        <v>175</v>
      </c>
      <c r="Q92" s="149">
        <f t="shared" si="16"/>
        <v>172</v>
      </c>
      <c r="R92" s="149">
        <f t="shared" si="17"/>
        <v>176</v>
      </c>
      <c r="S92" s="149">
        <f t="shared" si="18"/>
        <v>177</v>
      </c>
      <c r="T92" s="149">
        <f t="shared" si="19"/>
        <v>180</v>
      </c>
      <c r="U92" s="149">
        <f t="shared" si="20"/>
        <v>177</v>
      </c>
      <c r="V92" s="149">
        <f t="shared" si="21"/>
        <v>175</v>
      </c>
      <c r="W92" s="149">
        <f t="shared" si="22"/>
        <v>178</v>
      </c>
      <c r="X92" s="149">
        <f t="shared" si="23"/>
        <v>182</v>
      </c>
      <c r="Y92" s="149">
        <f t="shared" si="24"/>
        <v>177</v>
      </c>
      <c r="Z92" s="149">
        <f t="shared" si="25"/>
        <v>180</v>
      </c>
      <c r="AA92" s="149">
        <f t="shared" si="26"/>
        <v>180</v>
      </c>
      <c r="AC92" s="159">
        <f t="shared" si="29"/>
        <v>-1.1464080214500427</v>
      </c>
      <c r="AD92" s="149">
        <f t="shared" si="27"/>
        <v>182</v>
      </c>
    </row>
    <row r="93" spans="1:30" x14ac:dyDescent="0.2">
      <c r="A93" s="149" t="s">
        <v>654</v>
      </c>
      <c r="B93" s="149" t="s">
        <v>655</v>
      </c>
      <c r="C93" s="103">
        <v>1.1621049642562866</v>
      </c>
      <c r="D93" s="103">
        <v>1.1774898767471313</v>
      </c>
      <c r="E93" s="103">
        <v>1.1996986865997314</v>
      </c>
      <c r="F93" s="103">
        <v>1.1609904766082764</v>
      </c>
      <c r="G93" s="103">
        <v>1.1294409036636353</v>
      </c>
      <c r="H93" s="103">
        <v>1.0659879446029663</v>
      </c>
      <c r="I93" s="103">
        <v>1.2956207990646362</v>
      </c>
      <c r="J93" s="103">
        <v>1.3084542751312256</v>
      </c>
      <c r="K93" s="103">
        <v>1.199849009513855</v>
      </c>
      <c r="L93" s="103">
        <v>1.210484504699707</v>
      </c>
      <c r="M93" s="103">
        <v>1.1661190986633301</v>
      </c>
      <c r="N93" s="103">
        <v>1.1978930234909058</v>
      </c>
      <c r="O93" s="222">
        <f t="shared" si="28"/>
        <v>2.0403146743774416E-3</v>
      </c>
      <c r="P93" s="149">
        <f t="shared" si="15"/>
        <v>31</v>
      </c>
      <c r="Q93" s="149">
        <f t="shared" si="16"/>
        <v>30</v>
      </c>
      <c r="R93" s="149">
        <f t="shared" si="17"/>
        <v>30</v>
      </c>
      <c r="S93" s="149">
        <f t="shared" si="18"/>
        <v>30</v>
      </c>
      <c r="T93" s="149">
        <f t="shared" si="19"/>
        <v>31</v>
      </c>
      <c r="U93" s="149">
        <f t="shared" si="20"/>
        <v>38</v>
      </c>
      <c r="V93" s="149">
        <f t="shared" si="21"/>
        <v>30</v>
      </c>
      <c r="W93" s="149">
        <f t="shared" si="22"/>
        <v>27</v>
      </c>
      <c r="X93" s="149">
        <f t="shared" si="23"/>
        <v>30</v>
      </c>
      <c r="Y93" s="149">
        <f t="shared" si="24"/>
        <v>31</v>
      </c>
      <c r="Z93" s="149">
        <f t="shared" si="25"/>
        <v>31</v>
      </c>
      <c r="AA93" s="149">
        <f t="shared" si="26"/>
        <v>29</v>
      </c>
      <c r="AC93" s="159">
        <f t="shared" si="29"/>
        <v>1.2182961702346802</v>
      </c>
      <c r="AD93" s="149">
        <f t="shared" si="27"/>
        <v>31</v>
      </c>
    </row>
    <row r="94" spans="1:30" x14ac:dyDescent="0.2">
      <c r="A94" s="149" t="s">
        <v>656</v>
      </c>
      <c r="B94" s="149" t="s">
        <v>657</v>
      </c>
      <c r="C94" s="103">
        <v>1.1316499710083008</v>
      </c>
      <c r="D94" s="103">
        <v>1.1177595853805542</v>
      </c>
      <c r="E94" s="103">
        <v>1.0986765623092651</v>
      </c>
      <c r="F94" s="103">
        <v>1.1023874282836914</v>
      </c>
      <c r="G94" s="103">
        <v>1.1079925298690796</v>
      </c>
      <c r="H94" s="103">
        <v>1.4100159406661987</v>
      </c>
      <c r="I94" s="103">
        <v>1.34511399269104</v>
      </c>
      <c r="J94" s="103">
        <v>1.1029807329177856</v>
      </c>
      <c r="K94" s="103">
        <v>1.3617584705352783</v>
      </c>
      <c r="L94" s="103">
        <v>1.364065408706665</v>
      </c>
      <c r="M94" s="103">
        <v>1.3353368043899536</v>
      </c>
      <c r="N94" s="103">
        <v>1.1936285495758057</v>
      </c>
      <c r="O94" s="222">
        <f t="shared" si="28"/>
        <v>7.5868964195251465E-3</v>
      </c>
      <c r="P94" s="149">
        <f t="shared" si="15"/>
        <v>32</v>
      </c>
      <c r="Q94" s="149">
        <f t="shared" si="16"/>
        <v>33</v>
      </c>
      <c r="R94" s="149">
        <f t="shared" si="17"/>
        <v>33</v>
      </c>
      <c r="S94" s="149">
        <f t="shared" si="18"/>
        <v>32</v>
      </c>
      <c r="T94" s="149">
        <f t="shared" si="19"/>
        <v>32</v>
      </c>
      <c r="U94" s="149">
        <f t="shared" si="20"/>
        <v>27</v>
      </c>
      <c r="V94" s="149">
        <f t="shared" si="21"/>
        <v>26</v>
      </c>
      <c r="W94" s="149">
        <f t="shared" si="22"/>
        <v>33</v>
      </c>
      <c r="X94" s="149">
        <f t="shared" si="23"/>
        <v>25</v>
      </c>
      <c r="Y94" s="149">
        <f t="shared" si="24"/>
        <v>26</v>
      </c>
      <c r="Z94" s="149">
        <f t="shared" si="25"/>
        <v>26</v>
      </c>
      <c r="AA94" s="149">
        <f t="shared" si="26"/>
        <v>30</v>
      </c>
      <c r="AC94" s="159">
        <f t="shared" si="29"/>
        <v>1.2694975137710571</v>
      </c>
      <c r="AD94" s="149">
        <f t="shared" si="27"/>
        <v>28</v>
      </c>
    </row>
    <row r="95" spans="1:30" x14ac:dyDescent="0.2">
      <c r="A95" s="149" t="s">
        <v>658</v>
      </c>
      <c r="B95" s="149" t="s">
        <v>659</v>
      </c>
      <c r="C95" s="103">
        <v>-0.5558440089225769</v>
      </c>
      <c r="D95" s="103">
        <v>-0.47436615824699402</v>
      </c>
      <c r="E95" s="103">
        <v>-0.51087081432342529</v>
      </c>
      <c r="F95" s="103">
        <v>-0.52367830276489258</v>
      </c>
      <c r="G95" s="103">
        <v>-0.53025180101394653</v>
      </c>
      <c r="H95" s="103">
        <v>-0.61665493249893188</v>
      </c>
      <c r="I95" s="103">
        <v>-0.52754056453704834</v>
      </c>
      <c r="J95" s="103">
        <v>-0.30924329161643982</v>
      </c>
      <c r="K95" s="103">
        <v>-0.2938784658908844</v>
      </c>
      <c r="L95" s="103">
        <v>-0.37259581685066223</v>
      </c>
      <c r="M95" s="103">
        <v>-0.4311566948890686</v>
      </c>
      <c r="N95" s="103">
        <v>-0.42523697018623352</v>
      </c>
      <c r="O95" s="222">
        <f t="shared" si="28"/>
        <v>4.9129188060760502E-3</v>
      </c>
      <c r="P95" s="149">
        <f t="shared" si="15"/>
        <v>135</v>
      </c>
      <c r="Q95" s="149">
        <f t="shared" si="16"/>
        <v>129</v>
      </c>
      <c r="R95" s="149">
        <f t="shared" si="17"/>
        <v>131</v>
      </c>
      <c r="S95" s="149">
        <f t="shared" si="18"/>
        <v>129</v>
      </c>
      <c r="T95" s="149">
        <f t="shared" si="19"/>
        <v>130</v>
      </c>
      <c r="U95" s="149">
        <f t="shared" si="20"/>
        <v>143</v>
      </c>
      <c r="V95" s="149">
        <f t="shared" si="21"/>
        <v>138</v>
      </c>
      <c r="W95" s="149">
        <f t="shared" si="22"/>
        <v>120</v>
      </c>
      <c r="X95" s="149">
        <f t="shared" si="23"/>
        <v>120</v>
      </c>
      <c r="Y95" s="149">
        <f t="shared" si="24"/>
        <v>125</v>
      </c>
      <c r="Z95" s="149">
        <f t="shared" si="25"/>
        <v>133</v>
      </c>
      <c r="AA95" s="149">
        <f t="shared" si="26"/>
        <v>134</v>
      </c>
      <c r="AC95" s="159">
        <f t="shared" si="29"/>
        <v>-0.37610778212547302</v>
      </c>
      <c r="AD95" s="149">
        <f t="shared" si="27"/>
        <v>131</v>
      </c>
    </row>
    <row r="96" spans="1:30" x14ac:dyDescent="0.2">
      <c r="A96" s="149" t="s">
        <v>660</v>
      </c>
      <c r="B96" s="149" t="s">
        <v>661</v>
      </c>
      <c r="C96" s="103">
        <v>1.4959397315979004</v>
      </c>
      <c r="D96" s="103">
        <v>1.5430530309677124</v>
      </c>
      <c r="E96" s="103">
        <v>1.5545834302902222</v>
      </c>
      <c r="F96" s="103">
        <v>1.5803481340408325</v>
      </c>
      <c r="G96" s="103">
        <v>1.5737123489379883</v>
      </c>
      <c r="H96" s="103">
        <v>1.8606693744659424</v>
      </c>
      <c r="I96" s="103">
        <v>1.8254705667495728</v>
      </c>
      <c r="J96" s="103">
        <v>1.7229945659637451</v>
      </c>
      <c r="K96" s="103">
        <v>1.722528338432312</v>
      </c>
      <c r="L96" s="103">
        <v>1.7714995145797729</v>
      </c>
      <c r="M96" s="103">
        <v>1.6044422388076782</v>
      </c>
      <c r="N96" s="103">
        <v>1.5902429819107056</v>
      </c>
      <c r="O96" s="222">
        <f t="shared" si="28"/>
        <v>4.7189950942993168E-3</v>
      </c>
      <c r="P96" s="149">
        <f t="shared" si="15"/>
        <v>20</v>
      </c>
      <c r="Q96" s="149">
        <f t="shared" si="16"/>
        <v>20</v>
      </c>
      <c r="R96" s="149">
        <f t="shared" si="17"/>
        <v>21</v>
      </c>
      <c r="S96" s="149">
        <f t="shared" si="18"/>
        <v>21</v>
      </c>
      <c r="T96" s="149">
        <f t="shared" si="19"/>
        <v>20</v>
      </c>
      <c r="U96" s="149">
        <f t="shared" si="20"/>
        <v>13</v>
      </c>
      <c r="V96" s="149">
        <f t="shared" si="21"/>
        <v>11</v>
      </c>
      <c r="W96" s="149">
        <f t="shared" si="22"/>
        <v>15</v>
      </c>
      <c r="X96" s="149">
        <f t="shared" si="23"/>
        <v>14</v>
      </c>
      <c r="Y96" s="149">
        <f t="shared" si="24"/>
        <v>11</v>
      </c>
      <c r="Z96" s="149">
        <f t="shared" si="25"/>
        <v>19</v>
      </c>
      <c r="AA96" s="149">
        <f t="shared" si="26"/>
        <v>18</v>
      </c>
      <c r="AC96" s="159">
        <f t="shared" si="29"/>
        <v>1.6374329328536987</v>
      </c>
      <c r="AD96" s="149">
        <f t="shared" si="27"/>
        <v>18</v>
      </c>
    </row>
    <row r="97" spans="1:30" x14ac:dyDescent="0.2">
      <c r="A97" s="149" t="s">
        <v>662</v>
      </c>
      <c r="B97" s="149" t="s">
        <v>663</v>
      </c>
      <c r="C97" s="103">
        <v>-0.89694613218307495</v>
      </c>
      <c r="D97" s="103">
        <v>-0.87800347805023193</v>
      </c>
      <c r="E97" s="103">
        <v>-0.90381872653961182</v>
      </c>
      <c r="F97" s="103">
        <v>-1.1401563882827759</v>
      </c>
      <c r="G97" s="103">
        <v>-1.1647055149078369</v>
      </c>
      <c r="H97" s="103">
        <v>-0.9446871280670166</v>
      </c>
      <c r="I97" s="103">
        <v>-0.92568612098693848</v>
      </c>
      <c r="J97" s="103">
        <v>-1.1189423799514771</v>
      </c>
      <c r="K97" s="103">
        <v>-1.0442469120025635</v>
      </c>
      <c r="L97" s="103">
        <v>-1.0289270877838135</v>
      </c>
      <c r="M97" s="103">
        <v>-1.0091325044631958</v>
      </c>
      <c r="N97" s="103">
        <v>-0.95838046073913574</v>
      </c>
      <c r="O97" s="222">
        <f t="shared" si="28"/>
        <v>-8.0376982688903816E-3</v>
      </c>
      <c r="P97" s="149">
        <f t="shared" si="15"/>
        <v>169</v>
      </c>
      <c r="Q97" s="149">
        <f t="shared" si="16"/>
        <v>164</v>
      </c>
      <c r="R97" s="149">
        <f t="shared" si="17"/>
        <v>169</v>
      </c>
      <c r="S97" s="149">
        <f t="shared" si="18"/>
        <v>184</v>
      </c>
      <c r="T97" s="149">
        <f t="shared" si="19"/>
        <v>184</v>
      </c>
      <c r="U97" s="149">
        <f t="shared" si="20"/>
        <v>175</v>
      </c>
      <c r="V97" s="149">
        <f t="shared" si="21"/>
        <v>174</v>
      </c>
      <c r="W97" s="149">
        <f t="shared" si="22"/>
        <v>186</v>
      </c>
      <c r="X97" s="149">
        <f t="shared" si="23"/>
        <v>179</v>
      </c>
      <c r="Y97" s="149">
        <f t="shared" si="24"/>
        <v>175</v>
      </c>
      <c r="Z97" s="149">
        <f t="shared" si="25"/>
        <v>177</v>
      </c>
      <c r="AA97" s="149">
        <f t="shared" si="26"/>
        <v>173</v>
      </c>
      <c r="AC97" s="159">
        <f t="shared" si="29"/>
        <v>-1.0387574434280396</v>
      </c>
      <c r="AD97" s="149">
        <f t="shared" si="27"/>
        <v>175</v>
      </c>
    </row>
    <row r="98" spans="1:30" x14ac:dyDescent="0.2">
      <c r="A98" s="149" t="s">
        <v>85</v>
      </c>
      <c r="B98" s="149" t="s">
        <v>664</v>
      </c>
      <c r="C98" s="103">
        <v>0.16214665770530701</v>
      </c>
      <c r="D98" s="103">
        <v>0.20196245610713959</v>
      </c>
      <c r="E98" s="103">
        <v>0.21789082884788513</v>
      </c>
      <c r="F98" s="103">
        <v>0.24559587240219116</v>
      </c>
      <c r="G98" s="103">
        <v>0.27749717235565186</v>
      </c>
      <c r="H98" s="103">
        <v>0.30451849102973938</v>
      </c>
      <c r="I98" s="103">
        <v>0.1868399977684021</v>
      </c>
      <c r="J98" s="103">
        <v>0.38438820838928223</v>
      </c>
      <c r="K98" s="103">
        <v>0.35883879661560059</v>
      </c>
      <c r="L98" s="103">
        <v>0.3527049720287323</v>
      </c>
      <c r="M98" s="103">
        <v>0.39537540078163147</v>
      </c>
      <c r="N98" s="103">
        <v>0.29417997598648071</v>
      </c>
      <c r="O98" s="222">
        <f t="shared" si="28"/>
        <v>9.2217519879341132E-3</v>
      </c>
      <c r="P98" s="149">
        <f t="shared" si="15"/>
        <v>82</v>
      </c>
      <c r="Q98" s="149">
        <f t="shared" si="16"/>
        <v>79</v>
      </c>
      <c r="R98" s="149">
        <f t="shared" si="17"/>
        <v>81</v>
      </c>
      <c r="S98" s="149">
        <f t="shared" si="18"/>
        <v>82</v>
      </c>
      <c r="T98" s="149">
        <f t="shared" si="19"/>
        <v>82</v>
      </c>
      <c r="U98" s="149">
        <f t="shared" si="20"/>
        <v>72</v>
      </c>
      <c r="V98" s="149">
        <f t="shared" si="21"/>
        <v>81</v>
      </c>
      <c r="W98" s="149">
        <f t="shared" si="22"/>
        <v>75</v>
      </c>
      <c r="X98" s="149">
        <f t="shared" si="23"/>
        <v>77</v>
      </c>
      <c r="Y98" s="149">
        <f t="shared" si="24"/>
        <v>76</v>
      </c>
      <c r="Z98" s="149">
        <f t="shared" si="25"/>
        <v>75</v>
      </c>
      <c r="AA98" s="149">
        <f t="shared" si="26"/>
        <v>80</v>
      </c>
      <c r="AC98" s="159">
        <f t="shared" si="29"/>
        <v>0.38639749586582184</v>
      </c>
      <c r="AD98" s="149">
        <f t="shared" si="27"/>
        <v>75</v>
      </c>
    </row>
    <row r="99" spans="1:30" x14ac:dyDescent="0.2">
      <c r="A99" s="149" t="s">
        <v>665</v>
      </c>
      <c r="B99" s="149" t="s">
        <v>666</v>
      </c>
      <c r="C99" s="103">
        <v>-1.319445013999939</v>
      </c>
      <c r="D99" s="103">
        <v>-1.3703154325485229</v>
      </c>
      <c r="E99" s="103">
        <v>-1.4076359272003174</v>
      </c>
      <c r="F99" s="103">
        <v>-1.327383279800415</v>
      </c>
      <c r="G99" s="103">
        <v>-1.2943035364151001</v>
      </c>
      <c r="H99" s="103">
        <v>-1.1855692863464355</v>
      </c>
      <c r="I99" s="103">
        <v>-1.1806914806365967</v>
      </c>
      <c r="J99" s="103">
        <v>-1.0022188425064087</v>
      </c>
      <c r="K99" s="103">
        <v>-1.0849790573120117</v>
      </c>
      <c r="L99" s="103">
        <v>-1.0523759126663208</v>
      </c>
      <c r="M99" s="103">
        <v>-0.97135788202285767</v>
      </c>
      <c r="N99" s="103">
        <v>-1.0362464189529419</v>
      </c>
      <c r="O99" s="222">
        <f t="shared" si="28"/>
        <v>3.3406901359558108E-2</v>
      </c>
      <c r="P99" s="149">
        <f t="shared" si="15"/>
        <v>195</v>
      </c>
      <c r="Q99" s="149">
        <f t="shared" si="16"/>
        <v>197</v>
      </c>
      <c r="R99" s="149">
        <f t="shared" si="17"/>
        <v>198</v>
      </c>
      <c r="S99" s="149">
        <f t="shared" si="18"/>
        <v>194</v>
      </c>
      <c r="T99" s="149">
        <f t="shared" si="19"/>
        <v>192</v>
      </c>
      <c r="U99" s="149">
        <f t="shared" si="20"/>
        <v>191</v>
      </c>
      <c r="V99" s="149">
        <f t="shared" si="21"/>
        <v>190</v>
      </c>
      <c r="W99" s="149">
        <f t="shared" si="22"/>
        <v>176</v>
      </c>
      <c r="X99" s="149">
        <f t="shared" si="23"/>
        <v>183</v>
      </c>
      <c r="Y99" s="149">
        <f t="shared" si="24"/>
        <v>180</v>
      </c>
      <c r="Z99" s="149">
        <f t="shared" si="25"/>
        <v>174</v>
      </c>
      <c r="AA99" s="149">
        <f t="shared" si="26"/>
        <v>179</v>
      </c>
      <c r="AC99" s="159">
        <f t="shared" si="29"/>
        <v>-0.70217740535736084</v>
      </c>
      <c r="AD99" s="149">
        <f t="shared" si="27"/>
        <v>154</v>
      </c>
    </row>
    <row r="100" spans="1:30" x14ac:dyDescent="0.2">
      <c r="A100" s="149" t="s">
        <v>23</v>
      </c>
      <c r="B100" s="149" t="s">
        <v>667</v>
      </c>
      <c r="C100" s="103">
        <v>0.79649019241333008</v>
      </c>
      <c r="D100" s="103">
        <v>0.77875411510467529</v>
      </c>
      <c r="E100" s="103">
        <v>0.76347464323043823</v>
      </c>
      <c r="F100" s="103">
        <v>0.61634927988052368</v>
      </c>
      <c r="G100" s="103">
        <v>0.58827501535415649</v>
      </c>
      <c r="H100" s="103">
        <v>0.50978302955627441</v>
      </c>
      <c r="I100" s="103">
        <v>0.40731275081634521</v>
      </c>
      <c r="J100" s="103">
        <v>0.43889358639717102</v>
      </c>
      <c r="K100" s="103">
        <v>0.56632626056671143</v>
      </c>
      <c r="L100" s="103">
        <v>0.58463090658187866</v>
      </c>
      <c r="M100" s="103">
        <v>0.52665400505065918</v>
      </c>
      <c r="N100" s="103">
        <v>0.51288384199142456</v>
      </c>
      <c r="O100" s="222">
        <f t="shared" si="28"/>
        <v>-2.6587027311325073E-2</v>
      </c>
      <c r="P100" s="149">
        <f t="shared" si="15"/>
        <v>56</v>
      </c>
      <c r="Q100" s="149">
        <f t="shared" si="16"/>
        <v>56</v>
      </c>
      <c r="R100" s="149">
        <f t="shared" si="17"/>
        <v>56</v>
      </c>
      <c r="S100" s="149">
        <f t="shared" si="18"/>
        <v>66</v>
      </c>
      <c r="T100" s="149">
        <f t="shared" si="19"/>
        <v>67</v>
      </c>
      <c r="U100" s="149">
        <f t="shared" si="20"/>
        <v>61</v>
      </c>
      <c r="V100" s="149">
        <f t="shared" si="21"/>
        <v>71</v>
      </c>
      <c r="W100" s="149">
        <f t="shared" si="22"/>
        <v>70</v>
      </c>
      <c r="X100" s="149">
        <f t="shared" si="23"/>
        <v>60</v>
      </c>
      <c r="Y100" s="149">
        <f t="shared" si="24"/>
        <v>59</v>
      </c>
      <c r="Z100" s="149">
        <f t="shared" si="25"/>
        <v>64</v>
      </c>
      <c r="AA100" s="149">
        <f t="shared" si="26"/>
        <v>68</v>
      </c>
      <c r="AC100" s="159">
        <f t="shared" si="29"/>
        <v>0.24701356887817383</v>
      </c>
      <c r="AD100" s="149">
        <f t="shared" si="27"/>
        <v>86</v>
      </c>
    </row>
    <row r="101" spans="1:30" x14ac:dyDescent="0.2">
      <c r="A101" s="149" t="s">
        <v>130</v>
      </c>
      <c r="B101" s="149" t="s">
        <v>668</v>
      </c>
      <c r="C101" s="103">
        <v>-0.6026187539100647</v>
      </c>
      <c r="D101" s="103">
        <v>-0.63998442888259888</v>
      </c>
      <c r="E101" s="103">
        <v>-0.5929989218711853</v>
      </c>
      <c r="F101" s="103">
        <v>-0.57565218210220337</v>
      </c>
      <c r="G101" s="103">
        <v>-0.53082412481307983</v>
      </c>
      <c r="H101" s="103">
        <v>-0.34227606654167175</v>
      </c>
      <c r="I101" s="103">
        <v>-0.42217418551445007</v>
      </c>
      <c r="J101" s="103">
        <v>-0.34488567709922791</v>
      </c>
      <c r="K101" s="103">
        <v>-0.34967601299285889</v>
      </c>
      <c r="L101" s="103">
        <v>-0.31549304723739624</v>
      </c>
      <c r="M101" s="103">
        <v>-0.34242132306098938</v>
      </c>
      <c r="N101" s="103">
        <v>-0.3387444019317627</v>
      </c>
      <c r="O101" s="222">
        <f t="shared" si="28"/>
        <v>3.012400269508362E-2</v>
      </c>
      <c r="P101" s="149">
        <f t="shared" si="15"/>
        <v>141</v>
      </c>
      <c r="Q101" s="149">
        <f t="shared" si="16"/>
        <v>145</v>
      </c>
      <c r="R101" s="149">
        <f t="shared" si="17"/>
        <v>144</v>
      </c>
      <c r="S101" s="149">
        <f t="shared" si="18"/>
        <v>138</v>
      </c>
      <c r="T101" s="149">
        <f t="shared" si="19"/>
        <v>132</v>
      </c>
      <c r="U101" s="149">
        <f t="shared" si="20"/>
        <v>120</v>
      </c>
      <c r="V101" s="149">
        <f t="shared" si="21"/>
        <v>127</v>
      </c>
      <c r="W101" s="149">
        <f t="shared" si="22"/>
        <v>125</v>
      </c>
      <c r="X101" s="149">
        <f t="shared" si="23"/>
        <v>124</v>
      </c>
      <c r="Y101" s="149">
        <f t="shared" si="24"/>
        <v>120</v>
      </c>
      <c r="Z101" s="149">
        <f t="shared" si="25"/>
        <v>121</v>
      </c>
      <c r="AA101" s="149">
        <f t="shared" si="26"/>
        <v>122</v>
      </c>
      <c r="AC101" s="159">
        <f t="shared" si="29"/>
        <v>-3.7504374980926514E-2</v>
      </c>
      <c r="AD101" s="149">
        <f t="shared" si="27"/>
        <v>108</v>
      </c>
    </row>
    <row r="102" spans="1:30" x14ac:dyDescent="0.2">
      <c r="A102" s="149" t="s">
        <v>669</v>
      </c>
      <c r="B102" s="149" t="s">
        <v>670</v>
      </c>
      <c r="C102" s="103">
        <v>1.3824041932821274E-2</v>
      </c>
      <c r="D102" s="103">
        <v>-3.7379540503025055E-2</v>
      </c>
      <c r="E102" s="103">
        <v>-9.0683050453662872E-2</v>
      </c>
      <c r="F102" s="103">
        <v>-7.1957692503929138E-2</v>
      </c>
      <c r="G102" s="103">
        <v>-5.7384457439184189E-2</v>
      </c>
      <c r="H102" s="103">
        <v>-6.3336297869682312E-2</v>
      </c>
      <c r="I102" s="103">
        <v>-4.7409236431121826E-2</v>
      </c>
      <c r="J102" s="103">
        <v>-2.8969455510377884E-2</v>
      </c>
      <c r="K102" s="103">
        <v>-1.2233356246724725E-3</v>
      </c>
      <c r="L102" s="103">
        <v>2.5650430470705032E-2</v>
      </c>
      <c r="M102" s="103">
        <v>-3.0464740470051765E-2</v>
      </c>
      <c r="N102" s="103">
        <v>-1.7709635198116302E-2</v>
      </c>
      <c r="O102" s="222">
        <f t="shared" si="28"/>
        <v>1.9669905304908752E-3</v>
      </c>
      <c r="P102" s="149">
        <f t="shared" si="15"/>
        <v>93</v>
      </c>
      <c r="Q102" s="149">
        <f t="shared" si="16"/>
        <v>97</v>
      </c>
      <c r="R102" s="149">
        <f t="shared" si="17"/>
        <v>99</v>
      </c>
      <c r="S102" s="149">
        <f t="shared" si="18"/>
        <v>99</v>
      </c>
      <c r="T102" s="149">
        <f t="shared" si="19"/>
        <v>98</v>
      </c>
      <c r="U102" s="149">
        <f t="shared" si="20"/>
        <v>94</v>
      </c>
      <c r="V102" s="149">
        <f t="shared" si="21"/>
        <v>93</v>
      </c>
      <c r="W102" s="149">
        <f t="shared" si="22"/>
        <v>98</v>
      </c>
      <c r="X102" s="149">
        <f t="shared" si="23"/>
        <v>98</v>
      </c>
      <c r="Y102" s="149">
        <f t="shared" si="24"/>
        <v>94</v>
      </c>
      <c r="Z102" s="149">
        <f t="shared" si="25"/>
        <v>100</v>
      </c>
      <c r="AA102" s="149">
        <f t="shared" si="26"/>
        <v>96</v>
      </c>
      <c r="AC102" s="159">
        <f t="shared" si="29"/>
        <v>1.96027010679245E-3</v>
      </c>
      <c r="AD102" s="149">
        <f t="shared" si="27"/>
        <v>104</v>
      </c>
    </row>
    <row r="103" spans="1:30" x14ac:dyDescent="0.2">
      <c r="A103" s="149" t="s">
        <v>25</v>
      </c>
      <c r="B103" s="149" t="s">
        <v>671</v>
      </c>
      <c r="C103" s="103">
        <v>1.7505018711090088</v>
      </c>
      <c r="D103" s="103">
        <v>1.7680847644805908</v>
      </c>
      <c r="E103" s="103">
        <v>1.7558633089065552</v>
      </c>
      <c r="F103" s="103">
        <v>1.7342296838760376</v>
      </c>
      <c r="G103" s="103">
        <v>1.7174265384674072</v>
      </c>
      <c r="H103" s="103">
        <v>1.7645916938781738</v>
      </c>
      <c r="I103" s="103">
        <v>1.7623583078384399</v>
      </c>
      <c r="J103" s="103">
        <v>1.5021762847900391</v>
      </c>
      <c r="K103" s="103">
        <v>1.4187890291213989</v>
      </c>
      <c r="L103" s="103">
        <v>1.4504415988922119</v>
      </c>
      <c r="M103" s="103">
        <v>1.3834744691848755</v>
      </c>
      <c r="N103" s="103">
        <v>1.4988853931427002</v>
      </c>
      <c r="O103" s="222">
        <f t="shared" si="28"/>
        <v>-2.6919937133789061E-2</v>
      </c>
      <c r="P103" s="149">
        <f t="shared" si="15"/>
        <v>11</v>
      </c>
      <c r="Q103" s="149">
        <f t="shared" si="16"/>
        <v>11</v>
      </c>
      <c r="R103" s="149">
        <f t="shared" si="17"/>
        <v>9</v>
      </c>
      <c r="S103" s="149">
        <f t="shared" si="18"/>
        <v>13</v>
      </c>
      <c r="T103" s="149">
        <f t="shared" si="19"/>
        <v>12</v>
      </c>
      <c r="U103" s="149">
        <f t="shared" si="20"/>
        <v>16</v>
      </c>
      <c r="V103" s="149">
        <f t="shared" si="21"/>
        <v>16</v>
      </c>
      <c r="W103" s="149">
        <f t="shared" si="22"/>
        <v>22</v>
      </c>
      <c r="X103" s="149">
        <f t="shared" si="23"/>
        <v>24</v>
      </c>
      <c r="Y103" s="149">
        <f t="shared" si="24"/>
        <v>23</v>
      </c>
      <c r="Z103" s="149">
        <f t="shared" si="25"/>
        <v>24</v>
      </c>
      <c r="AA103" s="149">
        <f t="shared" si="26"/>
        <v>21</v>
      </c>
      <c r="AC103" s="159">
        <f t="shared" si="29"/>
        <v>1.2296860218048096</v>
      </c>
      <c r="AD103" s="149">
        <f t="shared" si="27"/>
        <v>30</v>
      </c>
    </row>
    <row r="104" spans="1:30" x14ac:dyDescent="0.2">
      <c r="A104" s="149" t="s">
        <v>672</v>
      </c>
      <c r="B104" s="149" t="s">
        <v>673</v>
      </c>
      <c r="C104" s="103">
        <v>-0.97433656454086304</v>
      </c>
      <c r="D104" s="103">
        <v>-1.022483229637146</v>
      </c>
      <c r="E104" s="103">
        <v>-0.9653095006942749</v>
      </c>
      <c r="F104" s="103">
        <v>-0.91584682464599609</v>
      </c>
      <c r="G104" s="103">
        <v>-0.99586027860641479</v>
      </c>
      <c r="H104" s="103">
        <v>-1.0564547777175903</v>
      </c>
      <c r="I104" s="103">
        <v>-0.9235454797744751</v>
      </c>
      <c r="J104" s="103">
        <v>-0.67919433116912842</v>
      </c>
      <c r="K104" s="103">
        <v>-0.68244290351867676</v>
      </c>
      <c r="L104" s="103">
        <v>-0.69352078437805176</v>
      </c>
      <c r="M104" s="103">
        <v>-0.74960178136825562</v>
      </c>
      <c r="N104" s="103">
        <v>-0.86711817979812622</v>
      </c>
      <c r="O104" s="222">
        <f t="shared" si="28"/>
        <v>1.5536504983901977E-2</v>
      </c>
      <c r="P104" s="149">
        <f t="shared" si="15"/>
        <v>172</v>
      </c>
      <c r="Q104" s="149">
        <f t="shared" si="16"/>
        <v>176</v>
      </c>
      <c r="R104" s="149">
        <f t="shared" si="17"/>
        <v>172</v>
      </c>
      <c r="S104" s="149">
        <f t="shared" si="18"/>
        <v>168</v>
      </c>
      <c r="T104" s="149">
        <f t="shared" si="19"/>
        <v>174</v>
      </c>
      <c r="U104" s="149">
        <f t="shared" si="20"/>
        <v>183</v>
      </c>
      <c r="V104" s="149">
        <f t="shared" si="21"/>
        <v>173</v>
      </c>
      <c r="W104" s="149">
        <f t="shared" si="22"/>
        <v>152</v>
      </c>
      <c r="X104" s="149">
        <f t="shared" si="23"/>
        <v>152</v>
      </c>
      <c r="Y104" s="149">
        <f t="shared" si="24"/>
        <v>157</v>
      </c>
      <c r="Z104" s="149">
        <f t="shared" si="25"/>
        <v>159</v>
      </c>
      <c r="AA104" s="149">
        <f t="shared" si="26"/>
        <v>167</v>
      </c>
      <c r="AC104" s="159">
        <f t="shared" si="29"/>
        <v>-0.71175312995910645</v>
      </c>
      <c r="AD104" s="149">
        <f t="shared" si="27"/>
        <v>158</v>
      </c>
    </row>
    <row r="105" spans="1:30" x14ac:dyDescent="0.2">
      <c r="A105" s="149" t="s">
        <v>674</v>
      </c>
      <c r="B105" s="149" t="s">
        <v>675</v>
      </c>
      <c r="C105" s="103">
        <v>-1.6981370449066162</v>
      </c>
      <c r="D105" s="103">
        <v>-1.5582679510116577</v>
      </c>
      <c r="E105" s="103">
        <v>-1.4528888463973999</v>
      </c>
      <c r="F105" s="103">
        <v>-1.457788348197937</v>
      </c>
      <c r="G105" s="103">
        <v>-1.4496725797653198</v>
      </c>
      <c r="H105" s="103">
        <v>-1.3348994255065918</v>
      </c>
      <c r="I105" s="103">
        <v>-1.4178184270858765</v>
      </c>
      <c r="J105" s="103">
        <v>-1.6259002685546875</v>
      </c>
      <c r="K105" s="103">
        <v>-1.6292954683303833</v>
      </c>
      <c r="L105" s="103">
        <v>-1.75365149974823</v>
      </c>
      <c r="M105" s="103">
        <v>-1.7226226329803467</v>
      </c>
      <c r="N105" s="103">
        <v>-1.7536836862564087</v>
      </c>
      <c r="O105" s="222">
        <f t="shared" si="28"/>
        <v>-1.9541573524475098E-2</v>
      </c>
      <c r="P105" s="149">
        <f t="shared" si="15"/>
        <v>206</v>
      </c>
      <c r="Q105" s="149">
        <f t="shared" si="16"/>
        <v>204</v>
      </c>
      <c r="R105" s="149">
        <f t="shared" si="17"/>
        <v>202</v>
      </c>
      <c r="S105" s="149">
        <f t="shared" si="18"/>
        <v>202</v>
      </c>
      <c r="T105" s="149">
        <f t="shared" si="19"/>
        <v>201</v>
      </c>
      <c r="U105" s="149">
        <f t="shared" si="20"/>
        <v>195</v>
      </c>
      <c r="V105" s="149">
        <f t="shared" si="21"/>
        <v>197</v>
      </c>
      <c r="W105" s="149">
        <f t="shared" si="22"/>
        <v>201</v>
      </c>
      <c r="X105" s="149">
        <f t="shared" si="23"/>
        <v>200</v>
      </c>
      <c r="Y105" s="149">
        <f t="shared" si="24"/>
        <v>202</v>
      </c>
      <c r="Z105" s="149">
        <f t="shared" si="25"/>
        <v>201</v>
      </c>
      <c r="AA105" s="149">
        <f t="shared" si="26"/>
        <v>201</v>
      </c>
      <c r="AC105" s="159">
        <f t="shared" si="29"/>
        <v>-1.9490994215011597</v>
      </c>
      <c r="AD105" s="149">
        <f t="shared" si="27"/>
        <v>200</v>
      </c>
    </row>
    <row r="106" spans="1:30" x14ac:dyDescent="0.2">
      <c r="A106" s="149" t="s">
        <v>24</v>
      </c>
      <c r="B106" s="149" t="s">
        <v>676</v>
      </c>
      <c r="C106" s="103">
        <v>1.7142707109451294</v>
      </c>
      <c r="D106" s="103">
        <v>1.7138272523880005</v>
      </c>
      <c r="E106" s="103">
        <v>1.6978142261505127</v>
      </c>
      <c r="F106" s="103">
        <v>1.6849210262298584</v>
      </c>
      <c r="G106" s="103">
        <v>1.6620458364486694</v>
      </c>
      <c r="H106" s="103">
        <v>1.7084702253341675</v>
      </c>
      <c r="I106" s="103">
        <v>1.6671947240829468</v>
      </c>
      <c r="J106" s="103">
        <v>1.5196593999862671</v>
      </c>
      <c r="K106" s="103">
        <v>1.611072301864624</v>
      </c>
      <c r="L106" s="103">
        <v>1.7198371887207031</v>
      </c>
      <c r="M106" s="103">
        <v>1.7672590017318726</v>
      </c>
      <c r="N106" s="103">
        <v>1.7991100549697876</v>
      </c>
      <c r="O106" s="222">
        <f t="shared" si="28"/>
        <v>8.5282802581787102E-3</v>
      </c>
      <c r="P106" s="149">
        <f t="shared" si="15"/>
        <v>15</v>
      </c>
      <c r="Q106" s="149">
        <f t="shared" si="16"/>
        <v>15</v>
      </c>
      <c r="R106" s="149">
        <f t="shared" si="17"/>
        <v>15</v>
      </c>
      <c r="S106" s="149">
        <f t="shared" si="18"/>
        <v>17</v>
      </c>
      <c r="T106" s="149">
        <f t="shared" si="19"/>
        <v>17</v>
      </c>
      <c r="U106" s="149">
        <f t="shared" si="20"/>
        <v>20</v>
      </c>
      <c r="V106" s="149">
        <f t="shared" si="21"/>
        <v>20</v>
      </c>
      <c r="W106" s="149">
        <f t="shared" si="22"/>
        <v>21</v>
      </c>
      <c r="X106" s="149">
        <f t="shared" si="23"/>
        <v>20</v>
      </c>
      <c r="Y106" s="149">
        <f t="shared" si="24"/>
        <v>15</v>
      </c>
      <c r="Z106" s="149">
        <f t="shared" si="25"/>
        <v>11</v>
      </c>
      <c r="AA106" s="149">
        <f t="shared" si="26"/>
        <v>9</v>
      </c>
      <c r="AC106" s="159">
        <f t="shared" si="29"/>
        <v>1.8843928575515747</v>
      </c>
      <c r="AD106" s="149">
        <f t="shared" si="27"/>
        <v>9</v>
      </c>
    </row>
    <row r="107" spans="1:30" x14ac:dyDescent="0.2">
      <c r="A107" s="149" t="s">
        <v>26</v>
      </c>
      <c r="B107" s="149" t="s">
        <v>677</v>
      </c>
      <c r="C107" s="103">
        <v>0.8413504958152771</v>
      </c>
      <c r="D107" s="103">
        <v>0.91604000329971313</v>
      </c>
      <c r="E107" s="103">
        <v>1.0128287076950073</v>
      </c>
      <c r="F107" s="103">
        <v>0.9345085620880127</v>
      </c>
      <c r="G107" s="103">
        <v>0.97795575857162476</v>
      </c>
      <c r="H107" s="103">
        <v>1.1075911521911621</v>
      </c>
      <c r="I107" s="103">
        <v>1.1621571779251099</v>
      </c>
      <c r="J107" s="103">
        <v>1.0722309350967407</v>
      </c>
      <c r="K107" s="103">
        <v>1.0248771905899048</v>
      </c>
      <c r="L107" s="103">
        <v>0.99400955438613892</v>
      </c>
      <c r="M107" s="103">
        <v>1.0477639436721802</v>
      </c>
      <c r="N107" s="103">
        <v>0.99739044904708862</v>
      </c>
      <c r="O107" s="222">
        <f t="shared" si="28"/>
        <v>8.1350445747375485E-3</v>
      </c>
      <c r="P107" s="149">
        <f t="shared" si="15"/>
        <v>52</v>
      </c>
      <c r="Q107" s="149">
        <f t="shared" si="16"/>
        <v>44</v>
      </c>
      <c r="R107" s="149">
        <f t="shared" si="17"/>
        <v>42</v>
      </c>
      <c r="S107" s="149">
        <f t="shared" si="18"/>
        <v>46</v>
      </c>
      <c r="T107" s="149">
        <f t="shared" si="19"/>
        <v>42</v>
      </c>
      <c r="U107" s="149">
        <f t="shared" si="20"/>
        <v>35</v>
      </c>
      <c r="V107" s="149">
        <f t="shared" si="21"/>
        <v>32</v>
      </c>
      <c r="W107" s="149">
        <f t="shared" si="22"/>
        <v>37</v>
      </c>
      <c r="X107" s="149">
        <f t="shared" si="23"/>
        <v>40</v>
      </c>
      <c r="Y107" s="149">
        <f t="shared" si="24"/>
        <v>42</v>
      </c>
      <c r="Z107" s="149">
        <f t="shared" si="25"/>
        <v>39</v>
      </c>
      <c r="AA107" s="149">
        <f t="shared" si="26"/>
        <v>38</v>
      </c>
      <c r="AC107" s="159">
        <f t="shared" si="29"/>
        <v>1.0787408947944641</v>
      </c>
      <c r="AD107" s="149">
        <f t="shared" si="27"/>
        <v>43</v>
      </c>
    </row>
    <row r="108" spans="1:30" x14ac:dyDescent="0.2">
      <c r="A108" s="149" t="s">
        <v>27</v>
      </c>
      <c r="B108" s="149" t="s">
        <v>678</v>
      </c>
      <c r="C108" s="103">
        <v>0.40473964810371399</v>
      </c>
      <c r="D108" s="103">
        <v>0.46055001020431519</v>
      </c>
      <c r="E108" s="103">
        <v>0.48961886763572693</v>
      </c>
      <c r="F108" s="103">
        <v>0.4308912456035614</v>
      </c>
      <c r="G108" s="103">
        <v>0.44126638770103455</v>
      </c>
      <c r="H108" s="103">
        <v>0.42263749241828918</v>
      </c>
      <c r="I108" s="103">
        <v>0.31423810124397278</v>
      </c>
      <c r="J108" s="103">
        <v>0.39399188756942749</v>
      </c>
      <c r="K108" s="103">
        <v>0.3488251268863678</v>
      </c>
      <c r="L108" s="103">
        <v>0.26882916688919067</v>
      </c>
      <c r="M108" s="103">
        <v>0.30328136682510376</v>
      </c>
      <c r="N108" s="103">
        <v>0.2409934401512146</v>
      </c>
      <c r="O108" s="222">
        <f t="shared" si="28"/>
        <v>-2.1955657005310058E-2</v>
      </c>
      <c r="P108" s="149">
        <f t="shared" si="15"/>
        <v>77</v>
      </c>
      <c r="Q108" s="149">
        <f t="shared" si="16"/>
        <v>75</v>
      </c>
      <c r="R108" s="149">
        <f t="shared" si="17"/>
        <v>73</v>
      </c>
      <c r="S108" s="149">
        <f t="shared" si="18"/>
        <v>75</v>
      </c>
      <c r="T108" s="149">
        <f t="shared" si="19"/>
        <v>75</v>
      </c>
      <c r="U108" s="149">
        <f t="shared" si="20"/>
        <v>67</v>
      </c>
      <c r="V108" s="149">
        <f t="shared" si="21"/>
        <v>74</v>
      </c>
      <c r="W108" s="149">
        <f t="shared" si="22"/>
        <v>74</v>
      </c>
      <c r="X108" s="149">
        <f t="shared" si="23"/>
        <v>78</v>
      </c>
      <c r="Y108" s="149">
        <f t="shared" si="24"/>
        <v>81</v>
      </c>
      <c r="Z108" s="149">
        <f t="shared" si="25"/>
        <v>81</v>
      </c>
      <c r="AA108" s="149">
        <f t="shared" si="26"/>
        <v>83</v>
      </c>
      <c r="AC108" s="159">
        <f t="shared" si="29"/>
        <v>2.1436870098114014E-2</v>
      </c>
      <c r="AD108" s="149">
        <f t="shared" si="27"/>
        <v>100</v>
      </c>
    </row>
    <row r="109" spans="1:30" x14ac:dyDescent="0.2">
      <c r="A109" s="149" t="s">
        <v>679</v>
      </c>
      <c r="B109" s="149" t="s">
        <v>680</v>
      </c>
      <c r="C109" s="103">
        <v>-0.42520430684089661</v>
      </c>
      <c r="D109" s="103">
        <v>-0.45367085933685303</v>
      </c>
      <c r="E109" s="103">
        <v>-0.39881840348243713</v>
      </c>
      <c r="F109" s="103">
        <v>-0.37576952576637268</v>
      </c>
      <c r="G109" s="103">
        <v>-0.3500848114490509</v>
      </c>
      <c r="H109" s="103">
        <v>-0.2821371853351593</v>
      </c>
      <c r="I109" s="103">
        <v>-0.22740361094474792</v>
      </c>
      <c r="J109" s="103">
        <v>-0.20338597893714905</v>
      </c>
      <c r="K109" s="103">
        <v>-0.16147296130657196</v>
      </c>
      <c r="L109" s="103">
        <v>-0.23172681033611298</v>
      </c>
      <c r="M109" s="103">
        <v>-0.31245535612106323</v>
      </c>
      <c r="N109" s="103">
        <v>-0.23738068342208862</v>
      </c>
      <c r="O109" s="222">
        <f t="shared" si="28"/>
        <v>2.1629017591476441E-2</v>
      </c>
      <c r="P109" s="149">
        <f t="shared" si="15"/>
        <v>124</v>
      </c>
      <c r="Q109" s="149">
        <f t="shared" si="16"/>
        <v>127</v>
      </c>
      <c r="R109" s="149">
        <f t="shared" si="17"/>
        <v>119</v>
      </c>
      <c r="S109" s="149">
        <f t="shared" si="18"/>
        <v>119</v>
      </c>
      <c r="T109" s="149">
        <f t="shared" si="19"/>
        <v>117</v>
      </c>
      <c r="U109" s="149">
        <f t="shared" si="20"/>
        <v>114</v>
      </c>
      <c r="V109" s="149">
        <f t="shared" si="21"/>
        <v>110</v>
      </c>
      <c r="W109" s="149">
        <f t="shared" si="22"/>
        <v>111</v>
      </c>
      <c r="X109" s="149">
        <f t="shared" si="23"/>
        <v>107</v>
      </c>
      <c r="Y109" s="149">
        <f t="shared" si="24"/>
        <v>111</v>
      </c>
      <c r="Z109" s="149">
        <f t="shared" si="25"/>
        <v>117</v>
      </c>
      <c r="AA109" s="149">
        <f t="shared" si="26"/>
        <v>113</v>
      </c>
      <c r="AC109" s="159">
        <f t="shared" si="29"/>
        <v>-2.1090507507324219E-2</v>
      </c>
      <c r="AD109" s="149">
        <f t="shared" si="27"/>
        <v>106</v>
      </c>
    </row>
    <row r="110" spans="1:30" x14ac:dyDescent="0.2">
      <c r="A110" s="149" t="s">
        <v>131</v>
      </c>
      <c r="B110" s="149" t="s">
        <v>681</v>
      </c>
      <c r="C110" s="103">
        <v>0.25078305602073669</v>
      </c>
      <c r="D110" s="103">
        <v>0.19298911094665527</v>
      </c>
      <c r="E110" s="103">
        <v>0.23791594803333282</v>
      </c>
      <c r="F110" s="103">
        <v>0.36908036470413208</v>
      </c>
      <c r="G110" s="103">
        <v>0.39289218187332153</v>
      </c>
      <c r="H110" s="103">
        <v>0.46413090825080872</v>
      </c>
      <c r="I110" s="103">
        <v>0.43932610750198364</v>
      </c>
      <c r="J110" s="103">
        <v>0.30425232648849487</v>
      </c>
      <c r="K110" s="103">
        <v>0.29859384894371033</v>
      </c>
      <c r="L110" s="103">
        <v>0.23188941180706024</v>
      </c>
      <c r="M110" s="103">
        <v>0.14424186944961548</v>
      </c>
      <c r="N110" s="103">
        <v>0.21247592568397522</v>
      </c>
      <c r="O110" s="222">
        <f t="shared" si="28"/>
        <v>1.9486814737319947E-3</v>
      </c>
      <c r="P110" s="149">
        <f t="shared" si="15"/>
        <v>79</v>
      </c>
      <c r="Q110" s="149">
        <f t="shared" si="16"/>
        <v>80</v>
      </c>
      <c r="R110" s="149">
        <f t="shared" si="17"/>
        <v>80</v>
      </c>
      <c r="S110" s="149">
        <f t="shared" si="18"/>
        <v>77</v>
      </c>
      <c r="T110" s="149">
        <f t="shared" si="19"/>
        <v>77</v>
      </c>
      <c r="U110" s="149">
        <f t="shared" si="20"/>
        <v>66</v>
      </c>
      <c r="V110" s="149">
        <f t="shared" si="21"/>
        <v>68</v>
      </c>
      <c r="W110" s="149">
        <f t="shared" si="22"/>
        <v>82</v>
      </c>
      <c r="X110" s="149">
        <f t="shared" si="23"/>
        <v>80</v>
      </c>
      <c r="Y110" s="149">
        <f t="shared" si="24"/>
        <v>82</v>
      </c>
      <c r="Z110" s="149">
        <f t="shared" si="25"/>
        <v>88</v>
      </c>
      <c r="AA110" s="149">
        <f t="shared" si="26"/>
        <v>86</v>
      </c>
      <c r="AC110" s="159">
        <f t="shared" si="29"/>
        <v>0.23196274042129517</v>
      </c>
      <c r="AD110" s="149">
        <f t="shared" si="27"/>
        <v>87</v>
      </c>
    </row>
    <row r="111" spans="1:30" x14ac:dyDescent="0.2">
      <c r="A111" s="149" t="s">
        <v>28</v>
      </c>
      <c r="B111" s="149" t="s">
        <v>682</v>
      </c>
      <c r="C111" s="103">
        <v>1.2938355207443237</v>
      </c>
      <c r="D111" s="103">
        <v>1.326391339302063</v>
      </c>
      <c r="E111" s="103">
        <v>1.3119657039642334</v>
      </c>
      <c r="F111" s="103">
        <v>1.3577926158905029</v>
      </c>
      <c r="G111" s="103">
        <v>1.4436098337173462</v>
      </c>
      <c r="H111" s="103">
        <v>1.6014782190322876</v>
      </c>
      <c r="I111" s="103">
        <v>1.5185849666595459</v>
      </c>
      <c r="J111" s="103">
        <v>1.4210931062698364</v>
      </c>
      <c r="K111" s="103">
        <v>1.5706202983856201</v>
      </c>
      <c r="L111" s="103">
        <v>1.5342097282409668</v>
      </c>
      <c r="M111" s="103">
        <v>1.5382488965988159</v>
      </c>
      <c r="N111" s="103">
        <v>1.5251365900039673</v>
      </c>
      <c r="O111" s="222">
        <f t="shared" si="28"/>
        <v>1.987452507019043E-2</v>
      </c>
      <c r="P111" s="149">
        <f t="shared" si="15"/>
        <v>27</v>
      </c>
      <c r="Q111" s="149">
        <f t="shared" si="16"/>
        <v>27</v>
      </c>
      <c r="R111" s="149">
        <f t="shared" si="17"/>
        <v>28</v>
      </c>
      <c r="S111" s="149">
        <f t="shared" si="18"/>
        <v>27</v>
      </c>
      <c r="T111" s="149">
        <f t="shared" si="19"/>
        <v>23</v>
      </c>
      <c r="U111" s="149">
        <f t="shared" si="20"/>
        <v>23</v>
      </c>
      <c r="V111" s="149">
        <f t="shared" si="21"/>
        <v>23</v>
      </c>
      <c r="W111" s="149">
        <f t="shared" si="22"/>
        <v>24</v>
      </c>
      <c r="X111" s="149">
        <f t="shared" si="23"/>
        <v>22</v>
      </c>
      <c r="Y111" s="149">
        <f t="shared" si="24"/>
        <v>21</v>
      </c>
      <c r="Z111" s="149">
        <f t="shared" si="25"/>
        <v>21</v>
      </c>
      <c r="AA111" s="149">
        <f t="shared" si="26"/>
        <v>20</v>
      </c>
      <c r="AC111" s="159">
        <f t="shared" si="29"/>
        <v>1.7238818407058716</v>
      </c>
      <c r="AD111" s="149">
        <f t="shared" si="27"/>
        <v>14</v>
      </c>
    </row>
    <row r="112" spans="1:30" x14ac:dyDescent="0.2">
      <c r="A112" s="149" t="s">
        <v>132</v>
      </c>
      <c r="B112" s="149" t="s">
        <v>683</v>
      </c>
      <c r="C112" s="103">
        <v>-0.64567989110946655</v>
      </c>
      <c r="D112" s="103">
        <v>-0.61589187383651733</v>
      </c>
      <c r="E112" s="103">
        <v>-0.57347607612609863</v>
      </c>
      <c r="F112" s="103">
        <v>-0.68457823991775513</v>
      </c>
      <c r="G112" s="103">
        <v>-0.69165724515914917</v>
      </c>
      <c r="H112" s="103">
        <v>-0.59815132617950439</v>
      </c>
      <c r="I112" s="103">
        <v>-0.43940740823745728</v>
      </c>
      <c r="J112" s="103">
        <v>-0.4352354109287262</v>
      </c>
      <c r="K112" s="103">
        <v>-0.41409188508987427</v>
      </c>
      <c r="L112" s="103">
        <v>-0.42955684661865234</v>
      </c>
      <c r="M112" s="103">
        <v>-0.43216937780380249</v>
      </c>
      <c r="N112" s="103">
        <v>-0.39614275097846985</v>
      </c>
      <c r="O112" s="222">
        <f t="shared" si="28"/>
        <v>2.1974912285804747E-2</v>
      </c>
      <c r="P112" s="149">
        <f t="shared" si="15"/>
        <v>144</v>
      </c>
      <c r="Q112" s="149">
        <f t="shared" si="16"/>
        <v>144</v>
      </c>
      <c r="R112" s="149">
        <f t="shared" si="17"/>
        <v>142</v>
      </c>
      <c r="S112" s="149">
        <f t="shared" si="18"/>
        <v>146</v>
      </c>
      <c r="T112" s="149">
        <f t="shared" si="19"/>
        <v>146</v>
      </c>
      <c r="U112" s="149">
        <f t="shared" si="20"/>
        <v>142</v>
      </c>
      <c r="V112" s="149">
        <f t="shared" si="21"/>
        <v>128</v>
      </c>
      <c r="W112" s="149">
        <f t="shared" si="22"/>
        <v>134</v>
      </c>
      <c r="X112" s="149">
        <f t="shared" si="23"/>
        <v>129</v>
      </c>
      <c r="Y112" s="149">
        <f t="shared" si="24"/>
        <v>134</v>
      </c>
      <c r="Z112" s="149">
        <f t="shared" si="25"/>
        <v>134</v>
      </c>
      <c r="AA112" s="149">
        <f t="shared" si="26"/>
        <v>129</v>
      </c>
      <c r="AC112" s="159">
        <f t="shared" si="29"/>
        <v>-0.17639362812042236</v>
      </c>
      <c r="AD112" s="149">
        <f t="shared" si="27"/>
        <v>120</v>
      </c>
    </row>
    <row r="113" spans="1:30" x14ac:dyDescent="0.2">
      <c r="A113" s="149" t="s">
        <v>684</v>
      </c>
      <c r="B113" s="149" t="s">
        <v>685</v>
      </c>
      <c r="C113" s="103">
        <v>-1.0128893852233887</v>
      </c>
      <c r="D113" s="103">
        <v>-0.94234675168991089</v>
      </c>
      <c r="E113" s="103">
        <v>-0.90363055467605591</v>
      </c>
      <c r="F113" s="103">
        <v>-0.82375925779342651</v>
      </c>
      <c r="G113" s="103">
        <v>-0.71117687225341797</v>
      </c>
      <c r="H113" s="103">
        <v>-0.41695421934127808</v>
      </c>
      <c r="I113" s="103">
        <v>-0.48823317885398865</v>
      </c>
      <c r="J113" s="103">
        <v>-0.44069892168045044</v>
      </c>
      <c r="K113" s="103">
        <v>-0.41565871238708496</v>
      </c>
      <c r="L113" s="103">
        <v>-0.41100603342056274</v>
      </c>
      <c r="M113" s="103">
        <v>-0.45422592759132385</v>
      </c>
      <c r="N113" s="103">
        <v>-0.55772656202316284</v>
      </c>
      <c r="O113" s="222">
        <f t="shared" si="28"/>
        <v>3.8462018966674803E-2</v>
      </c>
      <c r="P113" s="149">
        <f t="shared" si="15"/>
        <v>173</v>
      </c>
      <c r="Q113" s="149">
        <f t="shared" si="16"/>
        <v>170</v>
      </c>
      <c r="R113" s="149">
        <f t="shared" si="17"/>
        <v>168</v>
      </c>
      <c r="S113" s="149">
        <f t="shared" si="18"/>
        <v>159</v>
      </c>
      <c r="T113" s="149">
        <f t="shared" si="19"/>
        <v>149</v>
      </c>
      <c r="U113" s="149">
        <f t="shared" si="20"/>
        <v>129</v>
      </c>
      <c r="V113" s="149">
        <f t="shared" si="21"/>
        <v>133</v>
      </c>
      <c r="W113" s="149">
        <f t="shared" si="22"/>
        <v>135</v>
      </c>
      <c r="X113" s="149">
        <f t="shared" si="23"/>
        <v>131</v>
      </c>
      <c r="Y113" s="149">
        <f t="shared" si="24"/>
        <v>130</v>
      </c>
      <c r="Z113" s="149">
        <f t="shared" si="25"/>
        <v>135</v>
      </c>
      <c r="AA113" s="149">
        <f t="shared" si="26"/>
        <v>144</v>
      </c>
      <c r="AC113" s="159">
        <f t="shared" si="29"/>
        <v>-0.17310637235641479</v>
      </c>
      <c r="AD113" s="149">
        <f t="shared" si="27"/>
        <v>119</v>
      </c>
    </row>
    <row r="114" spans="1:30" x14ac:dyDescent="0.2">
      <c r="A114" s="149" t="s">
        <v>686</v>
      </c>
      <c r="B114" s="149" t="s">
        <v>687</v>
      </c>
      <c r="C114" s="103">
        <v>-1.3253422975540161</v>
      </c>
      <c r="D114" s="103">
        <v>-1.2668455839157104</v>
      </c>
      <c r="E114" s="103">
        <v>-1.1902902126312256</v>
      </c>
      <c r="F114" s="103">
        <v>-1.1294242143630981</v>
      </c>
      <c r="G114" s="103">
        <v>-1.1092514991760254</v>
      </c>
      <c r="H114" s="103">
        <v>-0.92701715230941772</v>
      </c>
      <c r="I114" s="103">
        <v>-0.9893040657043457</v>
      </c>
      <c r="J114" s="103">
        <v>-1.0230832099914551</v>
      </c>
      <c r="K114" s="103">
        <v>-0.92455947399139404</v>
      </c>
      <c r="L114" s="103">
        <v>-0.90446585416793823</v>
      </c>
      <c r="M114" s="103">
        <v>-0.88616776466369629</v>
      </c>
      <c r="N114" s="103">
        <v>-0.92657482624053955</v>
      </c>
      <c r="O114" s="222">
        <f t="shared" si="28"/>
        <v>3.4027075767517088E-2</v>
      </c>
      <c r="P114" s="149">
        <f t="shared" si="15"/>
        <v>197</v>
      </c>
      <c r="Q114" s="149">
        <f t="shared" si="16"/>
        <v>191</v>
      </c>
      <c r="R114" s="149">
        <f t="shared" si="17"/>
        <v>183</v>
      </c>
      <c r="S114" s="149">
        <f t="shared" si="18"/>
        <v>181</v>
      </c>
      <c r="T114" s="149">
        <f t="shared" si="19"/>
        <v>181</v>
      </c>
      <c r="U114" s="149">
        <f t="shared" si="20"/>
        <v>174</v>
      </c>
      <c r="V114" s="149">
        <f t="shared" si="21"/>
        <v>179</v>
      </c>
      <c r="W114" s="149">
        <f t="shared" si="22"/>
        <v>179</v>
      </c>
      <c r="X114" s="149">
        <f t="shared" si="23"/>
        <v>174</v>
      </c>
      <c r="Y114" s="149">
        <f t="shared" si="24"/>
        <v>172</v>
      </c>
      <c r="Z114" s="149">
        <f t="shared" si="25"/>
        <v>169</v>
      </c>
      <c r="AA114" s="149">
        <f t="shared" si="26"/>
        <v>171</v>
      </c>
      <c r="AC114" s="159">
        <f t="shared" si="29"/>
        <v>-0.58630406856536865</v>
      </c>
      <c r="AD114" s="149">
        <f t="shared" si="27"/>
        <v>146</v>
      </c>
    </row>
    <row r="115" spans="1:30" x14ac:dyDescent="0.2">
      <c r="A115" s="149" t="s">
        <v>688</v>
      </c>
      <c r="B115" s="149" t="s">
        <v>689</v>
      </c>
      <c r="C115" s="103">
        <v>-1.1180633306503296</v>
      </c>
      <c r="D115" s="103">
        <v>-1.1184964179992676</v>
      </c>
      <c r="E115" s="103">
        <v>-1.0449895858764648</v>
      </c>
      <c r="F115" s="103">
        <v>-0.97962427139282227</v>
      </c>
      <c r="G115" s="103">
        <v>-1.0041636228561401</v>
      </c>
      <c r="H115" s="103">
        <v>-0.95531553030014038</v>
      </c>
      <c r="I115" s="103">
        <v>-0.97853243350982666</v>
      </c>
      <c r="J115" s="103">
        <v>-1.0638927221298218</v>
      </c>
      <c r="K115" s="103">
        <v>-1.053885817527771</v>
      </c>
      <c r="L115" s="103">
        <v>-1.1120715141296387</v>
      </c>
      <c r="M115" s="103">
        <v>-0.93570816516876221</v>
      </c>
      <c r="N115" s="103">
        <v>-0.94580012559890747</v>
      </c>
      <c r="O115" s="222">
        <f t="shared" si="28"/>
        <v>1.726962924003601E-2</v>
      </c>
      <c r="P115" s="149">
        <f t="shared" si="15"/>
        <v>180</v>
      </c>
      <c r="Q115" s="149">
        <f t="shared" si="16"/>
        <v>182</v>
      </c>
      <c r="R115" s="149">
        <f t="shared" si="17"/>
        <v>177</v>
      </c>
      <c r="S115" s="149">
        <f t="shared" si="18"/>
        <v>173</v>
      </c>
      <c r="T115" s="149">
        <f t="shared" si="19"/>
        <v>176</v>
      </c>
      <c r="U115" s="149">
        <f t="shared" si="20"/>
        <v>176</v>
      </c>
      <c r="V115" s="149">
        <f t="shared" si="21"/>
        <v>178</v>
      </c>
      <c r="W115" s="149">
        <f t="shared" si="22"/>
        <v>182</v>
      </c>
      <c r="X115" s="149">
        <f t="shared" si="23"/>
        <v>181</v>
      </c>
      <c r="Y115" s="149">
        <f t="shared" si="24"/>
        <v>186</v>
      </c>
      <c r="Z115" s="149">
        <f t="shared" si="25"/>
        <v>172</v>
      </c>
      <c r="AA115" s="149">
        <f t="shared" si="26"/>
        <v>172</v>
      </c>
      <c r="AC115" s="159">
        <f t="shared" si="29"/>
        <v>-0.77310383319854736</v>
      </c>
      <c r="AD115" s="149">
        <f t="shared" si="27"/>
        <v>165</v>
      </c>
    </row>
    <row r="116" spans="1:30" x14ac:dyDescent="0.2">
      <c r="A116" s="149" t="s">
        <v>690</v>
      </c>
      <c r="B116" s="149" t="s">
        <v>691</v>
      </c>
      <c r="C116" s="103">
        <v>0.12735503911972046</v>
      </c>
      <c r="D116" s="103">
        <v>5.5100757628679276E-2</v>
      </c>
      <c r="E116" s="103">
        <v>0.10023139417171478</v>
      </c>
      <c r="F116" s="103">
        <v>0.14166058599948883</v>
      </c>
      <c r="G116" s="103">
        <v>0.18153014779090881</v>
      </c>
      <c r="H116" s="103">
        <v>-0.12446437031030655</v>
      </c>
      <c r="I116" s="103">
        <v>-0.15534202754497528</v>
      </c>
      <c r="J116" s="103">
        <v>0.23629756271839142</v>
      </c>
      <c r="K116" s="103">
        <v>0.47542840242385864</v>
      </c>
      <c r="L116" s="103">
        <v>0.47632262110710144</v>
      </c>
      <c r="M116" s="103">
        <v>0.73937946557998657</v>
      </c>
      <c r="N116" s="103">
        <v>0.87975138425827026</v>
      </c>
      <c r="O116" s="222">
        <f t="shared" si="28"/>
        <v>8.2465062662959096E-2</v>
      </c>
      <c r="P116" s="149">
        <f t="shared" si="15"/>
        <v>85</v>
      </c>
      <c r="Q116" s="149">
        <f t="shared" si="16"/>
        <v>90</v>
      </c>
      <c r="R116" s="149">
        <f t="shared" si="17"/>
        <v>87</v>
      </c>
      <c r="S116" s="149">
        <f t="shared" si="18"/>
        <v>85</v>
      </c>
      <c r="T116" s="149">
        <f t="shared" si="19"/>
        <v>84</v>
      </c>
      <c r="U116" s="149">
        <f t="shared" si="20"/>
        <v>100</v>
      </c>
      <c r="V116" s="149">
        <f t="shared" si="21"/>
        <v>104</v>
      </c>
      <c r="W116" s="149">
        <f t="shared" si="22"/>
        <v>85</v>
      </c>
      <c r="X116" s="149">
        <f t="shared" si="23"/>
        <v>66</v>
      </c>
      <c r="Y116" s="149">
        <f t="shared" si="24"/>
        <v>65</v>
      </c>
      <c r="Z116" s="149">
        <f t="shared" si="25"/>
        <v>51</v>
      </c>
      <c r="AA116" s="149">
        <f t="shared" si="26"/>
        <v>47</v>
      </c>
      <c r="AC116" s="159">
        <f t="shared" si="29"/>
        <v>1.7044020108878613</v>
      </c>
      <c r="AD116" s="149">
        <f t="shared" si="27"/>
        <v>15</v>
      </c>
    </row>
    <row r="117" spans="1:30" x14ac:dyDescent="0.2">
      <c r="A117" s="149" t="s">
        <v>692</v>
      </c>
      <c r="B117" s="149" t="s">
        <v>693</v>
      </c>
      <c r="C117" s="103">
        <v>0.73667824268341064</v>
      </c>
      <c r="D117" s="103">
        <v>0.6996837854385376</v>
      </c>
      <c r="E117" s="103">
        <v>0.72094815969467163</v>
      </c>
      <c r="F117" s="103">
        <v>0.70756220817565918</v>
      </c>
      <c r="G117" s="103">
        <v>0.72398972511291504</v>
      </c>
      <c r="H117" s="103">
        <v>7.1144938468933105E-2</v>
      </c>
      <c r="I117" s="103">
        <v>0.47942230105400085</v>
      </c>
      <c r="J117" s="103">
        <v>0.50545990467071533</v>
      </c>
      <c r="K117" s="103">
        <v>0.54090005159378052</v>
      </c>
      <c r="L117" s="103">
        <v>0.56038552522659302</v>
      </c>
      <c r="M117" s="103">
        <v>0.47984158992767334</v>
      </c>
      <c r="N117" s="103">
        <v>0.52963149547576904</v>
      </c>
      <c r="O117" s="222">
        <f t="shared" si="28"/>
        <v>-1.7005228996276857E-2</v>
      </c>
      <c r="P117" s="149">
        <f t="shared" si="15"/>
        <v>59</v>
      </c>
      <c r="Q117" s="149">
        <f t="shared" si="16"/>
        <v>63</v>
      </c>
      <c r="R117" s="149">
        <f t="shared" si="17"/>
        <v>60</v>
      </c>
      <c r="S117" s="149">
        <f t="shared" si="18"/>
        <v>59</v>
      </c>
      <c r="T117" s="149">
        <f t="shared" si="19"/>
        <v>56</v>
      </c>
      <c r="U117" s="149">
        <f t="shared" si="20"/>
        <v>82</v>
      </c>
      <c r="V117" s="149">
        <f t="shared" si="21"/>
        <v>67</v>
      </c>
      <c r="W117" s="149">
        <f t="shared" si="22"/>
        <v>64</v>
      </c>
      <c r="X117" s="149">
        <f t="shared" si="23"/>
        <v>62</v>
      </c>
      <c r="Y117" s="149">
        <f t="shared" si="24"/>
        <v>60</v>
      </c>
      <c r="Z117" s="149">
        <f t="shared" si="25"/>
        <v>69</v>
      </c>
      <c r="AA117" s="149">
        <f t="shared" si="26"/>
        <v>66</v>
      </c>
      <c r="AC117" s="159">
        <f t="shared" si="29"/>
        <v>0.35957920551300049</v>
      </c>
      <c r="AD117" s="149">
        <f t="shared" si="27"/>
        <v>76</v>
      </c>
    </row>
    <row r="118" spans="1:30" x14ac:dyDescent="0.2">
      <c r="A118" s="149" t="s">
        <v>694</v>
      </c>
      <c r="B118" s="149" t="s">
        <v>695</v>
      </c>
      <c r="C118" s="103">
        <v>0.99371832609176636</v>
      </c>
      <c r="D118" s="103">
        <v>1.0038985013961792</v>
      </c>
      <c r="E118" s="103">
        <v>1.0259319543838501</v>
      </c>
      <c r="F118" s="103">
        <v>0.98415911197662354</v>
      </c>
      <c r="G118" s="103">
        <v>0.95373624563217163</v>
      </c>
      <c r="H118" s="103">
        <v>0.9934544563293457</v>
      </c>
      <c r="I118" s="103">
        <v>0.93227046728134155</v>
      </c>
      <c r="J118" s="103">
        <v>1.160902738571167</v>
      </c>
      <c r="K118" s="103">
        <v>1.1671736240386963</v>
      </c>
      <c r="L118" s="103">
        <v>1.2366510629653931</v>
      </c>
      <c r="M118" s="103">
        <v>1.1942775249481201</v>
      </c>
      <c r="N118" s="103">
        <v>1.1831634044647217</v>
      </c>
      <c r="O118" s="222">
        <f t="shared" si="28"/>
        <v>1.7926490306854247E-2</v>
      </c>
      <c r="P118" s="149">
        <f t="shared" si="15"/>
        <v>39</v>
      </c>
      <c r="Q118" s="149">
        <f t="shared" si="16"/>
        <v>40</v>
      </c>
      <c r="R118" s="149">
        <f t="shared" si="17"/>
        <v>40</v>
      </c>
      <c r="S118" s="149">
        <f t="shared" si="18"/>
        <v>42</v>
      </c>
      <c r="T118" s="149">
        <f t="shared" si="19"/>
        <v>44</v>
      </c>
      <c r="U118" s="149">
        <f t="shared" si="20"/>
        <v>41</v>
      </c>
      <c r="V118" s="149">
        <f t="shared" si="21"/>
        <v>42</v>
      </c>
      <c r="W118" s="149">
        <f t="shared" si="22"/>
        <v>30</v>
      </c>
      <c r="X118" s="149">
        <f t="shared" si="23"/>
        <v>31</v>
      </c>
      <c r="Y118" s="149">
        <f t="shared" si="24"/>
        <v>30</v>
      </c>
      <c r="Z118" s="149">
        <f t="shared" si="25"/>
        <v>30</v>
      </c>
      <c r="AA118" s="149">
        <f t="shared" si="26"/>
        <v>33</v>
      </c>
      <c r="AC118" s="159">
        <f t="shared" si="29"/>
        <v>1.3624283075332642</v>
      </c>
      <c r="AD118" s="149">
        <f t="shared" si="27"/>
        <v>25</v>
      </c>
    </row>
    <row r="119" spans="1:30" x14ac:dyDescent="0.2">
      <c r="A119" s="149" t="s">
        <v>696</v>
      </c>
      <c r="B119" s="149" t="s">
        <v>697</v>
      </c>
      <c r="C119" s="103">
        <v>0.58630436658859253</v>
      </c>
      <c r="D119" s="103">
        <v>0.59174233675003052</v>
      </c>
      <c r="E119" s="103">
        <v>0.54922777414321899</v>
      </c>
      <c r="F119" s="103">
        <v>0.36759543418884277</v>
      </c>
      <c r="G119" s="103">
        <v>0.36555197834968567</v>
      </c>
      <c r="H119" s="103">
        <v>2.2401124238967896E-2</v>
      </c>
      <c r="I119" s="103">
        <v>9.8409829661250114E-4</v>
      </c>
      <c r="J119" s="103">
        <v>2.7845632284879684E-2</v>
      </c>
      <c r="K119" s="103">
        <v>0.10340896248817444</v>
      </c>
      <c r="L119" s="103">
        <v>0.21084602177143097</v>
      </c>
      <c r="M119" s="103">
        <v>0.2156609445810318</v>
      </c>
      <c r="N119" s="103">
        <v>0.33170309662818909</v>
      </c>
      <c r="O119" s="222">
        <f t="shared" si="28"/>
        <v>-2.6003924012184144E-2</v>
      </c>
      <c r="P119" s="149">
        <f t="shared" si="15"/>
        <v>68</v>
      </c>
      <c r="Q119" s="149">
        <f t="shared" si="16"/>
        <v>67</v>
      </c>
      <c r="R119" s="149">
        <f t="shared" si="17"/>
        <v>69</v>
      </c>
      <c r="S119" s="149">
        <f t="shared" si="18"/>
        <v>78</v>
      </c>
      <c r="T119" s="149">
        <f t="shared" si="19"/>
        <v>78</v>
      </c>
      <c r="U119" s="149">
        <f t="shared" si="20"/>
        <v>85</v>
      </c>
      <c r="V119" s="149">
        <f t="shared" si="21"/>
        <v>90</v>
      </c>
      <c r="W119" s="149">
        <f t="shared" si="22"/>
        <v>94</v>
      </c>
      <c r="X119" s="149">
        <f t="shared" si="23"/>
        <v>87</v>
      </c>
      <c r="Y119" s="149">
        <f t="shared" si="24"/>
        <v>84</v>
      </c>
      <c r="Z119" s="149">
        <f t="shared" si="25"/>
        <v>82</v>
      </c>
      <c r="AA119" s="149">
        <f t="shared" si="26"/>
        <v>77</v>
      </c>
      <c r="AC119" s="159">
        <f t="shared" si="29"/>
        <v>7.1663856506347656E-2</v>
      </c>
      <c r="AD119" s="149">
        <f t="shared" si="27"/>
        <v>95</v>
      </c>
    </row>
    <row r="120" spans="1:30" x14ac:dyDescent="0.2">
      <c r="A120" s="149" t="s">
        <v>698</v>
      </c>
      <c r="B120" s="149" t="s">
        <v>699</v>
      </c>
      <c r="C120" s="103">
        <v>-1.0534625053405762</v>
      </c>
      <c r="D120" s="103">
        <v>-0.97976189851760864</v>
      </c>
      <c r="E120" s="103">
        <v>-1.0004853010177612</v>
      </c>
      <c r="F120" s="103">
        <v>-0.85159415006637573</v>
      </c>
      <c r="G120" s="103">
        <v>-0.80032658576965332</v>
      </c>
      <c r="H120" s="103">
        <v>-0.75146102905273438</v>
      </c>
      <c r="I120" s="103">
        <v>-0.79879570007324219</v>
      </c>
      <c r="J120" s="103">
        <v>-0.79601925611495972</v>
      </c>
      <c r="K120" s="103">
        <v>-0.88108038902282715</v>
      </c>
      <c r="L120" s="103">
        <v>-0.83903759717941284</v>
      </c>
      <c r="M120" s="103">
        <v>-0.94085550308227539</v>
      </c>
      <c r="N120" s="103">
        <v>-0.84962445497512817</v>
      </c>
      <c r="O120" s="222">
        <f t="shared" si="28"/>
        <v>1.3013744354248047E-2</v>
      </c>
      <c r="P120" s="149">
        <f t="shared" si="15"/>
        <v>177</v>
      </c>
      <c r="Q120" s="149">
        <f t="shared" si="16"/>
        <v>174</v>
      </c>
      <c r="R120" s="149">
        <f t="shared" si="17"/>
        <v>174</v>
      </c>
      <c r="S120" s="149">
        <f t="shared" si="18"/>
        <v>163</v>
      </c>
      <c r="T120" s="149">
        <f t="shared" si="19"/>
        <v>158</v>
      </c>
      <c r="U120" s="149">
        <f t="shared" si="20"/>
        <v>156</v>
      </c>
      <c r="V120" s="149">
        <f t="shared" si="21"/>
        <v>160</v>
      </c>
      <c r="W120" s="149">
        <f t="shared" si="22"/>
        <v>166</v>
      </c>
      <c r="X120" s="149">
        <f t="shared" si="23"/>
        <v>172</v>
      </c>
      <c r="Y120" s="149">
        <f t="shared" si="24"/>
        <v>170</v>
      </c>
      <c r="Z120" s="149">
        <f t="shared" si="25"/>
        <v>173</v>
      </c>
      <c r="AA120" s="149">
        <f t="shared" si="26"/>
        <v>166</v>
      </c>
      <c r="AC120" s="159">
        <f t="shared" si="29"/>
        <v>-0.71948701143264771</v>
      </c>
      <c r="AD120" s="149">
        <f t="shared" si="27"/>
        <v>160</v>
      </c>
    </row>
    <row r="121" spans="1:30" x14ac:dyDescent="0.2">
      <c r="A121" s="149" t="s">
        <v>134</v>
      </c>
      <c r="B121" s="149" t="s">
        <v>700</v>
      </c>
      <c r="C121" s="103">
        <v>-0.68076342344284058</v>
      </c>
      <c r="D121" s="103">
        <v>-0.70756131410598755</v>
      </c>
      <c r="E121" s="103">
        <v>-0.69098526239395142</v>
      </c>
      <c r="F121" s="103">
        <v>-0.75099951028823853</v>
      </c>
      <c r="G121" s="103">
        <v>-0.77574026584625244</v>
      </c>
      <c r="H121" s="103">
        <v>-0.76635086536407471</v>
      </c>
      <c r="I121" s="103">
        <v>-0.82571882009506226</v>
      </c>
      <c r="J121" s="103">
        <v>-0.8306962251663208</v>
      </c>
      <c r="K121" s="103">
        <v>-0.82358574867248535</v>
      </c>
      <c r="L121" s="103">
        <v>-0.79755938053131104</v>
      </c>
      <c r="M121" s="103">
        <v>-0.85833185911178589</v>
      </c>
      <c r="N121" s="103">
        <v>-0.90438145399093628</v>
      </c>
      <c r="O121" s="222">
        <f t="shared" si="28"/>
        <v>-1.9682013988494874E-2</v>
      </c>
      <c r="P121" s="149">
        <f t="shared" si="15"/>
        <v>150</v>
      </c>
      <c r="Q121" s="149">
        <f t="shared" si="16"/>
        <v>149</v>
      </c>
      <c r="R121" s="149">
        <f t="shared" si="17"/>
        <v>148</v>
      </c>
      <c r="S121" s="149">
        <f t="shared" si="18"/>
        <v>153</v>
      </c>
      <c r="T121" s="149">
        <f t="shared" si="19"/>
        <v>156</v>
      </c>
      <c r="U121" s="149">
        <f t="shared" si="20"/>
        <v>158</v>
      </c>
      <c r="V121" s="149">
        <f t="shared" si="21"/>
        <v>165</v>
      </c>
      <c r="W121" s="149">
        <f t="shared" si="22"/>
        <v>169</v>
      </c>
      <c r="X121" s="149">
        <f t="shared" si="23"/>
        <v>166</v>
      </c>
      <c r="Y121" s="149">
        <f t="shared" si="24"/>
        <v>165</v>
      </c>
      <c r="Z121" s="149">
        <f t="shared" si="25"/>
        <v>168</v>
      </c>
      <c r="AA121" s="149">
        <f t="shared" si="26"/>
        <v>169</v>
      </c>
      <c r="AC121" s="159">
        <f t="shared" si="29"/>
        <v>-1.101201593875885</v>
      </c>
      <c r="AD121" s="149">
        <f t="shared" si="27"/>
        <v>179</v>
      </c>
    </row>
    <row r="122" spans="1:30" x14ac:dyDescent="0.2">
      <c r="A122" s="149" t="s">
        <v>701</v>
      </c>
      <c r="B122" s="149" t="s">
        <v>702</v>
      </c>
      <c r="C122" s="103">
        <v>-1.0143988132476807</v>
      </c>
      <c r="D122" s="103">
        <v>-0.96109879016876221</v>
      </c>
      <c r="E122" s="103">
        <v>-0.92730587720870972</v>
      </c>
      <c r="F122" s="103">
        <v>-0.88735932111740112</v>
      </c>
      <c r="G122" s="103">
        <v>-0.87908339500427246</v>
      </c>
      <c r="H122" s="103">
        <v>-0.805897057056427</v>
      </c>
      <c r="I122" s="103">
        <v>-0.85666471719741821</v>
      </c>
      <c r="J122" s="103">
        <v>-0.94537407159805298</v>
      </c>
      <c r="K122" s="103">
        <v>-0.94956302642822266</v>
      </c>
      <c r="L122" s="103">
        <v>-0.98969471454620361</v>
      </c>
      <c r="M122" s="103">
        <v>-0.99526232481002808</v>
      </c>
      <c r="N122" s="103">
        <v>-1.0257728099822998</v>
      </c>
      <c r="O122" s="222">
        <f t="shared" si="28"/>
        <v>-6.4674019813537598E-3</v>
      </c>
      <c r="P122" s="149">
        <f t="shared" si="15"/>
        <v>174</v>
      </c>
      <c r="Q122" s="149">
        <f t="shared" si="16"/>
        <v>173</v>
      </c>
      <c r="R122" s="149">
        <f t="shared" si="17"/>
        <v>171</v>
      </c>
      <c r="S122" s="149">
        <f t="shared" si="18"/>
        <v>166</v>
      </c>
      <c r="T122" s="149">
        <f t="shared" si="19"/>
        <v>166</v>
      </c>
      <c r="U122" s="149">
        <f t="shared" si="20"/>
        <v>164</v>
      </c>
      <c r="V122" s="149">
        <f t="shared" si="21"/>
        <v>168</v>
      </c>
      <c r="W122" s="149">
        <f t="shared" si="22"/>
        <v>173</v>
      </c>
      <c r="X122" s="149">
        <f t="shared" si="23"/>
        <v>176</v>
      </c>
      <c r="Y122" s="149">
        <f t="shared" si="24"/>
        <v>174</v>
      </c>
      <c r="Z122" s="149">
        <f t="shared" si="25"/>
        <v>175</v>
      </c>
      <c r="AA122" s="149">
        <f t="shared" si="26"/>
        <v>178</v>
      </c>
      <c r="AC122" s="159">
        <f t="shared" si="29"/>
        <v>-1.0904468297958374</v>
      </c>
      <c r="AD122" s="149">
        <f t="shared" si="27"/>
        <v>177</v>
      </c>
    </row>
    <row r="123" spans="1:30" x14ac:dyDescent="0.2">
      <c r="A123" s="149" t="s">
        <v>703</v>
      </c>
      <c r="B123" s="149" t="s">
        <v>704</v>
      </c>
      <c r="C123" s="103">
        <v>-0.93371659517288208</v>
      </c>
      <c r="D123" s="103">
        <v>-0.99340444803237915</v>
      </c>
      <c r="E123" s="103">
        <v>-1.2000634670257568</v>
      </c>
      <c r="F123" s="103">
        <v>-1.1375093460083008</v>
      </c>
      <c r="G123" s="103">
        <v>-1.3369158506393433</v>
      </c>
      <c r="H123" s="103">
        <v>-1.5088076591491699</v>
      </c>
      <c r="I123" s="103">
        <v>-1.6293066740036011</v>
      </c>
      <c r="J123" s="103">
        <v>-1.8170254230499268</v>
      </c>
      <c r="K123" s="103">
        <v>-1.7854567766189575</v>
      </c>
      <c r="L123" s="103">
        <v>-1.7857425212860107</v>
      </c>
      <c r="M123" s="103">
        <v>-1.8485304117202759</v>
      </c>
      <c r="N123" s="103">
        <v>-1.9695855379104614</v>
      </c>
      <c r="O123" s="222">
        <f t="shared" si="28"/>
        <v>-9.7618108987808233E-2</v>
      </c>
      <c r="P123" s="149">
        <f t="shared" si="15"/>
        <v>171</v>
      </c>
      <c r="Q123" s="149">
        <f t="shared" si="16"/>
        <v>175</v>
      </c>
      <c r="R123" s="149">
        <f t="shared" si="17"/>
        <v>184</v>
      </c>
      <c r="S123" s="149">
        <f t="shared" si="18"/>
        <v>183</v>
      </c>
      <c r="T123" s="149">
        <f t="shared" si="19"/>
        <v>193</v>
      </c>
      <c r="U123" s="149">
        <f t="shared" si="20"/>
        <v>203</v>
      </c>
      <c r="V123" s="149">
        <f t="shared" si="21"/>
        <v>204</v>
      </c>
      <c r="W123" s="149">
        <f t="shared" si="22"/>
        <v>205</v>
      </c>
      <c r="X123" s="149">
        <f t="shared" si="23"/>
        <v>205</v>
      </c>
      <c r="Y123" s="149">
        <f t="shared" si="24"/>
        <v>204</v>
      </c>
      <c r="Z123" s="149">
        <f t="shared" si="25"/>
        <v>205</v>
      </c>
      <c r="AA123" s="149">
        <f t="shared" si="26"/>
        <v>206</v>
      </c>
      <c r="AC123" s="159">
        <f t="shared" si="29"/>
        <v>-2.9457666277885437</v>
      </c>
      <c r="AD123" s="149">
        <f t="shared" si="27"/>
        <v>206</v>
      </c>
    </row>
    <row r="124" spans="1:30" x14ac:dyDescent="0.2">
      <c r="A124" s="149" t="s">
        <v>705</v>
      </c>
      <c r="B124" s="149" t="s">
        <v>706</v>
      </c>
      <c r="C124" s="103">
        <v>0.86279237270355225</v>
      </c>
      <c r="D124" s="103">
        <v>0.84564423561096191</v>
      </c>
      <c r="E124" s="103">
        <v>0.78697800636291504</v>
      </c>
      <c r="F124" s="103">
        <v>0.6612083911895752</v>
      </c>
      <c r="G124" s="103">
        <v>0.7008049488067627</v>
      </c>
      <c r="H124" s="103">
        <v>0.56754255294799805</v>
      </c>
      <c r="I124" s="103">
        <v>0.67273807525634766</v>
      </c>
      <c r="J124" s="103">
        <v>0.51695168018341064</v>
      </c>
      <c r="K124" s="103">
        <v>0.56675517559051514</v>
      </c>
      <c r="L124" s="103">
        <v>0.59931761026382446</v>
      </c>
      <c r="M124" s="103">
        <v>0.57039475440979004</v>
      </c>
      <c r="N124" s="103">
        <v>0.62339097261428833</v>
      </c>
      <c r="O124" s="222">
        <f t="shared" si="28"/>
        <v>-2.2225326299667357E-2</v>
      </c>
      <c r="P124" s="149">
        <f t="shared" si="15"/>
        <v>51</v>
      </c>
      <c r="Q124" s="149">
        <f t="shared" si="16"/>
        <v>52</v>
      </c>
      <c r="R124" s="149">
        <f t="shared" si="17"/>
        <v>53</v>
      </c>
      <c r="S124" s="149">
        <f t="shared" si="18"/>
        <v>62</v>
      </c>
      <c r="T124" s="149">
        <f t="shared" si="19"/>
        <v>57</v>
      </c>
      <c r="U124" s="149">
        <f t="shared" si="20"/>
        <v>58</v>
      </c>
      <c r="V124" s="149">
        <f t="shared" si="21"/>
        <v>56</v>
      </c>
      <c r="W124" s="149">
        <f t="shared" si="22"/>
        <v>62</v>
      </c>
      <c r="X124" s="149">
        <f t="shared" si="23"/>
        <v>59</v>
      </c>
      <c r="Y124" s="149">
        <f t="shared" si="24"/>
        <v>56</v>
      </c>
      <c r="Z124" s="149">
        <f t="shared" si="25"/>
        <v>60</v>
      </c>
      <c r="AA124" s="149">
        <f t="shared" si="26"/>
        <v>59</v>
      </c>
      <c r="AC124" s="159">
        <f t="shared" si="29"/>
        <v>0.40113770961761475</v>
      </c>
      <c r="AD124" s="149">
        <f t="shared" si="27"/>
        <v>72</v>
      </c>
    </row>
    <row r="125" spans="1:30" x14ac:dyDescent="0.2">
      <c r="A125" s="149" t="s">
        <v>707</v>
      </c>
      <c r="B125" s="149" t="s">
        <v>708</v>
      </c>
      <c r="C125" s="103">
        <v>1.6185148954391479</v>
      </c>
      <c r="D125" s="103">
        <v>1.6238313913345337</v>
      </c>
      <c r="E125" s="103">
        <v>1.6193078756332397</v>
      </c>
      <c r="F125" s="103">
        <v>1.6018081903457642</v>
      </c>
      <c r="G125" s="103">
        <v>1.58533775806427</v>
      </c>
      <c r="H125" s="103">
        <v>1.7436516284942627</v>
      </c>
      <c r="I125" s="103">
        <v>1.6857661008834839</v>
      </c>
      <c r="J125" s="103">
        <v>1.6888015270233154</v>
      </c>
      <c r="K125" s="103">
        <v>1.6787194013595581</v>
      </c>
      <c r="L125" s="103">
        <v>1.6781400442123413</v>
      </c>
      <c r="M125" s="103">
        <v>1.6796486377716064</v>
      </c>
      <c r="N125" s="103">
        <v>1.7632380723953247</v>
      </c>
      <c r="O125" s="222">
        <f t="shared" si="28"/>
        <v>1.3940668106079102E-2</v>
      </c>
      <c r="P125" s="149">
        <f t="shared" si="15"/>
        <v>17</v>
      </c>
      <c r="Q125" s="149">
        <f t="shared" si="16"/>
        <v>19</v>
      </c>
      <c r="R125" s="149">
        <f t="shared" si="17"/>
        <v>19</v>
      </c>
      <c r="S125" s="149">
        <f t="shared" si="18"/>
        <v>20</v>
      </c>
      <c r="T125" s="149">
        <f t="shared" si="19"/>
        <v>19</v>
      </c>
      <c r="U125" s="149">
        <f t="shared" si="20"/>
        <v>17</v>
      </c>
      <c r="V125" s="149">
        <f t="shared" si="21"/>
        <v>19</v>
      </c>
      <c r="W125" s="149">
        <f t="shared" si="22"/>
        <v>16</v>
      </c>
      <c r="X125" s="149">
        <f t="shared" si="23"/>
        <v>17</v>
      </c>
      <c r="Y125" s="149">
        <f t="shared" si="24"/>
        <v>17</v>
      </c>
      <c r="Z125" s="149">
        <f t="shared" si="25"/>
        <v>16</v>
      </c>
      <c r="AA125" s="149">
        <f t="shared" si="26"/>
        <v>11</v>
      </c>
      <c r="AC125" s="159">
        <f t="shared" si="29"/>
        <v>1.9026447534561157</v>
      </c>
      <c r="AD125" s="149">
        <f t="shared" si="27"/>
        <v>6</v>
      </c>
    </row>
    <row r="126" spans="1:30" x14ac:dyDescent="0.2">
      <c r="A126" s="149" t="s">
        <v>709</v>
      </c>
      <c r="B126" s="149" t="s">
        <v>710</v>
      </c>
      <c r="C126" s="103">
        <v>-0.10709977149963379</v>
      </c>
      <c r="D126" s="103">
        <v>-0.12147513031959534</v>
      </c>
      <c r="E126" s="103">
        <v>-0.12228558212518692</v>
      </c>
      <c r="F126" s="103">
        <v>-0.12236959487199783</v>
      </c>
      <c r="G126" s="103">
        <v>-0.27702373266220093</v>
      </c>
      <c r="H126" s="103">
        <v>-0.17017620801925659</v>
      </c>
      <c r="I126" s="103">
        <v>3.7232156842947006E-2</v>
      </c>
      <c r="J126" s="103">
        <v>0.1105179488658905</v>
      </c>
      <c r="K126" s="103">
        <v>4.845033586025238E-2</v>
      </c>
      <c r="L126" s="103">
        <v>2.5704452767968178E-2</v>
      </c>
      <c r="M126" s="103">
        <v>-1.1880050413310528E-2</v>
      </c>
      <c r="N126" s="103">
        <v>-4.5249868184328079E-2</v>
      </c>
      <c r="O126" s="222">
        <f t="shared" si="28"/>
        <v>7.6225262135267259E-3</v>
      </c>
      <c r="P126" s="149">
        <f t="shared" si="15"/>
        <v>101</v>
      </c>
      <c r="Q126" s="149">
        <f t="shared" si="16"/>
        <v>102</v>
      </c>
      <c r="R126" s="149">
        <f t="shared" si="17"/>
        <v>100</v>
      </c>
      <c r="S126" s="149">
        <f t="shared" si="18"/>
        <v>101</v>
      </c>
      <c r="T126" s="149">
        <f t="shared" si="19"/>
        <v>113</v>
      </c>
      <c r="U126" s="149">
        <f t="shared" si="20"/>
        <v>105</v>
      </c>
      <c r="V126" s="149">
        <f t="shared" si="21"/>
        <v>89</v>
      </c>
      <c r="W126" s="149">
        <f t="shared" si="22"/>
        <v>89</v>
      </c>
      <c r="X126" s="149">
        <f t="shared" si="23"/>
        <v>94</v>
      </c>
      <c r="Y126" s="149">
        <f t="shared" si="24"/>
        <v>93</v>
      </c>
      <c r="Z126" s="149">
        <f t="shared" si="25"/>
        <v>97</v>
      </c>
      <c r="AA126" s="149">
        <f t="shared" si="26"/>
        <v>98</v>
      </c>
      <c r="AC126" s="159">
        <f t="shared" si="29"/>
        <v>3.0975393950939178E-2</v>
      </c>
      <c r="AD126" s="149">
        <f t="shared" si="27"/>
        <v>99</v>
      </c>
    </row>
    <row r="127" spans="1:30" x14ac:dyDescent="0.2">
      <c r="A127" s="149" t="s">
        <v>711</v>
      </c>
      <c r="B127" s="149" t="s">
        <v>712</v>
      </c>
      <c r="C127" s="103">
        <v>-0.2117992639541626</v>
      </c>
      <c r="D127" s="103">
        <v>-0.2772962749004364</v>
      </c>
      <c r="E127" s="103">
        <v>-0.25194200873374939</v>
      </c>
      <c r="F127" s="103">
        <v>-0.24483479559421539</v>
      </c>
      <c r="G127" s="103">
        <v>-0.20203804969787598</v>
      </c>
      <c r="H127" s="103">
        <v>-0.20991657674312592</v>
      </c>
      <c r="I127" s="103">
        <v>-0.17404760420322418</v>
      </c>
      <c r="J127" s="103">
        <v>-0.16840170323848724</v>
      </c>
      <c r="K127" s="103">
        <v>-0.27993133664131165</v>
      </c>
      <c r="L127" s="103">
        <v>-0.33466017246246338</v>
      </c>
      <c r="M127" s="103">
        <v>-0.38021579384803772</v>
      </c>
      <c r="N127" s="103">
        <v>-0.45664343237876892</v>
      </c>
      <c r="O127" s="222">
        <f t="shared" si="28"/>
        <v>-1.7934715747833251E-2</v>
      </c>
      <c r="P127" s="149">
        <f t="shared" si="15"/>
        <v>110</v>
      </c>
      <c r="Q127" s="149">
        <f t="shared" si="16"/>
        <v>113</v>
      </c>
      <c r="R127" s="149">
        <f t="shared" si="17"/>
        <v>109</v>
      </c>
      <c r="S127" s="149">
        <f t="shared" si="18"/>
        <v>110</v>
      </c>
      <c r="T127" s="149">
        <f t="shared" si="19"/>
        <v>108</v>
      </c>
      <c r="U127" s="149">
        <f t="shared" si="20"/>
        <v>109</v>
      </c>
      <c r="V127" s="149">
        <f t="shared" si="21"/>
        <v>105</v>
      </c>
      <c r="W127" s="149">
        <f t="shared" si="22"/>
        <v>110</v>
      </c>
      <c r="X127" s="149">
        <f t="shared" si="23"/>
        <v>118</v>
      </c>
      <c r="Y127" s="149">
        <f t="shared" si="24"/>
        <v>122</v>
      </c>
      <c r="Z127" s="149">
        <f t="shared" si="25"/>
        <v>125</v>
      </c>
      <c r="AA127" s="149">
        <f t="shared" si="26"/>
        <v>135</v>
      </c>
      <c r="AC127" s="159">
        <f t="shared" si="29"/>
        <v>-0.63599058985710144</v>
      </c>
      <c r="AD127" s="149">
        <f t="shared" si="27"/>
        <v>149</v>
      </c>
    </row>
    <row r="128" spans="1:30" x14ac:dyDescent="0.2">
      <c r="A128" s="149" t="s">
        <v>31</v>
      </c>
      <c r="B128" s="149" t="s">
        <v>713</v>
      </c>
      <c r="C128" s="103">
        <v>0.72803181409835815</v>
      </c>
      <c r="D128" s="103">
        <v>0.78238105773925781</v>
      </c>
      <c r="E128" s="103">
        <v>0.77493244409561157</v>
      </c>
      <c r="F128" s="103">
        <v>0.85037291049957275</v>
      </c>
      <c r="G128" s="103">
        <v>0.83591926097869873</v>
      </c>
      <c r="H128" s="103">
        <v>0.93910282850265503</v>
      </c>
      <c r="I128" s="103">
        <v>1.0079312324523926</v>
      </c>
      <c r="J128" s="103">
        <v>1.029407262802124</v>
      </c>
      <c r="K128" s="103">
        <v>0.99610674381256104</v>
      </c>
      <c r="L128" s="103">
        <v>0.95746016502380371</v>
      </c>
      <c r="M128" s="103">
        <v>1.0230391025543213</v>
      </c>
      <c r="N128" s="103">
        <v>0.99389940500259399</v>
      </c>
      <c r="O128" s="222">
        <f t="shared" si="28"/>
        <v>2.115183472633362E-2</v>
      </c>
      <c r="P128" s="149">
        <f t="shared" si="15"/>
        <v>60</v>
      </c>
      <c r="Q128" s="149">
        <f t="shared" si="16"/>
        <v>54</v>
      </c>
      <c r="R128" s="149">
        <f t="shared" si="17"/>
        <v>54</v>
      </c>
      <c r="S128" s="149">
        <f t="shared" si="18"/>
        <v>50</v>
      </c>
      <c r="T128" s="149">
        <f t="shared" si="19"/>
        <v>53</v>
      </c>
      <c r="U128" s="149">
        <f t="shared" si="20"/>
        <v>44</v>
      </c>
      <c r="V128" s="149">
        <f t="shared" si="21"/>
        <v>40</v>
      </c>
      <c r="W128" s="149">
        <f t="shared" si="22"/>
        <v>38</v>
      </c>
      <c r="X128" s="149">
        <f t="shared" si="23"/>
        <v>41</v>
      </c>
      <c r="Y128" s="149">
        <f t="shared" si="24"/>
        <v>43</v>
      </c>
      <c r="Z128" s="149">
        <f t="shared" si="25"/>
        <v>41</v>
      </c>
      <c r="AA128" s="149">
        <f t="shared" si="26"/>
        <v>39</v>
      </c>
      <c r="AC128" s="159">
        <f t="shared" si="29"/>
        <v>1.2054177522659302</v>
      </c>
      <c r="AD128" s="149">
        <f t="shared" si="27"/>
        <v>33</v>
      </c>
    </row>
    <row r="129" spans="1:30" x14ac:dyDescent="0.2">
      <c r="A129" s="149" t="s">
        <v>32</v>
      </c>
      <c r="B129" s="149" t="s">
        <v>714</v>
      </c>
      <c r="C129" s="103">
        <v>1.8271862268447876</v>
      </c>
      <c r="D129" s="103">
        <v>1.8514643907546997</v>
      </c>
      <c r="E129" s="103">
        <v>1.8331212997436523</v>
      </c>
      <c r="F129" s="103">
        <v>1.7988139390945435</v>
      </c>
      <c r="G129" s="103">
        <v>1.8161938190460205</v>
      </c>
      <c r="H129" s="103">
        <v>1.9064289331436157</v>
      </c>
      <c r="I129" s="103">
        <v>1.874508261680603</v>
      </c>
      <c r="J129" s="103">
        <v>1.7605026960372925</v>
      </c>
      <c r="K129" s="103">
        <v>1.7424315214157104</v>
      </c>
      <c r="L129" s="103">
        <v>1.8109893798828125</v>
      </c>
      <c r="M129" s="103">
        <v>1.7937668561935425</v>
      </c>
      <c r="N129" s="103">
        <v>1.7944625616073608</v>
      </c>
      <c r="O129" s="222">
        <f t="shared" si="28"/>
        <v>-5.7001829147338865E-3</v>
      </c>
      <c r="P129" s="149">
        <f t="shared" si="15"/>
        <v>6</v>
      </c>
      <c r="Q129" s="149">
        <f t="shared" si="16"/>
        <v>6</v>
      </c>
      <c r="R129" s="149">
        <f t="shared" si="17"/>
        <v>6</v>
      </c>
      <c r="S129" s="149">
        <f t="shared" si="18"/>
        <v>9</v>
      </c>
      <c r="T129" s="149">
        <f t="shared" si="19"/>
        <v>8</v>
      </c>
      <c r="U129" s="149">
        <f t="shared" si="20"/>
        <v>10</v>
      </c>
      <c r="V129" s="149">
        <f t="shared" si="21"/>
        <v>8</v>
      </c>
      <c r="W129" s="149">
        <f t="shared" si="22"/>
        <v>11</v>
      </c>
      <c r="X129" s="149">
        <f t="shared" si="23"/>
        <v>11</v>
      </c>
      <c r="Y129" s="149">
        <f t="shared" si="24"/>
        <v>9</v>
      </c>
      <c r="Z129" s="149">
        <f t="shared" si="25"/>
        <v>9</v>
      </c>
      <c r="AA129" s="149">
        <f t="shared" si="26"/>
        <v>10</v>
      </c>
      <c r="AC129" s="159">
        <f t="shared" si="29"/>
        <v>1.737460732460022</v>
      </c>
      <c r="AD129" s="149">
        <f t="shared" si="27"/>
        <v>13</v>
      </c>
    </row>
    <row r="130" spans="1:30" x14ac:dyDescent="0.2">
      <c r="A130" s="149" t="s">
        <v>30</v>
      </c>
      <c r="B130" s="149" t="s">
        <v>715</v>
      </c>
      <c r="C130" s="103">
        <v>0.81435322761535645</v>
      </c>
      <c r="D130" s="103">
        <v>0.78782147169113159</v>
      </c>
      <c r="E130" s="103">
        <v>0.74699908494949341</v>
      </c>
      <c r="F130" s="103">
        <v>0.78543764352798462</v>
      </c>
      <c r="G130" s="103">
        <v>0.76776677370071411</v>
      </c>
      <c r="H130" s="103">
        <v>0.87230730056762695</v>
      </c>
      <c r="I130" s="103">
        <v>0.79447990655899048</v>
      </c>
      <c r="J130" s="103">
        <v>0.95902222394943237</v>
      </c>
      <c r="K130" s="103">
        <v>0.93473106622695923</v>
      </c>
      <c r="L130" s="103">
        <v>0.95708543062210083</v>
      </c>
      <c r="M130" s="103">
        <v>1.0140905380249023</v>
      </c>
      <c r="N130" s="103">
        <v>0.956737220287323</v>
      </c>
      <c r="O130" s="222">
        <f t="shared" si="28"/>
        <v>1.6891574859619139E-2</v>
      </c>
      <c r="P130" s="149">
        <f t="shared" si="15"/>
        <v>53</v>
      </c>
      <c r="Q130" s="149">
        <f t="shared" si="16"/>
        <v>53</v>
      </c>
      <c r="R130" s="149">
        <f t="shared" si="17"/>
        <v>58</v>
      </c>
      <c r="S130" s="149">
        <f t="shared" si="18"/>
        <v>56</v>
      </c>
      <c r="T130" s="149">
        <f t="shared" si="19"/>
        <v>55</v>
      </c>
      <c r="U130" s="149">
        <f t="shared" si="20"/>
        <v>46</v>
      </c>
      <c r="V130" s="149">
        <f t="shared" si="21"/>
        <v>49</v>
      </c>
      <c r="W130" s="149">
        <f t="shared" si="22"/>
        <v>42</v>
      </c>
      <c r="X130" s="149">
        <f t="shared" si="23"/>
        <v>42</v>
      </c>
      <c r="Y130" s="149">
        <f t="shared" si="24"/>
        <v>44</v>
      </c>
      <c r="Z130" s="149">
        <f t="shared" si="25"/>
        <v>42</v>
      </c>
      <c r="AA130" s="149">
        <f t="shared" si="26"/>
        <v>40</v>
      </c>
      <c r="AC130" s="159">
        <f t="shared" si="29"/>
        <v>1.1256529688835144</v>
      </c>
      <c r="AD130" s="149">
        <f t="shared" si="27"/>
        <v>38</v>
      </c>
    </row>
    <row r="131" spans="1:30" x14ac:dyDescent="0.2">
      <c r="A131" s="149" t="s">
        <v>133</v>
      </c>
      <c r="B131" s="149" t="s">
        <v>716</v>
      </c>
      <c r="C131" s="103">
        <v>-0.59778594970703125</v>
      </c>
      <c r="D131" s="103">
        <v>-0.61000001430511475</v>
      </c>
      <c r="E131" s="103">
        <v>-0.52062308788299561</v>
      </c>
      <c r="F131" s="103">
        <v>-0.53117913007736206</v>
      </c>
      <c r="G131" s="103">
        <v>-0.54789382219314575</v>
      </c>
      <c r="H131" s="103">
        <v>-0.47246018052101135</v>
      </c>
      <c r="I131" s="103">
        <v>-0.46477073431015015</v>
      </c>
      <c r="J131" s="103">
        <v>-0.35031190514564514</v>
      </c>
      <c r="K131" s="103">
        <v>-0.42505565285682678</v>
      </c>
      <c r="L131" s="103">
        <v>-0.37126255035400391</v>
      </c>
      <c r="M131" s="103">
        <v>-0.39286065101623535</v>
      </c>
      <c r="N131" s="103">
        <v>-0.38571015000343323</v>
      </c>
      <c r="O131" s="222">
        <f t="shared" si="28"/>
        <v>2.2428986430168153E-2</v>
      </c>
      <c r="P131" s="149">
        <f t="shared" si="15"/>
        <v>140</v>
      </c>
      <c r="Q131" s="149">
        <f t="shared" si="16"/>
        <v>143</v>
      </c>
      <c r="R131" s="149">
        <f t="shared" si="17"/>
        <v>134</v>
      </c>
      <c r="S131" s="149">
        <f t="shared" si="18"/>
        <v>131</v>
      </c>
      <c r="T131" s="149">
        <f t="shared" si="19"/>
        <v>136</v>
      </c>
      <c r="U131" s="149">
        <f t="shared" si="20"/>
        <v>132</v>
      </c>
      <c r="V131" s="149">
        <f t="shared" si="21"/>
        <v>130</v>
      </c>
      <c r="W131" s="149">
        <f t="shared" si="22"/>
        <v>126</v>
      </c>
      <c r="X131" s="149">
        <f t="shared" si="23"/>
        <v>135</v>
      </c>
      <c r="Y131" s="149">
        <f t="shared" si="24"/>
        <v>124</v>
      </c>
      <c r="Z131" s="149">
        <f t="shared" si="25"/>
        <v>126</v>
      </c>
      <c r="AA131" s="149">
        <f t="shared" si="26"/>
        <v>128</v>
      </c>
      <c r="AC131" s="159">
        <f t="shared" si="29"/>
        <v>-0.16142028570175171</v>
      </c>
      <c r="AD131" s="149">
        <f t="shared" si="27"/>
        <v>116</v>
      </c>
    </row>
    <row r="132" spans="1:30" x14ac:dyDescent="0.2">
      <c r="A132" s="149" t="s">
        <v>717</v>
      </c>
      <c r="B132" s="149" t="s">
        <v>718</v>
      </c>
      <c r="C132" s="103">
        <v>0.71211159229278564</v>
      </c>
      <c r="D132" s="103">
        <v>0.72325736284255981</v>
      </c>
      <c r="E132" s="103">
        <v>0.69286102056503296</v>
      </c>
      <c r="F132" s="103">
        <v>0.65266036987304688</v>
      </c>
      <c r="G132" s="103">
        <v>0.64359670877456665</v>
      </c>
      <c r="H132" s="103">
        <v>0.95184528827667236</v>
      </c>
      <c r="I132" s="103">
        <v>0.92355853319168091</v>
      </c>
      <c r="J132" s="103">
        <v>0.85576504468917847</v>
      </c>
      <c r="K132" s="103">
        <v>0.85168004035949707</v>
      </c>
      <c r="L132" s="103">
        <v>1.0098673105239868</v>
      </c>
      <c r="M132" s="103">
        <v>0.9189487099647522</v>
      </c>
      <c r="N132" s="103">
        <v>0.84894591569900513</v>
      </c>
      <c r="O132" s="222">
        <f t="shared" si="28"/>
        <v>1.2568855285644531E-2</v>
      </c>
      <c r="P132" s="149">
        <f t="shared" si="15"/>
        <v>62</v>
      </c>
      <c r="Q132" s="149">
        <f t="shared" si="16"/>
        <v>60</v>
      </c>
      <c r="R132" s="149">
        <f t="shared" si="17"/>
        <v>62</v>
      </c>
      <c r="S132" s="149">
        <f t="shared" si="18"/>
        <v>63</v>
      </c>
      <c r="T132" s="149">
        <f t="shared" si="19"/>
        <v>61</v>
      </c>
      <c r="U132" s="149">
        <f t="shared" si="20"/>
        <v>43</v>
      </c>
      <c r="V132" s="149">
        <f t="shared" si="21"/>
        <v>43</v>
      </c>
      <c r="W132" s="149">
        <f t="shared" si="22"/>
        <v>45</v>
      </c>
      <c r="X132" s="149">
        <f t="shared" si="23"/>
        <v>46</v>
      </c>
      <c r="Y132" s="149">
        <f t="shared" si="24"/>
        <v>41</v>
      </c>
      <c r="Z132" s="149">
        <f t="shared" si="25"/>
        <v>44</v>
      </c>
      <c r="AA132" s="149">
        <f t="shared" si="26"/>
        <v>49</v>
      </c>
      <c r="AC132" s="159">
        <f t="shared" si="29"/>
        <v>0.97463446855545044</v>
      </c>
      <c r="AD132" s="149">
        <f t="shared" si="27"/>
        <v>48</v>
      </c>
    </row>
    <row r="133" spans="1:30" x14ac:dyDescent="0.2">
      <c r="A133" s="149" t="s">
        <v>138</v>
      </c>
      <c r="B133" s="149" t="s">
        <v>719</v>
      </c>
      <c r="C133" s="103">
        <v>-0.21002380549907684</v>
      </c>
      <c r="D133" s="103">
        <v>-0.1718306690454483</v>
      </c>
      <c r="E133" s="103">
        <v>-0.2276604026556015</v>
      </c>
      <c r="F133" s="103">
        <v>-0.20916701853275299</v>
      </c>
      <c r="G133" s="103">
        <v>-0.24801158905029297</v>
      </c>
      <c r="H133" s="103">
        <v>-6.5235547721385956E-2</v>
      </c>
      <c r="I133" s="103">
        <v>-8.9030556380748749E-2</v>
      </c>
      <c r="J133" s="103">
        <v>-0.15842220187187195</v>
      </c>
      <c r="K133" s="103">
        <v>-0.16653478145599365</v>
      </c>
      <c r="L133" s="103">
        <v>-0.1380237489938736</v>
      </c>
      <c r="M133" s="103">
        <v>-0.1353822648525238</v>
      </c>
      <c r="N133" s="103">
        <v>-8.840528130531311E-2</v>
      </c>
      <c r="O133" s="222">
        <f t="shared" si="28"/>
        <v>8.34253877401352E-3</v>
      </c>
      <c r="P133" s="149">
        <f t="shared" si="15"/>
        <v>109</v>
      </c>
      <c r="Q133" s="149">
        <f t="shared" si="16"/>
        <v>105</v>
      </c>
      <c r="R133" s="149">
        <f t="shared" si="17"/>
        <v>107</v>
      </c>
      <c r="S133" s="149">
        <f t="shared" si="18"/>
        <v>107</v>
      </c>
      <c r="T133" s="149">
        <f t="shared" si="19"/>
        <v>111</v>
      </c>
      <c r="U133" s="149">
        <f t="shared" si="20"/>
        <v>95</v>
      </c>
      <c r="V133" s="149">
        <f t="shared" si="21"/>
        <v>95</v>
      </c>
      <c r="W133" s="149">
        <f t="shared" si="22"/>
        <v>108</v>
      </c>
      <c r="X133" s="149">
        <f t="shared" si="23"/>
        <v>108</v>
      </c>
      <c r="Y133" s="149">
        <f t="shared" si="24"/>
        <v>106</v>
      </c>
      <c r="Z133" s="149">
        <f t="shared" si="25"/>
        <v>107</v>
      </c>
      <c r="AA133" s="149">
        <f t="shared" si="26"/>
        <v>103</v>
      </c>
      <c r="AC133" s="159">
        <f t="shared" si="29"/>
        <v>-4.9798935651779175E-3</v>
      </c>
      <c r="AD133" s="149">
        <f t="shared" si="27"/>
        <v>105</v>
      </c>
    </row>
    <row r="134" spans="1:30" x14ac:dyDescent="0.2">
      <c r="A134" s="149" t="s">
        <v>137</v>
      </c>
      <c r="B134" s="149" t="s">
        <v>720</v>
      </c>
      <c r="C134" s="103">
        <v>-0.44227364659309387</v>
      </c>
      <c r="D134" s="103">
        <v>-0.36309459805488586</v>
      </c>
      <c r="E134" s="103">
        <v>-0.33134081959724426</v>
      </c>
      <c r="F134" s="103">
        <v>-0.32475563883781433</v>
      </c>
      <c r="G134" s="103">
        <v>-0.37219181656837463</v>
      </c>
      <c r="H134" s="103">
        <v>-0.2479306161403656</v>
      </c>
      <c r="I134" s="103">
        <v>-0.35352522134780884</v>
      </c>
      <c r="J134" s="103">
        <v>-0.49514320492744446</v>
      </c>
      <c r="K134" s="103">
        <v>-0.4170844554901123</v>
      </c>
      <c r="L134" s="103">
        <v>-0.41150417923927307</v>
      </c>
      <c r="M134" s="103">
        <v>-0.37276178598403931</v>
      </c>
      <c r="N134" s="103">
        <v>-0.41087502241134644</v>
      </c>
      <c r="O134" s="222">
        <f t="shared" si="28"/>
        <v>-4.7780424356460571E-3</v>
      </c>
      <c r="P134" s="149">
        <f t="shared" si="15"/>
        <v>125</v>
      </c>
      <c r="Q134" s="149">
        <f t="shared" si="16"/>
        <v>120</v>
      </c>
      <c r="R134" s="149">
        <f t="shared" si="17"/>
        <v>114</v>
      </c>
      <c r="S134" s="149">
        <f t="shared" si="18"/>
        <v>113</v>
      </c>
      <c r="T134" s="149">
        <f t="shared" si="19"/>
        <v>119</v>
      </c>
      <c r="U134" s="149">
        <f t="shared" si="20"/>
        <v>112</v>
      </c>
      <c r="V134" s="149">
        <f t="shared" si="21"/>
        <v>120</v>
      </c>
      <c r="W134" s="149">
        <f t="shared" si="22"/>
        <v>140</v>
      </c>
      <c r="X134" s="149">
        <f t="shared" si="23"/>
        <v>132</v>
      </c>
      <c r="Y134" s="149">
        <f t="shared" si="24"/>
        <v>131</v>
      </c>
      <c r="Z134" s="149">
        <f t="shared" si="25"/>
        <v>124</v>
      </c>
      <c r="AA134" s="149">
        <f t="shared" si="26"/>
        <v>131</v>
      </c>
      <c r="AC134" s="159">
        <f t="shared" si="29"/>
        <v>-0.45865544676780701</v>
      </c>
      <c r="AD134" s="149">
        <f t="shared" si="27"/>
        <v>136</v>
      </c>
    </row>
    <row r="135" spans="1:30" x14ac:dyDescent="0.2">
      <c r="A135" s="149" t="s">
        <v>721</v>
      </c>
      <c r="B135" s="149" t="s">
        <v>722</v>
      </c>
      <c r="C135" s="103">
        <v>-0.73384100198745728</v>
      </c>
      <c r="D135" s="103">
        <v>-0.87462007999420166</v>
      </c>
      <c r="E135" s="103">
        <v>-0.88797253370285034</v>
      </c>
      <c r="F135" s="103">
        <v>-0.9060778021812439</v>
      </c>
      <c r="G135" s="103">
        <v>-0.9128757119178772</v>
      </c>
      <c r="H135" s="103">
        <v>-0.74022936820983887</v>
      </c>
      <c r="I135" s="103">
        <v>-0.68732994794845581</v>
      </c>
      <c r="J135" s="103">
        <v>-0.81360143423080444</v>
      </c>
      <c r="K135" s="103">
        <v>-0.85938435792922974</v>
      </c>
      <c r="L135" s="103">
        <v>-0.81355202198028564</v>
      </c>
      <c r="M135" s="103">
        <v>-1.0088894367218018</v>
      </c>
      <c r="N135" s="103">
        <v>-0.88286060094833374</v>
      </c>
      <c r="O135" s="222">
        <f t="shared" si="28"/>
        <v>-8.2405209541320796E-4</v>
      </c>
      <c r="P135" s="149">
        <f t="shared" si="15"/>
        <v>152</v>
      </c>
      <c r="Q135" s="149">
        <f t="shared" si="16"/>
        <v>163</v>
      </c>
      <c r="R135" s="149">
        <f t="shared" si="17"/>
        <v>165</v>
      </c>
      <c r="S135" s="149">
        <f t="shared" si="18"/>
        <v>167</v>
      </c>
      <c r="T135" s="149">
        <f t="shared" si="19"/>
        <v>169</v>
      </c>
      <c r="U135" s="149">
        <f t="shared" si="20"/>
        <v>153</v>
      </c>
      <c r="V135" s="149">
        <f t="shared" si="21"/>
        <v>148</v>
      </c>
      <c r="W135" s="149">
        <f t="shared" si="22"/>
        <v>168</v>
      </c>
      <c r="X135" s="149">
        <f t="shared" si="23"/>
        <v>168</v>
      </c>
      <c r="Y135" s="149">
        <f t="shared" si="24"/>
        <v>166</v>
      </c>
      <c r="Z135" s="149">
        <f t="shared" si="25"/>
        <v>176</v>
      </c>
      <c r="AA135" s="149">
        <f t="shared" si="26"/>
        <v>168</v>
      </c>
      <c r="AC135" s="159">
        <f t="shared" si="29"/>
        <v>-0.89110112190246582</v>
      </c>
      <c r="AD135" s="149">
        <f t="shared" si="27"/>
        <v>173</v>
      </c>
    </row>
    <row r="136" spans="1:30" x14ac:dyDescent="0.2">
      <c r="A136" s="149" t="s">
        <v>723</v>
      </c>
      <c r="B136" s="149" t="s">
        <v>724</v>
      </c>
      <c r="C136" s="103">
        <v>-0.18971154093742371</v>
      </c>
      <c r="D136" s="103">
        <v>-0.33701959252357483</v>
      </c>
      <c r="E136" s="103">
        <v>-0.55399435758590698</v>
      </c>
      <c r="F136" s="103">
        <v>-0.54178118705749512</v>
      </c>
      <c r="G136" s="103">
        <v>-0.74666690826416016</v>
      </c>
      <c r="H136" s="103">
        <v>-0.53027069568634033</v>
      </c>
      <c r="I136" s="103">
        <v>-0.57633709907531738</v>
      </c>
      <c r="J136" s="103">
        <v>-0.40773928165435791</v>
      </c>
      <c r="K136" s="103">
        <v>-0.62246149778366089</v>
      </c>
      <c r="L136" s="103">
        <v>-0.54618459939956665</v>
      </c>
      <c r="M136" s="103">
        <v>-0.41021522879600525</v>
      </c>
      <c r="N136" s="103">
        <v>-0.33304724097251892</v>
      </c>
      <c r="O136" s="222">
        <f t="shared" si="28"/>
        <v>3.9723515510559082E-4</v>
      </c>
      <c r="P136" s="149">
        <f t="shared" si="15"/>
        <v>106</v>
      </c>
      <c r="Q136" s="149">
        <f t="shared" si="16"/>
        <v>116</v>
      </c>
      <c r="R136" s="149">
        <f t="shared" si="17"/>
        <v>139</v>
      </c>
      <c r="S136" s="149">
        <f t="shared" si="18"/>
        <v>134</v>
      </c>
      <c r="T136" s="149">
        <f t="shared" si="19"/>
        <v>152</v>
      </c>
      <c r="U136" s="149">
        <f t="shared" si="20"/>
        <v>139</v>
      </c>
      <c r="V136" s="149">
        <f t="shared" si="21"/>
        <v>142</v>
      </c>
      <c r="W136" s="149">
        <f t="shared" si="22"/>
        <v>133</v>
      </c>
      <c r="X136" s="149">
        <f t="shared" si="23"/>
        <v>145</v>
      </c>
      <c r="Y136" s="149">
        <f t="shared" si="24"/>
        <v>143</v>
      </c>
      <c r="Z136" s="149">
        <f t="shared" si="25"/>
        <v>127</v>
      </c>
      <c r="AA136" s="149">
        <f t="shared" si="26"/>
        <v>121</v>
      </c>
      <c r="AC136" s="159">
        <f t="shared" si="29"/>
        <v>-0.32907488942146301</v>
      </c>
      <c r="AD136" s="149">
        <f t="shared" si="27"/>
        <v>126</v>
      </c>
    </row>
    <row r="137" spans="1:30" x14ac:dyDescent="0.2">
      <c r="A137" s="149" t="s">
        <v>33</v>
      </c>
      <c r="B137" s="149" t="s">
        <v>725</v>
      </c>
      <c r="C137" s="103">
        <v>-0.55986100435256958</v>
      </c>
      <c r="D137" s="103">
        <v>-0.55081719160079956</v>
      </c>
      <c r="E137" s="103">
        <v>-0.549186110496521</v>
      </c>
      <c r="F137" s="103">
        <v>-0.53405946493148804</v>
      </c>
      <c r="G137" s="103">
        <v>-0.54454553127288818</v>
      </c>
      <c r="H137" s="103">
        <v>-0.42292177677154541</v>
      </c>
      <c r="I137" s="103">
        <v>-0.44716727733612061</v>
      </c>
      <c r="J137" s="103">
        <v>-0.55637353658676147</v>
      </c>
      <c r="K137" s="103">
        <v>-0.55860590934753418</v>
      </c>
      <c r="L137" s="103">
        <v>-0.63650643825531006</v>
      </c>
      <c r="M137" s="103">
        <v>-0.65800535678863525</v>
      </c>
      <c r="N137" s="103">
        <v>-0.67010796070098877</v>
      </c>
      <c r="O137" s="222">
        <f t="shared" si="28"/>
        <v>-1.1929076910018922E-2</v>
      </c>
      <c r="P137" s="149">
        <f t="shared" si="15"/>
        <v>136</v>
      </c>
      <c r="Q137" s="149">
        <f t="shared" si="16"/>
        <v>136</v>
      </c>
      <c r="R137" s="149">
        <f t="shared" si="17"/>
        <v>138</v>
      </c>
      <c r="S137" s="149">
        <f t="shared" si="18"/>
        <v>132</v>
      </c>
      <c r="T137" s="149">
        <f t="shared" si="19"/>
        <v>135</v>
      </c>
      <c r="U137" s="149">
        <f t="shared" si="20"/>
        <v>130</v>
      </c>
      <c r="V137" s="149">
        <f t="shared" si="21"/>
        <v>129</v>
      </c>
      <c r="W137" s="149">
        <f t="shared" si="22"/>
        <v>143</v>
      </c>
      <c r="X137" s="149">
        <f t="shared" si="23"/>
        <v>143</v>
      </c>
      <c r="Y137" s="149">
        <f t="shared" si="24"/>
        <v>149</v>
      </c>
      <c r="Z137" s="149">
        <f t="shared" si="25"/>
        <v>152</v>
      </c>
      <c r="AA137" s="149">
        <f t="shared" si="26"/>
        <v>153</v>
      </c>
      <c r="AC137" s="159">
        <f t="shared" si="29"/>
        <v>-0.78939872980117798</v>
      </c>
      <c r="AD137" s="149">
        <f t="shared" si="27"/>
        <v>168</v>
      </c>
    </row>
    <row r="138" spans="1:30" x14ac:dyDescent="0.2">
      <c r="A138" s="149" t="s">
        <v>726</v>
      </c>
      <c r="B138" s="149" t="s">
        <v>727</v>
      </c>
      <c r="C138" s="103">
        <v>-0.28588560223579407</v>
      </c>
      <c r="D138" s="103">
        <v>-0.26027029752731323</v>
      </c>
      <c r="E138" s="103">
        <v>0.12300945818424225</v>
      </c>
      <c r="F138" s="103">
        <v>2.8478903695940971E-2</v>
      </c>
      <c r="G138" s="103">
        <v>0.13308484852313995</v>
      </c>
      <c r="H138" s="103">
        <v>-0.22217212617397308</v>
      </c>
      <c r="I138" s="103">
        <v>-0.21271342039108276</v>
      </c>
      <c r="J138" s="103">
        <v>-9.8272085189819336E-2</v>
      </c>
      <c r="K138" s="103">
        <v>9.2148952186107635E-2</v>
      </c>
      <c r="L138" s="103">
        <v>-4.8266176134347916E-2</v>
      </c>
      <c r="M138" s="103">
        <v>-3.0954537913203239E-2</v>
      </c>
      <c r="N138" s="103">
        <v>4.5259445905685425E-3</v>
      </c>
      <c r="O138" s="222">
        <f t="shared" si="28"/>
        <v>2.6479624211788177E-2</v>
      </c>
      <c r="P138" s="149">
        <f t="shared" si="15"/>
        <v>114</v>
      </c>
      <c r="Q138" s="149">
        <f t="shared" si="16"/>
        <v>111</v>
      </c>
      <c r="R138" s="149">
        <f t="shared" si="17"/>
        <v>86</v>
      </c>
      <c r="S138" s="149">
        <f t="shared" si="18"/>
        <v>90</v>
      </c>
      <c r="T138" s="149">
        <f t="shared" si="19"/>
        <v>90</v>
      </c>
      <c r="U138" s="149">
        <f t="shared" si="20"/>
        <v>110</v>
      </c>
      <c r="V138" s="149">
        <f t="shared" si="21"/>
        <v>109</v>
      </c>
      <c r="W138" s="149">
        <f t="shared" si="22"/>
        <v>101</v>
      </c>
      <c r="X138" s="149">
        <f t="shared" si="23"/>
        <v>90</v>
      </c>
      <c r="Y138" s="149">
        <f t="shared" si="24"/>
        <v>98</v>
      </c>
      <c r="Z138" s="149">
        <f t="shared" si="25"/>
        <v>101</v>
      </c>
      <c r="AA138" s="149">
        <f t="shared" si="26"/>
        <v>95</v>
      </c>
      <c r="AC138" s="159">
        <f t="shared" si="29"/>
        <v>0.26932218670845032</v>
      </c>
      <c r="AD138" s="149">
        <f t="shared" si="27"/>
        <v>83</v>
      </c>
    </row>
    <row r="139" spans="1:30" x14ac:dyDescent="0.2">
      <c r="A139" s="149" t="s">
        <v>91</v>
      </c>
      <c r="B139" s="149" t="s">
        <v>728</v>
      </c>
      <c r="C139" s="103">
        <v>-0.25704613327980042</v>
      </c>
      <c r="D139" s="103">
        <v>-0.26429691910743713</v>
      </c>
      <c r="E139" s="103">
        <v>-0.23664772510528564</v>
      </c>
      <c r="F139" s="103">
        <v>-0.22070483863353729</v>
      </c>
      <c r="G139" s="103">
        <v>-0.19968569278717041</v>
      </c>
      <c r="H139" s="103">
        <v>-5.2599646151065826E-2</v>
      </c>
      <c r="I139" s="103">
        <v>-0.18889503180980682</v>
      </c>
      <c r="J139" s="103">
        <v>-0.27769064903259277</v>
      </c>
      <c r="K139" s="103">
        <v>-0.24646607041358948</v>
      </c>
      <c r="L139" s="103">
        <v>-0.24565500020980835</v>
      </c>
      <c r="M139" s="103">
        <v>-0.24316170811653137</v>
      </c>
      <c r="N139" s="103">
        <v>-6.4744636416435242E-2</v>
      </c>
      <c r="O139" s="222">
        <f t="shared" si="28"/>
        <v>1.9955228269100189E-2</v>
      </c>
      <c r="P139" s="149">
        <f t="shared" si="15"/>
        <v>112</v>
      </c>
      <c r="Q139" s="149">
        <f t="shared" si="16"/>
        <v>112</v>
      </c>
      <c r="R139" s="149">
        <f t="shared" si="17"/>
        <v>108</v>
      </c>
      <c r="S139" s="149">
        <f t="shared" si="18"/>
        <v>109</v>
      </c>
      <c r="T139" s="149">
        <f t="shared" si="19"/>
        <v>107</v>
      </c>
      <c r="U139" s="149">
        <f t="shared" si="20"/>
        <v>92</v>
      </c>
      <c r="V139" s="149">
        <f t="shared" si="21"/>
        <v>106</v>
      </c>
      <c r="W139" s="149">
        <f t="shared" si="22"/>
        <v>117</v>
      </c>
      <c r="X139" s="149">
        <f t="shared" si="23"/>
        <v>112</v>
      </c>
      <c r="Y139" s="149">
        <f t="shared" si="24"/>
        <v>115</v>
      </c>
      <c r="Z139" s="149">
        <f t="shared" si="25"/>
        <v>113</v>
      </c>
      <c r="AA139" s="149">
        <f t="shared" si="26"/>
        <v>100</v>
      </c>
      <c r="AC139" s="159">
        <f t="shared" si="29"/>
        <v>0.13480764627456665</v>
      </c>
      <c r="AD139" s="149">
        <f t="shared" si="27"/>
        <v>92</v>
      </c>
    </row>
    <row r="140" spans="1:30" x14ac:dyDescent="0.2">
      <c r="A140" s="149" t="s">
        <v>729</v>
      </c>
      <c r="B140" s="149" t="s">
        <v>730</v>
      </c>
      <c r="C140" s="103">
        <v>-0.36521753668785095</v>
      </c>
      <c r="D140" s="103">
        <v>-0.44990873336791992</v>
      </c>
      <c r="E140" s="103">
        <v>-0.50103503465652466</v>
      </c>
      <c r="F140" s="103">
        <v>-0.67115658521652222</v>
      </c>
      <c r="G140" s="103">
        <v>-0.74917089939117432</v>
      </c>
      <c r="H140" s="103">
        <v>-0.64439648389816284</v>
      </c>
      <c r="I140" s="103">
        <v>-0.73525810241699219</v>
      </c>
      <c r="J140" s="103">
        <v>-0.78235459327697754</v>
      </c>
      <c r="K140" s="103">
        <v>-0.77804911136627197</v>
      </c>
      <c r="L140" s="103">
        <v>-0.79742401838302612</v>
      </c>
      <c r="M140" s="103">
        <v>-0.8342970609664917</v>
      </c>
      <c r="N140" s="103">
        <v>-0.92343884706497192</v>
      </c>
      <c r="O140" s="222">
        <f t="shared" si="28"/>
        <v>-4.7353011369705197E-2</v>
      </c>
      <c r="P140" s="149">
        <f t="shared" si="15"/>
        <v>117</v>
      </c>
      <c r="Q140" s="149">
        <f t="shared" si="16"/>
        <v>126</v>
      </c>
      <c r="R140" s="149">
        <f t="shared" si="17"/>
        <v>130</v>
      </c>
      <c r="S140" s="149">
        <f t="shared" si="18"/>
        <v>143</v>
      </c>
      <c r="T140" s="149">
        <f t="shared" si="19"/>
        <v>153</v>
      </c>
      <c r="U140" s="149">
        <f t="shared" si="20"/>
        <v>144</v>
      </c>
      <c r="V140" s="149">
        <f t="shared" si="21"/>
        <v>153</v>
      </c>
      <c r="W140" s="149">
        <f t="shared" si="22"/>
        <v>163</v>
      </c>
      <c r="X140" s="149">
        <f t="shared" si="23"/>
        <v>160</v>
      </c>
      <c r="Y140" s="149">
        <f t="shared" si="24"/>
        <v>164</v>
      </c>
      <c r="Z140" s="149">
        <f t="shared" si="25"/>
        <v>167</v>
      </c>
      <c r="AA140" s="149">
        <f t="shared" si="26"/>
        <v>170</v>
      </c>
      <c r="AC140" s="159">
        <f t="shared" si="29"/>
        <v>-1.3969689607620239</v>
      </c>
      <c r="AD140" s="149">
        <f t="shared" si="27"/>
        <v>192</v>
      </c>
    </row>
    <row r="141" spans="1:30" x14ac:dyDescent="0.2">
      <c r="A141" s="149" t="s">
        <v>87</v>
      </c>
      <c r="B141" s="149" t="s">
        <v>731</v>
      </c>
      <c r="C141" s="103">
        <v>1.4807064533233643</v>
      </c>
      <c r="D141" s="103">
        <v>1.4169950485229492</v>
      </c>
      <c r="E141" s="103">
        <v>1.2867825031280518</v>
      </c>
      <c r="F141" s="103">
        <v>1.3449145555496216</v>
      </c>
      <c r="G141" s="103">
        <v>1.3329893350601196</v>
      </c>
      <c r="H141" s="103">
        <v>1.1935694217681885</v>
      </c>
      <c r="I141" s="103">
        <v>1.1354657411575317</v>
      </c>
      <c r="J141" s="103">
        <v>0.99780368804931641</v>
      </c>
      <c r="K141" s="103">
        <v>1.1473324298858643</v>
      </c>
      <c r="L141" s="103">
        <v>1.0540740489959717</v>
      </c>
      <c r="M141" s="103">
        <v>0.95238465070724487</v>
      </c>
      <c r="N141" s="103">
        <v>0.9162602424621582</v>
      </c>
      <c r="O141" s="222">
        <f t="shared" si="28"/>
        <v>-5.00734806060791E-2</v>
      </c>
      <c r="P141" s="149">
        <f t="shared" si="15"/>
        <v>21</v>
      </c>
      <c r="Q141" s="149">
        <f t="shared" si="16"/>
        <v>24</v>
      </c>
      <c r="R141" s="149">
        <f t="shared" si="17"/>
        <v>29</v>
      </c>
      <c r="S141" s="149">
        <f t="shared" si="18"/>
        <v>28</v>
      </c>
      <c r="T141" s="149">
        <f t="shared" si="19"/>
        <v>28</v>
      </c>
      <c r="U141" s="149">
        <f t="shared" si="20"/>
        <v>30</v>
      </c>
      <c r="V141" s="149">
        <f t="shared" si="21"/>
        <v>35</v>
      </c>
      <c r="W141" s="149">
        <f t="shared" si="22"/>
        <v>40</v>
      </c>
      <c r="X141" s="149">
        <f t="shared" si="23"/>
        <v>33</v>
      </c>
      <c r="Y141" s="149">
        <f t="shared" si="24"/>
        <v>39</v>
      </c>
      <c r="Z141" s="149">
        <f t="shared" si="25"/>
        <v>43</v>
      </c>
      <c r="AA141" s="149">
        <f t="shared" si="26"/>
        <v>45</v>
      </c>
      <c r="AC141" s="159">
        <f t="shared" si="29"/>
        <v>0.41552543640136719</v>
      </c>
      <c r="AD141" s="149">
        <f t="shared" si="27"/>
        <v>71</v>
      </c>
    </row>
    <row r="142" spans="1:30" x14ac:dyDescent="0.2">
      <c r="A142" s="149" t="s">
        <v>732</v>
      </c>
      <c r="B142" s="149" t="s">
        <v>733</v>
      </c>
      <c r="C142" s="103">
        <v>-1.5319162607192993</v>
      </c>
      <c r="D142" s="103">
        <v>-1.5476953983306885</v>
      </c>
      <c r="E142" s="103">
        <v>-1.4383909702301025</v>
      </c>
      <c r="F142" s="103">
        <v>-1.354667067527771</v>
      </c>
      <c r="G142" s="103">
        <v>-1.2338589429855347</v>
      </c>
      <c r="H142" s="103">
        <v>-1.1857678890228271</v>
      </c>
      <c r="I142" s="103">
        <v>-1.2365925312042236</v>
      </c>
      <c r="J142" s="103">
        <v>-0.88718432188034058</v>
      </c>
      <c r="K142" s="103">
        <v>-0.94401806592941284</v>
      </c>
      <c r="L142" s="103">
        <v>-1.0330256223678589</v>
      </c>
      <c r="M142" s="103">
        <v>-1.0630344152450562</v>
      </c>
      <c r="N142" s="103">
        <v>-1.1788202524185181</v>
      </c>
      <c r="O142" s="222">
        <f t="shared" si="28"/>
        <v>3.6887514591217044E-2</v>
      </c>
      <c r="P142" s="149">
        <f t="shared" si="15"/>
        <v>202</v>
      </c>
      <c r="Q142" s="149">
        <f t="shared" si="16"/>
        <v>203</v>
      </c>
      <c r="R142" s="149">
        <f t="shared" si="17"/>
        <v>199</v>
      </c>
      <c r="S142" s="149">
        <f t="shared" si="18"/>
        <v>196</v>
      </c>
      <c r="T142" s="149">
        <f t="shared" si="19"/>
        <v>188</v>
      </c>
      <c r="U142" s="149">
        <f t="shared" si="20"/>
        <v>192</v>
      </c>
      <c r="V142" s="149">
        <f t="shared" si="21"/>
        <v>193</v>
      </c>
      <c r="W142" s="149">
        <f t="shared" si="22"/>
        <v>172</v>
      </c>
      <c r="X142" s="149">
        <f t="shared" si="23"/>
        <v>175</v>
      </c>
      <c r="Y142" s="149">
        <f t="shared" si="24"/>
        <v>176</v>
      </c>
      <c r="Z142" s="149">
        <f t="shared" si="25"/>
        <v>182</v>
      </c>
      <c r="AA142" s="149">
        <f t="shared" si="26"/>
        <v>187</v>
      </c>
      <c r="AC142" s="159">
        <f t="shared" si="29"/>
        <v>-0.80994510650634766</v>
      </c>
      <c r="AD142" s="149">
        <f t="shared" si="27"/>
        <v>169</v>
      </c>
    </row>
    <row r="143" spans="1:30" x14ac:dyDescent="0.2">
      <c r="A143" s="149" t="s">
        <v>734</v>
      </c>
      <c r="B143" s="149" t="s">
        <v>735</v>
      </c>
      <c r="C143" s="103">
        <v>-0.26077410578727722</v>
      </c>
      <c r="D143" s="103">
        <v>-0.36020338535308838</v>
      </c>
      <c r="E143" s="103">
        <v>-0.2670227587223053</v>
      </c>
      <c r="F143" s="103">
        <v>-0.37544021010398865</v>
      </c>
      <c r="G143" s="103">
        <v>-0.37143838405609131</v>
      </c>
      <c r="H143" s="103">
        <v>-0.34483525156974792</v>
      </c>
      <c r="I143" s="103">
        <v>-0.3798697292804718</v>
      </c>
      <c r="J143" s="103">
        <v>-0.22031484544277191</v>
      </c>
      <c r="K143" s="103">
        <v>-0.30650198459625244</v>
      </c>
      <c r="L143" s="103">
        <v>-0.26737856864929199</v>
      </c>
      <c r="M143" s="103">
        <v>-0.2661898136138916</v>
      </c>
      <c r="N143" s="103">
        <v>-0.26376098394393921</v>
      </c>
      <c r="O143" s="222">
        <f t="shared" si="28"/>
        <v>9.644240140914917E-3</v>
      </c>
      <c r="P143" s="149">
        <f t="shared" si="15"/>
        <v>113</v>
      </c>
      <c r="Q143" s="149">
        <f t="shared" si="16"/>
        <v>119</v>
      </c>
      <c r="R143" s="149">
        <f t="shared" si="17"/>
        <v>111</v>
      </c>
      <c r="S143" s="149">
        <f t="shared" si="18"/>
        <v>118</v>
      </c>
      <c r="T143" s="149">
        <f t="shared" si="19"/>
        <v>118</v>
      </c>
      <c r="U143" s="149">
        <f t="shared" si="20"/>
        <v>121</v>
      </c>
      <c r="V143" s="149">
        <f t="shared" si="21"/>
        <v>122</v>
      </c>
      <c r="W143" s="149">
        <f t="shared" si="22"/>
        <v>114</v>
      </c>
      <c r="X143" s="149">
        <f t="shared" si="23"/>
        <v>122</v>
      </c>
      <c r="Y143" s="149">
        <f t="shared" si="24"/>
        <v>117</v>
      </c>
      <c r="Z143" s="149">
        <f t="shared" si="25"/>
        <v>114</v>
      </c>
      <c r="AA143" s="149">
        <f t="shared" si="26"/>
        <v>114</v>
      </c>
      <c r="AC143" s="159">
        <f t="shared" si="29"/>
        <v>-0.16731858253479004</v>
      </c>
      <c r="AD143" s="149">
        <f t="shared" si="27"/>
        <v>118</v>
      </c>
    </row>
    <row r="144" spans="1:30" x14ac:dyDescent="0.2">
      <c r="A144" s="149" t="s">
        <v>90</v>
      </c>
      <c r="B144" s="149" t="s">
        <v>736</v>
      </c>
      <c r="C144" s="103">
        <v>7.0342734456062317E-2</v>
      </c>
      <c r="D144" s="103">
        <v>1.3533119112253189E-2</v>
      </c>
      <c r="E144" s="103">
        <v>1.7088789492845535E-2</v>
      </c>
      <c r="F144" s="103">
        <v>1.9058419391512871E-2</v>
      </c>
      <c r="G144" s="103">
        <v>4.5412532985210419E-2</v>
      </c>
      <c r="H144" s="103">
        <v>8.1629708409309387E-2</v>
      </c>
      <c r="I144" s="103">
        <v>5.1682554185390472E-2</v>
      </c>
      <c r="J144" s="103">
        <v>-5.770636722445488E-3</v>
      </c>
      <c r="K144" s="103">
        <v>5.1818047650158405E-3</v>
      </c>
      <c r="L144" s="103">
        <v>0.10003981739282608</v>
      </c>
      <c r="M144" s="103">
        <v>9.6293814480304718E-2</v>
      </c>
      <c r="N144" s="103">
        <v>5.9073794633150101E-2</v>
      </c>
      <c r="O144" s="222">
        <f t="shared" si="28"/>
        <v>4.554067552089691E-3</v>
      </c>
      <c r="P144" s="149">
        <f t="shared" ref="P144:P207" si="30">_xlfn.RANK.EQ(C144,$C$16:$C$224)</f>
        <v>89</v>
      </c>
      <c r="Q144" s="149">
        <f t="shared" ref="Q144:Q207" si="31">_xlfn.RANK.EQ(D144,$D$16:$D$224)</f>
        <v>93</v>
      </c>
      <c r="R144" s="149">
        <f t="shared" ref="R144:R207" si="32">_xlfn.RANK.EQ(E144,$E$16:$E$224)</f>
        <v>93</v>
      </c>
      <c r="S144" s="149">
        <f t="shared" ref="S144:S207" si="33">_xlfn.RANK.EQ(F144,$F$16:$F$224)</f>
        <v>91</v>
      </c>
      <c r="T144" s="149">
        <f t="shared" ref="T144:T207" si="34">_xlfn.RANK.EQ(G144,$G$16:$G$224)</f>
        <v>94</v>
      </c>
      <c r="U144" s="149">
        <f t="shared" ref="U144:U207" si="35">_xlfn.RANK.EQ(H144,$H$16:$H$224)</f>
        <v>81</v>
      </c>
      <c r="V144" s="149">
        <f t="shared" ref="V144:V207" si="36">_xlfn.RANK.EQ(I144,$I$16:$I$224)</f>
        <v>87</v>
      </c>
      <c r="W144" s="149">
        <f t="shared" ref="W144:W207" si="37">_xlfn.RANK.EQ(J144,$J$16:$J$224)</f>
        <v>97</v>
      </c>
      <c r="X144" s="149">
        <f t="shared" ref="X144:X207" si="38">_xlfn.RANK.EQ(K144,$K$16:$K$224)</f>
        <v>97</v>
      </c>
      <c r="Y144" s="149">
        <f t="shared" ref="Y144:Y207" si="39">_xlfn.RANK.EQ(L144,$L$16:$L$224)</f>
        <v>89</v>
      </c>
      <c r="Z144" s="149">
        <f t="shared" ref="Z144:Z207" si="40">_xlfn.RANK.EQ(M144,$M$16:$M$224)</f>
        <v>90</v>
      </c>
      <c r="AA144" s="149">
        <f t="shared" ref="AA144:AA207" si="41">_xlfn.RANK.EQ(N144,$N$16:$N$224)</f>
        <v>94</v>
      </c>
      <c r="AC144" s="159">
        <f t="shared" si="29"/>
        <v>0.10461447015404701</v>
      </c>
      <c r="AD144" s="149">
        <f t="shared" ref="AD144:AD207" si="42">_xlfn.RANK.EQ(AC144,$AC$16:$AC$224)</f>
        <v>94</v>
      </c>
    </row>
    <row r="145" spans="1:30" x14ac:dyDescent="0.2">
      <c r="A145" s="149" t="s">
        <v>737</v>
      </c>
      <c r="B145" s="149" t="s">
        <v>738</v>
      </c>
      <c r="C145" s="103">
        <v>-0.59064453840255737</v>
      </c>
      <c r="D145" s="103">
        <v>-0.4718366265296936</v>
      </c>
      <c r="E145" s="103">
        <v>-0.56684112548828125</v>
      </c>
      <c r="F145" s="103">
        <v>-0.58606868982315063</v>
      </c>
      <c r="G145" s="103">
        <v>-0.81563842296600342</v>
      </c>
      <c r="H145" s="103">
        <v>-0.8104369044303894</v>
      </c>
      <c r="I145" s="103">
        <v>-0.84886026382446289</v>
      </c>
      <c r="J145" s="103">
        <v>-1.051538348197937</v>
      </c>
      <c r="K145" s="103">
        <v>-0.9862704873085022</v>
      </c>
      <c r="L145" s="103">
        <v>-1.0417479276657104</v>
      </c>
      <c r="M145" s="103">
        <v>-1.0202361345291138</v>
      </c>
      <c r="N145" s="103">
        <v>-1.0221544504165649</v>
      </c>
      <c r="O145" s="222">
        <f t="shared" ref="O145:O208" si="43">(N145-D145)/10</f>
        <v>-5.5031782388687132E-2</v>
      </c>
      <c r="P145" s="149">
        <f t="shared" si="30"/>
        <v>139</v>
      </c>
      <c r="Q145" s="149">
        <f t="shared" si="31"/>
        <v>128</v>
      </c>
      <c r="R145" s="149">
        <f t="shared" si="32"/>
        <v>141</v>
      </c>
      <c r="S145" s="149">
        <f t="shared" si="33"/>
        <v>141</v>
      </c>
      <c r="T145" s="149">
        <f t="shared" si="34"/>
        <v>161</v>
      </c>
      <c r="U145" s="149">
        <f t="shared" si="35"/>
        <v>165</v>
      </c>
      <c r="V145" s="149">
        <f t="shared" si="36"/>
        <v>166</v>
      </c>
      <c r="W145" s="149">
        <f t="shared" si="37"/>
        <v>181</v>
      </c>
      <c r="X145" s="149">
        <f t="shared" si="38"/>
        <v>177</v>
      </c>
      <c r="Y145" s="149">
        <f t="shared" si="39"/>
        <v>178</v>
      </c>
      <c r="Z145" s="149">
        <f t="shared" si="40"/>
        <v>178</v>
      </c>
      <c r="AA145" s="149">
        <f t="shared" si="41"/>
        <v>177</v>
      </c>
      <c r="AC145" s="159">
        <f t="shared" ref="AC145:AC208" si="44">N145+10*O145</f>
        <v>-1.5724722743034363</v>
      </c>
      <c r="AD145" s="149">
        <f t="shared" si="42"/>
        <v>195</v>
      </c>
    </row>
    <row r="146" spans="1:30" x14ac:dyDescent="0.2">
      <c r="A146" s="149" t="s">
        <v>739</v>
      </c>
      <c r="B146" s="149" t="s">
        <v>740</v>
      </c>
      <c r="C146" s="103">
        <v>-0.80468213558197021</v>
      </c>
      <c r="D146" s="103">
        <v>-0.88952887058258057</v>
      </c>
      <c r="E146" s="103">
        <v>-0.9152061939239502</v>
      </c>
      <c r="F146" s="103">
        <v>-0.91742807626724243</v>
      </c>
      <c r="G146" s="103">
        <v>-0.9985012412071228</v>
      </c>
      <c r="H146" s="103">
        <v>-0.86047327518463135</v>
      </c>
      <c r="I146" s="103">
        <v>-0.86614018678665161</v>
      </c>
      <c r="J146" s="103">
        <v>-0.72661727666854858</v>
      </c>
      <c r="K146" s="103">
        <v>-0.60095161199569702</v>
      </c>
      <c r="L146" s="103">
        <v>-0.68401962518692017</v>
      </c>
      <c r="M146" s="103">
        <v>-0.58255857229232788</v>
      </c>
      <c r="N146" s="103">
        <v>-0.58692729473114014</v>
      </c>
      <c r="O146" s="222">
        <f t="shared" si="43"/>
        <v>3.0260157585144044E-2</v>
      </c>
      <c r="P146" s="149">
        <f t="shared" si="30"/>
        <v>161</v>
      </c>
      <c r="Q146" s="149">
        <f t="shared" si="31"/>
        <v>165</v>
      </c>
      <c r="R146" s="149">
        <f t="shared" si="32"/>
        <v>170</v>
      </c>
      <c r="S146" s="149">
        <f t="shared" si="33"/>
        <v>169</v>
      </c>
      <c r="T146" s="149">
        <f t="shared" si="34"/>
        <v>175</v>
      </c>
      <c r="U146" s="149">
        <f t="shared" si="35"/>
        <v>168</v>
      </c>
      <c r="V146" s="149">
        <f t="shared" si="36"/>
        <v>170</v>
      </c>
      <c r="W146" s="149">
        <f t="shared" si="37"/>
        <v>155</v>
      </c>
      <c r="X146" s="149">
        <f t="shared" si="38"/>
        <v>144</v>
      </c>
      <c r="Y146" s="149">
        <f t="shared" si="39"/>
        <v>155</v>
      </c>
      <c r="Z146" s="149">
        <f t="shared" si="40"/>
        <v>149</v>
      </c>
      <c r="AA146" s="149">
        <f t="shared" si="41"/>
        <v>146</v>
      </c>
      <c r="AC146" s="159">
        <f t="shared" si="44"/>
        <v>-0.28432571887969971</v>
      </c>
      <c r="AD146" s="149">
        <f t="shared" si="42"/>
        <v>124</v>
      </c>
    </row>
    <row r="147" spans="1:30" x14ac:dyDescent="0.2">
      <c r="A147" s="149" t="s">
        <v>741</v>
      </c>
      <c r="B147" s="149" t="s">
        <v>742</v>
      </c>
      <c r="C147" s="103">
        <v>0.86317193508148193</v>
      </c>
      <c r="D147" s="103">
        <v>0.85337072610855103</v>
      </c>
      <c r="E147" s="103">
        <v>0.83680552244186401</v>
      </c>
      <c r="F147" s="103">
        <v>0.84039735794067383</v>
      </c>
      <c r="G147" s="103">
        <v>0.84818428754806519</v>
      </c>
      <c r="H147" s="103">
        <v>1.8773060292005539E-2</v>
      </c>
      <c r="I147" s="103">
        <v>-3.9340060204267502E-2</v>
      </c>
      <c r="J147" s="103">
        <v>0.86544764041900635</v>
      </c>
      <c r="K147" s="103">
        <v>0.87363988161087036</v>
      </c>
      <c r="L147" s="103">
        <v>0.8765140175819397</v>
      </c>
      <c r="M147" s="103">
        <v>0.6006506085395813</v>
      </c>
      <c r="N147" s="103">
        <v>0.68861925601959229</v>
      </c>
      <c r="O147" s="222">
        <f t="shared" si="43"/>
        <v>-1.6475147008895873E-2</v>
      </c>
      <c r="P147" s="149">
        <f t="shared" si="30"/>
        <v>47</v>
      </c>
      <c r="Q147" s="149">
        <f t="shared" si="31"/>
        <v>48</v>
      </c>
      <c r="R147" s="149">
        <f t="shared" si="32"/>
        <v>50</v>
      </c>
      <c r="S147" s="149">
        <f t="shared" si="33"/>
        <v>51</v>
      </c>
      <c r="T147" s="149">
        <f t="shared" si="34"/>
        <v>49</v>
      </c>
      <c r="U147" s="149">
        <f t="shared" si="35"/>
        <v>86</v>
      </c>
      <c r="V147" s="149">
        <f t="shared" si="36"/>
        <v>91</v>
      </c>
      <c r="W147" s="149">
        <f t="shared" si="37"/>
        <v>43</v>
      </c>
      <c r="X147" s="149">
        <f t="shared" si="38"/>
        <v>44</v>
      </c>
      <c r="Y147" s="149">
        <f t="shared" si="39"/>
        <v>45</v>
      </c>
      <c r="Z147" s="149">
        <f t="shared" si="40"/>
        <v>56</v>
      </c>
      <c r="AA147" s="149">
        <f t="shared" si="41"/>
        <v>52</v>
      </c>
      <c r="AC147" s="159">
        <f t="shared" si="44"/>
        <v>0.52386778593063354</v>
      </c>
      <c r="AD147" s="149">
        <f t="shared" si="42"/>
        <v>63</v>
      </c>
    </row>
    <row r="148" spans="1:30" x14ac:dyDescent="0.2">
      <c r="A148" s="149" t="s">
        <v>743</v>
      </c>
      <c r="B148" s="149" t="s">
        <v>744</v>
      </c>
      <c r="C148" s="103">
        <v>0.94300812482833862</v>
      </c>
      <c r="D148" s="103">
        <v>0.85812157392501831</v>
      </c>
      <c r="E148" s="103">
        <v>0.90157037973403931</v>
      </c>
      <c r="F148" s="103">
        <v>0.97491806745529175</v>
      </c>
      <c r="G148" s="103">
        <v>0.94998157024383545</v>
      </c>
      <c r="H148" s="103">
        <v>0.91276305913925171</v>
      </c>
      <c r="I148" s="103">
        <v>0.85520219802856445</v>
      </c>
      <c r="J148" s="103">
        <v>0.75168377161026001</v>
      </c>
      <c r="K148" s="103">
        <v>0.73523175716400146</v>
      </c>
      <c r="L148" s="103">
        <v>0.7786068320274353</v>
      </c>
      <c r="M148" s="103">
        <v>0.76425850391387939</v>
      </c>
      <c r="N148" s="103">
        <v>0.92253828048706055</v>
      </c>
      <c r="O148" s="222">
        <f t="shared" si="43"/>
        <v>6.4416706562042238E-3</v>
      </c>
      <c r="P148" s="149">
        <f t="shared" si="30"/>
        <v>42</v>
      </c>
      <c r="Q148" s="149">
        <f t="shared" si="31"/>
        <v>47</v>
      </c>
      <c r="R148" s="149">
        <f t="shared" si="32"/>
        <v>46</v>
      </c>
      <c r="S148" s="149">
        <f t="shared" si="33"/>
        <v>43</v>
      </c>
      <c r="T148" s="149">
        <f t="shared" si="34"/>
        <v>45</v>
      </c>
      <c r="U148" s="149">
        <f t="shared" si="35"/>
        <v>45</v>
      </c>
      <c r="V148" s="149">
        <f t="shared" si="36"/>
        <v>47</v>
      </c>
      <c r="W148" s="149">
        <f t="shared" si="37"/>
        <v>51</v>
      </c>
      <c r="X148" s="149">
        <f t="shared" si="38"/>
        <v>50</v>
      </c>
      <c r="Y148" s="149">
        <f t="shared" si="39"/>
        <v>49</v>
      </c>
      <c r="Z148" s="149">
        <f t="shared" si="40"/>
        <v>49</v>
      </c>
      <c r="AA148" s="149">
        <f t="shared" si="41"/>
        <v>43</v>
      </c>
      <c r="AC148" s="159">
        <f t="shared" si="44"/>
        <v>0.98695498704910278</v>
      </c>
      <c r="AD148" s="149">
        <f t="shared" si="42"/>
        <v>47</v>
      </c>
    </row>
    <row r="149" spans="1:30" x14ac:dyDescent="0.2">
      <c r="A149" s="149" t="s">
        <v>745</v>
      </c>
      <c r="B149" s="149" t="s">
        <v>746</v>
      </c>
      <c r="C149" s="103">
        <v>-0.11025332659482956</v>
      </c>
      <c r="D149" s="103">
        <v>-0.12555484473705292</v>
      </c>
      <c r="E149" s="103">
        <v>-0.15503887832164764</v>
      </c>
      <c r="F149" s="103">
        <v>-0.2187076210975647</v>
      </c>
      <c r="G149" s="103">
        <v>-0.16234222054481506</v>
      </c>
      <c r="H149" s="103">
        <v>-0.28645974397659302</v>
      </c>
      <c r="I149" s="103">
        <v>-0.30696561932563782</v>
      </c>
      <c r="J149" s="103">
        <v>-0.37546950578689575</v>
      </c>
      <c r="K149" s="103">
        <v>-0.37304416298866272</v>
      </c>
      <c r="L149" s="103">
        <v>-0.378284752368927</v>
      </c>
      <c r="M149" s="103">
        <v>-0.33101782202720642</v>
      </c>
      <c r="N149" s="103">
        <v>-0.26713669300079346</v>
      </c>
      <c r="O149" s="222">
        <f t="shared" si="43"/>
        <v>-1.4158184826374053E-2</v>
      </c>
      <c r="P149" s="149">
        <f t="shared" si="30"/>
        <v>102</v>
      </c>
      <c r="Q149" s="149">
        <f t="shared" si="31"/>
        <v>103</v>
      </c>
      <c r="R149" s="149">
        <f t="shared" si="32"/>
        <v>105</v>
      </c>
      <c r="S149" s="149">
        <f t="shared" si="33"/>
        <v>108</v>
      </c>
      <c r="T149" s="149">
        <f t="shared" si="34"/>
        <v>104</v>
      </c>
      <c r="U149" s="149">
        <f t="shared" si="35"/>
        <v>115</v>
      </c>
      <c r="V149" s="149">
        <f t="shared" si="36"/>
        <v>115</v>
      </c>
      <c r="W149" s="149">
        <f t="shared" si="37"/>
        <v>129</v>
      </c>
      <c r="X149" s="149">
        <f t="shared" si="38"/>
        <v>126</v>
      </c>
      <c r="Y149" s="149">
        <f t="shared" si="39"/>
        <v>126</v>
      </c>
      <c r="Z149" s="149">
        <f t="shared" si="40"/>
        <v>120</v>
      </c>
      <c r="AA149" s="149">
        <f t="shared" si="41"/>
        <v>116</v>
      </c>
      <c r="AC149" s="159">
        <f t="shared" si="44"/>
        <v>-0.408718541264534</v>
      </c>
      <c r="AD149" s="149">
        <f t="shared" si="42"/>
        <v>135</v>
      </c>
    </row>
    <row r="150" spans="1:30" x14ac:dyDescent="0.2">
      <c r="A150" s="149" t="s">
        <v>136</v>
      </c>
      <c r="B150" s="149" t="s">
        <v>747</v>
      </c>
      <c r="C150" s="103">
        <v>0.45596811175346375</v>
      </c>
      <c r="D150" s="103">
        <v>0.478181391954422</v>
      </c>
      <c r="E150" s="103">
        <v>0.47867348790168762</v>
      </c>
      <c r="F150" s="103">
        <v>0.46500936150550842</v>
      </c>
      <c r="G150" s="103">
        <v>0.43568500876426697</v>
      </c>
      <c r="H150" s="103">
        <v>0.58821529150009155</v>
      </c>
      <c r="I150" s="103">
        <v>0.50182205438613892</v>
      </c>
      <c r="J150" s="103">
        <v>0.49912771582603455</v>
      </c>
      <c r="K150" s="103">
        <v>0.49769711494445801</v>
      </c>
      <c r="L150" s="103">
        <v>0.62334316968917847</v>
      </c>
      <c r="M150" s="103">
        <v>0.59161370992660522</v>
      </c>
      <c r="N150" s="103">
        <v>0.65867865085601807</v>
      </c>
      <c r="O150" s="222">
        <f t="shared" si="43"/>
        <v>1.8049725890159608E-2</v>
      </c>
      <c r="P150" s="149">
        <f t="shared" si="30"/>
        <v>75</v>
      </c>
      <c r="Q150" s="149">
        <f t="shared" si="31"/>
        <v>72</v>
      </c>
      <c r="R150" s="149">
        <f t="shared" si="32"/>
        <v>74</v>
      </c>
      <c r="S150" s="149">
        <f t="shared" si="33"/>
        <v>73</v>
      </c>
      <c r="T150" s="149">
        <f t="shared" si="34"/>
        <v>76</v>
      </c>
      <c r="U150" s="149">
        <f t="shared" si="35"/>
        <v>56</v>
      </c>
      <c r="V150" s="149">
        <f t="shared" si="36"/>
        <v>65</v>
      </c>
      <c r="W150" s="149">
        <f t="shared" si="37"/>
        <v>65</v>
      </c>
      <c r="X150" s="149">
        <f t="shared" si="38"/>
        <v>65</v>
      </c>
      <c r="Y150" s="149">
        <f t="shared" si="39"/>
        <v>55</v>
      </c>
      <c r="Z150" s="149">
        <f t="shared" si="40"/>
        <v>57</v>
      </c>
      <c r="AA150" s="149">
        <f t="shared" si="41"/>
        <v>57</v>
      </c>
      <c r="AC150" s="159">
        <f t="shared" si="44"/>
        <v>0.83917590975761414</v>
      </c>
      <c r="AD150" s="149">
        <f t="shared" si="42"/>
        <v>50</v>
      </c>
    </row>
    <row r="151" spans="1:30" x14ac:dyDescent="0.2">
      <c r="A151" s="149" t="s">
        <v>748</v>
      </c>
      <c r="B151" s="149" t="s">
        <v>749</v>
      </c>
      <c r="C151" s="103">
        <v>0.18762953579425812</v>
      </c>
      <c r="D151" s="103">
        <v>0.15468598902225494</v>
      </c>
      <c r="E151" s="103">
        <v>0.13181126117706299</v>
      </c>
      <c r="F151" s="103">
        <v>0.25283387303352356</v>
      </c>
      <c r="G151" s="103">
        <v>0.26688671112060547</v>
      </c>
      <c r="H151" s="103">
        <v>0.1477537602186203</v>
      </c>
      <c r="I151" s="103">
        <v>0.19026154279708862</v>
      </c>
      <c r="J151" s="103">
        <v>0.36262625455856323</v>
      </c>
      <c r="K151" s="103">
        <v>0.23295331001281738</v>
      </c>
      <c r="L151" s="103">
        <v>0.28360199928283691</v>
      </c>
      <c r="M151" s="103">
        <v>0.31046688556671143</v>
      </c>
      <c r="N151" s="103">
        <v>0.29803586006164551</v>
      </c>
      <c r="O151" s="222">
        <f t="shared" si="43"/>
        <v>1.4334987103939056E-2</v>
      </c>
      <c r="P151" s="149">
        <f t="shared" si="30"/>
        <v>81</v>
      </c>
      <c r="Q151" s="149">
        <f t="shared" si="31"/>
        <v>83</v>
      </c>
      <c r="R151" s="149">
        <f t="shared" si="32"/>
        <v>85</v>
      </c>
      <c r="S151" s="149">
        <f t="shared" si="33"/>
        <v>81</v>
      </c>
      <c r="T151" s="149">
        <f t="shared" si="34"/>
        <v>83</v>
      </c>
      <c r="U151" s="149">
        <f t="shared" si="35"/>
        <v>78</v>
      </c>
      <c r="V151" s="149">
        <f t="shared" si="36"/>
        <v>80</v>
      </c>
      <c r="W151" s="149">
        <f t="shared" si="37"/>
        <v>77</v>
      </c>
      <c r="X151" s="149">
        <f t="shared" si="38"/>
        <v>83</v>
      </c>
      <c r="Y151" s="149">
        <f t="shared" si="39"/>
        <v>80</v>
      </c>
      <c r="Z151" s="149">
        <f t="shared" si="40"/>
        <v>79</v>
      </c>
      <c r="AA151" s="149">
        <f t="shared" si="41"/>
        <v>79</v>
      </c>
      <c r="AC151" s="159">
        <f t="shared" si="44"/>
        <v>0.44138573110103607</v>
      </c>
      <c r="AD151" s="149">
        <f t="shared" si="42"/>
        <v>70</v>
      </c>
    </row>
    <row r="152" spans="1:30" x14ac:dyDescent="0.2">
      <c r="A152" s="149" t="s">
        <v>750</v>
      </c>
      <c r="B152" s="149" t="s">
        <v>751</v>
      </c>
      <c r="C152" s="103">
        <v>-0.4786582887172699</v>
      </c>
      <c r="D152" s="103">
        <v>-0.48245722055435181</v>
      </c>
      <c r="E152" s="103">
        <v>-0.39025965332984924</v>
      </c>
      <c r="F152" s="103">
        <v>-0.64762985706329346</v>
      </c>
      <c r="G152" s="103">
        <v>-0.65965670347213745</v>
      </c>
      <c r="H152" s="103">
        <v>-0.64584434032440186</v>
      </c>
      <c r="I152" s="103">
        <v>-0.57078605890274048</v>
      </c>
      <c r="J152" s="103">
        <v>-0.66125327348709106</v>
      </c>
      <c r="K152" s="103">
        <v>-0.68206328153610229</v>
      </c>
      <c r="L152" s="103">
        <v>-0.5790029764175415</v>
      </c>
      <c r="M152" s="103">
        <v>-0.53279447555541992</v>
      </c>
      <c r="N152" s="103">
        <v>-0.54735702276229858</v>
      </c>
      <c r="O152" s="222">
        <f t="shared" si="43"/>
        <v>-6.4899802207946779E-3</v>
      </c>
      <c r="P152" s="149">
        <f t="shared" si="30"/>
        <v>128</v>
      </c>
      <c r="Q152" s="149">
        <f t="shared" si="31"/>
        <v>130</v>
      </c>
      <c r="R152" s="149">
        <f t="shared" si="32"/>
        <v>118</v>
      </c>
      <c r="S152" s="149">
        <f t="shared" si="33"/>
        <v>142</v>
      </c>
      <c r="T152" s="149">
        <f t="shared" si="34"/>
        <v>143</v>
      </c>
      <c r="U152" s="149">
        <f t="shared" si="35"/>
        <v>145</v>
      </c>
      <c r="V152" s="149">
        <f t="shared" si="36"/>
        <v>141</v>
      </c>
      <c r="W152" s="149">
        <f t="shared" si="37"/>
        <v>149</v>
      </c>
      <c r="X152" s="149">
        <f t="shared" si="38"/>
        <v>151</v>
      </c>
      <c r="Y152" s="149">
        <f t="shared" si="39"/>
        <v>146</v>
      </c>
      <c r="Z152" s="149">
        <f t="shared" si="40"/>
        <v>142</v>
      </c>
      <c r="AA152" s="149">
        <f t="shared" si="41"/>
        <v>141</v>
      </c>
      <c r="AC152" s="159">
        <f t="shared" si="44"/>
        <v>-0.61225682497024536</v>
      </c>
      <c r="AD152" s="149">
        <f t="shared" si="42"/>
        <v>148</v>
      </c>
    </row>
    <row r="153" spans="1:30" x14ac:dyDescent="0.2">
      <c r="A153" s="149" t="s">
        <v>752</v>
      </c>
      <c r="B153" s="149" t="s">
        <v>753</v>
      </c>
      <c r="C153" s="103">
        <v>-1.1530147790908813</v>
      </c>
      <c r="D153" s="103">
        <v>-1.1579831838607788</v>
      </c>
      <c r="E153" s="103">
        <v>-1.1814836263656616</v>
      </c>
      <c r="F153" s="103">
        <v>-1.1462239027023315</v>
      </c>
      <c r="G153" s="103">
        <v>-1.1137233972549438</v>
      </c>
      <c r="H153" s="103">
        <v>-1.0493420362472534</v>
      </c>
      <c r="I153" s="103">
        <v>-0.96168363094329834</v>
      </c>
      <c r="J153" s="103">
        <v>-1.0174734592437744</v>
      </c>
      <c r="K153" s="103">
        <v>-0.87080526351928711</v>
      </c>
      <c r="L153" s="103">
        <v>-0.88012939691543579</v>
      </c>
      <c r="M153" s="103">
        <v>-0.89806163311004639</v>
      </c>
      <c r="N153" s="103">
        <v>-0.81248825788497925</v>
      </c>
      <c r="O153" s="222">
        <f t="shared" si="43"/>
        <v>3.4549492597579959E-2</v>
      </c>
      <c r="P153" s="149">
        <f t="shared" si="30"/>
        <v>184</v>
      </c>
      <c r="Q153" s="149">
        <f t="shared" si="31"/>
        <v>183</v>
      </c>
      <c r="R153" s="149">
        <f t="shared" si="32"/>
        <v>182</v>
      </c>
      <c r="S153" s="149">
        <f t="shared" si="33"/>
        <v>187</v>
      </c>
      <c r="T153" s="149">
        <f t="shared" si="34"/>
        <v>183</v>
      </c>
      <c r="U153" s="149">
        <f t="shared" si="35"/>
        <v>181</v>
      </c>
      <c r="V153" s="149">
        <f t="shared" si="36"/>
        <v>176</v>
      </c>
      <c r="W153" s="149">
        <f t="shared" si="37"/>
        <v>177</v>
      </c>
      <c r="X153" s="149">
        <f t="shared" si="38"/>
        <v>170</v>
      </c>
      <c r="Y153" s="149">
        <f t="shared" si="39"/>
        <v>171</v>
      </c>
      <c r="Z153" s="149">
        <f t="shared" si="40"/>
        <v>170</v>
      </c>
      <c r="AA153" s="149">
        <f t="shared" si="41"/>
        <v>165</v>
      </c>
      <c r="AC153" s="159">
        <f t="shared" si="44"/>
        <v>-0.46699333190917969</v>
      </c>
      <c r="AD153" s="149">
        <f t="shared" si="42"/>
        <v>137</v>
      </c>
    </row>
    <row r="154" spans="1:30" x14ac:dyDescent="0.2">
      <c r="A154" s="149" t="s">
        <v>754</v>
      </c>
      <c r="B154" s="149" t="s">
        <v>755</v>
      </c>
      <c r="C154" s="103">
        <v>-0.78762781620025635</v>
      </c>
      <c r="D154" s="103">
        <v>-0.82863843441009521</v>
      </c>
      <c r="E154" s="103">
        <v>-0.72470676898956299</v>
      </c>
      <c r="F154" s="103">
        <v>-0.73220604658126831</v>
      </c>
      <c r="G154" s="103">
        <v>-0.6747778058052063</v>
      </c>
      <c r="H154" s="103">
        <v>-0.7123449444770813</v>
      </c>
      <c r="I154" s="103">
        <v>-0.73617613315582275</v>
      </c>
      <c r="J154" s="103">
        <v>-0.6444019079208374</v>
      </c>
      <c r="K154" s="103">
        <v>-0.64617013931274414</v>
      </c>
      <c r="L154" s="103">
        <v>-1.0575171709060669</v>
      </c>
      <c r="M154" s="103">
        <v>-1.175733208656311</v>
      </c>
      <c r="N154" s="103">
        <v>-1.217995285987854</v>
      </c>
      <c r="O154" s="222">
        <f t="shared" si="43"/>
        <v>-3.893568515777588E-2</v>
      </c>
      <c r="P154" s="149">
        <f t="shared" si="30"/>
        <v>159</v>
      </c>
      <c r="Q154" s="149">
        <f t="shared" si="31"/>
        <v>160</v>
      </c>
      <c r="R154" s="149">
        <f t="shared" si="32"/>
        <v>150</v>
      </c>
      <c r="S154" s="149">
        <f t="shared" si="33"/>
        <v>150</v>
      </c>
      <c r="T154" s="149">
        <f t="shared" si="34"/>
        <v>144</v>
      </c>
      <c r="U154" s="149">
        <f t="shared" si="35"/>
        <v>152</v>
      </c>
      <c r="V154" s="149">
        <f t="shared" si="36"/>
        <v>154</v>
      </c>
      <c r="W154" s="149">
        <f t="shared" si="37"/>
        <v>147</v>
      </c>
      <c r="X154" s="149">
        <f t="shared" si="38"/>
        <v>148</v>
      </c>
      <c r="Y154" s="149">
        <f t="shared" si="39"/>
        <v>181</v>
      </c>
      <c r="Z154" s="149">
        <f t="shared" si="40"/>
        <v>189</v>
      </c>
      <c r="AA154" s="149">
        <f t="shared" si="41"/>
        <v>190</v>
      </c>
      <c r="AC154" s="159">
        <f t="shared" si="44"/>
        <v>-1.6073521375656128</v>
      </c>
      <c r="AD154" s="149">
        <f t="shared" si="42"/>
        <v>197</v>
      </c>
    </row>
    <row r="155" spans="1:30" x14ac:dyDescent="0.2">
      <c r="A155" s="149" t="s">
        <v>34</v>
      </c>
      <c r="B155" s="149" t="s">
        <v>756</v>
      </c>
      <c r="C155" s="103">
        <v>1.8145061731338501</v>
      </c>
      <c r="D155" s="103">
        <v>1.8190600872039795</v>
      </c>
      <c r="E155" s="103">
        <v>1.8221367597579956</v>
      </c>
      <c r="F155" s="103">
        <v>1.8599079847335815</v>
      </c>
      <c r="G155" s="103">
        <v>1.8339188098907471</v>
      </c>
      <c r="H155" s="103">
        <v>1.9779882431030273</v>
      </c>
      <c r="I155" s="103">
        <v>1.9429482221603394</v>
      </c>
      <c r="J155" s="103">
        <v>1.887036919593811</v>
      </c>
      <c r="K155" s="103">
        <v>1.8013367652893066</v>
      </c>
      <c r="L155" s="103">
        <v>1.7868287563323975</v>
      </c>
      <c r="M155" s="103">
        <v>1.7777600288391113</v>
      </c>
      <c r="N155" s="103">
        <v>1.7598247528076172</v>
      </c>
      <c r="O155" s="222">
        <f t="shared" si="43"/>
        <v>-5.9235334396362301E-3</v>
      </c>
      <c r="P155" s="149">
        <f t="shared" si="30"/>
        <v>7</v>
      </c>
      <c r="Q155" s="149">
        <f t="shared" si="31"/>
        <v>7</v>
      </c>
      <c r="R155" s="149">
        <f t="shared" si="32"/>
        <v>7</v>
      </c>
      <c r="S155" s="149">
        <f t="shared" si="33"/>
        <v>7</v>
      </c>
      <c r="T155" s="149">
        <f t="shared" si="34"/>
        <v>7</v>
      </c>
      <c r="U155" s="149">
        <f t="shared" si="35"/>
        <v>7</v>
      </c>
      <c r="V155" s="149">
        <f t="shared" si="36"/>
        <v>7</v>
      </c>
      <c r="W155" s="149">
        <f t="shared" si="37"/>
        <v>7</v>
      </c>
      <c r="X155" s="149">
        <f t="shared" si="38"/>
        <v>10</v>
      </c>
      <c r="Y155" s="149">
        <f t="shared" si="39"/>
        <v>10</v>
      </c>
      <c r="Z155" s="149">
        <f t="shared" si="40"/>
        <v>10</v>
      </c>
      <c r="AA155" s="149">
        <f t="shared" si="41"/>
        <v>12</v>
      </c>
      <c r="AC155" s="159">
        <f t="shared" si="44"/>
        <v>1.7005894184112549</v>
      </c>
      <c r="AD155" s="149">
        <f t="shared" si="42"/>
        <v>16</v>
      </c>
    </row>
    <row r="156" spans="1:30" x14ac:dyDescent="0.2">
      <c r="A156" s="149" t="s">
        <v>36</v>
      </c>
      <c r="B156" s="149" t="s">
        <v>757</v>
      </c>
      <c r="C156" s="103">
        <v>1.8810720443725586</v>
      </c>
      <c r="D156" s="103">
        <v>1.8972904682159424</v>
      </c>
      <c r="E156" s="103">
        <v>1.8738728761672974</v>
      </c>
      <c r="F156" s="103">
        <v>1.9584141969680786</v>
      </c>
      <c r="G156" s="103">
        <v>1.9799015522003174</v>
      </c>
      <c r="H156" s="103">
        <v>2.0289914608001709</v>
      </c>
      <c r="I156" s="103">
        <v>2.0110025405883789</v>
      </c>
      <c r="J156" s="103">
        <v>2.0365176200866699</v>
      </c>
      <c r="K156" s="103">
        <v>2.0254764556884766</v>
      </c>
      <c r="L156" s="103">
        <v>1.9657350778579712</v>
      </c>
      <c r="M156" s="103">
        <v>1.9852995872497559</v>
      </c>
      <c r="N156" s="103">
        <v>1.9838645458221436</v>
      </c>
      <c r="O156" s="222">
        <f t="shared" si="43"/>
        <v>8.6574077606201179E-3</v>
      </c>
      <c r="P156" s="149">
        <f t="shared" si="30"/>
        <v>5</v>
      </c>
      <c r="Q156" s="149">
        <f t="shared" si="31"/>
        <v>4</v>
      </c>
      <c r="R156" s="149">
        <f t="shared" si="32"/>
        <v>5</v>
      </c>
      <c r="S156" s="149">
        <f t="shared" si="33"/>
        <v>1</v>
      </c>
      <c r="T156" s="149">
        <f t="shared" si="34"/>
        <v>1</v>
      </c>
      <c r="U156" s="149">
        <f t="shared" si="35"/>
        <v>3</v>
      </c>
      <c r="V156" s="149">
        <f t="shared" si="36"/>
        <v>4</v>
      </c>
      <c r="W156" s="149">
        <f t="shared" si="37"/>
        <v>2</v>
      </c>
      <c r="X156" s="149">
        <f t="shared" si="38"/>
        <v>2</v>
      </c>
      <c r="Y156" s="149">
        <f t="shared" si="39"/>
        <v>2</v>
      </c>
      <c r="Z156" s="149">
        <f t="shared" si="40"/>
        <v>2</v>
      </c>
      <c r="AA156" s="149">
        <f t="shared" si="41"/>
        <v>2</v>
      </c>
      <c r="AC156" s="159">
        <f t="shared" si="44"/>
        <v>2.0704386234283447</v>
      </c>
      <c r="AD156" s="149">
        <f t="shared" si="42"/>
        <v>5</v>
      </c>
    </row>
    <row r="157" spans="1:30" x14ac:dyDescent="0.2">
      <c r="A157" s="149" t="s">
        <v>758</v>
      </c>
      <c r="B157" s="149" t="s">
        <v>759</v>
      </c>
      <c r="C157" s="103">
        <v>-0.86002308130264282</v>
      </c>
      <c r="D157" s="103">
        <v>-0.95184957981109619</v>
      </c>
      <c r="E157" s="103">
        <v>-0.88669967651367188</v>
      </c>
      <c r="F157" s="103">
        <v>-0.73566502332687378</v>
      </c>
      <c r="G157" s="103">
        <v>-0.7181885838508606</v>
      </c>
      <c r="H157" s="103">
        <v>-0.64967799186706543</v>
      </c>
      <c r="I157" s="103">
        <v>-0.67690110206604004</v>
      </c>
      <c r="J157" s="103">
        <v>-0.79566401243209839</v>
      </c>
      <c r="K157" s="103">
        <v>-0.67718702554702759</v>
      </c>
      <c r="L157" s="103">
        <v>-0.47754183411598206</v>
      </c>
      <c r="M157" s="103">
        <v>-0.53538471460342407</v>
      </c>
      <c r="N157" s="103">
        <v>-0.49097034335136414</v>
      </c>
      <c r="O157" s="222">
        <f t="shared" si="43"/>
        <v>4.6087923645973208E-2</v>
      </c>
      <c r="P157" s="149">
        <f t="shared" si="30"/>
        <v>164</v>
      </c>
      <c r="Q157" s="149">
        <f t="shared" si="31"/>
        <v>171</v>
      </c>
      <c r="R157" s="149">
        <f t="shared" si="32"/>
        <v>164</v>
      </c>
      <c r="S157" s="149">
        <f t="shared" si="33"/>
        <v>151</v>
      </c>
      <c r="T157" s="149">
        <f t="shared" si="34"/>
        <v>150</v>
      </c>
      <c r="U157" s="149">
        <f t="shared" si="35"/>
        <v>146</v>
      </c>
      <c r="V157" s="149">
        <f t="shared" si="36"/>
        <v>147</v>
      </c>
      <c r="W157" s="149">
        <f t="shared" si="37"/>
        <v>165</v>
      </c>
      <c r="X157" s="149">
        <f t="shared" si="38"/>
        <v>150</v>
      </c>
      <c r="Y157" s="149">
        <f t="shared" si="39"/>
        <v>139</v>
      </c>
      <c r="Z157" s="149">
        <f t="shared" si="40"/>
        <v>143</v>
      </c>
      <c r="AA157" s="149">
        <f t="shared" si="41"/>
        <v>138</v>
      </c>
      <c r="AC157" s="159">
        <f t="shared" si="44"/>
        <v>-3.009110689163208E-2</v>
      </c>
      <c r="AD157" s="149">
        <f t="shared" si="42"/>
        <v>107</v>
      </c>
    </row>
    <row r="158" spans="1:30" x14ac:dyDescent="0.2">
      <c r="A158" s="149" t="s">
        <v>760</v>
      </c>
      <c r="B158" s="149" t="s">
        <v>761</v>
      </c>
      <c r="C158" s="103">
        <v>0.47891190648078918</v>
      </c>
      <c r="D158" s="103">
        <v>0.4645540714263916</v>
      </c>
      <c r="E158" s="103">
        <v>0.56217914819717407</v>
      </c>
      <c r="F158" s="103">
        <v>0.73235702514648438</v>
      </c>
      <c r="G158" s="103">
        <v>0.62324792146682739</v>
      </c>
      <c r="H158" s="103">
        <v>-1.0091934204101563</v>
      </c>
      <c r="I158" s="103">
        <v>-1.0862431526184082</v>
      </c>
      <c r="J158" s="103">
        <v>-0.77549993991851807</v>
      </c>
      <c r="K158" s="103">
        <v>-0.7277977466583252</v>
      </c>
      <c r="L158" s="103">
        <v>-0.69075465202331543</v>
      </c>
      <c r="M158" s="103">
        <v>-0.76392370462417603</v>
      </c>
      <c r="N158" s="103">
        <v>-0.74669337272644043</v>
      </c>
      <c r="O158" s="222">
        <f t="shared" si="43"/>
        <v>-0.1211247444152832</v>
      </c>
      <c r="P158" s="149">
        <f t="shared" si="30"/>
        <v>74</v>
      </c>
      <c r="Q158" s="149">
        <f t="shared" si="31"/>
        <v>74</v>
      </c>
      <c r="R158" s="149">
        <f t="shared" si="32"/>
        <v>68</v>
      </c>
      <c r="S158" s="149">
        <f t="shared" si="33"/>
        <v>58</v>
      </c>
      <c r="T158" s="149">
        <f t="shared" si="34"/>
        <v>63</v>
      </c>
      <c r="U158" s="149">
        <f t="shared" si="35"/>
        <v>179</v>
      </c>
      <c r="V158" s="149">
        <f t="shared" si="36"/>
        <v>184</v>
      </c>
      <c r="W158" s="149">
        <f t="shared" si="37"/>
        <v>160</v>
      </c>
      <c r="X158" s="149">
        <f t="shared" si="38"/>
        <v>159</v>
      </c>
      <c r="Y158" s="149">
        <f t="shared" si="39"/>
        <v>156</v>
      </c>
      <c r="Z158" s="149">
        <f t="shared" si="40"/>
        <v>161</v>
      </c>
      <c r="AA158" s="149">
        <f t="shared" si="41"/>
        <v>159</v>
      </c>
      <c r="AC158" s="159">
        <f t="shared" si="44"/>
        <v>-1.9579408168792725</v>
      </c>
      <c r="AD158" s="149">
        <f t="shared" si="42"/>
        <v>201</v>
      </c>
    </row>
    <row r="159" spans="1:30" x14ac:dyDescent="0.2">
      <c r="A159" s="149" t="s">
        <v>35</v>
      </c>
      <c r="B159" s="149" t="s">
        <v>762</v>
      </c>
      <c r="C159" s="103">
        <v>1.9303120374679565</v>
      </c>
      <c r="D159" s="103">
        <v>1.8692712783813477</v>
      </c>
      <c r="E159" s="103">
        <v>1.9044197797775269</v>
      </c>
      <c r="F159" s="103">
        <v>1.8904850482940674</v>
      </c>
      <c r="G159" s="103">
        <v>1.878848671913147</v>
      </c>
      <c r="H159" s="103">
        <v>2.0087194442749023</v>
      </c>
      <c r="I159" s="103">
        <v>2.0012485980987549</v>
      </c>
      <c r="J159" s="103">
        <v>1.9546403884887695</v>
      </c>
      <c r="K159" s="103">
        <v>1.9278889894485474</v>
      </c>
      <c r="L159" s="103">
        <v>1.8763983249664307</v>
      </c>
      <c r="M159" s="103">
        <v>1.8851006031036377</v>
      </c>
      <c r="N159" s="103">
        <v>1.8833667039871216</v>
      </c>
      <c r="O159" s="222">
        <f t="shared" si="43"/>
        <v>1.4095425605773926E-3</v>
      </c>
      <c r="P159" s="149">
        <f t="shared" si="30"/>
        <v>3</v>
      </c>
      <c r="Q159" s="149">
        <f t="shared" si="31"/>
        <v>5</v>
      </c>
      <c r="R159" s="149">
        <f t="shared" si="32"/>
        <v>4</v>
      </c>
      <c r="S159" s="149">
        <f t="shared" si="33"/>
        <v>4</v>
      </c>
      <c r="T159" s="149">
        <f t="shared" si="34"/>
        <v>5</v>
      </c>
      <c r="U159" s="149">
        <f t="shared" si="35"/>
        <v>4</v>
      </c>
      <c r="V159" s="149">
        <f t="shared" si="36"/>
        <v>5</v>
      </c>
      <c r="W159" s="149">
        <f t="shared" si="37"/>
        <v>4</v>
      </c>
      <c r="X159" s="149">
        <f t="shared" si="38"/>
        <v>4</v>
      </c>
      <c r="Y159" s="149">
        <f t="shared" si="39"/>
        <v>5</v>
      </c>
      <c r="Z159" s="149">
        <f t="shared" si="40"/>
        <v>5</v>
      </c>
      <c r="AA159" s="149">
        <f t="shared" si="41"/>
        <v>3</v>
      </c>
      <c r="AC159" s="159">
        <f t="shared" si="44"/>
        <v>1.8974621295928955</v>
      </c>
      <c r="AD159" s="149">
        <f t="shared" si="42"/>
        <v>8</v>
      </c>
    </row>
    <row r="160" spans="1:30" x14ac:dyDescent="0.2">
      <c r="A160" s="149" t="s">
        <v>763</v>
      </c>
      <c r="B160" s="149" t="s">
        <v>764</v>
      </c>
      <c r="C160" s="103">
        <v>0.55526852607727051</v>
      </c>
      <c r="D160" s="103">
        <v>0.54273819923400879</v>
      </c>
      <c r="E160" s="103">
        <v>0.4679616391658783</v>
      </c>
      <c r="F160" s="103">
        <v>0.52394264936447144</v>
      </c>
      <c r="G160" s="103">
        <v>0.49194034934043884</v>
      </c>
      <c r="H160" s="103">
        <v>0.48572561144828796</v>
      </c>
      <c r="I160" s="103">
        <v>0.37678766250610352</v>
      </c>
      <c r="J160" s="103">
        <v>0.40788310766220093</v>
      </c>
      <c r="K160" s="103">
        <v>0.43498307466506958</v>
      </c>
      <c r="L160" s="103">
        <v>0.46496021747589111</v>
      </c>
      <c r="M160" s="103">
        <v>0.55446690320968628</v>
      </c>
      <c r="N160" s="103">
        <v>0.62043088674545288</v>
      </c>
      <c r="O160" s="222">
        <f t="shared" si="43"/>
        <v>7.769268751144409E-3</v>
      </c>
      <c r="P160" s="149">
        <f t="shared" si="30"/>
        <v>70</v>
      </c>
      <c r="Q160" s="149">
        <f t="shared" si="31"/>
        <v>70</v>
      </c>
      <c r="R160" s="149">
        <f t="shared" si="32"/>
        <v>76</v>
      </c>
      <c r="S160" s="149">
        <f t="shared" si="33"/>
        <v>70</v>
      </c>
      <c r="T160" s="149">
        <f t="shared" si="34"/>
        <v>71</v>
      </c>
      <c r="U160" s="149">
        <f t="shared" si="35"/>
        <v>63</v>
      </c>
      <c r="V160" s="149">
        <f t="shared" si="36"/>
        <v>72</v>
      </c>
      <c r="W160" s="149">
        <f t="shared" si="37"/>
        <v>72</v>
      </c>
      <c r="X160" s="149">
        <f t="shared" si="38"/>
        <v>72</v>
      </c>
      <c r="Y160" s="149">
        <f t="shared" si="39"/>
        <v>67</v>
      </c>
      <c r="Z160" s="149">
        <f t="shared" si="40"/>
        <v>61</v>
      </c>
      <c r="AA160" s="149">
        <f t="shared" si="41"/>
        <v>60</v>
      </c>
      <c r="AC160" s="159">
        <f t="shared" si="44"/>
        <v>0.69812357425689697</v>
      </c>
      <c r="AD160" s="149">
        <f t="shared" si="42"/>
        <v>55</v>
      </c>
    </row>
    <row r="161" spans="1:30" x14ac:dyDescent="0.2">
      <c r="A161" s="149" t="s">
        <v>765</v>
      </c>
      <c r="B161" s="149" t="s">
        <v>766</v>
      </c>
      <c r="C161" s="103">
        <v>-0.8310665488243103</v>
      </c>
      <c r="D161" s="103">
        <v>-0.73870664834976196</v>
      </c>
      <c r="E161" s="103">
        <v>-0.90182667970657349</v>
      </c>
      <c r="F161" s="103">
        <v>-0.88417601585388184</v>
      </c>
      <c r="G161" s="103">
        <v>-0.85686498880386353</v>
      </c>
      <c r="H161" s="103">
        <v>-0.76044070720672607</v>
      </c>
      <c r="I161" s="103">
        <v>-0.76673197746276855</v>
      </c>
      <c r="J161" s="103">
        <v>-0.80457431077957153</v>
      </c>
      <c r="K161" s="103">
        <v>-0.72417980432510376</v>
      </c>
      <c r="L161" s="103">
        <v>-0.67354124784469604</v>
      </c>
      <c r="M161" s="103">
        <v>-0.66743147373199463</v>
      </c>
      <c r="N161" s="103">
        <v>-0.69175970554351807</v>
      </c>
      <c r="O161" s="222">
        <f t="shared" si="43"/>
        <v>4.6946942806243893E-3</v>
      </c>
      <c r="P161" s="149">
        <f t="shared" si="30"/>
        <v>163</v>
      </c>
      <c r="Q161" s="149">
        <f t="shared" si="31"/>
        <v>152</v>
      </c>
      <c r="R161" s="149">
        <f t="shared" si="32"/>
        <v>167</v>
      </c>
      <c r="S161" s="149">
        <f t="shared" si="33"/>
        <v>165</v>
      </c>
      <c r="T161" s="149">
        <f t="shared" si="34"/>
        <v>163</v>
      </c>
      <c r="U161" s="149">
        <f t="shared" si="35"/>
        <v>157</v>
      </c>
      <c r="V161" s="149">
        <f t="shared" si="36"/>
        <v>158</v>
      </c>
      <c r="W161" s="149">
        <f t="shared" si="37"/>
        <v>167</v>
      </c>
      <c r="X161" s="149">
        <f t="shared" si="38"/>
        <v>158</v>
      </c>
      <c r="Y161" s="149">
        <f t="shared" si="39"/>
        <v>153</v>
      </c>
      <c r="Z161" s="149">
        <f t="shared" si="40"/>
        <v>154</v>
      </c>
      <c r="AA161" s="149">
        <f t="shared" si="41"/>
        <v>156</v>
      </c>
      <c r="AC161" s="159">
        <f t="shared" si="44"/>
        <v>-0.64481276273727417</v>
      </c>
      <c r="AD161" s="149">
        <f t="shared" si="42"/>
        <v>151</v>
      </c>
    </row>
    <row r="162" spans="1:30" x14ac:dyDescent="0.2">
      <c r="A162" s="149" t="s">
        <v>139</v>
      </c>
      <c r="B162" s="149" t="s">
        <v>767</v>
      </c>
      <c r="C162" s="103">
        <v>-8.8220939040184021E-2</v>
      </c>
      <c r="D162" s="103">
        <v>-7.3794081807136536E-2</v>
      </c>
      <c r="E162" s="103">
        <v>1.8769772723317146E-2</v>
      </c>
      <c r="F162" s="103">
        <v>-0.19166776537895203</v>
      </c>
      <c r="G162" s="103">
        <v>-0.21609900891780853</v>
      </c>
      <c r="H162" s="103">
        <v>-5.9615667909383774E-2</v>
      </c>
      <c r="I162" s="103">
        <v>-0.10643813014030457</v>
      </c>
      <c r="J162" s="103">
        <v>4.9479331821203232E-2</v>
      </c>
      <c r="K162" s="103">
        <v>3.175845742225647E-2</v>
      </c>
      <c r="L162" s="103">
        <v>-9.1992698609828949E-2</v>
      </c>
      <c r="M162" s="103">
        <v>-0.11874360591173172</v>
      </c>
      <c r="N162" s="103">
        <v>-0.20777349174022675</v>
      </c>
      <c r="O162" s="222">
        <f t="shared" si="43"/>
        <v>-1.3397940993309021E-2</v>
      </c>
      <c r="P162" s="149">
        <f t="shared" si="30"/>
        <v>98</v>
      </c>
      <c r="Q162" s="149">
        <f t="shared" si="31"/>
        <v>99</v>
      </c>
      <c r="R162" s="149">
        <f t="shared" si="32"/>
        <v>92</v>
      </c>
      <c r="S162" s="149">
        <f t="shared" si="33"/>
        <v>105</v>
      </c>
      <c r="T162" s="149">
        <f t="shared" si="34"/>
        <v>109</v>
      </c>
      <c r="U162" s="149">
        <f t="shared" si="35"/>
        <v>93</v>
      </c>
      <c r="V162" s="149">
        <f t="shared" si="36"/>
        <v>96</v>
      </c>
      <c r="W162" s="149">
        <f t="shared" si="37"/>
        <v>92</v>
      </c>
      <c r="X162" s="149">
        <f t="shared" si="38"/>
        <v>96</v>
      </c>
      <c r="Y162" s="149">
        <f t="shared" si="39"/>
        <v>101</v>
      </c>
      <c r="Z162" s="149">
        <f t="shared" si="40"/>
        <v>104</v>
      </c>
      <c r="AA162" s="149">
        <f t="shared" si="41"/>
        <v>112</v>
      </c>
      <c r="AC162" s="159">
        <f t="shared" si="44"/>
        <v>-0.34175290167331696</v>
      </c>
      <c r="AD162" s="149">
        <f t="shared" si="42"/>
        <v>127</v>
      </c>
    </row>
    <row r="163" spans="1:30" x14ac:dyDescent="0.2">
      <c r="A163" s="149" t="s">
        <v>768</v>
      </c>
      <c r="B163" s="149" t="s">
        <v>769</v>
      </c>
      <c r="C163" s="103">
        <v>0.81143307685852051</v>
      </c>
      <c r="D163" s="103">
        <v>0.75412386655807495</v>
      </c>
      <c r="E163" s="103">
        <v>0.89494788646697998</v>
      </c>
      <c r="F163" s="103">
        <v>0.9037625789642334</v>
      </c>
      <c r="G163" s="103">
        <v>0.90337812900543213</v>
      </c>
      <c r="H163" s="103">
        <v>0.27550733089447021</v>
      </c>
      <c r="I163" s="103">
        <v>0.24457404017448425</v>
      </c>
      <c r="J163" s="103">
        <v>0.32407554984092712</v>
      </c>
      <c r="K163" s="103">
        <v>0.2858942449092865</v>
      </c>
      <c r="L163" s="103">
        <v>0.30665814876556396</v>
      </c>
      <c r="M163" s="103">
        <v>0.31446680426597595</v>
      </c>
      <c r="N163" s="103">
        <v>-0.19023150205612183</v>
      </c>
      <c r="O163" s="222">
        <f t="shared" si="43"/>
        <v>-9.4435536861419672E-2</v>
      </c>
      <c r="P163" s="149">
        <f t="shared" si="30"/>
        <v>54</v>
      </c>
      <c r="Q163" s="149">
        <f t="shared" si="31"/>
        <v>58</v>
      </c>
      <c r="R163" s="149">
        <f t="shared" si="32"/>
        <v>47</v>
      </c>
      <c r="S163" s="149">
        <f t="shared" si="33"/>
        <v>48</v>
      </c>
      <c r="T163" s="149">
        <f t="shared" si="34"/>
        <v>46</v>
      </c>
      <c r="U163" s="149">
        <f t="shared" si="35"/>
        <v>73</v>
      </c>
      <c r="V163" s="149">
        <f t="shared" si="36"/>
        <v>77</v>
      </c>
      <c r="W163" s="149">
        <f t="shared" si="37"/>
        <v>81</v>
      </c>
      <c r="X163" s="149">
        <f t="shared" si="38"/>
        <v>81</v>
      </c>
      <c r="Y163" s="149">
        <f t="shared" si="39"/>
        <v>79</v>
      </c>
      <c r="Z163" s="149">
        <f t="shared" si="40"/>
        <v>78</v>
      </c>
      <c r="AA163" s="149">
        <f t="shared" si="41"/>
        <v>111</v>
      </c>
      <c r="AC163" s="159">
        <f t="shared" si="44"/>
        <v>-1.1345868706703186</v>
      </c>
      <c r="AD163" s="149">
        <f t="shared" si="42"/>
        <v>181</v>
      </c>
    </row>
    <row r="164" spans="1:30" x14ac:dyDescent="0.2">
      <c r="A164" s="149" t="s">
        <v>140</v>
      </c>
      <c r="B164" s="149" t="s">
        <v>770</v>
      </c>
      <c r="C164" s="103">
        <v>-0.61378395557403564</v>
      </c>
      <c r="D164" s="103">
        <v>-0.56290888786315918</v>
      </c>
      <c r="E164" s="103">
        <v>-0.5764814019203186</v>
      </c>
      <c r="F164" s="103">
        <v>-0.57435297966003418</v>
      </c>
      <c r="G164" s="103">
        <v>-0.56602329015731812</v>
      </c>
      <c r="H164" s="103">
        <v>-0.52116608619689941</v>
      </c>
      <c r="I164" s="103">
        <v>-0.48553353548049927</v>
      </c>
      <c r="J164" s="103">
        <v>-0.48217582702636719</v>
      </c>
      <c r="K164" s="103">
        <v>-0.50333905220031738</v>
      </c>
      <c r="L164" s="103">
        <v>-0.52906334400177002</v>
      </c>
      <c r="M164" s="103">
        <v>-0.4871094822883606</v>
      </c>
      <c r="N164" s="103">
        <v>-0.34297490119934082</v>
      </c>
      <c r="O164" s="222">
        <f t="shared" si="43"/>
        <v>2.1993398666381836E-2</v>
      </c>
      <c r="P164" s="149">
        <f t="shared" si="30"/>
        <v>142</v>
      </c>
      <c r="Q164" s="149">
        <f t="shared" si="31"/>
        <v>139</v>
      </c>
      <c r="R164" s="149">
        <f t="shared" si="32"/>
        <v>143</v>
      </c>
      <c r="S164" s="149">
        <f t="shared" si="33"/>
        <v>137</v>
      </c>
      <c r="T164" s="149">
        <f t="shared" si="34"/>
        <v>137</v>
      </c>
      <c r="U164" s="149">
        <f t="shared" si="35"/>
        <v>138</v>
      </c>
      <c r="V164" s="149">
        <f t="shared" si="36"/>
        <v>131</v>
      </c>
      <c r="W164" s="149">
        <f t="shared" si="37"/>
        <v>138</v>
      </c>
      <c r="X164" s="149">
        <f t="shared" si="38"/>
        <v>140</v>
      </c>
      <c r="Y164" s="149">
        <f t="shared" si="39"/>
        <v>142</v>
      </c>
      <c r="Z164" s="149">
        <f t="shared" si="40"/>
        <v>140</v>
      </c>
      <c r="AA164" s="149">
        <f t="shared" si="41"/>
        <v>123</v>
      </c>
      <c r="AC164" s="159">
        <f t="shared" si="44"/>
        <v>-0.12304091453552246</v>
      </c>
      <c r="AD164" s="149">
        <f t="shared" si="42"/>
        <v>114</v>
      </c>
    </row>
    <row r="165" spans="1:30" x14ac:dyDescent="0.2">
      <c r="A165" s="149" t="s">
        <v>141</v>
      </c>
      <c r="B165" s="149" t="s">
        <v>771</v>
      </c>
      <c r="C165" s="103">
        <v>-0.57050192356109619</v>
      </c>
      <c r="D165" s="103">
        <v>-0.55256891250610352</v>
      </c>
      <c r="E165" s="103">
        <v>-0.51102745532989502</v>
      </c>
      <c r="F165" s="103">
        <v>-0.52313327789306641</v>
      </c>
      <c r="G165" s="103">
        <v>-0.40344896912574768</v>
      </c>
      <c r="H165" s="103">
        <v>-0.31740573048591614</v>
      </c>
      <c r="I165" s="103">
        <v>-0.34297865629196167</v>
      </c>
      <c r="J165" s="103">
        <v>-0.35506942868232727</v>
      </c>
      <c r="K165" s="103">
        <v>-0.41770103573799133</v>
      </c>
      <c r="L165" s="103">
        <v>-0.47499343752861023</v>
      </c>
      <c r="M165" s="103">
        <v>-0.4769834578037262</v>
      </c>
      <c r="N165" s="103">
        <v>-0.55182135105133057</v>
      </c>
      <c r="O165" s="222">
        <f t="shared" si="43"/>
        <v>7.4756145477294925E-5</v>
      </c>
      <c r="P165" s="149">
        <f t="shared" si="30"/>
        <v>137</v>
      </c>
      <c r="Q165" s="149">
        <f t="shared" si="31"/>
        <v>137</v>
      </c>
      <c r="R165" s="149">
        <f t="shared" si="32"/>
        <v>132</v>
      </c>
      <c r="S165" s="149">
        <f t="shared" si="33"/>
        <v>128</v>
      </c>
      <c r="T165" s="149">
        <f t="shared" si="34"/>
        <v>121</v>
      </c>
      <c r="U165" s="149">
        <f t="shared" si="35"/>
        <v>118</v>
      </c>
      <c r="V165" s="149">
        <f t="shared" si="36"/>
        <v>119</v>
      </c>
      <c r="W165" s="149">
        <f t="shared" si="37"/>
        <v>127</v>
      </c>
      <c r="X165" s="149">
        <f t="shared" si="38"/>
        <v>133</v>
      </c>
      <c r="Y165" s="149">
        <f t="shared" si="39"/>
        <v>138</v>
      </c>
      <c r="Z165" s="149">
        <f t="shared" si="40"/>
        <v>138</v>
      </c>
      <c r="AA165" s="149">
        <f t="shared" si="41"/>
        <v>143</v>
      </c>
      <c r="AC165" s="159">
        <f t="shared" si="44"/>
        <v>-0.55107378959655762</v>
      </c>
      <c r="AD165" s="149">
        <f t="shared" si="42"/>
        <v>144</v>
      </c>
    </row>
    <row r="166" spans="1:30" x14ac:dyDescent="0.2">
      <c r="A166" s="149" t="s">
        <v>772</v>
      </c>
      <c r="B166" s="149" t="s">
        <v>773</v>
      </c>
      <c r="C166" s="103">
        <v>-0.89162379503250122</v>
      </c>
      <c r="D166" s="103">
        <v>-0.9091605544090271</v>
      </c>
      <c r="E166" s="103">
        <v>-0.80557161569595337</v>
      </c>
      <c r="F166" s="103">
        <v>-0.83622431755065918</v>
      </c>
      <c r="G166" s="103">
        <v>-0.94758313894271851</v>
      </c>
      <c r="H166" s="103">
        <v>-0.80185884237289429</v>
      </c>
      <c r="I166" s="103">
        <v>-0.86935257911682129</v>
      </c>
      <c r="J166" s="103">
        <v>-0.77662122249603271</v>
      </c>
      <c r="K166" s="103">
        <v>-0.82390803098678589</v>
      </c>
      <c r="L166" s="103">
        <v>-0.76893550157546997</v>
      </c>
      <c r="M166" s="103">
        <v>-0.80125385522842407</v>
      </c>
      <c r="N166" s="103">
        <v>-0.71977144479751587</v>
      </c>
      <c r="O166" s="222">
        <f t="shared" si="43"/>
        <v>1.8938910961151124E-2</v>
      </c>
      <c r="P166" s="149">
        <f t="shared" si="30"/>
        <v>168</v>
      </c>
      <c r="Q166" s="149">
        <f t="shared" si="31"/>
        <v>167</v>
      </c>
      <c r="R166" s="149">
        <f t="shared" si="32"/>
        <v>156</v>
      </c>
      <c r="S166" s="149">
        <f t="shared" si="33"/>
        <v>161</v>
      </c>
      <c r="T166" s="149">
        <f t="shared" si="34"/>
        <v>171</v>
      </c>
      <c r="U166" s="149">
        <f t="shared" si="35"/>
        <v>163</v>
      </c>
      <c r="V166" s="149">
        <f t="shared" si="36"/>
        <v>171</v>
      </c>
      <c r="W166" s="149">
        <f t="shared" si="37"/>
        <v>161</v>
      </c>
      <c r="X166" s="149">
        <f t="shared" si="38"/>
        <v>167</v>
      </c>
      <c r="Y166" s="149">
        <f t="shared" si="39"/>
        <v>162</v>
      </c>
      <c r="Z166" s="149">
        <f t="shared" si="40"/>
        <v>165</v>
      </c>
      <c r="AA166" s="149">
        <f t="shared" si="41"/>
        <v>157</v>
      </c>
      <c r="AC166" s="159">
        <f t="shared" si="44"/>
        <v>-0.53038233518600464</v>
      </c>
      <c r="AD166" s="149">
        <f t="shared" si="42"/>
        <v>140</v>
      </c>
    </row>
    <row r="167" spans="1:30" x14ac:dyDescent="0.2">
      <c r="A167" s="149" t="s">
        <v>37</v>
      </c>
      <c r="B167" s="149" t="s">
        <v>774</v>
      </c>
      <c r="C167" s="103">
        <v>0.62840574979782104</v>
      </c>
      <c r="D167" s="103">
        <v>0.68529915809631348</v>
      </c>
      <c r="E167" s="103">
        <v>0.76621341705322266</v>
      </c>
      <c r="F167" s="103">
        <v>0.77987134456634521</v>
      </c>
      <c r="G167" s="103">
        <v>0.79963153600692749</v>
      </c>
      <c r="H167" s="103">
        <v>0.82015371322631836</v>
      </c>
      <c r="I167" s="103">
        <v>0.78302532434463501</v>
      </c>
      <c r="J167" s="103">
        <v>0.60992759466171265</v>
      </c>
      <c r="K167" s="103">
        <v>0.44142168760299683</v>
      </c>
      <c r="L167" s="103">
        <v>0.42049092054367065</v>
      </c>
      <c r="M167" s="103">
        <v>0.4312603771686554</v>
      </c>
      <c r="N167" s="103">
        <v>0.53988617658615112</v>
      </c>
      <c r="O167" s="222">
        <f t="shared" si="43"/>
        <v>-1.4541298151016235E-2</v>
      </c>
      <c r="P167" s="149">
        <f t="shared" si="30"/>
        <v>67</v>
      </c>
      <c r="Q167" s="149">
        <f t="shared" si="31"/>
        <v>64</v>
      </c>
      <c r="R167" s="149">
        <f t="shared" si="32"/>
        <v>55</v>
      </c>
      <c r="S167" s="149">
        <f t="shared" si="33"/>
        <v>57</v>
      </c>
      <c r="T167" s="149">
        <f t="shared" si="34"/>
        <v>54</v>
      </c>
      <c r="U167" s="149">
        <f t="shared" si="35"/>
        <v>48</v>
      </c>
      <c r="V167" s="149">
        <f t="shared" si="36"/>
        <v>50</v>
      </c>
      <c r="W167" s="149">
        <f t="shared" si="37"/>
        <v>57</v>
      </c>
      <c r="X167" s="149">
        <f t="shared" si="38"/>
        <v>71</v>
      </c>
      <c r="Y167" s="149">
        <f t="shared" si="39"/>
        <v>70</v>
      </c>
      <c r="Z167" s="149">
        <f t="shared" si="40"/>
        <v>72</v>
      </c>
      <c r="AA167" s="149">
        <f t="shared" si="41"/>
        <v>65</v>
      </c>
      <c r="AC167" s="159">
        <f t="shared" si="44"/>
        <v>0.39447319507598877</v>
      </c>
      <c r="AD167" s="149">
        <f t="shared" si="42"/>
        <v>73</v>
      </c>
    </row>
    <row r="168" spans="1:30" x14ac:dyDescent="0.2">
      <c r="A168" s="149" t="s">
        <v>775</v>
      </c>
      <c r="B168" s="149" t="s">
        <v>776</v>
      </c>
      <c r="C168" s="103">
        <v>0.76717543601989746</v>
      </c>
      <c r="D168" s="103">
        <v>0.76706618070602417</v>
      </c>
      <c r="E168" s="103">
        <v>0.73332417011260986</v>
      </c>
      <c r="F168" s="103">
        <v>0.79865020513534546</v>
      </c>
      <c r="G168" s="103">
        <v>0.67328661680221558</v>
      </c>
      <c r="H168" s="103">
        <v>0.76734524965286255</v>
      </c>
      <c r="I168" s="103">
        <v>0.74746257066726685</v>
      </c>
      <c r="J168" s="103">
        <v>0.6593824028968811</v>
      </c>
      <c r="K168" s="103">
        <v>0.62526768445968628</v>
      </c>
      <c r="L168" s="103">
        <v>0.58694380521774292</v>
      </c>
      <c r="M168" s="103">
        <v>0.58741021156311035</v>
      </c>
      <c r="N168" s="103">
        <v>0.63254821300506592</v>
      </c>
      <c r="O168" s="222">
        <f t="shared" si="43"/>
        <v>-1.3451796770095826E-2</v>
      </c>
      <c r="P168" s="149">
        <f t="shared" si="30"/>
        <v>58</v>
      </c>
      <c r="Q168" s="149">
        <f t="shared" si="31"/>
        <v>57</v>
      </c>
      <c r="R168" s="149">
        <f t="shared" si="32"/>
        <v>59</v>
      </c>
      <c r="S168" s="149">
        <f t="shared" si="33"/>
        <v>54</v>
      </c>
      <c r="T168" s="149">
        <f t="shared" si="34"/>
        <v>59</v>
      </c>
      <c r="U168" s="149">
        <f t="shared" si="35"/>
        <v>49</v>
      </c>
      <c r="V168" s="149">
        <f t="shared" si="36"/>
        <v>52</v>
      </c>
      <c r="W168" s="149">
        <f t="shared" si="37"/>
        <v>53</v>
      </c>
      <c r="X168" s="149">
        <f t="shared" si="38"/>
        <v>55</v>
      </c>
      <c r="Y168" s="149">
        <f t="shared" si="39"/>
        <v>58</v>
      </c>
      <c r="Z168" s="149">
        <f t="shared" si="40"/>
        <v>59</v>
      </c>
      <c r="AA168" s="149">
        <f t="shared" si="41"/>
        <v>58</v>
      </c>
      <c r="AC168" s="159">
        <f t="shared" si="44"/>
        <v>0.49803024530410767</v>
      </c>
      <c r="AD168" s="149">
        <f t="shared" si="42"/>
        <v>66</v>
      </c>
    </row>
    <row r="169" spans="1:30" x14ac:dyDescent="0.2">
      <c r="A169" s="149" t="s">
        <v>777</v>
      </c>
      <c r="B169" s="149" t="s">
        <v>778</v>
      </c>
      <c r="C169" s="103">
        <v>-1.3406537771224976</v>
      </c>
      <c r="D169" s="103">
        <v>-1.3790034055709839</v>
      </c>
      <c r="E169" s="103">
        <v>-1.3844239711761475</v>
      </c>
      <c r="F169" s="103">
        <v>-1.3519171476364136</v>
      </c>
      <c r="G169" s="103">
        <v>-1.3819842338562012</v>
      </c>
      <c r="H169" s="103">
        <v>-1.6247578859329224</v>
      </c>
      <c r="I169" s="103">
        <v>-1.6451612710952759</v>
      </c>
      <c r="J169" s="103">
        <v>-1.6698888540267944</v>
      </c>
      <c r="K169" s="103">
        <v>-1.7161822319030762</v>
      </c>
      <c r="L169" s="103">
        <v>-1.6344705820083618</v>
      </c>
      <c r="M169" s="103">
        <v>-1.6518932580947876</v>
      </c>
      <c r="N169" s="103">
        <v>-1.6029999256134033</v>
      </c>
      <c r="O169" s="222">
        <f t="shared" si="43"/>
        <v>-2.2399652004241943E-2</v>
      </c>
      <c r="P169" s="149">
        <f t="shared" si="30"/>
        <v>199</v>
      </c>
      <c r="Q169" s="149">
        <f t="shared" si="31"/>
        <v>198</v>
      </c>
      <c r="R169" s="149">
        <f t="shared" si="32"/>
        <v>197</v>
      </c>
      <c r="S169" s="149">
        <f t="shared" si="33"/>
        <v>195</v>
      </c>
      <c r="T169" s="149">
        <f t="shared" si="34"/>
        <v>196</v>
      </c>
      <c r="U169" s="149">
        <f t="shared" si="35"/>
        <v>205</v>
      </c>
      <c r="V169" s="149">
        <f t="shared" si="36"/>
        <v>205</v>
      </c>
      <c r="W169" s="149">
        <f t="shared" si="37"/>
        <v>203</v>
      </c>
      <c r="X169" s="149">
        <f t="shared" si="38"/>
        <v>202</v>
      </c>
      <c r="Y169" s="149">
        <f t="shared" si="39"/>
        <v>199</v>
      </c>
      <c r="Z169" s="149">
        <f t="shared" si="40"/>
        <v>199</v>
      </c>
      <c r="AA169" s="149">
        <f t="shared" si="41"/>
        <v>199</v>
      </c>
      <c r="AC169" s="159">
        <f t="shared" si="44"/>
        <v>-1.8269964456558228</v>
      </c>
      <c r="AD169" s="149">
        <f t="shared" si="42"/>
        <v>199</v>
      </c>
    </row>
    <row r="170" spans="1:30" x14ac:dyDescent="0.2">
      <c r="A170" s="149" t="s">
        <v>38</v>
      </c>
      <c r="B170" s="149" t="s">
        <v>779</v>
      </c>
      <c r="C170" s="103">
        <v>1.064921498298645</v>
      </c>
      <c r="D170" s="103">
        <v>1.0322407484054565</v>
      </c>
      <c r="E170" s="103">
        <v>1.0038771629333496</v>
      </c>
      <c r="F170" s="103">
        <v>1.0420360565185547</v>
      </c>
      <c r="G170" s="103">
        <v>1.0450577735900879</v>
      </c>
      <c r="H170" s="103">
        <v>1.1216745376586914</v>
      </c>
      <c r="I170" s="103">
        <v>1.1316523551940918</v>
      </c>
      <c r="J170" s="103">
        <v>1.0748714208602905</v>
      </c>
      <c r="K170" s="103">
        <v>1.1386450529098511</v>
      </c>
      <c r="L170" s="103">
        <v>1.142829418182373</v>
      </c>
      <c r="M170" s="103">
        <v>1.1385177373886108</v>
      </c>
      <c r="N170" s="103">
        <v>1.1834319829940796</v>
      </c>
      <c r="O170" s="222">
        <f t="shared" si="43"/>
        <v>1.5119123458862304E-2</v>
      </c>
      <c r="P170" s="149">
        <f t="shared" si="30"/>
        <v>36</v>
      </c>
      <c r="Q170" s="149">
        <f t="shared" si="31"/>
        <v>37</v>
      </c>
      <c r="R170" s="149">
        <f t="shared" si="32"/>
        <v>43</v>
      </c>
      <c r="S170" s="149">
        <f t="shared" si="33"/>
        <v>38</v>
      </c>
      <c r="T170" s="149">
        <f t="shared" si="34"/>
        <v>37</v>
      </c>
      <c r="U170" s="149">
        <f t="shared" si="35"/>
        <v>34</v>
      </c>
      <c r="V170" s="149">
        <f t="shared" si="36"/>
        <v>36</v>
      </c>
      <c r="W170" s="149">
        <f t="shared" si="37"/>
        <v>36</v>
      </c>
      <c r="X170" s="149">
        <f t="shared" si="38"/>
        <v>35</v>
      </c>
      <c r="Y170" s="149">
        <f t="shared" si="39"/>
        <v>32</v>
      </c>
      <c r="Z170" s="149">
        <f t="shared" si="40"/>
        <v>33</v>
      </c>
      <c r="AA170" s="149">
        <f t="shared" si="41"/>
        <v>32</v>
      </c>
      <c r="AC170" s="159">
        <f t="shared" si="44"/>
        <v>1.3346232175827026</v>
      </c>
      <c r="AD170" s="149">
        <f t="shared" si="42"/>
        <v>26</v>
      </c>
    </row>
    <row r="171" spans="1:30" x14ac:dyDescent="0.2">
      <c r="A171" s="149" t="s">
        <v>780</v>
      </c>
      <c r="B171" s="149" t="s">
        <v>781</v>
      </c>
      <c r="C171" s="103">
        <v>-0.88375502824783325</v>
      </c>
      <c r="D171" s="103">
        <v>-0.86340600252151489</v>
      </c>
      <c r="E171" s="103">
        <v>-0.83669382333755493</v>
      </c>
      <c r="F171" s="103">
        <v>-0.84616571664810181</v>
      </c>
      <c r="G171" s="103">
        <v>-0.80819344520568848</v>
      </c>
      <c r="H171" s="103">
        <v>-0.6732603907585144</v>
      </c>
      <c r="I171" s="103">
        <v>-0.69164258241653442</v>
      </c>
      <c r="J171" s="103">
        <v>-0.72993427515029907</v>
      </c>
      <c r="K171" s="103">
        <v>-0.7051967978477478</v>
      </c>
      <c r="L171" s="103">
        <v>-0.52352631092071533</v>
      </c>
      <c r="M171" s="103">
        <v>-0.55647492408752441</v>
      </c>
      <c r="N171" s="103">
        <v>-0.41509988903999329</v>
      </c>
      <c r="O171" s="222">
        <f t="shared" si="43"/>
        <v>4.4830611348152159E-2</v>
      </c>
      <c r="P171" s="149">
        <f t="shared" si="30"/>
        <v>167</v>
      </c>
      <c r="Q171" s="149">
        <f t="shared" si="31"/>
        <v>162</v>
      </c>
      <c r="R171" s="149">
        <f t="shared" si="32"/>
        <v>161</v>
      </c>
      <c r="S171" s="149">
        <f t="shared" si="33"/>
        <v>162</v>
      </c>
      <c r="T171" s="149">
        <f t="shared" si="34"/>
        <v>160</v>
      </c>
      <c r="U171" s="149">
        <f t="shared" si="35"/>
        <v>150</v>
      </c>
      <c r="V171" s="149">
        <f t="shared" si="36"/>
        <v>149</v>
      </c>
      <c r="W171" s="149">
        <f t="shared" si="37"/>
        <v>156</v>
      </c>
      <c r="X171" s="149">
        <f t="shared" si="38"/>
        <v>155</v>
      </c>
      <c r="Y171" s="149">
        <f t="shared" si="39"/>
        <v>141</v>
      </c>
      <c r="Z171" s="149">
        <f t="shared" si="40"/>
        <v>144</v>
      </c>
      <c r="AA171" s="149">
        <f t="shared" si="41"/>
        <v>132</v>
      </c>
      <c r="AC171" s="159">
        <f t="shared" si="44"/>
        <v>3.320622444152832E-2</v>
      </c>
      <c r="AD171" s="149">
        <f t="shared" si="42"/>
        <v>98</v>
      </c>
    </row>
    <row r="172" spans="1:30" x14ac:dyDescent="0.2">
      <c r="A172" s="149" t="s">
        <v>142</v>
      </c>
      <c r="B172" s="149" t="s">
        <v>782</v>
      </c>
      <c r="C172" s="103">
        <v>0.90848928689956665</v>
      </c>
      <c r="D172" s="103">
        <v>0.85198569297790527</v>
      </c>
      <c r="E172" s="103">
        <v>0.75759130716323853</v>
      </c>
      <c r="F172" s="103">
        <v>0.95815491676330566</v>
      </c>
      <c r="G172" s="103">
        <v>0.95843642950057983</v>
      </c>
      <c r="H172" s="103">
        <v>0.86393189430236816</v>
      </c>
      <c r="I172" s="103">
        <v>0.77040648460388184</v>
      </c>
      <c r="J172" s="103">
        <v>0.79429537057876587</v>
      </c>
      <c r="K172" s="103">
        <v>0.72641652822494507</v>
      </c>
      <c r="L172" s="103">
        <v>0.73477250337600708</v>
      </c>
      <c r="M172" s="103">
        <v>0.73442190885543823</v>
      </c>
      <c r="N172" s="103">
        <v>1.0009286403656006</v>
      </c>
      <c r="O172" s="222">
        <f t="shared" si="43"/>
        <v>1.4894294738769531E-2</v>
      </c>
      <c r="P172" s="149">
        <f t="shared" si="30"/>
        <v>44</v>
      </c>
      <c r="Q172" s="149">
        <f t="shared" si="31"/>
        <v>51</v>
      </c>
      <c r="R172" s="149">
        <f t="shared" si="32"/>
        <v>57</v>
      </c>
      <c r="S172" s="149">
        <f t="shared" si="33"/>
        <v>44</v>
      </c>
      <c r="T172" s="149">
        <f t="shared" si="34"/>
        <v>43</v>
      </c>
      <c r="U172" s="149">
        <f t="shared" si="35"/>
        <v>47</v>
      </c>
      <c r="V172" s="149">
        <f t="shared" si="36"/>
        <v>51</v>
      </c>
      <c r="W172" s="149">
        <f t="shared" si="37"/>
        <v>49</v>
      </c>
      <c r="X172" s="149">
        <f t="shared" si="38"/>
        <v>51</v>
      </c>
      <c r="Y172" s="149">
        <f t="shared" si="39"/>
        <v>52</v>
      </c>
      <c r="Z172" s="149">
        <f t="shared" si="40"/>
        <v>52</v>
      </c>
      <c r="AA172" s="149">
        <f t="shared" si="41"/>
        <v>37</v>
      </c>
      <c r="AC172" s="159">
        <f t="shared" si="44"/>
        <v>1.1498715877532959</v>
      </c>
      <c r="AD172" s="149">
        <f t="shared" si="42"/>
        <v>36</v>
      </c>
    </row>
    <row r="173" spans="1:30" x14ac:dyDescent="0.2">
      <c r="A173" s="149" t="s">
        <v>783</v>
      </c>
      <c r="B173" s="149" t="s">
        <v>784</v>
      </c>
      <c r="C173" s="103">
        <v>0.86317193508148193</v>
      </c>
      <c r="D173" s="103">
        <v>0.85337072610855103</v>
      </c>
      <c r="E173" s="103">
        <v>0.83680552244186401</v>
      </c>
      <c r="F173" s="103">
        <v>0.84039735794067383</v>
      </c>
      <c r="G173" s="103">
        <v>0.84818428754806519</v>
      </c>
      <c r="H173" s="103">
        <v>1.1781423091888428</v>
      </c>
      <c r="I173" s="103">
        <v>1.114371657371521</v>
      </c>
      <c r="J173" s="103">
        <v>1.1029807329177856</v>
      </c>
      <c r="K173" s="103">
        <v>1.1176990270614624</v>
      </c>
      <c r="L173" s="103">
        <v>1.1202895641326904</v>
      </c>
      <c r="M173" s="103">
        <v>0.84554594755172729</v>
      </c>
      <c r="N173" s="103">
        <v>0.68861925601959229</v>
      </c>
      <c r="O173" s="222">
        <f t="shared" si="43"/>
        <v>-1.6475147008895873E-2</v>
      </c>
      <c r="P173" s="149">
        <f t="shared" si="30"/>
        <v>47</v>
      </c>
      <c r="Q173" s="149">
        <f t="shared" si="31"/>
        <v>48</v>
      </c>
      <c r="R173" s="149">
        <f t="shared" si="32"/>
        <v>50</v>
      </c>
      <c r="S173" s="149">
        <f t="shared" si="33"/>
        <v>51</v>
      </c>
      <c r="T173" s="149">
        <f t="shared" si="34"/>
        <v>49</v>
      </c>
      <c r="U173" s="149">
        <f t="shared" si="35"/>
        <v>32</v>
      </c>
      <c r="V173" s="149">
        <f t="shared" si="36"/>
        <v>37</v>
      </c>
      <c r="W173" s="149">
        <f t="shared" si="37"/>
        <v>33</v>
      </c>
      <c r="X173" s="149">
        <f t="shared" si="38"/>
        <v>37</v>
      </c>
      <c r="Y173" s="149">
        <f t="shared" si="39"/>
        <v>33</v>
      </c>
      <c r="Z173" s="149">
        <f t="shared" si="40"/>
        <v>45</v>
      </c>
      <c r="AA173" s="149">
        <f t="shared" si="41"/>
        <v>52</v>
      </c>
      <c r="AC173" s="159">
        <f t="shared" si="44"/>
        <v>0.52386778593063354</v>
      </c>
      <c r="AD173" s="149">
        <f t="shared" si="42"/>
        <v>63</v>
      </c>
    </row>
    <row r="174" spans="1:30" x14ac:dyDescent="0.2">
      <c r="A174" s="149" t="s">
        <v>88</v>
      </c>
      <c r="B174" s="149" t="s">
        <v>785</v>
      </c>
      <c r="C174" s="103">
        <v>4.5407757163047791E-2</v>
      </c>
      <c r="D174" s="103">
        <v>9.0695120394229889E-2</v>
      </c>
      <c r="E174" s="103">
        <v>9.2715516686439514E-2</v>
      </c>
      <c r="F174" s="103">
        <v>8.0230720341205597E-2</v>
      </c>
      <c r="G174" s="103">
        <v>0.1670062243938446</v>
      </c>
      <c r="H174" s="103">
        <v>0.20844896137714386</v>
      </c>
      <c r="I174" s="103">
        <v>0.19531485438346863</v>
      </c>
      <c r="J174" s="103">
        <v>0.42457783222198486</v>
      </c>
      <c r="K174" s="103">
        <v>0.41951113939285278</v>
      </c>
      <c r="L174" s="103">
        <v>0.35974597930908203</v>
      </c>
      <c r="M174" s="103">
        <v>0.40167608857154846</v>
      </c>
      <c r="N174" s="103">
        <v>0.36886805295944214</v>
      </c>
      <c r="O174" s="222">
        <f t="shared" si="43"/>
        <v>2.7817293256521224E-2</v>
      </c>
      <c r="P174" s="149">
        <f t="shared" si="30"/>
        <v>91</v>
      </c>
      <c r="Q174" s="149">
        <f t="shared" si="31"/>
        <v>87</v>
      </c>
      <c r="R174" s="149">
        <f t="shared" si="32"/>
        <v>88</v>
      </c>
      <c r="S174" s="149">
        <f t="shared" si="33"/>
        <v>88</v>
      </c>
      <c r="T174" s="149">
        <f t="shared" si="34"/>
        <v>85</v>
      </c>
      <c r="U174" s="149">
        <f t="shared" si="35"/>
        <v>74</v>
      </c>
      <c r="V174" s="149">
        <f t="shared" si="36"/>
        <v>79</v>
      </c>
      <c r="W174" s="149">
        <f t="shared" si="37"/>
        <v>71</v>
      </c>
      <c r="X174" s="149">
        <f t="shared" si="38"/>
        <v>73</v>
      </c>
      <c r="Y174" s="149">
        <f t="shared" si="39"/>
        <v>75</v>
      </c>
      <c r="Z174" s="149">
        <f t="shared" si="40"/>
        <v>74</v>
      </c>
      <c r="AA174" s="149">
        <f t="shared" si="41"/>
        <v>75</v>
      </c>
      <c r="AC174" s="159">
        <f t="shared" si="44"/>
        <v>0.64704098552465439</v>
      </c>
      <c r="AD174" s="149">
        <f t="shared" si="42"/>
        <v>56</v>
      </c>
    </row>
    <row r="175" spans="1:30" x14ac:dyDescent="0.2">
      <c r="A175" s="149" t="s">
        <v>786</v>
      </c>
      <c r="B175" s="149" t="s">
        <v>787</v>
      </c>
      <c r="C175" s="103">
        <v>-0.77632927894592285</v>
      </c>
      <c r="D175" s="103">
        <v>-0.76491868495941162</v>
      </c>
      <c r="E175" s="103">
        <v>-0.72569221258163452</v>
      </c>
      <c r="F175" s="103">
        <v>-0.81842750310897827</v>
      </c>
      <c r="G175" s="103">
        <v>-0.7842402458190918</v>
      </c>
      <c r="H175" s="103">
        <v>-0.74155735969543457</v>
      </c>
      <c r="I175" s="103">
        <v>-0.76370340585708618</v>
      </c>
      <c r="J175" s="103">
        <v>-0.79235625267028809</v>
      </c>
      <c r="K175" s="103">
        <v>-0.79368770122528076</v>
      </c>
      <c r="L175" s="103">
        <v>-0.78232866525650024</v>
      </c>
      <c r="M175" s="103">
        <v>-0.72361242771148682</v>
      </c>
      <c r="N175" s="103">
        <v>-0.76028311252593994</v>
      </c>
      <c r="O175" s="222">
        <f t="shared" si="43"/>
        <v>4.6355724334716796E-4</v>
      </c>
      <c r="P175" s="149">
        <f t="shared" si="30"/>
        <v>157</v>
      </c>
      <c r="Q175" s="149">
        <f t="shared" si="31"/>
        <v>153</v>
      </c>
      <c r="R175" s="149">
        <f t="shared" si="32"/>
        <v>151</v>
      </c>
      <c r="S175" s="149">
        <f t="shared" si="33"/>
        <v>158</v>
      </c>
      <c r="T175" s="149">
        <f t="shared" si="34"/>
        <v>157</v>
      </c>
      <c r="U175" s="149">
        <f t="shared" si="35"/>
        <v>154</v>
      </c>
      <c r="V175" s="149">
        <f t="shared" si="36"/>
        <v>157</v>
      </c>
      <c r="W175" s="149">
        <f t="shared" si="37"/>
        <v>164</v>
      </c>
      <c r="X175" s="149">
        <f t="shared" si="38"/>
        <v>162</v>
      </c>
      <c r="Y175" s="149">
        <f t="shared" si="39"/>
        <v>163</v>
      </c>
      <c r="Z175" s="149">
        <f t="shared" si="40"/>
        <v>157</v>
      </c>
      <c r="AA175" s="149">
        <f t="shared" si="41"/>
        <v>162</v>
      </c>
      <c r="AC175" s="159">
        <f t="shared" si="44"/>
        <v>-0.75564754009246826</v>
      </c>
      <c r="AD175" s="149">
        <f t="shared" si="42"/>
        <v>164</v>
      </c>
    </row>
    <row r="176" spans="1:30" x14ac:dyDescent="0.2">
      <c r="A176" s="149" t="s">
        <v>788</v>
      </c>
      <c r="B176" s="149" t="s">
        <v>789</v>
      </c>
      <c r="C176" s="103">
        <v>-0.50090855360031128</v>
      </c>
      <c r="D176" s="103">
        <v>-0.33074188232421875</v>
      </c>
      <c r="E176" s="103">
        <v>-0.31395390629768372</v>
      </c>
      <c r="F176" s="103">
        <v>-0.27164515852928162</v>
      </c>
      <c r="G176" s="103">
        <v>-0.15478801727294922</v>
      </c>
      <c r="H176" s="103">
        <v>5.6781701743602753E-2</v>
      </c>
      <c r="I176" s="103">
        <v>5.0325699150562286E-2</v>
      </c>
      <c r="J176" s="103">
        <v>0.10177455097436905</v>
      </c>
      <c r="K176" s="103">
        <v>0.12116312980651855</v>
      </c>
      <c r="L176" s="103">
        <v>0.11686909198760986</v>
      </c>
      <c r="M176" s="103">
        <v>7.6500073075294495E-2</v>
      </c>
      <c r="N176" s="103">
        <v>0.10736630111932755</v>
      </c>
      <c r="O176" s="222">
        <f t="shared" si="43"/>
        <v>4.381081834435463E-2</v>
      </c>
      <c r="P176" s="149">
        <f t="shared" si="30"/>
        <v>131</v>
      </c>
      <c r="Q176" s="149">
        <f t="shared" si="31"/>
        <v>115</v>
      </c>
      <c r="R176" s="149">
        <f t="shared" si="32"/>
        <v>113</v>
      </c>
      <c r="S176" s="149">
        <f t="shared" si="33"/>
        <v>111</v>
      </c>
      <c r="T176" s="149">
        <f t="shared" si="34"/>
        <v>103</v>
      </c>
      <c r="U176" s="149">
        <f t="shared" si="35"/>
        <v>83</v>
      </c>
      <c r="V176" s="149">
        <f t="shared" si="36"/>
        <v>88</v>
      </c>
      <c r="W176" s="149">
        <f t="shared" si="37"/>
        <v>90</v>
      </c>
      <c r="X176" s="149">
        <f t="shared" si="38"/>
        <v>86</v>
      </c>
      <c r="Y176" s="149">
        <f t="shared" si="39"/>
        <v>88</v>
      </c>
      <c r="Z176" s="149">
        <f t="shared" si="40"/>
        <v>91</v>
      </c>
      <c r="AA176" s="149">
        <f t="shared" si="41"/>
        <v>91</v>
      </c>
      <c r="AC176" s="159">
        <f t="shared" si="44"/>
        <v>0.54547448456287384</v>
      </c>
      <c r="AD176" s="149">
        <f t="shared" si="42"/>
        <v>62</v>
      </c>
    </row>
    <row r="177" spans="1:30" x14ac:dyDescent="0.2">
      <c r="A177" s="149" t="s">
        <v>790</v>
      </c>
      <c r="B177" s="149" t="s">
        <v>791</v>
      </c>
      <c r="C177" s="103">
        <v>0.63918387889862061</v>
      </c>
      <c r="D177" s="103">
        <v>0.66660541296005249</v>
      </c>
      <c r="E177" s="103">
        <v>0.68869858980178833</v>
      </c>
      <c r="F177" s="103">
        <v>0.67599081993103027</v>
      </c>
      <c r="G177" s="103">
        <v>0.68321359157562256</v>
      </c>
      <c r="H177" s="103">
        <v>0.71731966733932495</v>
      </c>
      <c r="I177" s="103">
        <v>0.69836944341659546</v>
      </c>
      <c r="J177" s="103">
        <v>0.76197797060012817</v>
      </c>
      <c r="K177" s="103">
        <v>0.80203980207443237</v>
      </c>
      <c r="L177" s="103">
        <v>0.80728888511657715</v>
      </c>
      <c r="M177" s="103">
        <v>1.0792983770370483</v>
      </c>
      <c r="N177" s="103">
        <v>0.87975138425827026</v>
      </c>
      <c r="O177" s="222">
        <f t="shared" si="43"/>
        <v>2.1314597129821776E-2</v>
      </c>
      <c r="P177" s="149">
        <f t="shared" si="30"/>
        <v>66</v>
      </c>
      <c r="Q177" s="149">
        <f t="shared" si="31"/>
        <v>66</v>
      </c>
      <c r="R177" s="149">
        <f t="shared" si="32"/>
        <v>63</v>
      </c>
      <c r="S177" s="149">
        <f t="shared" si="33"/>
        <v>60</v>
      </c>
      <c r="T177" s="149">
        <f t="shared" si="34"/>
        <v>58</v>
      </c>
      <c r="U177" s="149">
        <f t="shared" si="35"/>
        <v>50</v>
      </c>
      <c r="V177" s="149">
        <f t="shared" si="36"/>
        <v>54</v>
      </c>
      <c r="W177" s="149">
        <f t="shared" si="37"/>
        <v>50</v>
      </c>
      <c r="X177" s="149">
        <f t="shared" si="38"/>
        <v>47</v>
      </c>
      <c r="Y177" s="149">
        <f t="shared" si="39"/>
        <v>47</v>
      </c>
      <c r="Z177" s="149">
        <f t="shared" si="40"/>
        <v>36</v>
      </c>
      <c r="AA177" s="149">
        <f t="shared" si="41"/>
        <v>47</v>
      </c>
      <c r="AC177" s="159">
        <f t="shared" si="44"/>
        <v>1.092897355556488</v>
      </c>
      <c r="AD177" s="149">
        <f t="shared" si="42"/>
        <v>41</v>
      </c>
    </row>
    <row r="178" spans="1:30" x14ac:dyDescent="0.2">
      <c r="A178" s="149" t="s">
        <v>143</v>
      </c>
      <c r="B178" s="149" t="s">
        <v>792</v>
      </c>
      <c r="C178" s="103">
        <v>5.0295323133468628E-2</v>
      </c>
      <c r="D178" s="103">
        <v>0.15501692891120911</v>
      </c>
      <c r="E178" s="103">
        <v>5.1598906517028809E-2</v>
      </c>
      <c r="F178" s="103">
        <v>0.14885184168815613</v>
      </c>
      <c r="G178" s="103">
        <v>0.15714406967163086</v>
      </c>
      <c r="H178" s="103">
        <v>0.13209633529186249</v>
      </c>
      <c r="I178" s="103">
        <v>0.11772558093070984</v>
      </c>
      <c r="J178" s="103">
        <v>0.33756473660469055</v>
      </c>
      <c r="K178" s="103">
        <v>0.10090248286724091</v>
      </c>
      <c r="L178" s="103">
        <v>0.14182540774345398</v>
      </c>
      <c r="M178" s="103">
        <v>0.16853234171867371</v>
      </c>
      <c r="N178" s="103">
        <v>0.24063257873058319</v>
      </c>
      <c r="O178" s="222">
        <f t="shared" si="43"/>
        <v>8.5615649819374088E-3</v>
      </c>
      <c r="P178" s="149">
        <f t="shared" si="30"/>
        <v>90</v>
      </c>
      <c r="Q178" s="149">
        <f t="shared" si="31"/>
        <v>82</v>
      </c>
      <c r="R178" s="149">
        <f t="shared" si="32"/>
        <v>90</v>
      </c>
      <c r="S178" s="149">
        <f t="shared" si="33"/>
        <v>84</v>
      </c>
      <c r="T178" s="149">
        <f t="shared" si="34"/>
        <v>87</v>
      </c>
      <c r="U178" s="149">
        <f t="shared" si="35"/>
        <v>79</v>
      </c>
      <c r="V178" s="149">
        <f t="shared" si="36"/>
        <v>84</v>
      </c>
      <c r="W178" s="149">
        <f t="shared" si="37"/>
        <v>80</v>
      </c>
      <c r="X178" s="149">
        <f t="shared" si="38"/>
        <v>88</v>
      </c>
      <c r="Y178" s="149">
        <f t="shared" si="39"/>
        <v>86</v>
      </c>
      <c r="Z178" s="149">
        <f t="shared" si="40"/>
        <v>87</v>
      </c>
      <c r="AA178" s="149">
        <f t="shared" si="41"/>
        <v>84</v>
      </c>
      <c r="AC178" s="159">
        <f t="shared" si="44"/>
        <v>0.32624822854995728</v>
      </c>
      <c r="AD178" s="149">
        <f t="shared" si="42"/>
        <v>77</v>
      </c>
    </row>
    <row r="179" spans="1:30" x14ac:dyDescent="0.2">
      <c r="A179" s="149" t="s">
        <v>793</v>
      </c>
      <c r="B179" s="149" t="s">
        <v>794</v>
      </c>
      <c r="C179" s="103">
        <v>-1.2430577278137207</v>
      </c>
      <c r="D179" s="103">
        <v>-1.3127906322479248</v>
      </c>
      <c r="E179" s="103">
        <v>-1.2750899791717529</v>
      </c>
      <c r="F179" s="103">
        <v>-1.226189136505127</v>
      </c>
      <c r="G179" s="103">
        <v>-1.2711237668991089</v>
      </c>
      <c r="H179" s="103">
        <v>-1.1675972938537598</v>
      </c>
      <c r="I179" s="103">
        <v>-1.2110506296157837</v>
      </c>
      <c r="J179" s="103">
        <v>-1.2584433555603027</v>
      </c>
      <c r="K179" s="103">
        <v>-1.1064369678497314</v>
      </c>
      <c r="L179" s="103">
        <v>-1.1196010112762451</v>
      </c>
      <c r="M179" s="103">
        <v>-1.1407206058502197</v>
      </c>
      <c r="N179" s="103">
        <v>-1.0674833059310913</v>
      </c>
      <c r="O179" s="222">
        <f t="shared" si="43"/>
        <v>2.4530732631683351E-2</v>
      </c>
      <c r="P179" s="149">
        <f t="shared" si="30"/>
        <v>189</v>
      </c>
      <c r="Q179" s="149">
        <f t="shared" si="31"/>
        <v>194</v>
      </c>
      <c r="R179" s="149">
        <f t="shared" si="32"/>
        <v>191</v>
      </c>
      <c r="S179" s="149">
        <f t="shared" si="33"/>
        <v>189</v>
      </c>
      <c r="T179" s="149">
        <f t="shared" si="34"/>
        <v>191</v>
      </c>
      <c r="U179" s="149">
        <f t="shared" si="35"/>
        <v>190</v>
      </c>
      <c r="V179" s="149">
        <f t="shared" si="36"/>
        <v>192</v>
      </c>
      <c r="W179" s="149">
        <f t="shared" si="37"/>
        <v>191</v>
      </c>
      <c r="X179" s="149">
        <f t="shared" si="38"/>
        <v>187</v>
      </c>
      <c r="Y179" s="149">
        <f t="shared" si="39"/>
        <v>187</v>
      </c>
      <c r="Z179" s="149">
        <f t="shared" si="40"/>
        <v>187</v>
      </c>
      <c r="AA179" s="149">
        <f t="shared" si="41"/>
        <v>182</v>
      </c>
      <c r="AC179" s="159">
        <f t="shared" si="44"/>
        <v>-0.82217597961425781</v>
      </c>
      <c r="AD179" s="149">
        <f t="shared" si="42"/>
        <v>171</v>
      </c>
    </row>
    <row r="180" spans="1:30" x14ac:dyDescent="0.2">
      <c r="A180" s="149" t="s">
        <v>795</v>
      </c>
      <c r="B180" s="149" t="s">
        <v>796</v>
      </c>
      <c r="C180" s="103">
        <v>-0.3694252073764801</v>
      </c>
      <c r="D180" s="103">
        <v>-0.39862579107284546</v>
      </c>
      <c r="E180" s="103">
        <v>-0.45887571573257446</v>
      </c>
      <c r="F180" s="103">
        <v>-0.28679603338241577</v>
      </c>
      <c r="G180" s="103">
        <v>-0.23891083896160126</v>
      </c>
      <c r="H180" s="103">
        <v>-8.1914991140365601E-2</v>
      </c>
      <c r="I180" s="103">
        <v>-0.1417563408613205</v>
      </c>
      <c r="J180" s="103">
        <v>-0.10660337656736374</v>
      </c>
      <c r="K180" s="103">
        <v>-0.14856018126010895</v>
      </c>
      <c r="L180" s="103">
        <v>-0.20720711350440979</v>
      </c>
      <c r="M180" s="103">
        <v>-0.19049179553985596</v>
      </c>
      <c r="N180" s="103">
        <v>-0.27557021379470825</v>
      </c>
      <c r="O180" s="222">
        <f t="shared" si="43"/>
        <v>1.2305557727813721E-2</v>
      </c>
      <c r="P180" s="149">
        <f t="shared" si="30"/>
        <v>119</v>
      </c>
      <c r="Q180" s="149">
        <f t="shared" si="31"/>
        <v>123</v>
      </c>
      <c r="R180" s="149">
        <f t="shared" si="32"/>
        <v>125</v>
      </c>
      <c r="S180" s="149">
        <f t="shared" si="33"/>
        <v>112</v>
      </c>
      <c r="T180" s="149">
        <f t="shared" si="34"/>
        <v>110</v>
      </c>
      <c r="U180" s="149">
        <f t="shared" si="35"/>
        <v>97</v>
      </c>
      <c r="V180" s="149">
        <f t="shared" si="36"/>
        <v>101</v>
      </c>
      <c r="W180" s="149">
        <f t="shared" si="37"/>
        <v>103</v>
      </c>
      <c r="X180" s="149">
        <f t="shared" si="38"/>
        <v>104</v>
      </c>
      <c r="Y180" s="149">
        <f t="shared" si="39"/>
        <v>110</v>
      </c>
      <c r="Z180" s="149">
        <f t="shared" si="40"/>
        <v>111</v>
      </c>
      <c r="AA180" s="149">
        <f t="shared" si="41"/>
        <v>117</v>
      </c>
      <c r="AC180" s="159">
        <f t="shared" si="44"/>
        <v>-0.15251463651657104</v>
      </c>
      <c r="AD180" s="149">
        <f t="shared" si="42"/>
        <v>115</v>
      </c>
    </row>
    <row r="181" spans="1:30" x14ac:dyDescent="0.2">
      <c r="A181" s="149" t="s">
        <v>144</v>
      </c>
      <c r="B181" s="149" t="s">
        <v>797</v>
      </c>
      <c r="C181" s="103">
        <v>1.5660052299499512</v>
      </c>
      <c r="D181" s="103">
        <v>1.6259618997573853</v>
      </c>
      <c r="E181" s="103">
        <v>1.6699298620223999</v>
      </c>
      <c r="F181" s="103">
        <v>1.7310992479324341</v>
      </c>
      <c r="G181" s="103">
        <v>1.7054213285446167</v>
      </c>
      <c r="H181" s="103">
        <v>1.8247148990631104</v>
      </c>
      <c r="I181" s="103">
        <v>1.8133363723754883</v>
      </c>
      <c r="J181" s="103">
        <v>1.825398325920105</v>
      </c>
      <c r="K181" s="103">
        <v>1.8277077674865723</v>
      </c>
      <c r="L181" s="103">
        <v>1.8449951410293579</v>
      </c>
      <c r="M181" s="103">
        <v>1.878919243812561</v>
      </c>
      <c r="N181" s="103">
        <v>1.8803819417953491</v>
      </c>
      <c r="O181" s="222">
        <f t="shared" si="43"/>
        <v>2.5442004203796387E-2</v>
      </c>
      <c r="P181" s="149">
        <f t="shared" si="30"/>
        <v>19</v>
      </c>
      <c r="Q181" s="149">
        <f t="shared" si="31"/>
        <v>18</v>
      </c>
      <c r="R181" s="149">
        <f t="shared" si="32"/>
        <v>16</v>
      </c>
      <c r="S181" s="149">
        <f t="shared" si="33"/>
        <v>14</v>
      </c>
      <c r="T181" s="149">
        <f t="shared" si="34"/>
        <v>13</v>
      </c>
      <c r="U181" s="149">
        <f t="shared" si="35"/>
        <v>15</v>
      </c>
      <c r="V181" s="149">
        <f t="shared" si="36"/>
        <v>13</v>
      </c>
      <c r="W181" s="149">
        <f t="shared" si="37"/>
        <v>9</v>
      </c>
      <c r="X181" s="149">
        <f t="shared" si="38"/>
        <v>8</v>
      </c>
      <c r="Y181" s="149">
        <f t="shared" si="39"/>
        <v>6</v>
      </c>
      <c r="Z181" s="149">
        <f t="shared" si="40"/>
        <v>6</v>
      </c>
      <c r="AA181" s="149">
        <f t="shared" si="41"/>
        <v>4</v>
      </c>
      <c r="AC181" s="159">
        <f t="shared" si="44"/>
        <v>2.134801983833313</v>
      </c>
      <c r="AD181" s="149">
        <f t="shared" si="42"/>
        <v>4</v>
      </c>
    </row>
    <row r="182" spans="1:30" x14ac:dyDescent="0.2">
      <c r="A182" s="149" t="s">
        <v>798</v>
      </c>
      <c r="B182" s="149" t="s">
        <v>799</v>
      </c>
      <c r="C182" s="103">
        <v>-0.6806032657623291</v>
      </c>
      <c r="D182" s="103">
        <v>-0.65178966522216797</v>
      </c>
      <c r="E182" s="103">
        <v>-0.52320587635040283</v>
      </c>
      <c r="F182" s="103">
        <v>-0.53997528553009033</v>
      </c>
      <c r="G182" s="103">
        <v>-0.52560746669769287</v>
      </c>
      <c r="H182" s="103">
        <v>-0.50237923860549927</v>
      </c>
      <c r="I182" s="103">
        <v>-0.48627755045890808</v>
      </c>
      <c r="J182" s="103">
        <v>-0.31906759738922119</v>
      </c>
      <c r="K182" s="103">
        <v>-0.23014794290065765</v>
      </c>
      <c r="L182" s="103">
        <v>-0.23280028998851776</v>
      </c>
      <c r="M182" s="103">
        <v>-0.13920973241329193</v>
      </c>
      <c r="N182" s="103">
        <v>-9.9541619420051575E-2</v>
      </c>
      <c r="O182" s="222">
        <f t="shared" si="43"/>
        <v>5.5224804580211638E-2</v>
      </c>
      <c r="P182" s="149">
        <f t="shared" si="30"/>
        <v>149</v>
      </c>
      <c r="Q182" s="149">
        <f t="shared" si="31"/>
        <v>146</v>
      </c>
      <c r="R182" s="149">
        <f t="shared" si="32"/>
        <v>135</v>
      </c>
      <c r="S182" s="149">
        <f t="shared" si="33"/>
        <v>133</v>
      </c>
      <c r="T182" s="149">
        <f t="shared" si="34"/>
        <v>129</v>
      </c>
      <c r="U182" s="149">
        <f t="shared" si="35"/>
        <v>135</v>
      </c>
      <c r="V182" s="149">
        <f t="shared" si="36"/>
        <v>132</v>
      </c>
      <c r="W182" s="149">
        <f t="shared" si="37"/>
        <v>121</v>
      </c>
      <c r="X182" s="149">
        <f t="shared" si="38"/>
        <v>111</v>
      </c>
      <c r="Y182" s="149">
        <f t="shared" si="39"/>
        <v>112</v>
      </c>
      <c r="Z182" s="149">
        <f t="shared" si="40"/>
        <v>108</v>
      </c>
      <c r="AA182" s="149">
        <f t="shared" si="41"/>
        <v>104</v>
      </c>
      <c r="AC182" s="159">
        <f t="shared" si="44"/>
        <v>0.45270642638206482</v>
      </c>
      <c r="AD182" s="149">
        <f t="shared" si="42"/>
        <v>68</v>
      </c>
    </row>
    <row r="183" spans="1:30" x14ac:dyDescent="0.2">
      <c r="A183" s="149" t="s">
        <v>800</v>
      </c>
      <c r="B183" s="149" t="s">
        <v>801</v>
      </c>
      <c r="C183" s="103">
        <v>-0.90094840526580811</v>
      </c>
      <c r="D183" s="103">
        <v>-0.93362849950790405</v>
      </c>
      <c r="E183" s="103">
        <v>-0.85408860445022583</v>
      </c>
      <c r="F183" s="103">
        <v>-0.85352408885955811</v>
      </c>
      <c r="G183" s="103">
        <v>-0.85908257961273193</v>
      </c>
      <c r="H183" s="103">
        <v>-0.9219633936882019</v>
      </c>
      <c r="I183" s="103">
        <v>-0.85368210077285767</v>
      </c>
      <c r="J183" s="103">
        <v>-0.77755308151245117</v>
      </c>
      <c r="K183" s="103">
        <v>-0.78145307302474976</v>
      </c>
      <c r="L183" s="103">
        <v>-0.76724272966384888</v>
      </c>
      <c r="M183" s="103">
        <v>-0.7662208080291748</v>
      </c>
      <c r="N183" s="103">
        <v>-0.7564426064491272</v>
      </c>
      <c r="O183" s="222">
        <f t="shared" si="43"/>
        <v>1.7718589305877684E-2</v>
      </c>
      <c r="P183" s="149">
        <f t="shared" si="30"/>
        <v>170</v>
      </c>
      <c r="Q183" s="149">
        <f t="shared" si="31"/>
        <v>169</v>
      </c>
      <c r="R183" s="149">
        <f t="shared" si="32"/>
        <v>162</v>
      </c>
      <c r="S183" s="149">
        <f t="shared" si="33"/>
        <v>164</v>
      </c>
      <c r="T183" s="149">
        <f t="shared" si="34"/>
        <v>164</v>
      </c>
      <c r="U183" s="149">
        <f t="shared" si="35"/>
        <v>173</v>
      </c>
      <c r="V183" s="149">
        <f t="shared" si="36"/>
        <v>167</v>
      </c>
      <c r="W183" s="149">
        <f t="shared" si="37"/>
        <v>162</v>
      </c>
      <c r="X183" s="149">
        <f t="shared" si="38"/>
        <v>161</v>
      </c>
      <c r="Y183" s="149">
        <f t="shared" si="39"/>
        <v>161</v>
      </c>
      <c r="Z183" s="149">
        <f t="shared" si="40"/>
        <v>162</v>
      </c>
      <c r="AA183" s="149">
        <f t="shared" si="41"/>
        <v>160</v>
      </c>
      <c r="AC183" s="159">
        <f t="shared" si="44"/>
        <v>-0.57925671339035034</v>
      </c>
      <c r="AD183" s="149">
        <f t="shared" si="42"/>
        <v>145</v>
      </c>
    </row>
    <row r="184" spans="1:30" x14ac:dyDescent="0.2">
      <c r="A184" s="149" t="s">
        <v>802</v>
      </c>
      <c r="B184" s="149" t="s">
        <v>803</v>
      </c>
      <c r="C184" s="103">
        <v>-0.74760890007019043</v>
      </c>
      <c r="D184" s="103">
        <v>-0.81260746717453003</v>
      </c>
      <c r="E184" s="103">
        <v>-0.72218596935272217</v>
      </c>
      <c r="F184" s="103">
        <v>-0.69865739345550537</v>
      </c>
      <c r="G184" s="103">
        <v>-0.61911344528198242</v>
      </c>
      <c r="H184" s="103">
        <v>-0.47642502188682556</v>
      </c>
      <c r="I184" s="103">
        <v>-0.5851365327835083</v>
      </c>
      <c r="J184" s="103">
        <v>-0.70969992876052856</v>
      </c>
      <c r="K184" s="103">
        <v>-0.81056445837020874</v>
      </c>
      <c r="L184" s="103">
        <v>-0.82543450593948364</v>
      </c>
      <c r="M184" s="103">
        <v>-0.76233655214309692</v>
      </c>
      <c r="N184" s="103">
        <v>-0.76086276769638062</v>
      </c>
      <c r="O184" s="222">
        <f t="shared" si="43"/>
        <v>5.1744699478149412E-3</v>
      </c>
      <c r="P184" s="149">
        <f t="shared" si="30"/>
        <v>153</v>
      </c>
      <c r="Q184" s="149">
        <f t="shared" si="31"/>
        <v>159</v>
      </c>
      <c r="R184" s="149">
        <f t="shared" si="32"/>
        <v>149</v>
      </c>
      <c r="S184" s="149">
        <f t="shared" si="33"/>
        <v>148</v>
      </c>
      <c r="T184" s="149">
        <f t="shared" si="34"/>
        <v>139</v>
      </c>
      <c r="U184" s="149">
        <f t="shared" si="35"/>
        <v>133</v>
      </c>
      <c r="V184" s="149">
        <f t="shared" si="36"/>
        <v>143</v>
      </c>
      <c r="W184" s="149">
        <f t="shared" si="37"/>
        <v>153</v>
      </c>
      <c r="X184" s="149">
        <f t="shared" si="38"/>
        <v>163</v>
      </c>
      <c r="Y184" s="149">
        <f t="shared" si="39"/>
        <v>168</v>
      </c>
      <c r="Z184" s="149">
        <f t="shared" si="40"/>
        <v>160</v>
      </c>
      <c r="AA184" s="149">
        <f t="shared" si="41"/>
        <v>163</v>
      </c>
      <c r="AC184" s="159">
        <f t="shared" si="44"/>
        <v>-0.7091180682182312</v>
      </c>
      <c r="AD184" s="149">
        <f t="shared" si="42"/>
        <v>156</v>
      </c>
    </row>
    <row r="185" spans="1:30" x14ac:dyDescent="0.2">
      <c r="A185" s="149" t="s">
        <v>804</v>
      </c>
      <c r="B185" s="149" t="s">
        <v>805</v>
      </c>
      <c r="C185" s="103">
        <v>-2.4473767280578613</v>
      </c>
      <c r="D185" s="103">
        <v>-2.4061024188995361</v>
      </c>
      <c r="E185" s="103">
        <v>-2.3326930999755859</v>
      </c>
      <c r="F185" s="103">
        <v>-2.4232563972473145</v>
      </c>
      <c r="G185" s="103">
        <v>-2.4042632579803467</v>
      </c>
      <c r="H185" s="103">
        <v>-2.3495094776153564</v>
      </c>
      <c r="I185" s="103">
        <v>-2.300135612487793</v>
      </c>
      <c r="J185" s="103">
        <v>-2.3468225002288818</v>
      </c>
      <c r="K185" s="103">
        <v>-2.2990672588348389</v>
      </c>
      <c r="L185" s="103">
        <v>-2.3287537097930908</v>
      </c>
      <c r="M185" s="103">
        <v>-2.3509485721588135</v>
      </c>
      <c r="N185" s="103">
        <v>-2.2997453212738037</v>
      </c>
      <c r="O185" s="222">
        <f t="shared" si="43"/>
        <v>1.0635709762573243E-2</v>
      </c>
      <c r="P185" s="149">
        <f t="shared" si="30"/>
        <v>209</v>
      </c>
      <c r="Q185" s="149">
        <f t="shared" si="31"/>
        <v>209</v>
      </c>
      <c r="R185" s="149">
        <f t="shared" si="32"/>
        <v>209</v>
      </c>
      <c r="S185" s="149">
        <f t="shared" si="33"/>
        <v>209</v>
      </c>
      <c r="T185" s="149">
        <f t="shared" si="34"/>
        <v>209</v>
      </c>
      <c r="U185" s="149">
        <f t="shared" si="35"/>
        <v>209</v>
      </c>
      <c r="V185" s="149">
        <f t="shared" si="36"/>
        <v>209</v>
      </c>
      <c r="W185" s="149">
        <f t="shared" si="37"/>
        <v>209</v>
      </c>
      <c r="X185" s="149">
        <f t="shared" si="38"/>
        <v>209</v>
      </c>
      <c r="Y185" s="149">
        <f t="shared" si="39"/>
        <v>209</v>
      </c>
      <c r="Z185" s="149">
        <f t="shared" si="40"/>
        <v>209</v>
      </c>
      <c r="AA185" s="149">
        <f t="shared" si="41"/>
        <v>208</v>
      </c>
      <c r="AC185" s="159">
        <f t="shared" si="44"/>
        <v>-2.1933882236480713</v>
      </c>
      <c r="AD185" s="149">
        <f t="shared" si="42"/>
        <v>204</v>
      </c>
    </row>
    <row r="186" spans="1:30" x14ac:dyDescent="0.2">
      <c r="A186" s="149" t="s">
        <v>806</v>
      </c>
      <c r="B186" s="149" t="s">
        <v>807</v>
      </c>
      <c r="C186" s="103">
        <v>-0.67703813314437866</v>
      </c>
      <c r="D186" s="103">
        <v>-0.66345095634460449</v>
      </c>
      <c r="E186" s="103">
        <v>-0.66132324934005737</v>
      </c>
      <c r="F186" s="103">
        <v>-0.74777674674987793</v>
      </c>
      <c r="G186" s="103">
        <v>-0.76820409297943115</v>
      </c>
      <c r="H186" s="103">
        <v>-0.7929832935333252</v>
      </c>
      <c r="I186" s="103">
        <v>-0.75614529848098755</v>
      </c>
      <c r="J186" s="103">
        <v>-0.66332828998565674</v>
      </c>
      <c r="K186" s="103">
        <v>-0.70228040218353271</v>
      </c>
      <c r="L186" s="103">
        <v>-0.68401670455932617</v>
      </c>
      <c r="M186" s="103">
        <v>-0.67948251962661743</v>
      </c>
      <c r="N186" s="103">
        <v>-0.68573606014251709</v>
      </c>
      <c r="O186" s="222">
        <f t="shared" si="43"/>
        <v>-2.2285103797912596E-3</v>
      </c>
      <c r="P186" s="149">
        <f t="shared" si="30"/>
        <v>148</v>
      </c>
      <c r="Q186" s="149">
        <f t="shared" si="31"/>
        <v>147</v>
      </c>
      <c r="R186" s="149">
        <f t="shared" si="32"/>
        <v>145</v>
      </c>
      <c r="S186" s="149">
        <f t="shared" si="33"/>
        <v>152</v>
      </c>
      <c r="T186" s="149">
        <f t="shared" si="34"/>
        <v>154</v>
      </c>
      <c r="U186" s="149">
        <f t="shared" si="35"/>
        <v>162</v>
      </c>
      <c r="V186" s="149">
        <f t="shared" si="36"/>
        <v>156</v>
      </c>
      <c r="W186" s="149">
        <f t="shared" si="37"/>
        <v>150</v>
      </c>
      <c r="X186" s="149">
        <f t="shared" si="38"/>
        <v>154</v>
      </c>
      <c r="Y186" s="149">
        <f t="shared" si="39"/>
        <v>154</v>
      </c>
      <c r="Z186" s="149">
        <f t="shared" si="40"/>
        <v>155</v>
      </c>
      <c r="AA186" s="149">
        <f t="shared" si="41"/>
        <v>154</v>
      </c>
      <c r="AC186" s="159">
        <f t="shared" si="44"/>
        <v>-0.70802116394042969</v>
      </c>
      <c r="AD186" s="149">
        <f t="shared" si="42"/>
        <v>155</v>
      </c>
    </row>
    <row r="187" spans="1:30" x14ac:dyDescent="0.2">
      <c r="A187" s="149" t="s">
        <v>808</v>
      </c>
      <c r="B187" s="149" t="s">
        <v>809</v>
      </c>
      <c r="C187" s="103">
        <v>-0.11968532204627991</v>
      </c>
      <c r="D187" s="103">
        <v>-5.250578373670578E-2</v>
      </c>
      <c r="E187" s="103">
        <v>-4.2943574488162994E-2</v>
      </c>
      <c r="F187" s="103">
        <v>-5.7401023805141449E-2</v>
      </c>
      <c r="G187" s="103">
        <v>-4.5227274298667908E-2</v>
      </c>
      <c r="H187" s="103">
        <v>-0.13726861774921417</v>
      </c>
      <c r="I187" s="103">
        <v>-0.1954628974199295</v>
      </c>
      <c r="J187" s="103">
        <v>-0.15498650074005127</v>
      </c>
      <c r="K187" s="103">
        <v>-0.14934876561164856</v>
      </c>
      <c r="L187" s="103">
        <v>-6.3873112201690674E-2</v>
      </c>
      <c r="M187" s="103">
        <v>-5.9726059436798096E-2</v>
      </c>
      <c r="N187" s="103">
        <v>-0.10751553624868393</v>
      </c>
      <c r="O187" s="222">
        <f t="shared" si="43"/>
        <v>-5.5009752511978151E-3</v>
      </c>
      <c r="P187" s="149">
        <f t="shared" si="30"/>
        <v>103</v>
      </c>
      <c r="Q187" s="149">
        <f t="shared" si="31"/>
        <v>98</v>
      </c>
      <c r="R187" s="149">
        <f t="shared" si="32"/>
        <v>97</v>
      </c>
      <c r="S187" s="149">
        <f t="shared" si="33"/>
        <v>97</v>
      </c>
      <c r="T187" s="149">
        <f t="shared" si="34"/>
        <v>97</v>
      </c>
      <c r="U187" s="149">
        <f t="shared" si="35"/>
        <v>101</v>
      </c>
      <c r="V187" s="149">
        <f t="shared" si="36"/>
        <v>107</v>
      </c>
      <c r="W187" s="149">
        <f t="shared" si="37"/>
        <v>106</v>
      </c>
      <c r="X187" s="149">
        <f t="shared" si="38"/>
        <v>105</v>
      </c>
      <c r="Y187" s="149">
        <f t="shared" si="39"/>
        <v>99</v>
      </c>
      <c r="Z187" s="149">
        <f t="shared" si="40"/>
        <v>102</v>
      </c>
      <c r="AA187" s="149">
        <f t="shared" si="41"/>
        <v>105</v>
      </c>
      <c r="AC187" s="159">
        <f>N187+10*O187</f>
        <v>-0.16252528876066208</v>
      </c>
      <c r="AD187" s="149">
        <f t="shared" si="42"/>
        <v>117</v>
      </c>
    </row>
    <row r="188" spans="1:30" x14ac:dyDescent="0.2">
      <c r="A188" s="157" t="s">
        <v>39</v>
      </c>
      <c r="B188" s="157" t="s">
        <v>810</v>
      </c>
      <c r="C188" s="715">
        <v>0.53976058959960938</v>
      </c>
      <c r="D188" s="715">
        <v>0.56890630722045898</v>
      </c>
      <c r="E188" s="715">
        <v>0.60422211885452271</v>
      </c>
      <c r="F188" s="715">
        <v>0.49095848202705383</v>
      </c>
      <c r="G188" s="715">
        <v>0.46858420968055725</v>
      </c>
      <c r="H188" s="715">
        <v>0.48553198575973511</v>
      </c>
      <c r="I188" s="715">
        <v>0.49260684847831726</v>
      </c>
      <c r="J188" s="715">
        <v>0.62526905536651611</v>
      </c>
      <c r="K188" s="715">
        <v>0.54297506809234619</v>
      </c>
      <c r="L188" s="715">
        <v>0.50211882591247559</v>
      </c>
      <c r="M188" s="715">
        <v>0.52844488620758057</v>
      </c>
      <c r="N188" s="715">
        <v>0.67851912975311279</v>
      </c>
      <c r="O188" s="716">
        <f t="shared" si="43"/>
        <v>1.096128225326538E-2</v>
      </c>
      <c r="P188" s="157">
        <f t="shared" si="30"/>
        <v>71</v>
      </c>
      <c r="Q188" s="157">
        <f t="shared" si="31"/>
        <v>69</v>
      </c>
      <c r="R188" s="157">
        <f t="shared" si="32"/>
        <v>67</v>
      </c>
      <c r="S188" s="157">
        <f t="shared" si="33"/>
        <v>72</v>
      </c>
      <c r="T188" s="157">
        <f t="shared" si="34"/>
        <v>74</v>
      </c>
      <c r="U188" s="157">
        <f t="shared" si="35"/>
        <v>64</v>
      </c>
      <c r="V188" s="157">
        <f t="shared" si="36"/>
        <v>66</v>
      </c>
      <c r="W188" s="157">
        <f t="shared" si="37"/>
        <v>56</v>
      </c>
      <c r="X188" s="157">
        <f t="shared" si="38"/>
        <v>61</v>
      </c>
      <c r="Y188" s="157">
        <f t="shared" si="39"/>
        <v>63</v>
      </c>
      <c r="Z188" s="157">
        <f t="shared" si="40"/>
        <v>63</v>
      </c>
      <c r="AA188" s="157">
        <f t="shared" si="41"/>
        <v>56</v>
      </c>
      <c r="AB188" s="157"/>
      <c r="AC188" s="717">
        <v>0.87529729053378102</v>
      </c>
      <c r="AD188" s="157">
        <f t="shared" si="42"/>
        <v>49</v>
      </c>
    </row>
    <row r="189" spans="1:30" x14ac:dyDescent="0.2">
      <c r="A189" s="149" t="s">
        <v>40</v>
      </c>
      <c r="B189" s="149" t="s">
        <v>811</v>
      </c>
      <c r="C189" s="103">
        <v>1.0754263401031494</v>
      </c>
      <c r="D189" s="103">
        <v>1.0084125995635986</v>
      </c>
      <c r="E189" s="103">
        <v>1.0528151988983154</v>
      </c>
      <c r="F189" s="103">
        <v>1.0149480104446411</v>
      </c>
      <c r="G189" s="103">
        <v>1.0007044076919556</v>
      </c>
      <c r="H189" s="103">
        <v>1.0014406442642212</v>
      </c>
      <c r="I189" s="103">
        <v>0.97445482015609741</v>
      </c>
      <c r="J189" s="103">
        <v>1.0827285051345825</v>
      </c>
      <c r="K189" s="103">
        <v>1.0269739627838135</v>
      </c>
      <c r="L189" s="103">
        <v>1.0586053133010864</v>
      </c>
      <c r="M189" s="103">
        <v>1.1186105012893677</v>
      </c>
      <c r="N189" s="103">
        <v>1.06648850440979</v>
      </c>
      <c r="O189" s="222">
        <f t="shared" si="43"/>
        <v>5.8075904846191405E-3</v>
      </c>
      <c r="P189" s="149">
        <f t="shared" si="30"/>
        <v>35</v>
      </c>
      <c r="Q189" s="149">
        <f t="shared" si="31"/>
        <v>39</v>
      </c>
      <c r="R189" s="149">
        <f t="shared" si="32"/>
        <v>38</v>
      </c>
      <c r="S189" s="149">
        <f t="shared" si="33"/>
        <v>41</v>
      </c>
      <c r="T189" s="149">
        <f t="shared" si="34"/>
        <v>41</v>
      </c>
      <c r="U189" s="149">
        <f t="shared" si="35"/>
        <v>40</v>
      </c>
      <c r="V189" s="149">
        <f t="shared" si="36"/>
        <v>41</v>
      </c>
      <c r="W189" s="149">
        <f t="shared" si="37"/>
        <v>35</v>
      </c>
      <c r="X189" s="149">
        <f t="shared" si="38"/>
        <v>39</v>
      </c>
      <c r="Y189" s="149">
        <f t="shared" si="39"/>
        <v>37</v>
      </c>
      <c r="Z189" s="149">
        <f t="shared" si="40"/>
        <v>34</v>
      </c>
      <c r="AA189" s="149">
        <f t="shared" si="41"/>
        <v>35</v>
      </c>
      <c r="AC189" s="159">
        <f t="shared" si="44"/>
        <v>1.1245644092559814</v>
      </c>
      <c r="AD189" s="149">
        <f t="shared" si="42"/>
        <v>39</v>
      </c>
    </row>
    <row r="190" spans="1:30" x14ac:dyDescent="0.2">
      <c r="A190" s="149" t="s">
        <v>42</v>
      </c>
      <c r="B190" s="149" t="s">
        <v>812</v>
      </c>
      <c r="C190" s="103">
        <v>1.9659652709960938</v>
      </c>
      <c r="D190" s="103">
        <v>1.9377684593200684</v>
      </c>
      <c r="E190" s="103">
        <v>1.9278686046600342</v>
      </c>
      <c r="F190" s="103">
        <v>1.935624361038208</v>
      </c>
      <c r="G190" s="103">
        <v>1.9594621658325195</v>
      </c>
      <c r="H190" s="103">
        <v>1.9796522855758667</v>
      </c>
      <c r="I190" s="103">
        <v>2.02620530128479</v>
      </c>
      <c r="J190" s="103">
        <v>1.9934509992599487</v>
      </c>
      <c r="K190" s="103">
        <v>1.861854076385498</v>
      </c>
      <c r="L190" s="103">
        <v>1.8261899948120117</v>
      </c>
      <c r="M190" s="103">
        <v>1.8325389623641968</v>
      </c>
      <c r="N190" s="103">
        <v>1.8063881397247314</v>
      </c>
      <c r="O190" s="222">
        <f t="shared" si="43"/>
        <v>-1.3138031959533692E-2</v>
      </c>
      <c r="P190" s="149">
        <f t="shared" si="30"/>
        <v>2</v>
      </c>
      <c r="Q190" s="149">
        <f t="shared" si="31"/>
        <v>2</v>
      </c>
      <c r="R190" s="149">
        <f t="shared" si="32"/>
        <v>3</v>
      </c>
      <c r="S190" s="149">
        <f t="shared" si="33"/>
        <v>3</v>
      </c>
      <c r="T190" s="149">
        <f t="shared" si="34"/>
        <v>3</v>
      </c>
      <c r="U190" s="149">
        <f t="shared" si="35"/>
        <v>6</v>
      </c>
      <c r="V190" s="149">
        <f t="shared" si="36"/>
        <v>3</v>
      </c>
      <c r="W190" s="149">
        <f t="shared" si="37"/>
        <v>3</v>
      </c>
      <c r="X190" s="149">
        <f t="shared" si="38"/>
        <v>5</v>
      </c>
      <c r="Y190" s="149">
        <f t="shared" si="39"/>
        <v>7</v>
      </c>
      <c r="Z190" s="149">
        <f t="shared" si="40"/>
        <v>8</v>
      </c>
      <c r="AA190" s="149">
        <f t="shared" si="41"/>
        <v>8</v>
      </c>
      <c r="AC190" s="159">
        <f t="shared" si="44"/>
        <v>1.6750078201293945</v>
      </c>
      <c r="AD190" s="149">
        <f t="shared" si="42"/>
        <v>17</v>
      </c>
    </row>
    <row r="191" spans="1:30" x14ac:dyDescent="0.2">
      <c r="A191" s="149" t="s">
        <v>813</v>
      </c>
      <c r="B191" s="149" t="s">
        <v>814</v>
      </c>
      <c r="C191" s="103">
        <v>-0.62226372957229614</v>
      </c>
      <c r="D191" s="103">
        <v>-0.52875798940658569</v>
      </c>
      <c r="E191" s="103">
        <v>-0.49422299861907959</v>
      </c>
      <c r="F191" s="103">
        <v>-0.49351733922958374</v>
      </c>
      <c r="G191" s="103">
        <v>-0.45891079306602478</v>
      </c>
      <c r="H191" s="103">
        <v>-0.31439140439033508</v>
      </c>
      <c r="I191" s="103">
        <v>-0.32451421022415161</v>
      </c>
      <c r="J191" s="103">
        <v>-0.36865425109863281</v>
      </c>
      <c r="K191" s="103">
        <v>-0.28840765357017517</v>
      </c>
      <c r="L191" s="103">
        <v>-0.28240209817886353</v>
      </c>
      <c r="M191" s="103">
        <v>-0.50195246934890747</v>
      </c>
      <c r="N191" s="103">
        <v>-0.53074657917022705</v>
      </c>
      <c r="O191" s="222">
        <f t="shared" si="43"/>
        <v>-1.9885897636413575E-4</v>
      </c>
      <c r="P191" s="149">
        <f t="shared" si="30"/>
        <v>143</v>
      </c>
      <c r="Q191" s="149">
        <f t="shared" si="31"/>
        <v>135</v>
      </c>
      <c r="R191" s="149">
        <f t="shared" si="32"/>
        <v>129</v>
      </c>
      <c r="S191" s="149">
        <f t="shared" si="33"/>
        <v>126</v>
      </c>
      <c r="T191" s="149">
        <f t="shared" si="34"/>
        <v>123</v>
      </c>
      <c r="U191" s="149">
        <f t="shared" si="35"/>
        <v>117</v>
      </c>
      <c r="V191" s="149">
        <f t="shared" si="36"/>
        <v>116</v>
      </c>
      <c r="W191" s="149">
        <f t="shared" si="37"/>
        <v>128</v>
      </c>
      <c r="X191" s="149">
        <f t="shared" si="38"/>
        <v>119</v>
      </c>
      <c r="Y191" s="149">
        <f t="shared" si="39"/>
        <v>118</v>
      </c>
      <c r="Z191" s="149">
        <f t="shared" si="40"/>
        <v>141</v>
      </c>
      <c r="AA191" s="149">
        <f t="shared" si="41"/>
        <v>140</v>
      </c>
      <c r="AC191" s="159">
        <f t="shared" si="44"/>
        <v>-0.53273516893386841</v>
      </c>
      <c r="AD191" s="149">
        <f t="shared" si="42"/>
        <v>142</v>
      </c>
    </row>
    <row r="192" spans="1:30" x14ac:dyDescent="0.2">
      <c r="A192" s="149" t="s">
        <v>815</v>
      </c>
      <c r="B192" s="149" t="s">
        <v>816</v>
      </c>
      <c r="C192" s="103">
        <v>7.8685104846954346E-2</v>
      </c>
      <c r="D192" s="103">
        <v>3.1309153884649277E-2</v>
      </c>
      <c r="E192" s="103">
        <v>-1.1552273295819759E-2</v>
      </c>
      <c r="F192" s="103">
        <v>-1.4270533807575703E-2</v>
      </c>
      <c r="G192" s="103">
        <v>7.1641050279140472E-2</v>
      </c>
      <c r="H192" s="103">
        <v>0.12629815936088562</v>
      </c>
      <c r="I192" s="103">
        <v>0.20095224678516388</v>
      </c>
      <c r="J192" s="103">
        <v>0.1508064866065979</v>
      </c>
      <c r="K192" s="103">
        <v>9.3810111284255981E-2</v>
      </c>
      <c r="L192" s="103">
        <v>0.19800972938537598</v>
      </c>
      <c r="M192" s="103">
        <v>0.17178753018379211</v>
      </c>
      <c r="N192" s="103">
        <v>0.20921185612678528</v>
      </c>
      <c r="O192" s="222">
        <f t="shared" si="43"/>
        <v>1.7790270224213599E-2</v>
      </c>
      <c r="P192" s="149">
        <f t="shared" si="30"/>
        <v>88</v>
      </c>
      <c r="Q192" s="149">
        <f t="shared" si="31"/>
        <v>92</v>
      </c>
      <c r="R192" s="149">
        <f t="shared" si="32"/>
        <v>95</v>
      </c>
      <c r="S192" s="149">
        <f t="shared" si="33"/>
        <v>93</v>
      </c>
      <c r="T192" s="149">
        <f t="shared" si="34"/>
        <v>91</v>
      </c>
      <c r="U192" s="149">
        <f t="shared" si="35"/>
        <v>80</v>
      </c>
      <c r="V192" s="149">
        <f t="shared" si="36"/>
        <v>78</v>
      </c>
      <c r="W192" s="149">
        <f t="shared" si="37"/>
        <v>86</v>
      </c>
      <c r="X192" s="149">
        <f t="shared" si="38"/>
        <v>89</v>
      </c>
      <c r="Y192" s="149">
        <f t="shared" si="39"/>
        <v>85</v>
      </c>
      <c r="Z192" s="149">
        <f t="shared" si="40"/>
        <v>86</v>
      </c>
      <c r="AA192" s="149">
        <f t="shared" si="41"/>
        <v>87</v>
      </c>
      <c r="AC192" s="159">
        <f t="shared" si="44"/>
        <v>0.38711455836892128</v>
      </c>
      <c r="AD192" s="149">
        <f t="shared" si="42"/>
        <v>74</v>
      </c>
    </row>
    <row r="193" spans="1:30" x14ac:dyDescent="0.2">
      <c r="A193" s="149" t="s">
        <v>817</v>
      </c>
      <c r="B193" s="149" t="s">
        <v>818</v>
      </c>
      <c r="C193" s="103">
        <v>-0.57399940490722656</v>
      </c>
      <c r="D193" s="103">
        <v>-0.58586364984512329</v>
      </c>
      <c r="E193" s="103">
        <v>-0.77581101655960083</v>
      </c>
      <c r="F193" s="103">
        <v>-1.125971794128418</v>
      </c>
      <c r="G193" s="103">
        <v>-1.4061806201934814</v>
      </c>
      <c r="H193" s="103">
        <v>-1.3622939586639404</v>
      </c>
      <c r="I193" s="103">
        <v>-1.4230914115905762</v>
      </c>
      <c r="J193" s="103">
        <v>-1.9909688234329224</v>
      </c>
      <c r="K193" s="103">
        <v>-2.0921318531036377</v>
      </c>
      <c r="L193" s="103">
        <v>-2.0477809906005859</v>
      </c>
      <c r="M193" s="103">
        <v>-2.0765910148620605</v>
      </c>
      <c r="N193" s="103">
        <v>-2.072157621383667</v>
      </c>
      <c r="O193" s="222">
        <f t="shared" si="43"/>
        <v>-0.14862939715385437</v>
      </c>
      <c r="P193" s="149">
        <f t="shared" si="30"/>
        <v>138</v>
      </c>
      <c r="Q193" s="149">
        <f t="shared" si="31"/>
        <v>140</v>
      </c>
      <c r="R193" s="149">
        <f t="shared" si="32"/>
        <v>155</v>
      </c>
      <c r="S193" s="149">
        <f t="shared" si="33"/>
        <v>180</v>
      </c>
      <c r="T193" s="149">
        <f t="shared" si="34"/>
        <v>199</v>
      </c>
      <c r="U193" s="149">
        <f t="shared" si="35"/>
        <v>197</v>
      </c>
      <c r="V193" s="149">
        <f t="shared" si="36"/>
        <v>199</v>
      </c>
      <c r="W193" s="149">
        <f t="shared" si="37"/>
        <v>207</v>
      </c>
      <c r="X193" s="149">
        <f t="shared" si="38"/>
        <v>207</v>
      </c>
      <c r="Y193" s="149">
        <f t="shared" si="39"/>
        <v>207</v>
      </c>
      <c r="Z193" s="149">
        <f t="shared" si="40"/>
        <v>207</v>
      </c>
      <c r="AA193" s="149">
        <f t="shared" si="41"/>
        <v>207</v>
      </c>
      <c r="AC193" s="159">
        <f t="shared" si="44"/>
        <v>-3.5584515929222107</v>
      </c>
      <c r="AD193" s="149">
        <f t="shared" si="42"/>
        <v>208</v>
      </c>
    </row>
    <row r="194" spans="1:30" x14ac:dyDescent="0.2">
      <c r="A194" s="149" t="s">
        <v>819</v>
      </c>
      <c r="B194" s="149" t="s">
        <v>820</v>
      </c>
      <c r="C194" s="103">
        <v>-1.5133781433105469</v>
      </c>
      <c r="D194" s="103">
        <v>-1.503313422203064</v>
      </c>
      <c r="E194" s="103">
        <v>-1.4741618633270264</v>
      </c>
      <c r="F194" s="103">
        <v>-1.4659911394119263</v>
      </c>
      <c r="G194" s="103">
        <v>-1.3825265169143677</v>
      </c>
      <c r="H194" s="103">
        <v>-1.1387569904327393</v>
      </c>
      <c r="I194" s="103">
        <v>-1.1833326816558838</v>
      </c>
      <c r="J194" s="103">
        <v>-1.3782021999359131</v>
      </c>
      <c r="K194" s="103">
        <v>-1.2914388179779053</v>
      </c>
      <c r="L194" s="103">
        <v>-1.3014527559280396</v>
      </c>
      <c r="M194" s="103">
        <v>-1.283379077911377</v>
      </c>
      <c r="N194" s="103">
        <v>-1.3051661252975464</v>
      </c>
      <c r="O194" s="222">
        <f t="shared" si="43"/>
        <v>1.9814729690551758E-2</v>
      </c>
      <c r="P194" s="149">
        <f t="shared" si="30"/>
        <v>201</v>
      </c>
      <c r="Q194" s="149">
        <f t="shared" si="31"/>
        <v>202</v>
      </c>
      <c r="R194" s="149">
        <f t="shared" si="32"/>
        <v>204</v>
      </c>
      <c r="S194" s="149">
        <f t="shared" si="33"/>
        <v>203</v>
      </c>
      <c r="T194" s="149">
        <f t="shared" si="34"/>
        <v>197</v>
      </c>
      <c r="U194" s="149">
        <f t="shared" si="35"/>
        <v>189</v>
      </c>
      <c r="V194" s="149">
        <f t="shared" si="36"/>
        <v>191</v>
      </c>
      <c r="W194" s="149">
        <f t="shared" si="37"/>
        <v>193</v>
      </c>
      <c r="X194" s="149">
        <f t="shared" si="38"/>
        <v>191</v>
      </c>
      <c r="Y194" s="149">
        <f t="shared" si="39"/>
        <v>194</v>
      </c>
      <c r="Z194" s="149">
        <f t="shared" si="40"/>
        <v>194</v>
      </c>
      <c r="AA194" s="149">
        <f t="shared" si="41"/>
        <v>194</v>
      </c>
      <c r="AC194" s="159">
        <f t="shared" si="44"/>
        <v>-1.1070188283920288</v>
      </c>
      <c r="AD194" s="149">
        <f t="shared" si="42"/>
        <v>180</v>
      </c>
    </row>
    <row r="195" spans="1:30" x14ac:dyDescent="0.2">
      <c r="A195" s="149" t="s">
        <v>821</v>
      </c>
      <c r="B195" s="149" t="s">
        <v>822</v>
      </c>
      <c r="C195" s="103">
        <v>-0.88237953186035156</v>
      </c>
      <c r="D195" s="103">
        <v>-0.92222064733505249</v>
      </c>
      <c r="E195" s="103">
        <v>-0.87810766696929932</v>
      </c>
      <c r="F195" s="103">
        <v>-0.92797046899795532</v>
      </c>
      <c r="G195" s="103">
        <v>-0.97354131937026978</v>
      </c>
      <c r="H195" s="103">
        <v>-0.85731989145278931</v>
      </c>
      <c r="I195" s="103">
        <v>-0.79953938722610474</v>
      </c>
      <c r="J195" s="103">
        <v>-0.63372737169265747</v>
      </c>
      <c r="K195" s="103">
        <v>-0.71584200859069824</v>
      </c>
      <c r="L195" s="103">
        <v>-0.58957117795944214</v>
      </c>
      <c r="M195" s="103">
        <v>-0.58865600824356079</v>
      </c>
      <c r="N195" s="103">
        <v>-0.66093873977661133</v>
      </c>
      <c r="O195" s="222">
        <f t="shared" si="43"/>
        <v>2.6128190755844116E-2</v>
      </c>
      <c r="P195" s="149">
        <f t="shared" si="30"/>
        <v>166</v>
      </c>
      <c r="Q195" s="149">
        <f t="shared" si="31"/>
        <v>168</v>
      </c>
      <c r="R195" s="149">
        <f t="shared" si="32"/>
        <v>163</v>
      </c>
      <c r="S195" s="149">
        <f t="shared" si="33"/>
        <v>170</v>
      </c>
      <c r="T195" s="149">
        <f t="shared" si="34"/>
        <v>173</v>
      </c>
      <c r="U195" s="149">
        <f t="shared" si="35"/>
        <v>167</v>
      </c>
      <c r="V195" s="149">
        <f t="shared" si="36"/>
        <v>161</v>
      </c>
      <c r="W195" s="149">
        <f t="shared" si="37"/>
        <v>146</v>
      </c>
      <c r="X195" s="149">
        <f t="shared" si="38"/>
        <v>157</v>
      </c>
      <c r="Y195" s="149">
        <f t="shared" si="39"/>
        <v>148</v>
      </c>
      <c r="Z195" s="149">
        <f t="shared" si="40"/>
        <v>150</v>
      </c>
      <c r="AA195" s="149">
        <f t="shared" si="41"/>
        <v>150</v>
      </c>
      <c r="AC195" s="159">
        <f t="shared" si="44"/>
        <v>-0.39965683221817017</v>
      </c>
      <c r="AD195" s="149">
        <f t="shared" si="42"/>
        <v>133</v>
      </c>
    </row>
    <row r="196" spans="1:30" x14ac:dyDescent="0.2">
      <c r="A196" s="149" t="s">
        <v>146</v>
      </c>
      <c r="B196" s="149" t="s">
        <v>823</v>
      </c>
      <c r="C196" s="103">
        <v>-0.23018710315227509</v>
      </c>
      <c r="D196" s="103">
        <v>-0.20468781888484955</v>
      </c>
      <c r="E196" s="103">
        <v>-0.20389832556247711</v>
      </c>
      <c r="F196" s="103">
        <v>-0.15107978880405426</v>
      </c>
      <c r="G196" s="103">
        <v>-0.12059948593378067</v>
      </c>
      <c r="H196" s="103">
        <v>-0.19146066904067993</v>
      </c>
      <c r="I196" s="103">
        <v>-0.14779216051101685</v>
      </c>
      <c r="J196" s="103">
        <v>-4.9647889100015163E-3</v>
      </c>
      <c r="K196" s="103">
        <v>3.7311501801013947E-2</v>
      </c>
      <c r="L196" s="103">
        <v>2.2748814895749092E-2</v>
      </c>
      <c r="M196" s="103">
        <v>0.10316943377256393</v>
      </c>
      <c r="N196" s="103">
        <v>0.12130880355834961</v>
      </c>
      <c r="O196" s="222">
        <f t="shared" si="43"/>
        <v>3.2599662244319913E-2</v>
      </c>
      <c r="P196" s="149">
        <f t="shared" si="30"/>
        <v>111</v>
      </c>
      <c r="Q196" s="149">
        <f t="shared" si="31"/>
        <v>109</v>
      </c>
      <c r="R196" s="149">
        <f t="shared" si="32"/>
        <v>106</v>
      </c>
      <c r="S196" s="149">
        <f t="shared" si="33"/>
        <v>104</v>
      </c>
      <c r="T196" s="149">
        <f t="shared" si="34"/>
        <v>100</v>
      </c>
      <c r="U196" s="149">
        <f t="shared" si="35"/>
        <v>108</v>
      </c>
      <c r="V196" s="149">
        <f t="shared" si="36"/>
        <v>103</v>
      </c>
      <c r="W196" s="149">
        <f t="shared" si="37"/>
        <v>96</v>
      </c>
      <c r="X196" s="149">
        <f t="shared" si="38"/>
        <v>95</v>
      </c>
      <c r="Y196" s="149">
        <f t="shared" si="39"/>
        <v>95</v>
      </c>
      <c r="Z196" s="149">
        <f t="shared" si="40"/>
        <v>89</v>
      </c>
      <c r="AA196" s="149">
        <f t="shared" si="41"/>
        <v>89</v>
      </c>
      <c r="AC196" s="159">
        <f t="shared" si="44"/>
        <v>0.44730542600154877</v>
      </c>
      <c r="AD196" s="149">
        <f t="shared" si="42"/>
        <v>69</v>
      </c>
    </row>
    <row r="197" spans="1:30" x14ac:dyDescent="0.2">
      <c r="A197" s="149" t="s">
        <v>824</v>
      </c>
      <c r="B197" s="149" t="s">
        <v>825</v>
      </c>
      <c r="C197" s="103">
        <v>-1.2677196264266968</v>
      </c>
      <c r="D197" s="103">
        <v>-1.2094452381134033</v>
      </c>
      <c r="E197" s="103">
        <v>-1.2263401746749878</v>
      </c>
      <c r="F197" s="103">
        <v>-1.2003495693206787</v>
      </c>
      <c r="G197" s="103">
        <v>-1.2526587247848511</v>
      </c>
      <c r="H197" s="103">
        <v>-1.0111174583435059</v>
      </c>
      <c r="I197" s="103">
        <v>-1.0556007623672485</v>
      </c>
      <c r="J197" s="103">
        <v>-1.1482473611831665</v>
      </c>
      <c r="K197" s="103">
        <v>-1.3497381210327148</v>
      </c>
      <c r="L197" s="103">
        <v>-1.2788141965866089</v>
      </c>
      <c r="M197" s="103">
        <v>-1.2279816865921021</v>
      </c>
      <c r="N197" s="103">
        <v>-1.2179845571517944</v>
      </c>
      <c r="O197" s="222">
        <f t="shared" si="43"/>
        <v>-8.5393190383911135E-4</v>
      </c>
      <c r="P197" s="149">
        <f t="shared" si="30"/>
        <v>191</v>
      </c>
      <c r="Q197" s="149">
        <f t="shared" si="31"/>
        <v>187</v>
      </c>
      <c r="R197" s="149">
        <f t="shared" si="32"/>
        <v>187</v>
      </c>
      <c r="S197" s="149">
        <f t="shared" si="33"/>
        <v>188</v>
      </c>
      <c r="T197" s="149">
        <f t="shared" si="34"/>
        <v>189</v>
      </c>
      <c r="U197" s="149">
        <f t="shared" si="35"/>
        <v>180</v>
      </c>
      <c r="V197" s="149">
        <f t="shared" si="36"/>
        <v>181</v>
      </c>
      <c r="W197" s="149">
        <f t="shared" si="37"/>
        <v>187</v>
      </c>
      <c r="X197" s="149">
        <f t="shared" si="38"/>
        <v>192</v>
      </c>
      <c r="Y197" s="149">
        <f t="shared" si="39"/>
        <v>193</v>
      </c>
      <c r="Z197" s="149">
        <f t="shared" si="40"/>
        <v>191</v>
      </c>
      <c r="AA197" s="149">
        <f t="shared" si="41"/>
        <v>189</v>
      </c>
      <c r="AC197" s="159">
        <f t="shared" si="44"/>
        <v>-1.2265238761901855</v>
      </c>
      <c r="AD197" s="149">
        <f t="shared" si="42"/>
        <v>187</v>
      </c>
    </row>
    <row r="198" spans="1:30" x14ac:dyDescent="0.2">
      <c r="A198" s="149" t="s">
        <v>826</v>
      </c>
      <c r="B198" s="149" t="s">
        <v>827</v>
      </c>
      <c r="C198" s="103">
        <v>-1.4700472354888916</v>
      </c>
      <c r="D198" s="103">
        <v>-1.4872524738311768</v>
      </c>
      <c r="E198" s="103">
        <v>-1.4568324089050293</v>
      </c>
      <c r="F198" s="103">
        <v>-1.4025870561599731</v>
      </c>
      <c r="G198" s="103">
        <v>-1.3867055177688599</v>
      </c>
      <c r="H198" s="103">
        <v>-1.3646841049194336</v>
      </c>
      <c r="I198" s="103">
        <v>-1.4178836345672607</v>
      </c>
      <c r="J198" s="103">
        <v>-1.4901121854782104</v>
      </c>
      <c r="K198" s="103">
        <v>-1.4817056655883789</v>
      </c>
      <c r="L198" s="103">
        <v>-1.4653240442276001</v>
      </c>
      <c r="M198" s="103">
        <v>-1.415010929107666</v>
      </c>
      <c r="N198" s="103">
        <v>-1.4067230224609375</v>
      </c>
      <c r="O198" s="222">
        <f t="shared" si="43"/>
        <v>8.0529451370239258E-3</v>
      </c>
      <c r="P198" s="149">
        <f t="shared" si="30"/>
        <v>200</v>
      </c>
      <c r="Q198" s="149">
        <f t="shared" si="31"/>
        <v>201</v>
      </c>
      <c r="R198" s="149">
        <f t="shared" si="32"/>
        <v>203</v>
      </c>
      <c r="S198" s="149">
        <f t="shared" si="33"/>
        <v>198</v>
      </c>
      <c r="T198" s="149">
        <f t="shared" si="34"/>
        <v>198</v>
      </c>
      <c r="U198" s="149">
        <f t="shared" si="35"/>
        <v>198</v>
      </c>
      <c r="V198" s="149">
        <f t="shared" si="36"/>
        <v>198</v>
      </c>
      <c r="W198" s="149">
        <f t="shared" si="37"/>
        <v>196</v>
      </c>
      <c r="X198" s="149">
        <f t="shared" si="38"/>
        <v>197</v>
      </c>
      <c r="Y198" s="149">
        <f t="shared" si="39"/>
        <v>195</v>
      </c>
      <c r="Z198" s="149">
        <f t="shared" si="40"/>
        <v>195</v>
      </c>
      <c r="AA198" s="149">
        <f t="shared" si="41"/>
        <v>197</v>
      </c>
      <c r="AC198" s="159">
        <f t="shared" si="44"/>
        <v>-1.3261935710906982</v>
      </c>
      <c r="AD198" s="149">
        <f t="shared" si="42"/>
        <v>190</v>
      </c>
    </row>
    <row r="199" spans="1:30" x14ac:dyDescent="0.2">
      <c r="A199" s="149" t="s">
        <v>828</v>
      </c>
      <c r="B199" s="149" t="s">
        <v>829</v>
      </c>
      <c r="C199" s="103">
        <v>-1.1861029863357544</v>
      </c>
      <c r="D199" s="103">
        <v>-1.167088508605957</v>
      </c>
      <c r="E199" s="103">
        <v>-1.1754517555236816</v>
      </c>
      <c r="F199" s="103">
        <v>-1.1448639631271362</v>
      </c>
      <c r="G199" s="103">
        <v>-1.2084996700286865</v>
      </c>
      <c r="H199" s="103">
        <v>-1.1216613054275513</v>
      </c>
      <c r="I199" s="103">
        <v>-1.121583104133606</v>
      </c>
      <c r="J199" s="103">
        <v>-1.1583846807479858</v>
      </c>
      <c r="K199" s="103">
        <v>-1.1620935201644897</v>
      </c>
      <c r="L199" s="103">
        <v>-1.1275856494903564</v>
      </c>
      <c r="M199" s="103">
        <v>-1.1112397909164429</v>
      </c>
      <c r="N199" s="103">
        <v>-1.1725152730941772</v>
      </c>
      <c r="O199" s="222">
        <f t="shared" si="43"/>
        <v>-5.4267644882202151E-4</v>
      </c>
      <c r="P199" s="149">
        <f t="shared" si="30"/>
        <v>185</v>
      </c>
      <c r="Q199" s="149">
        <f t="shared" si="31"/>
        <v>184</v>
      </c>
      <c r="R199" s="149">
        <f t="shared" si="32"/>
        <v>181</v>
      </c>
      <c r="S199" s="149">
        <f t="shared" si="33"/>
        <v>186</v>
      </c>
      <c r="T199" s="149">
        <f t="shared" si="34"/>
        <v>186</v>
      </c>
      <c r="U199" s="149">
        <f t="shared" si="35"/>
        <v>187</v>
      </c>
      <c r="V199" s="149">
        <f t="shared" si="36"/>
        <v>186</v>
      </c>
      <c r="W199" s="149">
        <f t="shared" si="37"/>
        <v>188</v>
      </c>
      <c r="X199" s="149">
        <f t="shared" si="38"/>
        <v>188</v>
      </c>
      <c r="Y199" s="149">
        <f t="shared" si="39"/>
        <v>188</v>
      </c>
      <c r="Z199" s="149">
        <f t="shared" si="40"/>
        <v>184</v>
      </c>
      <c r="AA199" s="149">
        <f t="shared" si="41"/>
        <v>186</v>
      </c>
      <c r="AC199" s="159">
        <f t="shared" si="44"/>
        <v>-1.1779420375823975</v>
      </c>
      <c r="AD199" s="149">
        <f t="shared" si="42"/>
        <v>183</v>
      </c>
    </row>
    <row r="200" spans="1:30" x14ac:dyDescent="0.2">
      <c r="A200" s="149" t="s">
        <v>830</v>
      </c>
      <c r="B200" s="149" t="s">
        <v>831</v>
      </c>
      <c r="C200" s="103">
        <v>-8.9090809226036072E-2</v>
      </c>
      <c r="D200" s="103">
        <v>6.9446779787540436E-2</v>
      </c>
      <c r="E200" s="103">
        <v>-1.6638325527310371E-2</v>
      </c>
      <c r="F200" s="103">
        <v>-3.759336844086647E-2</v>
      </c>
      <c r="G200" s="103">
        <v>-5.5070808157324791E-3</v>
      </c>
      <c r="H200" s="103">
        <v>-0.14597946405410767</v>
      </c>
      <c r="I200" s="103">
        <v>-0.20093753933906555</v>
      </c>
      <c r="J200" s="103">
        <v>0.25848111510276794</v>
      </c>
      <c r="K200" s="103">
        <v>0.26692131161689758</v>
      </c>
      <c r="L200" s="103">
        <v>0.38410598039627075</v>
      </c>
      <c r="M200" s="103">
        <v>0.46051898598670959</v>
      </c>
      <c r="N200" s="103">
        <v>0.43896928429603577</v>
      </c>
      <c r="O200" s="222">
        <f t="shared" si="43"/>
        <v>3.695225045084953E-2</v>
      </c>
      <c r="P200" s="149">
        <f t="shared" si="30"/>
        <v>99</v>
      </c>
      <c r="Q200" s="149">
        <f t="shared" si="31"/>
        <v>88</v>
      </c>
      <c r="R200" s="149">
        <f t="shared" si="32"/>
        <v>96</v>
      </c>
      <c r="S200" s="149">
        <f t="shared" si="33"/>
        <v>96</v>
      </c>
      <c r="T200" s="149">
        <f t="shared" si="34"/>
        <v>95</v>
      </c>
      <c r="U200" s="149">
        <f t="shared" si="35"/>
        <v>102</v>
      </c>
      <c r="V200" s="149">
        <f t="shared" si="36"/>
        <v>108</v>
      </c>
      <c r="W200" s="149">
        <f t="shared" si="37"/>
        <v>84</v>
      </c>
      <c r="X200" s="149">
        <f t="shared" si="38"/>
        <v>82</v>
      </c>
      <c r="Y200" s="149">
        <f t="shared" si="39"/>
        <v>74</v>
      </c>
      <c r="Z200" s="149">
        <f t="shared" si="40"/>
        <v>70</v>
      </c>
      <c r="AA200" s="149">
        <f t="shared" si="41"/>
        <v>73</v>
      </c>
      <c r="AC200" s="159">
        <f t="shared" si="44"/>
        <v>0.8084917888045311</v>
      </c>
      <c r="AD200" s="149">
        <f t="shared" si="42"/>
        <v>51</v>
      </c>
    </row>
    <row r="201" spans="1:30" x14ac:dyDescent="0.2">
      <c r="A201" s="149" t="s">
        <v>832</v>
      </c>
      <c r="B201" s="149" t="s">
        <v>833</v>
      </c>
      <c r="C201" s="103">
        <v>-0.17838813364505768</v>
      </c>
      <c r="D201" s="103">
        <v>-0.16934779286384583</v>
      </c>
      <c r="E201" s="103">
        <v>-0.15394638478755951</v>
      </c>
      <c r="F201" s="103">
        <v>-0.1411319226026535</v>
      </c>
      <c r="G201" s="103">
        <v>-0.16855724155902863</v>
      </c>
      <c r="H201" s="103">
        <v>-9.0896569192409515E-2</v>
      </c>
      <c r="I201" s="103">
        <v>-0.11608466506004333</v>
      </c>
      <c r="J201" s="103">
        <v>-0.15418075025081635</v>
      </c>
      <c r="K201" s="103">
        <v>-8.6784452199935913E-2</v>
      </c>
      <c r="L201" s="103">
        <v>-0.12008095532655716</v>
      </c>
      <c r="M201" s="103">
        <v>-0.11989714950323105</v>
      </c>
      <c r="N201" s="103">
        <v>-0.12562154233455658</v>
      </c>
      <c r="O201" s="222">
        <f t="shared" si="43"/>
        <v>4.3726250529289249E-3</v>
      </c>
      <c r="P201" s="149">
        <f t="shared" si="30"/>
        <v>105</v>
      </c>
      <c r="Q201" s="149">
        <f t="shared" si="31"/>
        <v>104</v>
      </c>
      <c r="R201" s="149">
        <f t="shared" si="32"/>
        <v>104</v>
      </c>
      <c r="S201" s="149">
        <f t="shared" si="33"/>
        <v>103</v>
      </c>
      <c r="T201" s="149">
        <f t="shared" si="34"/>
        <v>105</v>
      </c>
      <c r="U201" s="149">
        <f t="shared" si="35"/>
        <v>98</v>
      </c>
      <c r="V201" s="149">
        <f t="shared" si="36"/>
        <v>98</v>
      </c>
      <c r="W201" s="149">
        <f t="shared" si="37"/>
        <v>105</v>
      </c>
      <c r="X201" s="149">
        <f t="shared" si="38"/>
        <v>101</v>
      </c>
      <c r="Y201" s="149">
        <f t="shared" si="39"/>
        <v>104</v>
      </c>
      <c r="Z201" s="149">
        <f t="shared" si="40"/>
        <v>105</v>
      </c>
      <c r="AA201" s="149">
        <f t="shared" si="41"/>
        <v>107</v>
      </c>
      <c r="AC201" s="159">
        <f t="shared" si="44"/>
        <v>-8.1895291805267334E-2</v>
      </c>
      <c r="AD201" s="149">
        <f t="shared" si="42"/>
        <v>112</v>
      </c>
    </row>
    <row r="202" spans="1:30" x14ac:dyDescent="0.2">
      <c r="A202" s="149" t="s">
        <v>834</v>
      </c>
      <c r="B202" s="149" t="s">
        <v>835</v>
      </c>
      <c r="C202" s="103">
        <v>0.12955272197723389</v>
      </c>
      <c r="D202" s="103">
        <v>6.1725568026304245E-2</v>
      </c>
      <c r="E202" s="103">
        <v>-0.13214839994907379</v>
      </c>
      <c r="F202" s="103">
        <v>-0.1293579638004303</v>
      </c>
      <c r="G202" s="103">
        <v>-0.18931150436401367</v>
      </c>
      <c r="H202" s="103">
        <v>-0.10976887494325638</v>
      </c>
      <c r="I202" s="103">
        <v>-6.6171884536743164E-2</v>
      </c>
      <c r="J202" s="103">
        <v>-3.1900531612336636E-3</v>
      </c>
      <c r="K202" s="103">
        <v>5.8677397668361664E-2</v>
      </c>
      <c r="L202" s="103">
        <v>3.8799483329057693E-2</v>
      </c>
      <c r="M202" s="103">
        <v>6.2479645013809204E-2</v>
      </c>
      <c r="N202" s="103">
        <v>0.13751338422298431</v>
      </c>
      <c r="O202" s="222">
        <f t="shared" si="43"/>
        <v>7.5787816196680067E-3</v>
      </c>
      <c r="P202" s="149">
        <f t="shared" si="30"/>
        <v>84</v>
      </c>
      <c r="Q202" s="149">
        <f t="shared" si="31"/>
        <v>89</v>
      </c>
      <c r="R202" s="149">
        <f t="shared" si="32"/>
        <v>103</v>
      </c>
      <c r="S202" s="149">
        <f t="shared" si="33"/>
        <v>102</v>
      </c>
      <c r="T202" s="149">
        <f t="shared" si="34"/>
        <v>106</v>
      </c>
      <c r="U202" s="149">
        <f t="shared" si="35"/>
        <v>99</v>
      </c>
      <c r="V202" s="149">
        <f t="shared" si="36"/>
        <v>94</v>
      </c>
      <c r="W202" s="149">
        <f t="shared" si="37"/>
        <v>95</v>
      </c>
      <c r="X202" s="149">
        <f t="shared" si="38"/>
        <v>93</v>
      </c>
      <c r="Y202" s="149">
        <f t="shared" si="39"/>
        <v>92</v>
      </c>
      <c r="Z202" s="149">
        <f t="shared" si="40"/>
        <v>93</v>
      </c>
      <c r="AA202" s="149">
        <f t="shared" si="41"/>
        <v>88</v>
      </c>
      <c r="AC202" s="159">
        <f t="shared" si="44"/>
        <v>0.21330120041966438</v>
      </c>
      <c r="AD202" s="149">
        <f t="shared" si="42"/>
        <v>89</v>
      </c>
    </row>
    <row r="203" spans="1:30" x14ac:dyDescent="0.2">
      <c r="A203" s="149" t="s">
        <v>44</v>
      </c>
      <c r="B203" s="149" t="s">
        <v>836</v>
      </c>
      <c r="C203" s="103">
        <v>0.10488950461149216</v>
      </c>
      <c r="D203" s="103">
        <v>0.11066964268684387</v>
      </c>
      <c r="E203" s="103">
        <v>7.4785858392715454E-2</v>
      </c>
      <c r="F203" s="103">
        <v>3.6302641034126282E-2</v>
      </c>
      <c r="G203" s="103">
        <v>6.6890433430671692E-2</v>
      </c>
      <c r="H203" s="103">
        <v>5.0336732529103756E-3</v>
      </c>
      <c r="I203" s="103">
        <v>-0.11310794204473495</v>
      </c>
      <c r="J203" s="103">
        <v>-0.20876044034957886</v>
      </c>
      <c r="K203" s="103">
        <v>-0.25482866168022156</v>
      </c>
      <c r="L203" s="103">
        <v>-0.31752189993858337</v>
      </c>
      <c r="M203" s="103">
        <v>-0.28265625238418579</v>
      </c>
      <c r="N203" s="103">
        <v>-0.35862162709236145</v>
      </c>
      <c r="O203" s="222">
        <f t="shared" si="43"/>
        <v>-4.6929126977920531E-2</v>
      </c>
      <c r="P203" s="149">
        <f t="shared" si="30"/>
        <v>87</v>
      </c>
      <c r="Q203" s="149">
        <f t="shared" si="31"/>
        <v>85</v>
      </c>
      <c r="R203" s="149">
        <f t="shared" si="32"/>
        <v>89</v>
      </c>
      <c r="S203" s="149">
        <f t="shared" si="33"/>
        <v>89</v>
      </c>
      <c r="T203" s="149">
        <f t="shared" si="34"/>
        <v>92</v>
      </c>
      <c r="U203" s="149">
        <f t="shared" si="35"/>
        <v>90</v>
      </c>
      <c r="V203" s="149">
        <f t="shared" si="36"/>
        <v>97</v>
      </c>
      <c r="W203" s="149">
        <f t="shared" si="37"/>
        <v>112</v>
      </c>
      <c r="X203" s="149">
        <f t="shared" si="38"/>
        <v>115</v>
      </c>
      <c r="Y203" s="149">
        <f t="shared" si="39"/>
        <v>121</v>
      </c>
      <c r="Z203" s="149">
        <f t="shared" si="40"/>
        <v>116</v>
      </c>
      <c r="AA203" s="149">
        <f t="shared" si="41"/>
        <v>125</v>
      </c>
      <c r="AC203" s="159">
        <f t="shared" si="44"/>
        <v>-0.82791289687156677</v>
      </c>
      <c r="AD203" s="149">
        <f t="shared" si="42"/>
        <v>172</v>
      </c>
    </row>
    <row r="204" spans="1:30" x14ac:dyDescent="0.2">
      <c r="A204" s="149" t="s">
        <v>837</v>
      </c>
      <c r="B204" s="149" t="s">
        <v>838</v>
      </c>
      <c r="C204" s="103">
        <v>1.022783637046814</v>
      </c>
      <c r="D204" s="103">
        <v>0.99929481744766235</v>
      </c>
      <c r="E204" s="103">
        <v>0.47379547357559204</v>
      </c>
      <c r="F204" s="103">
        <v>0.46144905686378479</v>
      </c>
      <c r="G204" s="103">
        <v>0.48512038588523865</v>
      </c>
      <c r="H204" s="103">
        <v>0.37354868650436401</v>
      </c>
      <c r="I204" s="103">
        <v>0.3569352924823761</v>
      </c>
      <c r="J204" s="103">
        <v>0.46579739451408386</v>
      </c>
      <c r="K204" s="103">
        <v>0.51171666383743286</v>
      </c>
      <c r="L204" s="103">
        <v>0.51176935434341431</v>
      </c>
      <c r="M204" s="103">
        <v>0.48232418298721313</v>
      </c>
      <c r="N204" s="103">
        <v>0.5269588828086853</v>
      </c>
      <c r="O204" s="222">
        <f t="shared" si="43"/>
        <v>-4.7233593463897702E-2</v>
      </c>
      <c r="P204" s="149">
        <f t="shared" si="30"/>
        <v>37</v>
      </c>
      <c r="Q204" s="149">
        <f t="shared" si="31"/>
        <v>41</v>
      </c>
      <c r="R204" s="149">
        <f t="shared" si="32"/>
        <v>75</v>
      </c>
      <c r="S204" s="149">
        <f t="shared" si="33"/>
        <v>74</v>
      </c>
      <c r="T204" s="149">
        <f t="shared" si="34"/>
        <v>72</v>
      </c>
      <c r="U204" s="149">
        <f t="shared" si="35"/>
        <v>71</v>
      </c>
      <c r="V204" s="149">
        <f t="shared" si="36"/>
        <v>73</v>
      </c>
      <c r="W204" s="149">
        <f t="shared" si="37"/>
        <v>68</v>
      </c>
      <c r="X204" s="149">
        <f t="shared" si="38"/>
        <v>63</v>
      </c>
      <c r="Y204" s="149">
        <f t="shared" si="39"/>
        <v>62</v>
      </c>
      <c r="Z204" s="149">
        <f t="shared" si="40"/>
        <v>68</v>
      </c>
      <c r="AA204" s="149">
        <f t="shared" si="41"/>
        <v>67</v>
      </c>
      <c r="AC204" s="159">
        <f t="shared" si="44"/>
        <v>5.4622948169708252E-2</v>
      </c>
      <c r="AD204" s="149">
        <f t="shared" si="42"/>
        <v>96</v>
      </c>
    </row>
    <row r="205" spans="1:30" x14ac:dyDescent="0.2">
      <c r="A205" s="149" t="s">
        <v>839</v>
      </c>
      <c r="B205" s="149" t="s">
        <v>840</v>
      </c>
      <c r="C205" s="103">
        <v>0.94240713119506836</v>
      </c>
      <c r="D205" s="103">
        <v>1.0134474039077759</v>
      </c>
      <c r="E205" s="103">
        <v>1.0341426134109497</v>
      </c>
      <c r="F205" s="103">
        <v>1.0498764514923096</v>
      </c>
      <c r="G205" s="103">
        <v>1.050092339515686</v>
      </c>
      <c r="H205" s="103">
        <v>1.1878750324249268</v>
      </c>
      <c r="I205" s="103">
        <v>1.1620205640792847</v>
      </c>
      <c r="J205" s="103">
        <v>1.1414005756378174</v>
      </c>
      <c r="K205" s="103">
        <v>1.1411492824554443</v>
      </c>
      <c r="L205" s="103">
        <v>1.1123814582824707</v>
      </c>
      <c r="M205" s="103">
        <v>1.1413159370422363</v>
      </c>
      <c r="N205" s="103">
        <v>1.2705752849578857</v>
      </c>
      <c r="O205" s="222">
        <f t="shared" si="43"/>
        <v>2.5712788105010986E-2</v>
      </c>
      <c r="P205" s="149">
        <f t="shared" si="30"/>
        <v>43</v>
      </c>
      <c r="Q205" s="149">
        <f t="shared" si="31"/>
        <v>38</v>
      </c>
      <c r="R205" s="149">
        <f t="shared" si="32"/>
        <v>39</v>
      </c>
      <c r="S205" s="149">
        <f t="shared" si="33"/>
        <v>36</v>
      </c>
      <c r="T205" s="149">
        <f t="shared" si="34"/>
        <v>35</v>
      </c>
      <c r="U205" s="149">
        <f t="shared" si="35"/>
        <v>31</v>
      </c>
      <c r="V205" s="149">
        <f t="shared" si="36"/>
        <v>33</v>
      </c>
      <c r="W205" s="149">
        <f t="shared" si="37"/>
        <v>31</v>
      </c>
      <c r="X205" s="149">
        <f t="shared" si="38"/>
        <v>34</v>
      </c>
      <c r="Y205" s="149">
        <f t="shared" si="39"/>
        <v>35</v>
      </c>
      <c r="Z205" s="149">
        <f t="shared" si="40"/>
        <v>32</v>
      </c>
      <c r="AA205" s="149">
        <f t="shared" si="41"/>
        <v>28</v>
      </c>
      <c r="AC205" s="159">
        <f t="shared" si="44"/>
        <v>1.5277031660079956</v>
      </c>
      <c r="AD205" s="149">
        <f t="shared" si="42"/>
        <v>21</v>
      </c>
    </row>
    <row r="206" spans="1:30" x14ac:dyDescent="0.2">
      <c r="A206" s="149" t="s">
        <v>841</v>
      </c>
      <c r="B206" s="149" t="s">
        <v>842</v>
      </c>
      <c r="C206" s="103">
        <v>-0.48033645749092102</v>
      </c>
      <c r="D206" s="103">
        <v>-0.48559799790382385</v>
      </c>
      <c r="E206" s="103">
        <v>-0.51146554946899414</v>
      </c>
      <c r="F206" s="103">
        <v>-0.52934682369232178</v>
      </c>
      <c r="G206" s="103">
        <v>-0.47302144765853882</v>
      </c>
      <c r="H206" s="103">
        <v>-0.39522033929824829</v>
      </c>
      <c r="I206" s="103">
        <v>-0.37184318900108337</v>
      </c>
      <c r="J206" s="103">
        <v>-0.37683954834938049</v>
      </c>
      <c r="K206" s="103">
        <v>-0.44767281413078308</v>
      </c>
      <c r="L206" s="103">
        <v>-0.55409896373748779</v>
      </c>
      <c r="M206" s="103">
        <v>-0.57783585786819458</v>
      </c>
      <c r="N206" s="103">
        <v>-0.60318708419799805</v>
      </c>
      <c r="O206" s="222">
        <f t="shared" si="43"/>
        <v>-1.1758908629417419E-2</v>
      </c>
      <c r="P206" s="149">
        <f t="shared" si="30"/>
        <v>129</v>
      </c>
      <c r="Q206" s="149">
        <f t="shared" si="31"/>
        <v>131</v>
      </c>
      <c r="R206" s="149">
        <f t="shared" si="32"/>
        <v>133</v>
      </c>
      <c r="S206" s="149">
        <f t="shared" si="33"/>
        <v>130</v>
      </c>
      <c r="T206" s="149">
        <f t="shared" si="34"/>
        <v>125</v>
      </c>
      <c r="U206" s="149">
        <f t="shared" si="35"/>
        <v>126</v>
      </c>
      <c r="V206" s="149">
        <f t="shared" si="36"/>
        <v>121</v>
      </c>
      <c r="W206" s="149">
        <f t="shared" si="37"/>
        <v>130</v>
      </c>
      <c r="X206" s="149">
        <f t="shared" si="38"/>
        <v>138</v>
      </c>
      <c r="Y206" s="149">
        <f t="shared" si="39"/>
        <v>144</v>
      </c>
      <c r="Z206" s="149">
        <f t="shared" si="40"/>
        <v>148</v>
      </c>
      <c r="AA206" s="149">
        <f t="shared" si="41"/>
        <v>148</v>
      </c>
      <c r="AC206" s="159">
        <f t="shared" si="44"/>
        <v>-0.72077617049217224</v>
      </c>
      <c r="AD206" s="149">
        <f t="shared" si="42"/>
        <v>161</v>
      </c>
    </row>
    <row r="207" spans="1:30" x14ac:dyDescent="0.2">
      <c r="A207" s="149" t="s">
        <v>843</v>
      </c>
      <c r="B207" s="149" t="s">
        <v>844</v>
      </c>
      <c r="C207" s="103">
        <v>-0.4143902063369751</v>
      </c>
      <c r="D207" s="103">
        <v>-0.39795047044754028</v>
      </c>
      <c r="E207" s="103">
        <v>-0.36065354943275452</v>
      </c>
      <c r="F207" s="103">
        <v>-0.34814384579658508</v>
      </c>
      <c r="G207" s="103">
        <v>-0.34134197235107422</v>
      </c>
      <c r="H207" s="103">
        <v>-0.38847622275352478</v>
      </c>
      <c r="I207" s="103">
        <v>-0.39030048251152039</v>
      </c>
      <c r="J207" s="103">
        <v>-0.25129833817481995</v>
      </c>
      <c r="K207" s="103">
        <v>-0.29941362142562866</v>
      </c>
      <c r="L207" s="103">
        <v>-0.29332077503204346</v>
      </c>
      <c r="M207" s="103">
        <v>-0.3143390417098999</v>
      </c>
      <c r="N207" s="103">
        <v>-0.32888635993003845</v>
      </c>
      <c r="O207" s="222">
        <f t="shared" si="43"/>
        <v>6.9064110517501835E-3</v>
      </c>
      <c r="P207" s="149">
        <f t="shared" si="30"/>
        <v>123</v>
      </c>
      <c r="Q207" s="149">
        <f t="shared" si="31"/>
        <v>122</v>
      </c>
      <c r="R207" s="149">
        <f t="shared" si="32"/>
        <v>117</v>
      </c>
      <c r="S207" s="149">
        <f t="shared" si="33"/>
        <v>114</v>
      </c>
      <c r="T207" s="149">
        <f t="shared" si="34"/>
        <v>115</v>
      </c>
      <c r="U207" s="149">
        <f t="shared" si="35"/>
        <v>125</v>
      </c>
      <c r="V207" s="149">
        <f t="shared" si="36"/>
        <v>124</v>
      </c>
      <c r="W207" s="149">
        <f t="shared" si="37"/>
        <v>115</v>
      </c>
      <c r="X207" s="149">
        <f t="shared" si="38"/>
        <v>121</v>
      </c>
      <c r="Y207" s="149">
        <f t="shared" si="39"/>
        <v>119</v>
      </c>
      <c r="Z207" s="149">
        <f t="shared" si="40"/>
        <v>118</v>
      </c>
      <c r="AA207" s="149">
        <f t="shared" si="41"/>
        <v>120</v>
      </c>
      <c r="AC207" s="159">
        <f t="shared" si="44"/>
        <v>-0.25982224941253662</v>
      </c>
      <c r="AD207" s="149">
        <f t="shared" si="42"/>
        <v>122</v>
      </c>
    </row>
    <row r="208" spans="1:30" x14ac:dyDescent="0.2">
      <c r="A208" s="149" t="s">
        <v>147</v>
      </c>
      <c r="B208" s="149" t="s">
        <v>845</v>
      </c>
      <c r="C208" s="103">
        <v>-0.758780837059021</v>
      </c>
      <c r="D208" s="103">
        <v>-0.80762654542922974</v>
      </c>
      <c r="E208" s="103">
        <v>-0.81875491142272949</v>
      </c>
      <c r="F208" s="103">
        <v>-0.78285700082778931</v>
      </c>
      <c r="G208" s="103">
        <v>-0.80452597141265869</v>
      </c>
      <c r="H208" s="103">
        <v>-0.79107427597045898</v>
      </c>
      <c r="I208" s="103">
        <v>-0.81361550092697144</v>
      </c>
      <c r="J208" s="103">
        <v>-0.76648443937301636</v>
      </c>
      <c r="K208" s="103">
        <v>-0.71200722455978394</v>
      </c>
      <c r="L208" s="103">
        <v>-0.71605819463729858</v>
      </c>
      <c r="M208" s="103">
        <v>-0.69827562570571899</v>
      </c>
      <c r="N208" s="103">
        <v>-0.67003786563873291</v>
      </c>
      <c r="O208" s="222">
        <f t="shared" si="43"/>
        <v>1.3758867979049683E-2</v>
      </c>
      <c r="P208" s="149">
        <f t="shared" ref="P208:P224" si="45">_xlfn.RANK.EQ(C208,$C$16:$C$224)</f>
        <v>154</v>
      </c>
      <c r="Q208" s="149">
        <f t="shared" ref="Q208:Q224" si="46">_xlfn.RANK.EQ(D208,$D$16:$D$224)</f>
        <v>157</v>
      </c>
      <c r="R208" s="149">
        <f t="shared" ref="R208:R224" si="47">_xlfn.RANK.EQ(E208,$E$16:$E$224)</f>
        <v>159</v>
      </c>
      <c r="S208" s="149">
        <f t="shared" ref="S208:S224" si="48">_xlfn.RANK.EQ(F208,$F$16:$F$224)</f>
        <v>155</v>
      </c>
      <c r="T208" s="149">
        <f t="shared" ref="T208:T224" si="49">_xlfn.RANK.EQ(G208,$G$16:$G$224)</f>
        <v>159</v>
      </c>
      <c r="U208" s="149">
        <f t="shared" ref="U208:U224" si="50">_xlfn.RANK.EQ(H208,$H$16:$H$224)</f>
        <v>161</v>
      </c>
      <c r="V208" s="149">
        <f t="shared" ref="V208:V224" si="51">_xlfn.RANK.EQ(I208,$I$16:$I$224)</f>
        <v>163</v>
      </c>
      <c r="W208" s="149">
        <f t="shared" ref="W208:W224" si="52">_xlfn.RANK.EQ(J208,$J$16:$J$224)</f>
        <v>158</v>
      </c>
      <c r="X208" s="149">
        <f t="shared" ref="X208:X224" si="53">_xlfn.RANK.EQ(K208,$K$16:$K$224)</f>
        <v>156</v>
      </c>
      <c r="Y208" s="149">
        <f t="shared" ref="Y208:Y224" si="54">_xlfn.RANK.EQ(L208,$L$16:$L$224)</f>
        <v>159</v>
      </c>
      <c r="Z208" s="149">
        <f t="shared" ref="Z208:Z224" si="55">_xlfn.RANK.EQ(M208,$M$16:$M$224)</f>
        <v>156</v>
      </c>
      <c r="AA208" s="149">
        <f t="shared" ref="AA208:AA224" si="56">_xlfn.RANK.EQ(N208,$N$16:$N$224)</f>
        <v>152</v>
      </c>
      <c r="AC208" s="159">
        <f t="shared" si="44"/>
        <v>-0.53244918584823608</v>
      </c>
      <c r="AD208" s="149">
        <f t="shared" ref="AD208:AD224" si="57">_xlfn.RANK.EQ(AC208,$AC$16:$AC$224)</f>
        <v>141</v>
      </c>
    </row>
    <row r="209" spans="1:30" x14ac:dyDescent="0.2">
      <c r="A209" s="149" t="s">
        <v>149</v>
      </c>
      <c r="B209" s="149" t="s">
        <v>846</v>
      </c>
      <c r="C209" s="103">
        <v>0.71807175874710083</v>
      </c>
      <c r="D209" s="103">
        <v>0.73861539363861084</v>
      </c>
      <c r="E209" s="103">
        <v>0.69899475574493408</v>
      </c>
      <c r="F209" s="103">
        <v>0.59314888715744019</v>
      </c>
      <c r="G209" s="103">
        <v>0.56420308351516724</v>
      </c>
      <c r="H209" s="103">
        <v>0.71049708127975464</v>
      </c>
      <c r="I209" s="103">
        <v>0.71231001615524292</v>
      </c>
      <c r="J209" s="103">
        <v>0.6303899884223938</v>
      </c>
      <c r="K209" s="103">
        <v>0.58333247900009155</v>
      </c>
      <c r="L209" s="103">
        <v>0.59304004907608032</v>
      </c>
      <c r="M209" s="103">
        <v>0.62171536684036255</v>
      </c>
      <c r="N209" s="103">
        <v>0.67865914106369019</v>
      </c>
      <c r="O209" s="222">
        <f t="shared" ref="O209:O224" si="58">(N209-D209)/10</f>
        <v>-5.9956252574920651E-3</v>
      </c>
      <c r="P209" s="149">
        <f t="shared" si="45"/>
        <v>61</v>
      </c>
      <c r="Q209" s="149">
        <f t="shared" si="46"/>
        <v>59</v>
      </c>
      <c r="R209" s="149">
        <f t="shared" si="47"/>
        <v>61</v>
      </c>
      <c r="S209" s="149">
        <f t="shared" si="48"/>
        <v>67</v>
      </c>
      <c r="T209" s="149">
        <f t="shared" si="49"/>
        <v>68</v>
      </c>
      <c r="U209" s="149">
        <f t="shared" si="50"/>
        <v>51</v>
      </c>
      <c r="V209" s="149">
        <f t="shared" si="51"/>
        <v>53</v>
      </c>
      <c r="W209" s="149">
        <f t="shared" si="52"/>
        <v>54</v>
      </c>
      <c r="X209" s="149">
        <f t="shared" si="53"/>
        <v>58</v>
      </c>
      <c r="Y209" s="149">
        <f t="shared" si="54"/>
        <v>57</v>
      </c>
      <c r="Z209" s="149">
        <f t="shared" si="55"/>
        <v>54</v>
      </c>
      <c r="AA209" s="149">
        <f t="shared" si="56"/>
        <v>55</v>
      </c>
      <c r="AC209" s="159">
        <f t="shared" ref="AC209:AC224" si="59">N209+10*O209</f>
        <v>0.61870288848876953</v>
      </c>
      <c r="AD209" s="149">
        <f t="shared" si="57"/>
        <v>59</v>
      </c>
    </row>
    <row r="210" spans="1:30" x14ac:dyDescent="0.2">
      <c r="A210" s="149" t="s">
        <v>847</v>
      </c>
      <c r="B210" s="149" t="s">
        <v>848</v>
      </c>
      <c r="C210" s="103">
        <v>1.5984896421432495</v>
      </c>
      <c r="D210" s="103">
        <v>1.6381230354309082</v>
      </c>
      <c r="E210" s="103">
        <v>1.5999846458435059</v>
      </c>
      <c r="F210" s="103">
        <v>1.6271975040435791</v>
      </c>
      <c r="G210" s="103">
        <v>1.5571415424346924</v>
      </c>
      <c r="H210" s="103">
        <v>1.6104094982147217</v>
      </c>
      <c r="I210" s="103">
        <v>1.5959750413894653</v>
      </c>
      <c r="J210" s="103">
        <v>1.6181238889694214</v>
      </c>
      <c r="K210" s="103">
        <v>1.6493221521377563</v>
      </c>
      <c r="L210" s="103">
        <v>1.5145151615142822</v>
      </c>
      <c r="M210" s="103">
        <v>1.4613603353500366</v>
      </c>
      <c r="N210" s="103">
        <v>1.3680863380432129</v>
      </c>
      <c r="O210" s="222">
        <f t="shared" si="58"/>
        <v>-2.7003669738769533E-2</v>
      </c>
      <c r="P210" s="149">
        <f t="shared" si="45"/>
        <v>18</v>
      </c>
      <c r="Q210" s="149">
        <f t="shared" si="46"/>
        <v>17</v>
      </c>
      <c r="R210" s="149">
        <f t="shared" si="47"/>
        <v>20</v>
      </c>
      <c r="S210" s="149">
        <f t="shared" si="48"/>
        <v>19</v>
      </c>
      <c r="T210" s="149">
        <f t="shared" si="49"/>
        <v>21</v>
      </c>
      <c r="U210" s="149">
        <f t="shared" si="50"/>
        <v>22</v>
      </c>
      <c r="V210" s="149">
        <f t="shared" si="51"/>
        <v>21</v>
      </c>
      <c r="W210" s="149">
        <f t="shared" si="52"/>
        <v>19</v>
      </c>
      <c r="X210" s="149">
        <f t="shared" si="53"/>
        <v>18</v>
      </c>
      <c r="Y210" s="149">
        <f t="shared" si="54"/>
        <v>22</v>
      </c>
      <c r="Z210" s="149">
        <f t="shared" si="55"/>
        <v>22</v>
      </c>
      <c r="AA210" s="149">
        <f t="shared" si="56"/>
        <v>25</v>
      </c>
      <c r="AC210" s="159">
        <f t="shared" si="59"/>
        <v>1.0980496406555176</v>
      </c>
      <c r="AD210" s="149">
        <f t="shared" si="57"/>
        <v>40</v>
      </c>
    </row>
    <row r="211" spans="1:30" x14ac:dyDescent="0.2">
      <c r="A211" s="149" t="s">
        <v>849</v>
      </c>
      <c r="B211" s="149" t="s">
        <v>850</v>
      </c>
      <c r="C211" s="103">
        <v>-1.321666955947876</v>
      </c>
      <c r="D211" s="103">
        <v>-1.415960431098938</v>
      </c>
      <c r="E211" s="103">
        <v>-1.4457547664642334</v>
      </c>
      <c r="F211" s="103">
        <v>-1.2901450395584106</v>
      </c>
      <c r="G211" s="103">
        <v>-1.226715087890625</v>
      </c>
      <c r="H211" s="103">
        <v>-1.129770040512085</v>
      </c>
      <c r="I211" s="103">
        <v>-1.1112619638442993</v>
      </c>
      <c r="J211" s="103">
        <v>-1.1070537567138672</v>
      </c>
      <c r="K211" s="103">
        <v>-1.1060309410095215</v>
      </c>
      <c r="L211" s="103">
        <v>-1.0693529844284058</v>
      </c>
      <c r="M211" s="103">
        <v>-1.0480557680130005</v>
      </c>
      <c r="N211" s="103">
        <v>-1.0628170967102051</v>
      </c>
      <c r="O211" s="222">
        <f t="shared" si="58"/>
        <v>3.5314333438873288E-2</v>
      </c>
      <c r="P211" s="149">
        <f t="shared" si="45"/>
        <v>196</v>
      </c>
      <c r="Q211" s="149">
        <f t="shared" si="46"/>
        <v>199</v>
      </c>
      <c r="R211" s="149">
        <f t="shared" si="47"/>
        <v>201</v>
      </c>
      <c r="S211" s="149">
        <f t="shared" si="48"/>
        <v>192</v>
      </c>
      <c r="T211" s="149">
        <f t="shared" si="49"/>
        <v>187</v>
      </c>
      <c r="U211" s="149">
        <f t="shared" si="50"/>
        <v>188</v>
      </c>
      <c r="V211" s="149">
        <f t="shared" si="51"/>
        <v>185</v>
      </c>
      <c r="W211" s="149">
        <f t="shared" si="52"/>
        <v>185</v>
      </c>
      <c r="X211" s="149">
        <f t="shared" si="53"/>
        <v>186</v>
      </c>
      <c r="Y211" s="149">
        <f t="shared" si="54"/>
        <v>182</v>
      </c>
      <c r="Z211" s="149">
        <f t="shared" si="55"/>
        <v>179</v>
      </c>
      <c r="AA211" s="149">
        <f t="shared" si="56"/>
        <v>181</v>
      </c>
      <c r="AC211" s="159">
        <f t="shared" si="59"/>
        <v>-0.70967376232147217</v>
      </c>
      <c r="AD211" s="149">
        <f t="shared" si="57"/>
        <v>157</v>
      </c>
    </row>
    <row r="212" spans="1:30" x14ac:dyDescent="0.2">
      <c r="A212" s="149" t="s">
        <v>851</v>
      </c>
      <c r="B212" s="149" t="s">
        <v>852</v>
      </c>
      <c r="C212" s="103">
        <v>0.89246636629104614</v>
      </c>
      <c r="D212" s="103">
        <v>0.87734043598175049</v>
      </c>
      <c r="E212" s="103">
        <v>0.92460012435913086</v>
      </c>
      <c r="F212" s="103">
        <v>0.90906268358230591</v>
      </c>
      <c r="G212" s="103">
        <v>0.87736779451370239</v>
      </c>
      <c r="H212" s="103">
        <v>0.55279314517974854</v>
      </c>
      <c r="I212" s="103">
        <v>0.592765212059021</v>
      </c>
      <c r="J212" s="103">
        <v>0.40418204665184021</v>
      </c>
      <c r="K212" s="103">
        <v>0.398162841796875</v>
      </c>
      <c r="L212" s="103">
        <v>0.42625588178634644</v>
      </c>
      <c r="M212" s="103">
        <v>0.44769686460494995</v>
      </c>
      <c r="N212" s="103">
        <v>0.5650525689125061</v>
      </c>
      <c r="O212" s="222">
        <f t="shared" si="58"/>
        <v>-3.1228786706924437E-2</v>
      </c>
      <c r="P212" s="149">
        <f t="shared" si="45"/>
        <v>46</v>
      </c>
      <c r="Q212" s="149">
        <f t="shared" si="46"/>
        <v>46</v>
      </c>
      <c r="R212" s="149">
        <f t="shared" si="47"/>
        <v>45</v>
      </c>
      <c r="S212" s="149">
        <f t="shared" si="48"/>
        <v>47</v>
      </c>
      <c r="T212" s="149">
        <f t="shared" si="49"/>
        <v>48</v>
      </c>
      <c r="U212" s="149">
        <f t="shared" si="50"/>
        <v>60</v>
      </c>
      <c r="V212" s="149">
        <f t="shared" si="51"/>
        <v>60</v>
      </c>
      <c r="W212" s="149">
        <f t="shared" si="52"/>
        <v>73</v>
      </c>
      <c r="X212" s="149">
        <f t="shared" si="53"/>
        <v>76</v>
      </c>
      <c r="Y212" s="149">
        <f t="shared" si="54"/>
        <v>69</v>
      </c>
      <c r="Z212" s="149">
        <f t="shared" si="55"/>
        <v>71</v>
      </c>
      <c r="AA212" s="149">
        <f t="shared" si="56"/>
        <v>64</v>
      </c>
      <c r="AC212" s="159">
        <f t="shared" si="59"/>
        <v>0.25276470184326172</v>
      </c>
      <c r="AD212" s="149">
        <f t="shared" si="57"/>
        <v>85</v>
      </c>
    </row>
    <row r="213" spans="1:30" x14ac:dyDescent="0.2">
      <c r="A213" s="149" t="s">
        <v>853</v>
      </c>
      <c r="B213" s="149" t="s">
        <v>854</v>
      </c>
      <c r="C213" s="103">
        <v>-1.6179132461547852</v>
      </c>
      <c r="D213" s="103">
        <v>-1.6542712450027466</v>
      </c>
      <c r="E213" s="103">
        <v>-1.6756495237350464</v>
      </c>
      <c r="F213" s="103">
        <v>-1.6897363662719727</v>
      </c>
      <c r="G213" s="103">
        <v>-1.8211627006530762</v>
      </c>
      <c r="H213" s="103">
        <v>-1.9164453744888306</v>
      </c>
      <c r="I213" s="103">
        <v>-2.0323989391326904</v>
      </c>
      <c r="J213" s="103">
        <v>-2.2414674758911133</v>
      </c>
      <c r="K213" s="103">
        <v>-2.2368061542510986</v>
      </c>
      <c r="L213" s="103">
        <v>-2.322770357131958</v>
      </c>
      <c r="M213" s="103">
        <v>-2.3206360340118408</v>
      </c>
      <c r="N213" s="103">
        <v>-2.346104621887207</v>
      </c>
      <c r="O213" s="222">
        <f t="shared" si="58"/>
        <v>-6.9183337688446048E-2</v>
      </c>
      <c r="P213" s="149">
        <f t="shared" si="45"/>
        <v>204</v>
      </c>
      <c r="Q213" s="149">
        <f t="shared" si="46"/>
        <v>206</v>
      </c>
      <c r="R213" s="149">
        <f t="shared" si="47"/>
        <v>206</v>
      </c>
      <c r="S213" s="149">
        <f t="shared" si="48"/>
        <v>208</v>
      </c>
      <c r="T213" s="149">
        <f t="shared" si="49"/>
        <v>208</v>
      </c>
      <c r="U213" s="149">
        <f t="shared" si="50"/>
        <v>208</v>
      </c>
      <c r="V213" s="149">
        <f t="shared" si="51"/>
        <v>208</v>
      </c>
      <c r="W213" s="149">
        <f t="shared" si="52"/>
        <v>208</v>
      </c>
      <c r="X213" s="149">
        <f t="shared" si="53"/>
        <v>208</v>
      </c>
      <c r="Y213" s="149">
        <f t="shared" si="54"/>
        <v>208</v>
      </c>
      <c r="Z213" s="149">
        <f t="shared" si="55"/>
        <v>208</v>
      </c>
      <c r="AA213" s="149">
        <f t="shared" si="56"/>
        <v>209</v>
      </c>
      <c r="AC213" s="159">
        <f t="shared" si="59"/>
        <v>-3.0379379987716675</v>
      </c>
      <c r="AD213" s="149">
        <f t="shared" si="57"/>
        <v>207</v>
      </c>
    </row>
    <row r="214" spans="1:30" x14ac:dyDescent="0.2">
      <c r="A214" s="149" t="s">
        <v>855</v>
      </c>
      <c r="B214" s="149" t="s">
        <v>856</v>
      </c>
      <c r="C214" s="103">
        <v>0.86317193508148193</v>
      </c>
      <c r="D214" s="103">
        <v>0.85337072610855103</v>
      </c>
      <c r="E214" s="103">
        <v>0.83680552244186401</v>
      </c>
      <c r="F214" s="103">
        <v>0.84039735794067383</v>
      </c>
      <c r="G214" s="103">
        <v>0.84818428754806519</v>
      </c>
      <c r="H214" s="103">
        <v>1.8773060292005539E-2</v>
      </c>
      <c r="I214" s="103">
        <v>0.88362932205200195</v>
      </c>
      <c r="J214" s="103">
        <v>0.62791448831558228</v>
      </c>
      <c r="K214" s="103">
        <v>0.62958055734634399</v>
      </c>
      <c r="L214" s="103">
        <v>1.1202895641326904</v>
      </c>
      <c r="M214" s="103">
        <v>1.0904414653778076</v>
      </c>
      <c r="N214" s="103">
        <v>0.9411238431930542</v>
      </c>
      <c r="O214" s="222">
        <f t="shared" si="58"/>
        <v>8.7753117084503167E-3</v>
      </c>
      <c r="P214" s="149">
        <f t="shared" si="45"/>
        <v>47</v>
      </c>
      <c r="Q214" s="149">
        <f t="shared" si="46"/>
        <v>48</v>
      </c>
      <c r="R214" s="149">
        <f t="shared" si="47"/>
        <v>50</v>
      </c>
      <c r="S214" s="149">
        <f t="shared" si="48"/>
        <v>51</v>
      </c>
      <c r="T214" s="149">
        <f t="shared" si="49"/>
        <v>49</v>
      </c>
      <c r="U214" s="149">
        <f t="shared" si="50"/>
        <v>86</v>
      </c>
      <c r="V214" s="149">
        <f t="shared" si="51"/>
        <v>45</v>
      </c>
      <c r="W214" s="149">
        <f t="shared" si="52"/>
        <v>55</v>
      </c>
      <c r="X214" s="149">
        <f t="shared" si="53"/>
        <v>54</v>
      </c>
      <c r="Y214" s="149">
        <f t="shared" si="54"/>
        <v>33</v>
      </c>
      <c r="Z214" s="149">
        <f t="shared" si="55"/>
        <v>35</v>
      </c>
      <c r="AA214" s="149">
        <f t="shared" si="56"/>
        <v>41</v>
      </c>
      <c r="AC214" s="159">
        <f t="shared" si="59"/>
        <v>1.0288769602775574</v>
      </c>
      <c r="AD214" s="149">
        <f t="shared" si="57"/>
        <v>45</v>
      </c>
    </row>
    <row r="215" spans="1:30" x14ac:dyDescent="0.2">
      <c r="A215" s="149" t="s">
        <v>857</v>
      </c>
      <c r="B215" s="149" t="s">
        <v>858</v>
      </c>
      <c r="C215" s="103">
        <v>-0.5400581955909729</v>
      </c>
      <c r="D215" s="103">
        <v>-0.59138244390487671</v>
      </c>
      <c r="E215" s="103">
        <v>-0.5448651909828186</v>
      </c>
      <c r="F215" s="103">
        <v>-0.55156642198562622</v>
      </c>
      <c r="G215" s="103">
        <v>-0.51485151052474976</v>
      </c>
      <c r="H215" s="103">
        <v>-0.35991409420967102</v>
      </c>
      <c r="I215" s="103">
        <v>-0.33942532539367676</v>
      </c>
      <c r="J215" s="103">
        <v>7.5282327830791473E-2</v>
      </c>
      <c r="K215" s="103">
        <v>6.2379363924264908E-2</v>
      </c>
      <c r="L215" s="103">
        <v>-3.6924344021826982E-3</v>
      </c>
      <c r="M215" s="103">
        <v>-1.6580367460846901E-2</v>
      </c>
      <c r="N215" s="103">
        <v>-0.133931964635849</v>
      </c>
      <c r="O215" s="222">
        <f t="shared" si="58"/>
        <v>4.5745047926902774E-2</v>
      </c>
      <c r="P215" s="149">
        <f t="shared" si="45"/>
        <v>133</v>
      </c>
      <c r="Q215" s="149">
        <f t="shared" si="46"/>
        <v>142</v>
      </c>
      <c r="R215" s="149">
        <f t="shared" si="47"/>
        <v>137</v>
      </c>
      <c r="S215" s="149">
        <f t="shared" si="48"/>
        <v>136</v>
      </c>
      <c r="T215" s="149">
        <f t="shared" si="49"/>
        <v>126</v>
      </c>
      <c r="U215" s="149">
        <f t="shared" si="50"/>
        <v>122</v>
      </c>
      <c r="V215" s="149">
        <f t="shared" si="51"/>
        <v>118</v>
      </c>
      <c r="W215" s="149">
        <f t="shared" si="52"/>
        <v>91</v>
      </c>
      <c r="X215" s="149">
        <f t="shared" si="53"/>
        <v>92</v>
      </c>
      <c r="Y215" s="149">
        <f t="shared" si="54"/>
        <v>96</v>
      </c>
      <c r="Z215" s="149">
        <f t="shared" si="55"/>
        <v>98</v>
      </c>
      <c r="AA215" s="149">
        <f t="shared" si="56"/>
        <v>108</v>
      </c>
      <c r="AC215" s="159">
        <f t="shared" si="59"/>
        <v>0.32351851463317871</v>
      </c>
      <c r="AD215" s="149">
        <f t="shared" si="57"/>
        <v>78</v>
      </c>
    </row>
    <row r="216" spans="1:30" x14ac:dyDescent="0.2">
      <c r="A216" s="149" t="s">
        <v>859</v>
      </c>
      <c r="B216" s="149" t="s">
        <v>860</v>
      </c>
      <c r="C216" s="103">
        <v>0.39789915084838867</v>
      </c>
      <c r="D216" s="103">
        <v>0.2635953426361084</v>
      </c>
      <c r="E216" s="103">
        <v>0.27479314804077148</v>
      </c>
      <c r="F216" s="103">
        <v>0.28455337882041931</v>
      </c>
      <c r="G216" s="103">
        <v>0.30922892689704895</v>
      </c>
      <c r="H216" s="103">
        <v>0.17853271961212158</v>
      </c>
      <c r="I216" s="103">
        <v>0.10403069108724594</v>
      </c>
      <c r="J216" s="103">
        <v>0.33821976184844971</v>
      </c>
      <c r="K216" s="103">
        <v>0.44505500793457031</v>
      </c>
      <c r="L216" s="103">
        <v>0.32480683922767639</v>
      </c>
      <c r="M216" s="103">
        <v>0.1790090799331665</v>
      </c>
      <c r="N216" s="103">
        <v>0.23971331119537354</v>
      </c>
      <c r="O216" s="222">
        <f t="shared" si="58"/>
        <v>-2.3882031440734864E-3</v>
      </c>
      <c r="P216" s="149">
        <f t="shared" si="45"/>
        <v>78</v>
      </c>
      <c r="Q216" s="149">
        <f t="shared" si="46"/>
        <v>78</v>
      </c>
      <c r="R216" s="149">
        <f t="shared" si="47"/>
        <v>79</v>
      </c>
      <c r="S216" s="149">
        <f t="shared" si="48"/>
        <v>79</v>
      </c>
      <c r="T216" s="149">
        <f t="shared" si="49"/>
        <v>80</v>
      </c>
      <c r="U216" s="149">
        <f t="shared" si="50"/>
        <v>77</v>
      </c>
      <c r="V216" s="149">
        <f t="shared" si="51"/>
        <v>85</v>
      </c>
      <c r="W216" s="149">
        <f t="shared" si="52"/>
        <v>79</v>
      </c>
      <c r="X216" s="149">
        <f t="shared" si="53"/>
        <v>70</v>
      </c>
      <c r="Y216" s="149">
        <f t="shared" si="54"/>
        <v>78</v>
      </c>
      <c r="Z216" s="149">
        <f t="shared" si="55"/>
        <v>84</v>
      </c>
      <c r="AA216" s="149">
        <f t="shared" si="56"/>
        <v>85</v>
      </c>
      <c r="AC216" s="159">
        <f t="shared" si="59"/>
        <v>0.21583127975463867</v>
      </c>
      <c r="AD216" s="149">
        <f t="shared" si="57"/>
        <v>88</v>
      </c>
    </row>
    <row r="217" spans="1:30" x14ac:dyDescent="0.2">
      <c r="A217" s="149" t="s">
        <v>861</v>
      </c>
      <c r="B217" s="149" t="s">
        <v>862</v>
      </c>
      <c r="C217" s="103">
        <v>-0.31041106581687927</v>
      </c>
      <c r="D217" s="103">
        <v>-0.20458294451236725</v>
      </c>
      <c r="E217" s="103">
        <v>-0.43288686871528625</v>
      </c>
      <c r="F217" s="103">
        <v>-0.44213986396789551</v>
      </c>
      <c r="G217" s="103">
        <v>-0.39822405576705933</v>
      </c>
      <c r="H217" s="103">
        <v>-0.38531786203384399</v>
      </c>
      <c r="I217" s="103">
        <v>-0.50592607259750366</v>
      </c>
      <c r="J217" s="103">
        <v>-0.34366884827613831</v>
      </c>
      <c r="K217" s="103">
        <v>-0.41459080576896667</v>
      </c>
      <c r="L217" s="103">
        <v>-0.48362618684768677</v>
      </c>
      <c r="M217" s="103">
        <v>-0.48565053939819336</v>
      </c>
      <c r="N217" s="103">
        <v>-0.46140590310096741</v>
      </c>
      <c r="O217" s="222">
        <f t="shared" si="58"/>
        <v>-2.5682295858860015E-2</v>
      </c>
      <c r="P217" s="149">
        <f t="shared" si="45"/>
        <v>115</v>
      </c>
      <c r="Q217" s="149">
        <f t="shared" si="46"/>
        <v>108</v>
      </c>
      <c r="R217" s="149">
        <f t="shared" si="47"/>
        <v>120</v>
      </c>
      <c r="S217" s="149">
        <f t="shared" si="48"/>
        <v>122</v>
      </c>
      <c r="T217" s="149">
        <f t="shared" si="49"/>
        <v>120</v>
      </c>
      <c r="U217" s="149">
        <f t="shared" si="50"/>
        <v>124</v>
      </c>
      <c r="V217" s="149">
        <f t="shared" si="51"/>
        <v>134</v>
      </c>
      <c r="W217" s="149">
        <f t="shared" si="52"/>
        <v>124</v>
      </c>
      <c r="X217" s="149">
        <f t="shared" si="53"/>
        <v>130</v>
      </c>
      <c r="Y217" s="149">
        <f t="shared" si="54"/>
        <v>140</v>
      </c>
      <c r="Z217" s="149">
        <f t="shared" si="55"/>
        <v>139</v>
      </c>
      <c r="AA217" s="149">
        <f t="shared" si="56"/>
        <v>136</v>
      </c>
      <c r="AC217" s="159">
        <f t="shared" si="59"/>
        <v>-0.71822886168956757</v>
      </c>
      <c r="AD217" s="149">
        <f t="shared" si="57"/>
        <v>159</v>
      </c>
    </row>
    <row r="218" spans="1:30" x14ac:dyDescent="0.2">
      <c r="A218" s="149" t="s">
        <v>863</v>
      </c>
      <c r="B218" s="149" t="s">
        <v>864</v>
      </c>
      <c r="C218" s="103">
        <v>0</v>
      </c>
      <c r="D218" s="103">
        <v>0</v>
      </c>
      <c r="E218" s="103">
        <v>1.742504358291626</v>
      </c>
      <c r="F218" s="103">
        <v>1.7194302082061768</v>
      </c>
      <c r="G218" s="103">
        <v>1.6972682476043701</v>
      </c>
      <c r="H218" s="103">
        <v>1.7382245063781738</v>
      </c>
      <c r="I218" s="103">
        <v>1.7011412382125854</v>
      </c>
      <c r="J218" s="103">
        <v>1.7237421274185181</v>
      </c>
      <c r="K218" s="103">
        <v>1.7261322736740112</v>
      </c>
      <c r="L218" s="103">
        <v>1.7385209798812866</v>
      </c>
      <c r="M218" s="103">
        <v>1.7463194131851196</v>
      </c>
      <c r="N218" s="103">
        <v>1.7414793968200684</v>
      </c>
      <c r="O218" s="222">
        <f t="shared" si="58"/>
        <v>0.17414793968200684</v>
      </c>
      <c r="P218" s="149">
        <f t="shared" si="45"/>
        <v>94</v>
      </c>
      <c r="Q218" s="149">
        <f t="shared" si="46"/>
        <v>94</v>
      </c>
      <c r="R218" s="149">
        <f t="shared" si="47"/>
        <v>11</v>
      </c>
      <c r="S218" s="149">
        <f t="shared" si="48"/>
        <v>15</v>
      </c>
      <c r="T218" s="149">
        <f t="shared" si="49"/>
        <v>15</v>
      </c>
      <c r="U218" s="149">
        <f t="shared" si="50"/>
        <v>18</v>
      </c>
      <c r="V218" s="149">
        <f t="shared" si="51"/>
        <v>17</v>
      </c>
      <c r="W218" s="149">
        <f t="shared" si="52"/>
        <v>13</v>
      </c>
      <c r="X218" s="149">
        <f t="shared" si="53"/>
        <v>12</v>
      </c>
      <c r="Y218" s="149">
        <f t="shared" si="54"/>
        <v>13</v>
      </c>
      <c r="Z218" s="149">
        <f t="shared" si="55"/>
        <v>13</v>
      </c>
      <c r="AA218" s="149">
        <f t="shared" si="56"/>
        <v>13</v>
      </c>
      <c r="AC218" s="159">
        <f t="shared" si="59"/>
        <v>3.4829587936401367</v>
      </c>
      <c r="AD218" s="149">
        <f t="shared" si="57"/>
        <v>1</v>
      </c>
    </row>
    <row r="219" spans="1:30" x14ac:dyDescent="0.2">
      <c r="A219" s="149" t="s">
        <v>865</v>
      </c>
      <c r="B219" s="149" t="s">
        <v>866</v>
      </c>
      <c r="C219" s="103">
        <v>-1.0870964527130127</v>
      </c>
      <c r="D219" s="103">
        <v>-1.0873268842697144</v>
      </c>
      <c r="E219" s="103">
        <v>-1.2854136228561401</v>
      </c>
      <c r="F219" s="103">
        <v>-1.2671997547149658</v>
      </c>
      <c r="G219" s="103">
        <v>-1.177278995513916</v>
      </c>
      <c r="H219" s="103">
        <v>-1.2003738880157471</v>
      </c>
      <c r="I219" s="103">
        <v>-1.2711306810379028</v>
      </c>
      <c r="J219" s="103">
        <v>-1.6452975273132324</v>
      </c>
      <c r="K219" s="103">
        <v>-1.7420341968536377</v>
      </c>
      <c r="L219" s="103">
        <v>-1.7873541116714478</v>
      </c>
      <c r="M219" s="103">
        <v>-1.7737517356872559</v>
      </c>
      <c r="N219" s="103">
        <v>-1.7765613794326782</v>
      </c>
      <c r="O219" s="222">
        <f t="shared" si="58"/>
        <v>-6.8923449516296392E-2</v>
      </c>
      <c r="P219" s="149">
        <f t="shared" si="45"/>
        <v>178</v>
      </c>
      <c r="Q219" s="149">
        <f t="shared" si="46"/>
        <v>181</v>
      </c>
      <c r="R219" s="149">
        <f t="shared" si="47"/>
        <v>192</v>
      </c>
      <c r="S219" s="149">
        <f t="shared" si="48"/>
        <v>190</v>
      </c>
      <c r="T219" s="149">
        <f t="shared" si="49"/>
        <v>185</v>
      </c>
      <c r="U219" s="149">
        <f t="shared" si="50"/>
        <v>193</v>
      </c>
      <c r="V219" s="149">
        <f t="shared" si="51"/>
        <v>194</v>
      </c>
      <c r="W219" s="149">
        <f t="shared" si="52"/>
        <v>202</v>
      </c>
      <c r="X219" s="149">
        <f t="shared" si="53"/>
        <v>204</v>
      </c>
      <c r="Y219" s="149">
        <f t="shared" si="54"/>
        <v>205</v>
      </c>
      <c r="Z219" s="149">
        <f t="shared" si="55"/>
        <v>203</v>
      </c>
      <c r="AA219" s="149">
        <f t="shared" si="56"/>
        <v>202</v>
      </c>
      <c r="AC219" s="159">
        <f t="shared" si="59"/>
        <v>-2.4657958745956421</v>
      </c>
      <c r="AD219" s="149">
        <f t="shared" si="57"/>
        <v>205</v>
      </c>
    </row>
    <row r="220" spans="1:30" x14ac:dyDescent="0.2">
      <c r="A220" s="149" t="s">
        <v>92</v>
      </c>
      <c r="B220" s="149" t="s">
        <v>867</v>
      </c>
      <c r="C220" s="103">
        <v>-0.41330504417419434</v>
      </c>
      <c r="D220" s="103">
        <v>-0.37312880158424377</v>
      </c>
      <c r="E220" s="103">
        <v>-0.28960329294204712</v>
      </c>
      <c r="F220" s="103">
        <v>-0.35628560185432434</v>
      </c>
      <c r="G220" s="103">
        <v>-0.32616671919822693</v>
      </c>
      <c r="H220" s="103">
        <v>-0.1497739851474762</v>
      </c>
      <c r="I220" s="103">
        <v>-0.11725758761167526</v>
      </c>
      <c r="J220" s="103">
        <v>-0.15936000645160675</v>
      </c>
      <c r="K220" s="103">
        <v>-0.19621582329273224</v>
      </c>
      <c r="L220" s="103">
        <v>-0.18435302376747131</v>
      </c>
      <c r="M220" s="103">
        <v>-0.16216738522052765</v>
      </c>
      <c r="N220" s="103">
        <v>-0.18485797941684723</v>
      </c>
      <c r="O220" s="222">
        <f t="shared" si="58"/>
        <v>1.8827082216739656E-2</v>
      </c>
      <c r="P220" s="149">
        <f t="shared" si="45"/>
        <v>122</v>
      </c>
      <c r="Q220" s="149">
        <f t="shared" si="46"/>
        <v>121</v>
      </c>
      <c r="R220" s="149">
        <f t="shared" si="47"/>
        <v>112</v>
      </c>
      <c r="S220" s="149">
        <f t="shared" si="48"/>
        <v>116</v>
      </c>
      <c r="T220" s="149">
        <f t="shared" si="49"/>
        <v>114</v>
      </c>
      <c r="U220" s="149">
        <f t="shared" si="50"/>
        <v>103</v>
      </c>
      <c r="V220" s="149">
        <f t="shared" si="51"/>
        <v>99</v>
      </c>
      <c r="W220" s="149">
        <f t="shared" si="52"/>
        <v>109</v>
      </c>
      <c r="X220" s="149">
        <f t="shared" si="53"/>
        <v>109</v>
      </c>
      <c r="Y220" s="149">
        <f t="shared" si="54"/>
        <v>108</v>
      </c>
      <c r="Z220" s="149">
        <f t="shared" si="55"/>
        <v>109</v>
      </c>
      <c r="AA220" s="149">
        <f t="shared" si="56"/>
        <v>110</v>
      </c>
      <c r="AC220" s="159">
        <f t="shared" si="59"/>
        <v>3.4128427505493164E-3</v>
      </c>
      <c r="AD220" s="149">
        <f t="shared" si="57"/>
        <v>103</v>
      </c>
    </row>
    <row r="221" spans="1:30" x14ac:dyDescent="0.2">
      <c r="A221" s="149" t="s">
        <v>868</v>
      </c>
      <c r="B221" s="149" t="s">
        <v>869</v>
      </c>
      <c r="C221" s="103">
        <v>0.12398669123649597</v>
      </c>
      <c r="D221" s="103">
        <v>0.14119134843349457</v>
      </c>
      <c r="E221" s="103">
        <v>0.15245181322097778</v>
      </c>
      <c r="F221" s="103">
        <v>0.11042666435241699</v>
      </c>
      <c r="G221" s="103">
        <v>0.15807777643203735</v>
      </c>
      <c r="H221" s="103">
        <v>0.18270358443260193</v>
      </c>
      <c r="I221" s="103">
        <v>8.8137112557888031E-2</v>
      </c>
      <c r="J221" s="103">
        <v>0.11615833640098572</v>
      </c>
      <c r="K221" s="103">
        <v>-4.2519159615039825E-2</v>
      </c>
      <c r="L221" s="103">
        <v>-0.10225612670183182</v>
      </c>
      <c r="M221" s="103">
        <v>-7.6162301003932953E-2</v>
      </c>
      <c r="N221" s="103">
        <v>-0.11541658639907837</v>
      </c>
      <c r="O221" s="222">
        <f t="shared" si="58"/>
        <v>-2.5660793483257293E-2</v>
      </c>
      <c r="P221" s="149">
        <f t="shared" si="45"/>
        <v>86</v>
      </c>
      <c r="Q221" s="149">
        <f t="shared" si="46"/>
        <v>84</v>
      </c>
      <c r="R221" s="149">
        <f t="shared" si="47"/>
        <v>83</v>
      </c>
      <c r="S221" s="149">
        <f t="shared" si="48"/>
        <v>87</v>
      </c>
      <c r="T221" s="149">
        <f t="shared" si="49"/>
        <v>86</v>
      </c>
      <c r="U221" s="149">
        <f t="shared" si="50"/>
        <v>76</v>
      </c>
      <c r="V221" s="149">
        <f t="shared" si="51"/>
        <v>86</v>
      </c>
      <c r="W221" s="149">
        <f t="shared" si="52"/>
        <v>88</v>
      </c>
      <c r="X221" s="149">
        <f t="shared" si="53"/>
        <v>100</v>
      </c>
      <c r="Y221" s="149">
        <f t="shared" si="54"/>
        <v>103</v>
      </c>
      <c r="Z221" s="149">
        <f t="shared" si="55"/>
        <v>103</v>
      </c>
      <c r="AA221" s="149">
        <f t="shared" si="56"/>
        <v>106</v>
      </c>
      <c r="AC221" s="159">
        <f t="shared" si="59"/>
        <v>-0.37202452123165131</v>
      </c>
      <c r="AD221" s="149">
        <f t="shared" si="57"/>
        <v>130</v>
      </c>
    </row>
    <row r="222" spans="1:30" x14ac:dyDescent="0.2">
      <c r="A222" s="149" t="s">
        <v>870</v>
      </c>
      <c r="B222" s="149" t="s">
        <v>871</v>
      </c>
      <c r="C222" s="103">
        <v>-1.6331819295883179</v>
      </c>
      <c r="D222" s="103">
        <v>-1.6207290887832642</v>
      </c>
      <c r="E222" s="103">
        <v>-1.6180716753005981</v>
      </c>
      <c r="F222" s="103">
        <v>-1.6569160223007202</v>
      </c>
      <c r="G222" s="103">
        <v>-1.5734707117080688</v>
      </c>
      <c r="H222" s="103">
        <v>-1.4511615037918091</v>
      </c>
      <c r="I222" s="103">
        <v>-1.5725909471511841</v>
      </c>
      <c r="J222" s="103">
        <v>-1.6188125610351563</v>
      </c>
      <c r="K222" s="103">
        <v>-1.682099461555481</v>
      </c>
      <c r="L222" s="103">
        <v>-1.7792705297470093</v>
      </c>
      <c r="M222" s="103">
        <v>-1.7862734794616699</v>
      </c>
      <c r="N222" s="103">
        <v>-1.7905703783035278</v>
      </c>
      <c r="O222" s="222">
        <f t="shared" si="58"/>
        <v>-1.6984128952026369E-2</v>
      </c>
      <c r="P222" s="149">
        <f t="shared" si="45"/>
        <v>205</v>
      </c>
      <c r="Q222" s="149">
        <f t="shared" si="46"/>
        <v>205</v>
      </c>
      <c r="R222" s="149">
        <f t="shared" si="47"/>
        <v>205</v>
      </c>
      <c r="S222" s="149">
        <f t="shared" si="48"/>
        <v>207</v>
      </c>
      <c r="T222" s="149">
        <f t="shared" si="49"/>
        <v>203</v>
      </c>
      <c r="U222" s="149">
        <f t="shared" si="50"/>
        <v>202</v>
      </c>
      <c r="V222" s="149">
        <f t="shared" si="51"/>
        <v>203</v>
      </c>
      <c r="W222" s="149">
        <f t="shared" si="52"/>
        <v>199</v>
      </c>
      <c r="X222" s="149">
        <f t="shared" si="53"/>
        <v>201</v>
      </c>
      <c r="Y222" s="149">
        <f t="shared" si="54"/>
        <v>203</v>
      </c>
      <c r="Z222" s="149">
        <f t="shared" si="55"/>
        <v>204</v>
      </c>
      <c r="AA222" s="149">
        <f t="shared" si="56"/>
        <v>203</v>
      </c>
      <c r="AC222" s="159">
        <f t="shared" si="59"/>
        <v>-1.9604116678237915</v>
      </c>
      <c r="AD222" s="149">
        <f t="shared" si="57"/>
        <v>202</v>
      </c>
    </row>
    <row r="223" spans="1:30" x14ac:dyDescent="0.2">
      <c r="A223" s="149" t="s">
        <v>872</v>
      </c>
      <c r="B223" s="149" t="s">
        <v>873</v>
      </c>
      <c r="C223" s="103">
        <v>-0.47553721070289612</v>
      </c>
      <c r="D223" s="103">
        <v>-0.49023136496543884</v>
      </c>
      <c r="E223" s="103">
        <v>-0.45640584826469421</v>
      </c>
      <c r="F223" s="103">
        <v>-0.3651769757270813</v>
      </c>
      <c r="G223" s="103">
        <v>-0.26762315630912781</v>
      </c>
      <c r="H223" s="103">
        <v>-0.23664270341396332</v>
      </c>
      <c r="I223" s="103">
        <v>-0.22979642450809479</v>
      </c>
      <c r="J223" s="103">
        <v>-0.30056861042976379</v>
      </c>
      <c r="K223" s="103">
        <v>-0.32837334275245667</v>
      </c>
      <c r="L223" s="103">
        <v>-0.34531527757644653</v>
      </c>
      <c r="M223" s="103">
        <v>-0.46195721626281738</v>
      </c>
      <c r="N223" s="103">
        <v>-0.62251508235931396</v>
      </c>
      <c r="O223" s="222">
        <f t="shared" si="58"/>
        <v>-1.3228371739387512E-2</v>
      </c>
      <c r="P223" s="149">
        <f t="shared" si="45"/>
        <v>126</v>
      </c>
      <c r="Q223" s="149">
        <f t="shared" si="46"/>
        <v>133</v>
      </c>
      <c r="R223" s="149">
        <f t="shared" si="47"/>
        <v>124</v>
      </c>
      <c r="S223" s="149">
        <f t="shared" si="48"/>
        <v>117</v>
      </c>
      <c r="T223" s="149">
        <f t="shared" si="49"/>
        <v>112</v>
      </c>
      <c r="U223" s="149">
        <f t="shared" si="50"/>
        <v>111</v>
      </c>
      <c r="V223" s="149">
        <f t="shared" si="51"/>
        <v>111</v>
      </c>
      <c r="W223" s="149">
        <f t="shared" si="52"/>
        <v>119</v>
      </c>
      <c r="X223" s="149">
        <f t="shared" si="53"/>
        <v>123</v>
      </c>
      <c r="Y223" s="149">
        <f t="shared" si="54"/>
        <v>123</v>
      </c>
      <c r="Z223" s="149">
        <f t="shared" si="55"/>
        <v>136</v>
      </c>
      <c r="AA223" s="149">
        <f t="shared" si="56"/>
        <v>149</v>
      </c>
      <c r="AC223" s="159">
        <f t="shared" si="59"/>
        <v>-0.75479879975318909</v>
      </c>
      <c r="AD223" s="149">
        <f t="shared" si="57"/>
        <v>163</v>
      </c>
    </row>
    <row r="224" spans="1:30" x14ac:dyDescent="0.2">
      <c r="A224" s="718" t="s">
        <v>874</v>
      </c>
      <c r="B224" s="719" t="s">
        <v>875</v>
      </c>
      <c r="C224" s="720">
        <v>-1.8522957563400269</v>
      </c>
      <c r="D224" s="720">
        <v>-1.8231841325759888</v>
      </c>
      <c r="E224" s="720">
        <v>-1.7795896530151367</v>
      </c>
      <c r="F224" s="720">
        <v>-1.629900336265564</v>
      </c>
      <c r="G224" s="720">
        <v>-1.5791994333267212</v>
      </c>
      <c r="H224" s="720">
        <v>-1.4313671588897705</v>
      </c>
      <c r="I224" s="720">
        <v>-1.3175829648971558</v>
      </c>
      <c r="J224" s="720">
        <v>-1.3685013055801392</v>
      </c>
      <c r="K224" s="720">
        <v>-1.3736459016799927</v>
      </c>
      <c r="L224" s="720">
        <v>-1.2725434303283691</v>
      </c>
      <c r="M224" s="720">
        <v>-1.2572623491287231</v>
      </c>
      <c r="N224" s="720">
        <v>-1.2748510837554932</v>
      </c>
      <c r="O224" s="222">
        <f t="shared" si="58"/>
        <v>5.4833304882049558E-2</v>
      </c>
      <c r="P224" s="149">
        <f t="shared" si="45"/>
        <v>208</v>
      </c>
      <c r="Q224" s="149">
        <f t="shared" si="46"/>
        <v>207</v>
      </c>
      <c r="R224" s="149">
        <f t="shared" si="47"/>
        <v>207</v>
      </c>
      <c r="S224" s="149">
        <f t="shared" si="48"/>
        <v>205</v>
      </c>
      <c r="T224" s="149">
        <f t="shared" si="49"/>
        <v>204</v>
      </c>
      <c r="U224" s="149">
        <f t="shared" si="50"/>
        <v>199</v>
      </c>
      <c r="V224" s="149">
        <f t="shared" si="51"/>
        <v>196</v>
      </c>
      <c r="W224" s="149">
        <f t="shared" si="52"/>
        <v>192</v>
      </c>
      <c r="X224" s="149">
        <f t="shared" si="53"/>
        <v>193</v>
      </c>
      <c r="Y224" s="149">
        <f t="shared" si="54"/>
        <v>192</v>
      </c>
      <c r="Z224" s="149">
        <f t="shared" si="55"/>
        <v>192</v>
      </c>
      <c r="AA224" s="149">
        <f t="shared" si="56"/>
        <v>193</v>
      </c>
      <c r="AC224" s="159">
        <f t="shared" si="59"/>
        <v>-0.72651803493499756</v>
      </c>
      <c r="AD224" s="149">
        <f t="shared" si="57"/>
        <v>162</v>
      </c>
    </row>
    <row r="225" spans="1:30" x14ac:dyDescent="0.2">
      <c r="C225" s="711">
        <v>2009</v>
      </c>
      <c r="D225" s="711">
        <v>2010</v>
      </c>
      <c r="E225" s="711">
        <v>2011</v>
      </c>
      <c r="F225" s="711">
        <v>2012</v>
      </c>
      <c r="G225" s="711">
        <v>2013</v>
      </c>
      <c r="H225" s="711">
        <v>2014</v>
      </c>
      <c r="I225" s="711">
        <v>2015</v>
      </c>
      <c r="J225" s="711">
        <v>2016</v>
      </c>
      <c r="K225" s="711">
        <v>2017</v>
      </c>
      <c r="L225" s="711">
        <v>2018</v>
      </c>
      <c r="M225" s="711">
        <v>2019</v>
      </c>
      <c r="N225" s="711">
        <v>2020</v>
      </c>
      <c r="P225" s="711">
        <v>2009</v>
      </c>
      <c r="Q225" s="711">
        <v>2010</v>
      </c>
      <c r="R225" s="711">
        <v>2011</v>
      </c>
      <c r="S225" s="711">
        <v>2012</v>
      </c>
      <c r="T225" s="711">
        <v>2013</v>
      </c>
      <c r="U225" s="711">
        <v>2014</v>
      </c>
      <c r="V225" s="711">
        <v>2015</v>
      </c>
      <c r="W225" s="711">
        <v>2016</v>
      </c>
      <c r="X225" s="711">
        <v>2017</v>
      </c>
      <c r="Y225" s="711">
        <v>2018</v>
      </c>
      <c r="Z225" s="711">
        <v>2019</v>
      </c>
      <c r="AA225" s="711">
        <v>2020</v>
      </c>
    </row>
    <row r="226" spans="1:30" ht="15" x14ac:dyDescent="0.25">
      <c r="A226" s="721" t="s">
        <v>6</v>
      </c>
      <c r="C226" s="159">
        <f t="shared" ref="C226:C252" si="60">VLOOKUP($A226,$A$16:$N$224,3,FALSE)</f>
        <v>1.7848901748657227</v>
      </c>
      <c r="D226" s="159">
        <f t="shared" ref="D226:D252" si="61">VLOOKUP($A226,$A$16:$N$224,4,FALSE)</f>
        <v>1.8085190057754517</v>
      </c>
      <c r="E226" s="159">
        <f t="shared" ref="E226:E252" si="62">VLOOKUP($A226,$A$16:$N$224,5,FALSE)</f>
        <v>1.808491587638855</v>
      </c>
      <c r="F226" s="159">
        <f t="shared" ref="F226:F252" si="63">VLOOKUP($A226,$A$16:$N$224,6,FALSE)</f>
        <v>1.8643569946289063</v>
      </c>
      <c r="G226" s="159">
        <f t="shared" ref="G226:G252" si="64">VLOOKUP($A226,$A$16:$N$224,7,FALSE)</f>
        <v>1.8426402807235718</v>
      </c>
      <c r="H226" s="159">
        <f t="shared" ref="H226:H252" si="65">VLOOKUP($A226,$A$16:$N$224,8,FALSE)</f>
        <v>1.9428805112838745</v>
      </c>
      <c r="I226" s="159">
        <f t="shared" ref="I226:I252" si="66">VLOOKUP($A226,$A$16:$N$224,9,FALSE)</f>
        <v>1.849107027053833</v>
      </c>
      <c r="J226" s="159">
        <f t="shared" ref="J226:J252" si="67">VLOOKUP($A226,$A$16:$N$224,10,FALSE)</f>
        <v>1.8002638816833496</v>
      </c>
      <c r="K226" s="159">
        <f t="shared" ref="K226:K252" si="68">VLOOKUP($A226,$A$16:$N$224,11,FALSE)</f>
        <v>1.8423503637313843</v>
      </c>
      <c r="L226" s="159">
        <f t="shared" ref="L226:L252" si="69">VLOOKUP($A226,$A$16:$N$224,12,FALSE)</f>
        <v>1.8961552381515503</v>
      </c>
      <c r="M226" s="159">
        <f t="shared" ref="M226:M252" si="70">VLOOKUP($A226,$A$16:$N$224,13,FALSE)</f>
        <v>1.904161810874939</v>
      </c>
      <c r="N226" s="159">
        <f t="shared" ref="N226:N252" si="71">VLOOKUP($A226,$A$16:$N$224,14,FALSE)</f>
        <v>1.8104406595230103</v>
      </c>
      <c r="O226" s="149">
        <f>(N226-D226)/10</f>
        <v>1.9216537475585938E-4</v>
      </c>
      <c r="P226" s="149">
        <f t="shared" ref="P226:P252" si="72">VLOOKUP($A226,$A$16:$AA$224,17,FALSE)</f>
        <v>8</v>
      </c>
      <c r="Q226" s="149">
        <f t="shared" ref="Q226:Q252" si="73">VLOOKUP($A226,$A$16:$AA$224,18,FALSE)</f>
        <v>8</v>
      </c>
      <c r="R226" s="149">
        <f t="shared" ref="R226:S252" si="74">VLOOKUP($A226,$A$16:$AA$224,19,FALSE)</f>
        <v>6</v>
      </c>
      <c r="S226" s="149">
        <f t="shared" si="74"/>
        <v>6</v>
      </c>
      <c r="T226" s="149">
        <f t="shared" ref="T226:T252" si="75">VLOOKUP($A226,$A$16:$AA$224,20,FALSE)</f>
        <v>6</v>
      </c>
      <c r="U226" s="149">
        <f t="shared" ref="U226:U252" si="76">VLOOKUP($A226,$A$16:$AA$224,21,FALSE)</f>
        <v>8</v>
      </c>
      <c r="V226" s="149">
        <f t="shared" ref="V226:V252" si="77">VLOOKUP($A226,$A$16:$AA$224,22,FALSE)</f>
        <v>9</v>
      </c>
      <c r="W226" s="149">
        <f t="shared" ref="W226:W252" si="78">VLOOKUP($A226,$A$16:$AA$224,23,FALSE)</f>
        <v>10</v>
      </c>
      <c r="X226" s="149">
        <f t="shared" ref="X226:X252" si="79">VLOOKUP($A226,$A$16:$AA$224,24,FALSE)</f>
        <v>7</v>
      </c>
      <c r="Y226" s="149">
        <f t="shared" ref="Y226:Y252" si="80">VLOOKUP($A226,$A$16:$AA$224,25,FALSE)</f>
        <v>4</v>
      </c>
      <c r="Z226" s="149">
        <f t="shared" ref="Z226:Z252" si="81">VLOOKUP($A226,$A$16:$AA$224,26,FALSE)</f>
        <v>4</v>
      </c>
      <c r="AA226" s="149">
        <f t="shared" ref="AA226:AA252" si="82">VLOOKUP($A226,$A$16:$AA$224,27,FALSE)</f>
        <v>7</v>
      </c>
      <c r="AD226" s="149">
        <f t="shared" ref="AD226:AD252" si="83">VLOOKUP($A226,$A$16:$AD$224,30,FALSE)</f>
        <v>10</v>
      </c>
    </row>
    <row r="227" spans="1:30" ht="15" x14ac:dyDescent="0.25">
      <c r="A227" s="721" t="s">
        <v>8</v>
      </c>
      <c r="C227" s="159">
        <f t="shared" si="60"/>
        <v>1.3840726613998413</v>
      </c>
      <c r="D227" s="159">
        <f t="shared" si="61"/>
        <v>1.4247438907623291</v>
      </c>
      <c r="E227" s="159">
        <f t="shared" si="62"/>
        <v>1.4434494972229004</v>
      </c>
      <c r="F227" s="159">
        <f t="shared" si="63"/>
        <v>1.4553917646408081</v>
      </c>
      <c r="G227" s="159">
        <f t="shared" si="64"/>
        <v>1.4643921852111816</v>
      </c>
      <c r="H227" s="159">
        <f t="shared" si="65"/>
        <v>1.5519505739212036</v>
      </c>
      <c r="I227" s="159">
        <f t="shared" si="66"/>
        <v>1.48884117603302</v>
      </c>
      <c r="J227" s="159">
        <f t="shared" si="67"/>
        <v>1.4299428462982178</v>
      </c>
      <c r="K227" s="159">
        <f t="shared" si="68"/>
        <v>1.3584593534469604</v>
      </c>
      <c r="L227" s="159">
        <f t="shared" si="69"/>
        <v>1.3767369985580444</v>
      </c>
      <c r="M227" s="159">
        <f t="shared" si="70"/>
        <v>1.3740899562835693</v>
      </c>
      <c r="N227" s="159">
        <f t="shared" si="71"/>
        <v>1.3689196109771729</v>
      </c>
      <c r="O227" s="149">
        <f t="shared" ref="O227:O252" si="84">(N227-D227)/10</f>
        <v>-5.5824279785156253E-3</v>
      </c>
      <c r="P227" s="149">
        <f t="shared" si="72"/>
        <v>22</v>
      </c>
      <c r="Q227" s="149">
        <f t="shared" si="73"/>
        <v>22</v>
      </c>
      <c r="R227" s="149">
        <f t="shared" si="74"/>
        <v>22</v>
      </c>
      <c r="S227" s="149">
        <f t="shared" si="74"/>
        <v>22</v>
      </c>
      <c r="T227" s="149">
        <f t="shared" si="75"/>
        <v>22</v>
      </c>
      <c r="U227" s="149">
        <f t="shared" si="76"/>
        <v>24</v>
      </c>
      <c r="V227" s="149">
        <f t="shared" si="77"/>
        <v>24</v>
      </c>
      <c r="W227" s="149">
        <f t="shared" si="78"/>
        <v>23</v>
      </c>
      <c r="X227" s="149">
        <f t="shared" si="79"/>
        <v>27</v>
      </c>
      <c r="Y227" s="149">
        <f t="shared" si="80"/>
        <v>25</v>
      </c>
      <c r="Z227" s="149">
        <f t="shared" si="81"/>
        <v>25</v>
      </c>
      <c r="AA227" s="149">
        <f t="shared" si="82"/>
        <v>24</v>
      </c>
      <c r="AD227" s="149">
        <f t="shared" si="83"/>
        <v>27</v>
      </c>
    </row>
    <row r="228" spans="1:30" ht="15" x14ac:dyDescent="0.25">
      <c r="A228" s="721" t="s">
        <v>82</v>
      </c>
      <c r="C228" s="159">
        <f t="shared" si="60"/>
        <v>-3.8340408354997635E-2</v>
      </c>
      <c r="D228" s="159">
        <f t="shared" si="61"/>
        <v>-8.8870234787464142E-2</v>
      </c>
      <c r="E228" s="159">
        <f t="shared" si="62"/>
        <v>-0.12831489741802216</v>
      </c>
      <c r="F228" s="159">
        <f t="shared" si="63"/>
        <v>-0.10379459708929062</v>
      </c>
      <c r="G228" s="159">
        <f t="shared" si="64"/>
        <v>-0.13022767007350922</v>
      </c>
      <c r="H228" s="159">
        <f t="shared" si="65"/>
        <v>-7.6363220810890198E-2</v>
      </c>
      <c r="I228" s="159">
        <f t="shared" si="66"/>
        <v>-0.12564033269882202</v>
      </c>
      <c r="J228" s="159">
        <f t="shared" si="67"/>
        <v>-0.10516756772994995</v>
      </c>
      <c r="K228" s="159">
        <f t="shared" si="68"/>
        <v>-8.8320314884185791E-2</v>
      </c>
      <c r="L228" s="159">
        <f t="shared" si="69"/>
        <v>-6.9814197719097137E-2</v>
      </c>
      <c r="M228" s="159">
        <f t="shared" si="70"/>
        <v>-6.3267908990383148E-3</v>
      </c>
      <c r="N228" s="159">
        <f t="shared" si="71"/>
        <v>-8.7077930569648743E-2</v>
      </c>
      <c r="O228" s="149">
        <f>(N228-D228)/10</f>
        <v>1.7923042178153993E-4</v>
      </c>
      <c r="P228" s="149">
        <f t="shared" si="72"/>
        <v>100</v>
      </c>
      <c r="Q228" s="149">
        <f t="shared" si="73"/>
        <v>102</v>
      </c>
      <c r="R228" s="149">
        <f t="shared" si="74"/>
        <v>100</v>
      </c>
      <c r="S228" s="149">
        <f t="shared" si="74"/>
        <v>100</v>
      </c>
      <c r="T228" s="149">
        <f t="shared" si="75"/>
        <v>101</v>
      </c>
      <c r="U228" s="149">
        <f t="shared" si="76"/>
        <v>96</v>
      </c>
      <c r="V228" s="149">
        <f t="shared" si="77"/>
        <v>100</v>
      </c>
      <c r="W228" s="149">
        <f t="shared" si="78"/>
        <v>102</v>
      </c>
      <c r="X228" s="149">
        <f t="shared" si="79"/>
        <v>102</v>
      </c>
      <c r="Y228" s="149">
        <f t="shared" si="80"/>
        <v>100</v>
      </c>
      <c r="Z228" s="149">
        <f t="shared" si="81"/>
        <v>96</v>
      </c>
      <c r="AA228" s="149">
        <f t="shared" si="82"/>
        <v>102</v>
      </c>
      <c r="AD228" s="149">
        <f t="shared" si="83"/>
        <v>113</v>
      </c>
    </row>
    <row r="229" spans="1:30" ht="15" x14ac:dyDescent="0.25">
      <c r="A229" s="721" t="s">
        <v>86</v>
      </c>
      <c r="C229" s="159">
        <f t="shared" si="60"/>
        <v>1.2128350734710693</v>
      </c>
      <c r="D229" s="159">
        <f t="shared" si="61"/>
        <v>1.2162677049636841</v>
      </c>
      <c r="E229" s="159">
        <f t="shared" si="62"/>
        <v>1.0729719400405884</v>
      </c>
      <c r="F229" s="159">
        <f t="shared" si="63"/>
        <v>1.0995750427246094</v>
      </c>
      <c r="G229" s="159">
        <f t="shared" si="64"/>
        <v>1.0364927053451538</v>
      </c>
      <c r="H229" s="159">
        <f t="shared" si="65"/>
        <v>1.0769462585449219</v>
      </c>
      <c r="I229" s="159">
        <f t="shared" si="66"/>
        <v>1.0397933721542358</v>
      </c>
      <c r="J229" s="159">
        <f t="shared" si="67"/>
        <v>0.72135192155838013</v>
      </c>
      <c r="K229" s="159">
        <f t="shared" si="68"/>
        <v>0.88822364807128906</v>
      </c>
      <c r="L229" s="159">
        <f t="shared" si="69"/>
        <v>0.75356209278106689</v>
      </c>
      <c r="M229" s="159">
        <f t="shared" si="70"/>
        <v>0.76000857353210449</v>
      </c>
      <c r="N229" s="159">
        <f t="shared" si="71"/>
        <v>0.58085399866104126</v>
      </c>
      <c r="O229" s="149">
        <f t="shared" si="84"/>
        <v>-6.3541370630264285E-2</v>
      </c>
      <c r="P229" s="149">
        <f t="shared" si="72"/>
        <v>28</v>
      </c>
      <c r="Q229" s="149">
        <f t="shared" si="73"/>
        <v>37</v>
      </c>
      <c r="R229" s="149">
        <f t="shared" si="74"/>
        <v>35</v>
      </c>
      <c r="S229" s="149">
        <f t="shared" si="74"/>
        <v>35</v>
      </c>
      <c r="T229" s="149">
        <f t="shared" si="75"/>
        <v>38</v>
      </c>
      <c r="U229" s="149">
        <f t="shared" si="76"/>
        <v>37</v>
      </c>
      <c r="V229" s="149">
        <f t="shared" si="77"/>
        <v>39</v>
      </c>
      <c r="W229" s="149">
        <f t="shared" si="78"/>
        <v>52</v>
      </c>
      <c r="X229" s="149">
        <f t="shared" si="79"/>
        <v>43</v>
      </c>
      <c r="Y229" s="149">
        <f t="shared" si="80"/>
        <v>51</v>
      </c>
      <c r="Z229" s="149">
        <f t="shared" si="81"/>
        <v>50</v>
      </c>
      <c r="AA229" s="149">
        <f t="shared" si="82"/>
        <v>62</v>
      </c>
      <c r="AD229" s="149">
        <f t="shared" si="83"/>
        <v>110</v>
      </c>
    </row>
    <row r="230" spans="1:30" ht="15" x14ac:dyDescent="0.25">
      <c r="A230" s="721" t="s">
        <v>15</v>
      </c>
      <c r="C230" s="159">
        <f t="shared" si="60"/>
        <v>0.96259254217147827</v>
      </c>
      <c r="D230" s="159">
        <f t="shared" si="61"/>
        <v>0.93722695112228394</v>
      </c>
      <c r="E230" s="159">
        <f t="shared" si="62"/>
        <v>1.0250343084335327</v>
      </c>
      <c r="F230" s="159">
        <f t="shared" si="63"/>
        <v>1.0285041332244873</v>
      </c>
      <c r="G230" s="159">
        <f t="shared" si="64"/>
        <v>1.030306339263916</v>
      </c>
      <c r="H230" s="159">
        <f t="shared" si="65"/>
        <v>1.1411281824111938</v>
      </c>
      <c r="I230" s="159">
        <f t="shared" si="66"/>
        <v>1.1372940540313721</v>
      </c>
      <c r="J230" s="159">
        <f t="shared" si="67"/>
        <v>1.0201642513275146</v>
      </c>
      <c r="K230" s="159">
        <f t="shared" si="68"/>
        <v>1.1241635084152222</v>
      </c>
      <c r="L230" s="159">
        <f t="shared" si="69"/>
        <v>1.0550940036773682</v>
      </c>
      <c r="M230" s="159">
        <f t="shared" si="70"/>
        <v>1.0528324842453003</v>
      </c>
      <c r="N230" s="159">
        <f t="shared" si="71"/>
        <v>1.0598812103271484</v>
      </c>
      <c r="O230" s="149">
        <f t="shared" si="84"/>
        <v>1.2265425920486451E-2</v>
      </c>
      <c r="P230" s="149">
        <f t="shared" si="72"/>
        <v>43</v>
      </c>
      <c r="Q230" s="149">
        <f t="shared" si="73"/>
        <v>41</v>
      </c>
      <c r="R230" s="149">
        <f t="shared" si="74"/>
        <v>40</v>
      </c>
      <c r="S230" s="149">
        <f t="shared" si="74"/>
        <v>40</v>
      </c>
      <c r="T230" s="149">
        <f t="shared" si="75"/>
        <v>40</v>
      </c>
      <c r="U230" s="149">
        <f t="shared" si="76"/>
        <v>33</v>
      </c>
      <c r="V230" s="149">
        <f t="shared" si="77"/>
        <v>34</v>
      </c>
      <c r="W230" s="149">
        <f t="shared" si="78"/>
        <v>39</v>
      </c>
      <c r="X230" s="149">
        <f t="shared" si="79"/>
        <v>36</v>
      </c>
      <c r="Y230" s="149">
        <f t="shared" si="80"/>
        <v>38</v>
      </c>
      <c r="Z230" s="149">
        <f t="shared" si="81"/>
        <v>38</v>
      </c>
      <c r="AA230" s="149">
        <f t="shared" si="82"/>
        <v>36</v>
      </c>
      <c r="AD230" s="149">
        <f t="shared" si="83"/>
        <v>35</v>
      </c>
    </row>
    <row r="231" spans="1:30" ht="15" x14ac:dyDescent="0.25">
      <c r="A231" s="721" t="s">
        <v>21</v>
      </c>
      <c r="C231" s="159">
        <f t="shared" si="60"/>
        <v>1.6559513807296753</v>
      </c>
      <c r="D231" s="159">
        <f t="shared" si="61"/>
        <v>1.6446396112442017</v>
      </c>
      <c r="E231" s="159">
        <f t="shared" si="62"/>
        <v>1.6272872686386108</v>
      </c>
      <c r="F231" s="159">
        <f t="shared" si="63"/>
        <v>1.6761656999588013</v>
      </c>
      <c r="G231" s="159">
        <f t="shared" si="64"/>
        <v>1.6502063274383545</v>
      </c>
      <c r="H231" s="159">
        <f t="shared" si="65"/>
        <v>1.8545140027999878</v>
      </c>
      <c r="I231" s="159">
        <f t="shared" si="66"/>
        <v>1.7942278385162354</v>
      </c>
      <c r="J231" s="159">
        <f t="shared" si="67"/>
        <v>1.6217594146728516</v>
      </c>
      <c r="K231" s="159">
        <f t="shared" si="68"/>
        <v>1.6149790287017822</v>
      </c>
      <c r="L231" s="159">
        <f t="shared" si="69"/>
        <v>1.6315833330154419</v>
      </c>
      <c r="M231" s="159">
        <f t="shared" si="70"/>
        <v>1.6206874847412109</v>
      </c>
      <c r="N231" s="159">
        <f t="shared" si="71"/>
        <v>1.5579319000244141</v>
      </c>
      <c r="O231" s="149">
        <f t="shared" si="84"/>
        <v>-8.6707711219787594E-3</v>
      </c>
      <c r="P231" s="149">
        <f t="shared" si="72"/>
        <v>16</v>
      </c>
      <c r="Q231" s="149">
        <f t="shared" si="73"/>
        <v>18</v>
      </c>
      <c r="R231" s="149">
        <f t="shared" si="74"/>
        <v>18</v>
      </c>
      <c r="S231" s="149">
        <f t="shared" si="74"/>
        <v>18</v>
      </c>
      <c r="T231" s="149">
        <f t="shared" si="75"/>
        <v>18</v>
      </c>
      <c r="U231" s="149">
        <f t="shared" si="76"/>
        <v>14</v>
      </c>
      <c r="V231" s="149">
        <f t="shared" si="77"/>
        <v>15</v>
      </c>
      <c r="W231" s="149">
        <f t="shared" si="78"/>
        <v>18</v>
      </c>
      <c r="X231" s="149">
        <f t="shared" si="79"/>
        <v>19</v>
      </c>
      <c r="Y231" s="149">
        <f t="shared" si="80"/>
        <v>19</v>
      </c>
      <c r="Z231" s="149">
        <f t="shared" si="81"/>
        <v>17</v>
      </c>
      <c r="AA231" s="149">
        <f t="shared" si="82"/>
        <v>19</v>
      </c>
      <c r="AD231" s="149">
        <f t="shared" si="83"/>
        <v>24</v>
      </c>
    </row>
    <row r="232" spans="1:30" ht="15" x14ac:dyDescent="0.25">
      <c r="A232" s="721" t="s">
        <v>16</v>
      </c>
      <c r="C232" s="159">
        <f t="shared" si="60"/>
        <v>1.9247570037841797</v>
      </c>
      <c r="D232" s="159">
        <f t="shared" si="61"/>
        <v>1.9058660268783569</v>
      </c>
      <c r="E232" s="159">
        <f t="shared" si="62"/>
        <v>1.9296278953552246</v>
      </c>
      <c r="F232" s="159">
        <f t="shared" si="63"/>
        <v>1.8823287487030029</v>
      </c>
      <c r="G232" s="159">
        <f t="shared" si="64"/>
        <v>1.9110766649246216</v>
      </c>
      <c r="H232" s="159">
        <f t="shared" si="65"/>
        <v>2.1056981086730957</v>
      </c>
      <c r="I232" s="159">
        <f t="shared" si="66"/>
        <v>2.0518100261688232</v>
      </c>
      <c r="J232" s="159">
        <f t="shared" si="67"/>
        <v>1.9242763519287109</v>
      </c>
      <c r="K232" s="159">
        <f t="shared" si="68"/>
        <v>1.8472784757614136</v>
      </c>
      <c r="L232" s="159">
        <f t="shared" si="69"/>
        <v>1.8154605627059937</v>
      </c>
      <c r="M232" s="159">
        <f t="shared" si="70"/>
        <v>1.8767992258071899</v>
      </c>
      <c r="N232" s="159">
        <f t="shared" si="71"/>
        <v>1.8588515520095825</v>
      </c>
      <c r="O232" s="149">
        <f t="shared" si="84"/>
        <v>-4.7014474868774412E-3</v>
      </c>
      <c r="P232" s="149">
        <f t="shared" si="72"/>
        <v>3</v>
      </c>
      <c r="Q232" s="149">
        <f t="shared" si="73"/>
        <v>2</v>
      </c>
      <c r="R232" s="149">
        <f t="shared" si="74"/>
        <v>5</v>
      </c>
      <c r="S232" s="149">
        <f t="shared" si="74"/>
        <v>5</v>
      </c>
      <c r="T232" s="149">
        <f t="shared" si="75"/>
        <v>4</v>
      </c>
      <c r="U232" s="149">
        <f t="shared" si="76"/>
        <v>2</v>
      </c>
      <c r="V232" s="149">
        <f t="shared" si="77"/>
        <v>2</v>
      </c>
      <c r="W232" s="149">
        <f t="shared" si="78"/>
        <v>6</v>
      </c>
      <c r="X232" s="149">
        <f t="shared" si="79"/>
        <v>6</v>
      </c>
      <c r="Y232" s="149">
        <f t="shared" si="80"/>
        <v>8</v>
      </c>
      <c r="Z232" s="149">
        <f t="shared" si="81"/>
        <v>7</v>
      </c>
      <c r="AA232" s="149">
        <f t="shared" si="82"/>
        <v>5</v>
      </c>
      <c r="AD232" s="149">
        <f t="shared" si="83"/>
        <v>11</v>
      </c>
    </row>
    <row r="233" spans="1:30" ht="15" x14ac:dyDescent="0.25">
      <c r="A233" s="721" t="s">
        <v>41</v>
      </c>
      <c r="C233" s="159">
        <f t="shared" si="60"/>
        <v>1.1625891923904419</v>
      </c>
      <c r="D233" s="159">
        <f t="shared" si="61"/>
        <v>1.163390040397644</v>
      </c>
      <c r="E233" s="159">
        <f t="shared" si="62"/>
        <v>1.1773024797439575</v>
      </c>
      <c r="F233" s="159">
        <f t="shared" si="63"/>
        <v>1.0437251329421997</v>
      </c>
      <c r="G233" s="159">
        <f t="shared" si="64"/>
        <v>1.031751275062561</v>
      </c>
      <c r="H233" s="159">
        <f t="shared" si="65"/>
        <v>0.96826094388961792</v>
      </c>
      <c r="I233" s="159">
        <f t="shared" si="66"/>
        <v>0.91486424207687378</v>
      </c>
      <c r="J233" s="159">
        <f t="shared" si="67"/>
        <v>0.9971727728843689</v>
      </c>
      <c r="K233" s="159">
        <f t="shared" si="68"/>
        <v>1.0593661069869995</v>
      </c>
      <c r="L233" s="159">
        <f t="shared" si="69"/>
        <v>1.0130618810653687</v>
      </c>
      <c r="M233" s="159">
        <f t="shared" si="70"/>
        <v>1.025826096534729</v>
      </c>
      <c r="N233" s="159">
        <f t="shared" si="71"/>
        <v>0.90196120738983154</v>
      </c>
      <c r="O233" s="149">
        <f t="shared" si="84"/>
        <v>-2.6142883300781249E-2</v>
      </c>
      <c r="P233" s="149">
        <f t="shared" si="72"/>
        <v>31</v>
      </c>
      <c r="Q233" s="149">
        <f t="shared" si="73"/>
        <v>32</v>
      </c>
      <c r="R233" s="149">
        <f t="shared" si="74"/>
        <v>37</v>
      </c>
      <c r="S233" s="149">
        <f t="shared" si="74"/>
        <v>37</v>
      </c>
      <c r="T233" s="149">
        <f t="shared" si="75"/>
        <v>39</v>
      </c>
      <c r="U233" s="149">
        <f t="shared" si="76"/>
        <v>42</v>
      </c>
      <c r="V233" s="149">
        <f t="shared" si="77"/>
        <v>44</v>
      </c>
      <c r="W233" s="149">
        <f t="shared" si="78"/>
        <v>41</v>
      </c>
      <c r="X233" s="149">
        <f t="shared" si="79"/>
        <v>38</v>
      </c>
      <c r="Y233" s="149">
        <f t="shared" si="80"/>
        <v>40</v>
      </c>
      <c r="Z233" s="149">
        <f t="shared" si="81"/>
        <v>40</v>
      </c>
      <c r="AA233" s="149">
        <f t="shared" si="82"/>
        <v>46</v>
      </c>
      <c r="AD233" s="149">
        <f t="shared" si="83"/>
        <v>57</v>
      </c>
    </row>
    <row r="234" spans="1:30" ht="15" x14ac:dyDescent="0.25">
      <c r="A234" s="721" t="s">
        <v>17</v>
      </c>
      <c r="C234" s="159">
        <f t="shared" si="60"/>
        <v>1.1312533617019653</v>
      </c>
      <c r="D234" s="159">
        <f t="shared" si="61"/>
        <v>1.1597278118133545</v>
      </c>
      <c r="E234" s="159">
        <f t="shared" si="62"/>
        <v>1.1837555170059204</v>
      </c>
      <c r="F234" s="159">
        <f t="shared" si="63"/>
        <v>1.1570487022399902</v>
      </c>
      <c r="G234" s="159">
        <f t="shared" si="64"/>
        <v>1.198387622833252</v>
      </c>
      <c r="H234" s="159">
        <f t="shared" si="65"/>
        <v>1.37282395362854</v>
      </c>
      <c r="I234" s="159">
        <f t="shared" si="66"/>
        <v>1.331784725189209</v>
      </c>
      <c r="J234" s="159">
        <f t="shared" si="67"/>
        <v>1.2264333963394165</v>
      </c>
      <c r="K234" s="159">
        <f t="shared" si="68"/>
        <v>1.2858275175094604</v>
      </c>
      <c r="L234" s="159">
        <f t="shared" si="69"/>
        <v>1.2407276630401611</v>
      </c>
      <c r="M234" s="159">
        <f t="shared" si="70"/>
        <v>1.2814834117889404</v>
      </c>
      <c r="N234" s="159">
        <f t="shared" si="71"/>
        <v>1.3822455406188965</v>
      </c>
      <c r="O234" s="149">
        <f t="shared" si="84"/>
        <v>2.2251772880554199E-2</v>
      </c>
      <c r="P234" s="149">
        <f t="shared" si="72"/>
        <v>32</v>
      </c>
      <c r="Q234" s="149">
        <f t="shared" si="73"/>
        <v>31</v>
      </c>
      <c r="R234" s="149">
        <f t="shared" si="74"/>
        <v>31</v>
      </c>
      <c r="S234" s="149">
        <f t="shared" si="74"/>
        <v>31</v>
      </c>
      <c r="T234" s="149">
        <f t="shared" si="75"/>
        <v>30</v>
      </c>
      <c r="U234" s="149">
        <f t="shared" si="76"/>
        <v>29</v>
      </c>
      <c r="V234" s="149">
        <f t="shared" si="77"/>
        <v>29</v>
      </c>
      <c r="W234" s="149">
        <f t="shared" si="78"/>
        <v>29</v>
      </c>
      <c r="X234" s="149">
        <f t="shared" si="79"/>
        <v>29</v>
      </c>
      <c r="Y234" s="149">
        <f t="shared" si="80"/>
        <v>29</v>
      </c>
      <c r="Z234" s="149">
        <f t="shared" si="81"/>
        <v>28</v>
      </c>
      <c r="AA234" s="149">
        <f t="shared" si="82"/>
        <v>23</v>
      </c>
      <c r="AD234" s="149">
        <f t="shared" si="83"/>
        <v>19</v>
      </c>
    </row>
    <row r="235" spans="1:30" ht="15" x14ac:dyDescent="0.25">
      <c r="A235" s="721" t="s">
        <v>18</v>
      </c>
      <c r="C235" s="159">
        <f t="shared" si="60"/>
        <v>1.9702581167221069</v>
      </c>
      <c r="D235" s="159">
        <f t="shared" si="61"/>
        <v>1.968746542930603</v>
      </c>
      <c r="E235" s="159">
        <f t="shared" si="62"/>
        <v>1.9494248628616333</v>
      </c>
      <c r="F235" s="159">
        <f t="shared" si="63"/>
        <v>1.95140540599823</v>
      </c>
      <c r="G235" s="159">
        <f t="shared" si="64"/>
        <v>1.9645837545394897</v>
      </c>
      <c r="H235" s="159">
        <f t="shared" si="65"/>
        <v>2.1296684741973877</v>
      </c>
      <c r="I235" s="159">
        <f t="shared" si="66"/>
        <v>2.0894842147827148</v>
      </c>
      <c r="J235" s="159">
        <f t="shared" si="67"/>
        <v>2.049945592880249</v>
      </c>
      <c r="K235" s="159">
        <f t="shared" si="68"/>
        <v>2.0693573951721191</v>
      </c>
      <c r="L235" s="159">
        <f t="shared" si="69"/>
        <v>2.0794432163238525</v>
      </c>
      <c r="M235" s="159">
        <f t="shared" si="70"/>
        <v>2.0580160617828369</v>
      </c>
      <c r="N235" s="159">
        <f t="shared" si="71"/>
        <v>2.0788829326629639</v>
      </c>
      <c r="O235" s="149">
        <f t="shared" si="84"/>
        <v>1.1013638973236085E-2</v>
      </c>
      <c r="P235" s="149">
        <f t="shared" si="72"/>
        <v>1</v>
      </c>
      <c r="Q235" s="149">
        <f t="shared" si="73"/>
        <v>1</v>
      </c>
      <c r="R235" s="149">
        <f t="shared" si="74"/>
        <v>2</v>
      </c>
      <c r="S235" s="149">
        <f t="shared" si="74"/>
        <v>2</v>
      </c>
      <c r="T235" s="149">
        <f t="shared" si="75"/>
        <v>2</v>
      </c>
      <c r="U235" s="149">
        <f t="shared" si="76"/>
        <v>1</v>
      </c>
      <c r="V235" s="149">
        <f t="shared" si="77"/>
        <v>1</v>
      </c>
      <c r="W235" s="149">
        <f t="shared" si="78"/>
        <v>1</v>
      </c>
      <c r="X235" s="149">
        <f t="shared" si="79"/>
        <v>1</v>
      </c>
      <c r="Y235" s="149">
        <f t="shared" si="80"/>
        <v>1</v>
      </c>
      <c r="Z235" s="149">
        <f t="shared" si="81"/>
        <v>1</v>
      </c>
      <c r="AA235" s="149">
        <f t="shared" si="82"/>
        <v>1</v>
      </c>
      <c r="AD235" s="149">
        <f t="shared" si="83"/>
        <v>3</v>
      </c>
    </row>
    <row r="236" spans="1:30" ht="15" x14ac:dyDescent="0.25">
      <c r="A236" s="721" t="s">
        <v>19</v>
      </c>
      <c r="C236" s="159">
        <f t="shared" si="60"/>
        <v>1.4526761770248413</v>
      </c>
      <c r="D236" s="159">
        <f t="shared" si="61"/>
        <v>1.5067137479782104</v>
      </c>
      <c r="E236" s="159">
        <f t="shared" si="62"/>
        <v>1.4383224248886108</v>
      </c>
      <c r="F236" s="159">
        <f t="shared" si="63"/>
        <v>1.4434957504272461</v>
      </c>
      <c r="G236" s="159">
        <f t="shared" si="64"/>
        <v>1.4097959995269775</v>
      </c>
      <c r="H236" s="159">
        <f t="shared" si="65"/>
        <v>1.4566563367843628</v>
      </c>
      <c r="I236" s="159">
        <f t="shared" si="66"/>
        <v>1.398505687713623</v>
      </c>
      <c r="J236" s="159">
        <f t="shared" si="67"/>
        <v>1.3867257833480835</v>
      </c>
      <c r="K236" s="159">
        <f t="shared" si="68"/>
        <v>1.4364070892333984</v>
      </c>
      <c r="L236" s="159">
        <f t="shared" si="69"/>
        <v>1.4344485998153687</v>
      </c>
      <c r="M236" s="159">
        <f t="shared" si="70"/>
        <v>1.4076945781707764</v>
      </c>
      <c r="N236" s="159">
        <f t="shared" si="71"/>
        <v>1.327411413192749</v>
      </c>
      <c r="O236" s="149">
        <f t="shared" si="84"/>
        <v>-1.7930233478546144E-2</v>
      </c>
      <c r="P236" s="149">
        <f t="shared" si="72"/>
        <v>21</v>
      </c>
      <c r="Q236" s="149">
        <f t="shared" si="73"/>
        <v>23</v>
      </c>
      <c r="R236" s="149">
        <f t="shared" si="74"/>
        <v>23</v>
      </c>
      <c r="S236" s="149">
        <f t="shared" si="74"/>
        <v>23</v>
      </c>
      <c r="T236" s="149">
        <f t="shared" si="75"/>
        <v>24</v>
      </c>
      <c r="U236" s="149">
        <f t="shared" si="76"/>
        <v>25</v>
      </c>
      <c r="V236" s="149">
        <f t="shared" si="77"/>
        <v>25</v>
      </c>
      <c r="W236" s="149">
        <f t="shared" si="78"/>
        <v>25</v>
      </c>
      <c r="X236" s="149">
        <f t="shared" si="79"/>
        <v>23</v>
      </c>
      <c r="Y236" s="149">
        <f t="shared" si="80"/>
        <v>24</v>
      </c>
      <c r="Z236" s="149">
        <f t="shared" si="81"/>
        <v>23</v>
      </c>
      <c r="AA236" s="149">
        <f t="shared" si="82"/>
        <v>26</v>
      </c>
      <c r="AD236" s="149">
        <f t="shared" si="83"/>
        <v>37</v>
      </c>
    </row>
    <row r="237" spans="1:30" ht="15" x14ac:dyDescent="0.25">
      <c r="A237" s="721" t="s">
        <v>22</v>
      </c>
      <c r="C237" s="159">
        <f t="shared" si="60"/>
        <v>0.65281492471694946</v>
      </c>
      <c r="D237" s="159">
        <f t="shared" si="61"/>
        <v>0.5898624062538147</v>
      </c>
      <c r="E237" s="159">
        <f t="shared" si="62"/>
        <v>0.53963029384613037</v>
      </c>
      <c r="F237" s="159">
        <f t="shared" si="63"/>
        <v>0.39312252402305603</v>
      </c>
      <c r="G237" s="159">
        <f t="shared" si="64"/>
        <v>0.47212874889373779</v>
      </c>
      <c r="H237" s="159">
        <f t="shared" si="65"/>
        <v>0.37397536635398865</v>
      </c>
      <c r="I237" s="159">
        <f t="shared" si="66"/>
        <v>0.27694180607795715</v>
      </c>
      <c r="J237" s="159">
        <f t="shared" si="67"/>
        <v>0.1353243887424469</v>
      </c>
      <c r="K237" s="159">
        <f t="shared" si="68"/>
        <v>7.495281845331192E-2</v>
      </c>
      <c r="L237" s="159">
        <f t="shared" si="69"/>
        <v>0.13928000628948212</v>
      </c>
      <c r="M237" s="159">
        <f t="shared" si="70"/>
        <v>0.18378515541553497</v>
      </c>
      <c r="N237" s="159">
        <f t="shared" si="71"/>
        <v>0.3202698826789856</v>
      </c>
      <c r="O237" s="149">
        <f t="shared" si="84"/>
        <v>-2.6959252357482911E-2</v>
      </c>
      <c r="P237" s="149">
        <f t="shared" si="72"/>
        <v>68</v>
      </c>
      <c r="Q237" s="149">
        <f t="shared" si="73"/>
        <v>70</v>
      </c>
      <c r="R237" s="149">
        <f t="shared" si="74"/>
        <v>76</v>
      </c>
      <c r="S237" s="149">
        <f t="shared" si="74"/>
        <v>76</v>
      </c>
      <c r="T237" s="149">
        <f t="shared" si="75"/>
        <v>73</v>
      </c>
      <c r="U237" s="149">
        <f t="shared" si="76"/>
        <v>70</v>
      </c>
      <c r="V237" s="149">
        <f t="shared" si="77"/>
        <v>75</v>
      </c>
      <c r="W237" s="149">
        <f t="shared" si="78"/>
        <v>87</v>
      </c>
      <c r="X237" s="149">
        <f t="shared" si="79"/>
        <v>91</v>
      </c>
      <c r="Y237" s="149">
        <f t="shared" si="80"/>
        <v>87</v>
      </c>
      <c r="Z237" s="149">
        <f t="shared" si="81"/>
        <v>83</v>
      </c>
      <c r="AA237" s="149">
        <f t="shared" si="82"/>
        <v>78</v>
      </c>
      <c r="AD237" s="149">
        <f t="shared" si="83"/>
        <v>97</v>
      </c>
    </row>
    <row r="238" spans="1:30" ht="15" x14ac:dyDescent="0.25">
      <c r="A238" s="721" t="s">
        <v>85</v>
      </c>
      <c r="C238" s="159">
        <f t="shared" si="60"/>
        <v>0.16214665770530701</v>
      </c>
      <c r="D238" s="159">
        <f t="shared" si="61"/>
        <v>0.20196245610713959</v>
      </c>
      <c r="E238" s="159">
        <f t="shared" si="62"/>
        <v>0.21789082884788513</v>
      </c>
      <c r="F238" s="159">
        <f t="shared" si="63"/>
        <v>0.24559587240219116</v>
      </c>
      <c r="G238" s="159">
        <f t="shared" si="64"/>
        <v>0.27749717235565186</v>
      </c>
      <c r="H238" s="159">
        <f t="shared" si="65"/>
        <v>0.30451849102973938</v>
      </c>
      <c r="I238" s="159">
        <f t="shared" si="66"/>
        <v>0.1868399977684021</v>
      </c>
      <c r="J238" s="159">
        <f t="shared" si="67"/>
        <v>0.38438820838928223</v>
      </c>
      <c r="K238" s="159">
        <f t="shared" si="68"/>
        <v>0.35883879661560059</v>
      </c>
      <c r="L238" s="159">
        <f t="shared" si="69"/>
        <v>0.3527049720287323</v>
      </c>
      <c r="M238" s="159">
        <f t="shared" si="70"/>
        <v>0.39537540078163147</v>
      </c>
      <c r="N238" s="159">
        <f t="shared" si="71"/>
        <v>0.29417997598648071</v>
      </c>
      <c r="O238" s="149">
        <f t="shared" si="84"/>
        <v>9.2217519879341132E-3</v>
      </c>
      <c r="P238" s="149">
        <f t="shared" si="72"/>
        <v>79</v>
      </c>
      <c r="Q238" s="149">
        <f t="shared" si="73"/>
        <v>81</v>
      </c>
      <c r="R238" s="149">
        <f t="shared" si="74"/>
        <v>82</v>
      </c>
      <c r="S238" s="149">
        <f t="shared" si="74"/>
        <v>82</v>
      </c>
      <c r="T238" s="149">
        <f t="shared" si="75"/>
        <v>82</v>
      </c>
      <c r="U238" s="149">
        <f t="shared" si="76"/>
        <v>72</v>
      </c>
      <c r="V238" s="149">
        <f t="shared" si="77"/>
        <v>81</v>
      </c>
      <c r="W238" s="149">
        <f t="shared" si="78"/>
        <v>75</v>
      </c>
      <c r="X238" s="149">
        <f t="shared" si="79"/>
        <v>77</v>
      </c>
      <c r="Y238" s="149">
        <f t="shared" si="80"/>
        <v>76</v>
      </c>
      <c r="Z238" s="149">
        <f t="shared" si="81"/>
        <v>75</v>
      </c>
      <c r="AA238" s="149">
        <f t="shared" si="82"/>
        <v>80</v>
      </c>
      <c r="AD238" s="149">
        <f t="shared" si="83"/>
        <v>75</v>
      </c>
    </row>
    <row r="239" spans="1:30" ht="15" x14ac:dyDescent="0.25">
      <c r="A239" s="721" t="s">
        <v>23</v>
      </c>
      <c r="C239" s="159">
        <f t="shared" si="60"/>
        <v>0.79649019241333008</v>
      </c>
      <c r="D239" s="159">
        <f t="shared" si="61"/>
        <v>0.77875411510467529</v>
      </c>
      <c r="E239" s="159">
        <f t="shared" si="62"/>
        <v>0.76347464323043823</v>
      </c>
      <c r="F239" s="159">
        <f t="shared" si="63"/>
        <v>0.61634927988052368</v>
      </c>
      <c r="G239" s="159">
        <f t="shared" si="64"/>
        <v>0.58827501535415649</v>
      </c>
      <c r="H239" s="159">
        <f t="shared" si="65"/>
        <v>0.50978302955627441</v>
      </c>
      <c r="I239" s="159">
        <f t="shared" si="66"/>
        <v>0.40731275081634521</v>
      </c>
      <c r="J239" s="159">
        <f t="shared" si="67"/>
        <v>0.43889358639717102</v>
      </c>
      <c r="K239" s="159">
        <f t="shared" si="68"/>
        <v>0.56632626056671143</v>
      </c>
      <c r="L239" s="159">
        <f t="shared" si="69"/>
        <v>0.58463090658187866</v>
      </c>
      <c r="M239" s="159">
        <f t="shared" si="70"/>
        <v>0.52665400505065918</v>
      </c>
      <c r="N239" s="159">
        <f t="shared" si="71"/>
        <v>0.51288384199142456</v>
      </c>
      <c r="O239" s="149">
        <f t="shared" si="84"/>
        <v>-2.6587027311325073E-2</v>
      </c>
      <c r="P239" s="149">
        <f t="shared" si="72"/>
        <v>56</v>
      </c>
      <c r="Q239" s="149">
        <f t="shared" si="73"/>
        <v>56</v>
      </c>
      <c r="R239" s="149">
        <f t="shared" si="74"/>
        <v>66</v>
      </c>
      <c r="S239" s="149">
        <f t="shared" si="74"/>
        <v>66</v>
      </c>
      <c r="T239" s="149">
        <f t="shared" si="75"/>
        <v>67</v>
      </c>
      <c r="U239" s="149">
        <f t="shared" si="76"/>
        <v>61</v>
      </c>
      <c r="V239" s="149">
        <f t="shared" si="77"/>
        <v>71</v>
      </c>
      <c r="W239" s="149">
        <f t="shared" si="78"/>
        <v>70</v>
      </c>
      <c r="X239" s="149">
        <f t="shared" si="79"/>
        <v>60</v>
      </c>
      <c r="Y239" s="149">
        <f t="shared" si="80"/>
        <v>59</v>
      </c>
      <c r="Z239" s="149">
        <f t="shared" si="81"/>
        <v>64</v>
      </c>
      <c r="AA239" s="149">
        <f t="shared" si="82"/>
        <v>68</v>
      </c>
      <c r="AD239" s="149">
        <f t="shared" si="83"/>
        <v>86</v>
      </c>
    </row>
    <row r="240" spans="1:30" ht="15" x14ac:dyDescent="0.25">
      <c r="A240" s="721" t="s">
        <v>25</v>
      </c>
      <c r="C240" s="159">
        <f t="shared" si="60"/>
        <v>1.7505018711090088</v>
      </c>
      <c r="D240" s="159">
        <f t="shared" si="61"/>
        <v>1.7680847644805908</v>
      </c>
      <c r="E240" s="159">
        <f t="shared" si="62"/>
        <v>1.7558633089065552</v>
      </c>
      <c r="F240" s="159">
        <f t="shared" si="63"/>
        <v>1.7342296838760376</v>
      </c>
      <c r="G240" s="159">
        <f t="shared" si="64"/>
        <v>1.7174265384674072</v>
      </c>
      <c r="H240" s="159">
        <f t="shared" si="65"/>
        <v>1.7645916938781738</v>
      </c>
      <c r="I240" s="159">
        <f t="shared" si="66"/>
        <v>1.7623583078384399</v>
      </c>
      <c r="J240" s="159">
        <f t="shared" si="67"/>
        <v>1.5021762847900391</v>
      </c>
      <c r="K240" s="159">
        <f t="shared" si="68"/>
        <v>1.4187890291213989</v>
      </c>
      <c r="L240" s="159">
        <f t="shared" si="69"/>
        <v>1.4504415988922119</v>
      </c>
      <c r="M240" s="159">
        <f t="shared" si="70"/>
        <v>1.3834744691848755</v>
      </c>
      <c r="N240" s="159">
        <f t="shared" si="71"/>
        <v>1.4988853931427002</v>
      </c>
      <c r="O240" s="149">
        <f t="shared" si="84"/>
        <v>-2.6919937133789061E-2</v>
      </c>
      <c r="P240" s="149">
        <f t="shared" si="72"/>
        <v>11</v>
      </c>
      <c r="Q240" s="149">
        <f t="shared" si="73"/>
        <v>9</v>
      </c>
      <c r="R240" s="149">
        <f t="shared" si="74"/>
        <v>13</v>
      </c>
      <c r="S240" s="149">
        <f t="shared" si="74"/>
        <v>13</v>
      </c>
      <c r="T240" s="149">
        <f t="shared" si="75"/>
        <v>12</v>
      </c>
      <c r="U240" s="149">
        <f t="shared" si="76"/>
        <v>16</v>
      </c>
      <c r="V240" s="149">
        <f t="shared" si="77"/>
        <v>16</v>
      </c>
      <c r="W240" s="149">
        <f t="shared" si="78"/>
        <v>22</v>
      </c>
      <c r="X240" s="149">
        <f t="shared" si="79"/>
        <v>24</v>
      </c>
      <c r="Y240" s="149">
        <f t="shared" si="80"/>
        <v>23</v>
      </c>
      <c r="Z240" s="149">
        <f t="shared" si="81"/>
        <v>24</v>
      </c>
      <c r="AA240" s="149">
        <f t="shared" si="82"/>
        <v>21</v>
      </c>
      <c r="AD240" s="149">
        <f t="shared" si="83"/>
        <v>30</v>
      </c>
    </row>
    <row r="241" spans="1:30" ht="15" x14ac:dyDescent="0.25">
      <c r="A241" s="721" t="s">
        <v>27</v>
      </c>
      <c r="C241" s="159">
        <f t="shared" si="60"/>
        <v>0.40473964810371399</v>
      </c>
      <c r="D241" s="159">
        <f t="shared" si="61"/>
        <v>0.46055001020431519</v>
      </c>
      <c r="E241" s="159">
        <f t="shared" si="62"/>
        <v>0.48961886763572693</v>
      </c>
      <c r="F241" s="159">
        <f t="shared" si="63"/>
        <v>0.4308912456035614</v>
      </c>
      <c r="G241" s="159">
        <f t="shared" si="64"/>
        <v>0.44126638770103455</v>
      </c>
      <c r="H241" s="159">
        <f t="shared" si="65"/>
        <v>0.42263749241828918</v>
      </c>
      <c r="I241" s="159">
        <f t="shared" si="66"/>
        <v>0.31423810124397278</v>
      </c>
      <c r="J241" s="159">
        <f t="shared" si="67"/>
        <v>0.39399188756942749</v>
      </c>
      <c r="K241" s="159">
        <f t="shared" si="68"/>
        <v>0.3488251268863678</v>
      </c>
      <c r="L241" s="159">
        <f t="shared" si="69"/>
        <v>0.26882916688919067</v>
      </c>
      <c r="M241" s="159">
        <f t="shared" si="70"/>
        <v>0.30328136682510376</v>
      </c>
      <c r="N241" s="159">
        <f t="shared" si="71"/>
        <v>0.2409934401512146</v>
      </c>
      <c r="O241" s="149">
        <f t="shared" si="84"/>
        <v>-2.1955657005310058E-2</v>
      </c>
      <c r="P241" s="149">
        <f t="shared" si="72"/>
        <v>75</v>
      </c>
      <c r="Q241" s="149">
        <f t="shared" si="73"/>
        <v>73</v>
      </c>
      <c r="R241" s="149">
        <f t="shared" si="74"/>
        <v>75</v>
      </c>
      <c r="S241" s="149">
        <f t="shared" si="74"/>
        <v>75</v>
      </c>
      <c r="T241" s="149">
        <f t="shared" si="75"/>
        <v>75</v>
      </c>
      <c r="U241" s="149">
        <f t="shared" si="76"/>
        <v>67</v>
      </c>
      <c r="V241" s="149">
        <f t="shared" si="77"/>
        <v>74</v>
      </c>
      <c r="W241" s="149">
        <f t="shared" si="78"/>
        <v>74</v>
      </c>
      <c r="X241" s="149">
        <f t="shared" si="79"/>
        <v>78</v>
      </c>
      <c r="Y241" s="149">
        <f t="shared" si="80"/>
        <v>81</v>
      </c>
      <c r="Z241" s="149">
        <f t="shared" si="81"/>
        <v>81</v>
      </c>
      <c r="AA241" s="149">
        <f t="shared" si="82"/>
        <v>83</v>
      </c>
      <c r="AD241" s="149">
        <f t="shared" si="83"/>
        <v>100</v>
      </c>
    </row>
    <row r="242" spans="1:30" ht="15" x14ac:dyDescent="0.25">
      <c r="A242" s="721" t="s">
        <v>31</v>
      </c>
      <c r="C242" s="159">
        <f t="shared" si="60"/>
        <v>0.72803181409835815</v>
      </c>
      <c r="D242" s="159">
        <f t="shared" si="61"/>
        <v>0.78238105773925781</v>
      </c>
      <c r="E242" s="159">
        <f t="shared" si="62"/>
        <v>0.77493244409561157</v>
      </c>
      <c r="F242" s="159">
        <f t="shared" si="63"/>
        <v>0.85037291049957275</v>
      </c>
      <c r="G242" s="159">
        <f t="shared" si="64"/>
        <v>0.83591926097869873</v>
      </c>
      <c r="H242" s="159">
        <f t="shared" si="65"/>
        <v>0.93910282850265503</v>
      </c>
      <c r="I242" s="159">
        <f t="shared" si="66"/>
        <v>1.0079312324523926</v>
      </c>
      <c r="J242" s="159">
        <f t="shared" si="67"/>
        <v>1.029407262802124</v>
      </c>
      <c r="K242" s="159">
        <f t="shared" si="68"/>
        <v>0.99610674381256104</v>
      </c>
      <c r="L242" s="159">
        <f t="shared" si="69"/>
        <v>0.95746016502380371</v>
      </c>
      <c r="M242" s="159">
        <f t="shared" si="70"/>
        <v>1.0230391025543213</v>
      </c>
      <c r="N242" s="159">
        <f t="shared" si="71"/>
        <v>0.99389940500259399</v>
      </c>
      <c r="O242" s="149">
        <f t="shared" si="84"/>
        <v>2.115183472633362E-2</v>
      </c>
      <c r="P242" s="149">
        <f t="shared" si="72"/>
        <v>54</v>
      </c>
      <c r="Q242" s="149">
        <f t="shared" si="73"/>
        <v>54</v>
      </c>
      <c r="R242" s="149">
        <f t="shared" si="74"/>
        <v>50</v>
      </c>
      <c r="S242" s="149">
        <f t="shared" si="74"/>
        <v>50</v>
      </c>
      <c r="T242" s="149">
        <f t="shared" si="75"/>
        <v>53</v>
      </c>
      <c r="U242" s="149">
        <f t="shared" si="76"/>
        <v>44</v>
      </c>
      <c r="V242" s="149">
        <f t="shared" si="77"/>
        <v>40</v>
      </c>
      <c r="W242" s="149">
        <f t="shared" si="78"/>
        <v>38</v>
      </c>
      <c r="X242" s="149">
        <f t="shared" si="79"/>
        <v>41</v>
      </c>
      <c r="Y242" s="149">
        <f t="shared" si="80"/>
        <v>43</v>
      </c>
      <c r="Z242" s="149">
        <f t="shared" si="81"/>
        <v>41</v>
      </c>
      <c r="AA242" s="149">
        <f t="shared" si="82"/>
        <v>39</v>
      </c>
      <c r="AD242" s="149">
        <f t="shared" si="83"/>
        <v>33</v>
      </c>
    </row>
    <row r="243" spans="1:30" ht="15" x14ac:dyDescent="0.25">
      <c r="A243" s="721" t="s">
        <v>32</v>
      </c>
      <c r="C243" s="159">
        <f t="shared" si="60"/>
        <v>1.8271862268447876</v>
      </c>
      <c r="D243" s="159">
        <f t="shared" si="61"/>
        <v>1.8514643907546997</v>
      </c>
      <c r="E243" s="159">
        <f t="shared" si="62"/>
        <v>1.8331212997436523</v>
      </c>
      <c r="F243" s="159">
        <f t="shared" si="63"/>
        <v>1.7988139390945435</v>
      </c>
      <c r="G243" s="159">
        <f t="shared" si="64"/>
        <v>1.8161938190460205</v>
      </c>
      <c r="H243" s="159">
        <f t="shared" si="65"/>
        <v>1.9064289331436157</v>
      </c>
      <c r="I243" s="159">
        <f t="shared" si="66"/>
        <v>1.874508261680603</v>
      </c>
      <c r="J243" s="159">
        <f t="shared" si="67"/>
        <v>1.7605026960372925</v>
      </c>
      <c r="K243" s="159">
        <f t="shared" si="68"/>
        <v>1.7424315214157104</v>
      </c>
      <c r="L243" s="159">
        <f t="shared" si="69"/>
        <v>1.8109893798828125</v>
      </c>
      <c r="M243" s="159">
        <f t="shared" si="70"/>
        <v>1.7937668561935425</v>
      </c>
      <c r="N243" s="159">
        <f t="shared" si="71"/>
        <v>1.7944625616073608</v>
      </c>
      <c r="O243" s="149">
        <f t="shared" si="84"/>
        <v>-5.7001829147338865E-3</v>
      </c>
      <c r="P243" s="149">
        <f t="shared" si="72"/>
        <v>6</v>
      </c>
      <c r="Q243" s="149">
        <f t="shared" si="73"/>
        <v>6</v>
      </c>
      <c r="R243" s="149">
        <f t="shared" si="74"/>
        <v>9</v>
      </c>
      <c r="S243" s="149">
        <f t="shared" si="74"/>
        <v>9</v>
      </c>
      <c r="T243" s="149">
        <f t="shared" si="75"/>
        <v>8</v>
      </c>
      <c r="U243" s="149">
        <f t="shared" si="76"/>
        <v>10</v>
      </c>
      <c r="V243" s="149">
        <f t="shared" si="77"/>
        <v>8</v>
      </c>
      <c r="W243" s="149">
        <f t="shared" si="78"/>
        <v>11</v>
      </c>
      <c r="X243" s="149">
        <f t="shared" si="79"/>
        <v>11</v>
      </c>
      <c r="Y243" s="149">
        <f t="shared" si="80"/>
        <v>9</v>
      </c>
      <c r="Z243" s="149">
        <f t="shared" si="81"/>
        <v>9</v>
      </c>
      <c r="AA243" s="149">
        <f t="shared" si="82"/>
        <v>10</v>
      </c>
      <c r="AD243" s="149">
        <f t="shared" si="83"/>
        <v>13</v>
      </c>
    </row>
    <row r="244" spans="1:30" ht="15" x14ac:dyDescent="0.25">
      <c r="A244" s="721" t="s">
        <v>30</v>
      </c>
      <c r="C244" s="159">
        <f t="shared" si="60"/>
        <v>0.81435322761535645</v>
      </c>
      <c r="D244" s="159">
        <f t="shared" si="61"/>
        <v>0.78782147169113159</v>
      </c>
      <c r="E244" s="159">
        <f t="shared" si="62"/>
        <v>0.74699908494949341</v>
      </c>
      <c r="F244" s="159">
        <f t="shared" si="63"/>
        <v>0.78543764352798462</v>
      </c>
      <c r="G244" s="159">
        <f t="shared" si="64"/>
        <v>0.76776677370071411</v>
      </c>
      <c r="H244" s="159">
        <f t="shared" si="65"/>
        <v>0.87230730056762695</v>
      </c>
      <c r="I244" s="159">
        <f t="shared" si="66"/>
        <v>0.79447990655899048</v>
      </c>
      <c r="J244" s="159">
        <f t="shared" si="67"/>
        <v>0.95902222394943237</v>
      </c>
      <c r="K244" s="159">
        <f t="shared" si="68"/>
        <v>0.93473106622695923</v>
      </c>
      <c r="L244" s="159">
        <f t="shared" si="69"/>
        <v>0.95708543062210083</v>
      </c>
      <c r="M244" s="159">
        <f t="shared" si="70"/>
        <v>1.0140905380249023</v>
      </c>
      <c r="N244" s="159">
        <f t="shared" si="71"/>
        <v>0.956737220287323</v>
      </c>
      <c r="O244" s="149">
        <f t="shared" si="84"/>
        <v>1.6891574859619139E-2</v>
      </c>
      <c r="P244" s="149">
        <f t="shared" si="72"/>
        <v>53</v>
      </c>
      <c r="Q244" s="149">
        <f t="shared" si="73"/>
        <v>58</v>
      </c>
      <c r="R244" s="149">
        <f t="shared" si="74"/>
        <v>56</v>
      </c>
      <c r="S244" s="149">
        <f t="shared" si="74"/>
        <v>56</v>
      </c>
      <c r="T244" s="149">
        <f t="shared" si="75"/>
        <v>55</v>
      </c>
      <c r="U244" s="149">
        <f t="shared" si="76"/>
        <v>46</v>
      </c>
      <c r="V244" s="149">
        <f t="shared" si="77"/>
        <v>49</v>
      </c>
      <c r="W244" s="149">
        <f t="shared" si="78"/>
        <v>42</v>
      </c>
      <c r="X244" s="149">
        <f t="shared" si="79"/>
        <v>42</v>
      </c>
      <c r="Y244" s="149">
        <f t="shared" si="80"/>
        <v>44</v>
      </c>
      <c r="Z244" s="149">
        <f t="shared" si="81"/>
        <v>42</v>
      </c>
      <c r="AA244" s="149">
        <f t="shared" si="82"/>
        <v>40</v>
      </c>
      <c r="AD244" s="149">
        <f t="shared" si="83"/>
        <v>38</v>
      </c>
    </row>
    <row r="245" spans="1:30" ht="15" x14ac:dyDescent="0.25">
      <c r="A245" s="721" t="s">
        <v>87</v>
      </c>
      <c r="C245" s="159">
        <f t="shared" si="60"/>
        <v>1.4807064533233643</v>
      </c>
      <c r="D245" s="159">
        <f t="shared" si="61"/>
        <v>1.4169950485229492</v>
      </c>
      <c r="E245" s="159">
        <f t="shared" si="62"/>
        <v>1.2867825031280518</v>
      </c>
      <c r="F245" s="159">
        <f t="shared" si="63"/>
        <v>1.3449145555496216</v>
      </c>
      <c r="G245" s="159">
        <f t="shared" si="64"/>
        <v>1.3329893350601196</v>
      </c>
      <c r="H245" s="159">
        <f t="shared" si="65"/>
        <v>1.1935694217681885</v>
      </c>
      <c r="I245" s="159">
        <f t="shared" si="66"/>
        <v>1.1354657411575317</v>
      </c>
      <c r="J245" s="159">
        <f t="shared" si="67"/>
        <v>0.99780368804931641</v>
      </c>
      <c r="K245" s="159">
        <f t="shared" si="68"/>
        <v>1.1473324298858643</v>
      </c>
      <c r="L245" s="159">
        <f t="shared" si="69"/>
        <v>1.0540740489959717</v>
      </c>
      <c r="M245" s="159">
        <f t="shared" si="70"/>
        <v>0.95238465070724487</v>
      </c>
      <c r="N245" s="159">
        <f t="shared" si="71"/>
        <v>0.9162602424621582</v>
      </c>
      <c r="O245" s="149">
        <f t="shared" si="84"/>
        <v>-5.00734806060791E-2</v>
      </c>
      <c r="P245" s="149">
        <f t="shared" si="72"/>
        <v>24</v>
      </c>
      <c r="Q245" s="149">
        <f t="shared" si="73"/>
        <v>29</v>
      </c>
      <c r="R245" s="149">
        <f t="shared" si="74"/>
        <v>28</v>
      </c>
      <c r="S245" s="149">
        <f t="shared" si="74"/>
        <v>28</v>
      </c>
      <c r="T245" s="149">
        <f t="shared" si="75"/>
        <v>28</v>
      </c>
      <c r="U245" s="149">
        <f t="shared" si="76"/>
        <v>30</v>
      </c>
      <c r="V245" s="149">
        <f t="shared" si="77"/>
        <v>35</v>
      </c>
      <c r="W245" s="149">
        <f t="shared" si="78"/>
        <v>40</v>
      </c>
      <c r="X245" s="149">
        <f t="shared" si="79"/>
        <v>33</v>
      </c>
      <c r="Y245" s="149">
        <f t="shared" si="80"/>
        <v>39</v>
      </c>
      <c r="Z245" s="149">
        <f t="shared" si="81"/>
        <v>43</v>
      </c>
      <c r="AA245" s="149">
        <f t="shared" si="82"/>
        <v>45</v>
      </c>
      <c r="AD245" s="149">
        <f t="shared" si="83"/>
        <v>71</v>
      </c>
    </row>
    <row r="246" spans="1:30" ht="15" x14ac:dyDescent="0.25">
      <c r="A246" s="721" t="s">
        <v>34</v>
      </c>
      <c r="C246" s="159">
        <f t="shared" si="60"/>
        <v>1.8145061731338501</v>
      </c>
      <c r="D246" s="159">
        <f t="shared" si="61"/>
        <v>1.8190600872039795</v>
      </c>
      <c r="E246" s="159">
        <f t="shared" si="62"/>
        <v>1.8221367597579956</v>
      </c>
      <c r="F246" s="159">
        <f t="shared" si="63"/>
        <v>1.8599079847335815</v>
      </c>
      <c r="G246" s="159">
        <f t="shared" si="64"/>
        <v>1.8339188098907471</v>
      </c>
      <c r="H246" s="159">
        <f t="shared" si="65"/>
        <v>1.9779882431030273</v>
      </c>
      <c r="I246" s="159">
        <f t="shared" si="66"/>
        <v>1.9429482221603394</v>
      </c>
      <c r="J246" s="159">
        <f t="shared" si="67"/>
        <v>1.887036919593811</v>
      </c>
      <c r="K246" s="159">
        <f t="shared" si="68"/>
        <v>1.8013367652893066</v>
      </c>
      <c r="L246" s="159">
        <f t="shared" si="69"/>
        <v>1.7868287563323975</v>
      </c>
      <c r="M246" s="159">
        <f t="shared" si="70"/>
        <v>1.7777600288391113</v>
      </c>
      <c r="N246" s="159">
        <f t="shared" si="71"/>
        <v>1.7598247528076172</v>
      </c>
      <c r="O246" s="149">
        <f t="shared" si="84"/>
        <v>-5.9235334396362301E-3</v>
      </c>
      <c r="P246" s="149">
        <f t="shared" si="72"/>
        <v>7</v>
      </c>
      <c r="Q246" s="149">
        <f t="shared" si="73"/>
        <v>7</v>
      </c>
      <c r="R246" s="149">
        <f t="shared" si="74"/>
        <v>7</v>
      </c>
      <c r="S246" s="149">
        <f t="shared" si="74"/>
        <v>7</v>
      </c>
      <c r="T246" s="149">
        <f t="shared" si="75"/>
        <v>7</v>
      </c>
      <c r="U246" s="149">
        <f t="shared" si="76"/>
        <v>7</v>
      </c>
      <c r="V246" s="149">
        <f t="shared" si="77"/>
        <v>7</v>
      </c>
      <c r="W246" s="149">
        <f t="shared" si="78"/>
        <v>7</v>
      </c>
      <c r="X246" s="149">
        <f t="shared" si="79"/>
        <v>10</v>
      </c>
      <c r="Y246" s="149">
        <f t="shared" si="80"/>
        <v>10</v>
      </c>
      <c r="Z246" s="149">
        <f t="shared" si="81"/>
        <v>10</v>
      </c>
      <c r="AA246" s="149">
        <f t="shared" si="82"/>
        <v>12</v>
      </c>
      <c r="AD246" s="149">
        <f t="shared" si="83"/>
        <v>16</v>
      </c>
    </row>
    <row r="247" spans="1:30" ht="15" x14ac:dyDescent="0.25">
      <c r="A247" s="721" t="s">
        <v>37</v>
      </c>
      <c r="C247" s="159">
        <f t="shared" si="60"/>
        <v>0.62840574979782104</v>
      </c>
      <c r="D247" s="159">
        <f t="shared" si="61"/>
        <v>0.68529915809631348</v>
      </c>
      <c r="E247" s="159">
        <f t="shared" si="62"/>
        <v>0.76621341705322266</v>
      </c>
      <c r="F247" s="159">
        <f t="shared" si="63"/>
        <v>0.77987134456634521</v>
      </c>
      <c r="G247" s="159">
        <f t="shared" si="64"/>
        <v>0.79963153600692749</v>
      </c>
      <c r="H247" s="159">
        <f t="shared" si="65"/>
        <v>0.82015371322631836</v>
      </c>
      <c r="I247" s="159">
        <f t="shared" si="66"/>
        <v>0.78302532434463501</v>
      </c>
      <c r="J247" s="159">
        <f t="shared" si="67"/>
        <v>0.60992759466171265</v>
      </c>
      <c r="K247" s="159">
        <f t="shared" si="68"/>
        <v>0.44142168760299683</v>
      </c>
      <c r="L247" s="159">
        <f t="shared" si="69"/>
        <v>0.42049092054367065</v>
      </c>
      <c r="M247" s="159">
        <f t="shared" si="70"/>
        <v>0.4312603771686554</v>
      </c>
      <c r="N247" s="159">
        <f t="shared" si="71"/>
        <v>0.53988617658615112</v>
      </c>
      <c r="O247" s="149">
        <f t="shared" si="84"/>
        <v>-1.4541298151016235E-2</v>
      </c>
      <c r="P247" s="149">
        <f t="shared" si="72"/>
        <v>64</v>
      </c>
      <c r="Q247" s="149">
        <f t="shared" si="73"/>
        <v>55</v>
      </c>
      <c r="R247" s="149">
        <f t="shared" si="74"/>
        <v>57</v>
      </c>
      <c r="S247" s="149">
        <f t="shared" si="74"/>
        <v>57</v>
      </c>
      <c r="T247" s="149">
        <f t="shared" si="75"/>
        <v>54</v>
      </c>
      <c r="U247" s="149">
        <f t="shared" si="76"/>
        <v>48</v>
      </c>
      <c r="V247" s="149">
        <f t="shared" si="77"/>
        <v>50</v>
      </c>
      <c r="W247" s="149">
        <f t="shared" si="78"/>
        <v>57</v>
      </c>
      <c r="X247" s="149">
        <f t="shared" si="79"/>
        <v>71</v>
      </c>
      <c r="Y247" s="149">
        <f t="shared" si="80"/>
        <v>70</v>
      </c>
      <c r="Z247" s="149">
        <f t="shared" si="81"/>
        <v>72</v>
      </c>
      <c r="AA247" s="149">
        <f t="shared" si="82"/>
        <v>65</v>
      </c>
      <c r="AD247" s="149">
        <f t="shared" si="83"/>
        <v>73</v>
      </c>
    </row>
    <row r="248" spans="1:30" ht="15" x14ac:dyDescent="0.25">
      <c r="A248" s="721" t="s">
        <v>38</v>
      </c>
      <c r="C248" s="159">
        <f t="shared" si="60"/>
        <v>1.064921498298645</v>
      </c>
      <c r="D248" s="159">
        <f t="shared" si="61"/>
        <v>1.0322407484054565</v>
      </c>
      <c r="E248" s="159">
        <f t="shared" si="62"/>
        <v>1.0038771629333496</v>
      </c>
      <c r="F248" s="159">
        <f t="shared" si="63"/>
        <v>1.0420360565185547</v>
      </c>
      <c r="G248" s="159">
        <f t="shared" si="64"/>
        <v>1.0450577735900879</v>
      </c>
      <c r="H248" s="159">
        <f t="shared" si="65"/>
        <v>1.1216745376586914</v>
      </c>
      <c r="I248" s="159">
        <f t="shared" si="66"/>
        <v>1.1316523551940918</v>
      </c>
      <c r="J248" s="159">
        <f t="shared" si="67"/>
        <v>1.0748714208602905</v>
      </c>
      <c r="K248" s="159">
        <f t="shared" si="68"/>
        <v>1.1386450529098511</v>
      </c>
      <c r="L248" s="159">
        <f t="shared" si="69"/>
        <v>1.142829418182373</v>
      </c>
      <c r="M248" s="159">
        <f t="shared" si="70"/>
        <v>1.1385177373886108</v>
      </c>
      <c r="N248" s="159">
        <f t="shared" si="71"/>
        <v>1.1834319829940796</v>
      </c>
      <c r="O248" s="149">
        <f t="shared" si="84"/>
        <v>1.5119123458862304E-2</v>
      </c>
      <c r="P248" s="149">
        <f t="shared" si="72"/>
        <v>37</v>
      </c>
      <c r="Q248" s="149">
        <f t="shared" si="73"/>
        <v>43</v>
      </c>
      <c r="R248" s="149">
        <f t="shared" si="74"/>
        <v>38</v>
      </c>
      <c r="S248" s="149">
        <f t="shared" si="74"/>
        <v>38</v>
      </c>
      <c r="T248" s="149">
        <f t="shared" si="75"/>
        <v>37</v>
      </c>
      <c r="U248" s="149">
        <f t="shared" si="76"/>
        <v>34</v>
      </c>
      <c r="V248" s="149">
        <f t="shared" si="77"/>
        <v>36</v>
      </c>
      <c r="W248" s="149">
        <f t="shared" si="78"/>
        <v>36</v>
      </c>
      <c r="X248" s="149">
        <f t="shared" si="79"/>
        <v>35</v>
      </c>
      <c r="Y248" s="149">
        <f t="shared" si="80"/>
        <v>32</v>
      </c>
      <c r="Z248" s="149">
        <f t="shared" si="81"/>
        <v>33</v>
      </c>
      <c r="AA248" s="149">
        <f t="shared" si="82"/>
        <v>32</v>
      </c>
      <c r="AD248" s="149">
        <f t="shared" si="83"/>
        <v>26</v>
      </c>
    </row>
    <row r="249" spans="1:30" ht="15" x14ac:dyDescent="0.25">
      <c r="A249" s="721" t="s">
        <v>88</v>
      </c>
      <c r="C249" s="159">
        <f t="shared" si="60"/>
        <v>4.5407757163047791E-2</v>
      </c>
      <c r="D249" s="159">
        <f t="shared" si="61"/>
        <v>9.0695120394229889E-2</v>
      </c>
      <c r="E249" s="159">
        <f t="shared" si="62"/>
        <v>9.2715516686439514E-2</v>
      </c>
      <c r="F249" s="159">
        <f t="shared" si="63"/>
        <v>8.0230720341205597E-2</v>
      </c>
      <c r="G249" s="159">
        <f t="shared" si="64"/>
        <v>0.1670062243938446</v>
      </c>
      <c r="H249" s="159">
        <f t="shared" si="65"/>
        <v>0.20844896137714386</v>
      </c>
      <c r="I249" s="159">
        <f t="shared" si="66"/>
        <v>0.19531485438346863</v>
      </c>
      <c r="J249" s="159">
        <f t="shared" si="67"/>
        <v>0.42457783222198486</v>
      </c>
      <c r="K249" s="159">
        <f t="shared" si="68"/>
        <v>0.41951113939285278</v>
      </c>
      <c r="L249" s="159">
        <f t="shared" si="69"/>
        <v>0.35974597930908203</v>
      </c>
      <c r="M249" s="159">
        <f t="shared" si="70"/>
        <v>0.40167608857154846</v>
      </c>
      <c r="N249" s="159">
        <f t="shared" si="71"/>
        <v>0.36886805295944214</v>
      </c>
      <c r="O249" s="149">
        <f t="shared" si="84"/>
        <v>2.7817293256521224E-2</v>
      </c>
      <c r="P249" s="149">
        <f t="shared" si="72"/>
        <v>87</v>
      </c>
      <c r="Q249" s="149">
        <f t="shared" si="73"/>
        <v>88</v>
      </c>
      <c r="R249" s="149">
        <f t="shared" si="74"/>
        <v>88</v>
      </c>
      <c r="S249" s="149">
        <f t="shared" si="74"/>
        <v>88</v>
      </c>
      <c r="T249" s="149">
        <f t="shared" si="75"/>
        <v>85</v>
      </c>
      <c r="U249" s="149">
        <f t="shared" si="76"/>
        <v>74</v>
      </c>
      <c r="V249" s="149">
        <f t="shared" si="77"/>
        <v>79</v>
      </c>
      <c r="W249" s="149">
        <f t="shared" si="78"/>
        <v>71</v>
      </c>
      <c r="X249" s="149">
        <f t="shared" si="79"/>
        <v>73</v>
      </c>
      <c r="Y249" s="149">
        <f t="shared" si="80"/>
        <v>75</v>
      </c>
      <c r="Z249" s="149">
        <f t="shared" si="81"/>
        <v>74</v>
      </c>
      <c r="AA249" s="149">
        <f t="shared" si="82"/>
        <v>75</v>
      </c>
      <c r="AD249" s="149">
        <f t="shared" si="83"/>
        <v>56</v>
      </c>
    </row>
    <row r="250" spans="1:30" ht="15" x14ac:dyDescent="0.25">
      <c r="A250" s="722" t="s">
        <v>39</v>
      </c>
      <c r="B250" s="157"/>
      <c r="C250" s="717">
        <f t="shared" si="60"/>
        <v>0.53976058959960938</v>
      </c>
      <c r="D250" s="717">
        <f t="shared" si="61"/>
        <v>0.56890630722045898</v>
      </c>
      <c r="E250" s="717">
        <f t="shared" si="62"/>
        <v>0.60422211885452271</v>
      </c>
      <c r="F250" s="717">
        <f t="shared" si="63"/>
        <v>0.49095848202705383</v>
      </c>
      <c r="G250" s="717">
        <f t="shared" si="64"/>
        <v>0.46858420968055725</v>
      </c>
      <c r="H250" s="717">
        <f t="shared" si="65"/>
        <v>0.48553198575973511</v>
      </c>
      <c r="I250" s="717">
        <f t="shared" si="66"/>
        <v>0.49260684847831726</v>
      </c>
      <c r="J250" s="717">
        <f t="shared" si="67"/>
        <v>0.62526905536651611</v>
      </c>
      <c r="K250" s="717">
        <f t="shared" si="68"/>
        <v>0.54297506809234619</v>
      </c>
      <c r="L250" s="717">
        <f t="shared" si="69"/>
        <v>0.50211882591247559</v>
      </c>
      <c r="M250" s="717">
        <f t="shared" si="70"/>
        <v>0.52844488620758057</v>
      </c>
      <c r="N250" s="717">
        <f t="shared" si="71"/>
        <v>0.67851912975311279</v>
      </c>
      <c r="O250" s="157">
        <f t="shared" si="84"/>
        <v>1.096128225326538E-2</v>
      </c>
      <c r="P250" s="157">
        <f t="shared" si="72"/>
        <v>69</v>
      </c>
      <c r="Q250" s="157">
        <f t="shared" si="73"/>
        <v>67</v>
      </c>
      <c r="R250" s="157">
        <f t="shared" si="74"/>
        <v>72</v>
      </c>
      <c r="S250" s="157">
        <f t="shared" si="74"/>
        <v>72</v>
      </c>
      <c r="T250" s="157">
        <f t="shared" si="75"/>
        <v>74</v>
      </c>
      <c r="U250" s="157">
        <f t="shared" si="76"/>
        <v>64</v>
      </c>
      <c r="V250" s="157">
        <f t="shared" si="77"/>
        <v>66</v>
      </c>
      <c r="W250" s="157">
        <f t="shared" si="78"/>
        <v>56</v>
      </c>
      <c r="X250" s="157">
        <f t="shared" si="79"/>
        <v>61</v>
      </c>
      <c r="Y250" s="157">
        <f t="shared" si="80"/>
        <v>63</v>
      </c>
      <c r="Z250" s="157">
        <f t="shared" si="81"/>
        <v>63</v>
      </c>
      <c r="AA250" s="157">
        <f t="shared" si="82"/>
        <v>56</v>
      </c>
      <c r="AD250" s="149">
        <f t="shared" si="83"/>
        <v>49</v>
      </c>
    </row>
    <row r="251" spans="1:30" ht="15" x14ac:dyDescent="0.25">
      <c r="A251" s="721" t="s">
        <v>40</v>
      </c>
      <c r="C251" s="159">
        <f t="shared" si="60"/>
        <v>1.0754263401031494</v>
      </c>
      <c r="D251" s="159">
        <f t="shared" si="61"/>
        <v>1.0084125995635986</v>
      </c>
      <c r="E251" s="159">
        <f t="shared" si="62"/>
        <v>1.0528151988983154</v>
      </c>
      <c r="F251" s="159">
        <f t="shared" si="63"/>
        <v>1.0149480104446411</v>
      </c>
      <c r="G251" s="159">
        <f t="shared" si="64"/>
        <v>1.0007044076919556</v>
      </c>
      <c r="H251" s="159">
        <f t="shared" si="65"/>
        <v>1.0014406442642212</v>
      </c>
      <c r="I251" s="159">
        <f t="shared" si="66"/>
        <v>0.97445482015609741</v>
      </c>
      <c r="J251" s="159">
        <f t="shared" si="67"/>
        <v>1.0827285051345825</v>
      </c>
      <c r="K251" s="159">
        <f t="shared" si="68"/>
        <v>1.0269739627838135</v>
      </c>
      <c r="L251" s="159">
        <f t="shared" si="69"/>
        <v>1.0586053133010864</v>
      </c>
      <c r="M251" s="159">
        <f t="shared" si="70"/>
        <v>1.1186105012893677</v>
      </c>
      <c r="N251" s="159">
        <f t="shared" si="71"/>
        <v>1.06648850440979</v>
      </c>
      <c r="O251" s="149">
        <f t="shared" si="84"/>
        <v>5.8075904846191405E-3</v>
      </c>
      <c r="P251" s="149">
        <f t="shared" si="72"/>
        <v>39</v>
      </c>
      <c r="Q251" s="149">
        <f t="shared" si="73"/>
        <v>38</v>
      </c>
      <c r="R251" s="149">
        <f t="shared" si="74"/>
        <v>41</v>
      </c>
      <c r="S251" s="149">
        <f t="shared" si="74"/>
        <v>41</v>
      </c>
      <c r="T251" s="149">
        <f t="shared" si="75"/>
        <v>41</v>
      </c>
      <c r="U251" s="149">
        <f t="shared" si="76"/>
        <v>40</v>
      </c>
      <c r="V251" s="149">
        <f t="shared" si="77"/>
        <v>41</v>
      </c>
      <c r="W251" s="149">
        <f t="shared" si="78"/>
        <v>35</v>
      </c>
      <c r="X251" s="149">
        <f t="shared" si="79"/>
        <v>39</v>
      </c>
      <c r="Y251" s="149">
        <f t="shared" si="80"/>
        <v>37</v>
      </c>
      <c r="Z251" s="149">
        <f t="shared" si="81"/>
        <v>34</v>
      </c>
      <c r="AA251" s="149">
        <f t="shared" si="82"/>
        <v>35</v>
      </c>
      <c r="AD251" s="149">
        <f t="shared" si="83"/>
        <v>39</v>
      </c>
    </row>
    <row r="252" spans="1:30" ht="15" x14ac:dyDescent="0.25">
      <c r="A252" s="721" t="s">
        <v>42</v>
      </c>
      <c r="C252" s="159">
        <f t="shared" si="60"/>
        <v>1.9659652709960938</v>
      </c>
      <c r="D252" s="159">
        <f t="shared" si="61"/>
        <v>1.9377684593200684</v>
      </c>
      <c r="E252" s="159">
        <f t="shared" si="62"/>
        <v>1.9278686046600342</v>
      </c>
      <c r="F252" s="159">
        <f t="shared" si="63"/>
        <v>1.935624361038208</v>
      </c>
      <c r="G252" s="159">
        <f t="shared" si="64"/>
        <v>1.9594621658325195</v>
      </c>
      <c r="H252" s="159">
        <f t="shared" si="65"/>
        <v>1.9796522855758667</v>
      </c>
      <c r="I252" s="159">
        <f t="shared" si="66"/>
        <v>2.02620530128479</v>
      </c>
      <c r="J252" s="159">
        <f t="shared" si="67"/>
        <v>1.9934509992599487</v>
      </c>
      <c r="K252" s="159">
        <f t="shared" si="68"/>
        <v>1.861854076385498</v>
      </c>
      <c r="L252" s="159">
        <f t="shared" si="69"/>
        <v>1.8261899948120117</v>
      </c>
      <c r="M252" s="159">
        <f t="shared" si="70"/>
        <v>1.8325389623641968</v>
      </c>
      <c r="N252" s="159">
        <f t="shared" si="71"/>
        <v>1.8063881397247314</v>
      </c>
      <c r="O252" s="149">
        <f t="shared" si="84"/>
        <v>-1.3138031959533692E-2</v>
      </c>
      <c r="P252" s="149">
        <f t="shared" si="72"/>
        <v>2</v>
      </c>
      <c r="Q252" s="149">
        <f t="shared" si="73"/>
        <v>3</v>
      </c>
      <c r="R252" s="149">
        <f t="shared" si="74"/>
        <v>3</v>
      </c>
      <c r="S252" s="149">
        <f t="shared" si="74"/>
        <v>3</v>
      </c>
      <c r="T252" s="149">
        <f t="shared" si="75"/>
        <v>3</v>
      </c>
      <c r="U252" s="149">
        <f t="shared" si="76"/>
        <v>6</v>
      </c>
      <c r="V252" s="149">
        <f t="shared" si="77"/>
        <v>3</v>
      </c>
      <c r="W252" s="149">
        <f t="shared" si="78"/>
        <v>3</v>
      </c>
      <c r="X252" s="149">
        <f t="shared" si="79"/>
        <v>5</v>
      </c>
      <c r="Y252" s="149">
        <f t="shared" si="80"/>
        <v>7</v>
      </c>
      <c r="Z252" s="149">
        <f t="shared" si="81"/>
        <v>8</v>
      </c>
      <c r="AA252" s="149">
        <f t="shared" si="82"/>
        <v>8</v>
      </c>
      <c r="AD252" s="149">
        <f t="shared" si="83"/>
        <v>17</v>
      </c>
    </row>
    <row r="254" spans="1:30" x14ac:dyDescent="0.2">
      <c r="AD254" s="149">
        <f>MEDIAN(AD226:AD252)</f>
        <v>37</v>
      </c>
    </row>
  </sheetData>
  <mergeCells count="1">
    <mergeCell ref="A12:B1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42"/>
  <sheetViews>
    <sheetView showGridLines="0" topLeftCell="G16" zoomScale="130" zoomScaleNormal="130" workbookViewId="0">
      <selection activeCell="O25" sqref="O25"/>
    </sheetView>
  </sheetViews>
  <sheetFormatPr defaultColWidth="8.7109375" defaultRowHeight="11.25" x14ac:dyDescent="0.2"/>
  <cols>
    <col min="1" max="1" width="8.7109375" style="149"/>
    <col min="2" max="2" width="9.42578125" style="149" bestFit="1" customWidth="1"/>
    <col min="3" max="14" width="8.7109375" style="149"/>
    <col min="15" max="15" width="10.5703125" style="149" bestFit="1" customWidth="1"/>
    <col min="16" max="16384" width="8.7109375" style="149"/>
  </cols>
  <sheetData>
    <row r="1" spans="1:21" s="62" customFormat="1" x14ac:dyDescent="0.2">
      <c r="A1" s="618" t="s">
        <v>488</v>
      </c>
      <c r="B1" s="618"/>
    </row>
    <row r="2" spans="1:21" s="62" customFormat="1" x14ac:dyDescent="0.2">
      <c r="A2" s="618" t="s">
        <v>489</v>
      </c>
      <c r="B2" s="618"/>
    </row>
    <row r="3" spans="1:21" x14ac:dyDescent="0.2">
      <c r="A3" s="547" t="s">
        <v>344</v>
      </c>
    </row>
    <row r="4" spans="1:21" x14ac:dyDescent="0.2">
      <c r="A4" s="548" t="s">
        <v>345</v>
      </c>
    </row>
    <row r="5" spans="1:21" x14ac:dyDescent="0.2">
      <c r="A5" s="548"/>
    </row>
    <row r="6" spans="1:21" x14ac:dyDescent="0.2">
      <c r="A6" s="549" t="s">
        <v>309</v>
      </c>
    </row>
    <row r="7" spans="1:21" x14ac:dyDescent="0.2">
      <c r="A7" s="547" t="s">
        <v>310</v>
      </c>
      <c r="B7" s="149" t="s">
        <v>311</v>
      </c>
    </row>
    <row r="8" spans="1:21" x14ac:dyDescent="0.2">
      <c r="A8" s="547" t="s">
        <v>312</v>
      </c>
      <c r="B8" s="149" t="s">
        <v>313</v>
      </c>
    </row>
    <row r="9" spans="1:21" x14ac:dyDescent="0.2">
      <c r="A9" s="547" t="s">
        <v>314</v>
      </c>
      <c r="B9" s="149" t="s">
        <v>315</v>
      </c>
    </row>
    <row r="10" spans="1:21" x14ac:dyDescent="0.2">
      <c r="A10" s="547" t="s">
        <v>316</v>
      </c>
      <c r="B10" s="149" t="s">
        <v>317</v>
      </c>
    </row>
    <row r="11" spans="1:21" x14ac:dyDescent="0.2">
      <c r="A11" s="547" t="s">
        <v>318</v>
      </c>
      <c r="B11" s="149" t="s">
        <v>319</v>
      </c>
      <c r="L11" s="149" t="s">
        <v>880</v>
      </c>
    </row>
    <row r="12" spans="1:21" x14ac:dyDescent="0.2">
      <c r="A12" s="547" t="s">
        <v>320</v>
      </c>
      <c r="B12" s="149" t="s">
        <v>321</v>
      </c>
    </row>
    <row r="14" spans="1:21" x14ac:dyDescent="0.2">
      <c r="A14" s="550"/>
      <c r="B14" s="550"/>
      <c r="C14" s="551"/>
      <c r="D14" s="551"/>
      <c r="E14" s="551"/>
      <c r="F14" s="551"/>
      <c r="G14" s="925" t="s">
        <v>166</v>
      </c>
      <c r="H14" s="925"/>
      <c r="I14" s="925"/>
      <c r="J14" s="925"/>
      <c r="K14" s="925"/>
      <c r="L14" s="925"/>
      <c r="M14" s="925"/>
      <c r="N14" s="925"/>
      <c r="O14" s="925"/>
      <c r="P14" s="925"/>
      <c r="Q14" s="925"/>
      <c r="R14" s="551"/>
      <c r="S14" s="551"/>
      <c r="U14" s="149" t="s">
        <v>879</v>
      </c>
    </row>
    <row r="15" spans="1:21" ht="14.45" customHeight="1" x14ac:dyDescent="0.2">
      <c r="A15" s="551"/>
      <c r="B15" s="551"/>
      <c r="C15" s="551"/>
      <c r="D15" s="551"/>
      <c r="E15" s="551"/>
      <c r="F15" s="551"/>
      <c r="G15" s="926" t="s">
        <v>877</v>
      </c>
      <c r="H15" s="927"/>
      <c r="I15" s="927"/>
      <c r="J15" s="927"/>
      <c r="K15" s="927"/>
      <c r="L15" s="927"/>
      <c r="M15" s="927"/>
      <c r="N15" s="927"/>
      <c r="O15" s="927"/>
      <c r="P15" s="927"/>
      <c r="Q15" s="928"/>
      <c r="R15" s="551"/>
      <c r="S15" s="551"/>
    </row>
    <row r="16" spans="1:21" x14ac:dyDescent="0.2">
      <c r="A16" s="551"/>
      <c r="B16" s="551" t="s">
        <v>9</v>
      </c>
      <c r="C16" s="551" t="s">
        <v>4</v>
      </c>
      <c r="D16" s="551" t="s">
        <v>7</v>
      </c>
      <c r="E16" s="551" t="s">
        <v>12</v>
      </c>
      <c r="F16" s="551" t="s">
        <v>5</v>
      </c>
      <c r="G16" s="551" t="s">
        <v>78</v>
      </c>
      <c r="H16" s="613" t="s">
        <v>156</v>
      </c>
      <c r="I16" s="613" t="s">
        <v>157</v>
      </c>
      <c r="J16" s="613" t="s">
        <v>158</v>
      </c>
      <c r="K16" s="613" t="s">
        <v>159</v>
      </c>
      <c r="L16" s="613" t="s">
        <v>160</v>
      </c>
      <c r="M16" s="613" t="s">
        <v>161</v>
      </c>
      <c r="N16" s="613" t="s">
        <v>162</v>
      </c>
      <c r="O16" s="613" t="s">
        <v>163</v>
      </c>
      <c r="P16" s="613" t="s">
        <v>164</v>
      </c>
      <c r="Q16" s="613" t="s">
        <v>165</v>
      </c>
      <c r="R16" s="551" t="s">
        <v>155</v>
      </c>
      <c r="S16" s="551" t="s">
        <v>154</v>
      </c>
    </row>
    <row r="17" spans="1:20" x14ac:dyDescent="0.2">
      <c r="A17" s="551" t="s">
        <v>152</v>
      </c>
      <c r="B17" s="617">
        <f>H47</f>
        <v>0.14298310875892639</v>
      </c>
      <c r="C17" s="617">
        <f t="shared" ref="C17:G17" si="0">I47</f>
        <v>0.18631932139396667</v>
      </c>
      <c r="D17" s="617">
        <f t="shared" si="0"/>
        <v>0.13214260339736938</v>
      </c>
      <c r="E17" s="617">
        <f t="shared" si="0"/>
        <v>0.2620580792427063</v>
      </c>
      <c r="F17" s="617">
        <f t="shared" si="0"/>
        <v>0.2180149257183075</v>
      </c>
      <c r="G17" s="617">
        <f t="shared" si="0"/>
        <v>0.44478791952133179</v>
      </c>
      <c r="H17" s="622">
        <f>G17+N47</f>
        <v>0.46403740048408509</v>
      </c>
      <c r="I17" s="622">
        <f>H17+$O$23</f>
        <v>0.50546038318425413</v>
      </c>
      <c r="J17" s="622">
        <f t="shared" ref="J17:Q17" si="1">I17+$O$23</f>
        <v>0.54688336588442321</v>
      </c>
      <c r="K17" s="622">
        <f t="shared" si="1"/>
        <v>0.5883063485845923</v>
      </c>
      <c r="L17" s="622">
        <f t="shared" si="1"/>
        <v>0.62972933128476138</v>
      </c>
      <c r="M17" s="622">
        <f t="shared" si="1"/>
        <v>0.67115231398493047</v>
      </c>
      <c r="N17" s="622">
        <f t="shared" si="1"/>
        <v>0.71257529668509956</v>
      </c>
      <c r="O17" s="622">
        <f t="shared" si="1"/>
        <v>0.75399827938526864</v>
      </c>
      <c r="P17" s="622">
        <f t="shared" si="1"/>
        <v>0.79542126208543773</v>
      </c>
      <c r="Q17" s="622">
        <f t="shared" si="1"/>
        <v>0.83684424478560682</v>
      </c>
      <c r="R17" s="623"/>
      <c r="S17" s="617">
        <v>0.84</v>
      </c>
    </row>
    <row r="18" spans="1:20" x14ac:dyDescent="0.2">
      <c r="A18" s="551" t="s">
        <v>153</v>
      </c>
      <c r="B18" s="617">
        <f>H50</f>
        <v>0.9811421101567922</v>
      </c>
      <c r="C18" s="617">
        <f t="shared" ref="C18:G18" si="2">I50</f>
        <v>0.98188498754192277</v>
      </c>
      <c r="D18" s="617">
        <f t="shared" si="2"/>
        <v>0.95428194105625153</v>
      </c>
      <c r="E18" s="617">
        <f t="shared" si="2"/>
        <v>0.96042646088257988</v>
      </c>
      <c r="F18" s="617">
        <f t="shared" si="2"/>
        <v>0.95570828296520094</v>
      </c>
      <c r="G18" s="617">
        <f t="shared" si="2"/>
        <v>0.98995996535652186</v>
      </c>
      <c r="H18" s="622">
        <f>G18+$N$23</f>
        <v>0.98057545245521571</v>
      </c>
      <c r="I18" s="622">
        <f t="shared" ref="I18:Q18" si="3">H18+$N$23</f>
        <v>0.97119093955390956</v>
      </c>
      <c r="J18" s="622">
        <f t="shared" si="3"/>
        <v>0.96180642665260341</v>
      </c>
      <c r="K18" s="622">
        <f t="shared" si="3"/>
        <v>0.95242191375129726</v>
      </c>
      <c r="L18" s="622">
        <f t="shared" si="3"/>
        <v>0.9430374008499911</v>
      </c>
      <c r="M18" s="622">
        <f t="shared" si="3"/>
        <v>0.93365288794868495</v>
      </c>
      <c r="N18" s="622">
        <f t="shared" si="3"/>
        <v>0.9242683750473788</v>
      </c>
      <c r="O18" s="622">
        <f t="shared" si="3"/>
        <v>0.91488386214607265</v>
      </c>
      <c r="P18" s="622">
        <f t="shared" si="3"/>
        <v>0.90549934924476649</v>
      </c>
      <c r="Q18" s="622">
        <f t="shared" si="3"/>
        <v>0.89611483634346034</v>
      </c>
      <c r="R18" s="623"/>
      <c r="S18" s="617">
        <f>Q18</f>
        <v>0.89611483634346034</v>
      </c>
    </row>
    <row r="19" spans="1:20" x14ac:dyDescent="0.2">
      <c r="A19" s="551" t="s">
        <v>491</v>
      </c>
      <c r="B19" s="624">
        <f>H82</f>
        <v>81</v>
      </c>
      <c r="C19" s="624">
        <f t="shared" ref="C19:G19" si="4">I82</f>
        <v>79</v>
      </c>
      <c r="D19" s="624">
        <f t="shared" si="4"/>
        <v>83</v>
      </c>
      <c r="E19" s="624">
        <f t="shared" si="4"/>
        <v>78</v>
      </c>
      <c r="F19" s="624">
        <f t="shared" si="4"/>
        <v>81</v>
      </c>
      <c r="G19" s="624">
        <f t="shared" si="4"/>
        <v>71</v>
      </c>
      <c r="H19" s="624"/>
      <c r="I19" s="624"/>
      <c r="J19" s="624"/>
      <c r="K19" s="624"/>
      <c r="L19" s="624"/>
      <c r="M19" s="624"/>
      <c r="N19" s="624"/>
      <c r="O19" s="624"/>
      <c r="P19" s="624"/>
      <c r="Q19" s="624"/>
      <c r="R19" s="624"/>
      <c r="S19" s="624">
        <v>48</v>
      </c>
    </row>
    <row r="20" spans="1:20" x14ac:dyDescent="0.2">
      <c r="A20" s="551" t="s">
        <v>493</v>
      </c>
      <c r="B20" s="624">
        <f>H86</f>
        <v>45</v>
      </c>
      <c r="C20" s="624">
        <f t="shared" ref="C20:G20" si="5">I86</f>
        <v>48</v>
      </c>
      <c r="D20" s="624">
        <f t="shared" si="5"/>
        <v>46</v>
      </c>
      <c r="E20" s="624">
        <f t="shared" si="5"/>
        <v>53</v>
      </c>
      <c r="F20" s="624">
        <f t="shared" si="5"/>
        <v>54</v>
      </c>
      <c r="G20" s="624">
        <f t="shared" si="5"/>
        <v>49</v>
      </c>
      <c r="H20" s="624"/>
      <c r="I20" s="624"/>
      <c r="J20" s="624"/>
      <c r="K20" s="624"/>
      <c r="L20" s="624"/>
      <c r="M20" s="624"/>
      <c r="N20" s="624"/>
      <c r="O20" s="624"/>
      <c r="P20" s="624"/>
      <c r="Q20" s="624"/>
      <c r="R20" s="624"/>
      <c r="S20" s="624">
        <v>50</v>
      </c>
    </row>
    <row r="22" spans="1:20" x14ac:dyDescent="0.2">
      <c r="A22" s="404"/>
      <c r="B22" s="404">
        <v>2009</v>
      </c>
      <c r="C22" s="404">
        <v>2010</v>
      </c>
      <c r="D22" s="404">
        <v>2011</v>
      </c>
      <c r="E22" s="404">
        <v>2012</v>
      </c>
      <c r="F22" s="404">
        <v>2013</v>
      </c>
      <c r="G22" s="404">
        <v>2014</v>
      </c>
      <c r="H22" s="404">
        <v>2015</v>
      </c>
      <c r="I22" s="404">
        <v>2016</v>
      </c>
      <c r="J22" s="404">
        <v>2017</v>
      </c>
      <c r="K22" s="404">
        <v>2018</v>
      </c>
      <c r="L22" s="404">
        <v>2019</v>
      </c>
      <c r="M22" s="404">
        <v>2020</v>
      </c>
      <c r="N22" s="149" t="s">
        <v>402</v>
      </c>
      <c r="O22" s="149" t="s">
        <v>170</v>
      </c>
      <c r="P22" s="149" t="s">
        <v>379</v>
      </c>
      <c r="S22" s="404">
        <v>2010</v>
      </c>
      <c r="T22" s="404" t="s">
        <v>402</v>
      </c>
    </row>
    <row r="23" spans="1:20" x14ac:dyDescent="0.2">
      <c r="A23" s="404" t="s">
        <v>6</v>
      </c>
      <c r="B23" s="413">
        <v>1.7030246257781982</v>
      </c>
      <c r="C23" s="413">
        <v>1.6035193204879761</v>
      </c>
      <c r="D23" s="413">
        <v>1.4772658348083496</v>
      </c>
      <c r="E23" s="413">
        <v>1.4347783327102661</v>
      </c>
      <c r="F23" s="413">
        <v>1.5445296764373779</v>
      </c>
      <c r="G23" s="413">
        <v>1.4712903499603271</v>
      </c>
      <c r="H23" s="413">
        <v>1.5119662284851074</v>
      </c>
      <c r="I23" s="413">
        <v>1.5398688316345215</v>
      </c>
      <c r="J23" s="413">
        <v>1.5452084541320801</v>
      </c>
      <c r="K23" s="413">
        <v>1.6057229042053223</v>
      </c>
      <c r="L23" s="413">
        <v>1.5577377080917358</v>
      </c>
      <c r="M23" s="413">
        <v>1.5096741914749146</v>
      </c>
      <c r="N23" s="222">
        <v>-9.3845129013061523E-3</v>
      </c>
      <c r="O23" s="222">
        <f>AVERAGE(N31,N41,N39,N38,N46)</f>
        <v>4.1422982700169086E-2</v>
      </c>
      <c r="P23" s="149">
        <f>_xlfn.RANK.EQ(M23,$M$23:$M$49)</f>
        <v>9</v>
      </c>
      <c r="R23" s="627" t="s">
        <v>6</v>
      </c>
      <c r="S23" s="413">
        <v>1.6035193204879761</v>
      </c>
      <c r="T23" s="410">
        <v>-9.3845129013061523E-3</v>
      </c>
    </row>
    <row r="24" spans="1:20" x14ac:dyDescent="0.2">
      <c r="A24" s="404" t="s">
        <v>8</v>
      </c>
      <c r="B24" s="413">
        <v>1.4602059125900269</v>
      </c>
      <c r="C24" s="413">
        <v>1.4809306859970093</v>
      </c>
      <c r="D24" s="413">
        <v>1.5268900394439697</v>
      </c>
      <c r="E24" s="413">
        <v>1.5666863918304443</v>
      </c>
      <c r="F24" s="413">
        <v>1.6116098165512085</v>
      </c>
      <c r="G24" s="413">
        <v>1.5174572467803955</v>
      </c>
      <c r="H24" s="413">
        <v>1.5143630504608154</v>
      </c>
      <c r="I24" s="413">
        <v>1.5745842456817627</v>
      </c>
      <c r="J24" s="413">
        <v>1.4477921724319458</v>
      </c>
      <c r="K24" s="413">
        <v>1.4661633968353271</v>
      </c>
      <c r="L24" s="413">
        <v>1.4853466749191284</v>
      </c>
      <c r="M24" s="413">
        <v>1.478052020072937</v>
      </c>
      <c r="N24" s="222">
        <v>-2.8786659240722658E-4</v>
      </c>
      <c r="P24" s="149">
        <f t="shared" ref="P24:P48" si="6">_xlfn.RANK.EQ(M24,$M$23:$M$49)</f>
        <v>10</v>
      </c>
      <c r="R24" s="627" t="s">
        <v>8</v>
      </c>
      <c r="S24" s="413">
        <v>1.4809306859970093</v>
      </c>
      <c r="T24" s="410">
        <v>-2.8786659240722658E-4</v>
      </c>
    </row>
    <row r="25" spans="1:20" x14ac:dyDescent="0.2">
      <c r="A25" s="404" t="s">
        <v>82</v>
      </c>
      <c r="B25" s="413">
        <v>-0.21256710588932037</v>
      </c>
      <c r="C25" s="413">
        <v>-0.22071386873722076</v>
      </c>
      <c r="D25" s="413">
        <v>-0.24917213618755341</v>
      </c>
      <c r="E25" s="413">
        <v>-0.26118946075439453</v>
      </c>
      <c r="F25" s="413">
        <v>-0.30405586957931519</v>
      </c>
      <c r="G25" s="413">
        <v>-0.28275364637374878</v>
      </c>
      <c r="H25" s="413">
        <v>-0.29762008786201477</v>
      </c>
      <c r="I25" s="413">
        <v>-0.21299441158771515</v>
      </c>
      <c r="J25" s="413">
        <v>-0.15349741280078888</v>
      </c>
      <c r="K25" s="413">
        <v>-0.14523282647132874</v>
      </c>
      <c r="L25" s="413">
        <v>-0.13991624116897583</v>
      </c>
      <c r="M25" s="413">
        <v>-0.27232220768928528</v>
      </c>
      <c r="N25" s="222">
        <v>-5.1608338952064516E-3</v>
      </c>
      <c r="P25" s="149">
        <f t="shared" si="6"/>
        <v>27</v>
      </c>
      <c r="R25" s="627" t="s">
        <v>82</v>
      </c>
      <c r="S25" s="413">
        <v>-0.22071386873722076</v>
      </c>
      <c r="T25" s="410">
        <v>-5.1608338952064516E-3</v>
      </c>
    </row>
    <row r="26" spans="1:20" x14ac:dyDescent="0.2">
      <c r="A26" s="404" t="s">
        <v>86</v>
      </c>
      <c r="B26" s="413">
        <v>0.91204500198364258</v>
      </c>
      <c r="C26" s="413">
        <v>0.9751628041267395</v>
      </c>
      <c r="D26" s="413">
        <v>0.86641311645507813</v>
      </c>
      <c r="E26" s="413">
        <v>1.2507535219192505</v>
      </c>
      <c r="F26" s="413">
        <v>1.245720386505127</v>
      </c>
      <c r="G26" s="413">
        <v>1.0759772062301636</v>
      </c>
      <c r="H26" s="413">
        <v>1.007819652557373</v>
      </c>
      <c r="I26" s="413">
        <v>0.82669425010681152</v>
      </c>
      <c r="J26" s="413">
        <v>0.78531533479690552</v>
      </c>
      <c r="K26" s="413">
        <v>0.64068704843521118</v>
      </c>
      <c r="L26" s="413">
        <v>0.63067680597305298</v>
      </c>
      <c r="M26" s="413">
        <v>0.37789249420166016</v>
      </c>
      <c r="N26" s="222">
        <v>-5.9727030992507937E-2</v>
      </c>
      <c r="P26" s="149">
        <f t="shared" si="6"/>
        <v>21</v>
      </c>
      <c r="R26" s="627" t="s">
        <v>86</v>
      </c>
      <c r="S26" s="413">
        <v>0.9751628041267395</v>
      </c>
      <c r="T26" s="410">
        <v>-5.9727030992507937E-2</v>
      </c>
    </row>
    <row r="27" spans="1:20" x14ac:dyDescent="0.2">
      <c r="A27" s="404" t="s">
        <v>15</v>
      </c>
      <c r="B27" s="413">
        <v>0.38620981574058533</v>
      </c>
      <c r="C27" s="413">
        <v>0.38904884457588196</v>
      </c>
      <c r="D27" s="413">
        <v>0.39091631770133972</v>
      </c>
      <c r="E27" s="413">
        <v>0.31726199388504028</v>
      </c>
      <c r="F27" s="413">
        <v>0.30628344416618347</v>
      </c>
      <c r="G27" s="413">
        <v>0.43537333607673645</v>
      </c>
      <c r="H27" s="413">
        <v>0.50288116931915283</v>
      </c>
      <c r="I27" s="413">
        <v>0.59294158220291138</v>
      </c>
      <c r="J27" s="413">
        <v>0.60661047697067261</v>
      </c>
      <c r="K27" s="413">
        <v>0.54280394315719604</v>
      </c>
      <c r="L27" s="413">
        <v>0.56528127193450928</v>
      </c>
      <c r="M27" s="413">
        <v>0.58504718542098999</v>
      </c>
      <c r="N27" s="222">
        <v>1.9599834084510805E-2</v>
      </c>
      <c r="P27" s="149">
        <f t="shared" si="6"/>
        <v>18</v>
      </c>
      <c r="R27" s="627" t="s">
        <v>15</v>
      </c>
      <c r="S27" s="413">
        <v>0.38904884457588196</v>
      </c>
      <c r="T27" s="410">
        <v>1.9599834084510805E-2</v>
      </c>
    </row>
    <row r="28" spans="1:20" x14ac:dyDescent="0.2">
      <c r="A28" s="404" t="s">
        <v>21</v>
      </c>
      <c r="B28" s="413">
        <v>1.7552579641342163</v>
      </c>
      <c r="C28" s="413">
        <v>1.774239182472229</v>
      </c>
      <c r="D28" s="413">
        <v>1.7488425970077515</v>
      </c>
      <c r="E28" s="413">
        <v>1.8253083229064941</v>
      </c>
      <c r="F28" s="413">
        <v>1.8053045272827148</v>
      </c>
      <c r="G28" s="413">
        <v>1.8167814016342163</v>
      </c>
      <c r="H28" s="413">
        <v>1.8171573877334595</v>
      </c>
      <c r="I28" s="413">
        <v>1.8261433839797974</v>
      </c>
      <c r="J28" s="413">
        <v>1.8435283899307251</v>
      </c>
      <c r="K28" s="413">
        <v>1.9369171857833862</v>
      </c>
      <c r="L28" s="413">
        <v>1.9032843112945557</v>
      </c>
      <c r="M28" s="413">
        <v>1.8582508563995361</v>
      </c>
      <c r="N28" s="222">
        <v>8.4011673927307136E-3</v>
      </c>
      <c r="P28" s="149">
        <f t="shared" si="6"/>
        <v>6</v>
      </c>
      <c r="R28" s="627" t="s">
        <v>21</v>
      </c>
      <c r="S28" s="413">
        <v>1.774239182472229</v>
      </c>
      <c r="T28" s="410">
        <v>8.4011673927307136E-3</v>
      </c>
    </row>
    <row r="29" spans="1:20" x14ac:dyDescent="0.2">
      <c r="A29" s="404" t="s">
        <v>16</v>
      </c>
      <c r="B29" s="413">
        <v>2.4464952945709229</v>
      </c>
      <c r="C29" s="413">
        <v>2.3615906238555908</v>
      </c>
      <c r="D29" s="413">
        <v>2.39957594871521</v>
      </c>
      <c r="E29" s="413">
        <v>2.3903636932373047</v>
      </c>
      <c r="F29" s="413">
        <v>2.4067914485931396</v>
      </c>
      <c r="G29" s="413">
        <v>2.2562992572784424</v>
      </c>
      <c r="H29" s="413">
        <v>2.2291760444641113</v>
      </c>
      <c r="I29" s="413">
        <v>2.2504925727844238</v>
      </c>
      <c r="J29" s="413">
        <v>2.2399895191192627</v>
      </c>
      <c r="K29" s="413">
        <v>2.1965091228485107</v>
      </c>
      <c r="L29" s="413">
        <v>2.1611185073852539</v>
      </c>
      <c r="M29" s="413">
        <v>2.2704622745513916</v>
      </c>
      <c r="N29" s="222">
        <v>-9.1128349304199219E-3</v>
      </c>
      <c r="P29" s="149">
        <f t="shared" si="6"/>
        <v>1</v>
      </c>
      <c r="R29" s="627" t="s">
        <v>16</v>
      </c>
      <c r="S29" s="413">
        <v>2.3615906238555908</v>
      </c>
      <c r="T29" s="410">
        <v>-9.1128349304199219E-3</v>
      </c>
    </row>
    <row r="30" spans="1:20" x14ac:dyDescent="0.2">
      <c r="A30" s="404" t="s">
        <v>41</v>
      </c>
      <c r="B30" s="413">
        <v>1.0621997117996216</v>
      </c>
      <c r="C30" s="413">
        <v>1.1663765907287598</v>
      </c>
      <c r="D30" s="413">
        <v>1.1702836751937866</v>
      </c>
      <c r="E30" s="413">
        <v>1.1778286695480347</v>
      </c>
      <c r="F30" s="413">
        <v>0.93411725759506226</v>
      </c>
      <c r="G30" s="413">
        <v>0.69467902183532715</v>
      </c>
      <c r="H30" s="413">
        <v>0.66694986820220947</v>
      </c>
      <c r="I30" s="413">
        <v>0.60717165470123291</v>
      </c>
      <c r="J30" s="413">
        <v>0.54752081632614136</v>
      </c>
      <c r="K30" s="413">
        <v>0.64632004499435425</v>
      </c>
      <c r="L30" s="413">
        <v>0.69895559549331665</v>
      </c>
      <c r="M30" s="413">
        <v>0.74115252494812012</v>
      </c>
      <c r="N30" s="222">
        <v>-4.2522406578063963E-2</v>
      </c>
      <c r="P30" s="149">
        <f t="shared" si="6"/>
        <v>15</v>
      </c>
      <c r="R30" s="627" t="s">
        <v>41</v>
      </c>
      <c r="S30" s="413">
        <v>1.1663765907287598</v>
      </c>
      <c r="T30" s="410">
        <v>-4.2522406578063963E-2</v>
      </c>
    </row>
    <row r="31" spans="1:20" x14ac:dyDescent="0.2">
      <c r="A31" s="404" t="s">
        <v>17</v>
      </c>
      <c r="B31" s="413">
        <v>1.0075840950012207</v>
      </c>
      <c r="C31" s="413">
        <v>0.99546235799789429</v>
      </c>
      <c r="D31" s="413">
        <v>1.0525559186935425</v>
      </c>
      <c r="E31" s="413">
        <v>1.0956882238388062</v>
      </c>
      <c r="F31" s="413">
        <v>1.1887292861938477</v>
      </c>
      <c r="G31" s="413">
        <v>1.3036738634109497</v>
      </c>
      <c r="H31" s="413">
        <v>1.2940969467163086</v>
      </c>
      <c r="I31" s="413">
        <v>1.2723681926727295</v>
      </c>
      <c r="J31" s="413">
        <v>1.2453237771987915</v>
      </c>
      <c r="K31" s="413">
        <v>1.5056095123291016</v>
      </c>
      <c r="L31" s="413">
        <v>1.5617153644561768</v>
      </c>
      <c r="M31" s="413">
        <v>1.612779974937439</v>
      </c>
      <c r="N31" s="222">
        <v>6.1731761693954466E-2</v>
      </c>
      <c r="P31" s="149">
        <f t="shared" si="6"/>
        <v>7</v>
      </c>
      <c r="R31" s="627" t="s">
        <v>17</v>
      </c>
      <c r="S31" s="413">
        <v>0.99546235799789429</v>
      </c>
      <c r="T31" s="410">
        <v>6.1731761693954466E-2</v>
      </c>
    </row>
    <row r="32" spans="1:20" x14ac:dyDescent="0.2">
      <c r="A32" s="404" t="s">
        <v>18</v>
      </c>
      <c r="B32" s="413">
        <v>2.2511923313140869</v>
      </c>
      <c r="C32" s="413">
        <v>2.160414457321167</v>
      </c>
      <c r="D32" s="413">
        <v>2.1986687183380127</v>
      </c>
      <c r="E32" s="413">
        <v>2.2346866130828857</v>
      </c>
      <c r="F32" s="413">
        <v>2.2076435089111328</v>
      </c>
      <c r="G32" s="413">
        <v>2.1635034084320068</v>
      </c>
      <c r="H32" s="413">
        <v>2.2588355541229248</v>
      </c>
      <c r="I32" s="413">
        <v>2.2333307266235352</v>
      </c>
      <c r="J32" s="413">
        <v>2.2110385894775391</v>
      </c>
      <c r="K32" s="413">
        <v>2.2111384868621826</v>
      </c>
      <c r="L32" s="413">
        <v>2.1531996726989746</v>
      </c>
      <c r="M32" s="413">
        <v>2.2041680812835693</v>
      </c>
      <c r="N32" s="222">
        <v>4.375362396240234E-3</v>
      </c>
      <c r="P32" s="149">
        <f t="shared" si="6"/>
        <v>2</v>
      </c>
      <c r="R32" s="627" t="s">
        <v>18</v>
      </c>
      <c r="S32" s="413">
        <v>2.160414457321167</v>
      </c>
      <c r="T32" s="410">
        <v>4.375362396240234E-3</v>
      </c>
    </row>
    <row r="33" spans="1:23" x14ac:dyDescent="0.2">
      <c r="A33" s="404" t="s">
        <v>19</v>
      </c>
      <c r="B33" s="413">
        <v>1.4382420778274536</v>
      </c>
      <c r="C33" s="413">
        <v>1.494890570640564</v>
      </c>
      <c r="D33" s="413">
        <v>1.5447289943695068</v>
      </c>
      <c r="E33" s="413">
        <v>1.479511022567749</v>
      </c>
      <c r="F33" s="413">
        <v>1.3116015195846558</v>
      </c>
      <c r="G33" s="413">
        <v>1.2929195165634155</v>
      </c>
      <c r="H33" s="413">
        <v>1.2864983081817627</v>
      </c>
      <c r="I33" s="413">
        <v>1.3700640201568604</v>
      </c>
      <c r="J33" s="413">
        <v>1.2669913768768311</v>
      </c>
      <c r="K33" s="413">
        <v>1.3176420927047729</v>
      </c>
      <c r="L33" s="413">
        <v>1.2832512855529785</v>
      </c>
      <c r="M33" s="413">
        <v>1.153109073638916</v>
      </c>
      <c r="N33" s="222">
        <v>-3.4178149700164792E-2</v>
      </c>
      <c r="P33" s="149">
        <f t="shared" si="6"/>
        <v>11</v>
      </c>
      <c r="R33" s="627" t="s">
        <v>19</v>
      </c>
      <c r="S33" s="413">
        <v>1.494890570640564</v>
      </c>
      <c r="T33" s="410">
        <v>-3.4178149700164792E-2</v>
      </c>
    </row>
    <row r="34" spans="1:23" x14ac:dyDescent="0.2">
      <c r="A34" s="404" t="s">
        <v>22</v>
      </c>
      <c r="B34" s="413">
        <v>6.7469649016857147E-2</v>
      </c>
      <c r="C34" s="413">
        <v>-5.9137389063835144E-2</v>
      </c>
      <c r="D34" s="413">
        <v>-9.370943158864975E-2</v>
      </c>
      <c r="E34" s="413">
        <v>-0.18349353969097137</v>
      </c>
      <c r="F34" s="413">
        <v>-6.8258419632911682E-2</v>
      </c>
      <c r="G34" s="413">
        <v>-0.12997536361217499</v>
      </c>
      <c r="H34" s="413">
        <v>-8.7348632514476776E-2</v>
      </c>
      <c r="I34" s="413">
        <v>-0.10160833597183228</v>
      </c>
      <c r="J34" s="413">
        <v>-7.9020902514457703E-2</v>
      </c>
      <c r="K34" s="413">
        <v>-2.520807646214962E-2</v>
      </c>
      <c r="L34" s="413">
        <v>4.3117832392454147E-2</v>
      </c>
      <c r="M34" s="413">
        <v>5.9867057949304581E-2</v>
      </c>
      <c r="N34" s="222">
        <v>1.1900444701313972E-2</v>
      </c>
      <c r="P34" s="149">
        <f t="shared" si="6"/>
        <v>25</v>
      </c>
      <c r="R34" s="627" t="s">
        <v>22</v>
      </c>
      <c r="S34" s="413">
        <v>-5.9137389063835144E-2</v>
      </c>
      <c r="T34" s="410">
        <v>1.1900444701313972E-2</v>
      </c>
    </row>
    <row r="35" spans="1:23" x14ac:dyDescent="0.2">
      <c r="A35" s="404" t="s">
        <v>85</v>
      </c>
      <c r="B35" s="413">
        <v>-4.6447616070508957E-2</v>
      </c>
      <c r="C35" s="413">
        <v>5.9297196567058563E-2</v>
      </c>
      <c r="D35" s="413">
        <v>6.3706964254379272E-2</v>
      </c>
      <c r="E35" s="413">
        <v>9.7299553453922272E-3</v>
      </c>
      <c r="F35" s="413">
        <v>0.13483858108520508</v>
      </c>
      <c r="G35" s="413">
        <v>0.22281874716281891</v>
      </c>
      <c r="H35" s="413">
        <v>0.24960567057132721</v>
      </c>
      <c r="I35" s="413">
        <v>0.21198001503944397</v>
      </c>
      <c r="J35" s="413">
        <v>0.11795545369386673</v>
      </c>
      <c r="K35" s="413">
        <v>7.7936194837093353E-2</v>
      </c>
      <c r="L35" s="413">
        <v>8.2025900483131409E-2</v>
      </c>
      <c r="M35" s="413">
        <v>0.2007412314414978</v>
      </c>
      <c r="N35" s="222">
        <v>1.4144403487443924E-2</v>
      </c>
      <c r="P35" s="149">
        <f t="shared" si="6"/>
        <v>23</v>
      </c>
      <c r="R35" s="627" t="s">
        <v>85</v>
      </c>
      <c r="S35" s="413">
        <v>5.9297196567058563E-2</v>
      </c>
      <c r="T35" s="410">
        <v>1.4144403487443924E-2</v>
      </c>
    </row>
    <row r="36" spans="1:23" x14ac:dyDescent="0.2">
      <c r="A36" s="404" t="s">
        <v>23</v>
      </c>
      <c r="B36" s="413">
        <v>0.43383228778839111</v>
      </c>
      <c r="C36" s="413">
        <v>0.30821719765663147</v>
      </c>
      <c r="D36" s="413">
        <v>0.33997717499732971</v>
      </c>
      <c r="E36" s="413">
        <v>0.30578094720840454</v>
      </c>
      <c r="F36" s="413">
        <v>0.30104756355285645</v>
      </c>
      <c r="G36" s="413">
        <v>0.1623462438583374</v>
      </c>
      <c r="H36" s="413">
        <v>0.15176600217819214</v>
      </c>
      <c r="I36" s="413">
        <v>0.10593897104263306</v>
      </c>
      <c r="J36" s="413">
        <v>0.12530526518821716</v>
      </c>
      <c r="K36" s="413">
        <v>8.6524203419685364E-2</v>
      </c>
      <c r="L36" s="413">
        <v>6.0096133500337601E-2</v>
      </c>
      <c r="M36" s="413">
        <v>9.7426332533359528E-2</v>
      </c>
      <c r="N36" s="222">
        <v>-2.1079086512327195E-2</v>
      </c>
      <c r="P36" s="149">
        <f t="shared" si="6"/>
        <v>24</v>
      </c>
      <c r="R36" s="627" t="s">
        <v>23</v>
      </c>
      <c r="S36" s="413">
        <v>0.30821719765663147</v>
      </c>
      <c r="T36" s="410">
        <v>-2.1079086512327195E-2</v>
      </c>
    </row>
    <row r="37" spans="1:23" x14ac:dyDescent="0.2">
      <c r="A37" s="404" t="s">
        <v>25</v>
      </c>
      <c r="B37" s="413">
        <v>1.7594517469406128</v>
      </c>
      <c r="C37" s="413">
        <v>1.6887612342834473</v>
      </c>
      <c r="D37" s="413">
        <v>1.5630266666412354</v>
      </c>
      <c r="E37" s="413">
        <v>1.4632352590560913</v>
      </c>
      <c r="F37" s="413">
        <v>1.6534162759780884</v>
      </c>
      <c r="G37" s="413">
        <v>1.6968549489974976</v>
      </c>
      <c r="H37" s="413">
        <v>1.7138144969940186</v>
      </c>
      <c r="I37" s="413">
        <v>1.6926589012145996</v>
      </c>
      <c r="J37" s="413">
        <v>1.5737254619598389</v>
      </c>
      <c r="K37" s="413">
        <v>1.5715875625610352</v>
      </c>
      <c r="L37" s="413">
        <v>1.4945988655090332</v>
      </c>
      <c r="M37" s="413">
        <v>1.5668977499008179</v>
      </c>
      <c r="N37" s="222">
        <v>-1.2186348438262939E-2</v>
      </c>
      <c r="P37" s="149">
        <f t="shared" si="6"/>
        <v>8</v>
      </c>
      <c r="R37" s="627" t="s">
        <v>25</v>
      </c>
      <c r="S37" s="413">
        <v>1.6887612342834473</v>
      </c>
      <c r="T37" s="410">
        <v>-1.2186348438262939E-2</v>
      </c>
    </row>
    <row r="38" spans="1:23" x14ac:dyDescent="0.2">
      <c r="A38" s="404" t="s">
        <v>27</v>
      </c>
      <c r="B38" s="413">
        <v>0.19906073808670044</v>
      </c>
      <c r="C38" s="413">
        <v>0.28765714168548584</v>
      </c>
      <c r="D38" s="413">
        <v>0.30690363049507141</v>
      </c>
      <c r="E38" s="413">
        <v>0.17903836071491241</v>
      </c>
      <c r="F38" s="413">
        <v>7.7980376780033112E-2</v>
      </c>
      <c r="G38" s="413">
        <v>1.1613801121711731E-2</v>
      </c>
      <c r="H38" s="413">
        <v>5.9748027473688126E-2</v>
      </c>
      <c r="I38" s="413">
        <v>0.11595346033573151</v>
      </c>
      <c r="J38" s="413">
        <v>0.21097305417060852</v>
      </c>
      <c r="K38" s="413">
        <v>0.24768410623073578</v>
      </c>
      <c r="L38" s="413">
        <v>0.26456990838050842</v>
      </c>
      <c r="M38" s="413">
        <v>0.53891539573669434</v>
      </c>
      <c r="N38" s="222">
        <v>2.5125825405120851E-2</v>
      </c>
      <c r="P38" s="149">
        <f t="shared" si="6"/>
        <v>19</v>
      </c>
      <c r="R38" s="627" t="s">
        <v>27</v>
      </c>
      <c r="S38" s="413">
        <v>0.28765714168548584</v>
      </c>
      <c r="T38" s="410">
        <v>2.5125825405120851E-2</v>
      </c>
    </row>
    <row r="39" spans="1:23" x14ac:dyDescent="0.2">
      <c r="A39" s="404" t="s">
        <v>31</v>
      </c>
      <c r="B39" s="413">
        <v>0.23155319690704346</v>
      </c>
      <c r="C39" s="413">
        <v>0.37685102224349976</v>
      </c>
      <c r="D39" s="413">
        <v>0.32714694738388062</v>
      </c>
      <c r="E39" s="413">
        <v>0.39378258585929871</v>
      </c>
      <c r="F39" s="413">
        <v>0.4260832667350769</v>
      </c>
      <c r="G39" s="413">
        <v>0.55900275707244873</v>
      </c>
      <c r="H39" s="413">
        <v>0.61793148517608643</v>
      </c>
      <c r="I39" s="413">
        <v>0.71389031410217285</v>
      </c>
      <c r="J39" s="413">
        <v>0.55615448951721191</v>
      </c>
      <c r="K39" s="413">
        <v>0.49861317873001099</v>
      </c>
      <c r="L39" s="413">
        <v>0.69838154315948486</v>
      </c>
      <c r="M39" s="413">
        <v>0.80822449922561646</v>
      </c>
      <c r="N39" s="222">
        <v>4.3137347698211669E-2</v>
      </c>
      <c r="P39" s="149">
        <f t="shared" si="6"/>
        <v>12</v>
      </c>
      <c r="R39" s="627" t="s">
        <v>31</v>
      </c>
      <c r="S39" s="413">
        <v>0.37685102224349976</v>
      </c>
      <c r="T39" s="410">
        <v>4.3137347698211669E-2</v>
      </c>
    </row>
    <row r="40" spans="1:23" x14ac:dyDescent="0.2">
      <c r="A40" s="404" t="s">
        <v>32</v>
      </c>
      <c r="B40" s="413">
        <v>1.9733333587646484</v>
      </c>
      <c r="C40" s="413">
        <v>2.0470554828643799</v>
      </c>
      <c r="D40" s="413">
        <v>2.1599190235137939</v>
      </c>
      <c r="E40" s="413">
        <v>2.1221592426300049</v>
      </c>
      <c r="F40" s="413">
        <v>2.1232240200042725</v>
      </c>
      <c r="G40" s="413">
        <v>2.0734767913818359</v>
      </c>
      <c r="H40" s="413">
        <v>2.0973401069641113</v>
      </c>
      <c r="I40" s="413">
        <v>2.0968303680419922</v>
      </c>
      <c r="J40" s="413">
        <v>1.9889328479766846</v>
      </c>
      <c r="K40" s="413">
        <v>2.0877575874328613</v>
      </c>
      <c r="L40" s="413">
        <v>2.1123123168945313</v>
      </c>
      <c r="M40" s="413">
        <v>2.0577237606048584</v>
      </c>
      <c r="N40" s="222">
        <v>1.0668277740478516E-3</v>
      </c>
      <c r="P40" s="149">
        <f t="shared" si="6"/>
        <v>4</v>
      </c>
      <c r="R40" s="627" t="s">
        <v>32</v>
      </c>
      <c r="S40" s="413">
        <v>2.0470554828643799</v>
      </c>
      <c r="T40" s="410">
        <v>1.0668277740478516E-3</v>
      </c>
    </row>
    <row r="41" spans="1:23" x14ac:dyDescent="0.2">
      <c r="A41" s="404" t="s">
        <v>30</v>
      </c>
      <c r="B41" s="413">
        <v>0.22627405822277069</v>
      </c>
      <c r="C41" s="413">
        <v>0.22838398814201355</v>
      </c>
      <c r="D41" s="413">
        <v>0.28668779134750366</v>
      </c>
      <c r="E41" s="413">
        <v>0.24527701735496521</v>
      </c>
      <c r="F41" s="413">
        <v>0.3284764289855957</v>
      </c>
      <c r="G41" s="413">
        <v>0.41549596190452576</v>
      </c>
      <c r="H41" s="413">
        <v>0.46841484308242798</v>
      </c>
      <c r="I41" s="413">
        <v>0.43120846152305603</v>
      </c>
      <c r="J41" s="413">
        <v>0.53823685646057129</v>
      </c>
      <c r="K41" s="413">
        <v>0.32942187786102295</v>
      </c>
      <c r="L41" s="413">
        <v>0.51172614097595215</v>
      </c>
      <c r="M41" s="413">
        <v>0.72260069847106934</v>
      </c>
      <c r="N41" s="222">
        <v>4.9421671032905581E-2</v>
      </c>
      <c r="P41" s="149">
        <f t="shared" si="6"/>
        <v>16</v>
      </c>
      <c r="R41" s="627" t="s">
        <v>30</v>
      </c>
      <c r="S41" s="413">
        <v>0.22838398814201355</v>
      </c>
      <c r="T41" s="410">
        <v>4.9421671032905581E-2</v>
      </c>
    </row>
    <row r="42" spans="1:23" x14ac:dyDescent="0.2">
      <c r="A42" s="404" t="s">
        <v>87</v>
      </c>
      <c r="B42" s="413">
        <v>0.77295821905136108</v>
      </c>
      <c r="C42" s="413">
        <v>0.79025399684906006</v>
      </c>
      <c r="D42" s="413">
        <v>0.76609206199645996</v>
      </c>
      <c r="E42" s="413">
        <v>0.94289869070053101</v>
      </c>
      <c r="F42" s="413">
        <v>0.98349034786224365</v>
      </c>
      <c r="G42" s="413">
        <v>0.85191798210144043</v>
      </c>
      <c r="H42" s="413">
        <v>0.90072321891784668</v>
      </c>
      <c r="I42" s="413">
        <v>0.7212986946105957</v>
      </c>
      <c r="J42" s="413">
        <v>0.74220865964889526</v>
      </c>
      <c r="K42" s="413">
        <v>0.58065783977508545</v>
      </c>
      <c r="L42" s="413">
        <v>0.23990346491336823</v>
      </c>
      <c r="M42" s="413">
        <v>0.37123462557792664</v>
      </c>
      <c r="N42" s="222">
        <v>-4.1901937127113341E-2</v>
      </c>
      <c r="P42" s="149">
        <f t="shared" si="6"/>
        <v>22</v>
      </c>
      <c r="R42" s="627" t="s">
        <v>87</v>
      </c>
      <c r="S42" s="413">
        <v>0.79025399684906006</v>
      </c>
      <c r="T42" s="410">
        <v>-4.1901937127113341E-2</v>
      </c>
    </row>
    <row r="43" spans="1:23" x14ac:dyDescent="0.2">
      <c r="A43" s="404" t="s">
        <v>34</v>
      </c>
      <c r="B43" s="413">
        <v>2.1343231201171875</v>
      </c>
      <c r="C43" s="413">
        <v>2.0986559391021729</v>
      </c>
      <c r="D43" s="413">
        <v>2.0881860256195068</v>
      </c>
      <c r="E43" s="413">
        <v>2.0983693599700928</v>
      </c>
      <c r="F43" s="413">
        <v>2.0242049694061279</v>
      </c>
      <c r="G43" s="413">
        <v>1.9648710489273071</v>
      </c>
      <c r="H43" s="413">
        <v>1.8751012086868286</v>
      </c>
      <c r="I43" s="413">
        <v>1.9037908315658569</v>
      </c>
      <c r="J43" s="413">
        <v>1.7919905185699463</v>
      </c>
      <c r="K43" s="413">
        <v>1.9278470277786255</v>
      </c>
      <c r="L43" s="413">
        <v>1.9061027765274048</v>
      </c>
      <c r="M43" s="413">
        <v>2.0334155559539795</v>
      </c>
      <c r="N43" s="222">
        <v>-6.5240383148193358E-3</v>
      </c>
      <c r="P43" s="149">
        <f t="shared" si="6"/>
        <v>5</v>
      </c>
      <c r="R43" s="627" t="s">
        <v>34</v>
      </c>
      <c r="S43" s="413">
        <v>2.0986559391021729</v>
      </c>
      <c r="T43" s="410">
        <v>-6.5240383148193358E-3</v>
      </c>
    </row>
    <row r="44" spans="1:23" x14ac:dyDescent="0.2">
      <c r="A44" s="404" t="s">
        <v>37</v>
      </c>
      <c r="B44" s="413">
        <v>0.4450843334197998</v>
      </c>
      <c r="C44" s="413">
        <v>0.51927399635314941</v>
      </c>
      <c r="D44" s="413">
        <v>0.56888508796691895</v>
      </c>
      <c r="E44" s="413">
        <v>0.65836828947067261</v>
      </c>
      <c r="F44" s="413">
        <v>0.64526563882827759</v>
      </c>
      <c r="G44" s="413">
        <v>0.68346565961837769</v>
      </c>
      <c r="H44" s="413">
        <v>0.7202487587928772</v>
      </c>
      <c r="I44" s="413">
        <v>0.78132259845733643</v>
      </c>
      <c r="J44" s="413">
        <v>0.72946882247924805</v>
      </c>
      <c r="K44" s="413">
        <v>0.65410661697387695</v>
      </c>
      <c r="L44" s="413">
        <v>0.64212918281555176</v>
      </c>
      <c r="M44" s="413">
        <v>0.65079444646835327</v>
      </c>
      <c r="N44" s="222">
        <v>1.3152045011520386E-2</v>
      </c>
      <c r="P44" s="149">
        <f t="shared" si="6"/>
        <v>17</v>
      </c>
      <c r="R44" s="627" t="s">
        <v>37</v>
      </c>
      <c r="S44" s="413">
        <v>0.51927399635314941</v>
      </c>
      <c r="T44" s="410">
        <v>1.3152045011520386E-2</v>
      </c>
    </row>
    <row r="45" spans="1:23" x14ac:dyDescent="0.2">
      <c r="A45" s="404" t="s">
        <v>38</v>
      </c>
      <c r="B45" s="413">
        <v>1.0929312705993652</v>
      </c>
      <c r="C45" s="413">
        <v>1.0687669515609741</v>
      </c>
      <c r="D45" s="413">
        <v>1.0883482694625854</v>
      </c>
      <c r="E45" s="413">
        <v>0.96278512477874756</v>
      </c>
      <c r="F45" s="413">
        <v>0.91935169696807861</v>
      </c>
      <c r="G45" s="413">
        <v>0.91463613510131836</v>
      </c>
      <c r="H45" s="413">
        <v>0.92914706468582153</v>
      </c>
      <c r="I45" s="413">
        <v>0.89786344766616821</v>
      </c>
      <c r="J45" s="413">
        <v>0.86119216680526733</v>
      </c>
      <c r="K45" s="413">
        <v>0.84025859832763672</v>
      </c>
      <c r="L45" s="413">
        <v>0.77842462062835693</v>
      </c>
      <c r="M45" s="413">
        <v>0.75109666585922241</v>
      </c>
      <c r="N45" s="222">
        <v>-3.1767028570175174E-2</v>
      </c>
      <c r="P45" s="149">
        <f t="shared" si="6"/>
        <v>14</v>
      </c>
      <c r="R45" s="627" t="s">
        <v>38</v>
      </c>
      <c r="S45" s="413">
        <v>1.0687669515609741</v>
      </c>
      <c r="T45" s="410">
        <v>-3.1767028570175174E-2</v>
      </c>
      <c r="V45" s="149" t="s">
        <v>404</v>
      </c>
    </row>
    <row r="46" spans="1:23" ht="12" thickBot="1" x14ac:dyDescent="0.25">
      <c r="A46" s="404" t="s">
        <v>88</v>
      </c>
      <c r="B46" s="413">
        <v>-0.26254996657371521</v>
      </c>
      <c r="C46" s="413">
        <v>-0.30551186203956604</v>
      </c>
      <c r="D46" s="413">
        <v>-0.28712660074234009</v>
      </c>
      <c r="E46" s="413">
        <v>-0.33175712823867798</v>
      </c>
      <c r="F46" s="413">
        <v>-0.25253033638000488</v>
      </c>
      <c r="G46" s="413">
        <v>-0.18424221873283386</v>
      </c>
      <c r="H46" s="413">
        <v>-0.10243576765060425</v>
      </c>
      <c r="I46" s="413">
        <v>-0.10267778486013412</v>
      </c>
      <c r="J46" s="413">
        <v>-7.4312947690486908E-2</v>
      </c>
      <c r="K46" s="413">
        <v>-0.1516164243221283</v>
      </c>
      <c r="L46" s="413">
        <v>-0.16135957837104797</v>
      </c>
      <c r="M46" s="413">
        <v>-2.8528785333037376E-2</v>
      </c>
      <c r="N46" s="222">
        <v>2.7698307670652865E-2</v>
      </c>
      <c r="P46" s="149">
        <f t="shared" si="6"/>
        <v>26</v>
      </c>
      <c r="R46" s="627" t="s">
        <v>88</v>
      </c>
      <c r="S46" s="413">
        <v>-0.30551186203956604</v>
      </c>
      <c r="T46" s="410">
        <v>2.7698307670652865E-2</v>
      </c>
    </row>
    <row r="47" spans="1:23" x14ac:dyDescent="0.2">
      <c r="A47" s="554" t="s">
        <v>39</v>
      </c>
      <c r="B47" s="163">
        <v>0.27035489678382874</v>
      </c>
      <c r="C47" s="163">
        <v>0.25229310989379883</v>
      </c>
      <c r="D47" s="163">
        <v>0.23699522018432617</v>
      </c>
      <c r="E47" s="163">
        <v>7.626759260892868E-2</v>
      </c>
      <c r="F47" s="163">
        <v>5.6033320724964142E-2</v>
      </c>
      <c r="G47" s="163">
        <v>0.12780928611755371</v>
      </c>
      <c r="H47" s="163">
        <v>0.14298310875892639</v>
      </c>
      <c r="I47" s="163">
        <v>0.18631932139396667</v>
      </c>
      <c r="J47" s="163">
        <v>0.13214260339736938</v>
      </c>
      <c r="K47" s="163">
        <v>0.2620580792427063</v>
      </c>
      <c r="L47" s="163">
        <v>0.2180149257183075</v>
      </c>
      <c r="M47" s="163">
        <v>0.44478791952133179</v>
      </c>
      <c r="N47" s="626">
        <v>1.9249480962753297E-2</v>
      </c>
      <c r="P47" s="149">
        <f t="shared" si="6"/>
        <v>20</v>
      </c>
      <c r="R47" s="628" t="s">
        <v>39</v>
      </c>
      <c r="S47" s="163">
        <v>0.25229310989379883</v>
      </c>
      <c r="T47" s="410">
        <v>1.9249480962753297E-2</v>
      </c>
      <c r="V47" s="352" t="s">
        <v>405</v>
      </c>
      <c r="W47" s="352"/>
    </row>
    <row r="48" spans="1:23" x14ac:dyDescent="0.2">
      <c r="A48" s="404" t="s">
        <v>40</v>
      </c>
      <c r="B48" s="413">
        <v>1.0585657358169556</v>
      </c>
      <c r="C48" s="413">
        <v>0.92314237356185913</v>
      </c>
      <c r="D48" s="413">
        <v>0.94885909557342529</v>
      </c>
      <c r="E48" s="413">
        <v>0.83944761753082275</v>
      </c>
      <c r="F48" s="413">
        <v>0.72933930158615112</v>
      </c>
      <c r="G48" s="413">
        <v>0.72693777084350586</v>
      </c>
      <c r="H48" s="413">
        <v>0.77331447601318359</v>
      </c>
      <c r="I48" s="413">
        <v>0.82303625345230103</v>
      </c>
      <c r="J48" s="413">
        <v>0.81640774011611938</v>
      </c>
      <c r="K48" s="413">
        <v>0.8705902099609375</v>
      </c>
      <c r="L48" s="413">
        <v>0.92213845252990723</v>
      </c>
      <c r="M48" s="413">
        <v>0.80732834339141846</v>
      </c>
      <c r="N48" s="222">
        <v>-1.1581403017044068E-2</v>
      </c>
      <c r="P48" s="149">
        <f t="shared" si="6"/>
        <v>13</v>
      </c>
      <c r="R48" s="627" t="s">
        <v>40</v>
      </c>
      <c r="S48" s="413">
        <v>0.92314237356185913</v>
      </c>
      <c r="T48" s="410">
        <v>-1.1581403017044068E-2</v>
      </c>
      <c r="V48" s="353" t="s">
        <v>406</v>
      </c>
      <c r="W48" s="353">
        <v>0.3384711921579267</v>
      </c>
    </row>
    <row r="49" spans="1:30" x14ac:dyDescent="0.2">
      <c r="A49" s="404" t="s">
        <v>42</v>
      </c>
      <c r="B49" s="413">
        <v>2.2531909942626953</v>
      </c>
      <c r="C49" s="413">
        <v>2.2286355495452881</v>
      </c>
      <c r="D49" s="413">
        <v>2.174797534942627</v>
      </c>
      <c r="E49" s="413">
        <v>2.2849805355072021</v>
      </c>
      <c r="F49" s="413">
        <v>2.2467832565307617</v>
      </c>
      <c r="G49" s="413">
        <v>2.1151065826416016</v>
      </c>
      <c r="H49" s="413">
        <v>2.1883587837219238</v>
      </c>
      <c r="I49" s="413">
        <v>2.1524240970611572</v>
      </c>
      <c r="J49" s="413">
        <v>2.1484308242797852</v>
      </c>
      <c r="K49" s="413">
        <v>2.149014949798584</v>
      </c>
      <c r="L49" s="413">
        <v>2.1312901973724365</v>
      </c>
      <c r="M49" s="413">
        <v>2.1281270980834899</v>
      </c>
      <c r="N49" s="222">
        <v>-1.00508451461792E-2</v>
      </c>
      <c r="P49" s="157">
        <f>_xlfn.RANK.EQ(M49,$M$23:$M$49)</f>
        <v>3</v>
      </c>
      <c r="R49" s="627" t="s">
        <v>42</v>
      </c>
      <c r="S49" s="413">
        <v>2.2286355495452881</v>
      </c>
      <c r="T49" s="410">
        <v>-1.00508451461792E-2</v>
      </c>
      <c r="V49" s="353" t="s">
        <v>407</v>
      </c>
      <c r="W49" s="353">
        <v>0.11456274792080813</v>
      </c>
    </row>
    <row r="50" spans="1:30" x14ac:dyDescent="0.2">
      <c r="A50" s="611" t="s">
        <v>433</v>
      </c>
      <c r="B50" s="616">
        <f>AVERAGE(B23:B49)</f>
        <v>0.9933065091846166</v>
      </c>
      <c r="C50" s="616">
        <f t="shared" ref="C50:N50" si="7">AVERAGE(C23:C49)</f>
        <v>0.98864879624711144</v>
      </c>
      <c r="D50" s="616">
        <f t="shared" si="7"/>
        <v>0.9876172032069277</v>
      </c>
      <c r="E50" s="616">
        <f t="shared" si="7"/>
        <v>0.98439063835475182</v>
      </c>
      <c r="F50" s="616">
        <f t="shared" si="7"/>
        <v>0.98470449226873891</v>
      </c>
      <c r="G50" s="616">
        <f t="shared" si="7"/>
        <v>0.96138285541975943</v>
      </c>
      <c r="H50" s="616">
        <f t="shared" si="7"/>
        <v>0.9811421101567922</v>
      </c>
      <c r="I50" s="616">
        <f t="shared" si="7"/>
        <v>0.98188498754192277</v>
      </c>
      <c r="J50" s="616">
        <f t="shared" si="7"/>
        <v>0.95428194105625153</v>
      </c>
      <c r="K50" s="616">
        <f t="shared" si="7"/>
        <v>0.96042646088257988</v>
      </c>
      <c r="L50" s="616">
        <f t="shared" si="7"/>
        <v>0.95570828296520094</v>
      </c>
      <c r="M50" s="605">
        <f t="shared" si="7"/>
        <v>0.98995996535652186</v>
      </c>
      <c r="N50" s="606">
        <f t="shared" si="7"/>
        <v>1.311169109410707E-4</v>
      </c>
      <c r="V50" s="353" t="s">
        <v>408</v>
      </c>
      <c r="W50" s="353">
        <v>7.9145257837640454E-2</v>
      </c>
    </row>
    <row r="51" spans="1:30" x14ac:dyDescent="0.2">
      <c r="A51" s="327" t="s">
        <v>435</v>
      </c>
      <c r="B51" s="453">
        <f>STDEV(B23:B49)</f>
        <v>0.83156487097603948</v>
      </c>
      <c r="C51" s="453">
        <f t="shared" ref="C51:N51" si="8">STDEV(C23:C49)</f>
        <v>0.8166885189442662</v>
      </c>
      <c r="D51" s="453">
        <f t="shared" si="8"/>
        <v>0.81812087060152749</v>
      </c>
      <c r="E51" s="453">
        <f t="shared" si="8"/>
        <v>0.84608438945705755</v>
      </c>
      <c r="F51" s="453">
        <f t="shared" si="8"/>
        <v>0.8342653356718096</v>
      </c>
      <c r="G51" s="453">
        <f t="shared" si="8"/>
        <v>0.79819776133157549</v>
      </c>
      <c r="H51" s="453">
        <f t="shared" si="8"/>
        <v>0.79067814466572828</v>
      </c>
      <c r="I51" s="453">
        <f t="shared" si="8"/>
        <v>0.78706755875825363</v>
      </c>
      <c r="J51" s="453">
        <f t="shared" si="8"/>
        <v>0.76253807255023154</v>
      </c>
      <c r="K51" s="453">
        <f t="shared" si="8"/>
        <v>0.79304379441890493</v>
      </c>
      <c r="L51" s="453">
        <f t="shared" si="8"/>
        <v>0.78237132091553796</v>
      </c>
      <c r="M51" s="453">
        <f t="shared" si="8"/>
        <v>0.76854308361668222</v>
      </c>
      <c r="N51" s="462">
        <f t="shared" si="8"/>
        <v>2.8588131264961018E-2</v>
      </c>
      <c r="V51" s="353" t="s">
        <v>409</v>
      </c>
      <c r="W51" s="353">
        <v>2.7433507140485092E-2</v>
      </c>
    </row>
    <row r="52" spans="1:30" ht="12" thickBot="1" x14ac:dyDescent="0.25">
      <c r="A52" s="327" t="s">
        <v>436</v>
      </c>
      <c r="B52" s="453">
        <f>B50-3*B51</f>
        <v>-1.5013881037435017</v>
      </c>
      <c r="C52" s="453">
        <f t="shared" ref="C52:N52" si="9">C50-3*C51</f>
        <v>-1.4614167605856871</v>
      </c>
      <c r="D52" s="453">
        <f t="shared" si="9"/>
        <v>-1.466745408597655</v>
      </c>
      <c r="E52" s="453">
        <f t="shared" si="9"/>
        <v>-1.5538625300164208</v>
      </c>
      <c r="F52" s="453">
        <f t="shared" si="9"/>
        <v>-1.5180915147466898</v>
      </c>
      <c r="G52" s="453">
        <f t="shared" si="9"/>
        <v>-1.4332104285749669</v>
      </c>
      <c r="H52" s="453">
        <f t="shared" si="9"/>
        <v>-1.3908923238403927</v>
      </c>
      <c r="I52" s="453">
        <f t="shared" si="9"/>
        <v>-1.3793176887328382</v>
      </c>
      <c r="J52" s="453">
        <f t="shared" si="9"/>
        <v>-1.3333322765944429</v>
      </c>
      <c r="K52" s="453">
        <f t="shared" si="9"/>
        <v>-1.418704922374135</v>
      </c>
      <c r="L52" s="453">
        <f t="shared" si="9"/>
        <v>-1.3914056797814127</v>
      </c>
      <c r="M52" s="453">
        <f t="shared" si="9"/>
        <v>-1.3156692854935248</v>
      </c>
      <c r="N52" s="462">
        <f t="shared" si="9"/>
        <v>-8.5633276883941983E-2</v>
      </c>
      <c r="V52" s="354" t="s">
        <v>410</v>
      </c>
      <c r="W52" s="354">
        <v>27</v>
      </c>
    </row>
    <row r="53" spans="1:30" x14ac:dyDescent="0.2">
      <c r="A53" s="327" t="s">
        <v>437</v>
      </c>
      <c r="B53" s="453">
        <f>B50+3*B51</f>
        <v>3.4880011221127352</v>
      </c>
      <c r="C53" s="453">
        <f t="shared" ref="C53:N53" si="10">C50+3*C51</f>
        <v>3.4387143530799098</v>
      </c>
      <c r="D53" s="453">
        <f t="shared" si="10"/>
        <v>3.4419798150115106</v>
      </c>
      <c r="E53" s="453">
        <f t="shared" si="10"/>
        <v>3.5226438067259247</v>
      </c>
      <c r="F53" s="453">
        <f t="shared" si="10"/>
        <v>3.4875004992841676</v>
      </c>
      <c r="G53" s="453">
        <f t="shared" si="10"/>
        <v>3.3559761394144858</v>
      </c>
      <c r="H53" s="453">
        <f t="shared" si="10"/>
        <v>3.3531765441539774</v>
      </c>
      <c r="I53" s="453">
        <f t="shared" si="10"/>
        <v>3.343087663816684</v>
      </c>
      <c r="J53" s="453">
        <f t="shared" si="10"/>
        <v>3.2418961587069459</v>
      </c>
      <c r="K53" s="453">
        <f t="shared" si="10"/>
        <v>3.3395578441392946</v>
      </c>
      <c r="L53" s="453">
        <f t="shared" si="10"/>
        <v>3.3028222457118148</v>
      </c>
      <c r="M53" s="453">
        <f t="shared" si="10"/>
        <v>3.2955892162065688</v>
      </c>
      <c r="N53" s="462">
        <f t="shared" si="10"/>
        <v>8.589551070582413E-2</v>
      </c>
    </row>
    <row r="54" spans="1:30" ht="12" thickBot="1" x14ac:dyDescent="0.25">
      <c r="A54" s="594" t="s">
        <v>451</v>
      </c>
      <c r="B54" s="453">
        <f>MIN(B23:B48)</f>
        <v>-0.26254996657371521</v>
      </c>
      <c r="C54" s="453">
        <f t="shared" ref="C54:M54" si="11">MIN(C23:C48)</f>
        <v>-0.30551186203956604</v>
      </c>
      <c r="D54" s="453">
        <f t="shared" si="11"/>
        <v>-0.28712660074234009</v>
      </c>
      <c r="E54" s="453">
        <f t="shared" si="11"/>
        <v>-0.33175712823867798</v>
      </c>
      <c r="F54" s="453">
        <f t="shared" si="11"/>
        <v>-0.30405586957931519</v>
      </c>
      <c r="G54" s="453">
        <f t="shared" si="11"/>
        <v>-0.28275364637374878</v>
      </c>
      <c r="H54" s="453">
        <f t="shared" si="11"/>
        <v>-0.29762008786201477</v>
      </c>
      <c r="I54" s="453">
        <f t="shared" si="11"/>
        <v>-0.21299441158771515</v>
      </c>
      <c r="J54" s="453">
        <f t="shared" si="11"/>
        <v>-0.15349741280078888</v>
      </c>
      <c r="K54" s="453">
        <f t="shared" si="11"/>
        <v>-0.1516164243221283</v>
      </c>
      <c r="L54" s="453">
        <f t="shared" si="11"/>
        <v>-0.16135957837104797</v>
      </c>
      <c r="M54" s="453">
        <f t="shared" si="11"/>
        <v>-0.27232220768928528</v>
      </c>
      <c r="N54" s="462"/>
      <c r="V54" s="149" t="s">
        <v>411</v>
      </c>
    </row>
    <row r="55" spans="1:30" x14ac:dyDescent="0.2">
      <c r="V55" s="355"/>
      <c r="W55" s="355" t="s">
        <v>415</v>
      </c>
      <c r="X55" s="355" t="s">
        <v>416</v>
      </c>
      <c r="Y55" s="355" t="s">
        <v>417</v>
      </c>
      <c r="Z55" s="355" t="s">
        <v>418</v>
      </c>
      <c r="AA55" s="355" t="s">
        <v>419</v>
      </c>
    </row>
    <row r="56" spans="1:30" x14ac:dyDescent="0.2">
      <c r="V56" s="353" t="s">
        <v>412</v>
      </c>
      <c r="W56" s="353">
        <v>1</v>
      </c>
      <c r="X56" s="353">
        <v>2.4343796291125125E-3</v>
      </c>
      <c r="Y56" s="353">
        <v>2.4343796291125125E-3</v>
      </c>
      <c r="Z56" s="353">
        <v>3.234637679061696</v>
      </c>
      <c r="AA56" s="353">
        <v>8.4182605453798728E-2</v>
      </c>
    </row>
    <row r="57" spans="1:30" x14ac:dyDescent="0.2">
      <c r="A57" s="404"/>
      <c r="B57" s="404">
        <v>2009</v>
      </c>
      <c r="C57" s="404">
        <v>2010</v>
      </c>
      <c r="D57" s="404">
        <v>2011</v>
      </c>
      <c r="E57" s="404">
        <v>2012</v>
      </c>
      <c r="F57" s="404">
        <v>2013</v>
      </c>
      <c r="G57" s="404">
        <v>2014</v>
      </c>
      <c r="H57" s="404">
        <v>2015</v>
      </c>
      <c r="I57" s="404">
        <v>2016</v>
      </c>
      <c r="J57" s="404">
        <v>2017</v>
      </c>
      <c r="K57" s="404">
        <v>2018</v>
      </c>
      <c r="L57" s="404">
        <v>2019</v>
      </c>
      <c r="M57" s="404">
        <v>2020</v>
      </c>
      <c r="V57" s="353" t="s">
        <v>413</v>
      </c>
      <c r="W57" s="353">
        <v>25</v>
      </c>
      <c r="X57" s="353">
        <v>1.8814932850676164E-2</v>
      </c>
      <c r="Y57" s="353">
        <v>7.5259731402704659E-4</v>
      </c>
      <c r="Z57" s="353"/>
      <c r="AA57" s="353"/>
    </row>
    <row r="58" spans="1:30" ht="12" thickBot="1" x14ac:dyDescent="0.25">
      <c r="A58" s="404" t="s">
        <v>6</v>
      </c>
      <c r="B58" s="404">
        <v>18</v>
      </c>
      <c r="C58" s="404">
        <v>23</v>
      </c>
      <c r="D58" s="404">
        <v>23</v>
      </c>
      <c r="E58" s="404">
        <v>23</v>
      </c>
      <c r="F58" s="404">
        <v>21</v>
      </c>
      <c r="G58" s="404">
        <v>21</v>
      </c>
      <c r="H58" s="404">
        <v>20</v>
      </c>
      <c r="I58" s="404">
        <v>19</v>
      </c>
      <c r="J58" s="404">
        <v>20</v>
      </c>
      <c r="K58" s="404">
        <v>19</v>
      </c>
      <c r="L58" s="404">
        <v>20</v>
      </c>
      <c r="M58" s="404">
        <v>20</v>
      </c>
      <c r="V58" s="354" t="s">
        <v>0</v>
      </c>
      <c r="W58" s="354">
        <v>26</v>
      </c>
      <c r="X58" s="354">
        <v>2.1249312479788677E-2</v>
      </c>
      <c r="Y58" s="354"/>
      <c r="Z58" s="354"/>
      <c r="AA58" s="354"/>
    </row>
    <row r="59" spans="1:30" ht="12" thickBot="1" x14ac:dyDescent="0.25">
      <c r="A59" s="404" t="s">
        <v>8</v>
      </c>
      <c r="B59" s="404">
        <v>23</v>
      </c>
      <c r="C59" s="404">
        <v>22</v>
      </c>
      <c r="D59" s="404">
        <v>20</v>
      </c>
      <c r="E59" s="404">
        <v>20</v>
      </c>
      <c r="F59" s="404">
        <v>20</v>
      </c>
      <c r="G59" s="404">
        <v>19</v>
      </c>
      <c r="H59" s="404">
        <v>19</v>
      </c>
      <c r="I59" s="404">
        <v>17</v>
      </c>
      <c r="J59" s="404">
        <v>22</v>
      </c>
      <c r="K59" s="404">
        <v>22</v>
      </c>
      <c r="L59" s="404">
        <v>22</v>
      </c>
      <c r="M59" s="404">
        <v>22</v>
      </c>
    </row>
    <row r="60" spans="1:30" x14ac:dyDescent="0.2">
      <c r="A60" s="404" t="s">
        <v>82</v>
      </c>
      <c r="B60" s="404">
        <v>99</v>
      </c>
      <c r="C60" s="404">
        <v>101</v>
      </c>
      <c r="D60" s="404">
        <v>106</v>
      </c>
      <c r="E60" s="404">
        <v>106</v>
      </c>
      <c r="F60" s="404">
        <v>111</v>
      </c>
      <c r="G60" s="404">
        <v>107</v>
      </c>
      <c r="H60" s="404">
        <v>109</v>
      </c>
      <c r="I60" s="404">
        <v>104</v>
      </c>
      <c r="J60" s="404">
        <v>102</v>
      </c>
      <c r="K60" s="404">
        <v>101</v>
      </c>
      <c r="L60" s="404">
        <v>103</v>
      </c>
      <c r="M60" s="404">
        <v>113</v>
      </c>
      <c r="V60" s="355"/>
      <c r="W60" s="355" t="s">
        <v>420</v>
      </c>
      <c r="X60" s="355" t="s">
        <v>409</v>
      </c>
      <c r="Y60" s="355" t="s">
        <v>421</v>
      </c>
      <c r="Z60" s="355" t="s">
        <v>422</v>
      </c>
      <c r="AA60" s="355" t="s">
        <v>423</v>
      </c>
      <c r="AB60" s="355" t="s">
        <v>424</v>
      </c>
      <c r="AC60" s="355" t="s">
        <v>425</v>
      </c>
      <c r="AD60" s="355" t="s">
        <v>426</v>
      </c>
    </row>
    <row r="61" spans="1:30" x14ac:dyDescent="0.2">
      <c r="A61" s="404" t="s">
        <v>86</v>
      </c>
      <c r="B61" s="404">
        <v>43</v>
      </c>
      <c r="C61" s="404">
        <v>48</v>
      </c>
      <c r="D61" s="404">
        <v>32</v>
      </c>
      <c r="E61" s="404">
        <v>32</v>
      </c>
      <c r="F61" s="404">
        <v>33</v>
      </c>
      <c r="G61" s="404">
        <v>38</v>
      </c>
      <c r="H61" s="404">
        <v>41</v>
      </c>
      <c r="I61" s="404">
        <v>47</v>
      </c>
      <c r="J61" s="404">
        <v>46</v>
      </c>
      <c r="K61" s="404">
        <v>55</v>
      </c>
      <c r="L61" s="404">
        <v>59</v>
      </c>
      <c r="M61" s="404">
        <v>72</v>
      </c>
      <c r="V61" s="353" t="s">
        <v>414</v>
      </c>
      <c r="W61" s="353">
        <v>1.1844789214277495E-2</v>
      </c>
      <c r="X61" s="353">
        <v>8.3840909907868348E-3</v>
      </c>
      <c r="Y61" s="353">
        <v>1.4127696404170202</v>
      </c>
      <c r="Z61" s="353">
        <v>0.17005273412967115</v>
      </c>
      <c r="AA61" s="353">
        <v>-5.4225694110395847E-3</v>
      </c>
      <c r="AB61" s="353">
        <v>2.9112147839594572E-2</v>
      </c>
      <c r="AC61" s="353">
        <v>-5.4225694110395847E-3</v>
      </c>
      <c r="AD61" s="353">
        <v>2.9112147839594572E-2</v>
      </c>
    </row>
    <row r="62" spans="1:30" ht="12" thickBot="1" x14ac:dyDescent="0.25">
      <c r="A62" s="404" t="s">
        <v>15</v>
      </c>
      <c r="B62" s="404">
        <v>65</v>
      </c>
      <c r="C62" s="404">
        <v>66</v>
      </c>
      <c r="D62" s="404">
        <v>71</v>
      </c>
      <c r="E62" s="404">
        <v>71</v>
      </c>
      <c r="F62" s="404">
        <v>73</v>
      </c>
      <c r="G62" s="404">
        <v>68</v>
      </c>
      <c r="H62" s="404">
        <v>68</v>
      </c>
      <c r="I62" s="404">
        <v>64</v>
      </c>
      <c r="J62" s="404">
        <v>61</v>
      </c>
      <c r="K62" s="404">
        <v>63</v>
      </c>
      <c r="L62" s="404">
        <v>62</v>
      </c>
      <c r="M62" s="404">
        <v>61</v>
      </c>
      <c r="V62" s="354">
        <v>2010</v>
      </c>
      <c r="W62" s="354">
        <v>-1.1848163218122815E-2</v>
      </c>
      <c r="X62" s="354">
        <v>6.5877666562922151E-3</v>
      </c>
      <c r="Y62" s="354">
        <v>-1.7985098495870682</v>
      </c>
      <c r="Z62" s="354">
        <v>8.4182605453798548E-2</v>
      </c>
      <c r="AA62" s="354">
        <v>-2.5415922623299315E-2</v>
      </c>
      <c r="AB62" s="354">
        <v>1.7195961870536854E-3</v>
      </c>
      <c r="AC62" s="354">
        <v>-2.5415922623299315E-2</v>
      </c>
      <c r="AD62" s="354">
        <v>1.7195961870536854E-3</v>
      </c>
    </row>
    <row r="63" spans="1:30" x14ac:dyDescent="0.2">
      <c r="A63" s="404" t="s">
        <v>21</v>
      </c>
      <c r="B63" s="404">
        <v>15</v>
      </c>
      <c r="C63" s="404">
        <v>15</v>
      </c>
      <c r="D63" s="404">
        <v>13</v>
      </c>
      <c r="E63" s="404">
        <v>13</v>
      </c>
      <c r="F63" s="404">
        <v>13</v>
      </c>
      <c r="G63" s="404">
        <v>14</v>
      </c>
      <c r="H63" s="404">
        <v>15</v>
      </c>
      <c r="I63" s="404">
        <v>14</v>
      </c>
      <c r="J63" s="404">
        <v>13</v>
      </c>
      <c r="K63" s="404">
        <v>10</v>
      </c>
      <c r="L63" s="404">
        <v>11</v>
      </c>
      <c r="M63" s="404">
        <v>11</v>
      </c>
    </row>
    <row r="64" spans="1:30" x14ac:dyDescent="0.2">
      <c r="A64" s="404" t="s">
        <v>16</v>
      </c>
      <c r="B64" s="404">
        <v>1</v>
      </c>
      <c r="C64" s="404">
        <v>1</v>
      </c>
      <c r="D64" s="404">
        <v>1</v>
      </c>
      <c r="E64" s="404">
        <v>1</v>
      </c>
      <c r="F64" s="404">
        <v>1</v>
      </c>
      <c r="G64" s="404">
        <v>1</v>
      </c>
      <c r="H64" s="404">
        <v>4</v>
      </c>
      <c r="I64" s="404">
        <v>2</v>
      </c>
      <c r="J64" s="404">
        <v>3</v>
      </c>
      <c r="K64" s="404">
        <v>2</v>
      </c>
      <c r="L64" s="404">
        <v>2</v>
      </c>
      <c r="M64" s="404">
        <v>1</v>
      </c>
    </row>
    <row r="65" spans="1:25" x14ac:dyDescent="0.2">
      <c r="A65" s="404" t="s">
        <v>41</v>
      </c>
      <c r="B65" s="404">
        <v>34</v>
      </c>
      <c r="C65" s="404">
        <v>35</v>
      </c>
      <c r="D65" s="404">
        <v>35</v>
      </c>
      <c r="E65" s="404">
        <v>35</v>
      </c>
      <c r="F65" s="404">
        <v>44</v>
      </c>
      <c r="G65" s="404">
        <v>55</v>
      </c>
      <c r="H65" s="404">
        <v>57</v>
      </c>
      <c r="I65" s="404">
        <v>63</v>
      </c>
      <c r="J65" s="404">
        <v>64</v>
      </c>
      <c r="K65" s="404">
        <v>54</v>
      </c>
      <c r="L65" s="404">
        <v>54</v>
      </c>
      <c r="M65" s="404">
        <v>50</v>
      </c>
    </row>
    <row r="66" spans="1:25" x14ac:dyDescent="0.2">
      <c r="A66" s="404" t="s">
        <v>17</v>
      </c>
      <c r="B66" s="404">
        <v>42</v>
      </c>
      <c r="C66" s="404">
        <v>40</v>
      </c>
      <c r="D66" s="404">
        <v>39</v>
      </c>
      <c r="E66" s="404">
        <v>39</v>
      </c>
      <c r="F66" s="404">
        <v>36</v>
      </c>
      <c r="G66" s="404">
        <v>25</v>
      </c>
      <c r="H66" s="404">
        <v>25</v>
      </c>
      <c r="I66" s="404">
        <v>24</v>
      </c>
      <c r="J66" s="404">
        <v>28</v>
      </c>
      <c r="K66" s="404">
        <v>21</v>
      </c>
      <c r="L66" s="404">
        <v>19</v>
      </c>
      <c r="M66" s="404">
        <v>17</v>
      </c>
    </row>
    <row r="67" spans="1:25" x14ac:dyDescent="0.2">
      <c r="A67" s="404" t="s">
        <v>18</v>
      </c>
      <c r="B67" s="404">
        <v>5</v>
      </c>
      <c r="C67" s="404">
        <v>3</v>
      </c>
      <c r="D67" s="404">
        <v>5</v>
      </c>
      <c r="E67" s="404">
        <v>5</v>
      </c>
      <c r="F67" s="404">
        <v>5</v>
      </c>
      <c r="G67" s="404">
        <v>4</v>
      </c>
      <c r="H67" s="404">
        <v>2</v>
      </c>
      <c r="I67" s="404">
        <v>3</v>
      </c>
      <c r="J67" s="404">
        <v>4</v>
      </c>
      <c r="K67" s="404">
        <v>1</v>
      </c>
      <c r="L67" s="404">
        <v>4</v>
      </c>
      <c r="M67" s="404">
        <v>2</v>
      </c>
    </row>
    <row r="68" spans="1:25" x14ac:dyDescent="0.2">
      <c r="A68" s="404" t="s">
        <v>19</v>
      </c>
      <c r="B68" s="404">
        <v>21</v>
      </c>
      <c r="C68" s="404">
        <v>20</v>
      </c>
      <c r="D68" s="404">
        <v>21</v>
      </c>
      <c r="E68" s="404">
        <v>21</v>
      </c>
      <c r="F68" s="404">
        <v>27</v>
      </c>
      <c r="G68" s="404">
        <v>26</v>
      </c>
      <c r="H68" s="404">
        <v>26</v>
      </c>
      <c r="I68" s="404">
        <v>22</v>
      </c>
      <c r="J68" s="404">
        <v>27</v>
      </c>
      <c r="K68" s="404">
        <v>26</v>
      </c>
      <c r="L68" s="404">
        <v>24</v>
      </c>
      <c r="M68" s="404">
        <v>33</v>
      </c>
      <c r="V68" s="356" t="s">
        <v>402</v>
      </c>
      <c r="W68" s="356" t="s">
        <v>428</v>
      </c>
      <c r="X68" s="356" t="s">
        <v>429</v>
      </c>
      <c r="Y68" s="356" t="s">
        <v>434</v>
      </c>
    </row>
    <row r="69" spans="1:25" x14ac:dyDescent="0.2">
      <c r="A69" s="404" t="s">
        <v>22</v>
      </c>
      <c r="B69" s="404">
        <v>91</v>
      </c>
      <c r="C69" s="404">
        <v>94</v>
      </c>
      <c r="D69" s="404">
        <v>100</v>
      </c>
      <c r="E69" s="404">
        <v>100</v>
      </c>
      <c r="F69" s="404">
        <v>91</v>
      </c>
      <c r="G69" s="404">
        <v>97</v>
      </c>
      <c r="H69" s="404">
        <v>93</v>
      </c>
      <c r="I69" s="404">
        <v>95</v>
      </c>
      <c r="J69" s="404">
        <v>95</v>
      </c>
      <c r="K69" s="404">
        <v>91</v>
      </c>
      <c r="L69" s="404">
        <v>88</v>
      </c>
      <c r="M69" s="404">
        <v>87</v>
      </c>
      <c r="V69" s="356" t="s">
        <v>152</v>
      </c>
      <c r="W69" s="433">
        <f>$W$61+$W$62*C47</f>
        <v>8.8555792694479697E-3</v>
      </c>
      <c r="X69" s="433">
        <f>$W$61+$W$62*M47</f>
        <v>6.5748693463394802E-3</v>
      </c>
      <c r="Y69" s="433">
        <f>M47+10*X69</f>
        <v>0.51053661298472663</v>
      </c>
    </row>
    <row r="70" spans="1:25" x14ac:dyDescent="0.2">
      <c r="A70" s="404" t="s">
        <v>85</v>
      </c>
      <c r="B70" s="404">
        <v>83</v>
      </c>
      <c r="C70" s="404">
        <v>86</v>
      </c>
      <c r="D70" s="404">
        <v>85</v>
      </c>
      <c r="E70" s="404">
        <v>85</v>
      </c>
      <c r="F70" s="404">
        <v>80</v>
      </c>
      <c r="G70" s="404">
        <v>80</v>
      </c>
      <c r="H70" s="404">
        <v>76</v>
      </c>
      <c r="I70" s="404">
        <v>77</v>
      </c>
      <c r="J70" s="404">
        <v>85</v>
      </c>
      <c r="K70" s="404">
        <v>85</v>
      </c>
      <c r="L70" s="404">
        <v>84</v>
      </c>
      <c r="M70" s="404">
        <v>81</v>
      </c>
    </row>
    <row r="71" spans="1:25" x14ac:dyDescent="0.2">
      <c r="A71" s="404" t="s">
        <v>23</v>
      </c>
      <c r="B71" s="404">
        <v>72</v>
      </c>
      <c r="C71" s="404">
        <v>68</v>
      </c>
      <c r="D71" s="404">
        <v>73</v>
      </c>
      <c r="E71" s="404">
        <v>73</v>
      </c>
      <c r="F71" s="404">
        <v>74</v>
      </c>
      <c r="G71" s="404">
        <v>83</v>
      </c>
      <c r="H71" s="404">
        <v>80</v>
      </c>
      <c r="I71" s="404">
        <v>84</v>
      </c>
      <c r="J71" s="404">
        <v>84</v>
      </c>
      <c r="K71" s="404">
        <v>84</v>
      </c>
      <c r="L71" s="404">
        <v>86</v>
      </c>
      <c r="M71" s="404">
        <v>83</v>
      </c>
    </row>
    <row r="72" spans="1:25" x14ac:dyDescent="0.2">
      <c r="A72" s="404" t="s">
        <v>25</v>
      </c>
      <c r="B72" s="404">
        <v>16</v>
      </c>
      <c r="C72" s="404">
        <v>18</v>
      </c>
      <c r="D72" s="404">
        <v>22</v>
      </c>
      <c r="E72" s="404">
        <v>22</v>
      </c>
      <c r="F72" s="404">
        <v>17</v>
      </c>
      <c r="G72" s="404">
        <v>16</v>
      </c>
      <c r="H72" s="404">
        <v>16</v>
      </c>
      <c r="I72" s="404">
        <v>16</v>
      </c>
      <c r="J72" s="404">
        <v>18</v>
      </c>
      <c r="K72" s="404">
        <v>20</v>
      </c>
      <c r="L72" s="404">
        <v>21</v>
      </c>
      <c r="M72" s="404">
        <v>19</v>
      </c>
    </row>
    <row r="73" spans="1:25" x14ac:dyDescent="0.2">
      <c r="A73" s="404" t="s">
        <v>27</v>
      </c>
      <c r="B73" s="404">
        <v>75</v>
      </c>
      <c r="C73" s="404">
        <v>71</v>
      </c>
      <c r="D73" s="404">
        <v>79</v>
      </c>
      <c r="E73" s="404">
        <v>79</v>
      </c>
      <c r="F73" s="404">
        <v>83</v>
      </c>
      <c r="G73" s="404">
        <v>89</v>
      </c>
      <c r="H73" s="404">
        <v>86</v>
      </c>
      <c r="I73" s="404">
        <v>83</v>
      </c>
      <c r="J73" s="404">
        <v>80</v>
      </c>
      <c r="K73" s="404">
        <v>79</v>
      </c>
      <c r="L73" s="404">
        <v>78</v>
      </c>
      <c r="M73" s="404">
        <v>65</v>
      </c>
    </row>
    <row r="74" spans="1:25" x14ac:dyDescent="0.2">
      <c r="A74" s="404" t="s">
        <v>31</v>
      </c>
      <c r="B74" s="404">
        <v>66</v>
      </c>
      <c r="C74" s="404">
        <v>69</v>
      </c>
      <c r="D74" s="404">
        <v>67</v>
      </c>
      <c r="E74" s="404">
        <v>67</v>
      </c>
      <c r="F74" s="404">
        <v>67</v>
      </c>
      <c r="G74" s="404">
        <v>62</v>
      </c>
      <c r="H74" s="404">
        <v>63</v>
      </c>
      <c r="I74" s="404">
        <v>53</v>
      </c>
      <c r="J74" s="404">
        <v>63</v>
      </c>
      <c r="K74" s="404">
        <v>66</v>
      </c>
      <c r="L74" s="404">
        <v>55</v>
      </c>
      <c r="M74" s="404">
        <v>43</v>
      </c>
    </row>
    <row r="75" spans="1:25" x14ac:dyDescent="0.2">
      <c r="A75" s="404" t="s">
        <v>32</v>
      </c>
      <c r="B75" s="404">
        <v>10</v>
      </c>
      <c r="C75" s="404">
        <v>5</v>
      </c>
      <c r="D75" s="404">
        <v>8</v>
      </c>
      <c r="E75" s="404">
        <v>8</v>
      </c>
      <c r="F75" s="404">
        <v>7</v>
      </c>
      <c r="G75" s="404">
        <v>8</v>
      </c>
      <c r="H75" s="404">
        <v>7</v>
      </c>
      <c r="I75" s="404">
        <v>6</v>
      </c>
      <c r="J75" s="404">
        <v>9</v>
      </c>
      <c r="K75" s="404">
        <v>7</v>
      </c>
      <c r="L75" s="404">
        <v>6</v>
      </c>
      <c r="M75" s="404">
        <v>8</v>
      </c>
    </row>
    <row r="76" spans="1:25" x14ac:dyDescent="0.2">
      <c r="A76" s="404" t="s">
        <v>30</v>
      </c>
      <c r="B76" s="404">
        <v>77</v>
      </c>
      <c r="C76" s="404">
        <v>74</v>
      </c>
      <c r="D76" s="404">
        <v>75</v>
      </c>
      <c r="E76" s="404">
        <v>75</v>
      </c>
      <c r="F76" s="404">
        <v>70</v>
      </c>
      <c r="G76" s="404">
        <v>69</v>
      </c>
      <c r="H76" s="404">
        <v>69</v>
      </c>
      <c r="I76" s="404">
        <v>70</v>
      </c>
      <c r="J76" s="404">
        <v>65</v>
      </c>
      <c r="K76" s="404">
        <v>74</v>
      </c>
      <c r="L76" s="404">
        <v>67</v>
      </c>
      <c r="M76" s="404">
        <v>52</v>
      </c>
    </row>
    <row r="77" spans="1:25" x14ac:dyDescent="0.2">
      <c r="A77" s="404" t="s">
        <v>87</v>
      </c>
      <c r="B77" s="404">
        <v>53</v>
      </c>
      <c r="C77" s="404">
        <v>56</v>
      </c>
      <c r="D77" s="404">
        <v>45</v>
      </c>
      <c r="E77" s="404">
        <v>45</v>
      </c>
      <c r="F77" s="404">
        <v>41</v>
      </c>
      <c r="G77" s="404">
        <v>47</v>
      </c>
      <c r="H77" s="404">
        <v>45</v>
      </c>
      <c r="I77" s="404">
        <v>52</v>
      </c>
      <c r="J77" s="404">
        <v>47</v>
      </c>
      <c r="K77" s="404">
        <v>60</v>
      </c>
      <c r="L77" s="404">
        <v>80</v>
      </c>
      <c r="M77" s="404">
        <v>74</v>
      </c>
    </row>
    <row r="78" spans="1:25" x14ac:dyDescent="0.2">
      <c r="A78" s="404" t="s">
        <v>34</v>
      </c>
      <c r="B78" s="404">
        <v>6</v>
      </c>
      <c r="C78" s="404">
        <v>8</v>
      </c>
      <c r="D78" s="404">
        <v>9</v>
      </c>
      <c r="E78" s="404">
        <v>9</v>
      </c>
      <c r="F78" s="404">
        <v>9</v>
      </c>
      <c r="G78" s="404">
        <v>10</v>
      </c>
      <c r="H78" s="404">
        <v>13</v>
      </c>
      <c r="I78" s="404">
        <v>12</v>
      </c>
      <c r="J78" s="404">
        <v>16</v>
      </c>
      <c r="K78" s="404">
        <v>11</v>
      </c>
      <c r="L78" s="404">
        <v>10</v>
      </c>
      <c r="M78" s="404">
        <v>9</v>
      </c>
    </row>
    <row r="79" spans="1:25" x14ac:dyDescent="0.2">
      <c r="A79" s="404" t="s">
        <v>37</v>
      </c>
      <c r="B79" s="404">
        <v>59</v>
      </c>
      <c r="C79" s="404">
        <v>59</v>
      </c>
      <c r="D79" s="404">
        <v>57</v>
      </c>
      <c r="E79" s="404">
        <v>57</v>
      </c>
      <c r="F79" s="404">
        <v>58</v>
      </c>
      <c r="G79" s="404">
        <v>56</v>
      </c>
      <c r="H79" s="404">
        <v>52</v>
      </c>
      <c r="I79" s="404">
        <v>49</v>
      </c>
      <c r="J79" s="404">
        <v>50</v>
      </c>
      <c r="K79" s="404">
        <v>53</v>
      </c>
      <c r="L79" s="404">
        <v>57</v>
      </c>
      <c r="M79" s="404">
        <v>57</v>
      </c>
    </row>
    <row r="80" spans="1:25" x14ac:dyDescent="0.2">
      <c r="A80" s="404" t="s">
        <v>38</v>
      </c>
      <c r="B80" s="404">
        <v>38</v>
      </c>
      <c r="C80" s="404">
        <v>38</v>
      </c>
      <c r="D80" s="404">
        <v>42</v>
      </c>
      <c r="E80" s="404">
        <v>42</v>
      </c>
      <c r="F80" s="404">
        <v>46</v>
      </c>
      <c r="G80" s="404">
        <v>44</v>
      </c>
      <c r="H80" s="404">
        <v>44</v>
      </c>
      <c r="I80" s="404">
        <v>43</v>
      </c>
      <c r="J80" s="404">
        <v>41</v>
      </c>
      <c r="K80" s="404">
        <v>42</v>
      </c>
      <c r="L80" s="404">
        <v>48</v>
      </c>
      <c r="M80" s="404">
        <v>49</v>
      </c>
    </row>
    <row r="81" spans="1:34" x14ac:dyDescent="0.2">
      <c r="A81" s="404" t="s">
        <v>88</v>
      </c>
      <c r="B81" s="404">
        <v>109</v>
      </c>
      <c r="C81" s="404">
        <v>105</v>
      </c>
      <c r="D81" s="404">
        <v>112</v>
      </c>
      <c r="E81" s="404">
        <v>112</v>
      </c>
      <c r="F81" s="404">
        <v>106</v>
      </c>
      <c r="G81" s="404">
        <v>99</v>
      </c>
      <c r="H81" s="404">
        <v>94</v>
      </c>
      <c r="I81" s="404">
        <v>96</v>
      </c>
      <c r="J81" s="404">
        <v>94</v>
      </c>
      <c r="K81" s="404">
        <v>103</v>
      </c>
      <c r="L81" s="404">
        <v>104</v>
      </c>
      <c r="M81" s="404">
        <v>95</v>
      </c>
    </row>
    <row r="82" spans="1:34" x14ac:dyDescent="0.2">
      <c r="A82" s="554" t="s">
        <v>39</v>
      </c>
      <c r="B82" s="404">
        <v>76</v>
      </c>
      <c r="C82" s="404">
        <v>76</v>
      </c>
      <c r="D82" s="404">
        <v>83</v>
      </c>
      <c r="E82" s="404">
        <v>83</v>
      </c>
      <c r="F82" s="404">
        <v>85</v>
      </c>
      <c r="G82" s="404">
        <v>85</v>
      </c>
      <c r="H82" s="404">
        <v>81</v>
      </c>
      <c r="I82" s="404">
        <v>79</v>
      </c>
      <c r="J82" s="404">
        <v>83</v>
      </c>
      <c r="K82" s="404">
        <v>78</v>
      </c>
      <c r="L82" s="404">
        <v>81</v>
      </c>
      <c r="M82" s="404">
        <v>71</v>
      </c>
    </row>
    <row r="83" spans="1:34" x14ac:dyDescent="0.2">
      <c r="A83" s="404" t="s">
        <v>40</v>
      </c>
      <c r="B83" s="404">
        <v>44</v>
      </c>
      <c r="C83" s="404">
        <v>45</v>
      </c>
      <c r="D83" s="404">
        <v>50</v>
      </c>
      <c r="E83" s="404">
        <v>50</v>
      </c>
      <c r="F83" s="404">
        <v>54</v>
      </c>
      <c r="G83" s="404">
        <v>54</v>
      </c>
      <c r="H83" s="404">
        <v>50</v>
      </c>
      <c r="I83" s="404">
        <v>48</v>
      </c>
      <c r="J83" s="404">
        <v>44</v>
      </c>
      <c r="K83" s="404">
        <v>41</v>
      </c>
      <c r="L83" s="404">
        <v>41</v>
      </c>
      <c r="M83" s="404">
        <v>44</v>
      </c>
    </row>
    <row r="84" spans="1:34" x14ac:dyDescent="0.2">
      <c r="A84" s="404" t="s">
        <v>42</v>
      </c>
      <c r="B84" s="404">
        <v>3</v>
      </c>
      <c r="C84" s="404">
        <v>4</v>
      </c>
      <c r="D84" s="404">
        <v>3</v>
      </c>
      <c r="E84" s="404">
        <v>3</v>
      </c>
      <c r="F84" s="404">
        <v>4</v>
      </c>
      <c r="G84" s="404">
        <v>6</v>
      </c>
      <c r="H84" s="404">
        <v>5</v>
      </c>
      <c r="I84" s="404">
        <v>5</v>
      </c>
      <c r="J84" s="404">
        <v>5</v>
      </c>
      <c r="K84" s="404">
        <v>5</v>
      </c>
      <c r="L84" s="404">
        <v>5</v>
      </c>
      <c r="M84" s="404">
        <v>5</v>
      </c>
    </row>
    <row r="85" spans="1:34" x14ac:dyDescent="0.2">
      <c r="A85" s="404" t="s">
        <v>433</v>
      </c>
      <c r="B85" s="625">
        <f>AVERAGE(B58:B84)</f>
        <v>46.074074074074076</v>
      </c>
      <c r="C85" s="625">
        <f t="shared" ref="C85:M85" si="12">AVERAGE(C58:C84)</f>
        <v>46.296296296296298</v>
      </c>
      <c r="D85" s="625">
        <f t="shared" si="12"/>
        <v>47.25925925925926</v>
      </c>
      <c r="E85" s="625">
        <f t="shared" si="12"/>
        <v>47.25925925925926</v>
      </c>
      <c r="F85" s="625">
        <f t="shared" si="12"/>
        <v>47.25925925925926</v>
      </c>
      <c r="G85" s="625">
        <f t="shared" si="12"/>
        <v>47.518518518518519</v>
      </c>
      <c r="H85" s="625">
        <f t="shared" si="12"/>
        <v>46.666666666666664</v>
      </c>
      <c r="I85" s="625">
        <f t="shared" si="12"/>
        <v>46.185185185185183</v>
      </c>
      <c r="J85" s="625">
        <f t="shared" si="12"/>
        <v>47</v>
      </c>
      <c r="K85" s="625">
        <f t="shared" si="12"/>
        <v>47.148148148148145</v>
      </c>
      <c r="L85" s="625">
        <f t="shared" si="12"/>
        <v>47.814814814814817</v>
      </c>
      <c r="M85" s="625">
        <f t="shared" si="12"/>
        <v>46.074074074074076</v>
      </c>
    </row>
    <row r="86" spans="1:34" x14ac:dyDescent="0.2">
      <c r="A86" s="404" t="s">
        <v>487</v>
      </c>
      <c r="B86" s="404">
        <f>MEDIAN(B58:B84)</f>
        <v>43</v>
      </c>
      <c r="C86" s="404">
        <f t="shared" ref="C86:M86" si="13">MEDIAN(C58:C84)</f>
        <v>45</v>
      </c>
      <c r="D86" s="404">
        <f t="shared" si="13"/>
        <v>42</v>
      </c>
      <c r="E86" s="404">
        <f t="shared" si="13"/>
        <v>42</v>
      </c>
      <c r="F86" s="404">
        <f t="shared" si="13"/>
        <v>44</v>
      </c>
      <c r="G86" s="404">
        <f t="shared" si="13"/>
        <v>47</v>
      </c>
      <c r="H86" s="404">
        <f t="shared" si="13"/>
        <v>45</v>
      </c>
      <c r="I86" s="404">
        <f t="shared" si="13"/>
        <v>48</v>
      </c>
      <c r="J86" s="404">
        <f t="shared" si="13"/>
        <v>46</v>
      </c>
      <c r="K86" s="404">
        <f t="shared" si="13"/>
        <v>53</v>
      </c>
      <c r="L86" s="404">
        <f t="shared" si="13"/>
        <v>54</v>
      </c>
      <c r="M86" s="404">
        <f t="shared" si="13"/>
        <v>49</v>
      </c>
    </row>
    <row r="89" spans="1:34" ht="21" x14ac:dyDescent="0.35">
      <c r="E89" s="691" t="s">
        <v>344</v>
      </c>
      <c r="F89"/>
      <c r="G89"/>
      <c r="H89"/>
      <c r="I89"/>
      <c r="J89"/>
      <c r="K89"/>
      <c r="L89"/>
      <c r="M89"/>
      <c r="N89"/>
      <c r="O89"/>
      <c r="P89"/>
      <c r="Q89"/>
      <c r="R89"/>
      <c r="S89"/>
      <c r="T89"/>
      <c r="U89"/>
      <c r="V89"/>
      <c r="W89"/>
      <c r="X89"/>
      <c r="Y89"/>
      <c r="Z89"/>
      <c r="AA89"/>
      <c r="AB89"/>
      <c r="AC89"/>
      <c r="AD89"/>
      <c r="AE89"/>
      <c r="AF89"/>
      <c r="AG89"/>
      <c r="AH89"/>
    </row>
    <row r="90" spans="1:34" ht="15" x14ac:dyDescent="0.25">
      <c r="E90" s="692" t="s">
        <v>345</v>
      </c>
      <c r="F90"/>
      <c r="G90"/>
      <c r="H90"/>
      <c r="I90"/>
      <c r="J90"/>
      <c r="K90"/>
      <c r="L90"/>
      <c r="M90"/>
      <c r="N90"/>
      <c r="O90"/>
      <c r="P90"/>
      <c r="Q90"/>
      <c r="R90"/>
      <c r="S90"/>
      <c r="T90"/>
      <c r="U90"/>
      <c r="V90"/>
      <c r="W90"/>
      <c r="X90"/>
      <c r="Y90"/>
      <c r="Z90"/>
      <c r="AA90"/>
      <c r="AB90"/>
      <c r="AC90"/>
      <c r="AD90"/>
      <c r="AE90"/>
      <c r="AF90"/>
      <c r="AG90"/>
      <c r="AH90"/>
    </row>
    <row r="91" spans="1:34" ht="15" x14ac:dyDescent="0.25">
      <c r="E91" s="692"/>
      <c r="F91"/>
      <c r="G91"/>
      <c r="H91"/>
      <c r="I91"/>
      <c r="J91"/>
      <c r="K91"/>
      <c r="L91"/>
      <c r="M91"/>
      <c r="N91"/>
      <c r="O91"/>
      <c r="P91"/>
      <c r="Q91"/>
      <c r="R91"/>
      <c r="S91"/>
      <c r="T91"/>
      <c r="U91"/>
      <c r="V91"/>
      <c r="W91"/>
      <c r="X91"/>
      <c r="Y91"/>
      <c r="Z91"/>
      <c r="AA91"/>
      <c r="AB91"/>
      <c r="AC91"/>
      <c r="AD91"/>
      <c r="AE91"/>
      <c r="AF91"/>
      <c r="AG91"/>
      <c r="AH91"/>
    </row>
    <row r="92" spans="1:34" ht="15" x14ac:dyDescent="0.25">
      <c r="E92" s="693" t="s">
        <v>309</v>
      </c>
      <c r="F92"/>
      <c r="G92"/>
      <c r="H92"/>
      <c r="I92"/>
      <c r="J92"/>
      <c r="K92"/>
      <c r="L92"/>
      <c r="M92"/>
      <c r="N92"/>
      <c r="O92"/>
      <c r="P92"/>
      <c r="Q92"/>
      <c r="R92"/>
      <c r="S92"/>
      <c r="T92"/>
      <c r="U92"/>
      <c r="V92"/>
      <c r="W92"/>
      <c r="X92"/>
      <c r="Y92"/>
      <c r="Z92"/>
      <c r="AA92"/>
      <c r="AB92"/>
      <c r="AC92"/>
      <c r="AD92"/>
      <c r="AE92"/>
      <c r="AF92"/>
      <c r="AG92"/>
      <c r="AH92"/>
    </row>
    <row r="93" spans="1:34" ht="15" x14ac:dyDescent="0.25">
      <c r="E93" s="694" t="s">
        <v>310</v>
      </c>
      <c r="F93" t="s">
        <v>311</v>
      </c>
      <c r="G93"/>
      <c r="H93"/>
      <c r="I93"/>
      <c r="J93"/>
      <c r="K93"/>
      <c r="L93"/>
      <c r="M93"/>
      <c r="N93"/>
      <c r="O93"/>
      <c r="P93"/>
      <c r="Q93"/>
      <c r="R93"/>
      <c r="S93"/>
      <c r="T93"/>
      <c r="U93"/>
      <c r="V93"/>
      <c r="W93"/>
      <c r="X93"/>
      <c r="Y93"/>
      <c r="Z93"/>
      <c r="AA93"/>
      <c r="AB93"/>
      <c r="AC93"/>
      <c r="AD93"/>
      <c r="AE93"/>
      <c r="AF93"/>
      <c r="AG93"/>
      <c r="AH93"/>
    </row>
    <row r="94" spans="1:34" ht="15" x14ac:dyDescent="0.25">
      <c r="E94" s="694" t="s">
        <v>312</v>
      </c>
      <c r="F94" t="s">
        <v>313</v>
      </c>
      <c r="G94"/>
      <c r="H94"/>
      <c r="I94"/>
      <c r="J94"/>
      <c r="K94"/>
      <c r="L94"/>
      <c r="M94"/>
      <c r="N94"/>
      <c r="O94"/>
      <c r="P94"/>
      <c r="Q94"/>
      <c r="R94"/>
      <c r="S94"/>
      <c r="T94"/>
      <c r="U94"/>
      <c r="V94"/>
      <c r="W94"/>
      <c r="X94"/>
      <c r="Y94"/>
      <c r="Z94"/>
      <c r="AA94"/>
      <c r="AB94"/>
      <c r="AC94"/>
      <c r="AD94"/>
      <c r="AE94"/>
      <c r="AF94"/>
      <c r="AG94"/>
      <c r="AH94"/>
    </row>
    <row r="95" spans="1:34" ht="15" x14ac:dyDescent="0.25">
      <c r="E95" s="694" t="s">
        <v>314</v>
      </c>
      <c r="F95" t="s">
        <v>315</v>
      </c>
      <c r="G95"/>
      <c r="H95"/>
      <c r="I95"/>
      <c r="J95"/>
      <c r="K95"/>
      <c r="L95"/>
      <c r="M95"/>
      <c r="N95"/>
      <c r="O95"/>
      <c r="P95"/>
      <c r="Q95"/>
      <c r="R95"/>
      <c r="S95"/>
      <c r="T95"/>
      <c r="U95"/>
      <c r="V95"/>
      <c r="W95"/>
      <c r="X95"/>
      <c r="Y95"/>
      <c r="Z95"/>
      <c r="AA95"/>
      <c r="AB95"/>
      <c r="AC95"/>
      <c r="AD95"/>
      <c r="AE95"/>
      <c r="AF95"/>
      <c r="AG95"/>
      <c r="AH95"/>
    </row>
    <row r="96" spans="1:34" ht="15" x14ac:dyDescent="0.25">
      <c r="E96" s="694" t="s">
        <v>316</v>
      </c>
      <c r="F96" t="s">
        <v>317</v>
      </c>
      <c r="G96"/>
      <c r="H96"/>
      <c r="I96"/>
      <c r="J96"/>
      <c r="K96"/>
      <c r="L96"/>
      <c r="M96"/>
      <c r="N96"/>
      <c r="O96"/>
      <c r="P96"/>
      <c r="Q96"/>
      <c r="R96"/>
      <c r="S96"/>
      <c r="T96"/>
      <c r="U96"/>
      <c r="V96"/>
      <c r="W96"/>
      <c r="X96"/>
      <c r="Y96"/>
      <c r="Z96"/>
      <c r="AA96"/>
      <c r="AB96"/>
      <c r="AC96"/>
      <c r="AD96"/>
      <c r="AE96"/>
      <c r="AF96"/>
      <c r="AG96"/>
      <c r="AH96"/>
    </row>
    <row r="97" spans="5:34" ht="15" x14ac:dyDescent="0.25">
      <c r="E97" s="694" t="s">
        <v>318</v>
      </c>
      <c r="F97" t="s">
        <v>319</v>
      </c>
      <c r="G97"/>
      <c r="H97"/>
      <c r="I97"/>
      <c r="J97"/>
      <c r="K97"/>
      <c r="L97"/>
      <c r="M97"/>
      <c r="N97"/>
      <c r="O97"/>
      <c r="P97" t="s">
        <v>492</v>
      </c>
      <c r="Q97"/>
      <c r="R97"/>
      <c r="S97"/>
      <c r="T97"/>
      <c r="U97"/>
      <c r="V97"/>
      <c r="W97"/>
      <c r="X97"/>
      <c r="Y97"/>
      <c r="Z97"/>
      <c r="AA97"/>
      <c r="AB97"/>
      <c r="AC97"/>
      <c r="AD97"/>
      <c r="AE97"/>
      <c r="AF97"/>
      <c r="AG97"/>
      <c r="AH97"/>
    </row>
    <row r="98" spans="5:34" ht="15" x14ac:dyDescent="0.25">
      <c r="E98" s="694" t="s">
        <v>320</v>
      </c>
      <c r="F98" t="s">
        <v>321</v>
      </c>
      <c r="G98"/>
      <c r="H98"/>
      <c r="I98"/>
      <c r="J98"/>
      <c r="K98"/>
      <c r="L98"/>
      <c r="M98"/>
      <c r="N98"/>
      <c r="O98"/>
      <c r="P98"/>
      <c r="Q98"/>
      <c r="R98"/>
      <c r="S98"/>
      <c r="T98"/>
      <c r="U98"/>
      <c r="V98"/>
      <c r="W98"/>
      <c r="X98"/>
      <c r="Y98"/>
      <c r="Z98"/>
      <c r="AA98"/>
      <c r="AB98"/>
      <c r="AC98"/>
      <c r="AD98"/>
      <c r="AE98"/>
      <c r="AF98"/>
      <c r="AG98"/>
      <c r="AH98"/>
    </row>
    <row r="99" spans="5:34" ht="15" x14ac:dyDescent="0.25">
      <c r="E99"/>
      <c r="F99"/>
      <c r="G99"/>
      <c r="H99"/>
      <c r="I99"/>
      <c r="J99"/>
      <c r="K99"/>
      <c r="L99"/>
      <c r="M99"/>
      <c r="N99"/>
      <c r="O99"/>
      <c r="P99"/>
      <c r="Q99"/>
      <c r="R99"/>
      <c r="S99"/>
      <c r="T99"/>
      <c r="U99"/>
      <c r="V99"/>
      <c r="W99"/>
      <c r="X99"/>
      <c r="Y99"/>
      <c r="Z99"/>
      <c r="AA99"/>
      <c r="AB99"/>
      <c r="AC99"/>
      <c r="AD99"/>
      <c r="AE99"/>
      <c r="AF99"/>
      <c r="AG99"/>
      <c r="AH99"/>
    </row>
    <row r="100" spans="5:34" ht="15" x14ac:dyDescent="0.25">
      <c r="E100" s="930" t="s">
        <v>524</v>
      </c>
      <c r="F100" s="930"/>
      <c r="G100"/>
      <c r="H100"/>
      <c r="I100"/>
      <c r="J100"/>
      <c r="K100"/>
      <c r="L100"/>
      <c r="M100"/>
      <c r="N100"/>
      <c r="O100"/>
      <c r="P100"/>
      <c r="Q100"/>
      <c r="R100"/>
      <c r="S100"/>
      <c r="T100"/>
      <c r="U100"/>
      <c r="V100"/>
      <c r="W100"/>
      <c r="X100"/>
      <c r="Y100"/>
      <c r="Z100"/>
      <c r="AA100"/>
      <c r="AB100"/>
      <c r="AC100"/>
      <c r="AD100"/>
      <c r="AE100"/>
      <c r="AF100"/>
      <c r="AG100"/>
      <c r="AH100"/>
    </row>
    <row r="101" spans="5:34" ht="15" x14ac:dyDescent="0.25">
      <c r="E101"/>
      <c r="F101"/>
      <c r="G101"/>
      <c r="H101"/>
      <c r="I101"/>
      <c r="J101"/>
      <c r="K101"/>
      <c r="L101"/>
      <c r="M101"/>
      <c r="N101"/>
      <c r="O101"/>
      <c r="P101"/>
      <c r="Q101"/>
      <c r="R101"/>
      <c r="S101"/>
      <c r="T101"/>
      <c r="U101"/>
      <c r="V101"/>
      <c r="W101"/>
      <c r="X101"/>
      <c r="Y101"/>
      <c r="Z101"/>
      <c r="AA101"/>
      <c r="AB101"/>
      <c r="AC101"/>
      <c r="AD101"/>
      <c r="AE101"/>
      <c r="AF101"/>
      <c r="AG101"/>
      <c r="AH101"/>
    </row>
    <row r="102" spans="5:34" ht="15" x14ac:dyDescent="0.25">
      <c r="E102" s="695"/>
      <c r="F102" s="696"/>
      <c r="G102" s="697">
        <v>2009</v>
      </c>
      <c r="H102" s="697">
        <v>2010</v>
      </c>
      <c r="I102" s="697">
        <v>2011</v>
      </c>
      <c r="J102" s="697">
        <v>2012</v>
      </c>
      <c r="K102" s="697">
        <v>2013</v>
      </c>
      <c r="L102" s="697">
        <v>2014</v>
      </c>
      <c r="M102" s="697">
        <v>2015</v>
      </c>
      <c r="N102" s="697">
        <v>2016</v>
      </c>
      <c r="O102" s="697">
        <v>2017</v>
      </c>
      <c r="P102" s="697">
        <v>2018</v>
      </c>
      <c r="Q102" s="697">
        <v>2019</v>
      </c>
      <c r="R102" s="697">
        <v>2020</v>
      </c>
      <c r="S102"/>
      <c r="T102">
        <v>2009</v>
      </c>
      <c r="U102">
        <v>2010</v>
      </c>
      <c r="V102">
        <v>2011</v>
      </c>
      <c r="W102">
        <v>2012</v>
      </c>
      <c r="X102">
        <v>2013</v>
      </c>
      <c r="Y102">
        <v>2014</v>
      </c>
      <c r="Z102">
        <v>2015</v>
      </c>
      <c r="AA102">
        <v>2016</v>
      </c>
      <c r="AB102">
        <v>2017</v>
      </c>
      <c r="AC102">
        <v>2018</v>
      </c>
      <c r="AD102">
        <v>2019</v>
      </c>
      <c r="AE102">
        <v>2020</v>
      </c>
      <c r="AF102"/>
      <c r="AG102">
        <v>2030</v>
      </c>
      <c r="AH102" t="s">
        <v>379</v>
      </c>
    </row>
    <row r="103" spans="5:34" ht="15" x14ac:dyDescent="0.25">
      <c r="E103" s="698" t="s">
        <v>525</v>
      </c>
      <c r="F103" s="699" t="s">
        <v>526</v>
      </c>
      <c r="G103" s="700" t="s">
        <v>310</v>
      </c>
      <c r="H103" s="700" t="s">
        <v>310</v>
      </c>
      <c r="I103" s="700" t="s">
        <v>310</v>
      </c>
      <c r="J103" s="700" t="s">
        <v>310</v>
      </c>
      <c r="K103" s="700" t="s">
        <v>310</v>
      </c>
      <c r="L103" s="700" t="s">
        <v>310</v>
      </c>
      <c r="M103" s="700" t="s">
        <v>310</v>
      </c>
      <c r="N103" s="700" t="s">
        <v>310</v>
      </c>
      <c r="O103" s="700" t="s">
        <v>310</v>
      </c>
      <c r="P103" s="700" t="s">
        <v>310</v>
      </c>
      <c r="Q103" s="700" t="s">
        <v>310</v>
      </c>
      <c r="R103" s="700" t="s">
        <v>310</v>
      </c>
      <c r="S103"/>
      <c r="T103" t="s">
        <v>379</v>
      </c>
      <c r="U103" t="s">
        <v>379</v>
      </c>
      <c r="V103" t="s">
        <v>379</v>
      </c>
      <c r="W103" t="s">
        <v>379</v>
      </c>
      <c r="X103" t="s">
        <v>379</v>
      </c>
      <c r="Y103" t="s">
        <v>379</v>
      </c>
      <c r="Z103" t="s">
        <v>379</v>
      </c>
      <c r="AA103" t="s">
        <v>379</v>
      </c>
      <c r="AB103" t="s">
        <v>379</v>
      </c>
      <c r="AC103" t="s">
        <v>379</v>
      </c>
      <c r="AD103" t="s">
        <v>379</v>
      </c>
      <c r="AE103" t="s">
        <v>379</v>
      </c>
      <c r="AF103"/>
      <c r="AG103"/>
      <c r="AH103"/>
    </row>
    <row r="104" spans="5:34" ht="15" x14ac:dyDescent="0.25">
      <c r="E104" t="s">
        <v>527</v>
      </c>
      <c r="F104" t="s">
        <v>528</v>
      </c>
      <c r="G104" s="701">
        <v>1.1163612604141235</v>
      </c>
      <c r="H104" s="701">
        <v>1.127541184425354</v>
      </c>
      <c r="I104" s="701">
        <v>1.1100363731384277</v>
      </c>
      <c r="J104" s="701">
        <v>1.1026284694671631</v>
      </c>
      <c r="K104" s="701">
        <v>1.1265796422958374</v>
      </c>
      <c r="L104" s="701">
        <v>1.0191081762313843</v>
      </c>
      <c r="M104" s="701">
        <v>1.2975602149963379</v>
      </c>
      <c r="N104" s="701">
        <v>1.2858706712722778</v>
      </c>
      <c r="O104" s="701">
        <v>1.2945890426635742</v>
      </c>
      <c r="P104" s="701">
        <v>1.2524466514587402</v>
      </c>
      <c r="Q104" s="701">
        <v>1.2175459861755371</v>
      </c>
      <c r="R104" s="701">
        <v>1.2354050874710083</v>
      </c>
      <c r="S104">
        <f>(R104-H104)/10</f>
        <v>1.078639030456543E-2</v>
      </c>
      <c r="T104" t="e">
        <f t="shared" ref="T104:T167" si="14">_xlfn.RANK.EQ(G104,$C$16:$C$224)</f>
        <v>#N/A</v>
      </c>
      <c r="U104" t="e">
        <f t="shared" ref="U104:U167" si="15">_xlfn.RANK.EQ(H104,$D$16:$D$224)</f>
        <v>#N/A</v>
      </c>
      <c r="V104" t="e">
        <f t="shared" ref="V104:V167" si="16">_xlfn.RANK.EQ(I104,$E$16:$E$224)</f>
        <v>#N/A</v>
      </c>
      <c r="W104" t="e">
        <f t="shared" ref="W104:W167" si="17">_xlfn.RANK.EQ(J104,$F$16:$F$224)</f>
        <v>#N/A</v>
      </c>
      <c r="X104" t="e">
        <f t="shared" ref="X104:X167" si="18">_xlfn.RANK.EQ(K104,$G$16:$G$224)</f>
        <v>#N/A</v>
      </c>
      <c r="Y104" t="e">
        <f t="shared" ref="Y104:Y167" si="19">_xlfn.RANK.EQ(L104,$H$16:$H$224)</f>
        <v>#N/A</v>
      </c>
      <c r="Z104" t="e">
        <f t="shared" ref="Z104:Z167" si="20">_xlfn.RANK.EQ(M104,$I$16:$I$224)</f>
        <v>#N/A</v>
      </c>
      <c r="AA104" t="e">
        <f t="shared" ref="AA104:AA167" si="21">_xlfn.RANK.EQ(N104,$J$16:$J$224)</f>
        <v>#N/A</v>
      </c>
      <c r="AB104" t="e">
        <f t="shared" ref="AB104:AB167" si="22">_xlfn.RANK.EQ(O104,$K$16:$K$224)</f>
        <v>#N/A</v>
      </c>
      <c r="AC104" t="e">
        <f t="shared" ref="AC104:AC167" si="23">_xlfn.RANK.EQ(P104,$L$16:$L$224)</f>
        <v>#N/A</v>
      </c>
      <c r="AD104" t="e">
        <f t="shared" ref="AD104:AD167" si="24">_xlfn.RANK.EQ(Q104,$M$16:$M$224)</f>
        <v>#N/A</v>
      </c>
      <c r="AE104" t="e">
        <f t="shared" ref="AE104:AE167" si="25">_xlfn.RANK.EQ(R104,$N$16:$N$224)</f>
        <v>#N/A</v>
      </c>
      <c r="AF104" t="e">
        <f>MAX(AE104:AE312)</f>
        <v>#N/A</v>
      </c>
      <c r="AG104">
        <f>R104+10*S104</f>
        <v>1.3432689905166626</v>
      </c>
      <c r="AH104" t="e">
        <f t="shared" ref="AH104:AH167" si="26">_xlfn.RANK.EQ(AG104,$AC$16:$AC$224)</f>
        <v>#N/A</v>
      </c>
    </row>
    <row r="105" spans="5:34" ht="15" x14ac:dyDescent="0.25">
      <c r="E105" t="s">
        <v>529</v>
      </c>
      <c r="F105" t="s">
        <v>530</v>
      </c>
      <c r="G105" s="701">
        <v>1.3255792856216431</v>
      </c>
      <c r="H105" s="701">
        <v>1.3084560632705688</v>
      </c>
      <c r="I105" s="701">
        <v>1.2793357372283936</v>
      </c>
      <c r="J105" s="701">
        <v>1.2679888010025024</v>
      </c>
      <c r="K105" s="701">
        <v>1.2607585191726685</v>
      </c>
      <c r="L105" s="701">
        <v>1.2254321575164795</v>
      </c>
      <c r="M105" s="701">
        <v>1.2189314365386963</v>
      </c>
      <c r="N105" s="701">
        <v>1.2288038730621338</v>
      </c>
      <c r="O105" s="701">
        <v>1.2451255321502686</v>
      </c>
      <c r="P105" s="701">
        <v>1.2390413284301758</v>
      </c>
      <c r="Q105" s="701">
        <v>1.2346959114074707</v>
      </c>
      <c r="R105" s="701">
        <v>1.3143739700317383</v>
      </c>
      <c r="S105">
        <f t="shared" ref="S105:S168" si="27">(R105-H105)/10</f>
        <v>5.9179067611694338E-4</v>
      </c>
      <c r="T105" t="e">
        <f t="shared" si="14"/>
        <v>#N/A</v>
      </c>
      <c r="U105" t="e">
        <f t="shared" si="15"/>
        <v>#N/A</v>
      </c>
      <c r="V105" t="e">
        <f t="shared" si="16"/>
        <v>#N/A</v>
      </c>
      <c r="W105" t="e">
        <f t="shared" si="17"/>
        <v>#N/A</v>
      </c>
      <c r="X105" t="e">
        <f t="shared" si="18"/>
        <v>#N/A</v>
      </c>
      <c r="Y105" t="e">
        <f t="shared" si="19"/>
        <v>#N/A</v>
      </c>
      <c r="Z105" t="e">
        <f t="shared" si="20"/>
        <v>#N/A</v>
      </c>
      <c r="AA105" t="e">
        <f t="shared" si="21"/>
        <v>#N/A</v>
      </c>
      <c r="AB105" t="e">
        <f t="shared" si="22"/>
        <v>#N/A</v>
      </c>
      <c r="AC105" t="e">
        <f t="shared" si="23"/>
        <v>#N/A</v>
      </c>
      <c r="AD105" t="e">
        <f t="shared" si="24"/>
        <v>#N/A</v>
      </c>
      <c r="AE105" t="e">
        <f t="shared" si="25"/>
        <v>#N/A</v>
      </c>
      <c r="AF105"/>
      <c r="AG105">
        <f t="shared" ref="AG105:AG168" si="28">R105+10*S105</f>
        <v>1.3202918767929077</v>
      </c>
      <c r="AH105" t="e">
        <f t="shared" si="26"/>
        <v>#N/A</v>
      </c>
    </row>
    <row r="106" spans="5:34" ht="15" x14ac:dyDescent="0.25">
      <c r="E106" t="s">
        <v>531</v>
      </c>
      <c r="F106" t="s">
        <v>532</v>
      </c>
      <c r="G106" s="701">
        <v>-1.5347959995269775</v>
      </c>
      <c r="H106" s="701">
        <v>-1.6361769437789917</v>
      </c>
      <c r="I106" s="701">
        <v>-1.5791739225387573</v>
      </c>
      <c r="J106" s="701">
        <v>-1.4197413921356201</v>
      </c>
      <c r="K106" s="701">
        <v>-1.4365103244781494</v>
      </c>
      <c r="L106" s="701">
        <v>-1.3548288345336914</v>
      </c>
      <c r="M106" s="701">
        <v>-1.342215895652771</v>
      </c>
      <c r="N106" s="701">
        <v>-1.5261715650558472</v>
      </c>
      <c r="O106" s="701">
        <v>-1.5156255960464478</v>
      </c>
      <c r="P106" s="701">
        <v>-1.4876241683959961</v>
      </c>
      <c r="Q106" s="701">
        <v>-1.4007329940795898</v>
      </c>
      <c r="R106" s="701">
        <v>-1.4754045009613037</v>
      </c>
      <c r="S106">
        <f t="shared" si="27"/>
        <v>1.60772442817688E-2</v>
      </c>
      <c r="T106" t="e">
        <f t="shared" si="14"/>
        <v>#N/A</v>
      </c>
      <c r="U106" t="e">
        <f t="shared" si="15"/>
        <v>#N/A</v>
      </c>
      <c r="V106" t="e">
        <f t="shared" si="16"/>
        <v>#N/A</v>
      </c>
      <c r="W106" t="e">
        <f t="shared" si="17"/>
        <v>#N/A</v>
      </c>
      <c r="X106" t="e">
        <f t="shared" si="18"/>
        <v>#N/A</v>
      </c>
      <c r="Y106" t="e">
        <f t="shared" si="19"/>
        <v>#N/A</v>
      </c>
      <c r="Z106" t="e">
        <f t="shared" si="20"/>
        <v>#N/A</v>
      </c>
      <c r="AA106" t="e">
        <f t="shared" si="21"/>
        <v>#N/A</v>
      </c>
      <c r="AB106" t="e">
        <f t="shared" si="22"/>
        <v>#N/A</v>
      </c>
      <c r="AC106" t="e">
        <f t="shared" si="23"/>
        <v>#N/A</v>
      </c>
      <c r="AD106" t="e">
        <f t="shared" si="24"/>
        <v>#N/A</v>
      </c>
      <c r="AE106" t="e">
        <f t="shared" si="25"/>
        <v>#N/A</v>
      </c>
      <c r="AF106"/>
      <c r="AG106">
        <f t="shared" si="28"/>
        <v>-1.3146320581436157</v>
      </c>
      <c r="AH106" t="e">
        <f t="shared" si="26"/>
        <v>#N/A</v>
      </c>
    </row>
    <row r="107" spans="5:34" ht="15" x14ac:dyDescent="0.25">
      <c r="E107" t="s">
        <v>533</v>
      </c>
      <c r="F107" t="s">
        <v>534</v>
      </c>
      <c r="G107" s="701">
        <v>-1.4046545028686523</v>
      </c>
      <c r="H107" s="701">
        <v>-1.3260952234268188</v>
      </c>
      <c r="I107" s="701">
        <v>-1.3442772626876831</v>
      </c>
      <c r="J107" s="701">
        <v>-1.2684701681137085</v>
      </c>
      <c r="K107" s="701">
        <v>-1.3094633817672729</v>
      </c>
      <c r="L107" s="701">
        <v>-1.4439437389373779</v>
      </c>
      <c r="M107" s="701">
        <v>-1.3950135707855225</v>
      </c>
      <c r="N107" s="701">
        <v>-1.439528226852417</v>
      </c>
      <c r="O107" s="701">
        <v>-1.4109528064727783</v>
      </c>
      <c r="P107" s="701">
        <v>-1.1391919851303101</v>
      </c>
      <c r="Q107" s="701">
        <v>-1.0544506311416626</v>
      </c>
      <c r="R107" s="701">
        <v>-0.92709314823150635</v>
      </c>
      <c r="S107">
        <f t="shared" si="27"/>
        <v>3.9900207519531251E-2</v>
      </c>
      <c r="T107" t="e">
        <f t="shared" si="14"/>
        <v>#N/A</v>
      </c>
      <c r="U107" t="e">
        <f t="shared" si="15"/>
        <v>#N/A</v>
      </c>
      <c r="V107" t="e">
        <f t="shared" si="16"/>
        <v>#N/A</v>
      </c>
      <c r="W107" t="e">
        <f t="shared" si="17"/>
        <v>#N/A</v>
      </c>
      <c r="X107" t="e">
        <f t="shared" si="18"/>
        <v>#N/A</v>
      </c>
      <c r="Y107" t="e">
        <f t="shared" si="19"/>
        <v>#N/A</v>
      </c>
      <c r="Z107" t="e">
        <f t="shared" si="20"/>
        <v>#N/A</v>
      </c>
      <c r="AA107" t="e">
        <f t="shared" si="21"/>
        <v>#N/A</v>
      </c>
      <c r="AB107" t="e">
        <f t="shared" si="22"/>
        <v>#N/A</v>
      </c>
      <c r="AC107" t="e">
        <f t="shared" si="23"/>
        <v>#N/A</v>
      </c>
      <c r="AD107" t="e">
        <f t="shared" si="24"/>
        <v>#N/A</v>
      </c>
      <c r="AE107" t="e">
        <f t="shared" si="25"/>
        <v>#N/A</v>
      </c>
      <c r="AF107"/>
      <c r="AG107">
        <f t="shared" si="28"/>
        <v>-0.52809107303619385</v>
      </c>
      <c r="AH107" t="e">
        <f t="shared" si="26"/>
        <v>#N/A</v>
      </c>
    </row>
    <row r="108" spans="5:34" ht="15" x14ac:dyDescent="0.25">
      <c r="E108" t="s">
        <v>535</v>
      </c>
      <c r="F108" t="s">
        <v>536</v>
      </c>
      <c r="G108" s="701">
        <v>1.3255792856216431</v>
      </c>
      <c r="H108" s="701">
        <v>1.3084560632705688</v>
      </c>
      <c r="I108" s="701">
        <v>1.2793357372283936</v>
      </c>
      <c r="J108" s="701">
        <v>1.2679888010025024</v>
      </c>
      <c r="K108" s="701">
        <v>1.2607585191726685</v>
      </c>
      <c r="L108" s="701">
        <v>1.2254321575164795</v>
      </c>
      <c r="M108" s="701">
        <v>1.2189314365386963</v>
      </c>
      <c r="N108" s="701">
        <v>1.2288038730621338</v>
      </c>
      <c r="O108" s="701">
        <v>1.2451255321502686</v>
      </c>
      <c r="P108" s="701">
        <v>1.2390413284301758</v>
      </c>
      <c r="Q108" s="701">
        <v>1.2346959114074707</v>
      </c>
      <c r="R108" s="701">
        <v>0.67879879474639893</v>
      </c>
      <c r="S108">
        <f t="shared" si="27"/>
        <v>-6.2965726852416998E-2</v>
      </c>
      <c r="T108" t="e">
        <f t="shared" si="14"/>
        <v>#N/A</v>
      </c>
      <c r="U108" t="e">
        <f t="shared" si="15"/>
        <v>#N/A</v>
      </c>
      <c r="V108" t="e">
        <f t="shared" si="16"/>
        <v>#N/A</v>
      </c>
      <c r="W108" t="e">
        <f t="shared" si="17"/>
        <v>#N/A</v>
      </c>
      <c r="X108" t="e">
        <f t="shared" si="18"/>
        <v>#N/A</v>
      </c>
      <c r="Y108" t="e">
        <f t="shared" si="19"/>
        <v>#N/A</v>
      </c>
      <c r="Z108" t="e">
        <f t="shared" si="20"/>
        <v>#N/A</v>
      </c>
      <c r="AA108" t="e">
        <f t="shared" si="21"/>
        <v>#N/A</v>
      </c>
      <c r="AB108" t="e">
        <f t="shared" si="22"/>
        <v>#N/A</v>
      </c>
      <c r="AC108" t="e">
        <f t="shared" si="23"/>
        <v>#N/A</v>
      </c>
      <c r="AD108" t="e">
        <f t="shared" si="24"/>
        <v>#N/A</v>
      </c>
      <c r="AE108" t="e">
        <f t="shared" si="25"/>
        <v>#N/A</v>
      </c>
      <c r="AF108"/>
      <c r="AG108">
        <f t="shared" si="28"/>
        <v>4.9141526222229004E-2</v>
      </c>
      <c r="AH108" t="e">
        <f t="shared" si="26"/>
        <v>#N/A</v>
      </c>
    </row>
    <row r="109" spans="5:34" ht="15" x14ac:dyDescent="0.25">
      <c r="E109" t="s">
        <v>98</v>
      </c>
      <c r="F109" t="s">
        <v>537</v>
      </c>
      <c r="G109" s="701">
        <v>-0.53849512338638306</v>
      </c>
      <c r="H109" s="701">
        <v>-0.52521538734436035</v>
      </c>
      <c r="I109" s="701">
        <v>-0.6829865574836731</v>
      </c>
      <c r="J109" s="701">
        <v>-0.72649091482162476</v>
      </c>
      <c r="K109" s="701">
        <v>-0.69843190908432007</v>
      </c>
      <c r="L109" s="701">
        <v>-0.54816353321075439</v>
      </c>
      <c r="M109" s="701">
        <v>-0.47903507947921753</v>
      </c>
      <c r="N109" s="701">
        <v>-0.40514883399009705</v>
      </c>
      <c r="O109" s="701">
        <v>-0.42072182893753052</v>
      </c>
      <c r="P109" s="701">
        <v>-0.4786321222782135</v>
      </c>
      <c r="Q109" s="701">
        <v>-0.5330888032913208</v>
      </c>
      <c r="R109" s="701">
        <v>-0.54019606113433838</v>
      </c>
      <c r="S109">
        <f t="shared" si="27"/>
        <v>-1.4980673789978028E-3</v>
      </c>
      <c r="T109" t="e">
        <f t="shared" si="14"/>
        <v>#N/A</v>
      </c>
      <c r="U109" t="e">
        <f t="shared" si="15"/>
        <v>#N/A</v>
      </c>
      <c r="V109" t="e">
        <f t="shared" si="16"/>
        <v>#N/A</v>
      </c>
      <c r="W109" t="e">
        <f t="shared" si="17"/>
        <v>#N/A</v>
      </c>
      <c r="X109" t="e">
        <f t="shared" si="18"/>
        <v>#N/A</v>
      </c>
      <c r="Y109" t="e">
        <f t="shared" si="19"/>
        <v>#N/A</v>
      </c>
      <c r="Z109" t="e">
        <f t="shared" si="20"/>
        <v>#N/A</v>
      </c>
      <c r="AA109" t="e">
        <f t="shared" si="21"/>
        <v>#N/A</v>
      </c>
      <c r="AB109" t="e">
        <f t="shared" si="22"/>
        <v>#N/A</v>
      </c>
      <c r="AC109" t="e">
        <f t="shared" si="23"/>
        <v>#N/A</v>
      </c>
      <c r="AD109" t="e">
        <f t="shared" si="24"/>
        <v>#N/A</v>
      </c>
      <c r="AE109" t="e">
        <f t="shared" si="25"/>
        <v>#N/A</v>
      </c>
      <c r="AF109"/>
      <c r="AG109">
        <f t="shared" si="28"/>
        <v>-0.55517673492431641</v>
      </c>
      <c r="AH109" t="e">
        <f t="shared" si="26"/>
        <v>#N/A</v>
      </c>
    </row>
    <row r="110" spans="5:34" ht="15" x14ac:dyDescent="0.25">
      <c r="E110" t="s">
        <v>148</v>
      </c>
      <c r="F110" t="s">
        <v>538</v>
      </c>
      <c r="G110" s="701">
        <v>0.91293448209762573</v>
      </c>
      <c r="H110" s="701">
        <v>0.89652055501937866</v>
      </c>
      <c r="I110" s="701">
        <v>1.0775874853134155</v>
      </c>
      <c r="J110" s="701">
        <v>1.1631526947021484</v>
      </c>
      <c r="K110" s="701">
        <v>1.2808020114898682</v>
      </c>
      <c r="L110" s="701">
        <v>1.2037864923477173</v>
      </c>
      <c r="M110" s="701">
        <v>1.0723193883895874</v>
      </c>
      <c r="N110" s="701">
        <v>1.1717370748519897</v>
      </c>
      <c r="O110" s="701">
        <v>1.1364383697509766</v>
      </c>
      <c r="P110" s="701">
        <v>1.15207839012146</v>
      </c>
      <c r="Q110" s="701">
        <v>1.1066733598709106</v>
      </c>
      <c r="R110" s="701">
        <v>1.1143959760665894</v>
      </c>
      <c r="S110">
        <f t="shared" si="27"/>
        <v>2.1787542104721069E-2</v>
      </c>
      <c r="T110" t="e">
        <f t="shared" si="14"/>
        <v>#N/A</v>
      </c>
      <c r="U110" t="e">
        <f t="shared" si="15"/>
        <v>#N/A</v>
      </c>
      <c r="V110" t="e">
        <f t="shared" si="16"/>
        <v>#N/A</v>
      </c>
      <c r="W110" t="e">
        <f t="shared" si="17"/>
        <v>#N/A</v>
      </c>
      <c r="X110" t="e">
        <f t="shared" si="18"/>
        <v>#N/A</v>
      </c>
      <c r="Y110" t="e">
        <f t="shared" si="19"/>
        <v>#N/A</v>
      </c>
      <c r="Z110" t="e">
        <f t="shared" si="20"/>
        <v>#N/A</v>
      </c>
      <c r="AA110" t="e">
        <f t="shared" si="21"/>
        <v>#N/A</v>
      </c>
      <c r="AB110" t="e">
        <f t="shared" si="22"/>
        <v>#N/A</v>
      </c>
      <c r="AC110" t="e">
        <f t="shared" si="23"/>
        <v>#N/A</v>
      </c>
      <c r="AD110" t="e">
        <f t="shared" si="24"/>
        <v>#N/A</v>
      </c>
      <c r="AE110" t="e">
        <f t="shared" si="25"/>
        <v>#N/A</v>
      </c>
      <c r="AF110"/>
      <c r="AG110">
        <f t="shared" si="28"/>
        <v>1.3322713971138</v>
      </c>
      <c r="AH110" t="e">
        <f t="shared" si="26"/>
        <v>#N/A</v>
      </c>
    </row>
    <row r="111" spans="5:34" ht="15" x14ac:dyDescent="0.25">
      <c r="E111" t="s">
        <v>120</v>
      </c>
      <c r="F111" t="s">
        <v>539</v>
      </c>
      <c r="G111" s="701">
        <v>-0.44499605894088745</v>
      </c>
      <c r="H111" s="701">
        <v>-0.3615601658821106</v>
      </c>
      <c r="I111" s="701">
        <v>-0.36613008379936218</v>
      </c>
      <c r="J111" s="701">
        <v>-0.443185955286026</v>
      </c>
      <c r="K111" s="701">
        <v>-0.43213927745819092</v>
      </c>
      <c r="L111" s="701">
        <v>-0.54158419370651245</v>
      </c>
      <c r="M111" s="701">
        <v>-0.54707729816436768</v>
      </c>
      <c r="N111" s="701">
        <v>-0.28393092751502991</v>
      </c>
      <c r="O111" s="701">
        <v>-0.25818082690238953</v>
      </c>
      <c r="P111" s="701">
        <v>-6.8787276744842529E-2</v>
      </c>
      <c r="Q111" s="701">
        <v>-7.6287619769573212E-2</v>
      </c>
      <c r="R111" s="701">
        <v>-0.11638161540031433</v>
      </c>
      <c r="S111">
        <f t="shared" si="27"/>
        <v>2.4517855048179625E-2</v>
      </c>
      <c r="T111" t="e">
        <f t="shared" si="14"/>
        <v>#N/A</v>
      </c>
      <c r="U111" t="e">
        <f t="shared" si="15"/>
        <v>#N/A</v>
      </c>
      <c r="V111" t="e">
        <f t="shared" si="16"/>
        <v>#N/A</v>
      </c>
      <c r="W111" t="e">
        <f t="shared" si="17"/>
        <v>#N/A</v>
      </c>
      <c r="X111" t="e">
        <f t="shared" si="18"/>
        <v>#N/A</v>
      </c>
      <c r="Y111" t="e">
        <f t="shared" si="19"/>
        <v>#N/A</v>
      </c>
      <c r="Z111" t="e">
        <f t="shared" si="20"/>
        <v>#N/A</v>
      </c>
      <c r="AA111" t="e">
        <f t="shared" si="21"/>
        <v>#N/A</v>
      </c>
      <c r="AB111" t="e">
        <f t="shared" si="22"/>
        <v>#N/A</v>
      </c>
      <c r="AC111" t="e">
        <f t="shared" si="23"/>
        <v>#N/A</v>
      </c>
      <c r="AD111" t="e">
        <f t="shared" si="24"/>
        <v>#N/A</v>
      </c>
      <c r="AE111" t="e">
        <f t="shared" si="25"/>
        <v>#N/A</v>
      </c>
      <c r="AF111"/>
      <c r="AG111">
        <f t="shared" si="28"/>
        <v>0.12879693508148193</v>
      </c>
      <c r="AH111" t="e">
        <f t="shared" si="26"/>
        <v>#N/A</v>
      </c>
    </row>
    <row r="112" spans="5:34" ht="15" x14ac:dyDescent="0.25">
      <c r="E112" t="s">
        <v>540</v>
      </c>
      <c r="F112" t="s">
        <v>541</v>
      </c>
      <c r="G112" s="701">
        <v>-0.61975771188735962</v>
      </c>
      <c r="H112" s="701">
        <v>-0.69649034738540649</v>
      </c>
      <c r="I112" s="701">
        <v>-0.65686267614364624</v>
      </c>
      <c r="J112" s="701">
        <v>-0.58780491352081299</v>
      </c>
      <c r="K112" s="701">
        <v>-0.53179371356964111</v>
      </c>
      <c r="L112" s="701">
        <v>-0.52396076917648315</v>
      </c>
      <c r="M112" s="701">
        <v>-0.53383982181549072</v>
      </c>
      <c r="N112" s="701">
        <v>-0.57182800769805908</v>
      </c>
      <c r="O112" s="701">
        <v>-0.56331324577331543</v>
      </c>
      <c r="P112" s="701">
        <v>-0.34759959578514099</v>
      </c>
      <c r="Q112" s="701">
        <v>-0.17828375101089478</v>
      </c>
      <c r="R112" s="701">
        <v>3.1596977263689041E-2</v>
      </c>
      <c r="S112">
        <f t="shared" si="27"/>
        <v>7.2808732464909556E-2</v>
      </c>
      <c r="T112" t="e">
        <f t="shared" si="14"/>
        <v>#N/A</v>
      </c>
      <c r="U112" t="e">
        <f t="shared" si="15"/>
        <v>#N/A</v>
      </c>
      <c r="V112" t="e">
        <f t="shared" si="16"/>
        <v>#N/A</v>
      </c>
      <c r="W112" t="e">
        <f t="shared" si="17"/>
        <v>#N/A</v>
      </c>
      <c r="X112" t="e">
        <f t="shared" si="18"/>
        <v>#N/A</v>
      </c>
      <c r="Y112" t="e">
        <f t="shared" si="19"/>
        <v>#N/A</v>
      </c>
      <c r="Z112" t="e">
        <f t="shared" si="20"/>
        <v>#N/A</v>
      </c>
      <c r="AA112" t="e">
        <f t="shared" si="21"/>
        <v>#N/A</v>
      </c>
      <c r="AB112" t="e">
        <f t="shared" si="22"/>
        <v>#N/A</v>
      </c>
      <c r="AC112" t="e">
        <f t="shared" si="23"/>
        <v>#N/A</v>
      </c>
      <c r="AD112" t="e">
        <f t="shared" si="24"/>
        <v>#N/A</v>
      </c>
      <c r="AE112" t="e">
        <f t="shared" si="25"/>
        <v>#N/A</v>
      </c>
      <c r="AF112"/>
      <c r="AG112">
        <f t="shared" si="28"/>
        <v>0.75968430191278458</v>
      </c>
      <c r="AH112" t="e">
        <f t="shared" si="26"/>
        <v>#N/A</v>
      </c>
    </row>
    <row r="113" spans="5:34" ht="15" x14ac:dyDescent="0.25">
      <c r="E113" t="s">
        <v>542</v>
      </c>
      <c r="F113" t="s">
        <v>543</v>
      </c>
      <c r="G113" s="701">
        <v>0.35248705744743347</v>
      </c>
      <c r="H113" s="701">
        <v>0.33308014273643494</v>
      </c>
      <c r="I113" s="701">
        <v>0.31778034567832947</v>
      </c>
      <c r="J113" s="701">
        <v>0.30648919939994812</v>
      </c>
      <c r="K113" s="701">
        <v>0.3100019097328186</v>
      </c>
      <c r="L113" s="701">
        <v>1.2254321575164795</v>
      </c>
      <c r="M113" s="701">
        <v>1.2189314365386963</v>
      </c>
      <c r="N113" s="701">
        <v>1.2288038730621338</v>
      </c>
      <c r="O113" s="701">
        <v>1.8438643217086792</v>
      </c>
      <c r="P113" s="701">
        <v>1.8456573486328125</v>
      </c>
      <c r="Q113" s="701">
        <v>1.8440560102462769</v>
      </c>
      <c r="R113" s="701">
        <v>1.3143739700317383</v>
      </c>
      <c r="S113">
        <f t="shared" si="27"/>
        <v>9.812938272953034E-2</v>
      </c>
      <c r="T113" t="e">
        <f t="shared" si="14"/>
        <v>#N/A</v>
      </c>
      <c r="U113" t="e">
        <f t="shared" si="15"/>
        <v>#N/A</v>
      </c>
      <c r="V113" t="e">
        <f t="shared" si="16"/>
        <v>#N/A</v>
      </c>
      <c r="W113" t="e">
        <f t="shared" si="17"/>
        <v>#N/A</v>
      </c>
      <c r="X113" t="e">
        <f t="shared" si="18"/>
        <v>#N/A</v>
      </c>
      <c r="Y113" t="e">
        <f t="shared" si="19"/>
        <v>#N/A</v>
      </c>
      <c r="Z113" t="e">
        <f t="shared" si="20"/>
        <v>#N/A</v>
      </c>
      <c r="AA113" t="e">
        <f t="shared" si="21"/>
        <v>#N/A</v>
      </c>
      <c r="AB113" t="e">
        <f t="shared" si="22"/>
        <v>#N/A</v>
      </c>
      <c r="AC113" t="e">
        <f t="shared" si="23"/>
        <v>#N/A</v>
      </c>
      <c r="AD113" t="e">
        <f t="shared" si="24"/>
        <v>#N/A</v>
      </c>
      <c r="AE113" t="e">
        <f t="shared" si="25"/>
        <v>#N/A</v>
      </c>
      <c r="AF113"/>
      <c r="AG113">
        <f t="shared" si="28"/>
        <v>2.2956677973270416</v>
      </c>
      <c r="AH113" t="e">
        <f t="shared" si="26"/>
        <v>#N/A</v>
      </c>
    </row>
    <row r="114" spans="5:34" ht="15" x14ac:dyDescent="0.25">
      <c r="E114" t="s">
        <v>544</v>
      </c>
      <c r="F114" t="s">
        <v>545</v>
      </c>
      <c r="G114" s="701">
        <v>1.3255792856216431</v>
      </c>
      <c r="H114" s="701">
        <v>1.3084560632705688</v>
      </c>
      <c r="I114" s="701">
        <v>1.2793357372283936</v>
      </c>
      <c r="J114" s="701">
        <v>1.2679888010025024</v>
      </c>
      <c r="K114" s="701">
        <v>1.2607585191726685</v>
      </c>
      <c r="L114" s="701">
        <v>0.64005559682846069</v>
      </c>
      <c r="M114" s="701">
        <v>0.68992763757705688</v>
      </c>
      <c r="N114" s="701">
        <v>0.69380390644073486</v>
      </c>
      <c r="O114" s="701">
        <v>0.24428747594356537</v>
      </c>
      <c r="P114" s="701">
        <v>0.27754217386245728</v>
      </c>
      <c r="Q114" s="701">
        <v>0.27840685844421387</v>
      </c>
      <c r="R114" s="701">
        <v>0.27528068423271179</v>
      </c>
      <c r="S114">
        <f t="shared" si="27"/>
        <v>-0.1033175379037857</v>
      </c>
      <c r="T114" t="e">
        <f t="shared" si="14"/>
        <v>#N/A</v>
      </c>
      <c r="U114" t="e">
        <f t="shared" si="15"/>
        <v>#N/A</v>
      </c>
      <c r="V114" t="e">
        <f t="shared" si="16"/>
        <v>#N/A</v>
      </c>
      <c r="W114" t="e">
        <f t="shared" si="17"/>
        <v>#N/A</v>
      </c>
      <c r="X114" t="e">
        <f t="shared" si="18"/>
        <v>#N/A</v>
      </c>
      <c r="Y114" t="e">
        <f t="shared" si="19"/>
        <v>#N/A</v>
      </c>
      <c r="Z114" t="e">
        <f t="shared" si="20"/>
        <v>#N/A</v>
      </c>
      <c r="AA114" t="e">
        <f t="shared" si="21"/>
        <v>#N/A</v>
      </c>
      <c r="AB114" t="e">
        <f t="shared" si="22"/>
        <v>#N/A</v>
      </c>
      <c r="AC114" t="e">
        <f t="shared" si="23"/>
        <v>#N/A</v>
      </c>
      <c r="AD114" t="e">
        <f t="shared" si="24"/>
        <v>#N/A</v>
      </c>
      <c r="AE114" t="e">
        <f t="shared" si="25"/>
        <v>#N/A</v>
      </c>
      <c r="AF114"/>
      <c r="AG114">
        <f t="shared" si="28"/>
        <v>-0.75789469480514526</v>
      </c>
      <c r="AH114" t="e">
        <f t="shared" si="26"/>
        <v>#N/A</v>
      </c>
    </row>
    <row r="115" spans="5:34" ht="15" x14ac:dyDescent="0.25">
      <c r="E115" t="s">
        <v>3</v>
      </c>
      <c r="F115" t="s">
        <v>546</v>
      </c>
      <c r="G115" s="701">
        <v>2.051661491394043</v>
      </c>
      <c r="H115" s="701">
        <v>2.0320448875427246</v>
      </c>
      <c r="I115" s="701">
        <v>2.0447103977203369</v>
      </c>
      <c r="J115" s="701">
        <v>1.9852485656738281</v>
      </c>
      <c r="K115" s="701">
        <v>1.7852256298065186</v>
      </c>
      <c r="L115" s="701">
        <v>1.8537222146987915</v>
      </c>
      <c r="M115" s="701">
        <v>1.8827112913131714</v>
      </c>
      <c r="N115" s="701">
        <v>1.8161075115203857</v>
      </c>
      <c r="O115" s="701">
        <v>1.7983509302139282</v>
      </c>
      <c r="P115" s="701">
        <v>1.8052144050598145</v>
      </c>
      <c r="Q115" s="701">
        <v>1.8254129886627197</v>
      </c>
      <c r="R115" s="701">
        <v>1.665164589881897</v>
      </c>
      <c r="S115">
        <f t="shared" si="27"/>
        <v>-3.6688029766082764E-2</v>
      </c>
      <c r="T115" t="e">
        <f t="shared" si="14"/>
        <v>#N/A</v>
      </c>
      <c r="U115" t="e">
        <f t="shared" si="15"/>
        <v>#N/A</v>
      </c>
      <c r="V115" t="e">
        <f t="shared" si="16"/>
        <v>#N/A</v>
      </c>
      <c r="W115" t="e">
        <f t="shared" si="17"/>
        <v>#N/A</v>
      </c>
      <c r="X115" t="e">
        <f t="shared" si="18"/>
        <v>#N/A</v>
      </c>
      <c r="Y115" t="e">
        <f t="shared" si="19"/>
        <v>#N/A</v>
      </c>
      <c r="Z115" t="e">
        <f t="shared" si="20"/>
        <v>#N/A</v>
      </c>
      <c r="AA115" t="e">
        <f t="shared" si="21"/>
        <v>#N/A</v>
      </c>
      <c r="AB115" t="e">
        <f t="shared" si="22"/>
        <v>#N/A</v>
      </c>
      <c r="AC115" t="e">
        <f t="shared" si="23"/>
        <v>#N/A</v>
      </c>
      <c r="AD115" t="e">
        <f t="shared" si="24"/>
        <v>#N/A</v>
      </c>
      <c r="AE115" t="e">
        <f t="shared" si="25"/>
        <v>#N/A</v>
      </c>
      <c r="AF115"/>
      <c r="AG115">
        <f t="shared" si="28"/>
        <v>1.2982842922210693</v>
      </c>
      <c r="AH115" t="e">
        <f t="shared" si="26"/>
        <v>#N/A</v>
      </c>
    </row>
    <row r="116" spans="5:34" ht="15" x14ac:dyDescent="0.25">
      <c r="E116" t="s">
        <v>6</v>
      </c>
      <c r="F116" t="s">
        <v>547</v>
      </c>
      <c r="G116" s="701">
        <v>1.7030246257781982</v>
      </c>
      <c r="H116" s="701">
        <v>1.6035193204879761</v>
      </c>
      <c r="I116" s="701">
        <v>1.4772658348083496</v>
      </c>
      <c r="J116" s="701">
        <v>1.4347783327102661</v>
      </c>
      <c r="K116" s="701">
        <v>1.5445296764373779</v>
      </c>
      <c r="L116" s="701">
        <v>1.4712903499603271</v>
      </c>
      <c r="M116" s="701">
        <v>1.5119662284851074</v>
      </c>
      <c r="N116" s="701">
        <v>1.5398688316345215</v>
      </c>
      <c r="O116" s="701">
        <v>1.5452084541320801</v>
      </c>
      <c r="P116" s="701">
        <v>1.6057229042053223</v>
      </c>
      <c r="Q116" s="701">
        <v>1.5577377080917358</v>
      </c>
      <c r="R116" s="701">
        <v>1.5096741914749146</v>
      </c>
      <c r="S116">
        <f t="shared" si="27"/>
        <v>-9.3845129013061523E-3</v>
      </c>
      <c r="T116" t="e">
        <f t="shared" si="14"/>
        <v>#N/A</v>
      </c>
      <c r="U116" t="e">
        <f t="shared" si="15"/>
        <v>#N/A</v>
      </c>
      <c r="V116" t="e">
        <f t="shared" si="16"/>
        <v>#N/A</v>
      </c>
      <c r="W116" t="e">
        <f t="shared" si="17"/>
        <v>#N/A</v>
      </c>
      <c r="X116" t="e">
        <f t="shared" si="18"/>
        <v>#N/A</v>
      </c>
      <c r="Y116" t="e">
        <f t="shared" si="19"/>
        <v>#N/A</v>
      </c>
      <c r="Z116" t="e">
        <f t="shared" si="20"/>
        <v>#N/A</v>
      </c>
      <c r="AA116" t="e">
        <f t="shared" si="21"/>
        <v>#N/A</v>
      </c>
      <c r="AB116" t="e">
        <f t="shared" si="22"/>
        <v>#N/A</v>
      </c>
      <c r="AC116" t="e">
        <f t="shared" si="23"/>
        <v>#N/A</v>
      </c>
      <c r="AD116" t="e">
        <f t="shared" si="24"/>
        <v>#N/A</v>
      </c>
      <c r="AE116" t="e">
        <f t="shared" si="25"/>
        <v>#N/A</v>
      </c>
      <c r="AF116"/>
      <c r="AG116">
        <f t="shared" si="28"/>
        <v>1.415829062461853</v>
      </c>
      <c r="AH116" t="e">
        <f t="shared" si="26"/>
        <v>#N/A</v>
      </c>
    </row>
    <row r="117" spans="5:34" ht="15" x14ac:dyDescent="0.25">
      <c r="E117" t="s">
        <v>548</v>
      </c>
      <c r="F117" t="s">
        <v>549</v>
      </c>
      <c r="G117" s="701">
        <v>-1.1884537935256958</v>
      </c>
      <c r="H117" s="701">
        <v>-1.2441436052322388</v>
      </c>
      <c r="I117" s="701">
        <v>-1.1788457632064819</v>
      </c>
      <c r="J117" s="701">
        <v>-1.126805305480957</v>
      </c>
      <c r="K117" s="701">
        <v>-0.96657717227935791</v>
      </c>
      <c r="L117" s="701">
        <v>-1.0187582969665527</v>
      </c>
      <c r="M117" s="701">
        <v>-0.93009752035140991</v>
      </c>
      <c r="N117" s="701">
        <v>-0.83836239576339722</v>
      </c>
      <c r="O117" s="701">
        <v>-0.8853079080581665</v>
      </c>
      <c r="P117" s="701">
        <v>-0.83648359775543213</v>
      </c>
      <c r="Q117" s="701">
        <v>-0.83799284696578979</v>
      </c>
      <c r="R117" s="701">
        <v>-1.0481971502304077</v>
      </c>
      <c r="S117">
        <f t="shared" si="27"/>
        <v>1.9594645500183104E-2</v>
      </c>
      <c r="T117" t="e">
        <f t="shared" si="14"/>
        <v>#N/A</v>
      </c>
      <c r="U117" t="e">
        <f t="shared" si="15"/>
        <v>#N/A</v>
      </c>
      <c r="V117" t="e">
        <f t="shared" si="16"/>
        <v>#N/A</v>
      </c>
      <c r="W117" t="e">
        <f t="shared" si="17"/>
        <v>#N/A</v>
      </c>
      <c r="X117" t="e">
        <f t="shared" si="18"/>
        <v>#N/A</v>
      </c>
      <c r="Y117" t="e">
        <f t="shared" si="19"/>
        <v>#N/A</v>
      </c>
      <c r="Z117" t="e">
        <f t="shared" si="20"/>
        <v>#N/A</v>
      </c>
      <c r="AA117" t="e">
        <f t="shared" si="21"/>
        <v>#N/A</v>
      </c>
      <c r="AB117" t="e">
        <f t="shared" si="22"/>
        <v>#N/A</v>
      </c>
      <c r="AC117" t="e">
        <f t="shared" si="23"/>
        <v>#N/A</v>
      </c>
      <c r="AD117" t="e">
        <f t="shared" si="24"/>
        <v>#N/A</v>
      </c>
      <c r="AE117" t="e">
        <f t="shared" si="25"/>
        <v>#N/A</v>
      </c>
      <c r="AF117"/>
      <c r="AG117">
        <f t="shared" si="28"/>
        <v>-0.85225069522857666</v>
      </c>
      <c r="AH117" t="e">
        <f t="shared" si="26"/>
        <v>#N/A</v>
      </c>
    </row>
    <row r="118" spans="5:34" ht="15" x14ac:dyDescent="0.25">
      <c r="E118" t="s">
        <v>550</v>
      </c>
      <c r="F118" t="s">
        <v>551</v>
      </c>
      <c r="G118" s="701">
        <v>-1.1294771432876587</v>
      </c>
      <c r="H118" s="701">
        <v>-1.1657764911651611</v>
      </c>
      <c r="I118" s="701">
        <v>-1.1871191263198853</v>
      </c>
      <c r="J118" s="701">
        <v>-1.4527897834777832</v>
      </c>
      <c r="K118" s="701">
        <v>-1.4094369411468506</v>
      </c>
      <c r="L118" s="701">
        <v>-1.2586878538131714</v>
      </c>
      <c r="M118" s="701">
        <v>-1.2577207088470459</v>
      </c>
      <c r="N118" s="701">
        <v>-1.2455378770828247</v>
      </c>
      <c r="O118" s="701">
        <v>-1.2797982692718506</v>
      </c>
      <c r="P118" s="701">
        <v>-1.436725378036499</v>
      </c>
      <c r="Q118" s="701">
        <v>-1.4578486680984497</v>
      </c>
      <c r="R118" s="701">
        <v>-1.526950478553772</v>
      </c>
      <c r="S118">
        <f t="shared" si="27"/>
        <v>-3.6117398738861085E-2</v>
      </c>
      <c r="T118" t="e">
        <f t="shared" si="14"/>
        <v>#N/A</v>
      </c>
      <c r="U118" t="e">
        <f t="shared" si="15"/>
        <v>#N/A</v>
      </c>
      <c r="V118" t="e">
        <f t="shared" si="16"/>
        <v>#N/A</v>
      </c>
      <c r="W118" t="e">
        <f t="shared" si="17"/>
        <v>#N/A</v>
      </c>
      <c r="X118" t="e">
        <f t="shared" si="18"/>
        <v>#N/A</v>
      </c>
      <c r="Y118" t="e">
        <f t="shared" si="19"/>
        <v>#N/A</v>
      </c>
      <c r="Z118" t="e">
        <f t="shared" si="20"/>
        <v>#N/A</v>
      </c>
      <c r="AA118" t="e">
        <f t="shared" si="21"/>
        <v>#N/A</v>
      </c>
      <c r="AB118" t="e">
        <f t="shared" si="22"/>
        <v>#N/A</v>
      </c>
      <c r="AC118" t="e">
        <f t="shared" si="23"/>
        <v>#N/A</v>
      </c>
      <c r="AD118" t="e">
        <f t="shared" si="24"/>
        <v>#N/A</v>
      </c>
      <c r="AE118" t="e">
        <f t="shared" si="25"/>
        <v>#N/A</v>
      </c>
      <c r="AF118"/>
      <c r="AG118">
        <f t="shared" si="28"/>
        <v>-1.8881244659423828</v>
      </c>
      <c r="AH118" t="e">
        <f t="shared" si="26"/>
        <v>#N/A</v>
      </c>
    </row>
    <row r="119" spans="5:34" ht="15" x14ac:dyDescent="0.25">
      <c r="E119" t="s">
        <v>8</v>
      </c>
      <c r="F119" t="s">
        <v>552</v>
      </c>
      <c r="G119" s="701">
        <v>1.4602059125900269</v>
      </c>
      <c r="H119" s="701">
        <v>1.4809306859970093</v>
      </c>
      <c r="I119" s="701">
        <v>1.5268900394439697</v>
      </c>
      <c r="J119" s="701">
        <v>1.5666863918304443</v>
      </c>
      <c r="K119" s="701">
        <v>1.6116098165512085</v>
      </c>
      <c r="L119" s="701">
        <v>1.5174572467803955</v>
      </c>
      <c r="M119" s="701">
        <v>1.5143630504608154</v>
      </c>
      <c r="N119" s="701">
        <v>1.5745842456817627</v>
      </c>
      <c r="O119" s="701">
        <v>1.4477921724319458</v>
      </c>
      <c r="P119" s="701">
        <v>1.4661633968353271</v>
      </c>
      <c r="Q119" s="701">
        <v>1.4853466749191284</v>
      </c>
      <c r="R119" s="701">
        <v>1.478052020072937</v>
      </c>
      <c r="S119">
        <f t="shared" si="27"/>
        <v>-2.8786659240722658E-4</v>
      </c>
      <c r="T119" t="e">
        <f t="shared" si="14"/>
        <v>#N/A</v>
      </c>
      <c r="U119" t="e">
        <f t="shared" si="15"/>
        <v>#N/A</v>
      </c>
      <c r="V119" t="e">
        <f t="shared" si="16"/>
        <v>#N/A</v>
      </c>
      <c r="W119" t="e">
        <f t="shared" si="17"/>
        <v>#N/A</v>
      </c>
      <c r="X119" t="e">
        <f t="shared" si="18"/>
        <v>#N/A</v>
      </c>
      <c r="Y119" t="e">
        <f t="shared" si="19"/>
        <v>#N/A</v>
      </c>
      <c r="Z119" t="e">
        <f t="shared" si="20"/>
        <v>#N/A</v>
      </c>
      <c r="AA119" t="e">
        <f t="shared" si="21"/>
        <v>#N/A</v>
      </c>
      <c r="AB119" t="e">
        <f t="shared" si="22"/>
        <v>#N/A</v>
      </c>
      <c r="AC119" t="e">
        <f t="shared" si="23"/>
        <v>#N/A</v>
      </c>
      <c r="AD119" t="e">
        <f t="shared" si="24"/>
        <v>#N/A</v>
      </c>
      <c r="AE119" t="e">
        <f t="shared" si="25"/>
        <v>#N/A</v>
      </c>
      <c r="AF119"/>
      <c r="AG119">
        <f t="shared" si="28"/>
        <v>1.4751733541488647</v>
      </c>
      <c r="AH119" t="e">
        <f t="shared" si="26"/>
        <v>#N/A</v>
      </c>
    </row>
    <row r="120" spans="5:34" ht="15" x14ac:dyDescent="0.25">
      <c r="E120" t="s">
        <v>553</v>
      </c>
      <c r="F120" t="s">
        <v>554</v>
      </c>
      <c r="G120" s="701">
        <v>-0.61562705039978027</v>
      </c>
      <c r="H120" s="701">
        <v>-0.66099298000335693</v>
      </c>
      <c r="I120" s="701">
        <v>-0.59350502490997314</v>
      </c>
      <c r="J120" s="701">
        <v>-0.85649758577346802</v>
      </c>
      <c r="K120" s="701">
        <v>-0.74392980337142944</v>
      </c>
      <c r="L120" s="701">
        <v>-0.66604745388031006</v>
      </c>
      <c r="M120" s="701">
        <v>-0.55084234476089478</v>
      </c>
      <c r="N120" s="701">
        <v>-0.51331454515457153</v>
      </c>
      <c r="O120" s="701">
        <v>-0.56151604652404785</v>
      </c>
      <c r="P120" s="701">
        <v>-0.38875725865364075</v>
      </c>
      <c r="Q120" s="701">
        <v>-0.33856907486915588</v>
      </c>
      <c r="R120" s="701">
        <v>-3.9298366755247116E-2</v>
      </c>
      <c r="S120">
        <f t="shared" si="27"/>
        <v>6.2169461324810979E-2</v>
      </c>
      <c r="T120" t="e">
        <f t="shared" si="14"/>
        <v>#N/A</v>
      </c>
      <c r="U120" t="e">
        <f t="shared" si="15"/>
        <v>#N/A</v>
      </c>
      <c r="V120" t="e">
        <f t="shared" si="16"/>
        <v>#N/A</v>
      </c>
      <c r="W120" t="e">
        <f t="shared" si="17"/>
        <v>#N/A</v>
      </c>
      <c r="X120" t="e">
        <f t="shared" si="18"/>
        <v>#N/A</v>
      </c>
      <c r="Y120" t="e">
        <f t="shared" si="19"/>
        <v>#N/A</v>
      </c>
      <c r="Z120" t="e">
        <f t="shared" si="20"/>
        <v>#N/A</v>
      </c>
      <c r="AA120" t="e">
        <f t="shared" si="21"/>
        <v>#N/A</v>
      </c>
      <c r="AB120" t="e">
        <f t="shared" si="22"/>
        <v>#N/A</v>
      </c>
      <c r="AC120" t="e">
        <f t="shared" si="23"/>
        <v>#N/A</v>
      </c>
      <c r="AD120" t="e">
        <f t="shared" si="24"/>
        <v>#N/A</v>
      </c>
      <c r="AE120" t="e">
        <f t="shared" si="25"/>
        <v>#N/A</v>
      </c>
      <c r="AF120"/>
      <c r="AG120">
        <f t="shared" si="28"/>
        <v>0.5823962464928627</v>
      </c>
      <c r="AH120" t="e">
        <f t="shared" si="26"/>
        <v>#N/A</v>
      </c>
    </row>
    <row r="121" spans="5:34" ht="15" x14ac:dyDescent="0.25">
      <c r="E121" t="s">
        <v>555</v>
      </c>
      <c r="F121" t="s">
        <v>556</v>
      </c>
      <c r="G121" s="701">
        <v>-0.33533746004104614</v>
      </c>
      <c r="H121" s="701">
        <v>-0.35069894790649414</v>
      </c>
      <c r="I121" s="701">
        <v>-0.36783254146575928</v>
      </c>
      <c r="J121" s="701">
        <v>-0.47892531752586365</v>
      </c>
      <c r="K121" s="701">
        <v>-0.52294039726257324</v>
      </c>
      <c r="L121" s="701">
        <v>-0.4647940993309021</v>
      </c>
      <c r="M121" s="701">
        <v>-0.27728894352912903</v>
      </c>
      <c r="N121" s="701">
        <v>-0.14797592163085938</v>
      </c>
      <c r="O121" s="701">
        <v>-0.1169276088476181</v>
      </c>
      <c r="P121" s="701">
        <v>-0.11329873651266098</v>
      </c>
      <c r="Q121" s="701">
        <v>-0.20005518198013306</v>
      </c>
      <c r="R121" s="701">
        <v>-0.10116960108280182</v>
      </c>
      <c r="S121">
        <f t="shared" si="27"/>
        <v>2.4952934682369234E-2</v>
      </c>
      <c r="T121" t="e">
        <f t="shared" si="14"/>
        <v>#N/A</v>
      </c>
      <c r="U121" t="e">
        <f t="shared" si="15"/>
        <v>#N/A</v>
      </c>
      <c r="V121" t="e">
        <f t="shared" si="16"/>
        <v>#N/A</v>
      </c>
      <c r="W121" t="e">
        <f t="shared" si="17"/>
        <v>#N/A</v>
      </c>
      <c r="X121" t="e">
        <f t="shared" si="18"/>
        <v>#N/A</v>
      </c>
      <c r="Y121" t="e">
        <f t="shared" si="19"/>
        <v>#N/A</v>
      </c>
      <c r="Z121" t="e">
        <f t="shared" si="20"/>
        <v>#N/A</v>
      </c>
      <c r="AA121" t="e">
        <f t="shared" si="21"/>
        <v>#N/A</v>
      </c>
      <c r="AB121" t="e">
        <f t="shared" si="22"/>
        <v>#N/A</v>
      </c>
      <c r="AC121" t="e">
        <f t="shared" si="23"/>
        <v>#N/A</v>
      </c>
      <c r="AD121" t="e">
        <f t="shared" si="24"/>
        <v>#N/A</v>
      </c>
      <c r="AE121" t="e">
        <f t="shared" si="25"/>
        <v>#N/A</v>
      </c>
      <c r="AF121"/>
      <c r="AG121">
        <f t="shared" si="28"/>
        <v>0.1483597457408905</v>
      </c>
      <c r="AH121" t="e">
        <f t="shared" si="26"/>
        <v>#N/A</v>
      </c>
    </row>
    <row r="122" spans="5:34" ht="15" x14ac:dyDescent="0.25">
      <c r="E122" t="s">
        <v>557</v>
      </c>
      <c r="F122" t="s">
        <v>558</v>
      </c>
      <c r="G122" s="701">
        <v>-1.0697799921035767</v>
      </c>
      <c r="H122" s="701">
        <v>-1.0574095249176025</v>
      </c>
      <c r="I122" s="701">
        <v>-1.0872994661331177</v>
      </c>
      <c r="J122" s="701">
        <v>-0.84980916976928711</v>
      </c>
      <c r="K122" s="701">
        <v>-0.88687890768051147</v>
      </c>
      <c r="L122" s="701">
        <v>-0.8869364857673645</v>
      </c>
      <c r="M122" s="701">
        <v>-0.80842119455337524</v>
      </c>
      <c r="N122" s="701">
        <v>-0.85694718360900879</v>
      </c>
      <c r="O122" s="701">
        <v>-0.83170324563980103</v>
      </c>
      <c r="P122" s="701">
        <v>-0.89995890855789185</v>
      </c>
      <c r="Q122" s="701">
        <v>-0.9934731125831604</v>
      </c>
      <c r="R122" s="701">
        <v>-0.97827416658401489</v>
      </c>
      <c r="S122">
        <f t="shared" si="27"/>
        <v>7.913535833358765E-3</v>
      </c>
      <c r="T122" t="e">
        <f t="shared" si="14"/>
        <v>#N/A</v>
      </c>
      <c r="U122" t="e">
        <f t="shared" si="15"/>
        <v>#N/A</v>
      </c>
      <c r="V122" t="e">
        <f t="shared" si="16"/>
        <v>#N/A</v>
      </c>
      <c r="W122" t="e">
        <f t="shared" si="17"/>
        <v>#N/A</v>
      </c>
      <c r="X122" t="e">
        <f t="shared" si="18"/>
        <v>#N/A</v>
      </c>
      <c r="Y122" t="e">
        <f t="shared" si="19"/>
        <v>#N/A</v>
      </c>
      <c r="Z122" t="e">
        <f t="shared" si="20"/>
        <v>#N/A</v>
      </c>
      <c r="AA122" t="e">
        <f t="shared" si="21"/>
        <v>#N/A</v>
      </c>
      <c r="AB122" t="e">
        <f t="shared" si="22"/>
        <v>#N/A</v>
      </c>
      <c r="AC122" t="e">
        <f t="shared" si="23"/>
        <v>#N/A</v>
      </c>
      <c r="AD122" t="e">
        <f t="shared" si="24"/>
        <v>#N/A</v>
      </c>
      <c r="AE122" t="e">
        <f t="shared" si="25"/>
        <v>#N/A</v>
      </c>
      <c r="AF122"/>
      <c r="AG122">
        <f t="shared" si="28"/>
        <v>-0.89913880825042725</v>
      </c>
      <c r="AH122" t="e">
        <f t="shared" si="26"/>
        <v>#N/A</v>
      </c>
    </row>
    <row r="123" spans="5:34" ht="15" x14ac:dyDescent="0.25">
      <c r="E123" t="s">
        <v>82</v>
      </c>
      <c r="F123" t="s">
        <v>559</v>
      </c>
      <c r="G123" s="701">
        <v>-0.21256710588932037</v>
      </c>
      <c r="H123" s="701">
        <v>-0.22071386873722076</v>
      </c>
      <c r="I123" s="701">
        <v>-0.24917213618755341</v>
      </c>
      <c r="J123" s="701">
        <v>-0.26118946075439453</v>
      </c>
      <c r="K123" s="701">
        <v>-0.30405586957931519</v>
      </c>
      <c r="L123" s="701">
        <v>-0.28275364637374878</v>
      </c>
      <c r="M123" s="701">
        <v>-0.29762008786201477</v>
      </c>
      <c r="N123" s="701">
        <v>-0.21299441158771515</v>
      </c>
      <c r="O123" s="701">
        <v>-0.15349741280078888</v>
      </c>
      <c r="P123" s="701">
        <v>-0.14523282647132874</v>
      </c>
      <c r="Q123" s="701">
        <v>-0.13991624116897583</v>
      </c>
      <c r="R123" s="701">
        <v>-0.27232220768928528</v>
      </c>
      <c r="S123">
        <f t="shared" si="27"/>
        <v>-5.1608338952064516E-3</v>
      </c>
      <c r="T123" t="e">
        <f t="shared" si="14"/>
        <v>#N/A</v>
      </c>
      <c r="U123" t="e">
        <f t="shared" si="15"/>
        <v>#N/A</v>
      </c>
      <c r="V123" t="e">
        <f t="shared" si="16"/>
        <v>#N/A</v>
      </c>
      <c r="W123" t="e">
        <f t="shared" si="17"/>
        <v>#N/A</v>
      </c>
      <c r="X123" t="e">
        <f t="shared" si="18"/>
        <v>#N/A</v>
      </c>
      <c r="Y123" t="e">
        <f t="shared" si="19"/>
        <v>#N/A</v>
      </c>
      <c r="Z123" t="e">
        <f t="shared" si="20"/>
        <v>#N/A</v>
      </c>
      <c r="AA123" t="e">
        <f t="shared" si="21"/>
        <v>#N/A</v>
      </c>
      <c r="AB123" t="e">
        <f t="shared" si="22"/>
        <v>#N/A</v>
      </c>
      <c r="AC123" t="e">
        <f t="shared" si="23"/>
        <v>#N/A</v>
      </c>
      <c r="AD123" t="e">
        <f t="shared" si="24"/>
        <v>#N/A</v>
      </c>
      <c r="AE123" t="e">
        <f t="shared" si="25"/>
        <v>#N/A</v>
      </c>
      <c r="AF123"/>
      <c r="AG123">
        <f t="shared" si="28"/>
        <v>-0.32393054664134979</v>
      </c>
      <c r="AH123" t="e">
        <f t="shared" si="26"/>
        <v>#N/A</v>
      </c>
    </row>
    <row r="124" spans="5:34" ht="15" x14ac:dyDescent="0.25">
      <c r="E124" t="s">
        <v>560</v>
      </c>
      <c r="F124" t="s">
        <v>561</v>
      </c>
      <c r="G124" s="701">
        <v>0.18515662848949432</v>
      </c>
      <c r="H124" s="701">
        <v>0.18327702581882477</v>
      </c>
      <c r="I124" s="701">
        <v>0.21735665202140808</v>
      </c>
      <c r="J124" s="701">
        <v>0.37363481521606445</v>
      </c>
      <c r="K124" s="701">
        <v>0.43314364552497864</v>
      </c>
      <c r="L124" s="701">
        <v>0.27894756197929382</v>
      </c>
      <c r="M124" s="701">
        <v>0.13900445401668549</v>
      </c>
      <c r="N124" s="701">
        <v>-1.5767114236950874E-2</v>
      </c>
      <c r="O124" s="701">
        <v>-0.13902546465396881</v>
      </c>
      <c r="P124" s="701">
        <v>-0.14616724848747253</v>
      </c>
      <c r="Q124" s="701">
        <v>-9.6476906910538673E-3</v>
      </c>
      <c r="R124" s="701">
        <v>-6.554858386516571E-2</v>
      </c>
      <c r="S124">
        <f t="shared" si="27"/>
        <v>-2.4882560968399046E-2</v>
      </c>
      <c r="T124" t="e">
        <f t="shared" si="14"/>
        <v>#N/A</v>
      </c>
      <c r="U124" t="e">
        <f t="shared" si="15"/>
        <v>#N/A</v>
      </c>
      <c r="V124" t="e">
        <f t="shared" si="16"/>
        <v>#N/A</v>
      </c>
      <c r="W124" t="e">
        <f t="shared" si="17"/>
        <v>#N/A</v>
      </c>
      <c r="X124" t="e">
        <f t="shared" si="18"/>
        <v>#N/A</v>
      </c>
      <c r="Y124" t="e">
        <f t="shared" si="19"/>
        <v>#N/A</v>
      </c>
      <c r="Z124" t="e">
        <f t="shared" si="20"/>
        <v>#N/A</v>
      </c>
      <c r="AA124" t="e">
        <f t="shared" si="21"/>
        <v>#N/A</v>
      </c>
      <c r="AB124" t="e">
        <f t="shared" si="22"/>
        <v>#N/A</v>
      </c>
      <c r="AC124" t="e">
        <f t="shared" si="23"/>
        <v>#N/A</v>
      </c>
      <c r="AD124" t="e">
        <f t="shared" si="24"/>
        <v>#N/A</v>
      </c>
      <c r="AE124" t="e">
        <f t="shared" si="25"/>
        <v>#N/A</v>
      </c>
      <c r="AF124"/>
      <c r="AG124">
        <f t="shared" si="28"/>
        <v>-0.31437419354915619</v>
      </c>
      <c r="AH124" t="e">
        <f t="shared" si="26"/>
        <v>#N/A</v>
      </c>
    </row>
    <row r="125" spans="5:34" ht="15" x14ac:dyDescent="0.25">
      <c r="E125" t="s">
        <v>562</v>
      </c>
      <c r="F125" t="s">
        <v>563</v>
      </c>
      <c r="G125" s="701">
        <v>1.3679554462432861</v>
      </c>
      <c r="H125" s="701">
        <v>1.3551731109619141</v>
      </c>
      <c r="I125" s="701">
        <v>1.3538668155670166</v>
      </c>
      <c r="J125" s="701">
        <v>1.3235478401184082</v>
      </c>
      <c r="K125" s="701">
        <v>1.3418437242507935</v>
      </c>
      <c r="L125" s="701">
        <v>1.3133959770202637</v>
      </c>
      <c r="M125" s="701">
        <v>1.1361976861953735</v>
      </c>
      <c r="N125" s="701">
        <v>1.1080856323242188</v>
      </c>
      <c r="O125" s="701">
        <v>1.1766812801361084</v>
      </c>
      <c r="P125" s="701">
        <v>1.1315823793411255</v>
      </c>
      <c r="Q125" s="701">
        <v>1.1375677585601807</v>
      </c>
      <c r="R125" s="701">
        <v>1.1374613046646118</v>
      </c>
      <c r="S125">
        <f t="shared" si="27"/>
        <v>-2.1771180629730224E-2</v>
      </c>
      <c r="T125" t="e">
        <f t="shared" si="14"/>
        <v>#N/A</v>
      </c>
      <c r="U125" t="e">
        <f t="shared" si="15"/>
        <v>#N/A</v>
      </c>
      <c r="V125" t="e">
        <f t="shared" si="16"/>
        <v>#N/A</v>
      </c>
      <c r="W125" t="e">
        <f t="shared" si="17"/>
        <v>#N/A</v>
      </c>
      <c r="X125" t="e">
        <f t="shared" si="18"/>
        <v>#N/A</v>
      </c>
      <c r="Y125" t="e">
        <f t="shared" si="19"/>
        <v>#N/A</v>
      </c>
      <c r="Z125" t="e">
        <f t="shared" si="20"/>
        <v>#N/A</v>
      </c>
      <c r="AA125" t="e">
        <f t="shared" si="21"/>
        <v>#N/A</v>
      </c>
      <c r="AB125" t="e">
        <f t="shared" si="22"/>
        <v>#N/A</v>
      </c>
      <c r="AC125" t="e">
        <f t="shared" si="23"/>
        <v>#N/A</v>
      </c>
      <c r="AD125" t="e">
        <f t="shared" si="24"/>
        <v>#N/A</v>
      </c>
      <c r="AE125" t="e">
        <f t="shared" si="25"/>
        <v>#N/A</v>
      </c>
      <c r="AF125"/>
      <c r="AG125">
        <f t="shared" si="28"/>
        <v>0.91974949836730957</v>
      </c>
      <c r="AH125" t="e">
        <f t="shared" si="26"/>
        <v>#N/A</v>
      </c>
    </row>
    <row r="126" spans="5:34" ht="15" x14ac:dyDescent="0.25">
      <c r="E126" t="s">
        <v>123</v>
      </c>
      <c r="F126" t="s">
        <v>564</v>
      </c>
      <c r="G126" s="701">
        <v>-0.38005611300468445</v>
      </c>
      <c r="H126" s="701">
        <v>-0.33722490072250366</v>
      </c>
      <c r="I126" s="701">
        <v>-0.32092440128326416</v>
      </c>
      <c r="J126" s="701">
        <v>-0.30445873737335205</v>
      </c>
      <c r="K126" s="701">
        <v>-0.23846657574176788</v>
      </c>
      <c r="L126" s="701">
        <v>-0.30797186493873596</v>
      </c>
      <c r="M126" s="701">
        <v>-0.39388853311538696</v>
      </c>
      <c r="N126" s="701">
        <v>-0.45633620023727417</v>
      </c>
      <c r="O126" s="701">
        <v>-0.51743948459625244</v>
      </c>
      <c r="P126" s="701">
        <v>-0.5669701099395752</v>
      </c>
      <c r="Q126" s="701">
        <v>-0.60893517732620239</v>
      </c>
      <c r="R126" s="701">
        <v>-0.60387623310089111</v>
      </c>
      <c r="S126">
        <f t="shared" si="27"/>
        <v>-2.6665133237838746E-2</v>
      </c>
      <c r="T126" t="e">
        <f t="shared" si="14"/>
        <v>#N/A</v>
      </c>
      <c r="U126" t="e">
        <f t="shared" si="15"/>
        <v>#N/A</v>
      </c>
      <c r="V126" t="e">
        <f t="shared" si="16"/>
        <v>#N/A</v>
      </c>
      <c r="W126" t="e">
        <f t="shared" si="17"/>
        <v>#N/A</v>
      </c>
      <c r="X126" t="e">
        <f t="shared" si="18"/>
        <v>#N/A</v>
      </c>
      <c r="Y126" t="e">
        <f t="shared" si="19"/>
        <v>#N/A</v>
      </c>
      <c r="Z126" t="e">
        <f t="shared" si="20"/>
        <v>#N/A</v>
      </c>
      <c r="AA126" t="e">
        <f t="shared" si="21"/>
        <v>#N/A</v>
      </c>
      <c r="AB126" t="e">
        <f t="shared" si="22"/>
        <v>#N/A</v>
      </c>
      <c r="AC126" t="e">
        <f t="shared" si="23"/>
        <v>#N/A</v>
      </c>
      <c r="AD126" t="e">
        <f t="shared" si="24"/>
        <v>#N/A</v>
      </c>
      <c r="AE126" t="e">
        <f t="shared" si="25"/>
        <v>#N/A</v>
      </c>
      <c r="AF126"/>
      <c r="AG126">
        <f t="shared" si="28"/>
        <v>-0.87052756547927856</v>
      </c>
      <c r="AH126" t="e">
        <f t="shared" si="26"/>
        <v>#N/A</v>
      </c>
    </row>
    <row r="127" spans="5:34" ht="15" x14ac:dyDescent="0.25">
      <c r="E127" t="s">
        <v>122</v>
      </c>
      <c r="F127" t="s">
        <v>565</v>
      </c>
      <c r="G127" s="701">
        <v>-0.62821495532989502</v>
      </c>
      <c r="H127" s="701">
        <v>-0.69428426027297974</v>
      </c>
      <c r="I127" s="701">
        <v>-0.67942917346954346</v>
      </c>
      <c r="J127" s="701">
        <v>-0.51752811670303345</v>
      </c>
      <c r="K127" s="701">
        <v>-0.4710824191570282</v>
      </c>
      <c r="L127" s="701">
        <v>-0.3048674464225769</v>
      </c>
      <c r="M127" s="701">
        <v>-0.33501091599464417</v>
      </c>
      <c r="N127" s="701">
        <v>-0.25696125626564026</v>
      </c>
      <c r="O127" s="701">
        <v>-0.25740709900856018</v>
      </c>
      <c r="P127" s="701">
        <v>-0.18506129086017609</v>
      </c>
      <c r="Q127" s="701">
        <v>-3.7544652819633484E-2</v>
      </c>
      <c r="R127" s="701">
        <v>-0.16823756694793701</v>
      </c>
      <c r="S127">
        <f t="shared" si="27"/>
        <v>5.2604669332504274E-2</v>
      </c>
      <c r="T127" t="e">
        <f t="shared" si="14"/>
        <v>#N/A</v>
      </c>
      <c r="U127" t="e">
        <f t="shared" si="15"/>
        <v>#N/A</v>
      </c>
      <c r="V127" t="e">
        <f t="shared" si="16"/>
        <v>#N/A</v>
      </c>
      <c r="W127" t="e">
        <f t="shared" si="17"/>
        <v>#N/A</v>
      </c>
      <c r="X127" t="e">
        <f t="shared" si="18"/>
        <v>#N/A</v>
      </c>
      <c r="Y127" t="e">
        <f t="shared" si="19"/>
        <v>#N/A</v>
      </c>
      <c r="Z127" t="e">
        <f t="shared" si="20"/>
        <v>#N/A</v>
      </c>
      <c r="AA127" t="e">
        <f t="shared" si="21"/>
        <v>#N/A</v>
      </c>
      <c r="AB127" t="e">
        <f t="shared" si="22"/>
        <v>#N/A</v>
      </c>
      <c r="AC127" t="e">
        <f t="shared" si="23"/>
        <v>#N/A</v>
      </c>
      <c r="AD127" t="e">
        <f t="shared" si="24"/>
        <v>#N/A</v>
      </c>
      <c r="AE127" t="e">
        <f t="shared" si="25"/>
        <v>#N/A</v>
      </c>
      <c r="AF127"/>
      <c r="AG127">
        <f t="shared" si="28"/>
        <v>0.35780912637710571</v>
      </c>
      <c r="AH127" t="e">
        <f t="shared" si="26"/>
        <v>#N/A</v>
      </c>
    </row>
    <row r="128" spans="5:34" ht="15" x14ac:dyDescent="0.25">
      <c r="E128" t="s">
        <v>566</v>
      </c>
      <c r="F128" t="s">
        <v>567</v>
      </c>
      <c r="G128" s="701">
        <v>-4.6637058258056641E-2</v>
      </c>
      <c r="H128" s="701">
        <v>-0.10696344822645187</v>
      </c>
      <c r="I128" s="701">
        <v>-0.33068463206291199</v>
      </c>
      <c r="J128" s="701">
        <v>-0.13648515939712524</v>
      </c>
      <c r="K128" s="701">
        <v>-9.6820153295993805E-2</v>
      </c>
      <c r="L128" s="701">
        <v>-0.19813749194145203</v>
      </c>
      <c r="M128" s="701">
        <v>-0.22245292365550995</v>
      </c>
      <c r="N128" s="701">
        <v>-0.24272032082080841</v>
      </c>
      <c r="O128" s="701">
        <v>-0.29859799146652222</v>
      </c>
      <c r="P128" s="701">
        <v>-0.13707716763019562</v>
      </c>
      <c r="Q128" s="701">
        <v>-0.19577772915363312</v>
      </c>
      <c r="R128" s="701">
        <v>-0.19198569655418396</v>
      </c>
      <c r="S128">
        <f t="shared" si="27"/>
        <v>-8.502224832773209E-3</v>
      </c>
      <c r="T128" t="e">
        <f t="shared" si="14"/>
        <v>#N/A</v>
      </c>
      <c r="U128" t="e">
        <f t="shared" si="15"/>
        <v>#N/A</v>
      </c>
      <c r="V128" t="e">
        <f t="shared" si="16"/>
        <v>#N/A</v>
      </c>
      <c r="W128" t="e">
        <f t="shared" si="17"/>
        <v>#N/A</v>
      </c>
      <c r="X128" t="e">
        <f t="shared" si="18"/>
        <v>#N/A</v>
      </c>
      <c r="Y128" t="e">
        <f t="shared" si="19"/>
        <v>#N/A</v>
      </c>
      <c r="Z128" t="e">
        <f t="shared" si="20"/>
        <v>#N/A</v>
      </c>
      <c r="AA128" t="e">
        <f t="shared" si="21"/>
        <v>#N/A</v>
      </c>
      <c r="AB128" t="e">
        <f t="shared" si="22"/>
        <v>#N/A</v>
      </c>
      <c r="AC128" t="e">
        <f t="shared" si="23"/>
        <v>#N/A</v>
      </c>
      <c r="AD128" t="e">
        <f t="shared" si="24"/>
        <v>#N/A</v>
      </c>
      <c r="AE128" t="e">
        <f t="shared" si="25"/>
        <v>#N/A</v>
      </c>
      <c r="AF128"/>
      <c r="AG128">
        <f t="shared" si="28"/>
        <v>-0.27700794488191605</v>
      </c>
      <c r="AH128" t="e">
        <f t="shared" si="26"/>
        <v>#N/A</v>
      </c>
    </row>
    <row r="129" spans="5:34" ht="15" x14ac:dyDescent="0.25">
      <c r="E129" t="s">
        <v>568</v>
      </c>
      <c r="F129" t="s">
        <v>569</v>
      </c>
      <c r="G129" s="701">
        <v>1.3255792856216431</v>
      </c>
      <c r="H129" s="701">
        <v>1.3084560632705688</v>
      </c>
      <c r="I129" s="701">
        <v>1.2793357372283936</v>
      </c>
      <c r="J129" s="701">
        <v>1.2679888010025024</v>
      </c>
      <c r="K129" s="701">
        <v>1.2607585191726685</v>
      </c>
      <c r="L129" s="701">
        <v>1.2254321575164795</v>
      </c>
      <c r="M129" s="701">
        <v>1.2189314365386963</v>
      </c>
      <c r="N129" s="701">
        <v>1.2288038730621338</v>
      </c>
      <c r="O129" s="701">
        <v>1.2451255321502686</v>
      </c>
      <c r="P129" s="701">
        <v>1.2390413284301758</v>
      </c>
      <c r="Q129" s="701">
        <v>1.2346959114074707</v>
      </c>
      <c r="R129" s="701">
        <v>1.3143739700317383</v>
      </c>
      <c r="S129">
        <f t="shared" si="27"/>
        <v>5.9179067611694338E-4</v>
      </c>
      <c r="T129" t="e">
        <f t="shared" si="14"/>
        <v>#N/A</v>
      </c>
      <c r="U129" t="e">
        <f t="shared" si="15"/>
        <v>#N/A</v>
      </c>
      <c r="V129" t="e">
        <f t="shared" si="16"/>
        <v>#N/A</v>
      </c>
      <c r="W129" t="e">
        <f t="shared" si="17"/>
        <v>#N/A</v>
      </c>
      <c r="X129" t="e">
        <f t="shared" si="18"/>
        <v>#N/A</v>
      </c>
      <c r="Y129" t="e">
        <f t="shared" si="19"/>
        <v>#N/A</v>
      </c>
      <c r="Z129" t="e">
        <f t="shared" si="20"/>
        <v>#N/A</v>
      </c>
      <c r="AA129" t="e">
        <f t="shared" si="21"/>
        <v>#N/A</v>
      </c>
      <c r="AB129" t="e">
        <f t="shared" si="22"/>
        <v>#N/A</v>
      </c>
      <c r="AC129" t="e">
        <f t="shared" si="23"/>
        <v>#N/A</v>
      </c>
      <c r="AD129" t="e">
        <f t="shared" si="24"/>
        <v>#N/A</v>
      </c>
      <c r="AE129" t="e">
        <f t="shared" si="25"/>
        <v>#N/A</v>
      </c>
      <c r="AF129"/>
      <c r="AG129">
        <f t="shared" si="28"/>
        <v>1.3202918767929077</v>
      </c>
      <c r="AH129" t="e">
        <f t="shared" si="26"/>
        <v>#N/A</v>
      </c>
    </row>
    <row r="130" spans="5:34" ht="15" x14ac:dyDescent="0.25">
      <c r="E130" t="s">
        <v>570</v>
      </c>
      <c r="F130" t="s">
        <v>571</v>
      </c>
      <c r="G130" s="701">
        <v>-0.63031667470932007</v>
      </c>
      <c r="H130" s="701">
        <v>-0.46588188409805298</v>
      </c>
      <c r="I130" s="701">
        <v>-0.56939554214477539</v>
      </c>
      <c r="J130" s="701">
        <v>-0.72918975353240967</v>
      </c>
      <c r="K130" s="701">
        <v>-0.58975958824157715</v>
      </c>
      <c r="L130" s="701">
        <v>-0.63010221719741821</v>
      </c>
      <c r="M130" s="701">
        <v>-0.69642949104309082</v>
      </c>
      <c r="N130" s="701">
        <v>-0.7242584228515625</v>
      </c>
      <c r="O130" s="701">
        <v>-0.6587374210357666</v>
      </c>
      <c r="P130" s="701">
        <v>-0.61767810583114624</v>
      </c>
      <c r="Q130" s="701">
        <v>-0.73825919628143311</v>
      </c>
      <c r="R130" s="701">
        <v>-0.75636625289916992</v>
      </c>
      <c r="S130">
        <f t="shared" si="27"/>
        <v>-2.9048436880111696E-2</v>
      </c>
      <c r="T130" t="e">
        <f t="shared" si="14"/>
        <v>#N/A</v>
      </c>
      <c r="U130" t="e">
        <f t="shared" si="15"/>
        <v>#N/A</v>
      </c>
      <c r="V130" t="e">
        <f t="shared" si="16"/>
        <v>#N/A</v>
      </c>
      <c r="W130" t="e">
        <f t="shared" si="17"/>
        <v>#N/A</v>
      </c>
      <c r="X130" t="e">
        <f t="shared" si="18"/>
        <v>#N/A</v>
      </c>
      <c r="Y130" t="e">
        <f t="shared" si="19"/>
        <v>#N/A</v>
      </c>
      <c r="Z130" t="e">
        <f t="shared" si="20"/>
        <v>#N/A</v>
      </c>
      <c r="AA130" t="e">
        <f t="shared" si="21"/>
        <v>#N/A</v>
      </c>
      <c r="AB130" t="e">
        <f t="shared" si="22"/>
        <v>#N/A</v>
      </c>
      <c r="AC130" t="e">
        <f t="shared" si="23"/>
        <v>#N/A</v>
      </c>
      <c r="AD130" t="e">
        <f t="shared" si="24"/>
        <v>#N/A</v>
      </c>
      <c r="AE130" t="e">
        <f t="shared" si="25"/>
        <v>#N/A</v>
      </c>
      <c r="AF130"/>
      <c r="AG130">
        <f t="shared" si="28"/>
        <v>-1.0468506217002869</v>
      </c>
      <c r="AH130" t="e">
        <f t="shared" si="26"/>
        <v>#N/A</v>
      </c>
    </row>
    <row r="131" spans="5:34" ht="15" x14ac:dyDescent="0.25">
      <c r="E131" t="s">
        <v>124</v>
      </c>
      <c r="F131" t="s">
        <v>572</v>
      </c>
      <c r="G131" s="701">
        <v>-6.930859386920929E-2</v>
      </c>
      <c r="H131" s="701">
        <v>4.6305019408464432E-2</v>
      </c>
      <c r="I131" s="701">
        <v>0.16593998670578003</v>
      </c>
      <c r="J131" s="701">
        <v>-3.7403304129838943E-2</v>
      </c>
      <c r="K131" s="701">
        <v>-8.4604710340499878E-2</v>
      </c>
      <c r="L131" s="701">
        <v>-0.33839857578277588</v>
      </c>
      <c r="M131" s="701">
        <v>-0.39647001028060913</v>
      </c>
      <c r="N131" s="701">
        <v>-0.38132458925247192</v>
      </c>
      <c r="O131" s="701">
        <v>-0.49593165516853333</v>
      </c>
      <c r="P131" s="701">
        <v>-0.39896595478057861</v>
      </c>
      <c r="Q131" s="701">
        <v>-0.33658948540687561</v>
      </c>
      <c r="R131" s="701">
        <v>-0.34242382645606995</v>
      </c>
      <c r="S131">
        <f t="shared" si="27"/>
        <v>-3.8872884586453438E-2</v>
      </c>
      <c r="T131" t="e">
        <f t="shared" si="14"/>
        <v>#N/A</v>
      </c>
      <c r="U131" t="e">
        <f t="shared" si="15"/>
        <v>#N/A</v>
      </c>
      <c r="V131" t="e">
        <f t="shared" si="16"/>
        <v>#N/A</v>
      </c>
      <c r="W131" t="e">
        <f t="shared" si="17"/>
        <v>#N/A</v>
      </c>
      <c r="X131" t="e">
        <f t="shared" si="18"/>
        <v>#N/A</v>
      </c>
      <c r="Y131" t="e">
        <f t="shared" si="19"/>
        <v>#N/A</v>
      </c>
      <c r="Z131" t="e">
        <f t="shared" si="20"/>
        <v>#N/A</v>
      </c>
      <c r="AA131" t="e">
        <f t="shared" si="21"/>
        <v>#N/A</v>
      </c>
      <c r="AB131" t="e">
        <f t="shared" si="22"/>
        <v>#N/A</v>
      </c>
      <c r="AC131" t="e">
        <f t="shared" si="23"/>
        <v>#N/A</v>
      </c>
      <c r="AD131" t="e">
        <f t="shared" si="24"/>
        <v>#N/A</v>
      </c>
      <c r="AE131" t="e">
        <f t="shared" si="25"/>
        <v>#N/A</v>
      </c>
      <c r="AF131"/>
      <c r="AG131">
        <f t="shared" si="28"/>
        <v>-0.73115267232060432</v>
      </c>
      <c r="AH131" t="e">
        <f t="shared" si="26"/>
        <v>#N/A</v>
      </c>
    </row>
    <row r="132" spans="5:34" ht="15" x14ac:dyDescent="0.25">
      <c r="E132" t="s">
        <v>573</v>
      </c>
      <c r="F132" t="s">
        <v>574</v>
      </c>
      <c r="G132" s="701">
        <v>1.3841722011566162</v>
      </c>
      <c r="H132" s="701">
        <v>1.4838634729385376</v>
      </c>
      <c r="I132" s="701">
        <v>1.724648118019104</v>
      </c>
      <c r="J132" s="701">
        <v>1.6558990478515625</v>
      </c>
      <c r="K132" s="701">
        <v>1.6193512678146362</v>
      </c>
      <c r="L132" s="701">
        <v>1.1382445096969604</v>
      </c>
      <c r="M132" s="701">
        <v>1.4910271167755127</v>
      </c>
      <c r="N132" s="701">
        <v>1.2573881149291992</v>
      </c>
      <c r="O132" s="701">
        <v>1.4241466522216797</v>
      </c>
      <c r="P132" s="701">
        <v>1.4117139577865601</v>
      </c>
      <c r="Q132" s="701">
        <v>1.1962891817092896</v>
      </c>
      <c r="R132" s="701">
        <v>1.2259202003479004</v>
      </c>
      <c r="S132">
        <f t="shared" si="27"/>
        <v>-2.5794327259063721E-2</v>
      </c>
      <c r="T132" t="e">
        <f t="shared" si="14"/>
        <v>#N/A</v>
      </c>
      <c r="U132" t="e">
        <f t="shared" si="15"/>
        <v>#N/A</v>
      </c>
      <c r="V132" t="e">
        <f t="shared" si="16"/>
        <v>#N/A</v>
      </c>
      <c r="W132" t="e">
        <f t="shared" si="17"/>
        <v>#N/A</v>
      </c>
      <c r="X132" t="e">
        <f t="shared" si="18"/>
        <v>#N/A</v>
      </c>
      <c r="Y132" t="e">
        <f t="shared" si="19"/>
        <v>#N/A</v>
      </c>
      <c r="Z132" t="e">
        <f t="shared" si="20"/>
        <v>#N/A</v>
      </c>
      <c r="AA132" t="e">
        <f t="shared" si="21"/>
        <v>#N/A</v>
      </c>
      <c r="AB132" t="e">
        <f t="shared" si="22"/>
        <v>#N/A</v>
      </c>
      <c r="AC132" t="e">
        <f t="shared" si="23"/>
        <v>#N/A</v>
      </c>
      <c r="AD132" t="e">
        <f t="shared" si="24"/>
        <v>#N/A</v>
      </c>
      <c r="AE132" t="e">
        <f t="shared" si="25"/>
        <v>#N/A</v>
      </c>
      <c r="AF132"/>
      <c r="AG132">
        <f t="shared" si="28"/>
        <v>0.96797692775726318</v>
      </c>
      <c r="AH132" t="e">
        <f t="shared" si="26"/>
        <v>#N/A</v>
      </c>
    </row>
    <row r="133" spans="5:34" ht="15" x14ac:dyDescent="0.25">
      <c r="E133" t="s">
        <v>125</v>
      </c>
      <c r="F133" t="s">
        <v>575</v>
      </c>
      <c r="G133" s="701">
        <v>0.9914090633392334</v>
      </c>
      <c r="H133" s="701">
        <v>0.86338502168655396</v>
      </c>
      <c r="I133" s="701">
        <v>0.86164391040802002</v>
      </c>
      <c r="J133" s="701">
        <v>0.54580515623092651</v>
      </c>
      <c r="K133" s="701">
        <v>0.64611494541168213</v>
      </c>
      <c r="L133" s="701">
        <v>0.53139001131057739</v>
      </c>
      <c r="M133" s="701">
        <v>0.57272261381149292</v>
      </c>
      <c r="N133" s="701">
        <v>0.5684821605682373</v>
      </c>
      <c r="O133" s="701">
        <v>0.7151719331741333</v>
      </c>
      <c r="P133" s="701">
        <v>0.7959560751914978</v>
      </c>
      <c r="Q133" s="701">
        <v>0.80228292942047119</v>
      </c>
      <c r="R133" s="701">
        <v>1.2812197208404541</v>
      </c>
      <c r="S133">
        <f t="shared" si="27"/>
        <v>4.1783469915390017E-2</v>
      </c>
      <c r="T133" t="e">
        <f t="shared" si="14"/>
        <v>#N/A</v>
      </c>
      <c r="U133" t="e">
        <f t="shared" si="15"/>
        <v>#N/A</v>
      </c>
      <c r="V133" t="e">
        <f t="shared" si="16"/>
        <v>#N/A</v>
      </c>
      <c r="W133" t="e">
        <f t="shared" si="17"/>
        <v>#N/A</v>
      </c>
      <c r="X133" t="e">
        <f t="shared" si="18"/>
        <v>#N/A</v>
      </c>
      <c r="Y133" t="e">
        <f t="shared" si="19"/>
        <v>#N/A</v>
      </c>
      <c r="Z133" t="e">
        <f t="shared" si="20"/>
        <v>#N/A</v>
      </c>
      <c r="AA133" t="e">
        <f t="shared" si="21"/>
        <v>#N/A</v>
      </c>
      <c r="AB133" t="e">
        <f t="shared" si="22"/>
        <v>#N/A</v>
      </c>
      <c r="AC133" t="e">
        <f t="shared" si="23"/>
        <v>#N/A</v>
      </c>
      <c r="AD133" t="e">
        <f t="shared" si="24"/>
        <v>#N/A</v>
      </c>
      <c r="AE133" t="e">
        <f t="shared" si="25"/>
        <v>#N/A</v>
      </c>
      <c r="AF133"/>
      <c r="AG133">
        <f t="shared" si="28"/>
        <v>1.6990544199943542</v>
      </c>
      <c r="AH133" t="e">
        <f t="shared" si="26"/>
        <v>#N/A</v>
      </c>
    </row>
    <row r="134" spans="5:34" ht="15" x14ac:dyDescent="0.25">
      <c r="E134" t="s">
        <v>576</v>
      </c>
      <c r="F134" t="s">
        <v>577</v>
      </c>
      <c r="G134" s="701">
        <v>0.9099128246307373</v>
      </c>
      <c r="H134" s="701">
        <v>0.91290640830993652</v>
      </c>
      <c r="I134" s="701">
        <v>0.83854818344116211</v>
      </c>
      <c r="J134" s="701">
        <v>0.93952178955078125</v>
      </c>
      <c r="K134" s="701">
        <v>0.90159487724304199</v>
      </c>
      <c r="L134" s="701">
        <v>1.2806147336959839</v>
      </c>
      <c r="M134" s="701">
        <v>1.0227011442184448</v>
      </c>
      <c r="N134" s="701">
        <v>1.1265349388122559</v>
      </c>
      <c r="O134" s="701">
        <v>1.553321361541748</v>
      </c>
      <c r="P134" s="701">
        <v>1.6409534215927124</v>
      </c>
      <c r="Q134" s="701">
        <v>1.6183797121047974</v>
      </c>
      <c r="R134" s="701">
        <v>1.6484391689300537</v>
      </c>
      <c r="S134">
        <f t="shared" si="27"/>
        <v>7.3553276062011716E-2</v>
      </c>
      <c r="T134" t="e">
        <f t="shared" si="14"/>
        <v>#N/A</v>
      </c>
      <c r="U134" t="e">
        <f t="shared" si="15"/>
        <v>#N/A</v>
      </c>
      <c r="V134" t="e">
        <f t="shared" si="16"/>
        <v>#N/A</v>
      </c>
      <c r="W134" t="e">
        <f t="shared" si="17"/>
        <v>#N/A</v>
      </c>
      <c r="X134" t="e">
        <f t="shared" si="18"/>
        <v>#N/A</v>
      </c>
      <c r="Y134" t="e">
        <f t="shared" si="19"/>
        <v>#N/A</v>
      </c>
      <c r="Z134" t="e">
        <f t="shared" si="20"/>
        <v>#N/A</v>
      </c>
      <c r="AA134" t="e">
        <f t="shared" si="21"/>
        <v>#N/A</v>
      </c>
      <c r="AB134" t="e">
        <f t="shared" si="22"/>
        <v>#N/A</v>
      </c>
      <c r="AC134" t="e">
        <f t="shared" si="23"/>
        <v>#N/A</v>
      </c>
      <c r="AD134" t="e">
        <f t="shared" si="24"/>
        <v>#N/A</v>
      </c>
      <c r="AE134" t="e">
        <f t="shared" si="25"/>
        <v>#N/A</v>
      </c>
      <c r="AF134"/>
      <c r="AG134">
        <f t="shared" si="28"/>
        <v>2.3839719295501709</v>
      </c>
      <c r="AH134" t="e">
        <f t="shared" si="26"/>
        <v>#N/A</v>
      </c>
    </row>
    <row r="135" spans="5:34" ht="15" x14ac:dyDescent="0.25">
      <c r="E135" t="s">
        <v>578</v>
      </c>
      <c r="F135" t="s">
        <v>579</v>
      </c>
      <c r="G135" s="701" t="s">
        <v>580</v>
      </c>
      <c r="H135" s="701">
        <v>-0.8179171085357666</v>
      </c>
      <c r="I135" s="701">
        <v>-1.3957905769348145</v>
      </c>
      <c r="J135" s="701">
        <v>-1.2807470560073853</v>
      </c>
      <c r="K135" s="701">
        <v>-1.3821165561676025</v>
      </c>
      <c r="L135" s="701">
        <v>-1.5894991159439087</v>
      </c>
      <c r="M135" s="701">
        <v>-1.687825083732605</v>
      </c>
      <c r="N135" s="701">
        <v>-1.7146155834197998</v>
      </c>
      <c r="O135" s="701">
        <v>-1.7077090740203857</v>
      </c>
      <c r="P135" s="701">
        <v>-1.7107971906661987</v>
      </c>
      <c r="Q135" s="701">
        <v>-1.7734687328338623</v>
      </c>
      <c r="R135" s="701">
        <v>-1.9051759243011475</v>
      </c>
      <c r="S135">
        <f t="shared" si="27"/>
        <v>-0.10872588157653809</v>
      </c>
      <c r="T135" t="e">
        <f t="shared" si="14"/>
        <v>#VALUE!</v>
      </c>
      <c r="U135" t="e">
        <f t="shared" si="15"/>
        <v>#N/A</v>
      </c>
      <c r="V135" t="e">
        <f t="shared" si="16"/>
        <v>#N/A</v>
      </c>
      <c r="W135" t="e">
        <f t="shared" si="17"/>
        <v>#N/A</v>
      </c>
      <c r="X135" t="e">
        <f t="shared" si="18"/>
        <v>#N/A</v>
      </c>
      <c r="Y135" t="e">
        <f t="shared" si="19"/>
        <v>#N/A</v>
      </c>
      <c r="Z135" t="e">
        <f t="shared" si="20"/>
        <v>#N/A</v>
      </c>
      <c r="AA135" t="e">
        <f t="shared" si="21"/>
        <v>#N/A</v>
      </c>
      <c r="AB135" t="e">
        <f t="shared" si="22"/>
        <v>#N/A</v>
      </c>
      <c r="AC135" t="e">
        <f t="shared" si="23"/>
        <v>#N/A</v>
      </c>
      <c r="AD135" t="e">
        <f t="shared" si="24"/>
        <v>#N/A</v>
      </c>
      <c r="AE135" t="e">
        <f t="shared" si="25"/>
        <v>#N/A</v>
      </c>
      <c r="AF135"/>
      <c r="AG135">
        <f t="shared" si="28"/>
        <v>-2.9924347400665283</v>
      </c>
      <c r="AH135" t="e">
        <f t="shared" si="26"/>
        <v>#N/A</v>
      </c>
    </row>
    <row r="136" spans="5:34" ht="15" x14ac:dyDescent="0.25">
      <c r="E136" t="s">
        <v>581</v>
      </c>
      <c r="F136" t="s">
        <v>582</v>
      </c>
      <c r="G136" s="701">
        <v>0.95998865365982056</v>
      </c>
      <c r="H136" s="701">
        <v>1.0272064208984375</v>
      </c>
      <c r="I136" s="701">
        <v>0.99559050798416138</v>
      </c>
      <c r="J136" s="701">
        <v>0.93334263563156128</v>
      </c>
      <c r="K136" s="701">
        <v>0.92362236976623535</v>
      </c>
      <c r="L136" s="701">
        <v>0.85454940795898438</v>
      </c>
      <c r="M136" s="701">
        <v>0.85245847702026367</v>
      </c>
      <c r="N136" s="701">
        <v>0.92992836236953735</v>
      </c>
      <c r="O136" s="701">
        <v>0.78799158334732056</v>
      </c>
      <c r="P136" s="701">
        <v>0.74787110090255737</v>
      </c>
      <c r="Q136" s="701">
        <v>0.69052565097808838</v>
      </c>
      <c r="R136" s="701">
        <v>0.62901252508163452</v>
      </c>
      <c r="S136">
        <f t="shared" si="27"/>
        <v>-3.9819389581680298E-2</v>
      </c>
      <c r="T136" t="e">
        <f t="shared" si="14"/>
        <v>#N/A</v>
      </c>
      <c r="U136" t="e">
        <f t="shared" si="15"/>
        <v>#N/A</v>
      </c>
      <c r="V136" t="e">
        <f t="shared" si="16"/>
        <v>#N/A</v>
      </c>
      <c r="W136" t="e">
        <f t="shared" si="17"/>
        <v>#N/A</v>
      </c>
      <c r="X136" t="e">
        <f t="shared" si="18"/>
        <v>#N/A</v>
      </c>
      <c r="Y136" t="e">
        <f t="shared" si="19"/>
        <v>#N/A</v>
      </c>
      <c r="Z136" t="e">
        <f t="shared" si="20"/>
        <v>#N/A</v>
      </c>
      <c r="AA136" t="e">
        <f t="shared" si="21"/>
        <v>#N/A</v>
      </c>
      <c r="AB136" t="e">
        <f t="shared" si="22"/>
        <v>#N/A</v>
      </c>
      <c r="AC136" t="e">
        <f t="shared" si="23"/>
        <v>#N/A</v>
      </c>
      <c r="AD136" t="e">
        <f t="shared" si="24"/>
        <v>#N/A</v>
      </c>
      <c r="AE136" t="e">
        <f t="shared" si="25"/>
        <v>#N/A</v>
      </c>
      <c r="AF136"/>
      <c r="AG136">
        <f t="shared" si="28"/>
        <v>0.23081862926483154</v>
      </c>
      <c r="AH136" t="e">
        <f t="shared" si="26"/>
        <v>#N/A</v>
      </c>
    </row>
    <row r="137" spans="5:34" ht="15" x14ac:dyDescent="0.25">
      <c r="E137" t="s">
        <v>583</v>
      </c>
      <c r="F137" t="s">
        <v>584</v>
      </c>
      <c r="G137" s="701">
        <v>-0.97669041156768799</v>
      </c>
      <c r="H137" s="701">
        <v>-0.92990446090698242</v>
      </c>
      <c r="I137" s="701">
        <v>-0.94669187068939209</v>
      </c>
      <c r="J137" s="701">
        <v>-0.99271923303604126</v>
      </c>
      <c r="K137" s="701">
        <v>-1.0905433893203735</v>
      </c>
      <c r="L137" s="701">
        <v>-1.1601881980895996</v>
      </c>
      <c r="M137" s="701">
        <v>-1.3082740306854248</v>
      </c>
      <c r="N137" s="701">
        <v>-1.2798353433609009</v>
      </c>
      <c r="O137" s="701">
        <v>-1.1742390394210815</v>
      </c>
      <c r="P137" s="701">
        <v>-1.2271242141723633</v>
      </c>
      <c r="Q137" s="701">
        <v>-1.2284750938415527</v>
      </c>
      <c r="R137" s="701">
        <v>-1.2819802761077881</v>
      </c>
      <c r="S137">
        <f t="shared" si="27"/>
        <v>-3.5207581520080564E-2</v>
      </c>
      <c r="T137" t="e">
        <f t="shared" si="14"/>
        <v>#N/A</v>
      </c>
      <c r="U137" t="e">
        <f t="shared" si="15"/>
        <v>#N/A</v>
      </c>
      <c r="V137" t="e">
        <f t="shared" si="16"/>
        <v>#N/A</v>
      </c>
      <c r="W137" t="e">
        <f t="shared" si="17"/>
        <v>#N/A</v>
      </c>
      <c r="X137" t="e">
        <f t="shared" si="18"/>
        <v>#N/A</v>
      </c>
      <c r="Y137" t="e">
        <f t="shared" si="19"/>
        <v>#N/A</v>
      </c>
      <c r="Z137" t="e">
        <f t="shared" si="20"/>
        <v>#N/A</v>
      </c>
      <c r="AA137" t="e">
        <f t="shared" si="21"/>
        <v>#N/A</v>
      </c>
      <c r="AB137" t="e">
        <f t="shared" si="22"/>
        <v>#N/A</v>
      </c>
      <c r="AC137" t="e">
        <f t="shared" si="23"/>
        <v>#N/A</v>
      </c>
      <c r="AD137" t="e">
        <f t="shared" si="24"/>
        <v>#N/A</v>
      </c>
      <c r="AE137" t="e">
        <f t="shared" si="25"/>
        <v>#N/A</v>
      </c>
      <c r="AF137"/>
      <c r="AG137">
        <f t="shared" si="28"/>
        <v>-1.6340560913085938</v>
      </c>
      <c r="AH137" t="e">
        <f t="shared" si="26"/>
        <v>#N/A</v>
      </c>
    </row>
    <row r="138" spans="5:34" ht="15" x14ac:dyDescent="0.25">
      <c r="E138" t="s">
        <v>10</v>
      </c>
      <c r="F138" t="s">
        <v>585</v>
      </c>
      <c r="G138" s="701">
        <v>2.06178879737854</v>
      </c>
      <c r="H138" s="701">
        <v>2.0704002380371094</v>
      </c>
      <c r="I138" s="701">
        <v>1.9779554605484009</v>
      </c>
      <c r="J138" s="701">
        <v>1.9266226291656494</v>
      </c>
      <c r="K138" s="701">
        <v>1.886725902557373</v>
      </c>
      <c r="L138" s="701">
        <v>1.8366974592208862</v>
      </c>
      <c r="M138" s="701">
        <v>1.8871809244155884</v>
      </c>
      <c r="N138" s="701">
        <v>1.9898835420608521</v>
      </c>
      <c r="O138" s="701">
        <v>1.9276505708694458</v>
      </c>
      <c r="P138" s="701">
        <v>1.8278847932815552</v>
      </c>
      <c r="Q138" s="701">
        <v>1.7671635150909424</v>
      </c>
      <c r="R138" s="701">
        <v>1.5977067947387695</v>
      </c>
      <c r="S138">
        <f t="shared" si="27"/>
        <v>-4.7269344329833984E-2</v>
      </c>
      <c r="T138" t="e">
        <f t="shared" si="14"/>
        <v>#N/A</v>
      </c>
      <c r="U138" t="e">
        <f t="shared" si="15"/>
        <v>#N/A</v>
      </c>
      <c r="V138" t="e">
        <f t="shared" si="16"/>
        <v>#N/A</v>
      </c>
      <c r="W138" t="e">
        <f t="shared" si="17"/>
        <v>#N/A</v>
      </c>
      <c r="X138" t="e">
        <f t="shared" si="18"/>
        <v>#N/A</v>
      </c>
      <c r="Y138" t="e">
        <f t="shared" si="19"/>
        <v>#N/A</v>
      </c>
      <c r="Z138" t="e">
        <f t="shared" si="20"/>
        <v>#N/A</v>
      </c>
      <c r="AA138" t="e">
        <f t="shared" si="21"/>
        <v>#N/A</v>
      </c>
      <c r="AB138" t="e">
        <f t="shared" si="22"/>
        <v>#N/A</v>
      </c>
      <c r="AC138" t="e">
        <f t="shared" si="23"/>
        <v>#N/A</v>
      </c>
      <c r="AD138" t="e">
        <f t="shared" si="24"/>
        <v>#N/A</v>
      </c>
      <c r="AE138" t="e">
        <f t="shared" si="25"/>
        <v>#N/A</v>
      </c>
      <c r="AF138"/>
      <c r="AG138">
        <f t="shared" si="28"/>
        <v>1.1250133514404297</v>
      </c>
      <c r="AH138" t="e">
        <f t="shared" si="26"/>
        <v>#N/A</v>
      </c>
    </row>
    <row r="139" spans="5:34" ht="15" x14ac:dyDescent="0.25">
      <c r="E139" t="s">
        <v>43</v>
      </c>
      <c r="F139" t="s">
        <v>586</v>
      </c>
      <c r="G139" s="701">
        <v>2.0701911449432373</v>
      </c>
      <c r="H139" s="701">
        <v>2.0726749897003174</v>
      </c>
      <c r="I139" s="701">
        <v>2.0358738899230957</v>
      </c>
      <c r="J139" s="701">
        <v>2.1462030410766602</v>
      </c>
      <c r="K139" s="701">
        <v>2.132286548614502</v>
      </c>
      <c r="L139" s="701">
        <v>2.1518208980560303</v>
      </c>
      <c r="M139" s="701">
        <v>2.1371362209320068</v>
      </c>
      <c r="N139" s="701">
        <v>1.9883401393890381</v>
      </c>
      <c r="O139" s="701">
        <v>1.9924728870391846</v>
      </c>
      <c r="P139" s="701">
        <v>2.0085864067077637</v>
      </c>
      <c r="Q139" s="701">
        <v>1.9834913015365601</v>
      </c>
      <c r="R139" s="701">
        <v>2.078857421875</v>
      </c>
      <c r="S139">
        <f t="shared" si="27"/>
        <v>6.182432174682617E-4</v>
      </c>
      <c r="T139" t="e">
        <f t="shared" si="14"/>
        <v>#N/A</v>
      </c>
      <c r="U139" t="e">
        <f t="shared" si="15"/>
        <v>#N/A</v>
      </c>
      <c r="V139" t="e">
        <f t="shared" si="16"/>
        <v>#N/A</v>
      </c>
      <c r="W139" t="e">
        <f t="shared" si="17"/>
        <v>#N/A</v>
      </c>
      <c r="X139" t="e">
        <f t="shared" si="18"/>
        <v>#N/A</v>
      </c>
      <c r="Y139" t="e">
        <f t="shared" si="19"/>
        <v>#N/A</v>
      </c>
      <c r="Z139" t="e">
        <f t="shared" si="20"/>
        <v>#N/A</v>
      </c>
      <c r="AA139" t="e">
        <f t="shared" si="21"/>
        <v>#N/A</v>
      </c>
      <c r="AB139" t="e">
        <f t="shared" si="22"/>
        <v>#N/A</v>
      </c>
      <c r="AC139" t="e">
        <f t="shared" si="23"/>
        <v>#N/A</v>
      </c>
      <c r="AD139" t="e">
        <f t="shared" si="24"/>
        <v>#N/A</v>
      </c>
      <c r="AE139" t="e">
        <f t="shared" si="25"/>
        <v>#N/A</v>
      </c>
      <c r="AF139"/>
      <c r="AG139">
        <f t="shared" si="28"/>
        <v>2.0850398540496826</v>
      </c>
      <c r="AH139" t="e">
        <f t="shared" si="26"/>
        <v>#N/A</v>
      </c>
    </row>
    <row r="140" spans="5:34" ht="15" x14ac:dyDescent="0.25">
      <c r="E140" t="s">
        <v>11</v>
      </c>
      <c r="F140" t="s">
        <v>587</v>
      </c>
      <c r="G140" s="701">
        <v>1.3801274299621582</v>
      </c>
      <c r="H140" s="701">
        <v>1.4977272748947144</v>
      </c>
      <c r="I140" s="701">
        <v>1.528506875038147</v>
      </c>
      <c r="J140" s="701">
        <v>1.5817787647247314</v>
      </c>
      <c r="K140" s="701">
        <v>1.541495680809021</v>
      </c>
      <c r="L140" s="701">
        <v>1.4887397289276123</v>
      </c>
      <c r="M140" s="701">
        <v>1.280415415763855</v>
      </c>
      <c r="N140" s="701">
        <v>1.1400840282440186</v>
      </c>
      <c r="O140" s="701">
        <v>1.1064645051956177</v>
      </c>
      <c r="P140" s="701">
        <v>1.0396794080734253</v>
      </c>
      <c r="Q140" s="701">
        <v>1.0669711828231812</v>
      </c>
      <c r="R140" s="701">
        <v>1.1465609073638916</v>
      </c>
      <c r="S140">
        <f t="shared" si="27"/>
        <v>-3.5116636753082277E-2</v>
      </c>
      <c r="T140" t="e">
        <f t="shared" si="14"/>
        <v>#N/A</v>
      </c>
      <c r="U140" t="e">
        <f t="shared" si="15"/>
        <v>#N/A</v>
      </c>
      <c r="V140" t="e">
        <f t="shared" si="16"/>
        <v>#N/A</v>
      </c>
      <c r="W140" t="e">
        <f t="shared" si="17"/>
        <v>#N/A</v>
      </c>
      <c r="X140" t="e">
        <f t="shared" si="18"/>
        <v>#N/A</v>
      </c>
      <c r="Y140" t="e">
        <f t="shared" si="19"/>
        <v>#N/A</v>
      </c>
      <c r="Z140" t="e">
        <f t="shared" si="20"/>
        <v>#N/A</v>
      </c>
      <c r="AA140" t="e">
        <f t="shared" si="21"/>
        <v>#N/A</v>
      </c>
      <c r="AB140" t="e">
        <f t="shared" si="22"/>
        <v>#N/A</v>
      </c>
      <c r="AC140" t="e">
        <f t="shared" si="23"/>
        <v>#N/A</v>
      </c>
      <c r="AD140" t="e">
        <f t="shared" si="24"/>
        <v>#N/A</v>
      </c>
      <c r="AE140" t="e">
        <f t="shared" si="25"/>
        <v>#N/A</v>
      </c>
      <c r="AF140"/>
      <c r="AG140">
        <f t="shared" si="28"/>
        <v>0.79539453983306885</v>
      </c>
      <c r="AH140" t="e">
        <f t="shared" si="26"/>
        <v>#N/A</v>
      </c>
    </row>
    <row r="141" spans="5:34" ht="15" x14ac:dyDescent="0.25">
      <c r="E141" t="s">
        <v>588</v>
      </c>
      <c r="F141" t="s">
        <v>589</v>
      </c>
      <c r="G141" s="701">
        <v>-0.51493823528289795</v>
      </c>
      <c r="H141" s="701">
        <v>-0.5617908239364624</v>
      </c>
      <c r="I141" s="701">
        <v>-0.50708836317062378</v>
      </c>
      <c r="J141" s="701">
        <v>-0.43574836850166321</v>
      </c>
      <c r="K141" s="701">
        <v>-0.35821744799613953</v>
      </c>
      <c r="L141" s="701">
        <v>-0.34001320600509644</v>
      </c>
      <c r="M141" s="701">
        <v>-0.28205946087837219</v>
      </c>
      <c r="N141" s="701">
        <v>-0.25395077466964722</v>
      </c>
      <c r="O141" s="701">
        <v>-0.27085000276565552</v>
      </c>
      <c r="P141" s="701">
        <v>-0.26795873045921326</v>
      </c>
      <c r="Q141" s="701">
        <v>-0.29511860013008118</v>
      </c>
      <c r="R141" s="701">
        <v>-6.5886549651622772E-2</v>
      </c>
      <c r="S141">
        <f t="shared" si="27"/>
        <v>4.9590427428483963E-2</v>
      </c>
      <c r="T141" t="e">
        <f t="shared" si="14"/>
        <v>#N/A</v>
      </c>
      <c r="U141" t="e">
        <f t="shared" si="15"/>
        <v>#N/A</v>
      </c>
      <c r="V141" t="e">
        <f t="shared" si="16"/>
        <v>#N/A</v>
      </c>
      <c r="W141" t="e">
        <f t="shared" si="17"/>
        <v>#N/A</v>
      </c>
      <c r="X141" t="e">
        <f t="shared" si="18"/>
        <v>#N/A</v>
      </c>
      <c r="Y141" t="e">
        <f t="shared" si="19"/>
        <v>#N/A</v>
      </c>
      <c r="Z141" t="e">
        <f t="shared" si="20"/>
        <v>#N/A</v>
      </c>
      <c r="AA141" t="e">
        <f t="shared" si="21"/>
        <v>#N/A</v>
      </c>
      <c r="AB141" t="e">
        <f t="shared" si="22"/>
        <v>#N/A</v>
      </c>
      <c r="AC141" t="e">
        <f t="shared" si="23"/>
        <v>#N/A</v>
      </c>
      <c r="AD141" t="e">
        <f t="shared" si="24"/>
        <v>#N/A</v>
      </c>
      <c r="AE141" t="e">
        <f t="shared" si="25"/>
        <v>#N/A</v>
      </c>
      <c r="AF141"/>
      <c r="AG141">
        <f t="shared" si="28"/>
        <v>0.43001772463321686</v>
      </c>
      <c r="AH141" t="e">
        <f t="shared" si="26"/>
        <v>#N/A</v>
      </c>
    </row>
    <row r="142" spans="5:34" ht="15" x14ac:dyDescent="0.25">
      <c r="E142" t="s">
        <v>590</v>
      </c>
      <c r="F142" t="s">
        <v>591</v>
      </c>
      <c r="G142" s="701">
        <v>-1.104134202003479</v>
      </c>
      <c r="H142" s="701">
        <v>-1.1582132577896118</v>
      </c>
      <c r="I142" s="701">
        <v>-1.0128853321075439</v>
      </c>
      <c r="J142" s="701">
        <v>-0.83035272359848022</v>
      </c>
      <c r="K142" s="701">
        <v>-0.7353740930557251</v>
      </c>
      <c r="L142" s="701">
        <v>-0.41910487413406372</v>
      </c>
      <c r="M142" s="701">
        <v>-0.43492066860198975</v>
      </c>
      <c r="N142" s="701">
        <v>-0.52994149923324585</v>
      </c>
      <c r="O142" s="701">
        <v>-0.5267719030380249</v>
      </c>
      <c r="P142" s="701">
        <v>-0.50389951467514038</v>
      </c>
      <c r="Q142" s="701">
        <v>-0.53973150253295898</v>
      </c>
      <c r="R142" s="701">
        <v>-0.52656280994415283</v>
      </c>
      <c r="S142">
        <f t="shared" si="27"/>
        <v>6.3165044784545904E-2</v>
      </c>
      <c r="T142" t="e">
        <f t="shared" si="14"/>
        <v>#N/A</v>
      </c>
      <c r="U142" t="e">
        <f t="shared" si="15"/>
        <v>#N/A</v>
      </c>
      <c r="V142" t="e">
        <f t="shared" si="16"/>
        <v>#N/A</v>
      </c>
      <c r="W142" t="e">
        <f t="shared" si="17"/>
        <v>#N/A</v>
      </c>
      <c r="X142" t="e">
        <f t="shared" si="18"/>
        <v>#N/A</v>
      </c>
      <c r="Y142" t="e">
        <f t="shared" si="19"/>
        <v>#N/A</v>
      </c>
      <c r="Z142" t="e">
        <f t="shared" si="20"/>
        <v>#N/A</v>
      </c>
      <c r="AA142" t="e">
        <f t="shared" si="21"/>
        <v>#N/A</v>
      </c>
      <c r="AB142" t="e">
        <f t="shared" si="22"/>
        <v>#N/A</v>
      </c>
      <c r="AC142" t="e">
        <f t="shared" si="23"/>
        <v>#N/A</v>
      </c>
      <c r="AD142" t="e">
        <f t="shared" si="24"/>
        <v>#N/A</v>
      </c>
      <c r="AE142" t="e">
        <f t="shared" si="25"/>
        <v>#N/A</v>
      </c>
      <c r="AF142"/>
      <c r="AG142">
        <f t="shared" si="28"/>
        <v>0.10508763790130615</v>
      </c>
      <c r="AH142" t="e">
        <f t="shared" si="26"/>
        <v>#N/A</v>
      </c>
    </row>
    <row r="143" spans="5:34" ht="15" x14ac:dyDescent="0.25">
      <c r="E143" t="s">
        <v>592</v>
      </c>
      <c r="F143" t="s">
        <v>593</v>
      </c>
      <c r="G143" s="701">
        <v>-1.0036259889602661</v>
      </c>
      <c r="H143" s="701">
        <v>-1.0613366365432739</v>
      </c>
      <c r="I143" s="701">
        <v>-1.1454356908798218</v>
      </c>
      <c r="J143" s="701">
        <v>-1.2612094879150391</v>
      </c>
      <c r="K143" s="701">
        <v>-1.2050248384475708</v>
      </c>
      <c r="L143" s="701">
        <v>-1.164029598236084</v>
      </c>
      <c r="M143" s="701">
        <v>-1.074647068977356</v>
      </c>
      <c r="N143" s="701">
        <v>-1.1542826890945435</v>
      </c>
      <c r="O143" s="701">
        <v>-1.200322151184082</v>
      </c>
      <c r="P143" s="701">
        <v>-1.1498029232025146</v>
      </c>
      <c r="Q143" s="701">
        <v>-1.2108139991760254</v>
      </c>
      <c r="R143" s="701">
        <v>-1.131269097328186</v>
      </c>
      <c r="S143">
        <f t="shared" si="27"/>
        <v>-6.9932460784912108E-3</v>
      </c>
      <c r="T143" t="e">
        <f t="shared" si="14"/>
        <v>#N/A</v>
      </c>
      <c r="U143" t="e">
        <f t="shared" si="15"/>
        <v>#N/A</v>
      </c>
      <c r="V143" t="e">
        <f t="shared" si="16"/>
        <v>#N/A</v>
      </c>
      <c r="W143" t="e">
        <f t="shared" si="17"/>
        <v>#N/A</v>
      </c>
      <c r="X143" t="e">
        <f t="shared" si="18"/>
        <v>#N/A</v>
      </c>
      <c r="Y143" t="e">
        <f t="shared" si="19"/>
        <v>#N/A</v>
      </c>
      <c r="Z143" t="e">
        <f t="shared" si="20"/>
        <v>#N/A</v>
      </c>
      <c r="AA143" t="e">
        <f t="shared" si="21"/>
        <v>#N/A</v>
      </c>
      <c r="AB143" t="e">
        <f t="shared" si="22"/>
        <v>#N/A</v>
      </c>
      <c r="AC143" t="e">
        <f t="shared" si="23"/>
        <v>#N/A</v>
      </c>
      <c r="AD143" t="e">
        <f t="shared" si="24"/>
        <v>#N/A</v>
      </c>
      <c r="AE143" t="e">
        <f t="shared" si="25"/>
        <v>#N/A</v>
      </c>
      <c r="AF143"/>
      <c r="AG143">
        <f t="shared" si="28"/>
        <v>-1.2012015581130981</v>
      </c>
      <c r="AH143" t="e">
        <f t="shared" si="26"/>
        <v>#N/A</v>
      </c>
    </row>
    <row r="144" spans="5:34" ht="15" x14ac:dyDescent="0.25">
      <c r="E144" t="s">
        <v>594</v>
      </c>
      <c r="F144" t="s">
        <v>595</v>
      </c>
      <c r="G144" s="701">
        <v>-1.1956796646118164</v>
      </c>
      <c r="H144" s="701">
        <v>-1.1469488143920898</v>
      </c>
      <c r="I144" s="701">
        <v>-1.1191564798355103</v>
      </c>
      <c r="J144" s="701">
        <v>-1.211167573928833</v>
      </c>
      <c r="K144" s="701">
        <v>-1.1537063121795654</v>
      </c>
      <c r="L144" s="701">
        <v>-1.1788138151168823</v>
      </c>
      <c r="M144" s="701">
        <v>-1.1962233781814575</v>
      </c>
      <c r="N144" s="701">
        <v>-1.1868172883987427</v>
      </c>
      <c r="O144" s="701">
        <v>-1.3290805816650391</v>
      </c>
      <c r="P144" s="701">
        <v>-1.350380539894104</v>
      </c>
      <c r="Q144" s="701">
        <v>-1.409201979637146</v>
      </c>
      <c r="R144" s="701">
        <v>-1.4034271240234375</v>
      </c>
      <c r="S144">
        <f t="shared" si="27"/>
        <v>-2.5647830963134766E-2</v>
      </c>
      <c r="T144" t="e">
        <f t="shared" si="14"/>
        <v>#N/A</v>
      </c>
      <c r="U144" t="e">
        <f t="shared" si="15"/>
        <v>#N/A</v>
      </c>
      <c r="V144" t="e">
        <f t="shared" si="16"/>
        <v>#N/A</v>
      </c>
      <c r="W144" t="e">
        <f t="shared" si="17"/>
        <v>#N/A</v>
      </c>
      <c r="X144" t="e">
        <f t="shared" si="18"/>
        <v>#N/A</v>
      </c>
      <c r="Y144" t="e">
        <f t="shared" si="19"/>
        <v>#N/A</v>
      </c>
      <c r="Z144" t="e">
        <f t="shared" si="20"/>
        <v>#N/A</v>
      </c>
      <c r="AA144" t="e">
        <f t="shared" si="21"/>
        <v>#N/A</v>
      </c>
      <c r="AB144" t="e">
        <f t="shared" si="22"/>
        <v>#N/A</v>
      </c>
      <c r="AC144" t="e">
        <f t="shared" si="23"/>
        <v>#N/A</v>
      </c>
      <c r="AD144" t="e">
        <f t="shared" si="24"/>
        <v>#N/A</v>
      </c>
      <c r="AE144" t="e">
        <f t="shared" si="25"/>
        <v>#N/A</v>
      </c>
      <c r="AF144"/>
      <c r="AG144">
        <f t="shared" si="28"/>
        <v>-1.6599054336547852</v>
      </c>
      <c r="AH144" t="e">
        <f t="shared" si="26"/>
        <v>#N/A</v>
      </c>
    </row>
    <row r="145" spans="5:34" ht="15" x14ac:dyDescent="0.25">
      <c r="E145" t="s">
        <v>13</v>
      </c>
      <c r="F145" t="s">
        <v>596</v>
      </c>
      <c r="G145" s="701">
        <v>-0.30945304036140442</v>
      </c>
      <c r="H145" s="701">
        <v>-0.38548874855041504</v>
      </c>
      <c r="I145" s="701">
        <v>-0.28876444697380066</v>
      </c>
      <c r="J145" s="701">
        <v>-0.38750845193862915</v>
      </c>
      <c r="K145" s="701">
        <v>-0.40506520867347717</v>
      </c>
      <c r="L145" s="701">
        <v>-0.36857336759567261</v>
      </c>
      <c r="M145" s="701">
        <v>-0.29813081026077271</v>
      </c>
      <c r="N145" s="701">
        <v>-0.3241390585899353</v>
      </c>
      <c r="O145" s="701">
        <v>-0.37227606773376465</v>
      </c>
      <c r="P145" s="701">
        <v>-0.28571420907974243</v>
      </c>
      <c r="Q145" s="701">
        <v>-0.23633386194705963</v>
      </c>
      <c r="R145" s="701">
        <v>-0.1819550096988678</v>
      </c>
      <c r="S145">
        <f t="shared" si="27"/>
        <v>2.0353373885154725E-2</v>
      </c>
      <c r="T145" t="e">
        <f t="shared" si="14"/>
        <v>#N/A</v>
      </c>
      <c r="U145" t="e">
        <f t="shared" si="15"/>
        <v>#N/A</v>
      </c>
      <c r="V145" t="e">
        <f t="shared" si="16"/>
        <v>#N/A</v>
      </c>
      <c r="W145" t="e">
        <f t="shared" si="17"/>
        <v>#N/A</v>
      </c>
      <c r="X145" t="e">
        <f t="shared" si="18"/>
        <v>#N/A</v>
      </c>
      <c r="Y145" t="e">
        <f t="shared" si="19"/>
        <v>#N/A</v>
      </c>
      <c r="Z145" t="e">
        <f t="shared" si="20"/>
        <v>#N/A</v>
      </c>
      <c r="AA145" t="e">
        <f t="shared" si="21"/>
        <v>#N/A</v>
      </c>
      <c r="AB145" t="e">
        <f t="shared" si="22"/>
        <v>#N/A</v>
      </c>
      <c r="AC145" t="e">
        <f t="shared" si="23"/>
        <v>#N/A</v>
      </c>
      <c r="AD145" t="e">
        <f t="shared" si="24"/>
        <v>#N/A</v>
      </c>
      <c r="AE145" t="e">
        <f t="shared" si="25"/>
        <v>#N/A</v>
      </c>
      <c r="AF145"/>
      <c r="AG145">
        <f t="shared" si="28"/>
        <v>2.1578729152679443E-2</v>
      </c>
      <c r="AH145" t="e">
        <f t="shared" si="26"/>
        <v>#N/A</v>
      </c>
    </row>
    <row r="146" spans="5:34" ht="15" x14ac:dyDescent="0.25">
      <c r="E146" t="s">
        <v>597</v>
      </c>
      <c r="F146" t="s">
        <v>598</v>
      </c>
      <c r="G146" s="701">
        <v>-0.82863372564315796</v>
      </c>
      <c r="H146" s="701">
        <v>-0.80713343620300293</v>
      </c>
      <c r="I146" s="701">
        <v>-0.79060459136962891</v>
      </c>
      <c r="J146" s="701">
        <v>-0.78335475921630859</v>
      </c>
      <c r="K146" s="701">
        <v>-0.7397841215133667</v>
      </c>
      <c r="L146" s="701">
        <v>-0.61217343807220459</v>
      </c>
      <c r="M146" s="701">
        <v>-0.7191770076751709</v>
      </c>
      <c r="N146" s="701">
        <v>-0.66573637723922729</v>
      </c>
      <c r="O146" s="701">
        <v>-0.68776983022689819</v>
      </c>
      <c r="P146" s="701">
        <v>-0.80590802431106567</v>
      </c>
      <c r="Q146" s="701">
        <v>-1.0205557346343994</v>
      </c>
      <c r="R146" s="701">
        <v>-1.193489670753479</v>
      </c>
      <c r="S146">
        <f t="shared" si="27"/>
        <v>-3.8635623455047605E-2</v>
      </c>
      <c r="T146" t="e">
        <f t="shared" si="14"/>
        <v>#N/A</v>
      </c>
      <c r="U146" t="e">
        <f t="shared" si="15"/>
        <v>#N/A</v>
      </c>
      <c r="V146" t="e">
        <f t="shared" si="16"/>
        <v>#N/A</v>
      </c>
      <c r="W146" t="e">
        <f t="shared" si="17"/>
        <v>#N/A</v>
      </c>
      <c r="X146" t="e">
        <f t="shared" si="18"/>
        <v>#N/A</v>
      </c>
      <c r="Y146" t="e">
        <f t="shared" si="19"/>
        <v>#N/A</v>
      </c>
      <c r="Z146" t="e">
        <f t="shared" si="20"/>
        <v>#N/A</v>
      </c>
      <c r="AA146" t="e">
        <f t="shared" si="21"/>
        <v>#N/A</v>
      </c>
      <c r="AB146" t="e">
        <f t="shared" si="22"/>
        <v>#N/A</v>
      </c>
      <c r="AC146" t="e">
        <f t="shared" si="23"/>
        <v>#N/A</v>
      </c>
      <c r="AD146" t="e">
        <f t="shared" si="24"/>
        <v>#N/A</v>
      </c>
      <c r="AE146" t="e">
        <f t="shared" si="25"/>
        <v>#N/A</v>
      </c>
      <c r="AF146"/>
      <c r="AG146">
        <f t="shared" si="28"/>
        <v>-1.5798459053039551</v>
      </c>
      <c r="AH146" t="e">
        <f t="shared" si="26"/>
        <v>#N/A</v>
      </c>
    </row>
    <row r="147" spans="5:34" ht="15" x14ac:dyDescent="0.25">
      <c r="E147" t="s">
        <v>599</v>
      </c>
      <c r="F147" t="s">
        <v>600</v>
      </c>
      <c r="G147" s="701">
        <v>0.86743491888046265</v>
      </c>
      <c r="H147" s="701">
        <v>0.85640013217926025</v>
      </c>
      <c r="I147" s="701">
        <v>0.90380203723907471</v>
      </c>
      <c r="J147" s="701">
        <v>0.86772614717483521</v>
      </c>
      <c r="K147" s="701">
        <v>0.83673465251922607</v>
      </c>
      <c r="L147" s="701">
        <v>0.93820804357528687</v>
      </c>
      <c r="M147" s="701">
        <v>0.95053744316101074</v>
      </c>
      <c r="N147" s="701">
        <v>0.86895114183425903</v>
      </c>
      <c r="O147" s="701">
        <v>0.8230365514755249</v>
      </c>
      <c r="P147" s="701">
        <v>0.76162111759185791</v>
      </c>
      <c r="Q147" s="701">
        <v>0.8325423002243042</v>
      </c>
      <c r="R147" s="701">
        <v>0.82795721292495728</v>
      </c>
      <c r="S147">
        <f t="shared" si="27"/>
        <v>-2.844291925430298E-3</v>
      </c>
      <c r="T147" t="e">
        <f t="shared" si="14"/>
        <v>#N/A</v>
      </c>
      <c r="U147" t="e">
        <f t="shared" si="15"/>
        <v>#N/A</v>
      </c>
      <c r="V147" t="e">
        <f t="shared" si="16"/>
        <v>#N/A</v>
      </c>
      <c r="W147" t="e">
        <f t="shared" si="17"/>
        <v>#N/A</v>
      </c>
      <c r="X147" t="e">
        <f t="shared" si="18"/>
        <v>#N/A</v>
      </c>
      <c r="Y147" t="e">
        <f t="shared" si="19"/>
        <v>#N/A</v>
      </c>
      <c r="Z147" t="e">
        <f t="shared" si="20"/>
        <v>#N/A</v>
      </c>
      <c r="AA147" t="e">
        <f t="shared" si="21"/>
        <v>#N/A</v>
      </c>
      <c r="AB147" t="e">
        <f t="shared" si="22"/>
        <v>#N/A</v>
      </c>
      <c r="AC147" t="e">
        <f t="shared" si="23"/>
        <v>#N/A</v>
      </c>
      <c r="AD147" t="e">
        <f t="shared" si="24"/>
        <v>#N/A</v>
      </c>
      <c r="AE147" t="e">
        <f t="shared" si="25"/>
        <v>#N/A</v>
      </c>
      <c r="AF147"/>
      <c r="AG147">
        <f t="shared" si="28"/>
        <v>0.7995142936706543</v>
      </c>
      <c r="AH147" t="e">
        <f t="shared" si="26"/>
        <v>#N/A</v>
      </c>
    </row>
    <row r="148" spans="5:34" ht="15" x14ac:dyDescent="0.25">
      <c r="E148" t="s">
        <v>14</v>
      </c>
      <c r="F148" t="s">
        <v>601</v>
      </c>
      <c r="G148" s="701">
        <v>0.75206828117370605</v>
      </c>
      <c r="H148" s="701">
        <v>0.7083737850189209</v>
      </c>
      <c r="I148" s="701">
        <v>0.64900112152099609</v>
      </c>
      <c r="J148" s="701">
        <v>0.61800605058670044</v>
      </c>
      <c r="K148" s="701">
        <v>0.62593013048171997</v>
      </c>
      <c r="L148" s="701">
        <v>0.75560390949249268</v>
      </c>
      <c r="M148" s="701">
        <v>0.74873751401901245</v>
      </c>
      <c r="N148" s="701">
        <v>0.74429035186767578</v>
      </c>
      <c r="O148" s="701">
        <v>0.50942444801330566</v>
      </c>
      <c r="P148" s="701">
        <v>0.55279529094696045</v>
      </c>
      <c r="Q148" s="701">
        <v>0.702769935131073</v>
      </c>
      <c r="R148" s="701">
        <v>0.7761228084564209</v>
      </c>
      <c r="S148">
        <f t="shared" si="27"/>
        <v>6.77490234375E-3</v>
      </c>
      <c r="T148" t="e">
        <f t="shared" si="14"/>
        <v>#N/A</v>
      </c>
      <c r="U148" t="e">
        <f t="shared" si="15"/>
        <v>#N/A</v>
      </c>
      <c r="V148" t="e">
        <f t="shared" si="16"/>
        <v>#N/A</v>
      </c>
      <c r="W148" t="e">
        <f t="shared" si="17"/>
        <v>#N/A</v>
      </c>
      <c r="X148" t="e">
        <f t="shared" si="18"/>
        <v>#N/A</v>
      </c>
      <c r="Y148" t="e">
        <f t="shared" si="19"/>
        <v>#N/A</v>
      </c>
      <c r="Z148" t="e">
        <f t="shared" si="20"/>
        <v>#N/A</v>
      </c>
      <c r="AA148" t="e">
        <f t="shared" si="21"/>
        <v>#N/A</v>
      </c>
      <c r="AB148" t="e">
        <f t="shared" si="22"/>
        <v>#N/A</v>
      </c>
      <c r="AC148" t="e">
        <f t="shared" si="23"/>
        <v>#N/A</v>
      </c>
      <c r="AD148" t="e">
        <f t="shared" si="24"/>
        <v>#N/A</v>
      </c>
      <c r="AE148" t="e">
        <f t="shared" si="25"/>
        <v>#N/A</v>
      </c>
      <c r="AF148"/>
      <c r="AG148">
        <f t="shared" si="28"/>
        <v>0.8438718318939209</v>
      </c>
      <c r="AH148" t="e">
        <f t="shared" si="26"/>
        <v>#N/A</v>
      </c>
    </row>
    <row r="149" spans="5:34" ht="15" x14ac:dyDescent="0.25">
      <c r="E149" t="s">
        <v>602</v>
      </c>
      <c r="F149" t="s">
        <v>603</v>
      </c>
      <c r="G149" s="701">
        <v>0.27962204813957214</v>
      </c>
      <c r="H149" s="701">
        <v>0.31291741132736206</v>
      </c>
      <c r="I149" s="701">
        <v>0.27238845825195313</v>
      </c>
      <c r="J149" s="701">
        <v>0.2350928783416748</v>
      </c>
      <c r="K149" s="701">
        <v>0.12024823576211929</v>
      </c>
      <c r="L149" s="701">
        <v>6.8497166037559509E-2</v>
      </c>
      <c r="M149" s="701">
        <v>7.0622101426124573E-2</v>
      </c>
      <c r="N149" s="701">
        <v>0.1692235916852951</v>
      </c>
      <c r="O149" s="701">
        <v>0.26784783601760864</v>
      </c>
      <c r="P149" s="701">
        <v>0.16637846827507019</v>
      </c>
      <c r="Q149" s="701">
        <v>4.3799377977848053E-2</v>
      </c>
      <c r="R149" s="701">
        <v>-0.12673455476760864</v>
      </c>
      <c r="S149">
        <f t="shared" si="27"/>
        <v>-4.3965196609497069E-2</v>
      </c>
      <c r="T149" t="e">
        <f t="shared" si="14"/>
        <v>#N/A</v>
      </c>
      <c r="U149" t="e">
        <f t="shared" si="15"/>
        <v>#N/A</v>
      </c>
      <c r="V149" t="e">
        <f t="shared" si="16"/>
        <v>#N/A</v>
      </c>
      <c r="W149" t="e">
        <f t="shared" si="17"/>
        <v>#N/A</v>
      </c>
      <c r="X149" t="e">
        <f t="shared" si="18"/>
        <v>#N/A</v>
      </c>
      <c r="Y149" t="e">
        <f t="shared" si="19"/>
        <v>#N/A</v>
      </c>
      <c r="Z149" t="e">
        <f t="shared" si="20"/>
        <v>#N/A</v>
      </c>
      <c r="AA149" t="e">
        <f t="shared" si="21"/>
        <v>#N/A</v>
      </c>
      <c r="AB149" t="e">
        <f t="shared" si="22"/>
        <v>#N/A</v>
      </c>
      <c r="AC149" t="e">
        <f t="shared" si="23"/>
        <v>#N/A</v>
      </c>
      <c r="AD149" t="e">
        <f t="shared" si="24"/>
        <v>#N/A</v>
      </c>
      <c r="AE149" t="e">
        <f t="shared" si="25"/>
        <v>#N/A</v>
      </c>
      <c r="AF149"/>
      <c r="AG149">
        <f t="shared" si="28"/>
        <v>-0.56638652086257935</v>
      </c>
      <c r="AH149" t="e">
        <f t="shared" si="26"/>
        <v>#N/A</v>
      </c>
    </row>
    <row r="150" spans="5:34" ht="15" x14ac:dyDescent="0.25">
      <c r="E150" t="s">
        <v>604</v>
      </c>
      <c r="F150" t="s">
        <v>605</v>
      </c>
      <c r="G150" s="701">
        <v>1.1163612604141235</v>
      </c>
      <c r="H150" s="701">
        <v>1.127541184425354</v>
      </c>
      <c r="I150" s="701">
        <v>1.3514178991317749</v>
      </c>
      <c r="J150" s="701">
        <v>1.3537353277206421</v>
      </c>
      <c r="K150" s="701">
        <v>1.3591293096542358</v>
      </c>
      <c r="L150" s="701">
        <v>1.0191081762313843</v>
      </c>
      <c r="M150" s="701">
        <v>1.0195010900497437</v>
      </c>
      <c r="N150" s="701">
        <v>0.52905768156051636</v>
      </c>
      <c r="O150" s="701">
        <v>0.52924889326095581</v>
      </c>
      <c r="P150" s="701">
        <v>0.49714133143424988</v>
      </c>
      <c r="Q150" s="701">
        <v>0.46663373708724976</v>
      </c>
      <c r="R150" s="701">
        <v>0.4731021523475647</v>
      </c>
      <c r="S150">
        <f t="shared" si="27"/>
        <v>-6.5443903207778931E-2</v>
      </c>
      <c r="T150" t="e">
        <f t="shared" si="14"/>
        <v>#N/A</v>
      </c>
      <c r="U150" t="e">
        <f t="shared" si="15"/>
        <v>#N/A</v>
      </c>
      <c r="V150" t="e">
        <f t="shared" si="16"/>
        <v>#N/A</v>
      </c>
      <c r="W150" t="e">
        <f t="shared" si="17"/>
        <v>#N/A</v>
      </c>
      <c r="X150" t="e">
        <f t="shared" si="18"/>
        <v>#N/A</v>
      </c>
      <c r="Y150" t="e">
        <f t="shared" si="19"/>
        <v>#N/A</v>
      </c>
      <c r="Z150" t="e">
        <f t="shared" si="20"/>
        <v>#N/A</v>
      </c>
      <c r="AA150" t="e">
        <f t="shared" si="21"/>
        <v>#N/A</v>
      </c>
      <c r="AB150" t="e">
        <f t="shared" si="22"/>
        <v>#N/A</v>
      </c>
      <c r="AC150" t="e">
        <f t="shared" si="23"/>
        <v>#N/A</v>
      </c>
      <c r="AD150" t="e">
        <f t="shared" si="24"/>
        <v>#N/A</v>
      </c>
      <c r="AE150" t="e">
        <f t="shared" si="25"/>
        <v>#N/A</v>
      </c>
      <c r="AF150"/>
      <c r="AG150">
        <f t="shared" si="28"/>
        <v>-0.18133687973022461</v>
      </c>
      <c r="AH150" t="e">
        <f t="shared" si="26"/>
        <v>#N/A</v>
      </c>
    </row>
    <row r="151" spans="5:34" ht="15" x14ac:dyDescent="0.25">
      <c r="E151" t="s">
        <v>86</v>
      </c>
      <c r="F151" t="s">
        <v>606</v>
      </c>
      <c r="G151" s="701">
        <v>0.91204500198364258</v>
      </c>
      <c r="H151" s="701">
        <v>0.9751628041267395</v>
      </c>
      <c r="I151" s="701">
        <v>0.86641311645507813</v>
      </c>
      <c r="J151" s="701">
        <v>1.2507535219192505</v>
      </c>
      <c r="K151" s="701">
        <v>1.245720386505127</v>
      </c>
      <c r="L151" s="701">
        <v>1.0759772062301636</v>
      </c>
      <c r="M151" s="701">
        <v>1.007819652557373</v>
      </c>
      <c r="N151" s="701">
        <v>0.82669425010681152</v>
      </c>
      <c r="O151" s="701">
        <v>0.78531533479690552</v>
      </c>
      <c r="P151" s="701">
        <v>0.64068704843521118</v>
      </c>
      <c r="Q151" s="701">
        <v>0.63067680597305298</v>
      </c>
      <c r="R151" s="701">
        <v>0.37789249420166016</v>
      </c>
      <c r="S151">
        <f t="shared" si="27"/>
        <v>-5.9727030992507937E-2</v>
      </c>
      <c r="T151" t="e">
        <f t="shared" si="14"/>
        <v>#N/A</v>
      </c>
      <c r="U151" t="e">
        <f t="shared" si="15"/>
        <v>#N/A</v>
      </c>
      <c r="V151" t="e">
        <f t="shared" si="16"/>
        <v>#N/A</v>
      </c>
      <c r="W151" t="e">
        <f t="shared" si="17"/>
        <v>#N/A</v>
      </c>
      <c r="X151" t="e">
        <f t="shared" si="18"/>
        <v>#N/A</v>
      </c>
      <c r="Y151" t="e">
        <f t="shared" si="19"/>
        <v>#N/A</v>
      </c>
      <c r="Z151" t="e">
        <f t="shared" si="20"/>
        <v>#N/A</v>
      </c>
      <c r="AA151" t="e">
        <f t="shared" si="21"/>
        <v>#N/A</v>
      </c>
      <c r="AB151" t="e">
        <f t="shared" si="22"/>
        <v>#N/A</v>
      </c>
      <c r="AC151" t="e">
        <f t="shared" si="23"/>
        <v>#N/A</v>
      </c>
      <c r="AD151" t="e">
        <f t="shared" si="24"/>
        <v>#N/A</v>
      </c>
      <c r="AE151" t="e">
        <f t="shared" si="25"/>
        <v>#N/A</v>
      </c>
      <c r="AF151"/>
      <c r="AG151">
        <f t="shared" si="28"/>
        <v>-0.21937781572341919</v>
      </c>
      <c r="AH151" t="e">
        <f t="shared" si="26"/>
        <v>#N/A</v>
      </c>
    </row>
    <row r="152" spans="5:34" ht="15" x14ac:dyDescent="0.25">
      <c r="E152" t="s">
        <v>15</v>
      </c>
      <c r="F152" t="s">
        <v>607</v>
      </c>
      <c r="G152" s="701">
        <v>0.38620981574058533</v>
      </c>
      <c r="H152" s="701">
        <v>0.38904884457588196</v>
      </c>
      <c r="I152" s="701">
        <v>0.39091631770133972</v>
      </c>
      <c r="J152" s="701">
        <v>0.31726199388504028</v>
      </c>
      <c r="K152" s="701">
        <v>0.30628344416618347</v>
      </c>
      <c r="L152" s="701">
        <v>0.43537333607673645</v>
      </c>
      <c r="M152" s="701">
        <v>0.50288116931915283</v>
      </c>
      <c r="N152" s="701">
        <v>0.59294158220291138</v>
      </c>
      <c r="O152" s="701">
        <v>0.60661047697067261</v>
      </c>
      <c r="P152" s="701">
        <v>0.54280394315719604</v>
      </c>
      <c r="Q152" s="701">
        <v>0.56528127193450928</v>
      </c>
      <c r="R152" s="701">
        <v>0.58504718542098999</v>
      </c>
      <c r="S152">
        <f t="shared" si="27"/>
        <v>1.9599834084510805E-2</v>
      </c>
      <c r="T152" t="e">
        <f t="shared" si="14"/>
        <v>#N/A</v>
      </c>
      <c r="U152" t="e">
        <f t="shared" si="15"/>
        <v>#N/A</v>
      </c>
      <c r="V152" t="e">
        <f t="shared" si="16"/>
        <v>#N/A</v>
      </c>
      <c r="W152" t="e">
        <f t="shared" si="17"/>
        <v>#N/A</v>
      </c>
      <c r="X152" t="e">
        <f t="shared" si="18"/>
        <v>#N/A</v>
      </c>
      <c r="Y152" t="e">
        <f t="shared" si="19"/>
        <v>#N/A</v>
      </c>
      <c r="Z152" t="e">
        <f t="shared" si="20"/>
        <v>#N/A</v>
      </c>
      <c r="AA152" t="e">
        <f t="shared" si="21"/>
        <v>#N/A</v>
      </c>
      <c r="AB152" t="e">
        <f t="shared" si="22"/>
        <v>#N/A</v>
      </c>
      <c r="AC152" t="e">
        <f t="shared" si="23"/>
        <v>#N/A</v>
      </c>
      <c r="AD152" t="e">
        <f t="shared" si="24"/>
        <v>#N/A</v>
      </c>
      <c r="AE152" t="e">
        <f t="shared" si="25"/>
        <v>#N/A</v>
      </c>
      <c r="AF152"/>
      <c r="AG152">
        <f t="shared" si="28"/>
        <v>0.78104552626609802</v>
      </c>
      <c r="AH152" t="e">
        <f t="shared" si="26"/>
        <v>#N/A</v>
      </c>
    </row>
    <row r="153" spans="5:34" ht="15" x14ac:dyDescent="0.25">
      <c r="E153" t="s">
        <v>21</v>
      </c>
      <c r="F153" t="s">
        <v>608</v>
      </c>
      <c r="G153" s="701">
        <v>1.7552579641342163</v>
      </c>
      <c r="H153" s="701">
        <v>1.774239182472229</v>
      </c>
      <c r="I153" s="701">
        <v>1.7488425970077515</v>
      </c>
      <c r="J153" s="701">
        <v>1.8253083229064941</v>
      </c>
      <c r="K153" s="701">
        <v>1.8053045272827148</v>
      </c>
      <c r="L153" s="701">
        <v>1.8167814016342163</v>
      </c>
      <c r="M153" s="701">
        <v>1.8171573877334595</v>
      </c>
      <c r="N153" s="701">
        <v>1.8261433839797974</v>
      </c>
      <c r="O153" s="701">
        <v>1.8435283899307251</v>
      </c>
      <c r="P153" s="701">
        <v>1.9369171857833862</v>
      </c>
      <c r="Q153" s="701">
        <v>1.9032843112945557</v>
      </c>
      <c r="R153" s="701">
        <v>1.8582508563995361</v>
      </c>
      <c r="S153">
        <f t="shared" si="27"/>
        <v>8.4011673927307136E-3</v>
      </c>
      <c r="T153" t="e">
        <f t="shared" si="14"/>
        <v>#N/A</v>
      </c>
      <c r="U153" t="e">
        <f t="shared" si="15"/>
        <v>#N/A</v>
      </c>
      <c r="V153" t="e">
        <f t="shared" si="16"/>
        <v>#N/A</v>
      </c>
      <c r="W153" t="e">
        <f t="shared" si="17"/>
        <v>#N/A</v>
      </c>
      <c r="X153" t="e">
        <f t="shared" si="18"/>
        <v>#N/A</v>
      </c>
      <c r="Y153" t="e">
        <f t="shared" si="19"/>
        <v>#N/A</v>
      </c>
      <c r="Z153" t="e">
        <f t="shared" si="20"/>
        <v>#N/A</v>
      </c>
      <c r="AA153" t="e">
        <f t="shared" si="21"/>
        <v>#N/A</v>
      </c>
      <c r="AB153" t="e">
        <f t="shared" si="22"/>
        <v>#N/A</v>
      </c>
      <c r="AC153" t="e">
        <f t="shared" si="23"/>
        <v>#N/A</v>
      </c>
      <c r="AD153" t="e">
        <f t="shared" si="24"/>
        <v>#N/A</v>
      </c>
      <c r="AE153" t="e">
        <f t="shared" si="25"/>
        <v>#N/A</v>
      </c>
      <c r="AF153"/>
      <c r="AG153">
        <f t="shared" si="28"/>
        <v>1.9422625303268433</v>
      </c>
      <c r="AH153" t="e">
        <f t="shared" si="26"/>
        <v>#N/A</v>
      </c>
    </row>
    <row r="154" spans="5:34" ht="15" x14ac:dyDescent="0.25">
      <c r="E154" t="s">
        <v>609</v>
      </c>
      <c r="F154" t="s">
        <v>610</v>
      </c>
      <c r="G154" s="701">
        <v>-0.3680763840675354</v>
      </c>
      <c r="H154" s="701">
        <v>-0.40456843376159668</v>
      </c>
      <c r="I154" s="701">
        <v>-0.41000142693519592</v>
      </c>
      <c r="J154" s="701">
        <v>-0.46240964531898499</v>
      </c>
      <c r="K154" s="701">
        <v>-0.54192739725112915</v>
      </c>
      <c r="L154" s="701">
        <v>-0.59934759140014648</v>
      </c>
      <c r="M154" s="701">
        <v>-0.65767377614974976</v>
      </c>
      <c r="N154" s="701">
        <v>-0.65334916114807129</v>
      </c>
      <c r="O154" s="701">
        <v>-0.64299452304840088</v>
      </c>
      <c r="P154" s="701">
        <v>-0.7081218957901001</v>
      </c>
      <c r="Q154" s="701">
        <v>-0.8554917573928833</v>
      </c>
      <c r="R154" s="701">
        <v>-0.74134790897369385</v>
      </c>
      <c r="S154">
        <f t="shared" si="27"/>
        <v>-3.3677947521209714E-2</v>
      </c>
      <c r="T154" t="e">
        <f t="shared" si="14"/>
        <v>#N/A</v>
      </c>
      <c r="U154" t="e">
        <f t="shared" si="15"/>
        <v>#N/A</v>
      </c>
      <c r="V154" t="e">
        <f t="shared" si="16"/>
        <v>#N/A</v>
      </c>
      <c r="W154" t="e">
        <f t="shared" si="17"/>
        <v>#N/A</v>
      </c>
      <c r="X154" t="e">
        <f t="shared" si="18"/>
        <v>#N/A</v>
      </c>
      <c r="Y154" t="e">
        <f t="shared" si="19"/>
        <v>#N/A</v>
      </c>
      <c r="Z154" t="e">
        <f t="shared" si="20"/>
        <v>#N/A</v>
      </c>
      <c r="AA154" t="e">
        <f t="shared" si="21"/>
        <v>#N/A</v>
      </c>
      <c r="AB154" t="e">
        <f t="shared" si="22"/>
        <v>#N/A</v>
      </c>
      <c r="AC154" t="e">
        <f t="shared" si="23"/>
        <v>#N/A</v>
      </c>
      <c r="AD154" t="e">
        <f t="shared" si="24"/>
        <v>#N/A</v>
      </c>
      <c r="AE154" t="e">
        <f t="shared" si="25"/>
        <v>#N/A</v>
      </c>
      <c r="AF154"/>
      <c r="AG154">
        <f t="shared" si="28"/>
        <v>-1.078127384185791</v>
      </c>
      <c r="AH154" t="e">
        <f t="shared" si="26"/>
        <v>#N/A</v>
      </c>
    </row>
    <row r="155" spans="5:34" ht="15" x14ac:dyDescent="0.25">
      <c r="E155" t="s">
        <v>611</v>
      </c>
      <c r="F155" t="s">
        <v>612</v>
      </c>
      <c r="G155" s="701">
        <v>0.72619855403900146</v>
      </c>
      <c r="H155" s="701">
        <v>0.70908147096633911</v>
      </c>
      <c r="I155" s="701">
        <v>0.70953994989395142</v>
      </c>
      <c r="J155" s="701">
        <v>0.66389775276184082</v>
      </c>
      <c r="K155" s="701">
        <v>0.66668593883514404</v>
      </c>
      <c r="L155" s="701">
        <v>0.6242031455039978</v>
      </c>
      <c r="M155" s="701">
        <v>0.62370187044143677</v>
      </c>
      <c r="N155" s="701">
        <v>0.62502634525299072</v>
      </c>
      <c r="O155" s="701">
        <v>0.63182055950164795</v>
      </c>
      <c r="P155" s="701">
        <v>0.54027092456817627</v>
      </c>
      <c r="Q155" s="701">
        <v>0.52589917182922363</v>
      </c>
      <c r="R155" s="701">
        <v>0.55628567934036255</v>
      </c>
      <c r="S155">
        <f t="shared" si="27"/>
        <v>-1.5279579162597656E-2</v>
      </c>
      <c r="T155" t="e">
        <f t="shared" si="14"/>
        <v>#N/A</v>
      </c>
      <c r="U155" t="e">
        <f t="shared" si="15"/>
        <v>#N/A</v>
      </c>
      <c r="V155" t="e">
        <f t="shared" si="16"/>
        <v>#N/A</v>
      </c>
      <c r="W155" t="e">
        <f t="shared" si="17"/>
        <v>#N/A</v>
      </c>
      <c r="X155" t="e">
        <f t="shared" si="18"/>
        <v>#N/A</v>
      </c>
      <c r="Y155" t="e">
        <f t="shared" si="19"/>
        <v>#N/A</v>
      </c>
      <c r="Z155" t="e">
        <f t="shared" si="20"/>
        <v>#N/A</v>
      </c>
      <c r="AA155" t="e">
        <f t="shared" si="21"/>
        <v>#N/A</v>
      </c>
      <c r="AB155" t="e">
        <f t="shared" si="22"/>
        <v>#N/A</v>
      </c>
      <c r="AC155" t="e">
        <f t="shared" si="23"/>
        <v>#N/A</v>
      </c>
      <c r="AD155" t="e">
        <f t="shared" si="24"/>
        <v>#N/A</v>
      </c>
      <c r="AE155" t="e">
        <f t="shared" si="25"/>
        <v>#N/A</v>
      </c>
      <c r="AF155"/>
      <c r="AG155">
        <f t="shared" si="28"/>
        <v>0.40348988771438599</v>
      </c>
      <c r="AH155" t="e">
        <f t="shared" si="26"/>
        <v>#N/A</v>
      </c>
    </row>
    <row r="156" spans="5:34" ht="15" x14ac:dyDescent="0.25">
      <c r="E156" t="s">
        <v>16</v>
      </c>
      <c r="F156" t="s">
        <v>613</v>
      </c>
      <c r="G156" s="701">
        <v>2.4464952945709229</v>
      </c>
      <c r="H156" s="701">
        <v>2.3615906238555908</v>
      </c>
      <c r="I156" s="701">
        <v>2.39957594871521</v>
      </c>
      <c r="J156" s="701">
        <v>2.3903636932373047</v>
      </c>
      <c r="K156" s="701">
        <v>2.4067914485931396</v>
      </c>
      <c r="L156" s="701">
        <v>2.2562992572784424</v>
      </c>
      <c r="M156" s="701">
        <v>2.2291760444641113</v>
      </c>
      <c r="N156" s="701">
        <v>2.2504925727844238</v>
      </c>
      <c r="O156" s="701">
        <v>2.2399895191192627</v>
      </c>
      <c r="P156" s="701">
        <v>2.1965091228485107</v>
      </c>
      <c r="Q156" s="701">
        <v>2.1611185073852539</v>
      </c>
      <c r="R156" s="701">
        <v>2.2704622745513916</v>
      </c>
      <c r="S156">
        <f t="shared" si="27"/>
        <v>-9.1128349304199219E-3</v>
      </c>
      <c r="T156" t="e">
        <f t="shared" si="14"/>
        <v>#N/A</v>
      </c>
      <c r="U156" t="e">
        <f t="shared" si="15"/>
        <v>#N/A</v>
      </c>
      <c r="V156" t="e">
        <f t="shared" si="16"/>
        <v>#N/A</v>
      </c>
      <c r="W156" t="e">
        <f t="shared" si="17"/>
        <v>#N/A</v>
      </c>
      <c r="X156" t="e">
        <f t="shared" si="18"/>
        <v>#N/A</v>
      </c>
      <c r="Y156" t="e">
        <f t="shared" si="19"/>
        <v>#N/A</v>
      </c>
      <c r="Z156" t="e">
        <f t="shared" si="20"/>
        <v>#N/A</v>
      </c>
      <c r="AA156" t="e">
        <f t="shared" si="21"/>
        <v>#N/A</v>
      </c>
      <c r="AB156" t="e">
        <f t="shared" si="22"/>
        <v>#N/A</v>
      </c>
      <c r="AC156" t="e">
        <f t="shared" si="23"/>
        <v>#N/A</v>
      </c>
      <c r="AD156" t="e">
        <f t="shared" si="24"/>
        <v>#N/A</v>
      </c>
      <c r="AE156" t="e">
        <f t="shared" si="25"/>
        <v>#N/A</v>
      </c>
      <c r="AF156"/>
      <c r="AG156">
        <f t="shared" si="28"/>
        <v>2.1793339252471924</v>
      </c>
      <c r="AH156" t="e">
        <f t="shared" si="26"/>
        <v>#N/A</v>
      </c>
    </row>
    <row r="157" spans="5:34" ht="15" x14ac:dyDescent="0.25">
      <c r="E157" t="s">
        <v>127</v>
      </c>
      <c r="F157" t="s">
        <v>614</v>
      </c>
      <c r="G157" s="701">
        <v>-0.77806663513183594</v>
      </c>
      <c r="H157" s="701">
        <v>-0.84385818243026733</v>
      </c>
      <c r="I157" s="701">
        <v>-0.81207799911499023</v>
      </c>
      <c r="J157" s="701">
        <v>-0.85992372035980225</v>
      </c>
      <c r="K157" s="701">
        <v>-0.87439543008804321</v>
      </c>
      <c r="L157" s="701">
        <v>-0.81609374284744263</v>
      </c>
      <c r="M157" s="701">
        <v>-0.81853467226028442</v>
      </c>
      <c r="N157" s="701">
        <v>-0.75623923540115356</v>
      </c>
      <c r="O157" s="701">
        <v>-0.74022459983825684</v>
      </c>
      <c r="P157" s="701">
        <v>-0.75416719913482666</v>
      </c>
      <c r="Q157" s="701">
        <v>-0.76601958274841309</v>
      </c>
      <c r="R157" s="701">
        <v>-0.68082284927368164</v>
      </c>
      <c r="S157">
        <f t="shared" si="27"/>
        <v>1.6303533315658571E-2</v>
      </c>
      <c r="T157" t="e">
        <f t="shared" si="14"/>
        <v>#N/A</v>
      </c>
      <c r="U157" t="e">
        <f t="shared" si="15"/>
        <v>#N/A</v>
      </c>
      <c r="V157" t="e">
        <f t="shared" si="16"/>
        <v>#N/A</v>
      </c>
      <c r="W157" t="e">
        <f t="shared" si="17"/>
        <v>#N/A</v>
      </c>
      <c r="X157" t="e">
        <f t="shared" si="18"/>
        <v>#N/A</v>
      </c>
      <c r="Y157" t="e">
        <f t="shared" si="19"/>
        <v>#N/A</v>
      </c>
      <c r="Z157" t="e">
        <f t="shared" si="20"/>
        <v>#N/A</v>
      </c>
      <c r="AA157" t="e">
        <f t="shared" si="21"/>
        <v>#N/A</v>
      </c>
      <c r="AB157" t="e">
        <f t="shared" si="22"/>
        <v>#N/A</v>
      </c>
      <c r="AC157" t="e">
        <f t="shared" si="23"/>
        <v>#N/A</v>
      </c>
      <c r="AD157" t="e">
        <f t="shared" si="24"/>
        <v>#N/A</v>
      </c>
      <c r="AE157" t="e">
        <f t="shared" si="25"/>
        <v>#N/A</v>
      </c>
      <c r="AF157"/>
      <c r="AG157">
        <f t="shared" si="28"/>
        <v>-0.51778751611709595</v>
      </c>
      <c r="AH157" t="e">
        <f t="shared" si="26"/>
        <v>#N/A</v>
      </c>
    </row>
    <row r="158" spans="5:34" ht="15" x14ac:dyDescent="0.25">
      <c r="E158" t="s">
        <v>615</v>
      </c>
      <c r="F158" t="s">
        <v>616</v>
      </c>
      <c r="G158" s="701">
        <v>-0.57788342237472534</v>
      </c>
      <c r="H158" s="701">
        <v>-0.52498728036880493</v>
      </c>
      <c r="I158" s="701">
        <v>-0.54456037282943726</v>
      </c>
      <c r="J158" s="701">
        <v>-0.50325179100036621</v>
      </c>
      <c r="K158" s="701">
        <v>-0.47333699464797974</v>
      </c>
      <c r="L158" s="701">
        <v>-0.5999988317489624</v>
      </c>
      <c r="M158" s="701">
        <v>-0.6456114649772644</v>
      </c>
      <c r="N158" s="701">
        <v>-0.67776006460189819</v>
      </c>
      <c r="O158" s="701">
        <v>-0.6018301248550415</v>
      </c>
      <c r="P158" s="701">
        <v>-0.65687000751495361</v>
      </c>
      <c r="Q158" s="701">
        <v>-0.62114852666854858</v>
      </c>
      <c r="R158" s="701">
        <v>-0.64184552431106567</v>
      </c>
      <c r="S158">
        <f t="shared" si="27"/>
        <v>-1.1685824394226075E-2</v>
      </c>
      <c r="T158" t="e">
        <f t="shared" si="14"/>
        <v>#N/A</v>
      </c>
      <c r="U158" t="e">
        <f t="shared" si="15"/>
        <v>#N/A</v>
      </c>
      <c r="V158" t="e">
        <f t="shared" si="16"/>
        <v>#N/A</v>
      </c>
      <c r="W158" t="e">
        <f t="shared" si="17"/>
        <v>#N/A</v>
      </c>
      <c r="X158" t="e">
        <f t="shared" si="18"/>
        <v>#N/A</v>
      </c>
      <c r="Y158" t="e">
        <f t="shared" si="19"/>
        <v>#N/A</v>
      </c>
      <c r="Z158" t="e">
        <f t="shared" si="20"/>
        <v>#N/A</v>
      </c>
      <c r="AA158" t="e">
        <f t="shared" si="21"/>
        <v>#N/A</v>
      </c>
      <c r="AB158" t="e">
        <f t="shared" si="22"/>
        <v>#N/A</v>
      </c>
      <c r="AC158" t="e">
        <f t="shared" si="23"/>
        <v>#N/A</v>
      </c>
      <c r="AD158" t="e">
        <f t="shared" si="24"/>
        <v>#N/A</v>
      </c>
      <c r="AE158" t="e">
        <f t="shared" si="25"/>
        <v>#N/A</v>
      </c>
      <c r="AF158"/>
      <c r="AG158">
        <f t="shared" si="28"/>
        <v>-0.75870376825332642</v>
      </c>
      <c r="AH158" t="e">
        <f t="shared" si="26"/>
        <v>#N/A</v>
      </c>
    </row>
    <row r="159" spans="5:34" ht="15" x14ac:dyDescent="0.25">
      <c r="E159" t="s">
        <v>617</v>
      </c>
      <c r="F159" t="s">
        <v>618</v>
      </c>
      <c r="G159" s="701">
        <v>-0.80422043800354004</v>
      </c>
      <c r="H159" s="701">
        <v>-0.77330708503723145</v>
      </c>
      <c r="I159" s="701">
        <v>-0.70842927694320679</v>
      </c>
      <c r="J159" s="701">
        <v>-0.57808160781860352</v>
      </c>
      <c r="K159" s="701">
        <v>-0.57079648971557617</v>
      </c>
      <c r="L159" s="701">
        <v>-0.75491571426391602</v>
      </c>
      <c r="M159" s="701">
        <v>-0.67130440473556519</v>
      </c>
      <c r="N159" s="701">
        <v>-0.68019372224807739</v>
      </c>
      <c r="O159" s="701">
        <v>-0.62162226438522339</v>
      </c>
      <c r="P159" s="701">
        <v>-0.56294828653335571</v>
      </c>
      <c r="Q159" s="701">
        <v>-0.48659127950668335</v>
      </c>
      <c r="R159" s="701">
        <v>-0.53598934412002563</v>
      </c>
      <c r="S159">
        <f t="shared" si="27"/>
        <v>2.373177409172058E-2</v>
      </c>
      <c r="T159" t="e">
        <f t="shared" si="14"/>
        <v>#N/A</v>
      </c>
      <c r="U159" t="e">
        <f t="shared" si="15"/>
        <v>#N/A</v>
      </c>
      <c r="V159" t="e">
        <f t="shared" si="16"/>
        <v>#N/A</v>
      </c>
      <c r="W159" t="e">
        <f t="shared" si="17"/>
        <v>#N/A</v>
      </c>
      <c r="X159" t="e">
        <f t="shared" si="18"/>
        <v>#N/A</v>
      </c>
      <c r="Y159" t="e">
        <f t="shared" si="19"/>
        <v>#N/A</v>
      </c>
      <c r="Z159" t="e">
        <f t="shared" si="20"/>
        <v>#N/A</v>
      </c>
      <c r="AA159" t="e">
        <f t="shared" si="21"/>
        <v>#N/A</v>
      </c>
      <c r="AB159" t="e">
        <f t="shared" si="22"/>
        <v>#N/A</v>
      </c>
      <c r="AC159" t="e">
        <f t="shared" si="23"/>
        <v>#N/A</v>
      </c>
      <c r="AD159" t="e">
        <f t="shared" si="24"/>
        <v>#N/A</v>
      </c>
      <c r="AE159" t="e">
        <f t="shared" si="25"/>
        <v>#N/A</v>
      </c>
      <c r="AF159"/>
      <c r="AG159">
        <f t="shared" si="28"/>
        <v>-0.29867160320281982</v>
      </c>
      <c r="AH159" t="e">
        <f t="shared" si="26"/>
        <v>#N/A</v>
      </c>
    </row>
    <row r="160" spans="5:34" ht="15" x14ac:dyDescent="0.25">
      <c r="E160" t="s">
        <v>619</v>
      </c>
      <c r="F160" t="s">
        <v>620</v>
      </c>
      <c r="G160" s="701">
        <v>-0.51546907424926758</v>
      </c>
      <c r="H160" s="701">
        <v>-0.63153380155563354</v>
      </c>
      <c r="I160" s="701">
        <v>-0.69548261165618896</v>
      </c>
      <c r="J160" s="701">
        <v>-0.59810316562652588</v>
      </c>
      <c r="K160" s="701">
        <v>-0.6311410665512085</v>
      </c>
      <c r="L160" s="701">
        <v>-0.62478721141815186</v>
      </c>
      <c r="M160" s="701">
        <v>-0.63810467720031738</v>
      </c>
      <c r="N160" s="701">
        <v>-0.64459389448165894</v>
      </c>
      <c r="O160" s="701">
        <v>-0.53647595643997192</v>
      </c>
      <c r="P160" s="701">
        <v>-0.56044381856918335</v>
      </c>
      <c r="Q160" s="701">
        <v>-0.66972380876541138</v>
      </c>
      <c r="R160" s="701">
        <v>-0.81367141008377075</v>
      </c>
      <c r="S160">
        <f t="shared" si="27"/>
        <v>-1.8213760852813721E-2</v>
      </c>
      <c r="T160" t="e">
        <f t="shared" si="14"/>
        <v>#N/A</v>
      </c>
      <c r="U160" t="e">
        <f t="shared" si="15"/>
        <v>#N/A</v>
      </c>
      <c r="V160" t="e">
        <f t="shared" si="16"/>
        <v>#N/A</v>
      </c>
      <c r="W160" t="e">
        <f t="shared" si="17"/>
        <v>#N/A</v>
      </c>
      <c r="X160" t="e">
        <f t="shared" si="18"/>
        <v>#N/A</v>
      </c>
      <c r="Y160" t="e">
        <f t="shared" si="19"/>
        <v>#N/A</v>
      </c>
      <c r="Z160" t="e">
        <f t="shared" si="20"/>
        <v>#N/A</v>
      </c>
      <c r="AA160" t="e">
        <f t="shared" si="21"/>
        <v>#N/A</v>
      </c>
      <c r="AB160" t="e">
        <f t="shared" si="22"/>
        <v>#N/A</v>
      </c>
      <c r="AC160" t="e">
        <f t="shared" si="23"/>
        <v>#N/A</v>
      </c>
      <c r="AD160" t="e">
        <f t="shared" si="24"/>
        <v>#N/A</v>
      </c>
      <c r="AE160" t="e">
        <f t="shared" si="25"/>
        <v>#N/A</v>
      </c>
      <c r="AF160"/>
      <c r="AG160">
        <f t="shared" si="28"/>
        <v>-0.99580901861190796</v>
      </c>
      <c r="AH160" t="e">
        <f t="shared" si="26"/>
        <v>#N/A</v>
      </c>
    </row>
    <row r="161" spans="5:34" ht="15" x14ac:dyDescent="0.25">
      <c r="E161" t="s">
        <v>621</v>
      </c>
      <c r="F161" t="s">
        <v>622</v>
      </c>
      <c r="G161" s="701">
        <v>-0.4942169189453125</v>
      </c>
      <c r="H161" s="701">
        <v>-0.5595325231552124</v>
      </c>
      <c r="I161" s="701">
        <v>-0.62917846441268921</v>
      </c>
      <c r="J161" s="701">
        <v>-0.77541983127593994</v>
      </c>
      <c r="K161" s="701">
        <v>-0.90159869194030762</v>
      </c>
      <c r="L161" s="701">
        <v>-0.89128416776657104</v>
      </c>
      <c r="M161" s="701">
        <v>-1.3013542890548706</v>
      </c>
      <c r="N161" s="701">
        <v>-1.3065420389175415</v>
      </c>
      <c r="O161" s="701">
        <v>-1.2011467218399048</v>
      </c>
      <c r="P161" s="701">
        <v>-1.3099496364593506</v>
      </c>
      <c r="Q161" s="701">
        <v>-1.3949378728866577</v>
      </c>
      <c r="R161" s="701">
        <v>-1.3264319896697998</v>
      </c>
      <c r="S161">
        <f t="shared" si="27"/>
        <v>-7.6689946651458743E-2</v>
      </c>
      <c r="T161" t="e">
        <f t="shared" si="14"/>
        <v>#N/A</v>
      </c>
      <c r="U161" t="e">
        <f t="shared" si="15"/>
        <v>#N/A</v>
      </c>
      <c r="V161" t="e">
        <f t="shared" si="16"/>
        <v>#N/A</v>
      </c>
      <c r="W161" t="e">
        <f t="shared" si="17"/>
        <v>#N/A</v>
      </c>
      <c r="X161" t="e">
        <f t="shared" si="18"/>
        <v>#N/A</v>
      </c>
      <c r="Y161" t="e">
        <f t="shared" si="19"/>
        <v>#N/A</v>
      </c>
      <c r="Z161" t="e">
        <f t="shared" si="20"/>
        <v>#N/A</v>
      </c>
      <c r="AA161" t="e">
        <f t="shared" si="21"/>
        <v>#N/A</v>
      </c>
      <c r="AB161" t="e">
        <f t="shared" si="22"/>
        <v>#N/A</v>
      </c>
      <c r="AC161" t="e">
        <f t="shared" si="23"/>
        <v>#N/A</v>
      </c>
      <c r="AD161" t="e">
        <f t="shared" si="24"/>
        <v>#N/A</v>
      </c>
      <c r="AE161" t="e">
        <f t="shared" si="25"/>
        <v>#N/A</v>
      </c>
      <c r="AF161"/>
      <c r="AG161">
        <f t="shared" si="28"/>
        <v>-2.0933314561843872</v>
      </c>
      <c r="AH161" t="e">
        <f t="shared" si="26"/>
        <v>#N/A</v>
      </c>
    </row>
    <row r="162" spans="5:34" ht="15" x14ac:dyDescent="0.25">
      <c r="E162" t="s">
        <v>41</v>
      </c>
      <c r="F162" t="s">
        <v>623</v>
      </c>
      <c r="G162" s="701">
        <v>1.0621997117996216</v>
      </c>
      <c r="H162" s="701">
        <v>1.1663765907287598</v>
      </c>
      <c r="I162" s="701">
        <v>1.1702836751937866</v>
      </c>
      <c r="J162" s="701">
        <v>1.1778286695480347</v>
      </c>
      <c r="K162" s="701">
        <v>0.93411725759506226</v>
      </c>
      <c r="L162" s="701">
        <v>0.69467902183532715</v>
      </c>
      <c r="M162" s="701">
        <v>0.66694986820220947</v>
      </c>
      <c r="N162" s="701">
        <v>0.60717165470123291</v>
      </c>
      <c r="O162" s="701">
        <v>0.54752081632614136</v>
      </c>
      <c r="P162" s="701">
        <v>0.64632004499435425</v>
      </c>
      <c r="Q162" s="701">
        <v>0.69895559549331665</v>
      </c>
      <c r="R162" s="701">
        <v>0.74115252494812012</v>
      </c>
      <c r="S162">
        <f t="shared" si="27"/>
        <v>-4.2522406578063963E-2</v>
      </c>
      <c r="T162" t="e">
        <f t="shared" si="14"/>
        <v>#N/A</v>
      </c>
      <c r="U162" t="e">
        <f t="shared" si="15"/>
        <v>#N/A</v>
      </c>
      <c r="V162" t="e">
        <f t="shared" si="16"/>
        <v>#N/A</v>
      </c>
      <c r="W162" t="e">
        <f t="shared" si="17"/>
        <v>#N/A</v>
      </c>
      <c r="X162" t="e">
        <f t="shared" si="18"/>
        <v>#N/A</v>
      </c>
      <c r="Y162" t="e">
        <f t="shared" si="19"/>
        <v>#N/A</v>
      </c>
      <c r="Z162" t="e">
        <f t="shared" si="20"/>
        <v>#N/A</v>
      </c>
      <c r="AA162" t="e">
        <f t="shared" si="21"/>
        <v>#N/A</v>
      </c>
      <c r="AB162" t="e">
        <f t="shared" si="22"/>
        <v>#N/A</v>
      </c>
      <c r="AC162" t="e">
        <f t="shared" si="23"/>
        <v>#N/A</v>
      </c>
      <c r="AD162" t="e">
        <f t="shared" si="24"/>
        <v>#N/A</v>
      </c>
      <c r="AE162" t="e">
        <f t="shared" si="25"/>
        <v>#N/A</v>
      </c>
      <c r="AF162"/>
      <c r="AG162">
        <f t="shared" si="28"/>
        <v>0.31592845916748047</v>
      </c>
      <c r="AH162" t="e">
        <f t="shared" si="26"/>
        <v>#N/A</v>
      </c>
    </row>
    <row r="163" spans="5:34" ht="15" x14ac:dyDescent="0.25">
      <c r="E163" t="s">
        <v>17</v>
      </c>
      <c r="F163" t="s">
        <v>624</v>
      </c>
      <c r="G163" s="701">
        <v>1.0075840950012207</v>
      </c>
      <c r="H163" s="701">
        <v>0.99546235799789429</v>
      </c>
      <c r="I163" s="701">
        <v>1.0525559186935425</v>
      </c>
      <c r="J163" s="701">
        <v>1.0956882238388062</v>
      </c>
      <c r="K163" s="701">
        <v>1.1887292861938477</v>
      </c>
      <c r="L163" s="701">
        <v>1.3036738634109497</v>
      </c>
      <c r="M163" s="701">
        <v>1.2940969467163086</v>
      </c>
      <c r="N163" s="701">
        <v>1.2723681926727295</v>
      </c>
      <c r="O163" s="701">
        <v>1.2453237771987915</v>
      </c>
      <c r="P163" s="701">
        <v>1.5056095123291016</v>
      </c>
      <c r="Q163" s="701">
        <v>1.5617153644561768</v>
      </c>
      <c r="R163" s="701">
        <v>1.612779974937439</v>
      </c>
      <c r="S163">
        <f t="shared" si="27"/>
        <v>6.1731761693954466E-2</v>
      </c>
      <c r="T163" t="e">
        <f t="shared" si="14"/>
        <v>#N/A</v>
      </c>
      <c r="U163" t="e">
        <f t="shared" si="15"/>
        <v>#N/A</v>
      </c>
      <c r="V163" t="e">
        <f t="shared" si="16"/>
        <v>#N/A</v>
      </c>
      <c r="W163" t="e">
        <f t="shared" si="17"/>
        <v>#N/A</v>
      </c>
      <c r="X163" t="e">
        <f t="shared" si="18"/>
        <v>#N/A</v>
      </c>
      <c r="Y163" t="e">
        <f t="shared" si="19"/>
        <v>#N/A</v>
      </c>
      <c r="Z163" t="e">
        <f t="shared" si="20"/>
        <v>#N/A</v>
      </c>
      <c r="AA163" t="e">
        <f t="shared" si="21"/>
        <v>#N/A</v>
      </c>
      <c r="AB163" t="e">
        <f t="shared" si="22"/>
        <v>#N/A</v>
      </c>
      <c r="AC163" t="e">
        <f t="shared" si="23"/>
        <v>#N/A</v>
      </c>
      <c r="AD163" t="e">
        <f t="shared" si="24"/>
        <v>#N/A</v>
      </c>
      <c r="AE163" t="e">
        <f t="shared" si="25"/>
        <v>#N/A</v>
      </c>
      <c r="AF163"/>
      <c r="AG163">
        <f t="shared" si="28"/>
        <v>2.2300975918769836</v>
      </c>
      <c r="AH163" t="e">
        <f t="shared" si="26"/>
        <v>#N/A</v>
      </c>
    </row>
    <row r="164" spans="5:34" ht="15" x14ac:dyDescent="0.25">
      <c r="E164" t="s">
        <v>625</v>
      </c>
      <c r="F164" t="s">
        <v>626</v>
      </c>
      <c r="G164" s="701">
        <v>-0.70139020681381226</v>
      </c>
      <c r="H164" s="701">
        <v>-0.69081020355224609</v>
      </c>
      <c r="I164" s="701">
        <v>-0.6579175591468811</v>
      </c>
      <c r="J164" s="701">
        <v>-0.60260486602783203</v>
      </c>
      <c r="K164" s="701">
        <v>-0.49479681253433228</v>
      </c>
      <c r="L164" s="701">
        <v>-0.44420996308326721</v>
      </c>
      <c r="M164" s="701">
        <v>-0.45017105340957642</v>
      </c>
      <c r="N164" s="701">
        <v>-0.41691899299621582</v>
      </c>
      <c r="O164" s="701">
        <v>-0.55879557132720947</v>
      </c>
      <c r="P164" s="701">
        <v>-0.48337528109550476</v>
      </c>
      <c r="Q164" s="701">
        <v>-0.40614238381385803</v>
      </c>
      <c r="R164" s="701">
        <v>-0.3623945415019989</v>
      </c>
      <c r="S164">
        <f t="shared" si="27"/>
        <v>3.2841566205024722E-2</v>
      </c>
      <c r="T164" t="e">
        <f t="shared" si="14"/>
        <v>#N/A</v>
      </c>
      <c r="U164" t="e">
        <f t="shared" si="15"/>
        <v>#N/A</v>
      </c>
      <c r="V164" t="e">
        <f t="shared" si="16"/>
        <v>#N/A</v>
      </c>
      <c r="W164" t="e">
        <f t="shared" si="17"/>
        <v>#N/A</v>
      </c>
      <c r="X164" t="e">
        <f t="shared" si="18"/>
        <v>#N/A</v>
      </c>
      <c r="Y164" t="e">
        <f t="shared" si="19"/>
        <v>#N/A</v>
      </c>
      <c r="Z164" t="e">
        <f t="shared" si="20"/>
        <v>#N/A</v>
      </c>
      <c r="AA164" t="e">
        <f t="shared" si="21"/>
        <v>#N/A</v>
      </c>
      <c r="AB164" t="e">
        <f t="shared" si="22"/>
        <v>#N/A</v>
      </c>
      <c r="AC164" t="e">
        <f t="shared" si="23"/>
        <v>#N/A</v>
      </c>
      <c r="AD164" t="e">
        <f t="shared" si="24"/>
        <v>#N/A</v>
      </c>
      <c r="AE164" t="e">
        <f t="shared" si="25"/>
        <v>#N/A</v>
      </c>
      <c r="AF164"/>
      <c r="AG164">
        <f t="shared" si="28"/>
        <v>-3.3978879451751709E-2</v>
      </c>
      <c r="AH164" t="e">
        <f t="shared" si="26"/>
        <v>#N/A</v>
      </c>
    </row>
    <row r="165" spans="5:34" ht="15" x14ac:dyDescent="0.25">
      <c r="E165" t="s">
        <v>18</v>
      </c>
      <c r="F165" t="s">
        <v>627</v>
      </c>
      <c r="G165" s="701">
        <v>2.2511923313140869</v>
      </c>
      <c r="H165" s="701">
        <v>2.160414457321167</v>
      </c>
      <c r="I165" s="701">
        <v>2.1986687183380127</v>
      </c>
      <c r="J165" s="701">
        <v>2.2346866130828857</v>
      </c>
      <c r="K165" s="701">
        <v>2.2076435089111328</v>
      </c>
      <c r="L165" s="701">
        <v>2.1635034084320068</v>
      </c>
      <c r="M165" s="701">
        <v>2.2588355541229248</v>
      </c>
      <c r="N165" s="701">
        <v>2.2333307266235352</v>
      </c>
      <c r="O165" s="701">
        <v>2.2110385894775391</v>
      </c>
      <c r="P165" s="701">
        <v>2.2111384868621826</v>
      </c>
      <c r="Q165" s="701">
        <v>2.1531996726989746</v>
      </c>
      <c r="R165" s="701">
        <v>2.2041680812835693</v>
      </c>
      <c r="S165">
        <f t="shared" si="27"/>
        <v>4.375362396240234E-3</v>
      </c>
      <c r="T165" t="e">
        <f t="shared" si="14"/>
        <v>#N/A</v>
      </c>
      <c r="U165" t="e">
        <f t="shared" si="15"/>
        <v>#N/A</v>
      </c>
      <c r="V165" t="e">
        <f t="shared" si="16"/>
        <v>#N/A</v>
      </c>
      <c r="W165" t="e">
        <f t="shared" si="17"/>
        <v>#N/A</v>
      </c>
      <c r="X165" t="e">
        <f t="shared" si="18"/>
        <v>#N/A</v>
      </c>
      <c r="Y165" t="e">
        <f t="shared" si="19"/>
        <v>#N/A</v>
      </c>
      <c r="Z165" t="e">
        <f t="shared" si="20"/>
        <v>#N/A</v>
      </c>
      <c r="AA165" t="e">
        <f t="shared" si="21"/>
        <v>#N/A</v>
      </c>
      <c r="AB165" t="e">
        <f t="shared" si="22"/>
        <v>#N/A</v>
      </c>
      <c r="AC165" t="e">
        <f t="shared" si="23"/>
        <v>#N/A</v>
      </c>
      <c r="AD165" t="e">
        <f t="shared" si="24"/>
        <v>#N/A</v>
      </c>
      <c r="AE165" t="e">
        <f t="shared" si="25"/>
        <v>#N/A</v>
      </c>
      <c r="AF165"/>
      <c r="AG165">
        <f t="shared" si="28"/>
        <v>2.2479217052459717</v>
      </c>
      <c r="AH165" t="e">
        <f t="shared" si="26"/>
        <v>#N/A</v>
      </c>
    </row>
    <row r="166" spans="5:34" ht="15" x14ac:dyDescent="0.25">
      <c r="E166" t="s">
        <v>628</v>
      </c>
      <c r="F166" t="s">
        <v>629</v>
      </c>
      <c r="G166" s="701">
        <v>-0.34241637587547302</v>
      </c>
      <c r="H166" s="701">
        <v>-0.45921057462692261</v>
      </c>
      <c r="I166" s="701">
        <v>-0.12584410607814789</v>
      </c>
      <c r="J166" s="701">
        <v>-0.11021516472101212</v>
      </c>
      <c r="K166" s="701">
        <v>-0.12098927050828934</v>
      </c>
      <c r="L166" s="701">
        <v>0.17936557531356812</v>
      </c>
      <c r="M166" s="701">
        <v>0.17008203268051147</v>
      </c>
      <c r="N166" s="701">
        <v>0.13037900626659393</v>
      </c>
      <c r="O166" s="701">
        <v>0.34507489204406738</v>
      </c>
      <c r="P166" s="701">
        <v>0.39711534976959229</v>
      </c>
      <c r="Q166" s="701">
        <v>0.55896812677383423</v>
      </c>
      <c r="R166" s="701">
        <v>0.63914883136749268</v>
      </c>
      <c r="S166">
        <f t="shared" si="27"/>
        <v>0.10983594059944153</v>
      </c>
      <c r="T166" t="e">
        <f t="shared" si="14"/>
        <v>#N/A</v>
      </c>
      <c r="U166" t="e">
        <f t="shared" si="15"/>
        <v>#N/A</v>
      </c>
      <c r="V166" t="e">
        <f t="shared" si="16"/>
        <v>#N/A</v>
      </c>
      <c r="W166" t="e">
        <f t="shared" si="17"/>
        <v>#N/A</v>
      </c>
      <c r="X166" t="e">
        <f t="shared" si="18"/>
        <v>#N/A</v>
      </c>
      <c r="Y166" t="e">
        <f t="shared" si="19"/>
        <v>#N/A</v>
      </c>
      <c r="Z166" t="e">
        <f t="shared" si="20"/>
        <v>#N/A</v>
      </c>
      <c r="AA166" t="e">
        <f t="shared" si="21"/>
        <v>#N/A</v>
      </c>
      <c r="AB166" t="e">
        <f t="shared" si="22"/>
        <v>#N/A</v>
      </c>
      <c r="AC166" t="e">
        <f t="shared" si="23"/>
        <v>#N/A</v>
      </c>
      <c r="AD166" t="e">
        <f t="shared" si="24"/>
        <v>#N/A</v>
      </c>
      <c r="AE166" t="e">
        <f t="shared" si="25"/>
        <v>#N/A</v>
      </c>
      <c r="AF166"/>
      <c r="AG166">
        <f t="shared" si="28"/>
        <v>1.737508237361908</v>
      </c>
      <c r="AH166" t="e">
        <f t="shared" si="26"/>
        <v>#N/A</v>
      </c>
    </row>
    <row r="167" spans="5:34" ht="15" x14ac:dyDescent="0.25">
      <c r="E167" t="s">
        <v>19</v>
      </c>
      <c r="F167" t="s">
        <v>630</v>
      </c>
      <c r="G167" s="701">
        <v>1.4382420778274536</v>
      </c>
      <c r="H167" s="701">
        <v>1.494890570640564</v>
      </c>
      <c r="I167" s="701">
        <v>1.5447289943695068</v>
      </c>
      <c r="J167" s="701">
        <v>1.479511022567749</v>
      </c>
      <c r="K167" s="701">
        <v>1.3116015195846558</v>
      </c>
      <c r="L167" s="701">
        <v>1.2929195165634155</v>
      </c>
      <c r="M167" s="701">
        <v>1.2864983081817627</v>
      </c>
      <c r="N167" s="701">
        <v>1.3700640201568604</v>
      </c>
      <c r="O167" s="701">
        <v>1.2669913768768311</v>
      </c>
      <c r="P167" s="701">
        <v>1.3176420927047729</v>
      </c>
      <c r="Q167" s="701">
        <v>1.2832512855529785</v>
      </c>
      <c r="R167" s="701">
        <v>1.153109073638916</v>
      </c>
      <c r="S167">
        <f t="shared" si="27"/>
        <v>-3.4178149700164792E-2</v>
      </c>
      <c r="T167" t="e">
        <f t="shared" si="14"/>
        <v>#N/A</v>
      </c>
      <c r="U167" t="e">
        <f t="shared" si="15"/>
        <v>#N/A</v>
      </c>
      <c r="V167" t="e">
        <f t="shared" si="16"/>
        <v>#N/A</v>
      </c>
      <c r="W167" t="e">
        <f t="shared" si="17"/>
        <v>#N/A</v>
      </c>
      <c r="X167" t="e">
        <f t="shared" si="18"/>
        <v>#N/A</v>
      </c>
      <c r="Y167" t="e">
        <f t="shared" si="19"/>
        <v>#N/A</v>
      </c>
      <c r="Z167" t="e">
        <f t="shared" si="20"/>
        <v>#N/A</v>
      </c>
      <c r="AA167" t="e">
        <f t="shared" si="21"/>
        <v>#N/A</v>
      </c>
      <c r="AB167" t="e">
        <f t="shared" si="22"/>
        <v>#N/A</v>
      </c>
      <c r="AC167" t="e">
        <f t="shared" si="23"/>
        <v>#N/A</v>
      </c>
      <c r="AD167" t="e">
        <f t="shared" si="24"/>
        <v>#N/A</v>
      </c>
      <c r="AE167" t="e">
        <f t="shared" si="25"/>
        <v>#N/A</v>
      </c>
      <c r="AF167"/>
      <c r="AG167">
        <f t="shared" si="28"/>
        <v>0.81132757663726807</v>
      </c>
      <c r="AH167" t="e">
        <f t="shared" si="26"/>
        <v>#N/A</v>
      </c>
    </row>
    <row r="168" spans="5:34" ht="15" x14ac:dyDescent="0.25">
      <c r="E168" t="s">
        <v>631</v>
      </c>
      <c r="F168" t="s">
        <v>632</v>
      </c>
      <c r="G168" s="701">
        <v>-0.13498015701770782</v>
      </c>
      <c r="H168" s="701">
        <v>-0.14979590475559235</v>
      </c>
      <c r="I168" s="701">
        <v>-0.34453380107879639</v>
      </c>
      <c r="J168" s="701">
        <v>-0.1481446772813797</v>
      </c>
      <c r="K168" s="701">
        <v>-0.20444753766059875</v>
      </c>
      <c r="L168" s="701">
        <v>0.76864123344421387</v>
      </c>
      <c r="M168" s="701">
        <v>0.68073844909667969</v>
      </c>
      <c r="N168" s="701">
        <v>0.65465283393859863</v>
      </c>
      <c r="O168" s="701">
        <v>0.72130030393600464</v>
      </c>
      <c r="P168" s="701">
        <v>0.70071947574615479</v>
      </c>
      <c r="Q168" s="701">
        <v>0.75070708990097046</v>
      </c>
      <c r="R168" s="701">
        <v>0.8805573582649231</v>
      </c>
      <c r="S168">
        <f t="shared" si="27"/>
        <v>0.10303532630205155</v>
      </c>
      <c r="T168" t="e">
        <f t="shared" ref="T168:T231" si="29">_xlfn.RANK.EQ(G168,$C$16:$C$224)</f>
        <v>#N/A</v>
      </c>
      <c r="U168" t="e">
        <f t="shared" ref="U168:U231" si="30">_xlfn.RANK.EQ(H168,$D$16:$D$224)</f>
        <v>#N/A</v>
      </c>
      <c r="V168" t="e">
        <f t="shared" ref="V168:V231" si="31">_xlfn.RANK.EQ(I168,$E$16:$E$224)</f>
        <v>#N/A</v>
      </c>
      <c r="W168" t="e">
        <f t="shared" ref="W168:W231" si="32">_xlfn.RANK.EQ(J168,$F$16:$F$224)</f>
        <v>#N/A</v>
      </c>
      <c r="X168" t="e">
        <f t="shared" ref="X168:X231" si="33">_xlfn.RANK.EQ(K168,$G$16:$G$224)</f>
        <v>#N/A</v>
      </c>
      <c r="Y168" t="e">
        <f t="shared" ref="Y168:Y231" si="34">_xlfn.RANK.EQ(L168,$H$16:$H$224)</f>
        <v>#N/A</v>
      </c>
      <c r="Z168" t="e">
        <f t="shared" ref="Z168:Z231" si="35">_xlfn.RANK.EQ(M168,$I$16:$I$224)</f>
        <v>#N/A</v>
      </c>
      <c r="AA168" t="e">
        <f t="shared" ref="AA168:AA231" si="36">_xlfn.RANK.EQ(N168,$J$16:$J$224)</f>
        <v>#N/A</v>
      </c>
      <c r="AB168" t="e">
        <f t="shared" ref="AB168:AB231" si="37">_xlfn.RANK.EQ(O168,$K$16:$K$224)</f>
        <v>#N/A</v>
      </c>
      <c r="AC168" t="e">
        <f t="shared" ref="AC168:AC231" si="38">_xlfn.RANK.EQ(P168,$L$16:$L$224)</f>
        <v>#N/A</v>
      </c>
      <c r="AD168" t="e">
        <f t="shared" ref="AD168:AD231" si="39">_xlfn.RANK.EQ(Q168,$M$16:$M$224)</f>
        <v>#N/A</v>
      </c>
      <c r="AE168" t="e">
        <f t="shared" ref="AE168:AE231" si="40">_xlfn.RANK.EQ(R168,$N$16:$N$224)</f>
        <v>#N/A</v>
      </c>
      <c r="AF168"/>
      <c r="AG168">
        <f t="shared" si="28"/>
        <v>1.9109106212854385</v>
      </c>
      <c r="AH168" t="e">
        <f t="shared" ref="AH168:AH231" si="41">_xlfn.RANK.EQ(AG168,$AC$16:$AC$224)</f>
        <v>#N/A</v>
      </c>
    </row>
    <row r="169" spans="5:34" ht="15" x14ac:dyDescent="0.25">
      <c r="E169" t="s">
        <v>633</v>
      </c>
      <c r="F169" t="s">
        <v>634</v>
      </c>
      <c r="G169" s="701">
        <v>-1.0030239820480347</v>
      </c>
      <c r="H169" s="701">
        <v>-0.86740058660507202</v>
      </c>
      <c r="I169" s="701">
        <v>-0.8886268138885498</v>
      </c>
      <c r="J169" s="701">
        <v>-0.69980663061141968</v>
      </c>
      <c r="K169" s="701">
        <v>-0.65759044885635376</v>
      </c>
      <c r="L169" s="701">
        <v>-0.69160324335098267</v>
      </c>
      <c r="M169" s="701">
        <v>-0.71422654390335083</v>
      </c>
      <c r="N169" s="701">
        <v>-0.75317460298538208</v>
      </c>
      <c r="O169" s="701">
        <v>-0.82071548700332642</v>
      </c>
      <c r="P169" s="701">
        <v>-0.85390955209732056</v>
      </c>
      <c r="Q169" s="701">
        <v>-0.93290585279464722</v>
      </c>
      <c r="R169" s="701">
        <v>-0.92442280054092407</v>
      </c>
      <c r="S169">
        <f t="shared" ref="S169:S232" si="42">(R169-H169)/10</f>
        <v>-5.7022213935852047E-3</v>
      </c>
      <c r="T169" t="e">
        <f t="shared" si="29"/>
        <v>#N/A</v>
      </c>
      <c r="U169" t="e">
        <f t="shared" si="30"/>
        <v>#N/A</v>
      </c>
      <c r="V169" t="e">
        <f t="shared" si="31"/>
        <v>#N/A</v>
      </c>
      <c r="W169" t="e">
        <f t="shared" si="32"/>
        <v>#N/A</v>
      </c>
      <c r="X169" t="e">
        <f t="shared" si="33"/>
        <v>#N/A</v>
      </c>
      <c r="Y169" t="e">
        <f t="shared" si="34"/>
        <v>#N/A</v>
      </c>
      <c r="Z169" t="e">
        <f t="shared" si="35"/>
        <v>#N/A</v>
      </c>
      <c r="AA169" t="e">
        <f t="shared" si="36"/>
        <v>#N/A</v>
      </c>
      <c r="AB169" t="e">
        <f t="shared" si="37"/>
        <v>#N/A</v>
      </c>
      <c r="AC169" t="e">
        <f t="shared" si="38"/>
        <v>#N/A</v>
      </c>
      <c r="AD169" t="e">
        <f t="shared" si="39"/>
        <v>#N/A</v>
      </c>
      <c r="AE169" t="e">
        <f t="shared" si="40"/>
        <v>#N/A</v>
      </c>
      <c r="AF169"/>
      <c r="AG169">
        <f t="shared" ref="AG169:AG232" si="43">R169+10*S169</f>
        <v>-0.98144501447677612</v>
      </c>
      <c r="AH169" t="e">
        <f t="shared" si="41"/>
        <v>#N/A</v>
      </c>
    </row>
    <row r="170" spans="5:34" ht="15" x14ac:dyDescent="0.25">
      <c r="E170" t="s">
        <v>45</v>
      </c>
      <c r="F170" t="s">
        <v>635</v>
      </c>
      <c r="G170" s="701">
        <v>1.6327271461486816</v>
      </c>
      <c r="H170" s="701">
        <v>1.6130943298339844</v>
      </c>
      <c r="I170" s="701">
        <v>1.6217954158782959</v>
      </c>
      <c r="J170" s="701">
        <v>1.6730785369873047</v>
      </c>
      <c r="K170" s="701">
        <v>1.7262314558029175</v>
      </c>
      <c r="L170" s="701">
        <v>1.7509673833847046</v>
      </c>
      <c r="M170" s="701">
        <v>1.8723777532577515</v>
      </c>
      <c r="N170" s="701">
        <v>1.8955782651901245</v>
      </c>
      <c r="O170" s="701">
        <v>1.8601949214935303</v>
      </c>
      <c r="P170" s="701">
        <v>1.8446656465530396</v>
      </c>
      <c r="Q170" s="701">
        <v>1.7859748601913452</v>
      </c>
      <c r="R170" s="701">
        <v>1.6922739744186401</v>
      </c>
      <c r="S170">
        <f t="shared" si="42"/>
        <v>7.9179644584655758E-3</v>
      </c>
      <c r="T170" t="e">
        <f t="shared" si="29"/>
        <v>#N/A</v>
      </c>
      <c r="U170" t="e">
        <f t="shared" si="30"/>
        <v>#N/A</v>
      </c>
      <c r="V170" t="e">
        <f t="shared" si="31"/>
        <v>#N/A</v>
      </c>
      <c r="W170" t="e">
        <f t="shared" si="32"/>
        <v>#N/A</v>
      </c>
      <c r="X170" t="e">
        <f t="shared" si="33"/>
        <v>#N/A</v>
      </c>
      <c r="Y170" t="e">
        <f t="shared" si="34"/>
        <v>#N/A</v>
      </c>
      <c r="Z170" t="e">
        <f t="shared" si="35"/>
        <v>#N/A</v>
      </c>
      <c r="AA170" t="e">
        <f t="shared" si="36"/>
        <v>#N/A</v>
      </c>
      <c r="AB170" t="e">
        <f t="shared" si="37"/>
        <v>#N/A</v>
      </c>
      <c r="AC170" t="e">
        <f t="shared" si="38"/>
        <v>#N/A</v>
      </c>
      <c r="AD170" t="e">
        <f t="shared" si="39"/>
        <v>#N/A</v>
      </c>
      <c r="AE170" t="e">
        <f t="shared" si="40"/>
        <v>#N/A</v>
      </c>
      <c r="AF170"/>
      <c r="AG170">
        <f t="shared" si="43"/>
        <v>1.7714536190032959</v>
      </c>
      <c r="AH170" t="e">
        <f t="shared" si="41"/>
        <v>#N/A</v>
      </c>
    </row>
    <row r="171" spans="5:34" ht="15" x14ac:dyDescent="0.25">
      <c r="E171" t="s">
        <v>128</v>
      </c>
      <c r="F171" t="s">
        <v>636</v>
      </c>
      <c r="G171" s="701">
        <v>-0.12398453801870346</v>
      </c>
      <c r="H171" s="701">
        <v>7.9711377620697021E-3</v>
      </c>
      <c r="I171" s="701">
        <v>0.11840052157640457</v>
      </c>
      <c r="J171" s="701">
        <v>0.40105593204498291</v>
      </c>
      <c r="K171" s="701">
        <v>0.46928060054779053</v>
      </c>
      <c r="L171" s="701">
        <v>0.7860679030418396</v>
      </c>
      <c r="M171" s="701">
        <v>0.67990678548812866</v>
      </c>
      <c r="N171" s="701">
        <v>0.68540924787521362</v>
      </c>
      <c r="O171" s="701">
        <v>0.74076247215270996</v>
      </c>
      <c r="P171" s="701">
        <v>0.70949941873550415</v>
      </c>
      <c r="Q171" s="701">
        <v>0.70071923732757568</v>
      </c>
      <c r="R171" s="701">
        <v>0.59591972827911377</v>
      </c>
      <c r="S171">
        <f t="shared" si="42"/>
        <v>5.879485905170441E-2</v>
      </c>
      <c r="T171" t="e">
        <f t="shared" si="29"/>
        <v>#N/A</v>
      </c>
      <c r="U171" t="e">
        <f t="shared" si="30"/>
        <v>#N/A</v>
      </c>
      <c r="V171" t="e">
        <f t="shared" si="31"/>
        <v>#N/A</v>
      </c>
      <c r="W171" t="e">
        <f t="shared" si="32"/>
        <v>#N/A</v>
      </c>
      <c r="X171" t="e">
        <f t="shared" si="33"/>
        <v>#N/A</v>
      </c>
      <c r="Y171" t="e">
        <f t="shared" si="34"/>
        <v>#N/A</v>
      </c>
      <c r="Z171" t="e">
        <f t="shared" si="35"/>
        <v>#N/A</v>
      </c>
      <c r="AA171" t="e">
        <f t="shared" si="36"/>
        <v>#N/A</v>
      </c>
      <c r="AB171" t="e">
        <f t="shared" si="37"/>
        <v>#N/A</v>
      </c>
      <c r="AC171" t="e">
        <f t="shared" si="38"/>
        <v>#N/A</v>
      </c>
      <c r="AD171" t="e">
        <f t="shared" si="39"/>
        <v>#N/A</v>
      </c>
      <c r="AE171" t="e">
        <f t="shared" si="40"/>
        <v>#N/A</v>
      </c>
      <c r="AF171"/>
      <c r="AG171">
        <f t="shared" si="43"/>
        <v>1.1838683187961578</v>
      </c>
      <c r="AH171" t="e">
        <f t="shared" si="41"/>
        <v>#N/A</v>
      </c>
    </row>
    <row r="172" spans="5:34" ht="15" x14ac:dyDescent="0.25">
      <c r="E172" t="s">
        <v>637</v>
      </c>
      <c r="F172" t="s">
        <v>638</v>
      </c>
      <c r="G172" s="701">
        <v>-7.2125573642551899E-3</v>
      </c>
      <c r="H172" s="701">
        <v>1.153857633471489E-2</v>
      </c>
      <c r="I172" s="701">
        <v>-2.5677131488919258E-2</v>
      </c>
      <c r="J172" s="701">
        <v>-0.12667617201805115</v>
      </c>
      <c r="K172" s="701">
        <v>-9.6516907215118408E-2</v>
      </c>
      <c r="L172" s="701">
        <v>-0.19211852550506592</v>
      </c>
      <c r="M172" s="701">
        <v>-0.18874680995941162</v>
      </c>
      <c r="N172" s="701">
        <v>-0.14891189336776733</v>
      </c>
      <c r="O172" s="701">
        <v>-0.23219481110572815</v>
      </c>
      <c r="P172" s="701">
        <v>-0.12145528942346573</v>
      </c>
      <c r="Q172" s="701">
        <v>-9.8088808357715607E-2</v>
      </c>
      <c r="R172" s="701">
        <v>-0.11551067233085632</v>
      </c>
      <c r="S172">
        <f t="shared" si="42"/>
        <v>-1.2704924866557121E-2</v>
      </c>
      <c r="T172" t="e">
        <f t="shared" si="29"/>
        <v>#N/A</v>
      </c>
      <c r="U172" t="e">
        <f t="shared" si="30"/>
        <v>#N/A</v>
      </c>
      <c r="V172" t="e">
        <f t="shared" si="31"/>
        <v>#N/A</v>
      </c>
      <c r="W172" t="e">
        <f t="shared" si="32"/>
        <v>#N/A</v>
      </c>
      <c r="X172" t="e">
        <f t="shared" si="33"/>
        <v>#N/A</v>
      </c>
      <c r="Y172" t="e">
        <f t="shared" si="34"/>
        <v>#N/A</v>
      </c>
      <c r="Z172" t="e">
        <f t="shared" si="35"/>
        <v>#N/A</v>
      </c>
      <c r="AA172" t="e">
        <f t="shared" si="36"/>
        <v>#N/A</v>
      </c>
      <c r="AB172" t="e">
        <f t="shared" si="37"/>
        <v>#N/A</v>
      </c>
      <c r="AC172" t="e">
        <f t="shared" si="38"/>
        <v>#N/A</v>
      </c>
      <c r="AD172" t="e">
        <f t="shared" si="39"/>
        <v>#N/A</v>
      </c>
      <c r="AE172" t="e">
        <f t="shared" si="40"/>
        <v>#N/A</v>
      </c>
      <c r="AF172"/>
      <c r="AG172">
        <f t="shared" si="43"/>
        <v>-0.24255992099642754</v>
      </c>
      <c r="AH172" t="e">
        <f t="shared" si="41"/>
        <v>#N/A</v>
      </c>
    </row>
    <row r="173" spans="5:34" ht="15" x14ac:dyDescent="0.25">
      <c r="E173" t="s">
        <v>639</v>
      </c>
      <c r="F173" t="s">
        <v>640</v>
      </c>
      <c r="G173" s="701">
        <v>-1.0781251192092896</v>
      </c>
      <c r="H173" s="701">
        <v>-1.2017959356307983</v>
      </c>
      <c r="I173" s="701">
        <v>-1.1002211570739746</v>
      </c>
      <c r="J173" s="701">
        <v>-1.0416239500045776</v>
      </c>
      <c r="K173" s="701">
        <v>-1.0398719310760498</v>
      </c>
      <c r="L173" s="701">
        <v>-1.0575042963027954</v>
      </c>
      <c r="M173" s="701">
        <v>-0.9897841215133667</v>
      </c>
      <c r="N173" s="701">
        <v>-0.91881310939788818</v>
      </c>
      <c r="O173" s="701">
        <v>-1.0127815008163452</v>
      </c>
      <c r="P173" s="701">
        <v>-1.042320728302002</v>
      </c>
      <c r="Q173" s="701">
        <v>-0.91103202104568481</v>
      </c>
      <c r="R173" s="701">
        <v>-0.96780455112457275</v>
      </c>
      <c r="S173">
        <f t="shared" si="42"/>
        <v>2.339913845062256E-2</v>
      </c>
      <c r="T173" t="e">
        <f t="shared" si="29"/>
        <v>#N/A</v>
      </c>
      <c r="U173" t="e">
        <f t="shared" si="30"/>
        <v>#N/A</v>
      </c>
      <c r="V173" t="e">
        <f t="shared" si="31"/>
        <v>#N/A</v>
      </c>
      <c r="W173" t="e">
        <f t="shared" si="32"/>
        <v>#N/A</v>
      </c>
      <c r="X173" t="e">
        <f t="shared" si="33"/>
        <v>#N/A</v>
      </c>
      <c r="Y173" t="e">
        <f t="shared" si="34"/>
        <v>#N/A</v>
      </c>
      <c r="Z173" t="e">
        <f t="shared" si="35"/>
        <v>#N/A</v>
      </c>
      <c r="AA173" t="e">
        <f t="shared" si="36"/>
        <v>#N/A</v>
      </c>
      <c r="AB173" t="e">
        <f t="shared" si="37"/>
        <v>#N/A</v>
      </c>
      <c r="AC173" t="e">
        <f t="shared" si="38"/>
        <v>#N/A</v>
      </c>
      <c r="AD173" t="e">
        <f t="shared" si="39"/>
        <v>#N/A</v>
      </c>
      <c r="AE173" t="e">
        <f t="shared" si="40"/>
        <v>#N/A</v>
      </c>
      <c r="AF173"/>
      <c r="AG173">
        <f t="shared" si="43"/>
        <v>-0.73381316661834717</v>
      </c>
      <c r="AH173" t="e">
        <f t="shared" si="41"/>
        <v>#N/A</v>
      </c>
    </row>
    <row r="174" spans="5:34" ht="15" x14ac:dyDescent="0.25">
      <c r="E174" t="s">
        <v>641</v>
      </c>
      <c r="F174" t="s">
        <v>642</v>
      </c>
      <c r="G174" s="701">
        <v>-0.57362228631973267</v>
      </c>
      <c r="H174" s="701">
        <v>-0.59470558166503906</v>
      </c>
      <c r="I174" s="701">
        <v>-0.50901556015014648</v>
      </c>
      <c r="J174" s="701">
        <v>-0.64462530612945557</v>
      </c>
      <c r="K174" s="701">
        <v>-0.69625723361968994</v>
      </c>
      <c r="L174" s="701">
        <v>-0.693808913230896</v>
      </c>
      <c r="M174" s="701">
        <v>-0.77030116319656372</v>
      </c>
      <c r="N174" s="701">
        <v>-0.81190484762191772</v>
      </c>
      <c r="O174" s="701">
        <v>-0.6267126202583313</v>
      </c>
      <c r="P174" s="701">
        <v>-0.4565487802028656</v>
      </c>
      <c r="Q174" s="701">
        <v>-0.30009427666664124</v>
      </c>
      <c r="R174" s="701">
        <v>-0.34282717108726501</v>
      </c>
      <c r="S174">
        <f t="shared" si="42"/>
        <v>2.5187841057777403E-2</v>
      </c>
      <c r="T174" t="e">
        <f t="shared" si="29"/>
        <v>#N/A</v>
      </c>
      <c r="U174" t="e">
        <f t="shared" si="30"/>
        <v>#N/A</v>
      </c>
      <c r="V174" t="e">
        <f t="shared" si="31"/>
        <v>#N/A</v>
      </c>
      <c r="W174" t="e">
        <f t="shared" si="32"/>
        <v>#N/A</v>
      </c>
      <c r="X174" t="e">
        <f t="shared" si="33"/>
        <v>#N/A</v>
      </c>
      <c r="Y174" t="e">
        <f t="shared" si="34"/>
        <v>#N/A</v>
      </c>
      <c r="Z174" t="e">
        <f t="shared" si="35"/>
        <v>#N/A</v>
      </c>
      <c r="AA174" t="e">
        <f t="shared" si="36"/>
        <v>#N/A</v>
      </c>
      <c r="AB174" t="e">
        <f t="shared" si="37"/>
        <v>#N/A</v>
      </c>
      <c r="AC174" t="e">
        <f t="shared" si="38"/>
        <v>#N/A</v>
      </c>
      <c r="AD174" t="e">
        <f t="shared" si="39"/>
        <v>#N/A</v>
      </c>
      <c r="AE174" t="e">
        <f t="shared" si="40"/>
        <v>#N/A</v>
      </c>
      <c r="AF174"/>
      <c r="AG174">
        <f t="shared" si="43"/>
        <v>-9.0948760509490967E-2</v>
      </c>
      <c r="AH174" t="e">
        <f t="shared" si="41"/>
        <v>#N/A</v>
      </c>
    </row>
    <row r="175" spans="5:34" ht="15" x14ac:dyDescent="0.25">
      <c r="E175" t="s">
        <v>643</v>
      </c>
      <c r="F175" t="s">
        <v>644</v>
      </c>
      <c r="G175" s="701">
        <v>-1.195958137512207</v>
      </c>
      <c r="H175" s="701">
        <v>-1.1557307243347168</v>
      </c>
      <c r="I175" s="701">
        <v>-1.1562293767929077</v>
      </c>
      <c r="J175" s="701">
        <v>-1.2788206338882446</v>
      </c>
      <c r="K175" s="701">
        <v>-1.3253494501113892</v>
      </c>
      <c r="L175" s="701">
        <v>-1.5385266542434692</v>
      </c>
      <c r="M175" s="701">
        <v>-1.4828504323959351</v>
      </c>
      <c r="N175" s="701">
        <v>-1.5521177053451538</v>
      </c>
      <c r="O175" s="701">
        <v>-1.5585216283798218</v>
      </c>
      <c r="P175" s="701">
        <v>-1.5194035768508911</v>
      </c>
      <c r="Q175" s="701">
        <v>-1.4534018039703369</v>
      </c>
      <c r="R175" s="701">
        <v>-1.3191007375717163</v>
      </c>
      <c r="S175">
        <f t="shared" si="42"/>
        <v>-1.6337001323699953E-2</v>
      </c>
      <c r="T175" t="e">
        <f t="shared" si="29"/>
        <v>#N/A</v>
      </c>
      <c r="U175" t="e">
        <f t="shared" si="30"/>
        <v>#N/A</v>
      </c>
      <c r="V175" t="e">
        <f t="shared" si="31"/>
        <v>#N/A</v>
      </c>
      <c r="W175" t="e">
        <f t="shared" si="32"/>
        <v>#N/A</v>
      </c>
      <c r="X175" t="e">
        <f t="shared" si="33"/>
        <v>#N/A</v>
      </c>
      <c r="Y175" t="e">
        <f t="shared" si="34"/>
        <v>#N/A</v>
      </c>
      <c r="Z175" t="e">
        <f t="shared" si="35"/>
        <v>#N/A</v>
      </c>
      <c r="AA175" t="e">
        <f t="shared" si="36"/>
        <v>#N/A</v>
      </c>
      <c r="AB175" t="e">
        <f t="shared" si="37"/>
        <v>#N/A</v>
      </c>
      <c r="AC175" t="e">
        <f t="shared" si="38"/>
        <v>#N/A</v>
      </c>
      <c r="AD175" t="e">
        <f t="shared" si="39"/>
        <v>#N/A</v>
      </c>
      <c r="AE175" t="e">
        <f t="shared" si="40"/>
        <v>#N/A</v>
      </c>
      <c r="AF175"/>
      <c r="AG175">
        <f t="shared" si="43"/>
        <v>-1.4824707508087158</v>
      </c>
      <c r="AH175" t="e">
        <f t="shared" si="41"/>
        <v>#N/A</v>
      </c>
    </row>
    <row r="176" spans="5:34" ht="15" x14ac:dyDescent="0.25">
      <c r="E176" t="s">
        <v>645</v>
      </c>
      <c r="F176" t="s">
        <v>646</v>
      </c>
      <c r="G176" s="701">
        <v>-1.4665220975875854</v>
      </c>
      <c r="H176" s="701">
        <v>-1.4694849252700806</v>
      </c>
      <c r="I176" s="701">
        <v>-1.4630874395370483</v>
      </c>
      <c r="J176" s="701">
        <v>-1.5236883163452148</v>
      </c>
      <c r="K176" s="701">
        <v>-1.5934525728225708</v>
      </c>
      <c r="L176" s="701">
        <v>-1.772847056388855</v>
      </c>
      <c r="M176" s="701">
        <v>-1.7662203311920166</v>
      </c>
      <c r="N176" s="701">
        <v>-1.8056865930557251</v>
      </c>
      <c r="O176" s="701">
        <v>-1.8158111572265625</v>
      </c>
      <c r="P176" s="701">
        <v>-1.7053153514862061</v>
      </c>
      <c r="Q176" s="701">
        <v>-1.7221027612686157</v>
      </c>
      <c r="R176" s="701">
        <v>-1.6850680112838745</v>
      </c>
      <c r="S176">
        <f t="shared" si="42"/>
        <v>-2.1558308601379396E-2</v>
      </c>
      <c r="T176" t="e">
        <f t="shared" si="29"/>
        <v>#N/A</v>
      </c>
      <c r="U176" t="e">
        <f t="shared" si="30"/>
        <v>#N/A</v>
      </c>
      <c r="V176" t="e">
        <f t="shared" si="31"/>
        <v>#N/A</v>
      </c>
      <c r="W176" t="e">
        <f t="shared" si="32"/>
        <v>#N/A</v>
      </c>
      <c r="X176" t="e">
        <f t="shared" si="33"/>
        <v>#N/A</v>
      </c>
      <c r="Y176" t="e">
        <f t="shared" si="34"/>
        <v>#N/A</v>
      </c>
      <c r="Z176" t="e">
        <f t="shared" si="35"/>
        <v>#N/A</v>
      </c>
      <c r="AA176" t="e">
        <f t="shared" si="36"/>
        <v>#N/A</v>
      </c>
      <c r="AB176" t="e">
        <f t="shared" si="37"/>
        <v>#N/A</v>
      </c>
      <c r="AC176" t="e">
        <f t="shared" si="38"/>
        <v>#N/A</v>
      </c>
      <c r="AD176" t="e">
        <f t="shared" si="39"/>
        <v>#N/A</v>
      </c>
      <c r="AE176" t="e">
        <f t="shared" si="40"/>
        <v>#N/A</v>
      </c>
      <c r="AF176"/>
      <c r="AG176">
        <f t="shared" si="43"/>
        <v>-1.9006510972976685</v>
      </c>
      <c r="AH176" t="e">
        <f t="shared" si="41"/>
        <v>#N/A</v>
      </c>
    </row>
    <row r="177" spans="5:34" ht="15" x14ac:dyDescent="0.25">
      <c r="E177" t="s">
        <v>22</v>
      </c>
      <c r="F177" t="s">
        <v>647</v>
      </c>
      <c r="G177" s="701">
        <v>6.7469649016857147E-2</v>
      </c>
      <c r="H177" s="701">
        <v>-5.9137389063835144E-2</v>
      </c>
      <c r="I177" s="701">
        <v>-9.370943158864975E-2</v>
      </c>
      <c r="J177" s="701">
        <v>-0.18349353969097137</v>
      </c>
      <c r="K177" s="701">
        <v>-6.8258419632911682E-2</v>
      </c>
      <c r="L177" s="701">
        <v>-0.12997536361217499</v>
      </c>
      <c r="M177" s="701">
        <v>-8.7348632514476776E-2</v>
      </c>
      <c r="N177" s="701">
        <v>-0.10160833597183228</v>
      </c>
      <c r="O177" s="701">
        <v>-7.9020902514457703E-2</v>
      </c>
      <c r="P177" s="701">
        <v>-2.520807646214962E-2</v>
      </c>
      <c r="Q177" s="701">
        <v>4.3117832392454147E-2</v>
      </c>
      <c r="R177" s="701">
        <v>5.9867057949304581E-2</v>
      </c>
      <c r="S177">
        <f t="shared" si="42"/>
        <v>1.1900444701313972E-2</v>
      </c>
      <c r="T177" t="e">
        <f t="shared" si="29"/>
        <v>#N/A</v>
      </c>
      <c r="U177" t="e">
        <f t="shared" si="30"/>
        <v>#N/A</v>
      </c>
      <c r="V177" t="e">
        <f t="shared" si="31"/>
        <v>#N/A</v>
      </c>
      <c r="W177" t="e">
        <f t="shared" si="32"/>
        <v>#N/A</v>
      </c>
      <c r="X177" t="e">
        <f t="shared" si="33"/>
        <v>#N/A</v>
      </c>
      <c r="Y177" t="e">
        <f t="shared" si="34"/>
        <v>#N/A</v>
      </c>
      <c r="Z177" t="e">
        <f t="shared" si="35"/>
        <v>#N/A</v>
      </c>
      <c r="AA177" t="e">
        <f t="shared" si="36"/>
        <v>#N/A</v>
      </c>
      <c r="AB177" t="e">
        <f t="shared" si="37"/>
        <v>#N/A</v>
      </c>
      <c r="AC177" t="e">
        <f t="shared" si="38"/>
        <v>#N/A</v>
      </c>
      <c r="AD177" t="e">
        <f t="shared" si="39"/>
        <v>#N/A</v>
      </c>
      <c r="AE177" t="e">
        <f t="shared" si="40"/>
        <v>#N/A</v>
      </c>
      <c r="AF177"/>
      <c r="AG177">
        <f t="shared" si="43"/>
        <v>0.17887150496244431</v>
      </c>
      <c r="AH177" t="e">
        <f t="shared" si="41"/>
        <v>#N/A</v>
      </c>
    </row>
    <row r="178" spans="5:34" ht="15" x14ac:dyDescent="0.25">
      <c r="E178" t="s">
        <v>648</v>
      </c>
      <c r="F178" t="s">
        <v>649</v>
      </c>
      <c r="G178" s="701">
        <v>0.35544604063034058</v>
      </c>
      <c r="H178" s="701">
        <v>0.42524781823158264</v>
      </c>
      <c r="I178" s="701">
        <v>0.4217851459980011</v>
      </c>
      <c r="J178" s="701">
        <v>0.41678023338317871</v>
      </c>
      <c r="K178" s="701">
        <v>0.41989612579345703</v>
      </c>
      <c r="L178" s="701">
        <v>0.24738548696041107</v>
      </c>
      <c r="M178" s="701">
        <v>0.55627447366714478</v>
      </c>
      <c r="N178" s="701">
        <v>0.56395620107650757</v>
      </c>
      <c r="O178" s="701">
        <v>0.45768162608146667</v>
      </c>
      <c r="P178" s="701">
        <v>0.37151643633842468</v>
      </c>
      <c r="Q178" s="701">
        <v>0.33933675289154053</v>
      </c>
      <c r="R178" s="701">
        <v>0.35711726546287537</v>
      </c>
      <c r="S178">
        <f t="shared" si="42"/>
        <v>-6.8130552768707279E-3</v>
      </c>
      <c r="T178" t="e">
        <f t="shared" si="29"/>
        <v>#N/A</v>
      </c>
      <c r="U178" t="e">
        <f t="shared" si="30"/>
        <v>#N/A</v>
      </c>
      <c r="V178" t="e">
        <f t="shared" si="31"/>
        <v>#N/A</v>
      </c>
      <c r="W178" t="e">
        <f t="shared" si="32"/>
        <v>#N/A</v>
      </c>
      <c r="X178" t="e">
        <f t="shared" si="33"/>
        <v>#N/A</v>
      </c>
      <c r="Y178" t="e">
        <f t="shared" si="34"/>
        <v>#N/A</v>
      </c>
      <c r="Z178" t="e">
        <f t="shared" si="35"/>
        <v>#N/A</v>
      </c>
      <c r="AA178" t="e">
        <f t="shared" si="36"/>
        <v>#N/A</v>
      </c>
      <c r="AB178" t="e">
        <f t="shared" si="37"/>
        <v>#N/A</v>
      </c>
      <c r="AC178" t="e">
        <f t="shared" si="38"/>
        <v>#N/A</v>
      </c>
      <c r="AD178" t="e">
        <f t="shared" si="39"/>
        <v>#N/A</v>
      </c>
      <c r="AE178" t="e">
        <f t="shared" si="40"/>
        <v>#N/A</v>
      </c>
      <c r="AF178"/>
      <c r="AG178">
        <f t="shared" si="43"/>
        <v>0.28898671269416809</v>
      </c>
      <c r="AH178" t="e">
        <f t="shared" si="41"/>
        <v>#N/A</v>
      </c>
    </row>
    <row r="179" spans="5:34" ht="15" x14ac:dyDescent="0.25">
      <c r="E179" t="s">
        <v>650</v>
      </c>
      <c r="F179" t="s">
        <v>651</v>
      </c>
      <c r="G179" s="701">
        <v>1.1907716989517212</v>
      </c>
      <c r="H179" s="701">
        <v>1.2168282270431519</v>
      </c>
      <c r="I179" s="701">
        <v>1.2284390926361084</v>
      </c>
      <c r="J179" s="701">
        <v>1.2212212085723877</v>
      </c>
      <c r="K179" s="701">
        <v>1.2426083087921143</v>
      </c>
      <c r="L179" s="701">
        <v>1.2080832719802856</v>
      </c>
      <c r="M179" s="701">
        <v>1.1909729242324829</v>
      </c>
      <c r="N179" s="701">
        <v>1.1671003103256226</v>
      </c>
      <c r="O179" s="701">
        <v>1.1858106851577759</v>
      </c>
      <c r="P179" s="701">
        <v>1.1749852895736694</v>
      </c>
      <c r="Q179" s="701">
        <v>1.1407716274261475</v>
      </c>
      <c r="R179" s="701">
        <v>1.0342159271240234</v>
      </c>
      <c r="S179">
        <f t="shared" si="42"/>
        <v>-1.826122999191284E-2</v>
      </c>
      <c r="T179" t="e">
        <f t="shared" si="29"/>
        <v>#N/A</v>
      </c>
      <c r="U179" t="e">
        <f t="shared" si="30"/>
        <v>#N/A</v>
      </c>
      <c r="V179" t="e">
        <f t="shared" si="31"/>
        <v>#N/A</v>
      </c>
      <c r="W179" t="e">
        <f t="shared" si="32"/>
        <v>#N/A</v>
      </c>
      <c r="X179" t="e">
        <f t="shared" si="33"/>
        <v>#N/A</v>
      </c>
      <c r="Y179" t="e">
        <f t="shared" si="34"/>
        <v>#N/A</v>
      </c>
      <c r="Z179" t="e">
        <f t="shared" si="35"/>
        <v>#N/A</v>
      </c>
      <c r="AA179" t="e">
        <f t="shared" si="36"/>
        <v>#N/A</v>
      </c>
      <c r="AB179" t="e">
        <f t="shared" si="37"/>
        <v>#N/A</v>
      </c>
      <c r="AC179" t="e">
        <f t="shared" si="38"/>
        <v>#N/A</v>
      </c>
      <c r="AD179" t="e">
        <f t="shared" si="39"/>
        <v>#N/A</v>
      </c>
      <c r="AE179" t="e">
        <f t="shared" si="40"/>
        <v>#N/A</v>
      </c>
      <c r="AF179"/>
      <c r="AG179">
        <f t="shared" si="43"/>
        <v>0.85160362720489502</v>
      </c>
      <c r="AH179" t="e">
        <f t="shared" si="41"/>
        <v>#N/A</v>
      </c>
    </row>
    <row r="180" spans="5:34" ht="15" x14ac:dyDescent="0.25">
      <c r="E180" t="s">
        <v>652</v>
      </c>
      <c r="F180" t="s">
        <v>653</v>
      </c>
      <c r="G180" s="701">
        <v>-0.52685588598251343</v>
      </c>
      <c r="H180" s="701">
        <v>-0.53234869241714478</v>
      </c>
      <c r="I180" s="701">
        <v>-0.52795326709747314</v>
      </c>
      <c r="J180" s="701">
        <v>-0.65876477956771851</v>
      </c>
      <c r="K180" s="701">
        <v>-0.62249237298965454</v>
      </c>
      <c r="L180" s="701">
        <v>-0.7359471321105957</v>
      </c>
      <c r="M180" s="701">
        <v>-0.73326593637466431</v>
      </c>
      <c r="N180" s="701">
        <v>-0.7396852970123291</v>
      </c>
      <c r="O180" s="701">
        <v>-0.74113166332244873</v>
      </c>
      <c r="P180" s="701">
        <v>-0.81714898347854614</v>
      </c>
      <c r="Q180" s="701">
        <v>-0.90072327852249146</v>
      </c>
      <c r="R180" s="701">
        <v>-1.0959471464157104</v>
      </c>
      <c r="S180">
        <f t="shared" si="42"/>
        <v>-5.635984539985657E-2</v>
      </c>
      <c r="T180" t="e">
        <f t="shared" si="29"/>
        <v>#N/A</v>
      </c>
      <c r="U180" t="e">
        <f t="shared" si="30"/>
        <v>#N/A</v>
      </c>
      <c r="V180" t="e">
        <f t="shared" si="31"/>
        <v>#N/A</v>
      </c>
      <c r="W180" t="e">
        <f t="shared" si="32"/>
        <v>#N/A</v>
      </c>
      <c r="X180" t="e">
        <f t="shared" si="33"/>
        <v>#N/A</v>
      </c>
      <c r="Y180" t="e">
        <f t="shared" si="34"/>
        <v>#N/A</v>
      </c>
      <c r="Z180" t="e">
        <f t="shared" si="35"/>
        <v>#N/A</v>
      </c>
      <c r="AA180" t="e">
        <f t="shared" si="36"/>
        <v>#N/A</v>
      </c>
      <c r="AB180" t="e">
        <f t="shared" si="37"/>
        <v>#N/A</v>
      </c>
      <c r="AC180" t="e">
        <f t="shared" si="38"/>
        <v>#N/A</v>
      </c>
      <c r="AD180" t="e">
        <f t="shared" si="39"/>
        <v>#N/A</v>
      </c>
      <c r="AE180" t="e">
        <f t="shared" si="40"/>
        <v>#N/A</v>
      </c>
      <c r="AF180"/>
      <c r="AG180">
        <f t="shared" si="43"/>
        <v>-1.6595456004142761</v>
      </c>
      <c r="AH180" t="e">
        <f t="shared" si="41"/>
        <v>#N/A</v>
      </c>
    </row>
    <row r="181" spans="5:34" ht="15" x14ac:dyDescent="0.25">
      <c r="E181" t="s">
        <v>654</v>
      </c>
      <c r="F181" t="s">
        <v>655</v>
      </c>
      <c r="G181" s="701">
        <v>1.1163612604141235</v>
      </c>
      <c r="H181" s="701">
        <v>1.127541184425354</v>
      </c>
      <c r="I181" s="701">
        <v>1.1100363731384277</v>
      </c>
      <c r="J181" s="701">
        <v>1.1026284694671631</v>
      </c>
      <c r="K181" s="701">
        <v>1.1265796422958374</v>
      </c>
      <c r="L181" s="701">
        <v>1.0191081762313843</v>
      </c>
      <c r="M181" s="701">
        <v>1.0195010900497437</v>
      </c>
      <c r="N181" s="701">
        <v>0.97508358955383301</v>
      </c>
      <c r="O181" s="701">
        <v>0.9986729621887207</v>
      </c>
      <c r="P181" s="701">
        <v>0.953086256980896</v>
      </c>
      <c r="Q181" s="701">
        <v>0.9196091890335083</v>
      </c>
      <c r="R181" s="701">
        <v>0.92978096008300781</v>
      </c>
      <c r="S181">
        <f t="shared" si="42"/>
        <v>-1.9776022434234618E-2</v>
      </c>
      <c r="T181" t="e">
        <f t="shared" si="29"/>
        <v>#N/A</v>
      </c>
      <c r="U181" t="e">
        <f t="shared" si="30"/>
        <v>#N/A</v>
      </c>
      <c r="V181" t="e">
        <f t="shared" si="31"/>
        <v>#N/A</v>
      </c>
      <c r="W181" t="e">
        <f t="shared" si="32"/>
        <v>#N/A</v>
      </c>
      <c r="X181" t="e">
        <f t="shared" si="33"/>
        <v>#N/A</v>
      </c>
      <c r="Y181" t="e">
        <f t="shared" si="34"/>
        <v>#N/A</v>
      </c>
      <c r="Z181" t="e">
        <f t="shared" si="35"/>
        <v>#N/A</v>
      </c>
      <c r="AA181" t="e">
        <f t="shared" si="36"/>
        <v>#N/A</v>
      </c>
      <c r="AB181" t="e">
        <f t="shared" si="37"/>
        <v>#N/A</v>
      </c>
      <c r="AC181" t="e">
        <f t="shared" si="38"/>
        <v>#N/A</v>
      </c>
      <c r="AD181" t="e">
        <f t="shared" si="39"/>
        <v>#N/A</v>
      </c>
      <c r="AE181" t="e">
        <f t="shared" si="40"/>
        <v>#N/A</v>
      </c>
      <c r="AF181"/>
      <c r="AG181">
        <f t="shared" si="43"/>
        <v>0.73202073574066162</v>
      </c>
      <c r="AH181" t="e">
        <f t="shared" si="41"/>
        <v>#N/A</v>
      </c>
    </row>
    <row r="182" spans="5:34" ht="15" x14ac:dyDescent="0.25">
      <c r="E182" t="s">
        <v>656</v>
      </c>
      <c r="F182" t="s">
        <v>657</v>
      </c>
      <c r="G182" s="701">
        <v>0.83903318643569946</v>
      </c>
      <c r="H182" s="701">
        <v>0.82076817750930786</v>
      </c>
      <c r="I182" s="701">
        <v>0.79855799674987793</v>
      </c>
      <c r="J182" s="701">
        <v>0.78723901510238647</v>
      </c>
      <c r="K182" s="701">
        <v>0.78538018465042114</v>
      </c>
      <c r="L182" s="701">
        <v>1.2254321575164795</v>
      </c>
      <c r="M182" s="701">
        <v>1.2189314365386963</v>
      </c>
      <c r="N182" s="701">
        <v>1.2288038730621338</v>
      </c>
      <c r="O182" s="701">
        <v>1.2451255321502686</v>
      </c>
      <c r="P182" s="701">
        <v>1.2390413284301758</v>
      </c>
      <c r="Q182" s="701">
        <v>1.2346959114074707</v>
      </c>
      <c r="R182" s="701">
        <v>1.3143739700317383</v>
      </c>
      <c r="S182">
        <f t="shared" si="42"/>
        <v>4.9360579252243041E-2</v>
      </c>
      <c r="T182" t="e">
        <f t="shared" si="29"/>
        <v>#N/A</v>
      </c>
      <c r="U182" t="e">
        <f t="shared" si="30"/>
        <v>#N/A</v>
      </c>
      <c r="V182" t="e">
        <f t="shared" si="31"/>
        <v>#N/A</v>
      </c>
      <c r="W182" t="e">
        <f t="shared" si="32"/>
        <v>#N/A</v>
      </c>
      <c r="X182" t="e">
        <f t="shared" si="33"/>
        <v>#N/A</v>
      </c>
      <c r="Y182" t="e">
        <f t="shared" si="34"/>
        <v>#N/A</v>
      </c>
      <c r="Z182" t="e">
        <f t="shared" si="35"/>
        <v>#N/A</v>
      </c>
      <c r="AA182" t="e">
        <f t="shared" si="36"/>
        <v>#N/A</v>
      </c>
      <c r="AB182" t="e">
        <f t="shared" si="37"/>
        <v>#N/A</v>
      </c>
      <c r="AC182" t="e">
        <f t="shared" si="38"/>
        <v>#N/A</v>
      </c>
      <c r="AD182" t="e">
        <f t="shared" si="39"/>
        <v>#N/A</v>
      </c>
      <c r="AE182" t="e">
        <f t="shared" si="40"/>
        <v>#N/A</v>
      </c>
      <c r="AF182"/>
      <c r="AG182">
        <f t="shared" si="43"/>
        <v>1.8079797625541687</v>
      </c>
      <c r="AH182" t="e">
        <f t="shared" si="41"/>
        <v>#N/A</v>
      </c>
    </row>
    <row r="183" spans="5:34" ht="15" x14ac:dyDescent="0.25">
      <c r="E183" t="s">
        <v>658</v>
      </c>
      <c r="F183" t="s">
        <v>659</v>
      </c>
      <c r="G183" s="701">
        <v>-0.53971368074417114</v>
      </c>
      <c r="H183" s="701">
        <v>-0.55879700183868408</v>
      </c>
      <c r="I183" s="701">
        <v>-0.60817712545394897</v>
      </c>
      <c r="J183" s="701">
        <v>-0.75431382656097412</v>
      </c>
      <c r="K183" s="701">
        <v>-0.65067160129547119</v>
      </c>
      <c r="L183" s="701">
        <v>-0.74149423837661743</v>
      </c>
      <c r="M183" s="701">
        <v>-0.63536542654037476</v>
      </c>
      <c r="N183" s="701">
        <v>-0.32443979382514954</v>
      </c>
      <c r="O183" s="701">
        <v>-0.51036155223846436</v>
      </c>
      <c r="P183" s="701">
        <v>-0.22278018295764923</v>
      </c>
      <c r="Q183" s="701">
        <v>-0.11295266449451447</v>
      </c>
      <c r="R183" s="701">
        <v>-0.1497357040643692</v>
      </c>
      <c r="S183">
        <f t="shared" si="42"/>
        <v>4.0906129777431487E-2</v>
      </c>
      <c r="T183" t="e">
        <f t="shared" si="29"/>
        <v>#N/A</v>
      </c>
      <c r="U183" t="e">
        <f t="shared" si="30"/>
        <v>#N/A</v>
      </c>
      <c r="V183" t="e">
        <f t="shared" si="31"/>
        <v>#N/A</v>
      </c>
      <c r="W183" t="e">
        <f t="shared" si="32"/>
        <v>#N/A</v>
      </c>
      <c r="X183" t="e">
        <f t="shared" si="33"/>
        <v>#N/A</v>
      </c>
      <c r="Y183" t="e">
        <f t="shared" si="34"/>
        <v>#N/A</v>
      </c>
      <c r="Z183" t="e">
        <f t="shared" si="35"/>
        <v>#N/A</v>
      </c>
      <c r="AA183" t="e">
        <f t="shared" si="36"/>
        <v>#N/A</v>
      </c>
      <c r="AB183" t="e">
        <f t="shared" si="37"/>
        <v>#N/A</v>
      </c>
      <c r="AC183" t="e">
        <f t="shared" si="38"/>
        <v>#N/A</v>
      </c>
      <c r="AD183" t="e">
        <f t="shared" si="39"/>
        <v>#N/A</v>
      </c>
      <c r="AE183" t="e">
        <f t="shared" si="40"/>
        <v>#N/A</v>
      </c>
      <c r="AF183"/>
      <c r="AG183">
        <f t="shared" si="43"/>
        <v>0.25932559370994568</v>
      </c>
      <c r="AH183" t="e">
        <f t="shared" si="41"/>
        <v>#N/A</v>
      </c>
    </row>
    <row r="184" spans="5:34" ht="15" x14ac:dyDescent="0.25">
      <c r="E184" t="s">
        <v>660</v>
      </c>
      <c r="F184" t="s">
        <v>661</v>
      </c>
      <c r="G184" s="701">
        <v>1.8861954212188721</v>
      </c>
      <c r="H184" s="701">
        <v>1.9626840353012085</v>
      </c>
      <c r="I184" s="701">
        <v>1.8524962663650513</v>
      </c>
      <c r="J184" s="701">
        <v>1.7402341365814209</v>
      </c>
      <c r="K184" s="701">
        <v>1.6435530185699463</v>
      </c>
      <c r="L184" s="701">
        <v>1.6198891401290894</v>
      </c>
      <c r="M184" s="701">
        <v>1.651854395866394</v>
      </c>
      <c r="N184" s="701">
        <v>1.5616931915283203</v>
      </c>
      <c r="O184" s="701">
        <v>1.6181027889251709</v>
      </c>
      <c r="P184" s="701">
        <v>1.6755049228668213</v>
      </c>
      <c r="Q184" s="701">
        <v>1.690354585647583</v>
      </c>
      <c r="R184" s="701">
        <v>1.6498268842697144</v>
      </c>
      <c r="S184">
        <f t="shared" si="42"/>
        <v>-3.1285715103149411E-2</v>
      </c>
      <c r="T184" t="e">
        <f t="shared" si="29"/>
        <v>#N/A</v>
      </c>
      <c r="U184" t="e">
        <f t="shared" si="30"/>
        <v>#N/A</v>
      </c>
      <c r="V184" t="e">
        <f t="shared" si="31"/>
        <v>#N/A</v>
      </c>
      <c r="W184" t="e">
        <f t="shared" si="32"/>
        <v>#N/A</v>
      </c>
      <c r="X184" t="e">
        <f t="shared" si="33"/>
        <v>#N/A</v>
      </c>
      <c r="Y184" t="e">
        <f t="shared" si="34"/>
        <v>#N/A</v>
      </c>
      <c r="Z184" t="e">
        <f t="shared" si="35"/>
        <v>#N/A</v>
      </c>
      <c r="AA184" t="e">
        <f t="shared" si="36"/>
        <v>#N/A</v>
      </c>
      <c r="AB184" t="e">
        <f t="shared" si="37"/>
        <v>#N/A</v>
      </c>
      <c r="AC184" t="e">
        <f t="shared" si="38"/>
        <v>#N/A</v>
      </c>
      <c r="AD184" t="e">
        <f t="shared" si="39"/>
        <v>#N/A</v>
      </c>
      <c r="AE184" t="e">
        <f t="shared" si="40"/>
        <v>#N/A</v>
      </c>
      <c r="AF184"/>
      <c r="AG184">
        <f t="shared" si="43"/>
        <v>1.3369697332382202</v>
      </c>
      <c r="AH184" t="e">
        <f t="shared" si="41"/>
        <v>#N/A</v>
      </c>
    </row>
    <row r="185" spans="5:34" ht="15" x14ac:dyDescent="0.25">
      <c r="E185" t="s">
        <v>662</v>
      </c>
      <c r="F185" t="s">
        <v>663</v>
      </c>
      <c r="G185" s="701">
        <v>-0.90435212850570679</v>
      </c>
      <c r="H185" s="701">
        <v>-0.89226174354553223</v>
      </c>
      <c r="I185" s="701">
        <v>-0.82517731189727783</v>
      </c>
      <c r="J185" s="701">
        <v>-0.95400345325469971</v>
      </c>
      <c r="K185" s="701">
        <v>-0.94529640674591064</v>
      </c>
      <c r="L185" s="701">
        <v>-0.78543245792388916</v>
      </c>
      <c r="M185" s="701">
        <v>-0.56673204898834229</v>
      </c>
      <c r="N185" s="701">
        <v>-0.65764319896697998</v>
      </c>
      <c r="O185" s="701">
        <v>-0.71896016597747803</v>
      </c>
      <c r="P185" s="701">
        <v>-0.61426788568496704</v>
      </c>
      <c r="Q185" s="701">
        <v>-0.81191325187683105</v>
      </c>
      <c r="R185" s="701">
        <v>-0.85776853561401367</v>
      </c>
      <c r="S185">
        <f t="shared" si="42"/>
        <v>3.4493207931518555E-3</v>
      </c>
      <c r="T185" t="e">
        <f t="shared" si="29"/>
        <v>#N/A</v>
      </c>
      <c r="U185" t="e">
        <f t="shared" si="30"/>
        <v>#N/A</v>
      </c>
      <c r="V185" t="e">
        <f t="shared" si="31"/>
        <v>#N/A</v>
      </c>
      <c r="W185" t="e">
        <f t="shared" si="32"/>
        <v>#N/A</v>
      </c>
      <c r="X185" t="e">
        <f t="shared" si="33"/>
        <v>#N/A</v>
      </c>
      <c r="Y185" t="e">
        <f t="shared" si="34"/>
        <v>#N/A</v>
      </c>
      <c r="Z185" t="e">
        <f t="shared" si="35"/>
        <v>#N/A</v>
      </c>
      <c r="AA185" t="e">
        <f t="shared" si="36"/>
        <v>#N/A</v>
      </c>
      <c r="AB185" t="e">
        <f t="shared" si="37"/>
        <v>#N/A</v>
      </c>
      <c r="AC185" t="e">
        <f t="shared" si="38"/>
        <v>#N/A</v>
      </c>
      <c r="AD185" t="e">
        <f t="shared" si="39"/>
        <v>#N/A</v>
      </c>
      <c r="AE185" t="e">
        <f t="shared" si="40"/>
        <v>#N/A</v>
      </c>
      <c r="AF185"/>
      <c r="AG185">
        <f t="shared" si="43"/>
        <v>-0.82327532768249512</v>
      </c>
      <c r="AH185" t="e">
        <f t="shared" si="41"/>
        <v>#N/A</v>
      </c>
    </row>
    <row r="186" spans="5:34" ht="15" x14ac:dyDescent="0.25">
      <c r="E186" t="s">
        <v>85</v>
      </c>
      <c r="F186" t="s">
        <v>664</v>
      </c>
      <c r="G186" s="701">
        <v>-4.6447616070508957E-2</v>
      </c>
      <c r="H186" s="701">
        <v>5.9297196567058563E-2</v>
      </c>
      <c r="I186" s="701">
        <v>6.3706964254379272E-2</v>
      </c>
      <c r="J186" s="701">
        <v>9.7299553453922272E-3</v>
      </c>
      <c r="K186" s="701">
        <v>0.13483858108520508</v>
      </c>
      <c r="L186" s="701">
        <v>0.22281874716281891</v>
      </c>
      <c r="M186" s="701">
        <v>0.24960567057132721</v>
      </c>
      <c r="N186" s="701">
        <v>0.21198001503944397</v>
      </c>
      <c r="O186" s="701">
        <v>0.11795545369386673</v>
      </c>
      <c r="P186" s="701">
        <v>7.7936194837093353E-2</v>
      </c>
      <c r="Q186" s="701">
        <v>8.2025900483131409E-2</v>
      </c>
      <c r="R186" s="701">
        <v>0.2007412314414978</v>
      </c>
      <c r="S186">
        <f t="shared" si="42"/>
        <v>1.4144403487443924E-2</v>
      </c>
      <c r="T186" t="e">
        <f t="shared" si="29"/>
        <v>#N/A</v>
      </c>
      <c r="U186" t="e">
        <f t="shared" si="30"/>
        <v>#N/A</v>
      </c>
      <c r="V186" t="e">
        <f t="shared" si="31"/>
        <v>#N/A</v>
      </c>
      <c r="W186" t="e">
        <f t="shared" si="32"/>
        <v>#N/A</v>
      </c>
      <c r="X186" t="e">
        <f t="shared" si="33"/>
        <v>#N/A</v>
      </c>
      <c r="Y186" t="e">
        <f t="shared" si="34"/>
        <v>#N/A</v>
      </c>
      <c r="Z186" t="e">
        <f t="shared" si="35"/>
        <v>#N/A</v>
      </c>
      <c r="AA186" t="e">
        <f t="shared" si="36"/>
        <v>#N/A</v>
      </c>
      <c r="AB186" t="e">
        <f t="shared" si="37"/>
        <v>#N/A</v>
      </c>
      <c r="AC186" t="e">
        <f t="shared" si="38"/>
        <v>#N/A</v>
      </c>
      <c r="AD186" t="e">
        <f t="shared" si="39"/>
        <v>#N/A</v>
      </c>
      <c r="AE186" t="e">
        <f t="shared" si="40"/>
        <v>#N/A</v>
      </c>
      <c r="AF186"/>
      <c r="AG186">
        <f t="shared" si="43"/>
        <v>0.34218526631593704</v>
      </c>
      <c r="AH186" t="e">
        <f t="shared" si="41"/>
        <v>#N/A</v>
      </c>
    </row>
    <row r="187" spans="5:34" ht="15" x14ac:dyDescent="0.25">
      <c r="E187" t="s">
        <v>665</v>
      </c>
      <c r="F187" t="s">
        <v>666</v>
      </c>
      <c r="G187" s="701">
        <v>-1.0879650115966797</v>
      </c>
      <c r="H187" s="701">
        <v>-1.18748939037323</v>
      </c>
      <c r="I187" s="701">
        <v>-1.2231853008270264</v>
      </c>
      <c r="J187" s="701">
        <v>-1.2356559038162231</v>
      </c>
      <c r="K187" s="701">
        <v>-1.1302671432495117</v>
      </c>
      <c r="L187" s="701">
        <v>-1.2339321374893188</v>
      </c>
      <c r="M187" s="701">
        <v>-1.2377176284790039</v>
      </c>
      <c r="N187" s="701">
        <v>-1.3314583301544189</v>
      </c>
      <c r="O187" s="701">
        <v>-1.2383668422698975</v>
      </c>
      <c r="P187" s="701">
        <v>-1.2755264043807983</v>
      </c>
      <c r="Q187" s="701">
        <v>-1.3391338586807251</v>
      </c>
      <c r="R187" s="701">
        <v>-1.3198744058609009</v>
      </c>
      <c r="S187">
        <f t="shared" si="42"/>
        <v>-1.3238501548767091E-2</v>
      </c>
      <c r="T187" t="e">
        <f t="shared" si="29"/>
        <v>#N/A</v>
      </c>
      <c r="U187" t="e">
        <f t="shared" si="30"/>
        <v>#N/A</v>
      </c>
      <c r="V187" t="e">
        <f t="shared" si="31"/>
        <v>#N/A</v>
      </c>
      <c r="W187" t="e">
        <f t="shared" si="32"/>
        <v>#N/A</v>
      </c>
      <c r="X187" t="e">
        <f t="shared" si="33"/>
        <v>#N/A</v>
      </c>
      <c r="Y187" t="e">
        <f t="shared" si="34"/>
        <v>#N/A</v>
      </c>
      <c r="Z187" t="e">
        <f t="shared" si="35"/>
        <v>#N/A</v>
      </c>
      <c r="AA187" t="e">
        <f t="shared" si="36"/>
        <v>#N/A</v>
      </c>
      <c r="AB187" t="e">
        <f t="shared" si="37"/>
        <v>#N/A</v>
      </c>
      <c r="AC187" t="e">
        <f t="shared" si="38"/>
        <v>#N/A</v>
      </c>
      <c r="AD187" t="e">
        <f t="shared" si="39"/>
        <v>#N/A</v>
      </c>
      <c r="AE187" t="e">
        <f t="shared" si="40"/>
        <v>#N/A</v>
      </c>
      <c r="AF187"/>
      <c r="AG187">
        <f t="shared" si="43"/>
        <v>-1.4522594213485718</v>
      </c>
      <c r="AH187" t="e">
        <f t="shared" si="41"/>
        <v>#N/A</v>
      </c>
    </row>
    <row r="188" spans="5:34" ht="15" x14ac:dyDescent="0.25">
      <c r="E188" t="s">
        <v>23</v>
      </c>
      <c r="F188" t="s">
        <v>667</v>
      </c>
      <c r="G188" s="701">
        <v>0.43383228778839111</v>
      </c>
      <c r="H188" s="701">
        <v>0.30821719765663147</v>
      </c>
      <c r="I188" s="701">
        <v>0.33997717499732971</v>
      </c>
      <c r="J188" s="701">
        <v>0.30578094720840454</v>
      </c>
      <c r="K188" s="701">
        <v>0.30104756355285645</v>
      </c>
      <c r="L188" s="701">
        <v>0.1623462438583374</v>
      </c>
      <c r="M188" s="701">
        <v>0.15176600217819214</v>
      </c>
      <c r="N188" s="701">
        <v>0.10593897104263306</v>
      </c>
      <c r="O188" s="701">
        <v>0.12530526518821716</v>
      </c>
      <c r="P188" s="701">
        <v>8.6524203419685364E-2</v>
      </c>
      <c r="Q188" s="701">
        <v>6.0096133500337601E-2</v>
      </c>
      <c r="R188" s="701">
        <v>9.7426332533359528E-2</v>
      </c>
      <c r="S188">
        <f t="shared" si="42"/>
        <v>-2.1079086512327195E-2</v>
      </c>
      <c r="T188" t="e">
        <f t="shared" si="29"/>
        <v>#N/A</v>
      </c>
      <c r="U188" t="e">
        <f t="shared" si="30"/>
        <v>#N/A</v>
      </c>
      <c r="V188" t="e">
        <f t="shared" si="31"/>
        <v>#N/A</v>
      </c>
      <c r="W188" t="e">
        <f t="shared" si="32"/>
        <v>#N/A</v>
      </c>
      <c r="X188" t="e">
        <f t="shared" si="33"/>
        <v>#N/A</v>
      </c>
      <c r="Y188" t="e">
        <f t="shared" si="34"/>
        <v>#N/A</v>
      </c>
      <c r="Z188" t="e">
        <f t="shared" si="35"/>
        <v>#N/A</v>
      </c>
      <c r="AA188" t="e">
        <f t="shared" si="36"/>
        <v>#N/A</v>
      </c>
      <c r="AB188" t="e">
        <f t="shared" si="37"/>
        <v>#N/A</v>
      </c>
      <c r="AC188" t="e">
        <f t="shared" si="38"/>
        <v>#N/A</v>
      </c>
      <c r="AD188" t="e">
        <f t="shared" si="39"/>
        <v>#N/A</v>
      </c>
      <c r="AE188" t="e">
        <f t="shared" si="40"/>
        <v>#N/A</v>
      </c>
      <c r="AF188"/>
      <c r="AG188">
        <f t="shared" si="43"/>
        <v>-0.11336453258991241</v>
      </c>
      <c r="AH188" t="e">
        <f t="shared" si="41"/>
        <v>#N/A</v>
      </c>
    </row>
    <row r="189" spans="5:34" ht="15" x14ac:dyDescent="0.25">
      <c r="E189" t="s">
        <v>130</v>
      </c>
      <c r="F189" t="s">
        <v>668</v>
      </c>
      <c r="G189" s="701">
        <v>-0.8386455774307251</v>
      </c>
      <c r="H189" s="701">
        <v>-0.75156211853027344</v>
      </c>
      <c r="I189" s="701">
        <v>-0.70185309648513794</v>
      </c>
      <c r="J189" s="701">
        <v>-0.63979470729827881</v>
      </c>
      <c r="K189" s="701">
        <v>-0.61365705728530884</v>
      </c>
      <c r="L189" s="701">
        <v>-0.56173223257064819</v>
      </c>
      <c r="M189" s="701">
        <v>-0.45836424827575684</v>
      </c>
      <c r="N189" s="701">
        <v>-0.39920985698699951</v>
      </c>
      <c r="O189" s="701">
        <v>-0.25485417246818542</v>
      </c>
      <c r="P189" s="701">
        <v>-0.24973917007446289</v>
      </c>
      <c r="Q189" s="701">
        <v>-0.41603285074234009</v>
      </c>
      <c r="R189" s="701">
        <v>-0.39742392301559448</v>
      </c>
      <c r="S189">
        <f t="shared" si="42"/>
        <v>3.5413819551467898E-2</v>
      </c>
      <c r="T189" t="e">
        <f t="shared" si="29"/>
        <v>#N/A</v>
      </c>
      <c r="U189" t="e">
        <f t="shared" si="30"/>
        <v>#N/A</v>
      </c>
      <c r="V189" t="e">
        <f t="shared" si="31"/>
        <v>#N/A</v>
      </c>
      <c r="W189" t="e">
        <f t="shared" si="32"/>
        <v>#N/A</v>
      </c>
      <c r="X189" t="e">
        <f t="shared" si="33"/>
        <v>#N/A</v>
      </c>
      <c r="Y189" t="e">
        <f t="shared" si="34"/>
        <v>#N/A</v>
      </c>
      <c r="Z189" t="e">
        <f t="shared" si="35"/>
        <v>#N/A</v>
      </c>
      <c r="AA189" t="e">
        <f t="shared" si="36"/>
        <v>#N/A</v>
      </c>
      <c r="AB189" t="e">
        <f t="shared" si="37"/>
        <v>#N/A</v>
      </c>
      <c r="AC189" t="e">
        <f t="shared" si="38"/>
        <v>#N/A</v>
      </c>
      <c r="AD189" t="e">
        <f t="shared" si="39"/>
        <v>#N/A</v>
      </c>
      <c r="AE189" t="e">
        <f t="shared" si="40"/>
        <v>#N/A</v>
      </c>
      <c r="AF189"/>
      <c r="AG189">
        <f t="shared" si="43"/>
        <v>-4.3285727500915527E-2</v>
      </c>
      <c r="AH189" t="e">
        <f t="shared" si="41"/>
        <v>#N/A</v>
      </c>
    </row>
    <row r="190" spans="5:34" ht="15" x14ac:dyDescent="0.25">
      <c r="E190" t="s">
        <v>669</v>
      </c>
      <c r="F190" t="s">
        <v>670</v>
      </c>
      <c r="G190" s="701">
        <v>-0.45197123289108276</v>
      </c>
      <c r="H190" s="701">
        <v>-0.46823868155479431</v>
      </c>
      <c r="I190" s="701">
        <v>-0.53625756502151489</v>
      </c>
      <c r="J190" s="701">
        <v>-0.51326972246170044</v>
      </c>
      <c r="K190" s="701">
        <v>-0.51728808879852295</v>
      </c>
      <c r="L190" s="701">
        <v>-0.42797654867172241</v>
      </c>
      <c r="M190" s="701">
        <v>-0.35198822617530823</v>
      </c>
      <c r="N190" s="701">
        <v>-0.28214740753173828</v>
      </c>
      <c r="O190" s="701">
        <v>-0.2419506311416626</v>
      </c>
      <c r="P190" s="701">
        <v>-0.18347874283790588</v>
      </c>
      <c r="Q190" s="701">
        <v>-0.25404718518257141</v>
      </c>
      <c r="R190" s="701">
        <v>-0.24483077228069305</v>
      </c>
      <c r="S190">
        <f t="shared" si="42"/>
        <v>2.2340790927410127E-2</v>
      </c>
      <c r="T190" t="e">
        <f t="shared" si="29"/>
        <v>#N/A</v>
      </c>
      <c r="U190" t="e">
        <f t="shared" si="30"/>
        <v>#N/A</v>
      </c>
      <c r="V190" t="e">
        <f t="shared" si="31"/>
        <v>#N/A</v>
      </c>
      <c r="W190" t="e">
        <f t="shared" si="32"/>
        <v>#N/A</v>
      </c>
      <c r="X190" t="e">
        <f t="shared" si="33"/>
        <v>#N/A</v>
      </c>
      <c r="Y190" t="e">
        <f t="shared" si="34"/>
        <v>#N/A</v>
      </c>
      <c r="Z190" t="e">
        <f t="shared" si="35"/>
        <v>#N/A</v>
      </c>
      <c r="AA190" t="e">
        <f t="shared" si="36"/>
        <v>#N/A</v>
      </c>
      <c r="AB190" t="e">
        <f t="shared" si="37"/>
        <v>#N/A</v>
      </c>
      <c r="AC190" t="e">
        <f t="shared" si="38"/>
        <v>#N/A</v>
      </c>
      <c r="AD190" t="e">
        <f t="shared" si="39"/>
        <v>#N/A</v>
      </c>
      <c r="AE190" t="e">
        <f t="shared" si="40"/>
        <v>#N/A</v>
      </c>
      <c r="AF190"/>
      <c r="AG190">
        <f t="shared" si="43"/>
        <v>-2.1422863006591797E-2</v>
      </c>
      <c r="AH190" t="e">
        <f t="shared" si="41"/>
        <v>#N/A</v>
      </c>
    </row>
    <row r="191" spans="5:34" ht="15" x14ac:dyDescent="0.25">
      <c r="E191" t="s">
        <v>25</v>
      </c>
      <c r="F191" t="s">
        <v>671</v>
      </c>
      <c r="G191" s="701">
        <v>1.7594517469406128</v>
      </c>
      <c r="H191" s="701">
        <v>1.6887612342834473</v>
      </c>
      <c r="I191" s="701">
        <v>1.5630266666412354</v>
      </c>
      <c r="J191" s="701">
        <v>1.4632352590560913</v>
      </c>
      <c r="K191" s="701">
        <v>1.6534162759780884</v>
      </c>
      <c r="L191" s="701">
        <v>1.6968549489974976</v>
      </c>
      <c r="M191" s="701">
        <v>1.7138144969940186</v>
      </c>
      <c r="N191" s="701">
        <v>1.6926589012145996</v>
      </c>
      <c r="O191" s="701">
        <v>1.5737254619598389</v>
      </c>
      <c r="P191" s="701">
        <v>1.5715875625610352</v>
      </c>
      <c r="Q191" s="701">
        <v>1.4945988655090332</v>
      </c>
      <c r="R191" s="701">
        <v>1.5668977499008179</v>
      </c>
      <c r="S191">
        <f t="shared" si="42"/>
        <v>-1.2186348438262939E-2</v>
      </c>
      <c r="T191" t="e">
        <f t="shared" si="29"/>
        <v>#N/A</v>
      </c>
      <c r="U191" t="e">
        <f t="shared" si="30"/>
        <v>#N/A</v>
      </c>
      <c r="V191" t="e">
        <f t="shared" si="31"/>
        <v>#N/A</v>
      </c>
      <c r="W191" t="e">
        <f t="shared" si="32"/>
        <v>#N/A</v>
      </c>
      <c r="X191" t="e">
        <f t="shared" si="33"/>
        <v>#N/A</v>
      </c>
      <c r="Y191" t="e">
        <f t="shared" si="34"/>
        <v>#N/A</v>
      </c>
      <c r="Z191" t="e">
        <f t="shared" si="35"/>
        <v>#N/A</v>
      </c>
      <c r="AA191" t="e">
        <f t="shared" si="36"/>
        <v>#N/A</v>
      </c>
      <c r="AB191" t="e">
        <f t="shared" si="37"/>
        <v>#N/A</v>
      </c>
      <c r="AC191" t="e">
        <f t="shared" si="38"/>
        <v>#N/A</v>
      </c>
      <c r="AD191" t="e">
        <f t="shared" si="39"/>
        <v>#N/A</v>
      </c>
      <c r="AE191" t="e">
        <f t="shared" si="40"/>
        <v>#N/A</v>
      </c>
      <c r="AF191"/>
      <c r="AG191">
        <f t="shared" si="43"/>
        <v>1.4450342655181885</v>
      </c>
      <c r="AH191" t="e">
        <f t="shared" si="41"/>
        <v>#N/A</v>
      </c>
    </row>
    <row r="192" spans="5:34" ht="15" x14ac:dyDescent="0.25">
      <c r="E192" t="s">
        <v>672</v>
      </c>
      <c r="F192" t="s">
        <v>673</v>
      </c>
      <c r="G192" s="701">
        <v>-0.83938425779342651</v>
      </c>
      <c r="H192" s="701">
        <v>-0.94740897417068481</v>
      </c>
      <c r="I192" s="701">
        <v>-0.87287718057632446</v>
      </c>
      <c r="J192" s="701">
        <v>-0.79070228338241577</v>
      </c>
      <c r="K192" s="701">
        <v>-0.68698769807815552</v>
      </c>
      <c r="L192" s="701">
        <v>-0.61917644739151001</v>
      </c>
      <c r="M192" s="701">
        <v>-0.60461831092834473</v>
      </c>
      <c r="N192" s="701">
        <v>-0.7112540602684021</v>
      </c>
      <c r="O192" s="701">
        <v>-0.81023228168487549</v>
      </c>
      <c r="P192" s="701">
        <v>-0.95729148387908936</v>
      </c>
      <c r="Q192" s="701">
        <v>-1.0471680164337158</v>
      </c>
      <c r="R192" s="701">
        <v>-1.0854471921920776</v>
      </c>
      <c r="S192">
        <f t="shared" si="42"/>
        <v>-1.3803821802139283E-2</v>
      </c>
      <c r="T192" t="e">
        <f t="shared" si="29"/>
        <v>#N/A</v>
      </c>
      <c r="U192" t="e">
        <f t="shared" si="30"/>
        <v>#N/A</v>
      </c>
      <c r="V192" t="e">
        <f t="shared" si="31"/>
        <v>#N/A</v>
      </c>
      <c r="W192" t="e">
        <f t="shared" si="32"/>
        <v>#N/A</v>
      </c>
      <c r="X192" t="e">
        <f t="shared" si="33"/>
        <v>#N/A</v>
      </c>
      <c r="Y192" t="e">
        <f t="shared" si="34"/>
        <v>#N/A</v>
      </c>
      <c r="Z192" t="e">
        <f t="shared" si="35"/>
        <v>#N/A</v>
      </c>
      <c r="AA192" t="e">
        <f t="shared" si="36"/>
        <v>#N/A</v>
      </c>
      <c r="AB192" t="e">
        <f t="shared" si="37"/>
        <v>#N/A</v>
      </c>
      <c r="AC192" t="e">
        <f t="shared" si="38"/>
        <v>#N/A</v>
      </c>
      <c r="AD192" t="e">
        <f t="shared" si="39"/>
        <v>#N/A</v>
      </c>
      <c r="AE192" t="e">
        <f t="shared" si="40"/>
        <v>#N/A</v>
      </c>
      <c r="AF192"/>
      <c r="AG192">
        <f t="shared" si="43"/>
        <v>-1.2234854102134705</v>
      </c>
      <c r="AH192" t="e">
        <f t="shared" si="41"/>
        <v>#N/A</v>
      </c>
    </row>
    <row r="193" spans="5:34" ht="15" x14ac:dyDescent="0.25">
      <c r="E193" t="s">
        <v>674</v>
      </c>
      <c r="F193" t="s">
        <v>675</v>
      </c>
      <c r="G193" s="701">
        <v>-1.3269937038421631</v>
      </c>
      <c r="H193" s="701">
        <v>-1.2591564655303955</v>
      </c>
      <c r="I193" s="701">
        <v>-1.1706415414810181</v>
      </c>
      <c r="J193" s="701">
        <v>-1.2172346115112305</v>
      </c>
      <c r="K193" s="701">
        <v>-1.2775064706802368</v>
      </c>
      <c r="L193" s="701">
        <v>-1.3338005542755127</v>
      </c>
      <c r="M193" s="701">
        <v>-1.369107723236084</v>
      </c>
      <c r="N193" s="701">
        <v>-1.3867930173873901</v>
      </c>
      <c r="O193" s="701">
        <v>-1.3724273443222046</v>
      </c>
      <c r="P193" s="701">
        <v>-1.3945060968399048</v>
      </c>
      <c r="Q193" s="701">
        <v>-1.3366539478302002</v>
      </c>
      <c r="R193" s="701">
        <v>-1.2837752103805542</v>
      </c>
      <c r="S193">
        <f t="shared" si="42"/>
        <v>-2.4618744850158692E-3</v>
      </c>
      <c r="T193" t="e">
        <f t="shared" si="29"/>
        <v>#N/A</v>
      </c>
      <c r="U193" t="e">
        <f t="shared" si="30"/>
        <v>#N/A</v>
      </c>
      <c r="V193" t="e">
        <f t="shared" si="31"/>
        <v>#N/A</v>
      </c>
      <c r="W193" t="e">
        <f t="shared" si="32"/>
        <v>#N/A</v>
      </c>
      <c r="X193" t="e">
        <f t="shared" si="33"/>
        <v>#N/A</v>
      </c>
      <c r="Y193" t="e">
        <f t="shared" si="34"/>
        <v>#N/A</v>
      </c>
      <c r="Z193" t="e">
        <f t="shared" si="35"/>
        <v>#N/A</v>
      </c>
      <c r="AA193" t="e">
        <f t="shared" si="36"/>
        <v>#N/A</v>
      </c>
      <c r="AB193" t="e">
        <f t="shared" si="37"/>
        <v>#N/A</v>
      </c>
      <c r="AC193" t="e">
        <f t="shared" si="38"/>
        <v>#N/A</v>
      </c>
      <c r="AD193" t="e">
        <f t="shared" si="39"/>
        <v>#N/A</v>
      </c>
      <c r="AE193" t="e">
        <f t="shared" si="40"/>
        <v>#N/A</v>
      </c>
      <c r="AF193"/>
      <c r="AG193">
        <f t="shared" si="43"/>
        <v>-1.3083939552307129</v>
      </c>
      <c r="AH193" t="e">
        <f t="shared" si="41"/>
        <v>#N/A</v>
      </c>
    </row>
    <row r="194" spans="5:34" ht="15" x14ac:dyDescent="0.25">
      <c r="E194" t="s">
        <v>24</v>
      </c>
      <c r="F194" t="s">
        <v>676</v>
      </c>
      <c r="G194" s="701">
        <v>2.0415198802947998</v>
      </c>
      <c r="H194" s="701">
        <v>1.9431887865066528</v>
      </c>
      <c r="I194" s="701">
        <v>1.9396569728851318</v>
      </c>
      <c r="J194" s="701">
        <v>1.8857334852218628</v>
      </c>
      <c r="K194" s="701">
        <v>1.9121639728546143</v>
      </c>
      <c r="L194" s="701">
        <v>1.8281092643737793</v>
      </c>
      <c r="M194" s="701">
        <v>1.9397226572036743</v>
      </c>
      <c r="N194" s="701">
        <v>1.9494785070419312</v>
      </c>
      <c r="O194" s="701">
        <v>1.8414530754089355</v>
      </c>
      <c r="P194" s="701">
        <v>1.843773365020752</v>
      </c>
      <c r="Q194" s="701">
        <v>1.7081761360168457</v>
      </c>
      <c r="R194" s="701">
        <v>1.6998242139816284</v>
      </c>
      <c r="S194">
        <f t="shared" si="42"/>
        <v>-2.4336457252502441E-2</v>
      </c>
      <c r="T194" t="e">
        <f t="shared" si="29"/>
        <v>#N/A</v>
      </c>
      <c r="U194" t="e">
        <f t="shared" si="30"/>
        <v>#N/A</v>
      </c>
      <c r="V194" t="e">
        <f t="shared" si="31"/>
        <v>#N/A</v>
      </c>
      <c r="W194" t="e">
        <f t="shared" si="32"/>
        <v>#N/A</v>
      </c>
      <c r="X194" t="e">
        <f t="shared" si="33"/>
        <v>#N/A</v>
      </c>
      <c r="Y194" t="e">
        <f t="shared" si="34"/>
        <v>#N/A</v>
      </c>
      <c r="Z194" t="e">
        <f t="shared" si="35"/>
        <v>#N/A</v>
      </c>
      <c r="AA194" t="e">
        <f t="shared" si="36"/>
        <v>#N/A</v>
      </c>
      <c r="AB194" t="e">
        <f t="shared" si="37"/>
        <v>#N/A</v>
      </c>
      <c r="AC194" t="e">
        <f t="shared" si="38"/>
        <v>#N/A</v>
      </c>
      <c r="AD194" t="e">
        <f t="shared" si="39"/>
        <v>#N/A</v>
      </c>
      <c r="AE194" t="e">
        <f t="shared" si="40"/>
        <v>#N/A</v>
      </c>
      <c r="AF194"/>
      <c r="AG194">
        <f t="shared" si="43"/>
        <v>1.456459641456604</v>
      </c>
      <c r="AH194" t="e">
        <f t="shared" si="41"/>
        <v>#N/A</v>
      </c>
    </row>
    <row r="195" spans="5:34" ht="15" x14ac:dyDescent="0.25">
      <c r="E195" t="s">
        <v>26</v>
      </c>
      <c r="F195" t="s">
        <v>677</v>
      </c>
      <c r="G195" s="701">
        <v>0.80984610319137573</v>
      </c>
      <c r="H195" s="701">
        <v>0.7553718090057373</v>
      </c>
      <c r="I195" s="701">
        <v>0.80489242076873779</v>
      </c>
      <c r="J195" s="701">
        <v>0.90943169593811035</v>
      </c>
      <c r="K195" s="701">
        <v>0.91316479444503784</v>
      </c>
      <c r="L195" s="701">
        <v>0.86588484048843384</v>
      </c>
      <c r="M195" s="701">
        <v>0.94336616992950439</v>
      </c>
      <c r="N195" s="701">
        <v>1.1868366003036499</v>
      </c>
      <c r="O195" s="701">
        <v>0.82932907342910767</v>
      </c>
      <c r="P195" s="701">
        <v>0.78722220659255981</v>
      </c>
      <c r="Q195" s="701">
        <v>0.80635005235671997</v>
      </c>
      <c r="R195" s="701">
        <v>0.56577545404434204</v>
      </c>
      <c r="S195">
        <f t="shared" si="42"/>
        <v>-1.8959635496139528E-2</v>
      </c>
      <c r="T195" t="e">
        <f t="shared" si="29"/>
        <v>#N/A</v>
      </c>
      <c r="U195" t="e">
        <f t="shared" si="30"/>
        <v>#N/A</v>
      </c>
      <c r="V195" t="e">
        <f t="shared" si="31"/>
        <v>#N/A</v>
      </c>
      <c r="W195" t="e">
        <f t="shared" si="32"/>
        <v>#N/A</v>
      </c>
      <c r="X195" t="e">
        <f t="shared" si="33"/>
        <v>#N/A</v>
      </c>
      <c r="Y195" t="e">
        <f t="shared" si="34"/>
        <v>#N/A</v>
      </c>
      <c r="Z195" t="e">
        <f t="shared" si="35"/>
        <v>#N/A</v>
      </c>
      <c r="AA195" t="e">
        <f t="shared" si="36"/>
        <v>#N/A</v>
      </c>
      <c r="AB195" t="e">
        <f t="shared" si="37"/>
        <v>#N/A</v>
      </c>
      <c r="AC195" t="e">
        <f t="shared" si="38"/>
        <v>#N/A</v>
      </c>
      <c r="AD195" t="e">
        <f t="shared" si="39"/>
        <v>#N/A</v>
      </c>
      <c r="AE195" t="e">
        <f t="shared" si="40"/>
        <v>#N/A</v>
      </c>
      <c r="AF195"/>
      <c r="AG195">
        <f t="shared" si="43"/>
        <v>0.37617909908294678</v>
      </c>
      <c r="AH195" t="e">
        <f t="shared" si="41"/>
        <v>#N/A</v>
      </c>
    </row>
    <row r="196" spans="5:34" ht="15" x14ac:dyDescent="0.25">
      <c r="E196" t="s">
        <v>27</v>
      </c>
      <c r="F196" t="s">
        <v>678</v>
      </c>
      <c r="G196" s="701">
        <v>0.19906073808670044</v>
      </c>
      <c r="H196" s="701">
        <v>0.28765714168548584</v>
      </c>
      <c r="I196" s="701">
        <v>0.30690363049507141</v>
      </c>
      <c r="J196" s="701">
        <v>0.17903836071491241</v>
      </c>
      <c r="K196" s="701">
        <v>7.7980376780033112E-2</v>
      </c>
      <c r="L196" s="701">
        <v>1.1613801121711731E-2</v>
      </c>
      <c r="M196" s="701">
        <v>5.9748027473688126E-2</v>
      </c>
      <c r="N196" s="701">
        <v>0.11595346033573151</v>
      </c>
      <c r="O196" s="701">
        <v>0.21097305417060852</v>
      </c>
      <c r="P196" s="701">
        <v>0.24768410623073578</v>
      </c>
      <c r="Q196" s="701">
        <v>0.26456990838050842</v>
      </c>
      <c r="R196" s="701">
        <v>0.53891539573669434</v>
      </c>
      <c r="S196">
        <f t="shared" si="42"/>
        <v>2.5125825405120851E-2</v>
      </c>
      <c r="T196" t="e">
        <f t="shared" si="29"/>
        <v>#N/A</v>
      </c>
      <c r="U196" t="e">
        <f t="shared" si="30"/>
        <v>#N/A</v>
      </c>
      <c r="V196" t="e">
        <f t="shared" si="31"/>
        <v>#N/A</v>
      </c>
      <c r="W196" t="e">
        <f t="shared" si="32"/>
        <v>#N/A</v>
      </c>
      <c r="X196" t="e">
        <f t="shared" si="33"/>
        <v>#N/A</v>
      </c>
      <c r="Y196" t="e">
        <f t="shared" si="34"/>
        <v>#N/A</v>
      </c>
      <c r="Z196" t="e">
        <f t="shared" si="35"/>
        <v>#N/A</v>
      </c>
      <c r="AA196" t="e">
        <f t="shared" si="36"/>
        <v>#N/A</v>
      </c>
      <c r="AB196" t="e">
        <f t="shared" si="37"/>
        <v>#N/A</v>
      </c>
      <c r="AC196" t="e">
        <f t="shared" si="38"/>
        <v>#N/A</v>
      </c>
      <c r="AD196" t="e">
        <f t="shared" si="39"/>
        <v>#N/A</v>
      </c>
      <c r="AE196" t="e">
        <f t="shared" si="40"/>
        <v>#N/A</v>
      </c>
      <c r="AF196"/>
      <c r="AG196">
        <f t="shared" si="43"/>
        <v>0.79017364978790283</v>
      </c>
      <c r="AH196" t="e">
        <f t="shared" si="41"/>
        <v>#N/A</v>
      </c>
    </row>
    <row r="197" spans="5:34" ht="15" x14ac:dyDescent="0.25">
      <c r="E197" t="s">
        <v>679</v>
      </c>
      <c r="F197" t="s">
        <v>680</v>
      </c>
      <c r="G197" s="701">
        <v>-0.28478413820266724</v>
      </c>
      <c r="H197" s="701">
        <v>-0.23137886822223663</v>
      </c>
      <c r="I197" s="701">
        <v>-0.16241316497325897</v>
      </c>
      <c r="J197" s="701">
        <v>-0.25786533951759338</v>
      </c>
      <c r="K197" s="701">
        <v>-0.27524992823600769</v>
      </c>
      <c r="L197" s="701">
        <v>-0.29896154999732971</v>
      </c>
      <c r="M197" s="701">
        <v>-0.23154436051845551</v>
      </c>
      <c r="N197" s="701">
        <v>-0.15895828604698181</v>
      </c>
      <c r="O197" s="701">
        <v>-0.17537613213062286</v>
      </c>
      <c r="P197" s="701">
        <v>-0.18024174869060516</v>
      </c>
      <c r="Q197" s="701">
        <v>-7.2717644274234772E-2</v>
      </c>
      <c r="R197" s="701">
        <v>-7.4756774120032787E-3</v>
      </c>
      <c r="S197">
        <f t="shared" si="42"/>
        <v>2.2390319081023336E-2</v>
      </c>
      <c r="T197" t="e">
        <f t="shared" si="29"/>
        <v>#N/A</v>
      </c>
      <c r="U197" t="e">
        <f t="shared" si="30"/>
        <v>#N/A</v>
      </c>
      <c r="V197" t="e">
        <f t="shared" si="31"/>
        <v>#N/A</v>
      </c>
      <c r="W197" t="e">
        <f t="shared" si="32"/>
        <v>#N/A</v>
      </c>
      <c r="X197" t="e">
        <f t="shared" si="33"/>
        <v>#N/A</v>
      </c>
      <c r="Y197" t="e">
        <f t="shared" si="34"/>
        <v>#N/A</v>
      </c>
      <c r="Z197" t="e">
        <f t="shared" si="35"/>
        <v>#N/A</v>
      </c>
      <c r="AA197" t="e">
        <f t="shared" si="36"/>
        <v>#N/A</v>
      </c>
      <c r="AB197" t="e">
        <f t="shared" si="37"/>
        <v>#N/A</v>
      </c>
      <c r="AC197" t="e">
        <f t="shared" si="38"/>
        <v>#N/A</v>
      </c>
      <c r="AD197" t="e">
        <f t="shared" si="39"/>
        <v>#N/A</v>
      </c>
      <c r="AE197" t="e">
        <f t="shared" si="40"/>
        <v>#N/A</v>
      </c>
      <c r="AF197"/>
      <c r="AG197">
        <f t="shared" si="43"/>
        <v>0.21642751339823008</v>
      </c>
      <c r="AH197" t="e">
        <f t="shared" si="41"/>
        <v>#N/A</v>
      </c>
    </row>
    <row r="198" spans="5:34" ht="15" x14ac:dyDescent="0.25">
      <c r="E198" t="s">
        <v>131</v>
      </c>
      <c r="F198" t="s">
        <v>681</v>
      </c>
      <c r="G198" s="701">
        <v>0.15888459980487823</v>
      </c>
      <c r="H198" s="701">
        <v>4.1209515184164047E-2</v>
      </c>
      <c r="I198" s="701">
        <v>0.10106529295444489</v>
      </c>
      <c r="J198" s="701">
        <v>7.1996219456195831E-2</v>
      </c>
      <c r="K198" s="701">
        <v>6.8002007901668549E-2</v>
      </c>
      <c r="L198" s="701">
        <v>0.13578298687934875</v>
      </c>
      <c r="M198" s="701">
        <v>0.26025873422622681</v>
      </c>
      <c r="N198" s="701">
        <v>0.26537275314331055</v>
      </c>
      <c r="O198" s="701">
        <v>0.2495352178812027</v>
      </c>
      <c r="P198" s="701">
        <v>0.1505628377199173</v>
      </c>
      <c r="Q198" s="701">
        <v>0.10829325020313263</v>
      </c>
      <c r="R198" s="701">
        <v>7.0444189012050629E-2</v>
      </c>
      <c r="S198">
        <f t="shared" si="42"/>
        <v>2.9234673827886583E-3</v>
      </c>
      <c r="T198" t="e">
        <f t="shared" si="29"/>
        <v>#N/A</v>
      </c>
      <c r="U198" t="e">
        <f t="shared" si="30"/>
        <v>#N/A</v>
      </c>
      <c r="V198" t="e">
        <f t="shared" si="31"/>
        <v>#N/A</v>
      </c>
      <c r="W198" t="e">
        <f t="shared" si="32"/>
        <v>#N/A</v>
      </c>
      <c r="X198" t="e">
        <f t="shared" si="33"/>
        <v>#N/A</v>
      </c>
      <c r="Y198" t="e">
        <f t="shared" si="34"/>
        <v>#N/A</v>
      </c>
      <c r="Z198" t="e">
        <f t="shared" si="35"/>
        <v>#N/A</v>
      </c>
      <c r="AA198" t="e">
        <f t="shared" si="36"/>
        <v>#N/A</v>
      </c>
      <c r="AB198" t="e">
        <f t="shared" si="37"/>
        <v>#N/A</v>
      </c>
      <c r="AC198" t="e">
        <f t="shared" si="38"/>
        <v>#N/A</v>
      </c>
      <c r="AD198" t="e">
        <f t="shared" si="39"/>
        <v>#N/A</v>
      </c>
      <c r="AE198" t="e">
        <f t="shared" si="40"/>
        <v>#N/A</v>
      </c>
      <c r="AF198"/>
      <c r="AG198">
        <f t="shared" si="43"/>
        <v>9.967886283993721E-2</v>
      </c>
      <c r="AH198" t="e">
        <f t="shared" si="41"/>
        <v>#N/A</v>
      </c>
    </row>
    <row r="199" spans="5:34" ht="15" x14ac:dyDescent="0.25">
      <c r="E199" t="s">
        <v>28</v>
      </c>
      <c r="F199" t="s">
        <v>682</v>
      </c>
      <c r="G199" s="701">
        <v>1.3773378133773804</v>
      </c>
      <c r="H199" s="701">
        <v>1.5609173774719238</v>
      </c>
      <c r="I199" s="701">
        <v>1.5613259077072144</v>
      </c>
      <c r="J199" s="701">
        <v>1.6265482902526855</v>
      </c>
      <c r="K199" s="701">
        <v>1.6555979251861572</v>
      </c>
      <c r="L199" s="701">
        <v>1.6948515176773071</v>
      </c>
      <c r="M199" s="701">
        <v>1.5697002410888672</v>
      </c>
      <c r="N199" s="701">
        <v>1.5249664783477783</v>
      </c>
      <c r="O199" s="701">
        <v>1.5255379676818848</v>
      </c>
      <c r="P199" s="701">
        <v>1.425325870513916</v>
      </c>
      <c r="Q199" s="701">
        <v>1.4671995639801025</v>
      </c>
      <c r="R199" s="701">
        <v>1.4958702325820923</v>
      </c>
      <c r="S199">
        <f t="shared" si="42"/>
        <v>-6.5047144889831543E-3</v>
      </c>
      <c r="T199" t="e">
        <f t="shared" si="29"/>
        <v>#N/A</v>
      </c>
      <c r="U199" t="e">
        <f t="shared" si="30"/>
        <v>#N/A</v>
      </c>
      <c r="V199" t="e">
        <f t="shared" si="31"/>
        <v>#N/A</v>
      </c>
      <c r="W199" t="e">
        <f t="shared" si="32"/>
        <v>#N/A</v>
      </c>
      <c r="X199" t="e">
        <f t="shared" si="33"/>
        <v>#N/A</v>
      </c>
      <c r="Y199" t="e">
        <f t="shared" si="34"/>
        <v>#N/A</v>
      </c>
      <c r="Z199" t="e">
        <f t="shared" si="35"/>
        <v>#N/A</v>
      </c>
      <c r="AA199" t="e">
        <f t="shared" si="36"/>
        <v>#N/A</v>
      </c>
      <c r="AB199" t="e">
        <f t="shared" si="37"/>
        <v>#N/A</v>
      </c>
      <c r="AC199" t="e">
        <f t="shared" si="38"/>
        <v>#N/A</v>
      </c>
      <c r="AD199" t="e">
        <f t="shared" si="39"/>
        <v>#N/A</v>
      </c>
      <c r="AE199" t="e">
        <f t="shared" si="40"/>
        <v>#N/A</v>
      </c>
      <c r="AF199"/>
      <c r="AG199">
        <f t="shared" si="43"/>
        <v>1.4308230876922607</v>
      </c>
      <c r="AH199" t="e">
        <f t="shared" si="41"/>
        <v>#N/A</v>
      </c>
    </row>
    <row r="200" spans="5:34" ht="15" x14ac:dyDescent="0.25">
      <c r="E200" t="s">
        <v>132</v>
      </c>
      <c r="F200" t="s">
        <v>683</v>
      </c>
      <c r="G200" s="701">
        <v>-0.93312346935272217</v>
      </c>
      <c r="H200" s="701">
        <v>-0.99812853336334229</v>
      </c>
      <c r="I200" s="701">
        <v>-0.9914734959602356</v>
      </c>
      <c r="J200" s="701">
        <v>-0.91908740997314453</v>
      </c>
      <c r="K200" s="701">
        <v>-0.92880219221115112</v>
      </c>
      <c r="L200" s="701">
        <v>-0.83043557405471802</v>
      </c>
      <c r="M200" s="701">
        <v>-0.85273891687393188</v>
      </c>
      <c r="N200" s="701">
        <v>-0.81657683849334717</v>
      </c>
      <c r="O200" s="701">
        <v>-0.82071399688720703</v>
      </c>
      <c r="P200" s="701">
        <v>-0.49538955092430115</v>
      </c>
      <c r="Q200" s="701">
        <v>-0.30519002676010132</v>
      </c>
      <c r="R200" s="701">
        <v>-0.3914681077003479</v>
      </c>
      <c r="S200">
        <f t="shared" si="42"/>
        <v>6.0666042566299441E-2</v>
      </c>
      <c r="T200" t="e">
        <f t="shared" si="29"/>
        <v>#N/A</v>
      </c>
      <c r="U200" t="e">
        <f t="shared" si="30"/>
        <v>#N/A</v>
      </c>
      <c r="V200" t="e">
        <f t="shared" si="31"/>
        <v>#N/A</v>
      </c>
      <c r="W200" t="e">
        <f t="shared" si="32"/>
        <v>#N/A</v>
      </c>
      <c r="X200" t="e">
        <f t="shared" si="33"/>
        <v>#N/A</v>
      </c>
      <c r="Y200" t="e">
        <f t="shared" si="34"/>
        <v>#N/A</v>
      </c>
      <c r="Z200" t="e">
        <f t="shared" si="35"/>
        <v>#N/A</v>
      </c>
      <c r="AA200" t="e">
        <f t="shared" si="36"/>
        <v>#N/A</v>
      </c>
      <c r="AB200" t="e">
        <f t="shared" si="37"/>
        <v>#N/A</v>
      </c>
      <c r="AC200" t="e">
        <f t="shared" si="38"/>
        <v>#N/A</v>
      </c>
      <c r="AD200" t="e">
        <f t="shared" si="39"/>
        <v>#N/A</v>
      </c>
      <c r="AE200" t="e">
        <f t="shared" si="40"/>
        <v>#N/A</v>
      </c>
      <c r="AF200"/>
      <c r="AG200">
        <f t="shared" si="43"/>
        <v>0.21519231796264648</v>
      </c>
      <c r="AH200" t="e">
        <f t="shared" si="41"/>
        <v>#N/A</v>
      </c>
    </row>
    <row r="201" spans="5:34" ht="15" x14ac:dyDescent="0.25">
      <c r="E201" t="s">
        <v>684</v>
      </c>
      <c r="F201" t="s">
        <v>685</v>
      </c>
      <c r="G201" s="701">
        <v>-1.0599614381790161</v>
      </c>
      <c r="H201" s="701">
        <v>-0.91027891635894775</v>
      </c>
      <c r="I201" s="701">
        <v>-0.9501844048500061</v>
      </c>
      <c r="J201" s="701">
        <v>-1.0934324264526367</v>
      </c>
      <c r="K201" s="701">
        <v>-1.0310647487640381</v>
      </c>
      <c r="L201" s="701">
        <v>-0.93330425024032593</v>
      </c>
      <c r="M201" s="701">
        <v>-1.0136168003082275</v>
      </c>
      <c r="N201" s="701">
        <v>-0.89264535903930664</v>
      </c>
      <c r="O201" s="701">
        <v>-0.95502138137817383</v>
      </c>
      <c r="P201" s="701">
        <v>-0.85107338428497314</v>
      </c>
      <c r="Q201" s="701">
        <v>-0.78654932975769043</v>
      </c>
      <c r="R201" s="701">
        <v>-0.85537749528884888</v>
      </c>
      <c r="S201">
        <f t="shared" si="42"/>
        <v>5.4901421070098879E-3</v>
      </c>
      <c r="T201" t="e">
        <f t="shared" si="29"/>
        <v>#N/A</v>
      </c>
      <c r="U201" t="e">
        <f t="shared" si="30"/>
        <v>#N/A</v>
      </c>
      <c r="V201" t="e">
        <f t="shared" si="31"/>
        <v>#N/A</v>
      </c>
      <c r="W201" t="e">
        <f t="shared" si="32"/>
        <v>#N/A</v>
      </c>
      <c r="X201" t="e">
        <f t="shared" si="33"/>
        <v>#N/A</v>
      </c>
      <c r="Y201" t="e">
        <f t="shared" si="34"/>
        <v>#N/A</v>
      </c>
      <c r="Z201" t="e">
        <f t="shared" si="35"/>
        <v>#N/A</v>
      </c>
      <c r="AA201" t="e">
        <f t="shared" si="36"/>
        <v>#N/A</v>
      </c>
      <c r="AB201" t="e">
        <f t="shared" si="37"/>
        <v>#N/A</v>
      </c>
      <c r="AC201" t="e">
        <f t="shared" si="38"/>
        <v>#N/A</v>
      </c>
      <c r="AD201" t="e">
        <f t="shared" si="39"/>
        <v>#N/A</v>
      </c>
      <c r="AE201" t="e">
        <f t="shared" si="40"/>
        <v>#N/A</v>
      </c>
      <c r="AF201"/>
      <c r="AG201">
        <f t="shared" si="43"/>
        <v>-0.80047607421875</v>
      </c>
      <c r="AH201" t="e">
        <f t="shared" si="41"/>
        <v>#N/A</v>
      </c>
    </row>
    <row r="202" spans="5:34" ht="15" x14ac:dyDescent="0.25">
      <c r="E202" t="s">
        <v>686</v>
      </c>
      <c r="F202" t="s">
        <v>687</v>
      </c>
      <c r="G202" s="701">
        <v>-1.305888295173645</v>
      </c>
      <c r="H202" s="701">
        <v>-1.1735520362854004</v>
      </c>
      <c r="I202" s="701">
        <v>-1.2188258171081543</v>
      </c>
      <c r="J202" s="701">
        <v>-1.1494933366775513</v>
      </c>
      <c r="K202" s="701">
        <v>-1.1626609563827515</v>
      </c>
      <c r="L202" s="701">
        <v>-1.1279659271240234</v>
      </c>
      <c r="M202" s="701">
        <v>-1.1498870849609375</v>
      </c>
      <c r="N202" s="701">
        <v>-1.0791517496109009</v>
      </c>
      <c r="O202" s="701">
        <v>-1.0562212467193604</v>
      </c>
      <c r="P202" s="701">
        <v>-0.94930440187454224</v>
      </c>
      <c r="Q202" s="701">
        <v>-0.94953519105911255</v>
      </c>
      <c r="R202" s="701">
        <v>-1.1109023094177246</v>
      </c>
      <c r="S202">
        <f t="shared" si="42"/>
        <v>6.2649726867675783E-3</v>
      </c>
      <c r="T202" t="e">
        <f t="shared" si="29"/>
        <v>#N/A</v>
      </c>
      <c r="U202" t="e">
        <f t="shared" si="30"/>
        <v>#N/A</v>
      </c>
      <c r="V202" t="e">
        <f t="shared" si="31"/>
        <v>#N/A</v>
      </c>
      <c r="W202" t="e">
        <f t="shared" si="32"/>
        <v>#N/A</v>
      </c>
      <c r="X202" t="e">
        <f t="shared" si="33"/>
        <v>#N/A</v>
      </c>
      <c r="Y202" t="e">
        <f t="shared" si="34"/>
        <v>#N/A</v>
      </c>
      <c r="Z202" t="e">
        <f t="shared" si="35"/>
        <v>#N/A</v>
      </c>
      <c r="AA202" t="e">
        <f t="shared" si="36"/>
        <v>#N/A</v>
      </c>
      <c r="AB202" t="e">
        <f t="shared" si="37"/>
        <v>#N/A</v>
      </c>
      <c r="AC202" t="e">
        <f t="shared" si="38"/>
        <v>#N/A</v>
      </c>
      <c r="AD202" t="e">
        <f t="shared" si="39"/>
        <v>#N/A</v>
      </c>
      <c r="AE202" t="e">
        <f t="shared" si="40"/>
        <v>#N/A</v>
      </c>
      <c r="AF202"/>
      <c r="AG202">
        <f t="shared" si="43"/>
        <v>-1.0482525825500488</v>
      </c>
      <c r="AH202" t="e">
        <f t="shared" si="41"/>
        <v>#N/A</v>
      </c>
    </row>
    <row r="203" spans="5:34" ht="15" x14ac:dyDescent="0.25">
      <c r="E203" t="s">
        <v>688</v>
      </c>
      <c r="F203" t="s">
        <v>689</v>
      </c>
      <c r="G203" s="701">
        <v>-1.1747385263442993</v>
      </c>
      <c r="H203" s="701">
        <v>-1.2433708906173706</v>
      </c>
      <c r="I203" s="701">
        <v>-1.2387313842773438</v>
      </c>
      <c r="J203" s="701">
        <v>-1.070024847984314</v>
      </c>
      <c r="K203" s="701">
        <v>-1.0522184371948242</v>
      </c>
      <c r="L203" s="701">
        <v>-1.1377867460250854</v>
      </c>
      <c r="M203" s="701">
        <v>-1.1181532144546509</v>
      </c>
      <c r="N203" s="701">
        <v>-1.2727515697479248</v>
      </c>
      <c r="O203" s="701">
        <v>-1.2898275852203369</v>
      </c>
      <c r="P203" s="701">
        <v>-1.3119752407073975</v>
      </c>
      <c r="Q203" s="701">
        <v>-1.2798619270324707</v>
      </c>
      <c r="R203" s="701">
        <v>-1.2312464714050293</v>
      </c>
      <c r="S203">
        <f t="shared" si="42"/>
        <v>1.2124419212341309E-3</v>
      </c>
      <c r="T203" t="e">
        <f t="shared" si="29"/>
        <v>#N/A</v>
      </c>
      <c r="U203" t="e">
        <f t="shared" si="30"/>
        <v>#N/A</v>
      </c>
      <c r="V203" t="e">
        <f t="shared" si="31"/>
        <v>#N/A</v>
      </c>
      <c r="W203" t="e">
        <f t="shared" si="32"/>
        <v>#N/A</v>
      </c>
      <c r="X203" t="e">
        <f t="shared" si="33"/>
        <v>#N/A</v>
      </c>
      <c r="Y203" t="e">
        <f t="shared" si="34"/>
        <v>#N/A</v>
      </c>
      <c r="Z203" t="e">
        <f t="shared" si="35"/>
        <v>#N/A</v>
      </c>
      <c r="AA203" t="e">
        <f t="shared" si="36"/>
        <v>#N/A</v>
      </c>
      <c r="AB203" t="e">
        <f t="shared" si="37"/>
        <v>#N/A</v>
      </c>
      <c r="AC203" t="e">
        <f t="shared" si="38"/>
        <v>#N/A</v>
      </c>
      <c r="AD203" t="e">
        <f t="shared" si="39"/>
        <v>#N/A</v>
      </c>
      <c r="AE203" t="e">
        <f t="shared" si="40"/>
        <v>#N/A</v>
      </c>
      <c r="AF203"/>
      <c r="AG203">
        <f t="shared" si="43"/>
        <v>-1.219122052192688</v>
      </c>
      <c r="AH203" t="e">
        <f t="shared" si="41"/>
        <v>#N/A</v>
      </c>
    </row>
    <row r="204" spans="5:34" ht="15" x14ac:dyDescent="0.25">
      <c r="E204" t="s">
        <v>690</v>
      </c>
      <c r="F204" t="s">
        <v>691</v>
      </c>
      <c r="G204" s="701">
        <v>-0.15610335767269135</v>
      </c>
      <c r="H204" s="701">
        <v>-7.7298358082771301E-2</v>
      </c>
      <c r="I204" s="701">
        <v>9.5019131898880005E-2</v>
      </c>
      <c r="J204" s="701">
        <v>6.3896793872117996E-3</v>
      </c>
      <c r="K204" s="701">
        <v>-4.2393632233142853E-2</v>
      </c>
      <c r="L204" s="701">
        <v>0.2519078254699707</v>
      </c>
      <c r="M204" s="701">
        <v>0.22028982639312744</v>
      </c>
      <c r="N204" s="701">
        <v>0.24960465729236603</v>
      </c>
      <c r="O204" s="701">
        <v>0.36310151219367981</v>
      </c>
      <c r="P204" s="701">
        <v>0.33988192677497864</v>
      </c>
      <c r="Q204" s="701">
        <v>0.37086373567581177</v>
      </c>
      <c r="R204" s="701">
        <v>0.45032727718353271</v>
      </c>
      <c r="S204">
        <f t="shared" si="42"/>
        <v>5.2762563526630404E-2</v>
      </c>
      <c r="T204" t="e">
        <f t="shared" si="29"/>
        <v>#N/A</v>
      </c>
      <c r="U204" t="e">
        <f t="shared" si="30"/>
        <v>#N/A</v>
      </c>
      <c r="V204" t="e">
        <f t="shared" si="31"/>
        <v>#N/A</v>
      </c>
      <c r="W204" t="e">
        <f t="shared" si="32"/>
        <v>#N/A</v>
      </c>
      <c r="X204" t="e">
        <f t="shared" si="33"/>
        <v>#N/A</v>
      </c>
      <c r="Y204" t="e">
        <f t="shared" si="34"/>
        <v>#N/A</v>
      </c>
      <c r="Z204" t="e">
        <f t="shared" si="35"/>
        <v>#N/A</v>
      </c>
      <c r="AA204" t="e">
        <f t="shared" si="36"/>
        <v>#N/A</v>
      </c>
      <c r="AB204" t="e">
        <f t="shared" si="37"/>
        <v>#N/A</v>
      </c>
      <c r="AC204" t="e">
        <f t="shared" si="38"/>
        <v>#N/A</v>
      </c>
      <c r="AD204" t="e">
        <f t="shared" si="39"/>
        <v>#N/A</v>
      </c>
      <c r="AE204" t="e">
        <f t="shared" si="40"/>
        <v>#N/A</v>
      </c>
      <c r="AF204"/>
      <c r="AG204">
        <f t="shared" si="43"/>
        <v>0.97795291244983673</v>
      </c>
      <c r="AH204" t="e">
        <f t="shared" si="41"/>
        <v>#N/A</v>
      </c>
    </row>
    <row r="205" spans="5:34" ht="15" x14ac:dyDescent="0.25">
      <c r="E205" t="s">
        <v>692</v>
      </c>
      <c r="F205" t="s">
        <v>693</v>
      </c>
      <c r="G205" s="701">
        <v>1.0371111631393433</v>
      </c>
      <c r="H205" s="701">
        <v>1.0069625377655029</v>
      </c>
      <c r="I205" s="701">
        <v>1.0177098512649536</v>
      </c>
      <c r="J205" s="701">
        <v>0.94321745634078979</v>
      </c>
      <c r="K205" s="701">
        <v>0.94061821699142456</v>
      </c>
      <c r="L205" s="701">
        <v>0.24738548696041107</v>
      </c>
      <c r="M205" s="701">
        <v>0.5047486424446106</v>
      </c>
      <c r="N205" s="701">
        <v>0.51398712396621704</v>
      </c>
      <c r="O205" s="701">
        <v>0.52413851022720337</v>
      </c>
      <c r="P205" s="701">
        <v>0.45340991020202637</v>
      </c>
      <c r="Q205" s="701">
        <v>0.38555189967155457</v>
      </c>
      <c r="R205" s="701">
        <v>0.37719979882240295</v>
      </c>
      <c r="S205">
        <f t="shared" si="42"/>
        <v>-6.297627389431E-2</v>
      </c>
      <c r="T205" t="e">
        <f t="shared" si="29"/>
        <v>#N/A</v>
      </c>
      <c r="U205" t="e">
        <f t="shared" si="30"/>
        <v>#N/A</v>
      </c>
      <c r="V205" t="e">
        <f t="shared" si="31"/>
        <v>#N/A</v>
      </c>
      <c r="W205" t="e">
        <f t="shared" si="32"/>
        <v>#N/A</v>
      </c>
      <c r="X205" t="e">
        <f t="shared" si="33"/>
        <v>#N/A</v>
      </c>
      <c r="Y205" t="e">
        <f t="shared" si="34"/>
        <v>#N/A</v>
      </c>
      <c r="Z205" t="e">
        <f t="shared" si="35"/>
        <v>#N/A</v>
      </c>
      <c r="AA205" t="e">
        <f t="shared" si="36"/>
        <v>#N/A</v>
      </c>
      <c r="AB205" t="e">
        <f t="shared" si="37"/>
        <v>#N/A</v>
      </c>
      <c r="AC205" t="e">
        <f t="shared" si="38"/>
        <v>#N/A</v>
      </c>
      <c r="AD205" t="e">
        <f t="shared" si="39"/>
        <v>#N/A</v>
      </c>
      <c r="AE205" t="e">
        <f t="shared" si="40"/>
        <v>#N/A</v>
      </c>
      <c r="AF205"/>
      <c r="AG205">
        <f t="shared" si="43"/>
        <v>-0.25256294012069702</v>
      </c>
      <c r="AH205" t="e">
        <f t="shared" si="41"/>
        <v>#N/A</v>
      </c>
    </row>
    <row r="206" spans="5:34" ht="15" x14ac:dyDescent="0.25">
      <c r="E206" t="s">
        <v>694</v>
      </c>
      <c r="F206" t="s">
        <v>695</v>
      </c>
      <c r="G206" s="701">
        <v>0.53507226705551147</v>
      </c>
      <c r="H206" s="701">
        <v>0.46963763236999512</v>
      </c>
      <c r="I206" s="701">
        <v>0.52833765745162964</v>
      </c>
      <c r="J206" s="701">
        <v>0.53492802381515503</v>
      </c>
      <c r="K206" s="701">
        <v>0.61447799205780029</v>
      </c>
      <c r="L206" s="701">
        <v>0.54770427942276001</v>
      </c>
      <c r="M206" s="701">
        <v>0.37383666634559631</v>
      </c>
      <c r="N206" s="701">
        <v>0.45698130130767822</v>
      </c>
      <c r="O206" s="701">
        <v>0.48320308327674866</v>
      </c>
      <c r="P206" s="701">
        <v>0.60634762048721313</v>
      </c>
      <c r="Q206" s="701">
        <v>0.73743849992752075</v>
      </c>
      <c r="R206" s="701">
        <v>0.72806662321090698</v>
      </c>
      <c r="S206">
        <f t="shared" si="42"/>
        <v>2.5842899084091188E-2</v>
      </c>
      <c r="T206" t="e">
        <f t="shared" si="29"/>
        <v>#N/A</v>
      </c>
      <c r="U206" t="e">
        <f t="shared" si="30"/>
        <v>#N/A</v>
      </c>
      <c r="V206" t="e">
        <f t="shared" si="31"/>
        <v>#N/A</v>
      </c>
      <c r="W206" t="e">
        <f t="shared" si="32"/>
        <v>#N/A</v>
      </c>
      <c r="X206" t="e">
        <f t="shared" si="33"/>
        <v>#N/A</v>
      </c>
      <c r="Y206" t="e">
        <f t="shared" si="34"/>
        <v>#N/A</v>
      </c>
      <c r="Z206" t="e">
        <f t="shared" si="35"/>
        <v>#N/A</v>
      </c>
      <c r="AA206" t="e">
        <f t="shared" si="36"/>
        <v>#N/A</v>
      </c>
      <c r="AB206" t="e">
        <f t="shared" si="37"/>
        <v>#N/A</v>
      </c>
      <c r="AC206" t="e">
        <f t="shared" si="38"/>
        <v>#N/A</v>
      </c>
      <c r="AD206" t="e">
        <f t="shared" si="39"/>
        <v>#N/A</v>
      </c>
      <c r="AE206" t="e">
        <f t="shared" si="40"/>
        <v>#N/A</v>
      </c>
      <c r="AF206"/>
      <c r="AG206">
        <f t="shared" si="43"/>
        <v>0.98649561405181885</v>
      </c>
      <c r="AH206" t="e">
        <f t="shared" si="41"/>
        <v>#N/A</v>
      </c>
    </row>
    <row r="207" spans="5:34" ht="15" x14ac:dyDescent="0.25">
      <c r="E207" t="s">
        <v>696</v>
      </c>
      <c r="F207" t="s">
        <v>697</v>
      </c>
      <c r="G207" s="701">
        <v>0.30936112999916077</v>
      </c>
      <c r="H207" s="701">
        <v>0.3023267388343811</v>
      </c>
      <c r="I207" s="701">
        <v>8.6289145052433014E-2</v>
      </c>
      <c r="J207" s="701">
        <v>-0.19055403769016266</v>
      </c>
      <c r="K207" s="701">
        <v>-0.18822585046291351</v>
      </c>
      <c r="L207" s="701">
        <v>-0.24025720357894897</v>
      </c>
      <c r="M207" s="701">
        <v>-0.22503432631492615</v>
      </c>
      <c r="N207" s="701">
        <v>-0.26809793710708618</v>
      </c>
      <c r="O207" s="701">
        <v>-0.3297041654586792</v>
      </c>
      <c r="P207" s="701">
        <v>-0.28823778033256531</v>
      </c>
      <c r="Q207" s="701">
        <v>-0.13219244778156281</v>
      </c>
      <c r="R207" s="701">
        <v>-6.4645037055015564E-2</v>
      </c>
      <c r="S207">
        <f t="shared" si="42"/>
        <v>-3.6697177588939665E-2</v>
      </c>
      <c r="T207" t="e">
        <f t="shared" si="29"/>
        <v>#N/A</v>
      </c>
      <c r="U207" t="e">
        <f t="shared" si="30"/>
        <v>#N/A</v>
      </c>
      <c r="V207" t="e">
        <f t="shared" si="31"/>
        <v>#N/A</v>
      </c>
      <c r="W207" t="e">
        <f t="shared" si="32"/>
        <v>#N/A</v>
      </c>
      <c r="X207" t="e">
        <f t="shared" si="33"/>
        <v>#N/A</v>
      </c>
      <c r="Y207" t="e">
        <f t="shared" si="34"/>
        <v>#N/A</v>
      </c>
      <c r="Z207" t="e">
        <f t="shared" si="35"/>
        <v>#N/A</v>
      </c>
      <c r="AA207" t="e">
        <f t="shared" si="36"/>
        <v>#N/A</v>
      </c>
      <c r="AB207" t="e">
        <f t="shared" si="37"/>
        <v>#N/A</v>
      </c>
      <c r="AC207" t="e">
        <f t="shared" si="38"/>
        <v>#N/A</v>
      </c>
      <c r="AD207" t="e">
        <f t="shared" si="39"/>
        <v>#N/A</v>
      </c>
      <c r="AE207" t="e">
        <f t="shared" si="40"/>
        <v>#N/A</v>
      </c>
      <c r="AF207"/>
      <c r="AG207">
        <f t="shared" si="43"/>
        <v>-0.43161681294441223</v>
      </c>
      <c r="AH207" t="e">
        <f t="shared" si="41"/>
        <v>#N/A</v>
      </c>
    </row>
    <row r="208" spans="5:34" ht="15" x14ac:dyDescent="0.25">
      <c r="E208" t="s">
        <v>698</v>
      </c>
      <c r="F208" t="s">
        <v>699</v>
      </c>
      <c r="G208" s="701">
        <v>-1.2386912107467651</v>
      </c>
      <c r="H208" s="701">
        <v>-1.1937956809997559</v>
      </c>
      <c r="I208" s="701">
        <v>-1.1771206855773926</v>
      </c>
      <c r="J208" s="701">
        <v>-1.0192886590957642</v>
      </c>
      <c r="K208" s="701">
        <v>-0.93371319770812988</v>
      </c>
      <c r="L208" s="701">
        <v>-0.84904628992080688</v>
      </c>
      <c r="M208" s="701">
        <v>-0.9117131233215332</v>
      </c>
      <c r="N208" s="701">
        <v>-0.95229899883270264</v>
      </c>
      <c r="O208" s="701">
        <v>-0.93697082996368408</v>
      </c>
      <c r="P208" s="701">
        <v>-0.9758380651473999</v>
      </c>
      <c r="Q208" s="701">
        <v>-1.0581496953964233</v>
      </c>
      <c r="R208" s="701">
        <v>-1.0683252811431885</v>
      </c>
      <c r="S208">
        <f t="shared" si="42"/>
        <v>1.2547039985656738E-2</v>
      </c>
      <c r="T208" t="e">
        <f t="shared" si="29"/>
        <v>#N/A</v>
      </c>
      <c r="U208" t="e">
        <f t="shared" si="30"/>
        <v>#N/A</v>
      </c>
      <c r="V208" t="e">
        <f t="shared" si="31"/>
        <v>#N/A</v>
      </c>
      <c r="W208" t="e">
        <f t="shared" si="32"/>
        <v>#N/A</v>
      </c>
      <c r="X208" t="e">
        <f t="shared" si="33"/>
        <v>#N/A</v>
      </c>
      <c r="Y208" t="e">
        <f t="shared" si="34"/>
        <v>#N/A</v>
      </c>
      <c r="Z208" t="e">
        <f t="shared" si="35"/>
        <v>#N/A</v>
      </c>
      <c r="AA208" t="e">
        <f t="shared" si="36"/>
        <v>#N/A</v>
      </c>
      <c r="AB208" t="e">
        <f t="shared" si="37"/>
        <v>#N/A</v>
      </c>
      <c r="AC208" t="e">
        <f t="shared" si="38"/>
        <v>#N/A</v>
      </c>
      <c r="AD208" t="e">
        <f t="shared" si="39"/>
        <v>#N/A</v>
      </c>
      <c r="AE208" t="e">
        <f t="shared" si="40"/>
        <v>#N/A</v>
      </c>
      <c r="AF208"/>
      <c r="AG208">
        <f t="shared" si="43"/>
        <v>-0.94285488128662109</v>
      </c>
      <c r="AH208" t="e">
        <f t="shared" si="41"/>
        <v>#N/A</v>
      </c>
    </row>
    <row r="209" spans="5:34" ht="15" x14ac:dyDescent="0.25">
      <c r="E209" t="s">
        <v>134</v>
      </c>
      <c r="F209" t="s">
        <v>700</v>
      </c>
      <c r="G209" s="701">
        <v>-0.83386564254760742</v>
      </c>
      <c r="H209" s="701">
        <v>-0.87533354759216309</v>
      </c>
      <c r="I209" s="701">
        <v>-0.90263032913208008</v>
      </c>
      <c r="J209" s="701">
        <v>-0.86937028169631958</v>
      </c>
      <c r="K209" s="701">
        <v>-0.92387908697128296</v>
      </c>
      <c r="L209" s="701">
        <v>-1.0372383594512939</v>
      </c>
      <c r="M209" s="701">
        <v>-0.8838731050491333</v>
      </c>
      <c r="N209" s="701">
        <v>-0.96505254507064819</v>
      </c>
      <c r="O209" s="701">
        <v>-1.0001494884490967</v>
      </c>
      <c r="P209" s="701">
        <v>-1.098322868347168</v>
      </c>
      <c r="Q209" s="701">
        <v>-1.1363401412963867</v>
      </c>
      <c r="R209" s="701">
        <v>-1.1451268196105957</v>
      </c>
      <c r="S209">
        <f t="shared" si="42"/>
        <v>-2.6979327201843262E-2</v>
      </c>
      <c r="T209" t="e">
        <f t="shared" si="29"/>
        <v>#N/A</v>
      </c>
      <c r="U209" t="e">
        <f t="shared" si="30"/>
        <v>#N/A</v>
      </c>
      <c r="V209" t="e">
        <f t="shared" si="31"/>
        <v>#N/A</v>
      </c>
      <c r="W209" t="e">
        <f t="shared" si="32"/>
        <v>#N/A</v>
      </c>
      <c r="X209" t="e">
        <f t="shared" si="33"/>
        <v>#N/A</v>
      </c>
      <c r="Y209" t="e">
        <f t="shared" si="34"/>
        <v>#N/A</v>
      </c>
      <c r="Z209" t="e">
        <f t="shared" si="35"/>
        <v>#N/A</v>
      </c>
      <c r="AA209" t="e">
        <f t="shared" si="36"/>
        <v>#N/A</v>
      </c>
      <c r="AB209" t="e">
        <f t="shared" si="37"/>
        <v>#N/A</v>
      </c>
      <c r="AC209" t="e">
        <f t="shared" si="38"/>
        <v>#N/A</v>
      </c>
      <c r="AD209" t="e">
        <f t="shared" si="39"/>
        <v>#N/A</v>
      </c>
      <c r="AE209" t="e">
        <f t="shared" si="40"/>
        <v>#N/A</v>
      </c>
      <c r="AF209"/>
      <c r="AG209">
        <f t="shared" si="43"/>
        <v>-1.4149200916290283</v>
      </c>
      <c r="AH209" t="e">
        <f t="shared" si="41"/>
        <v>#N/A</v>
      </c>
    </row>
    <row r="210" spans="5:34" ht="15" x14ac:dyDescent="0.25">
      <c r="E210" t="s">
        <v>701</v>
      </c>
      <c r="F210" t="s">
        <v>702</v>
      </c>
      <c r="G210" s="701">
        <v>-0.58985590934753418</v>
      </c>
      <c r="H210" s="701">
        <v>-0.56190884113311768</v>
      </c>
      <c r="I210" s="701">
        <v>-0.67116576433181763</v>
      </c>
      <c r="J210" s="701">
        <v>-0.59850776195526123</v>
      </c>
      <c r="K210" s="701">
        <v>-0.71039789915084839</v>
      </c>
      <c r="L210" s="701">
        <v>-0.77144485712051392</v>
      </c>
      <c r="M210" s="701">
        <v>-0.64548325538635254</v>
      </c>
      <c r="N210" s="701">
        <v>-0.72148048877716064</v>
      </c>
      <c r="O210" s="701">
        <v>-0.66526681184768677</v>
      </c>
      <c r="P210" s="701">
        <v>-0.84968698024749756</v>
      </c>
      <c r="Q210" s="701">
        <v>-0.89062052965164185</v>
      </c>
      <c r="R210" s="701">
        <v>-0.87332761287689209</v>
      </c>
      <c r="S210">
        <f t="shared" si="42"/>
        <v>-3.1141877174377441E-2</v>
      </c>
      <c r="T210" t="e">
        <f t="shared" si="29"/>
        <v>#N/A</v>
      </c>
      <c r="U210" t="e">
        <f t="shared" si="30"/>
        <v>#N/A</v>
      </c>
      <c r="V210" t="e">
        <f t="shared" si="31"/>
        <v>#N/A</v>
      </c>
      <c r="W210" t="e">
        <f t="shared" si="32"/>
        <v>#N/A</v>
      </c>
      <c r="X210" t="e">
        <f t="shared" si="33"/>
        <v>#N/A</v>
      </c>
      <c r="Y210" t="e">
        <f t="shared" si="34"/>
        <v>#N/A</v>
      </c>
      <c r="Z210" t="e">
        <f t="shared" si="35"/>
        <v>#N/A</v>
      </c>
      <c r="AA210" t="e">
        <f t="shared" si="36"/>
        <v>#N/A</v>
      </c>
      <c r="AB210" t="e">
        <f t="shared" si="37"/>
        <v>#N/A</v>
      </c>
      <c r="AC210" t="e">
        <f t="shared" si="38"/>
        <v>#N/A</v>
      </c>
      <c r="AD210" t="e">
        <f t="shared" si="39"/>
        <v>#N/A</v>
      </c>
      <c r="AE210" t="e">
        <f t="shared" si="40"/>
        <v>#N/A</v>
      </c>
      <c r="AF210"/>
      <c r="AG210">
        <f t="shared" si="43"/>
        <v>-1.1847463846206665</v>
      </c>
      <c r="AH210" t="e">
        <f t="shared" si="41"/>
        <v>#N/A</v>
      </c>
    </row>
    <row r="211" spans="5:34" ht="15" x14ac:dyDescent="0.25">
      <c r="E211" t="s">
        <v>703</v>
      </c>
      <c r="F211" t="s">
        <v>704</v>
      </c>
      <c r="G211" s="701">
        <v>-1.2079960107803345</v>
      </c>
      <c r="H211" s="701">
        <v>-1.2886227369308472</v>
      </c>
      <c r="I211" s="701">
        <v>-1.3019602298736572</v>
      </c>
      <c r="J211" s="701">
        <v>-1.3636329174041748</v>
      </c>
      <c r="K211" s="701">
        <v>-1.481536865234375</v>
      </c>
      <c r="L211" s="701">
        <v>-1.5650434494018555</v>
      </c>
      <c r="M211" s="701">
        <v>-1.6172224283218384</v>
      </c>
      <c r="N211" s="701">
        <v>-1.6265000104904175</v>
      </c>
      <c r="O211" s="701">
        <v>-1.5905969142913818</v>
      </c>
      <c r="P211" s="701">
        <v>-1.5508894920349121</v>
      </c>
      <c r="Q211" s="701">
        <v>-1.6027252674102783</v>
      </c>
      <c r="R211" s="701">
        <v>-1.6200816631317139</v>
      </c>
      <c r="S211">
        <f t="shared" si="42"/>
        <v>-3.3145892620086673E-2</v>
      </c>
      <c r="T211" t="e">
        <f t="shared" si="29"/>
        <v>#N/A</v>
      </c>
      <c r="U211" t="e">
        <f t="shared" si="30"/>
        <v>#N/A</v>
      </c>
      <c r="V211" t="e">
        <f t="shared" si="31"/>
        <v>#N/A</v>
      </c>
      <c r="W211" t="e">
        <f t="shared" si="32"/>
        <v>#N/A</v>
      </c>
      <c r="X211" t="e">
        <f t="shared" si="33"/>
        <v>#N/A</v>
      </c>
      <c r="Y211" t="e">
        <f t="shared" si="34"/>
        <v>#N/A</v>
      </c>
      <c r="Z211" t="e">
        <f t="shared" si="35"/>
        <v>#N/A</v>
      </c>
      <c r="AA211" t="e">
        <f t="shared" si="36"/>
        <v>#N/A</v>
      </c>
      <c r="AB211" t="e">
        <f t="shared" si="37"/>
        <v>#N/A</v>
      </c>
      <c r="AC211" t="e">
        <f t="shared" si="38"/>
        <v>#N/A</v>
      </c>
      <c r="AD211" t="e">
        <f t="shared" si="39"/>
        <v>#N/A</v>
      </c>
      <c r="AE211" t="e">
        <f t="shared" si="40"/>
        <v>#N/A</v>
      </c>
      <c r="AF211"/>
      <c r="AG211">
        <f t="shared" si="43"/>
        <v>-1.9515405893325806</v>
      </c>
      <c r="AH211" t="e">
        <f t="shared" si="41"/>
        <v>#N/A</v>
      </c>
    </row>
    <row r="212" spans="5:34" ht="15" x14ac:dyDescent="0.25">
      <c r="E212" t="s">
        <v>705</v>
      </c>
      <c r="F212" t="s">
        <v>706</v>
      </c>
      <c r="G212" s="701">
        <v>1.2189762592315674</v>
      </c>
      <c r="H212" s="701">
        <v>1.2019169330596924</v>
      </c>
      <c r="I212" s="701">
        <v>1.2074364423751831</v>
      </c>
      <c r="J212" s="701">
        <v>1.0122498273849487</v>
      </c>
      <c r="K212" s="701">
        <v>1.0428152084350586</v>
      </c>
      <c r="L212" s="701">
        <v>0.4146333634853363</v>
      </c>
      <c r="M212" s="701">
        <v>0.61804074048995972</v>
      </c>
      <c r="N212" s="701">
        <v>0.63061648607254028</v>
      </c>
      <c r="O212" s="701">
        <v>0.5623927116394043</v>
      </c>
      <c r="P212" s="701">
        <v>0.52146947383880615</v>
      </c>
      <c r="Q212" s="701">
        <v>0.52357614040374756</v>
      </c>
      <c r="R212" s="701">
        <v>0.51128751039505005</v>
      </c>
      <c r="S212">
        <f t="shared" si="42"/>
        <v>-6.9062942266464228E-2</v>
      </c>
      <c r="T212" t="e">
        <f t="shared" si="29"/>
        <v>#N/A</v>
      </c>
      <c r="U212" t="e">
        <f t="shared" si="30"/>
        <v>#N/A</v>
      </c>
      <c r="V212" t="e">
        <f t="shared" si="31"/>
        <v>#N/A</v>
      </c>
      <c r="W212" t="e">
        <f t="shared" si="32"/>
        <v>#N/A</v>
      </c>
      <c r="X212" t="e">
        <f t="shared" si="33"/>
        <v>#N/A</v>
      </c>
      <c r="Y212" t="e">
        <f t="shared" si="34"/>
        <v>#N/A</v>
      </c>
      <c r="Z212" t="e">
        <f t="shared" si="35"/>
        <v>#N/A</v>
      </c>
      <c r="AA212" t="e">
        <f t="shared" si="36"/>
        <v>#N/A</v>
      </c>
      <c r="AB212" t="e">
        <f t="shared" si="37"/>
        <v>#N/A</v>
      </c>
      <c r="AC212" t="e">
        <f t="shared" si="38"/>
        <v>#N/A</v>
      </c>
      <c r="AD212" t="e">
        <f t="shared" si="39"/>
        <v>#N/A</v>
      </c>
      <c r="AE212" t="e">
        <f t="shared" si="40"/>
        <v>#N/A</v>
      </c>
      <c r="AF212"/>
      <c r="AG212">
        <f t="shared" si="43"/>
        <v>-0.17934191226959229</v>
      </c>
      <c r="AH212" t="e">
        <f t="shared" si="41"/>
        <v>#N/A</v>
      </c>
    </row>
    <row r="213" spans="5:34" ht="15" x14ac:dyDescent="0.25">
      <c r="E213" t="s">
        <v>707</v>
      </c>
      <c r="F213" t="s">
        <v>708</v>
      </c>
      <c r="G213" s="701">
        <v>1.6880227327346802</v>
      </c>
      <c r="H213" s="701">
        <v>1.8471038341522217</v>
      </c>
      <c r="I213" s="701">
        <v>1.8115605115890503</v>
      </c>
      <c r="J213" s="701">
        <v>1.8009907007217407</v>
      </c>
      <c r="K213" s="701">
        <v>1.8410983085632324</v>
      </c>
      <c r="L213" s="701">
        <v>2.0817563533782959</v>
      </c>
      <c r="M213" s="701">
        <v>2.0650331974029541</v>
      </c>
      <c r="N213" s="701">
        <v>2.0426838397979736</v>
      </c>
      <c r="O213" s="701">
        <v>2.0599288940429688</v>
      </c>
      <c r="P213" s="701">
        <v>2.0077521800994873</v>
      </c>
      <c r="Q213" s="701">
        <v>1.9684580564498901</v>
      </c>
      <c r="R213" s="701">
        <v>1.9977076053619385</v>
      </c>
      <c r="S213">
        <f t="shared" si="42"/>
        <v>1.506037712097168E-2</v>
      </c>
      <c r="T213" t="e">
        <f t="shared" si="29"/>
        <v>#N/A</v>
      </c>
      <c r="U213" t="e">
        <f t="shared" si="30"/>
        <v>#N/A</v>
      </c>
      <c r="V213" t="e">
        <f t="shared" si="31"/>
        <v>#N/A</v>
      </c>
      <c r="W213" t="e">
        <f t="shared" si="32"/>
        <v>#N/A</v>
      </c>
      <c r="X213" t="e">
        <f t="shared" si="33"/>
        <v>#N/A</v>
      </c>
      <c r="Y213" t="e">
        <f t="shared" si="34"/>
        <v>#N/A</v>
      </c>
      <c r="Z213" t="e">
        <f t="shared" si="35"/>
        <v>#N/A</v>
      </c>
      <c r="AA213" t="e">
        <f t="shared" si="36"/>
        <v>#N/A</v>
      </c>
      <c r="AB213" t="e">
        <f t="shared" si="37"/>
        <v>#N/A</v>
      </c>
      <c r="AC213" t="e">
        <f t="shared" si="38"/>
        <v>#N/A</v>
      </c>
      <c r="AD213" t="e">
        <f t="shared" si="39"/>
        <v>#N/A</v>
      </c>
      <c r="AE213" t="e">
        <f t="shared" si="40"/>
        <v>#N/A</v>
      </c>
      <c r="AF213"/>
      <c r="AG213">
        <f t="shared" si="43"/>
        <v>2.1483113765716553</v>
      </c>
      <c r="AH213" t="e">
        <f t="shared" si="41"/>
        <v>#N/A</v>
      </c>
    </row>
    <row r="214" spans="5:34" ht="15" x14ac:dyDescent="0.25">
      <c r="E214" t="s">
        <v>709</v>
      </c>
      <c r="F214" t="s">
        <v>710</v>
      </c>
      <c r="G214" s="701">
        <v>-0.39742779731750488</v>
      </c>
      <c r="H214" s="701">
        <v>-0.42145591974258423</v>
      </c>
      <c r="I214" s="701">
        <v>-0.39324402809143066</v>
      </c>
      <c r="J214" s="701">
        <v>-0.23687507212162018</v>
      </c>
      <c r="K214" s="701">
        <v>-0.21474571526050568</v>
      </c>
      <c r="L214" s="701">
        <v>-0.34380120038986206</v>
      </c>
      <c r="M214" s="701">
        <v>-0.34412327408790588</v>
      </c>
      <c r="N214" s="701">
        <v>-0.31061762571334839</v>
      </c>
      <c r="O214" s="701">
        <v>-0.45321789383888245</v>
      </c>
      <c r="P214" s="701">
        <v>-0.33204147219657898</v>
      </c>
      <c r="Q214" s="701">
        <v>-0.28915870189666748</v>
      </c>
      <c r="R214" s="701">
        <v>-0.31242996454238892</v>
      </c>
      <c r="S214">
        <f t="shared" si="42"/>
        <v>1.0902595520019532E-2</v>
      </c>
      <c r="T214" t="e">
        <f t="shared" si="29"/>
        <v>#N/A</v>
      </c>
      <c r="U214" t="e">
        <f t="shared" si="30"/>
        <v>#N/A</v>
      </c>
      <c r="V214" t="e">
        <f t="shared" si="31"/>
        <v>#N/A</v>
      </c>
      <c r="W214" t="e">
        <f t="shared" si="32"/>
        <v>#N/A</v>
      </c>
      <c r="X214" t="e">
        <f t="shared" si="33"/>
        <v>#N/A</v>
      </c>
      <c r="Y214" t="e">
        <f t="shared" si="34"/>
        <v>#N/A</v>
      </c>
      <c r="Z214" t="e">
        <f t="shared" si="35"/>
        <v>#N/A</v>
      </c>
      <c r="AA214" t="e">
        <f t="shared" si="36"/>
        <v>#N/A</v>
      </c>
      <c r="AB214" t="e">
        <f t="shared" si="37"/>
        <v>#N/A</v>
      </c>
      <c r="AC214" t="e">
        <f t="shared" si="38"/>
        <v>#N/A</v>
      </c>
      <c r="AD214" t="e">
        <f t="shared" si="39"/>
        <v>#N/A</v>
      </c>
      <c r="AE214" t="e">
        <f t="shared" si="40"/>
        <v>#N/A</v>
      </c>
      <c r="AF214"/>
      <c r="AG214">
        <f t="shared" si="43"/>
        <v>-0.2034040093421936</v>
      </c>
      <c r="AH214" t="e">
        <f t="shared" si="41"/>
        <v>#N/A</v>
      </c>
    </row>
    <row r="215" spans="5:34" ht="15" x14ac:dyDescent="0.25">
      <c r="E215" t="s">
        <v>711</v>
      </c>
      <c r="F215" t="s">
        <v>712</v>
      </c>
      <c r="G215" s="701">
        <v>0.1559155285358429</v>
      </c>
      <c r="H215" s="701">
        <v>0.16863018274307251</v>
      </c>
      <c r="I215" s="701">
        <v>0.15135854482650757</v>
      </c>
      <c r="J215" s="701">
        <v>0.12127222120761871</v>
      </c>
      <c r="K215" s="701">
        <v>0.2756626307964325</v>
      </c>
      <c r="L215" s="701">
        <v>0.19062824547290802</v>
      </c>
      <c r="M215" s="701">
        <v>6.2672346830368042E-2</v>
      </c>
      <c r="N215" s="701">
        <v>-2.2430526092648506E-2</v>
      </c>
      <c r="O215" s="701">
        <v>-3.4640774130821228E-2</v>
      </c>
      <c r="P215" s="701">
        <v>-9.7797892987728119E-2</v>
      </c>
      <c r="Q215" s="701">
        <v>-4.8972047865390778E-2</v>
      </c>
      <c r="R215" s="701">
        <v>-8.592919260263443E-2</v>
      </c>
      <c r="S215">
        <f t="shared" si="42"/>
        <v>-2.5455937534570695E-2</v>
      </c>
      <c r="T215" t="e">
        <f t="shared" si="29"/>
        <v>#N/A</v>
      </c>
      <c r="U215" t="e">
        <f t="shared" si="30"/>
        <v>#N/A</v>
      </c>
      <c r="V215" t="e">
        <f t="shared" si="31"/>
        <v>#N/A</v>
      </c>
      <c r="W215" t="e">
        <f t="shared" si="32"/>
        <v>#N/A</v>
      </c>
      <c r="X215" t="e">
        <f t="shared" si="33"/>
        <v>#N/A</v>
      </c>
      <c r="Y215" t="e">
        <f t="shared" si="34"/>
        <v>#N/A</v>
      </c>
      <c r="Z215" t="e">
        <f t="shared" si="35"/>
        <v>#N/A</v>
      </c>
      <c r="AA215" t="e">
        <f t="shared" si="36"/>
        <v>#N/A</v>
      </c>
      <c r="AB215" t="e">
        <f t="shared" si="37"/>
        <v>#N/A</v>
      </c>
      <c r="AC215" t="e">
        <f t="shared" si="38"/>
        <v>#N/A</v>
      </c>
      <c r="AD215" t="e">
        <f t="shared" si="39"/>
        <v>#N/A</v>
      </c>
      <c r="AE215" t="e">
        <f t="shared" si="40"/>
        <v>#N/A</v>
      </c>
      <c r="AF215"/>
      <c r="AG215">
        <f t="shared" si="43"/>
        <v>-0.34048856794834137</v>
      </c>
      <c r="AH215" t="e">
        <f t="shared" si="41"/>
        <v>#N/A</v>
      </c>
    </row>
    <row r="216" spans="5:34" ht="15" x14ac:dyDescent="0.25">
      <c r="E216" t="s">
        <v>31</v>
      </c>
      <c r="F216" t="s">
        <v>713</v>
      </c>
      <c r="G216" s="701">
        <v>0.23155319690704346</v>
      </c>
      <c r="H216" s="701">
        <v>0.37685102224349976</v>
      </c>
      <c r="I216" s="701">
        <v>0.32714694738388062</v>
      </c>
      <c r="J216" s="701">
        <v>0.39378258585929871</v>
      </c>
      <c r="K216" s="701">
        <v>0.4260832667350769</v>
      </c>
      <c r="L216" s="701">
        <v>0.55900275707244873</v>
      </c>
      <c r="M216" s="701">
        <v>0.61793148517608643</v>
      </c>
      <c r="N216" s="701">
        <v>0.71389031410217285</v>
      </c>
      <c r="O216" s="701">
        <v>0.55615448951721191</v>
      </c>
      <c r="P216" s="701">
        <v>0.49861317873001099</v>
      </c>
      <c r="Q216" s="701">
        <v>0.69838154315948486</v>
      </c>
      <c r="R216" s="701">
        <v>0.80822449922561646</v>
      </c>
      <c r="S216">
        <f t="shared" si="42"/>
        <v>4.3137347698211669E-2</v>
      </c>
      <c r="T216" t="e">
        <f t="shared" si="29"/>
        <v>#N/A</v>
      </c>
      <c r="U216" t="e">
        <f t="shared" si="30"/>
        <v>#N/A</v>
      </c>
      <c r="V216" t="e">
        <f t="shared" si="31"/>
        <v>#N/A</v>
      </c>
      <c r="W216" t="e">
        <f t="shared" si="32"/>
        <v>#N/A</v>
      </c>
      <c r="X216" t="e">
        <f t="shared" si="33"/>
        <v>#N/A</v>
      </c>
      <c r="Y216" t="e">
        <f t="shared" si="34"/>
        <v>#N/A</v>
      </c>
      <c r="Z216" t="e">
        <f t="shared" si="35"/>
        <v>#N/A</v>
      </c>
      <c r="AA216" t="e">
        <f t="shared" si="36"/>
        <v>#N/A</v>
      </c>
      <c r="AB216" t="e">
        <f t="shared" si="37"/>
        <v>#N/A</v>
      </c>
      <c r="AC216" t="e">
        <f t="shared" si="38"/>
        <v>#N/A</v>
      </c>
      <c r="AD216" t="e">
        <f t="shared" si="39"/>
        <v>#N/A</v>
      </c>
      <c r="AE216" t="e">
        <f t="shared" si="40"/>
        <v>#N/A</v>
      </c>
      <c r="AF216"/>
      <c r="AG216">
        <f t="shared" si="43"/>
        <v>1.2395979762077332</v>
      </c>
      <c r="AH216" t="e">
        <f t="shared" si="41"/>
        <v>#N/A</v>
      </c>
    </row>
    <row r="217" spans="5:34" ht="15" x14ac:dyDescent="0.25">
      <c r="E217" t="s">
        <v>32</v>
      </c>
      <c r="F217" t="s">
        <v>714</v>
      </c>
      <c r="G217" s="701">
        <v>1.9733333587646484</v>
      </c>
      <c r="H217" s="701">
        <v>2.0470554828643799</v>
      </c>
      <c r="I217" s="701">
        <v>2.1599190235137939</v>
      </c>
      <c r="J217" s="701">
        <v>2.1221592426300049</v>
      </c>
      <c r="K217" s="701">
        <v>2.1232240200042725</v>
      </c>
      <c r="L217" s="701">
        <v>2.0734767913818359</v>
      </c>
      <c r="M217" s="701">
        <v>2.0973401069641113</v>
      </c>
      <c r="N217" s="701">
        <v>2.0968303680419922</v>
      </c>
      <c r="O217" s="701">
        <v>1.9889328479766846</v>
      </c>
      <c r="P217" s="701">
        <v>2.0877575874328613</v>
      </c>
      <c r="Q217" s="701">
        <v>2.1123123168945313</v>
      </c>
      <c r="R217" s="701">
        <v>2.0577237606048584</v>
      </c>
      <c r="S217">
        <f t="shared" si="42"/>
        <v>1.0668277740478516E-3</v>
      </c>
      <c r="T217" t="e">
        <f t="shared" si="29"/>
        <v>#N/A</v>
      </c>
      <c r="U217" t="e">
        <f t="shared" si="30"/>
        <v>#N/A</v>
      </c>
      <c r="V217" t="e">
        <f t="shared" si="31"/>
        <v>#N/A</v>
      </c>
      <c r="W217" t="e">
        <f t="shared" si="32"/>
        <v>#N/A</v>
      </c>
      <c r="X217" t="e">
        <f t="shared" si="33"/>
        <v>#N/A</v>
      </c>
      <c r="Y217" t="e">
        <f t="shared" si="34"/>
        <v>#N/A</v>
      </c>
      <c r="Z217" t="e">
        <f t="shared" si="35"/>
        <v>#N/A</v>
      </c>
      <c r="AA217" t="e">
        <f t="shared" si="36"/>
        <v>#N/A</v>
      </c>
      <c r="AB217" t="e">
        <f t="shared" si="37"/>
        <v>#N/A</v>
      </c>
      <c r="AC217" t="e">
        <f t="shared" si="38"/>
        <v>#N/A</v>
      </c>
      <c r="AD217" t="e">
        <f t="shared" si="39"/>
        <v>#N/A</v>
      </c>
      <c r="AE217" t="e">
        <f t="shared" si="40"/>
        <v>#N/A</v>
      </c>
      <c r="AF217"/>
      <c r="AG217">
        <f t="shared" si="43"/>
        <v>2.0683920383453369</v>
      </c>
      <c r="AH217" t="e">
        <f t="shared" si="41"/>
        <v>#N/A</v>
      </c>
    </row>
    <row r="218" spans="5:34" ht="15" x14ac:dyDescent="0.25">
      <c r="E218" t="s">
        <v>30</v>
      </c>
      <c r="F218" t="s">
        <v>715</v>
      </c>
      <c r="G218" s="701">
        <v>0.22627405822277069</v>
      </c>
      <c r="H218" s="701">
        <v>0.22838398814201355</v>
      </c>
      <c r="I218" s="701">
        <v>0.28668779134750366</v>
      </c>
      <c r="J218" s="701">
        <v>0.24527701735496521</v>
      </c>
      <c r="K218" s="701">
        <v>0.3284764289855957</v>
      </c>
      <c r="L218" s="701">
        <v>0.41549596190452576</v>
      </c>
      <c r="M218" s="701">
        <v>0.46841484308242798</v>
      </c>
      <c r="N218" s="701">
        <v>0.43120846152305603</v>
      </c>
      <c r="O218" s="701">
        <v>0.53823685646057129</v>
      </c>
      <c r="P218" s="701">
        <v>0.32942187786102295</v>
      </c>
      <c r="Q218" s="701">
        <v>0.51172614097595215</v>
      </c>
      <c r="R218" s="701">
        <v>0.72260069847106934</v>
      </c>
      <c r="S218">
        <f t="shared" si="42"/>
        <v>4.9421671032905581E-2</v>
      </c>
      <c r="T218" t="e">
        <f t="shared" si="29"/>
        <v>#N/A</v>
      </c>
      <c r="U218" t="e">
        <f t="shared" si="30"/>
        <v>#N/A</v>
      </c>
      <c r="V218" t="e">
        <f t="shared" si="31"/>
        <v>#N/A</v>
      </c>
      <c r="W218" t="e">
        <f t="shared" si="32"/>
        <v>#N/A</v>
      </c>
      <c r="X218" t="e">
        <f t="shared" si="33"/>
        <v>#N/A</v>
      </c>
      <c r="Y218" t="e">
        <f t="shared" si="34"/>
        <v>#N/A</v>
      </c>
      <c r="Z218" t="e">
        <f t="shared" si="35"/>
        <v>#N/A</v>
      </c>
      <c r="AA218" t="e">
        <f t="shared" si="36"/>
        <v>#N/A</v>
      </c>
      <c r="AB218" t="e">
        <f t="shared" si="37"/>
        <v>#N/A</v>
      </c>
      <c r="AC218" t="e">
        <f t="shared" si="38"/>
        <v>#N/A</v>
      </c>
      <c r="AD218" t="e">
        <f t="shared" si="39"/>
        <v>#N/A</v>
      </c>
      <c r="AE218" t="e">
        <f t="shared" si="40"/>
        <v>#N/A</v>
      </c>
      <c r="AF218"/>
      <c r="AG218">
        <f t="shared" si="43"/>
        <v>1.2168174088001251</v>
      </c>
      <c r="AH218" t="e">
        <f t="shared" si="41"/>
        <v>#N/A</v>
      </c>
    </row>
    <row r="219" spans="5:34" ht="15" x14ac:dyDescent="0.25">
      <c r="E219" t="s">
        <v>133</v>
      </c>
      <c r="F219" t="s">
        <v>716</v>
      </c>
      <c r="G219" s="701">
        <v>-0.58453094959259033</v>
      </c>
      <c r="H219" s="701">
        <v>-0.61783277988433838</v>
      </c>
      <c r="I219" s="701">
        <v>-0.61074423789978027</v>
      </c>
      <c r="J219" s="701">
        <v>-0.65165907144546509</v>
      </c>
      <c r="K219" s="701">
        <v>-0.64906293153762817</v>
      </c>
      <c r="L219" s="701">
        <v>-0.48810639977455139</v>
      </c>
      <c r="M219" s="701">
        <v>-0.53556555509567261</v>
      </c>
      <c r="N219" s="701">
        <v>-0.41462647914886475</v>
      </c>
      <c r="O219" s="701">
        <v>-0.50777232646942139</v>
      </c>
      <c r="P219" s="701">
        <v>-0.51287549734115601</v>
      </c>
      <c r="Q219" s="701">
        <v>-0.52643609046936035</v>
      </c>
      <c r="R219" s="701">
        <v>-0.44639664888381958</v>
      </c>
      <c r="S219">
        <f t="shared" si="42"/>
        <v>1.7143613100051878E-2</v>
      </c>
      <c r="T219" t="e">
        <f t="shared" si="29"/>
        <v>#N/A</v>
      </c>
      <c r="U219" t="e">
        <f t="shared" si="30"/>
        <v>#N/A</v>
      </c>
      <c r="V219" t="e">
        <f t="shared" si="31"/>
        <v>#N/A</v>
      </c>
      <c r="W219" t="e">
        <f t="shared" si="32"/>
        <v>#N/A</v>
      </c>
      <c r="X219" t="e">
        <f t="shared" si="33"/>
        <v>#N/A</v>
      </c>
      <c r="Y219" t="e">
        <f t="shared" si="34"/>
        <v>#N/A</v>
      </c>
      <c r="Z219" t="e">
        <f t="shared" si="35"/>
        <v>#N/A</v>
      </c>
      <c r="AA219" t="e">
        <f t="shared" si="36"/>
        <v>#N/A</v>
      </c>
      <c r="AB219" t="e">
        <f t="shared" si="37"/>
        <v>#N/A</v>
      </c>
      <c r="AC219" t="e">
        <f t="shared" si="38"/>
        <v>#N/A</v>
      </c>
      <c r="AD219" t="e">
        <f t="shared" si="39"/>
        <v>#N/A</v>
      </c>
      <c r="AE219" t="e">
        <f t="shared" si="40"/>
        <v>#N/A</v>
      </c>
      <c r="AF219"/>
      <c r="AG219">
        <f t="shared" si="43"/>
        <v>-0.27496051788330078</v>
      </c>
      <c r="AH219" t="e">
        <f t="shared" si="41"/>
        <v>#N/A</v>
      </c>
    </row>
    <row r="220" spans="5:34" ht="15" x14ac:dyDescent="0.25">
      <c r="E220" t="s">
        <v>717</v>
      </c>
      <c r="F220" t="s">
        <v>718</v>
      </c>
      <c r="G220" s="701">
        <v>0.1649591475725174</v>
      </c>
      <c r="H220" s="701">
        <v>0.41743901371955872</v>
      </c>
      <c r="I220" s="701">
        <v>0.44069930911064148</v>
      </c>
      <c r="J220" s="701">
        <v>0.42485892772674561</v>
      </c>
      <c r="K220" s="701">
        <v>0.55342113971710205</v>
      </c>
      <c r="L220" s="701">
        <v>0.84883475303649902</v>
      </c>
      <c r="M220" s="701">
        <v>0.61203867197036743</v>
      </c>
      <c r="N220" s="701">
        <v>0.84623223543167114</v>
      </c>
      <c r="O220" s="701">
        <v>0.64449185132980347</v>
      </c>
      <c r="P220" s="701">
        <v>0.71636992692947388</v>
      </c>
      <c r="Q220" s="701">
        <v>0.70463842153549194</v>
      </c>
      <c r="R220" s="701">
        <v>0.80410349369049072</v>
      </c>
      <c r="S220">
        <f t="shared" si="42"/>
        <v>3.8666447997093199E-2</v>
      </c>
      <c r="T220" t="e">
        <f t="shared" si="29"/>
        <v>#N/A</v>
      </c>
      <c r="U220" t="e">
        <f t="shared" si="30"/>
        <v>#N/A</v>
      </c>
      <c r="V220" t="e">
        <f t="shared" si="31"/>
        <v>#N/A</v>
      </c>
      <c r="W220" t="e">
        <f t="shared" si="32"/>
        <v>#N/A</v>
      </c>
      <c r="X220" t="e">
        <f t="shared" si="33"/>
        <v>#N/A</v>
      </c>
      <c r="Y220" t="e">
        <f t="shared" si="34"/>
        <v>#N/A</v>
      </c>
      <c r="Z220" t="e">
        <f t="shared" si="35"/>
        <v>#N/A</v>
      </c>
      <c r="AA220" t="e">
        <f t="shared" si="36"/>
        <v>#N/A</v>
      </c>
      <c r="AB220" t="e">
        <f t="shared" si="37"/>
        <v>#N/A</v>
      </c>
      <c r="AC220" t="e">
        <f t="shared" si="38"/>
        <v>#N/A</v>
      </c>
      <c r="AD220" t="e">
        <f t="shared" si="39"/>
        <v>#N/A</v>
      </c>
      <c r="AE220" t="e">
        <f t="shared" si="40"/>
        <v>#N/A</v>
      </c>
      <c r="AF220"/>
      <c r="AG220">
        <f t="shared" si="43"/>
        <v>1.1907679736614227</v>
      </c>
      <c r="AH220" t="e">
        <f t="shared" si="41"/>
        <v>#N/A</v>
      </c>
    </row>
    <row r="221" spans="5:34" ht="15" x14ac:dyDescent="0.25">
      <c r="E221" t="s">
        <v>138</v>
      </c>
      <c r="F221" t="s">
        <v>719</v>
      </c>
      <c r="G221" s="701">
        <v>-0.32560461759567261</v>
      </c>
      <c r="H221" s="701">
        <v>-0.20495586097240448</v>
      </c>
      <c r="I221" s="701">
        <v>-0.40079215168952942</v>
      </c>
      <c r="J221" s="701">
        <v>-0.43680459260940552</v>
      </c>
      <c r="K221" s="701">
        <v>-0.37097746133804321</v>
      </c>
      <c r="L221" s="701">
        <v>-0.26561844348907471</v>
      </c>
      <c r="M221" s="701">
        <v>-0.22027716040611267</v>
      </c>
      <c r="N221" s="701">
        <v>-0.12961335480213165</v>
      </c>
      <c r="O221" s="701">
        <v>-0.14281964302062988</v>
      </c>
      <c r="P221" s="701">
        <v>-0.22043639421463013</v>
      </c>
      <c r="Q221" s="701">
        <v>-0.28908979892730713</v>
      </c>
      <c r="R221" s="701">
        <v>-0.35152924060821533</v>
      </c>
      <c r="S221">
        <f t="shared" si="42"/>
        <v>-1.4657337963581086E-2</v>
      </c>
      <c r="T221" t="e">
        <f t="shared" si="29"/>
        <v>#N/A</v>
      </c>
      <c r="U221" t="e">
        <f t="shared" si="30"/>
        <v>#N/A</v>
      </c>
      <c r="V221" t="e">
        <f t="shared" si="31"/>
        <v>#N/A</v>
      </c>
      <c r="W221" t="e">
        <f t="shared" si="32"/>
        <v>#N/A</v>
      </c>
      <c r="X221" t="e">
        <f t="shared" si="33"/>
        <v>#N/A</v>
      </c>
      <c r="Y221" t="e">
        <f t="shared" si="34"/>
        <v>#N/A</v>
      </c>
      <c r="Z221" t="e">
        <f t="shared" si="35"/>
        <v>#N/A</v>
      </c>
      <c r="AA221" t="e">
        <f t="shared" si="36"/>
        <v>#N/A</v>
      </c>
      <c r="AB221" t="e">
        <f t="shared" si="37"/>
        <v>#N/A</v>
      </c>
      <c r="AC221" t="e">
        <f t="shared" si="38"/>
        <v>#N/A</v>
      </c>
      <c r="AD221" t="e">
        <f t="shared" si="39"/>
        <v>#N/A</v>
      </c>
      <c r="AE221" t="e">
        <f t="shared" si="40"/>
        <v>#N/A</v>
      </c>
      <c r="AF221"/>
      <c r="AG221">
        <f t="shared" si="43"/>
        <v>-0.49810262024402618</v>
      </c>
      <c r="AH221" t="e">
        <f t="shared" si="41"/>
        <v>#N/A</v>
      </c>
    </row>
    <row r="222" spans="5:34" ht="15" x14ac:dyDescent="0.25">
      <c r="E222" t="s">
        <v>137</v>
      </c>
      <c r="F222" t="s">
        <v>720</v>
      </c>
      <c r="G222" s="701">
        <v>-0.69916063547134399</v>
      </c>
      <c r="H222" s="701">
        <v>-0.67328900098800659</v>
      </c>
      <c r="I222" s="701">
        <v>-0.62019544839859009</v>
      </c>
      <c r="J222" s="701">
        <v>-0.61375945806503296</v>
      </c>
      <c r="K222" s="701">
        <v>-0.75446271896362305</v>
      </c>
      <c r="L222" s="701">
        <v>-0.85061222314834595</v>
      </c>
      <c r="M222" s="701">
        <v>-0.91136449575424194</v>
      </c>
      <c r="N222" s="701">
        <v>-0.95154154300689697</v>
      </c>
      <c r="O222" s="701">
        <v>-0.798423171043396</v>
      </c>
      <c r="P222" s="701">
        <v>-0.71884781122207642</v>
      </c>
      <c r="Q222" s="701">
        <v>-0.64312750101089478</v>
      </c>
      <c r="R222" s="701">
        <v>-0.57425582408905029</v>
      </c>
      <c r="S222">
        <f t="shared" si="42"/>
        <v>9.9033176898956302E-3</v>
      </c>
      <c r="T222" t="e">
        <f t="shared" si="29"/>
        <v>#N/A</v>
      </c>
      <c r="U222" t="e">
        <f t="shared" si="30"/>
        <v>#N/A</v>
      </c>
      <c r="V222" t="e">
        <f t="shared" si="31"/>
        <v>#N/A</v>
      </c>
      <c r="W222" t="e">
        <f t="shared" si="32"/>
        <v>#N/A</v>
      </c>
      <c r="X222" t="e">
        <f t="shared" si="33"/>
        <v>#N/A</v>
      </c>
      <c r="Y222" t="e">
        <f t="shared" si="34"/>
        <v>#N/A</v>
      </c>
      <c r="Z222" t="e">
        <f t="shared" si="35"/>
        <v>#N/A</v>
      </c>
      <c r="AA222" t="e">
        <f t="shared" si="36"/>
        <v>#N/A</v>
      </c>
      <c r="AB222" t="e">
        <f t="shared" si="37"/>
        <v>#N/A</v>
      </c>
      <c r="AC222" t="e">
        <f t="shared" si="38"/>
        <v>#N/A</v>
      </c>
      <c r="AD222" t="e">
        <f t="shared" si="39"/>
        <v>#N/A</v>
      </c>
      <c r="AE222" t="e">
        <f t="shared" si="40"/>
        <v>#N/A</v>
      </c>
      <c r="AF222"/>
      <c r="AG222">
        <f t="shared" si="43"/>
        <v>-0.47522264719009399</v>
      </c>
      <c r="AH222" t="e">
        <f t="shared" si="41"/>
        <v>#N/A</v>
      </c>
    </row>
    <row r="223" spans="5:34" ht="15" x14ac:dyDescent="0.25">
      <c r="E223" t="s">
        <v>721</v>
      </c>
      <c r="F223" t="s">
        <v>722</v>
      </c>
      <c r="G223" s="701">
        <v>-0.3390670120716095</v>
      </c>
      <c r="H223" s="701">
        <v>-0.42879641056060791</v>
      </c>
      <c r="I223" s="701">
        <v>-0.47931361198425293</v>
      </c>
      <c r="J223" s="701">
        <v>-0.6651419997215271</v>
      </c>
      <c r="K223" s="701">
        <v>-0.75378447771072388</v>
      </c>
      <c r="L223" s="701">
        <v>-0.84040212631225586</v>
      </c>
      <c r="M223" s="701">
        <v>-0.85139495134353638</v>
      </c>
      <c r="N223" s="701">
        <v>-0.90715748071670532</v>
      </c>
      <c r="O223" s="701">
        <v>-1.0506579875946045</v>
      </c>
      <c r="P223" s="701">
        <v>-0.99924719333648682</v>
      </c>
      <c r="Q223" s="701">
        <v>-1.0127804279327393</v>
      </c>
      <c r="R223" s="701">
        <v>-0.97160381078720093</v>
      </c>
      <c r="S223">
        <f t="shared" si="42"/>
        <v>-5.4280740022659299E-2</v>
      </c>
      <c r="T223" t="e">
        <f t="shared" si="29"/>
        <v>#N/A</v>
      </c>
      <c r="U223" t="e">
        <f t="shared" si="30"/>
        <v>#N/A</v>
      </c>
      <c r="V223" t="e">
        <f t="shared" si="31"/>
        <v>#N/A</v>
      </c>
      <c r="W223" t="e">
        <f t="shared" si="32"/>
        <v>#N/A</v>
      </c>
      <c r="X223" t="e">
        <f t="shared" si="33"/>
        <v>#N/A</v>
      </c>
      <c r="Y223" t="e">
        <f t="shared" si="34"/>
        <v>#N/A</v>
      </c>
      <c r="Z223" t="e">
        <f t="shared" si="35"/>
        <v>#N/A</v>
      </c>
      <c r="AA223" t="e">
        <f t="shared" si="36"/>
        <v>#N/A</v>
      </c>
      <c r="AB223" t="e">
        <f t="shared" si="37"/>
        <v>#N/A</v>
      </c>
      <c r="AC223" t="e">
        <f t="shared" si="38"/>
        <v>#N/A</v>
      </c>
      <c r="AD223" t="e">
        <f t="shared" si="39"/>
        <v>#N/A</v>
      </c>
      <c r="AE223" t="e">
        <f t="shared" si="40"/>
        <v>#N/A</v>
      </c>
      <c r="AF223"/>
      <c r="AG223">
        <f t="shared" si="43"/>
        <v>-1.5144112110137939</v>
      </c>
      <c r="AH223" t="e">
        <f t="shared" si="41"/>
        <v>#N/A</v>
      </c>
    </row>
    <row r="224" spans="5:34" ht="15" x14ac:dyDescent="0.25">
      <c r="E224" t="s">
        <v>723</v>
      </c>
      <c r="F224" t="s">
        <v>724</v>
      </c>
      <c r="G224" s="701">
        <v>-0.66699963808059692</v>
      </c>
      <c r="H224" s="701">
        <v>-0.54804772138595581</v>
      </c>
      <c r="I224" s="701">
        <v>-0.55480474233627319</v>
      </c>
      <c r="J224" s="701">
        <v>-0.70279210805892944</v>
      </c>
      <c r="K224" s="701">
        <v>-0.74759984016418457</v>
      </c>
      <c r="L224" s="701">
        <v>-0.3765602707862854</v>
      </c>
      <c r="M224" s="701">
        <v>-0.47939190268516541</v>
      </c>
      <c r="N224" s="701">
        <v>-0.66606700420379639</v>
      </c>
      <c r="O224" s="701">
        <v>-0.79232633113861084</v>
      </c>
      <c r="P224" s="701">
        <v>-0.87702685594558716</v>
      </c>
      <c r="Q224" s="701">
        <v>-0.26282748579978943</v>
      </c>
      <c r="R224" s="701">
        <v>-0.33929625153541565</v>
      </c>
      <c r="S224">
        <f t="shared" si="42"/>
        <v>2.0875146985054015E-2</v>
      </c>
      <c r="T224" t="e">
        <f t="shared" si="29"/>
        <v>#N/A</v>
      </c>
      <c r="U224" t="e">
        <f t="shared" si="30"/>
        <v>#N/A</v>
      </c>
      <c r="V224" t="e">
        <f t="shared" si="31"/>
        <v>#N/A</v>
      </c>
      <c r="W224" t="e">
        <f t="shared" si="32"/>
        <v>#N/A</v>
      </c>
      <c r="X224" t="e">
        <f t="shared" si="33"/>
        <v>#N/A</v>
      </c>
      <c r="Y224" t="e">
        <f t="shared" si="34"/>
        <v>#N/A</v>
      </c>
      <c r="Z224" t="e">
        <f t="shared" si="35"/>
        <v>#N/A</v>
      </c>
      <c r="AA224" t="e">
        <f t="shared" si="36"/>
        <v>#N/A</v>
      </c>
      <c r="AB224" t="e">
        <f t="shared" si="37"/>
        <v>#N/A</v>
      </c>
      <c r="AC224" t="e">
        <f t="shared" si="38"/>
        <v>#N/A</v>
      </c>
      <c r="AD224" t="e">
        <f t="shared" si="39"/>
        <v>#N/A</v>
      </c>
      <c r="AE224" t="e">
        <f t="shared" si="40"/>
        <v>#N/A</v>
      </c>
      <c r="AF224"/>
      <c r="AG224">
        <f t="shared" si="43"/>
        <v>-0.13054478168487549</v>
      </c>
      <c r="AH224" t="e">
        <f t="shared" si="41"/>
        <v>#N/A</v>
      </c>
    </row>
    <row r="225" spans="5:34" ht="15" x14ac:dyDescent="0.25">
      <c r="E225" t="s">
        <v>33</v>
      </c>
      <c r="F225" t="s">
        <v>725</v>
      </c>
      <c r="G225" s="701">
        <v>-0.30102235078811646</v>
      </c>
      <c r="H225" s="701">
        <v>-0.36164018511772156</v>
      </c>
      <c r="I225" s="701">
        <v>-0.40209269523620605</v>
      </c>
      <c r="J225" s="701">
        <v>-0.4118761420249939</v>
      </c>
      <c r="K225" s="701">
        <v>-0.5118592381477356</v>
      </c>
      <c r="L225" s="701">
        <v>-0.76169461011886597</v>
      </c>
      <c r="M225" s="701">
        <v>-0.7660108208656311</v>
      </c>
      <c r="N225" s="701">
        <v>-0.71947216987609863</v>
      </c>
      <c r="O225" s="701">
        <v>-0.8388867974281311</v>
      </c>
      <c r="P225" s="701">
        <v>-0.85489022731781006</v>
      </c>
      <c r="Q225" s="701">
        <v>-0.82693451642990112</v>
      </c>
      <c r="R225" s="701">
        <v>-0.84762471914291382</v>
      </c>
      <c r="S225">
        <f t="shared" si="42"/>
        <v>-4.8598453402519226E-2</v>
      </c>
      <c r="T225" t="e">
        <f t="shared" si="29"/>
        <v>#N/A</v>
      </c>
      <c r="U225" t="e">
        <f t="shared" si="30"/>
        <v>#N/A</v>
      </c>
      <c r="V225" t="e">
        <f t="shared" si="31"/>
        <v>#N/A</v>
      </c>
      <c r="W225" t="e">
        <f t="shared" si="32"/>
        <v>#N/A</v>
      </c>
      <c r="X225" t="e">
        <f t="shared" si="33"/>
        <v>#N/A</v>
      </c>
      <c r="Y225" t="e">
        <f t="shared" si="34"/>
        <v>#N/A</v>
      </c>
      <c r="Z225" t="e">
        <f t="shared" si="35"/>
        <v>#N/A</v>
      </c>
      <c r="AA225" t="e">
        <f t="shared" si="36"/>
        <v>#N/A</v>
      </c>
      <c r="AB225" t="e">
        <f t="shared" si="37"/>
        <v>#N/A</v>
      </c>
      <c r="AC225" t="e">
        <f t="shared" si="38"/>
        <v>#N/A</v>
      </c>
      <c r="AD225" t="e">
        <f t="shared" si="39"/>
        <v>#N/A</v>
      </c>
      <c r="AE225" t="e">
        <f t="shared" si="40"/>
        <v>#N/A</v>
      </c>
      <c r="AF225"/>
      <c r="AG225">
        <f t="shared" si="43"/>
        <v>-1.3336092531681061</v>
      </c>
      <c r="AH225" t="e">
        <f t="shared" si="41"/>
        <v>#N/A</v>
      </c>
    </row>
    <row r="226" spans="5:34" ht="15" x14ac:dyDescent="0.25">
      <c r="E226" t="s">
        <v>726</v>
      </c>
      <c r="F226" t="s">
        <v>727</v>
      </c>
      <c r="G226" s="701">
        <v>-0.34469684958457947</v>
      </c>
      <c r="H226" s="701">
        <v>-0.33474484086036682</v>
      </c>
      <c r="I226" s="701">
        <v>-0.33202645182609558</v>
      </c>
      <c r="J226" s="701">
        <v>-0.26398390531539917</v>
      </c>
      <c r="K226" s="701">
        <v>-3.7792325019836426E-2</v>
      </c>
      <c r="L226" s="701">
        <v>-0.10767101496458054</v>
      </c>
      <c r="M226" s="701">
        <v>-0.11504572629928589</v>
      </c>
      <c r="N226" s="701">
        <v>-5.104677751660347E-2</v>
      </c>
      <c r="O226" s="701">
        <v>-5.3302735090255737E-2</v>
      </c>
      <c r="P226" s="701">
        <v>-7.8032299876213074E-2</v>
      </c>
      <c r="Q226" s="701">
        <v>-4.7165460884571075E-2</v>
      </c>
      <c r="R226" s="701">
        <v>-2.7704041451215744E-2</v>
      </c>
      <c r="S226">
        <f t="shared" si="42"/>
        <v>3.0704079940915108E-2</v>
      </c>
      <c r="T226" t="e">
        <f t="shared" si="29"/>
        <v>#N/A</v>
      </c>
      <c r="U226" t="e">
        <f t="shared" si="30"/>
        <v>#N/A</v>
      </c>
      <c r="V226" t="e">
        <f t="shared" si="31"/>
        <v>#N/A</v>
      </c>
      <c r="W226" t="e">
        <f t="shared" si="32"/>
        <v>#N/A</v>
      </c>
      <c r="X226" t="e">
        <f t="shared" si="33"/>
        <v>#N/A</v>
      </c>
      <c r="Y226" t="e">
        <f t="shared" si="34"/>
        <v>#N/A</v>
      </c>
      <c r="Z226" t="e">
        <f t="shared" si="35"/>
        <v>#N/A</v>
      </c>
      <c r="AA226" t="e">
        <f t="shared" si="36"/>
        <v>#N/A</v>
      </c>
      <c r="AB226" t="e">
        <f t="shared" si="37"/>
        <v>#N/A</v>
      </c>
      <c r="AC226" t="e">
        <f t="shared" si="38"/>
        <v>#N/A</v>
      </c>
      <c r="AD226" t="e">
        <f t="shared" si="39"/>
        <v>#N/A</v>
      </c>
      <c r="AE226" t="e">
        <f t="shared" si="40"/>
        <v>#N/A</v>
      </c>
      <c r="AF226"/>
      <c r="AG226">
        <f t="shared" si="43"/>
        <v>0.27933675795793533</v>
      </c>
      <c r="AH226" t="e">
        <f t="shared" si="41"/>
        <v>#N/A</v>
      </c>
    </row>
    <row r="227" spans="5:34" ht="15" x14ac:dyDescent="0.25">
      <c r="E227" t="s">
        <v>91</v>
      </c>
      <c r="F227" t="s">
        <v>728</v>
      </c>
      <c r="G227" s="701">
        <v>-0.13182234764099121</v>
      </c>
      <c r="H227" s="701">
        <v>-8.092188835144043E-2</v>
      </c>
      <c r="I227" s="701">
        <v>-9.0893663465976715E-2</v>
      </c>
      <c r="J227" s="701">
        <v>-4.1041579097509384E-2</v>
      </c>
      <c r="K227" s="701">
        <v>-4.5305628329515457E-2</v>
      </c>
      <c r="L227" s="701">
        <v>-2.1955529227852821E-2</v>
      </c>
      <c r="M227" s="701">
        <v>-0.25602608919143677</v>
      </c>
      <c r="N227" s="701">
        <v>-0.28516894578933716</v>
      </c>
      <c r="O227" s="701">
        <v>-0.30968195199966431</v>
      </c>
      <c r="P227" s="701">
        <v>-0.36977994441986084</v>
      </c>
      <c r="Q227" s="701">
        <v>-0.38885802030563354</v>
      </c>
      <c r="R227" s="701">
        <v>-0.42267683148384094</v>
      </c>
      <c r="S227">
        <f t="shared" si="42"/>
        <v>-3.4175494313240053E-2</v>
      </c>
      <c r="T227" t="e">
        <f t="shared" si="29"/>
        <v>#N/A</v>
      </c>
      <c r="U227" t="e">
        <f t="shared" si="30"/>
        <v>#N/A</v>
      </c>
      <c r="V227" t="e">
        <f t="shared" si="31"/>
        <v>#N/A</v>
      </c>
      <c r="W227" t="e">
        <f t="shared" si="32"/>
        <v>#N/A</v>
      </c>
      <c r="X227" t="e">
        <f t="shared" si="33"/>
        <v>#N/A</v>
      </c>
      <c r="Y227" t="e">
        <f t="shared" si="34"/>
        <v>#N/A</v>
      </c>
      <c r="Z227" t="e">
        <f t="shared" si="35"/>
        <v>#N/A</v>
      </c>
      <c r="AA227" t="e">
        <f t="shared" si="36"/>
        <v>#N/A</v>
      </c>
      <c r="AB227" t="e">
        <f t="shared" si="37"/>
        <v>#N/A</v>
      </c>
      <c r="AC227" t="e">
        <f t="shared" si="38"/>
        <v>#N/A</v>
      </c>
      <c r="AD227" t="e">
        <f t="shared" si="39"/>
        <v>#N/A</v>
      </c>
      <c r="AE227" t="e">
        <f t="shared" si="40"/>
        <v>#N/A</v>
      </c>
      <c r="AF227"/>
      <c r="AG227">
        <f t="shared" si="43"/>
        <v>-0.76443177461624146</v>
      </c>
      <c r="AH227" t="e">
        <f t="shared" si="41"/>
        <v>#N/A</v>
      </c>
    </row>
    <row r="228" spans="5:34" ht="15" x14ac:dyDescent="0.25">
      <c r="E228" t="s">
        <v>729</v>
      </c>
      <c r="F228" t="s">
        <v>730</v>
      </c>
      <c r="G228" s="701">
        <v>-0.67390763759613037</v>
      </c>
      <c r="H228" s="701">
        <v>-0.67808401584625244</v>
      </c>
      <c r="I228" s="701">
        <v>-0.6385769248008728</v>
      </c>
      <c r="J228" s="701">
        <v>-0.82534688711166382</v>
      </c>
      <c r="K228" s="701">
        <v>-0.78593367338180542</v>
      </c>
      <c r="L228" s="701">
        <v>-0.74537575244903564</v>
      </c>
      <c r="M228" s="701">
        <v>-0.68290150165557861</v>
      </c>
      <c r="N228" s="701">
        <v>-0.65466731786727905</v>
      </c>
      <c r="O228" s="701">
        <v>-0.64385461807250977</v>
      </c>
      <c r="P228" s="701">
        <v>-0.69856292009353638</v>
      </c>
      <c r="Q228" s="701">
        <v>-0.6989094614982605</v>
      </c>
      <c r="R228" s="701">
        <v>-0.77871453762054443</v>
      </c>
      <c r="S228">
        <f t="shared" si="42"/>
        <v>-1.0063052177429199E-2</v>
      </c>
      <c r="T228" t="e">
        <f t="shared" si="29"/>
        <v>#N/A</v>
      </c>
      <c r="U228" t="e">
        <f t="shared" si="30"/>
        <v>#N/A</v>
      </c>
      <c r="V228" t="e">
        <f t="shared" si="31"/>
        <v>#N/A</v>
      </c>
      <c r="W228" t="e">
        <f t="shared" si="32"/>
        <v>#N/A</v>
      </c>
      <c r="X228" t="e">
        <f t="shared" si="33"/>
        <v>#N/A</v>
      </c>
      <c r="Y228" t="e">
        <f t="shared" si="34"/>
        <v>#N/A</v>
      </c>
      <c r="Z228" t="e">
        <f t="shared" si="35"/>
        <v>#N/A</v>
      </c>
      <c r="AA228" t="e">
        <f t="shared" si="36"/>
        <v>#N/A</v>
      </c>
      <c r="AB228" t="e">
        <f t="shared" si="37"/>
        <v>#N/A</v>
      </c>
      <c r="AC228" t="e">
        <f t="shared" si="38"/>
        <v>#N/A</v>
      </c>
      <c r="AD228" t="e">
        <f t="shared" si="39"/>
        <v>#N/A</v>
      </c>
      <c r="AE228" t="e">
        <f t="shared" si="40"/>
        <v>#N/A</v>
      </c>
      <c r="AF228"/>
      <c r="AG228">
        <f t="shared" si="43"/>
        <v>-0.87934505939483643</v>
      </c>
      <c r="AH228" t="e">
        <f t="shared" si="41"/>
        <v>#N/A</v>
      </c>
    </row>
    <row r="229" spans="5:34" ht="15" x14ac:dyDescent="0.25">
      <c r="E229" t="s">
        <v>87</v>
      </c>
      <c r="F229" t="s">
        <v>731</v>
      </c>
      <c r="G229" s="701">
        <v>0.77295821905136108</v>
      </c>
      <c r="H229" s="701">
        <v>0.79025399684906006</v>
      </c>
      <c r="I229" s="701">
        <v>0.76609206199645996</v>
      </c>
      <c r="J229" s="701">
        <v>0.94289869070053101</v>
      </c>
      <c r="K229" s="701">
        <v>0.98349034786224365</v>
      </c>
      <c r="L229" s="701">
        <v>0.85191798210144043</v>
      </c>
      <c r="M229" s="701">
        <v>0.90072321891784668</v>
      </c>
      <c r="N229" s="701">
        <v>0.7212986946105957</v>
      </c>
      <c r="O229" s="701">
        <v>0.74220865964889526</v>
      </c>
      <c r="P229" s="701">
        <v>0.58065783977508545</v>
      </c>
      <c r="Q229" s="701">
        <v>0.23990346491336823</v>
      </c>
      <c r="R229" s="701">
        <v>0.37123462557792664</v>
      </c>
      <c r="S229">
        <f t="shared" si="42"/>
        <v>-4.1901937127113341E-2</v>
      </c>
      <c r="T229" t="e">
        <f t="shared" si="29"/>
        <v>#N/A</v>
      </c>
      <c r="U229" t="e">
        <f t="shared" si="30"/>
        <v>#N/A</v>
      </c>
      <c r="V229" t="e">
        <f t="shared" si="31"/>
        <v>#N/A</v>
      </c>
      <c r="W229" t="e">
        <f t="shared" si="32"/>
        <v>#N/A</v>
      </c>
      <c r="X229" t="e">
        <f t="shared" si="33"/>
        <v>#N/A</v>
      </c>
      <c r="Y229" t="e">
        <f t="shared" si="34"/>
        <v>#N/A</v>
      </c>
      <c r="Z229" t="e">
        <f t="shared" si="35"/>
        <v>#N/A</v>
      </c>
      <c r="AA229" t="e">
        <f t="shared" si="36"/>
        <v>#N/A</v>
      </c>
      <c r="AB229" t="e">
        <f t="shared" si="37"/>
        <v>#N/A</v>
      </c>
      <c r="AC229" t="e">
        <f t="shared" si="38"/>
        <v>#N/A</v>
      </c>
      <c r="AD229" t="e">
        <f t="shared" si="39"/>
        <v>#N/A</v>
      </c>
      <c r="AE229" t="e">
        <f t="shared" si="40"/>
        <v>#N/A</v>
      </c>
      <c r="AF229"/>
      <c r="AG229">
        <f t="shared" si="43"/>
        <v>-4.7784745693206787E-2</v>
      </c>
      <c r="AH229" t="e">
        <f t="shared" si="41"/>
        <v>#N/A</v>
      </c>
    </row>
    <row r="230" spans="5:34" ht="15" x14ac:dyDescent="0.25">
      <c r="E230" t="s">
        <v>732</v>
      </c>
      <c r="F230" t="s">
        <v>733</v>
      </c>
      <c r="G230" s="701">
        <v>-1.6604244709014893</v>
      </c>
      <c r="H230" s="701">
        <v>-1.6733402013778687</v>
      </c>
      <c r="I230" s="701">
        <v>-1.5867664813995361</v>
      </c>
      <c r="J230" s="701">
        <v>-1.0632545948028564</v>
      </c>
      <c r="K230" s="701">
        <v>-0.99989128112792969</v>
      </c>
      <c r="L230" s="701">
        <v>-0.88217169046401978</v>
      </c>
      <c r="M230" s="701">
        <v>-0.83627820014953613</v>
      </c>
      <c r="N230" s="701">
        <v>-0.6210097074508667</v>
      </c>
      <c r="O230" s="701">
        <v>-0.56528598070144653</v>
      </c>
      <c r="P230" s="701">
        <v>-0.58074760437011719</v>
      </c>
      <c r="Q230" s="701">
        <v>-0.61493903398513794</v>
      </c>
      <c r="R230" s="701">
        <v>-0.65371048450469971</v>
      </c>
      <c r="S230">
        <f t="shared" si="42"/>
        <v>0.1019629716873169</v>
      </c>
      <c r="T230" t="e">
        <f t="shared" si="29"/>
        <v>#N/A</v>
      </c>
      <c r="U230" t="e">
        <f t="shared" si="30"/>
        <v>#N/A</v>
      </c>
      <c r="V230" t="e">
        <f t="shared" si="31"/>
        <v>#N/A</v>
      </c>
      <c r="W230" t="e">
        <f t="shared" si="32"/>
        <v>#N/A</v>
      </c>
      <c r="X230" t="e">
        <f t="shared" si="33"/>
        <v>#N/A</v>
      </c>
      <c r="Y230" t="e">
        <f t="shared" si="34"/>
        <v>#N/A</v>
      </c>
      <c r="Z230" t="e">
        <f t="shared" si="35"/>
        <v>#N/A</v>
      </c>
      <c r="AA230" t="e">
        <f t="shared" si="36"/>
        <v>#N/A</v>
      </c>
      <c r="AB230" t="e">
        <f t="shared" si="37"/>
        <v>#N/A</v>
      </c>
      <c r="AC230" t="e">
        <f t="shared" si="38"/>
        <v>#N/A</v>
      </c>
      <c r="AD230" t="e">
        <f t="shared" si="39"/>
        <v>#N/A</v>
      </c>
      <c r="AE230" t="e">
        <f t="shared" si="40"/>
        <v>#N/A</v>
      </c>
      <c r="AF230"/>
      <c r="AG230">
        <f t="shared" si="43"/>
        <v>0.36591923236846924</v>
      </c>
      <c r="AH230" t="e">
        <f t="shared" si="41"/>
        <v>#N/A</v>
      </c>
    </row>
    <row r="231" spans="5:34" ht="15" x14ac:dyDescent="0.25">
      <c r="E231" t="s">
        <v>734</v>
      </c>
      <c r="F231" t="s">
        <v>735</v>
      </c>
      <c r="G231" s="701">
        <v>-0.7586599588394165</v>
      </c>
      <c r="H231" s="701">
        <v>-0.73539149761199951</v>
      </c>
      <c r="I231" s="701">
        <v>-0.69207578897476196</v>
      </c>
      <c r="J231" s="701">
        <v>-0.53510302305221558</v>
      </c>
      <c r="K231" s="701">
        <v>-0.47908028960227966</v>
      </c>
      <c r="L231" s="701">
        <v>-0.47374960780143738</v>
      </c>
      <c r="M231" s="701">
        <v>-0.49163129925727844</v>
      </c>
      <c r="N231" s="701">
        <v>-0.48708122968673706</v>
      </c>
      <c r="O231" s="701">
        <v>-0.45414498448371887</v>
      </c>
      <c r="P231" s="701">
        <v>-0.42387759685516357</v>
      </c>
      <c r="Q231" s="701">
        <v>-0.42902916669845581</v>
      </c>
      <c r="R231" s="701">
        <v>-0.46396902203559875</v>
      </c>
      <c r="S231">
        <f t="shared" si="42"/>
        <v>2.7142247557640074E-2</v>
      </c>
      <c r="T231" t="e">
        <f t="shared" si="29"/>
        <v>#N/A</v>
      </c>
      <c r="U231" t="e">
        <f t="shared" si="30"/>
        <v>#N/A</v>
      </c>
      <c r="V231" t="e">
        <f t="shared" si="31"/>
        <v>#N/A</v>
      </c>
      <c r="W231" t="e">
        <f t="shared" si="32"/>
        <v>#N/A</v>
      </c>
      <c r="X231" t="e">
        <f t="shared" si="33"/>
        <v>#N/A</v>
      </c>
      <c r="Y231" t="e">
        <f t="shared" si="34"/>
        <v>#N/A</v>
      </c>
      <c r="Z231" t="e">
        <f t="shared" si="35"/>
        <v>#N/A</v>
      </c>
      <c r="AA231" t="e">
        <f t="shared" si="36"/>
        <v>#N/A</v>
      </c>
      <c r="AB231" t="e">
        <f t="shared" si="37"/>
        <v>#N/A</v>
      </c>
      <c r="AC231" t="e">
        <f t="shared" si="38"/>
        <v>#N/A</v>
      </c>
      <c r="AD231" t="e">
        <f t="shared" si="39"/>
        <v>#N/A</v>
      </c>
      <c r="AE231" t="e">
        <f t="shared" si="40"/>
        <v>#N/A</v>
      </c>
      <c r="AF231"/>
      <c r="AG231">
        <f t="shared" si="43"/>
        <v>-0.192546546459198</v>
      </c>
      <c r="AH231" t="e">
        <f t="shared" si="41"/>
        <v>#N/A</v>
      </c>
    </row>
    <row r="232" spans="5:34" ht="15" x14ac:dyDescent="0.25">
      <c r="E232" t="s">
        <v>90</v>
      </c>
      <c r="F232" t="s">
        <v>736</v>
      </c>
      <c r="G232" s="701">
        <v>-0.19604131579399109</v>
      </c>
      <c r="H232" s="701">
        <v>-0.22941127419471741</v>
      </c>
      <c r="I232" s="701">
        <v>-0.19819736480712891</v>
      </c>
      <c r="J232" s="701">
        <v>-0.11161687225103378</v>
      </c>
      <c r="K232" s="701">
        <v>-0.25112041831016541</v>
      </c>
      <c r="L232" s="701">
        <v>-5.9109944850206375E-2</v>
      </c>
      <c r="M232" s="701">
        <v>-0.13172470033168793</v>
      </c>
      <c r="N232" s="701">
        <v>-9.9120952188968658E-2</v>
      </c>
      <c r="O232" s="701">
        <v>-9.084397554397583E-2</v>
      </c>
      <c r="P232" s="701">
        <v>2.3747231811285019E-2</v>
      </c>
      <c r="Q232" s="701">
        <v>8.0839656293392181E-3</v>
      </c>
      <c r="R232" s="701">
        <v>-3.092281986027956E-3</v>
      </c>
      <c r="S232">
        <f t="shared" si="42"/>
        <v>2.2631899220868945E-2</v>
      </c>
      <c r="T232" t="e">
        <f t="shared" ref="T232:T295" si="44">_xlfn.RANK.EQ(G232,$C$16:$C$224)</f>
        <v>#N/A</v>
      </c>
      <c r="U232" t="e">
        <f t="shared" ref="U232:U295" si="45">_xlfn.RANK.EQ(H232,$D$16:$D$224)</f>
        <v>#N/A</v>
      </c>
      <c r="V232" t="e">
        <f t="shared" ref="V232:V295" si="46">_xlfn.RANK.EQ(I232,$E$16:$E$224)</f>
        <v>#N/A</v>
      </c>
      <c r="W232" t="e">
        <f t="shared" ref="W232:W295" si="47">_xlfn.RANK.EQ(J232,$F$16:$F$224)</f>
        <v>#N/A</v>
      </c>
      <c r="X232" t="e">
        <f t="shared" ref="X232:X295" si="48">_xlfn.RANK.EQ(K232,$G$16:$G$224)</f>
        <v>#N/A</v>
      </c>
      <c r="Y232" t="e">
        <f t="shared" ref="Y232:Y295" si="49">_xlfn.RANK.EQ(L232,$H$16:$H$224)</f>
        <v>#N/A</v>
      </c>
      <c r="Z232" t="e">
        <f t="shared" ref="Z232:Z295" si="50">_xlfn.RANK.EQ(M232,$I$16:$I$224)</f>
        <v>#N/A</v>
      </c>
      <c r="AA232" t="e">
        <f t="shared" ref="AA232:AA295" si="51">_xlfn.RANK.EQ(N232,$J$16:$J$224)</f>
        <v>#N/A</v>
      </c>
      <c r="AB232" t="e">
        <f t="shared" ref="AB232:AB295" si="52">_xlfn.RANK.EQ(O232,$K$16:$K$224)</f>
        <v>#N/A</v>
      </c>
      <c r="AC232" t="e">
        <f t="shared" ref="AC232:AC295" si="53">_xlfn.RANK.EQ(P232,$L$16:$L$224)</f>
        <v>#N/A</v>
      </c>
      <c r="AD232" t="e">
        <f t="shared" ref="AD232:AD295" si="54">_xlfn.RANK.EQ(Q232,$M$16:$M$224)</f>
        <v>#N/A</v>
      </c>
      <c r="AE232" t="e">
        <f t="shared" ref="AE232:AE295" si="55">_xlfn.RANK.EQ(R232,$N$16:$N$224)</f>
        <v>#N/A</v>
      </c>
      <c r="AF232"/>
      <c r="AG232">
        <f t="shared" si="43"/>
        <v>0.2232267102226615</v>
      </c>
      <c r="AH232" t="e">
        <f t="shared" ref="AH232:AH295" si="56">_xlfn.RANK.EQ(AG232,$AC$16:$AC$224)</f>
        <v>#N/A</v>
      </c>
    </row>
    <row r="233" spans="5:34" ht="15" x14ac:dyDescent="0.25">
      <c r="E233" t="s">
        <v>737</v>
      </c>
      <c r="F233" t="s">
        <v>738</v>
      </c>
      <c r="G233" s="701">
        <v>-0.4373403787612915</v>
      </c>
      <c r="H233" s="701">
        <v>-0.44685828685760498</v>
      </c>
      <c r="I233" s="701">
        <v>-0.49105116724967957</v>
      </c>
      <c r="J233" s="701">
        <v>-0.56837433576583862</v>
      </c>
      <c r="K233" s="701">
        <v>-0.60335534811019897</v>
      </c>
      <c r="L233" s="701">
        <v>-0.6722453236579895</v>
      </c>
      <c r="M233" s="701">
        <v>-0.74892973899841309</v>
      </c>
      <c r="N233" s="701">
        <v>-0.8748633861541748</v>
      </c>
      <c r="O233" s="701">
        <v>-0.83444494009017944</v>
      </c>
      <c r="P233" s="701">
        <v>-0.77708542346954346</v>
      </c>
      <c r="Q233" s="701">
        <v>-0.80722439289093018</v>
      </c>
      <c r="R233" s="701">
        <v>-0.72057384252548218</v>
      </c>
      <c r="S233">
        <f t="shared" ref="S233:S296" si="57">(R233-H233)/10</f>
        <v>-2.737155556678772E-2</v>
      </c>
      <c r="T233" t="e">
        <f t="shared" si="44"/>
        <v>#N/A</v>
      </c>
      <c r="U233" t="e">
        <f t="shared" si="45"/>
        <v>#N/A</v>
      </c>
      <c r="V233" t="e">
        <f t="shared" si="46"/>
        <v>#N/A</v>
      </c>
      <c r="W233" t="e">
        <f t="shared" si="47"/>
        <v>#N/A</v>
      </c>
      <c r="X233" t="e">
        <f t="shared" si="48"/>
        <v>#N/A</v>
      </c>
      <c r="Y233" t="e">
        <f t="shared" si="49"/>
        <v>#N/A</v>
      </c>
      <c r="Z233" t="e">
        <f t="shared" si="50"/>
        <v>#N/A</v>
      </c>
      <c r="AA233" t="e">
        <f t="shared" si="51"/>
        <v>#N/A</v>
      </c>
      <c r="AB233" t="e">
        <f t="shared" si="52"/>
        <v>#N/A</v>
      </c>
      <c r="AC233" t="e">
        <f t="shared" si="53"/>
        <v>#N/A</v>
      </c>
      <c r="AD233" t="e">
        <f t="shared" si="54"/>
        <v>#N/A</v>
      </c>
      <c r="AE233" t="e">
        <f t="shared" si="55"/>
        <v>#N/A</v>
      </c>
      <c r="AF233"/>
      <c r="AG233">
        <f t="shared" ref="AG233:AG296" si="58">R233+10*S233</f>
        <v>-0.99428939819335938</v>
      </c>
      <c r="AH233" t="e">
        <f t="shared" si="56"/>
        <v>#N/A</v>
      </c>
    </row>
    <row r="234" spans="5:34" ht="15" x14ac:dyDescent="0.25">
      <c r="E234" t="s">
        <v>739</v>
      </c>
      <c r="F234" t="s">
        <v>740</v>
      </c>
      <c r="G234" s="701">
        <v>-0.61336213350296021</v>
      </c>
      <c r="H234" s="701">
        <v>-0.71555304527282715</v>
      </c>
      <c r="I234" s="701">
        <v>-0.62810802459716797</v>
      </c>
      <c r="J234" s="701">
        <v>-0.78254091739654541</v>
      </c>
      <c r="K234" s="701">
        <v>-0.83344942331314087</v>
      </c>
      <c r="L234" s="701">
        <v>-0.9275517463684082</v>
      </c>
      <c r="M234" s="701">
        <v>-0.92342883348464966</v>
      </c>
      <c r="N234" s="701">
        <v>-0.73909872770309448</v>
      </c>
      <c r="O234" s="701">
        <v>-0.75467544794082642</v>
      </c>
      <c r="P234" s="701">
        <v>-0.80459630489349365</v>
      </c>
      <c r="Q234" s="701">
        <v>-0.86176097393035889</v>
      </c>
      <c r="R234" s="701">
        <v>-0.80514401197433472</v>
      </c>
      <c r="S234">
        <f t="shared" si="57"/>
        <v>-8.9590966701507575E-3</v>
      </c>
      <c r="T234" t="e">
        <f t="shared" si="44"/>
        <v>#N/A</v>
      </c>
      <c r="U234" t="e">
        <f t="shared" si="45"/>
        <v>#N/A</v>
      </c>
      <c r="V234" t="e">
        <f t="shared" si="46"/>
        <v>#N/A</v>
      </c>
      <c r="W234" t="e">
        <f t="shared" si="47"/>
        <v>#N/A</v>
      </c>
      <c r="X234" t="e">
        <f t="shared" si="48"/>
        <v>#N/A</v>
      </c>
      <c r="Y234" t="e">
        <f t="shared" si="49"/>
        <v>#N/A</v>
      </c>
      <c r="Z234" t="e">
        <f t="shared" si="50"/>
        <v>#N/A</v>
      </c>
      <c r="AA234" t="e">
        <f t="shared" si="51"/>
        <v>#N/A</v>
      </c>
      <c r="AB234" t="e">
        <f t="shared" si="52"/>
        <v>#N/A</v>
      </c>
      <c r="AC234" t="e">
        <f t="shared" si="53"/>
        <v>#N/A</v>
      </c>
      <c r="AD234" t="e">
        <f t="shared" si="54"/>
        <v>#N/A</v>
      </c>
      <c r="AE234" t="e">
        <f t="shared" si="55"/>
        <v>#N/A</v>
      </c>
      <c r="AF234"/>
      <c r="AG234">
        <f t="shared" si="58"/>
        <v>-0.89473497867584229</v>
      </c>
      <c r="AH234" t="e">
        <f t="shared" si="56"/>
        <v>#N/A</v>
      </c>
    </row>
    <row r="235" spans="5:34" ht="15" x14ac:dyDescent="0.25">
      <c r="E235" t="s">
        <v>741</v>
      </c>
      <c r="F235" t="s">
        <v>742</v>
      </c>
      <c r="G235" s="701">
        <v>0.83903318643569946</v>
      </c>
      <c r="H235" s="701">
        <v>0.82076817750930786</v>
      </c>
      <c r="I235" s="701">
        <v>0.79855799674987793</v>
      </c>
      <c r="J235" s="701">
        <v>0.78723901510238647</v>
      </c>
      <c r="K235" s="701">
        <v>0.78538018465042114</v>
      </c>
      <c r="L235" s="701">
        <v>1.2254321575164795</v>
      </c>
      <c r="M235" s="701">
        <v>1.2189314365386963</v>
      </c>
      <c r="N235" s="701">
        <v>1.2288038730621338</v>
      </c>
      <c r="O235" s="701">
        <v>1.2451255321502686</v>
      </c>
      <c r="P235" s="701">
        <v>1.2390413284301758</v>
      </c>
      <c r="Q235" s="701">
        <v>1.2346959114074707</v>
      </c>
      <c r="R235" s="701">
        <v>0.67879879474639893</v>
      </c>
      <c r="S235">
        <f t="shared" si="57"/>
        <v>-1.4196938276290894E-2</v>
      </c>
      <c r="T235" t="e">
        <f t="shared" si="44"/>
        <v>#N/A</v>
      </c>
      <c r="U235" t="e">
        <f t="shared" si="45"/>
        <v>#N/A</v>
      </c>
      <c r="V235" t="e">
        <f t="shared" si="46"/>
        <v>#N/A</v>
      </c>
      <c r="W235" t="e">
        <f t="shared" si="47"/>
        <v>#N/A</v>
      </c>
      <c r="X235" t="e">
        <f t="shared" si="48"/>
        <v>#N/A</v>
      </c>
      <c r="Y235" t="e">
        <f t="shared" si="49"/>
        <v>#N/A</v>
      </c>
      <c r="Z235" t="e">
        <f t="shared" si="50"/>
        <v>#N/A</v>
      </c>
      <c r="AA235" t="e">
        <f t="shared" si="51"/>
        <v>#N/A</v>
      </c>
      <c r="AB235" t="e">
        <f t="shared" si="52"/>
        <v>#N/A</v>
      </c>
      <c r="AC235" t="e">
        <f t="shared" si="53"/>
        <v>#N/A</v>
      </c>
      <c r="AD235" t="e">
        <f t="shared" si="54"/>
        <v>#N/A</v>
      </c>
      <c r="AE235" t="e">
        <f t="shared" si="55"/>
        <v>#N/A</v>
      </c>
      <c r="AF235"/>
      <c r="AG235">
        <f t="shared" si="58"/>
        <v>0.53682941198348999</v>
      </c>
      <c r="AH235" t="e">
        <f t="shared" si="56"/>
        <v>#N/A</v>
      </c>
    </row>
    <row r="236" spans="5:34" ht="15" x14ac:dyDescent="0.25">
      <c r="E236" t="s">
        <v>743</v>
      </c>
      <c r="F236" t="s">
        <v>744</v>
      </c>
      <c r="G236" s="701">
        <v>0.53920692205429077</v>
      </c>
      <c r="H236" s="701">
        <v>0.55969339609146118</v>
      </c>
      <c r="I236" s="701">
        <v>0.53690606355667114</v>
      </c>
      <c r="J236" s="701">
        <v>0.30334833264350891</v>
      </c>
      <c r="K236" s="701">
        <v>0.29269310832023621</v>
      </c>
      <c r="L236" s="701">
        <v>0.35149803757667542</v>
      </c>
      <c r="M236" s="701">
        <v>0.29422396421432495</v>
      </c>
      <c r="N236" s="701">
        <v>0.20345202088356018</v>
      </c>
      <c r="O236" s="701">
        <v>0.24227769672870636</v>
      </c>
      <c r="P236" s="701">
        <v>0.26817974448204041</v>
      </c>
      <c r="Q236" s="701">
        <v>0.29551237821578979</v>
      </c>
      <c r="R236" s="701">
        <v>0.47386571764945984</v>
      </c>
      <c r="S236">
        <f t="shared" si="57"/>
        <v>-8.582767844200135E-3</v>
      </c>
      <c r="T236" t="e">
        <f t="shared" si="44"/>
        <v>#N/A</v>
      </c>
      <c r="U236" t="e">
        <f t="shared" si="45"/>
        <v>#N/A</v>
      </c>
      <c r="V236" t="e">
        <f t="shared" si="46"/>
        <v>#N/A</v>
      </c>
      <c r="W236" t="e">
        <f t="shared" si="47"/>
        <v>#N/A</v>
      </c>
      <c r="X236" t="e">
        <f t="shared" si="48"/>
        <v>#N/A</v>
      </c>
      <c r="Y236" t="e">
        <f t="shared" si="49"/>
        <v>#N/A</v>
      </c>
      <c r="Z236" t="e">
        <f t="shared" si="50"/>
        <v>#N/A</v>
      </c>
      <c r="AA236" t="e">
        <f t="shared" si="51"/>
        <v>#N/A</v>
      </c>
      <c r="AB236" t="e">
        <f t="shared" si="52"/>
        <v>#N/A</v>
      </c>
      <c r="AC236" t="e">
        <f t="shared" si="53"/>
        <v>#N/A</v>
      </c>
      <c r="AD236" t="e">
        <f t="shared" si="54"/>
        <v>#N/A</v>
      </c>
      <c r="AE236" t="e">
        <f t="shared" si="55"/>
        <v>#N/A</v>
      </c>
      <c r="AF236"/>
      <c r="AG236">
        <f t="shared" si="58"/>
        <v>0.3880380392074585</v>
      </c>
      <c r="AH236" t="e">
        <f t="shared" si="56"/>
        <v>#N/A</v>
      </c>
    </row>
    <row r="237" spans="5:34" ht="15" x14ac:dyDescent="0.25">
      <c r="E237" t="s">
        <v>745</v>
      </c>
      <c r="F237" t="s">
        <v>746</v>
      </c>
      <c r="G237" s="701">
        <v>-0.40461724996566772</v>
      </c>
      <c r="H237" s="701">
        <v>-0.48730349540710449</v>
      </c>
      <c r="I237" s="701">
        <v>-0.41691136360168457</v>
      </c>
      <c r="J237" s="701">
        <v>-0.47165676951408386</v>
      </c>
      <c r="K237" s="701">
        <v>-0.60723406076431274</v>
      </c>
      <c r="L237" s="701">
        <v>-0.75111901760101318</v>
      </c>
      <c r="M237" s="701">
        <v>-0.76665163040161133</v>
      </c>
      <c r="N237" s="701">
        <v>-0.75654780864715576</v>
      </c>
      <c r="O237" s="701">
        <v>-0.65898436307907104</v>
      </c>
      <c r="P237" s="701">
        <v>-0.7400822639465332</v>
      </c>
      <c r="Q237" s="701">
        <v>-0.7845693826675415</v>
      </c>
      <c r="R237" s="701">
        <v>-0.39508402347564697</v>
      </c>
      <c r="S237">
        <f t="shared" si="57"/>
        <v>9.2219471931457523E-3</v>
      </c>
      <c r="T237" t="e">
        <f t="shared" si="44"/>
        <v>#N/A</v>
      </c>
      <c r="U237" t="e">
        <f t="shared" si="45"/>
        <v>#N/A</v>
      </c>
      <c r="V237" t="e">
        <f t="shared" si="46"/>
        <v>#N/A</v>
      </c>
      <c r="W237" t="e">
        <f t="shared" si="47"/>
        <v>#N/A</v>
      </c>
      <c r="X237" t="e">
        <f t="shared" si="48"/>
        <v>#N/A</v>
      </c>
      <c r="Y237" t="e">
        <f t="shared" si="49"/>
        <v>#N/A</v>
      </c>
      <c r="Z237" t="e">
        <f t="shared" si="50"/>
        <v>#N/A</v>
      </c>
      <c r="AA237" t="e">
        <f t="shared" si="51"/>
        <v>#N/A</v>
      </c>
      <c r="AB237" t="e">
        <f t="shared" si="52"/>
        <v>#N/A</v>
      </c>
      <c r="AC237" t="e">
        <f t="shared" si="53"/>
        <v>#N/A</v>
      </c>
      <c r="AD237" t="e">
        <f t="shared" si="54"/>
        <v>#N/A</v>
      </c>
      <c r="AE237" t="e">
        <f t="shared" si="55"/>
        <v>#N/A</v>
      </c>
      <c r="AF237"/>
      <c r="AG237">
        <f t="shared" si="58"/>
        <v>-0.30286455154418945</v>
      </c>
      <c r="AH237" t="e">
        <f t="shared" si="56"/>
        <v>#N/A</v>
      </c>
    </row>
    <row r="238" spans="5:34" ht="15" x14ac:dyDescent="0.25">
      <c r="E238" t="s">
        <v>136</v>
      </c>
      <c r="F238" t="s">
        <v>747</v>
      </c>
      <c r="G238" s="701">
        <v>-5.6477196514606476E-2</v>
      </c>
      <c r="H238" s="701">
        <v>8.9304640889167786E-2</v>
      </c>
      <c r="I238" s="701">
        <v>2.9522784054279327E-2</v>
      </c>
      <c r="J238" s="701">
        <v>0.23745378851890564</v>
      </c>
      <c r="K238" s="701">
        <v>0.35023456811904907</v>
      </c>
      <c r="L238" s="701">
        <v>0.41128888726234436</v>
      </c>
      <c r="M238" s="701">
        <v>0.23525205254554749</v>
      </c>
      <c r="N238" s="701">
        <v>9.6139959990978241E-2</v>
      </c>
      <c r="O238" s="701">
        <v>5.9031147509813309E-2</v>
      </c>
      <c r="P238" s="701">
        <v>0.31612130999565125</v>
      </c>
      <c r="Q238" s="701">
        <v>0.25205916166305542</v>
      </c>
      <c r="R238" s="701">
        <v>0.24949589371681213</v>
      </c>
      <c r="S238">
        <f t="shared" si="57"/>
        <v>1.6019125282764436E-2</v>
      </c>
      <c r="T238" t="e">
        <f t="shared" si="44"/>
        <v>#N/A</v>
      </c>
      <c r="U238" t="e">
        <f t="shared" si="45"/>
        <v>#N/A</v>
      </c>
      <c r="V238" t="e">
        <f t="shared" si="46"/>
        <v>#N/A</v>
      </c>
      <c r="W238" t="e">
        <f t="shared" si="47"/>
        <v>#N/A</v>
      </c>
      <c r="X238" t="e">
        <f t="shared" si="48"/>
        <v>#N/A</v>
      </c>
      <c r="Y238" t="e">
        <f t="shared" si="49"/>
        <v>#N/A</v>
      </c>
      <c r="Z238" t="e">
        <f t="shared" si="50"/>
        <v>#N/A</v>
      </c>
      <c r="AA238" t="e">
        <f t="shared" si="51"/>
        <v>#N/A</v>
      </c>
      <c r="AB238" t="e">
        <f t="shared" si="52"/>
        <v>#N/A</v>
      </c>
      <c r="AC238" t="e">
        <f t="shared" si="53"/>
        <v>#N/A</v>
      </c>
      <c r="AD238" t="e">
        <f t="shared" si="54"/>
        <v>#N/A</v>
      </c>
      <c r="AE238" t="e">
        <f t="shared" si="55"/>
        <v>#N/A</v>
      </c>
      <c r="AF238"/>
      <c r="AG238">
        <f t="shared" si="58"/>
        <v>0.40968714654445648</v>
      </c>
      <c r="AH238" t="e">
        <f t="shared" si="56"/>
        <v>#N/A</v>
      </c>
    </row>
    <row r="239" spans="5:34" ht="15" x14ac:dyDescent="0.25">
      <c r="E239" t="s">
        <v>748</v>
      </c>
      <c r="F239" t="s">
        <v>749</v>
      </c>
      <c r="G239" s="701">
        <v>0.29501113295555115</v>
      </c>
      <c r="H239" s="701">
        <v>0.33760327100753784</v>
      </c>
      <c r="I239" s="701">
        <v>0.3063693642616272</v>
      </c>
      <c r="J239" s="701">
        <v>0.34083178639411926</v>
      </c>
      <c r="K239" s="701">
        <v>0.32655143737792969</v>
      </c>
      <c r="L239" s="701">
        <v>0.28864774107933044</v>
      </c>
      <c r="M239" s="701">
        <v>0.31953930854797363</v>
      </c>
      <c r="N239" s="701">
        <v>0.33290112018585205</v>
      </c>
      <c r="O239" s="701">
        <v>0.3146573007106781</v>
      </c>
      <c r="P239" s="701">
        <v>0.35815393924713135</v>
      </c>
      <c r="Q239" s="701">
        <v>0.35515707731246948</v>
      </c>
      <c r="R239" s="701">
        <v>0.32000821828842163</v>
      </c>
      <c r="S239">
        <f t="shared" si="57"/>
        <v>-1.759505271911621E-3</v>
      </c>
      <c r="T239" t="e">
        <f t="shared" si="44"/>
        <v>#N/A</v>
      </c>
      <c r="U239" t="e">
        <f t="shared" si="45"/>
        <v>#N/A</v>
      </c>
      <c r="V239" t="e">
        <f t="shared" si="46"/>
        <v>#N/A</v>
      </c>
      <c r="W239" t="e">
        <f t="shared" si="47"/>
        <v>#N/A</v>
      </c>
      <c r="X239" t="e">
        <f t="shared" si="48"/>
        <v>#N/A</v>
      </c>
      <c r="Y239" t="e">
        <f t="shared" si="49"/>
        <v>#N/A</v>
      </c>
      <c r="Z239" t="e">
        <f t="shared" si="50"/>
        <v>#N/A</v>
      </c>
      <c r="AA239" t="e">
        <f t="shared" si="51"/>
        <v>#N/A</v>
      </c>
      <c r="AB239" t="e">
        <f t="shared" si="52"/>
        <v>#N/A</v>
      </c>
      <c r="AC239" t="e">
        <f t="shared" si="53"/>
        <v>#N/A</v>
      </c>
      <c r="AD239" t="e">
        <f t="shared" si="54"/>
        <v>#N/A</v>
      </c>
      <c r="AE239" t="e">
        <f t="shared" si="55"/>
        <v>#N/A</v>
      </c>
      <c r="AF239"/>
      <c r="AG239">
        <f t="shared" si="58"/>
        <v>0.30241316556930542</v>
      </c>
      <c r="AH239" t="e">
        <f t="shared" si="56"/>
        <v>#N/A</v>
      </c>
    </row>
    <row r="240" spans="5:34" ht="15" x14ac:dyDescent="0.25">
      <c r="E240" t="s">
        <v>750</v>
      </c>
      <c r="F240" t="s">
        <v>751</v>
      </c>
      <c r="G240" s="701">
        <v>-0.61028099060058594</v>
      </c>
      <c r="H240" s="701">
        <v>-0.66127216815948486</v>
      </c>
      <c r="I240" s="701">
        <v>-0.63969922065734863</v>
      </c>
      <c r="J240" s="701">
        <v>-0.64173310995101929</v>
      </c>
      <c r="K240" s="701">
        <v>-0.61090779304504395</v>
      </c>
      <c r="L240" s="701">
        <v>-0.68683290481567383</v>
      </c>
      <c r="M240" s="701">
        <v>-0.6542934775352478</v>
      </c>
      <c r="N240" s="701">
        <v>-0.64407360553741455</v>
      </c>
      <c r="O240" s="701">
        <v>-0.66486084461212158</v>
      </c>
      <c r="P240" s="701">
        <v>-0.57630175352096558</v>
      </c>
      <c r="Q240" s="701">
        <v>-0.56298887729644775</v>
      </c>
      <c r="R240" s="701">
        <v>-0.65886712074279785</v>
      </c>
      <c r="S240">
        <f t="shared" si="57"/>
        <v>2.4050474166870117E-4</v>
      </c>
      <c r="T240" t="e">
        <f t="shared" si="44"/>
        <v>#N/A</v>
      </c>
      <c r="U240" t="e">
        <f t="shared" si="45"/>
        <v>#N/A</v>
      </c>
      <c r="V240" t="e">
        <f t="shared" si="46"/>
        <v>#N/A</v>
      </c>
      <c r="W240" t="e">
        <f t="shared" si="47"/>
        <v>#N/A</v>
      </c>
      <c r="X240" t="e">
        <f t="shared" si="48"/>
        <v>#N/A</v>
      </c>
      <c r="Y240" t="e">
        <f t="shared" si="49"/>
        <v>#N/A</v>
      </c>
      <c r="Z240" t="e">
        <f t="shared" si="50"/>
        <v>#N/A</v>
      </c>
      <c r="AA240" t="e">
        <f t="shared" si="51"/>
        <v>#N/A</v>
      </c>
      <c r="AB240" t="e">
        <f t="shared" si="52"/>
        <v>#N/A</v>
      </c>
      <c r="AC240" t="e">
        <f t="shared" si="53"/>
        <v>#N/A</v>
      </c>
      <c r="AD240" t="e">
        <f t="shared" si="54"/>
        <v>#N/A</v>
      </c>
      <c r="AE240" t="e">
        <f t="shared" si="55"/>
        <v>#N/A</v>
      </c>
      <c r="AF240"/>
      <c r="AG240">
        <f t="shared" si="58"/>
        <v>-0.65646207332611084</v>
      </c>
      <c r="AH240" t="e">
        <f t="shared" si="56"/>
        <v>#N/A</v>
      </c>
    </row>
    <row r="241" spans="5:34" ht="15" x14ac:dyDescent="0.25">
      <c r="E241" t="s">
        <v>752</v>
      </c>
      <c r="F241" t="s">
        <v>753</v>
      </c>
      <c r="G241" s="701">
        <v>-1.0317313671112061</v>
      </c>
      <c r="H241" s="701">
        <v>-1.0492018461227417</v>
      </c>
      <c r="I241" s="701">
        <v>-1.1729611158370972</v>
      </c>
      <c r="J241" s="701">
        <v>-1.1690307855606079</v>
      </c>
      <c r="K241" s="701">
        <v>-1.2210336923599243</v>
      </c>
      <c r="L241" s="701">
        <v>-1.274741530418396</v>
      </c>
      <c r="M241" s="701">
        <v>-1.0795422792434692</v>
      </c>
      <c r="N241" s="701">
        <v>-1.0248544216156006</v>
      </c>
      <c r="O241" s="701">
        <v>-1.0789728164672852</v>
      </c>
      <c r="P241" s="701">
        <v>-1.0510776042938232</v>
      </c>
      <c r="Q241" s="701">
        <v>-1.1013178825378418</v>
      </c>
      <c r="R241" s="701">
        <v>-1.0968800783157349</v>
      </c>
      <c r="S241">
        <f t="shared" si="57"/>
        <v>-4.7678232192993166E-3</v>
      </c>
      <c r="T241" t="e">
        <f t="shared" si="44"/>
        <v>#N/A</v>
      </c>
      <c r="U241" t="e">
        <f t="shared" si="45"/>
        <v>#N/A</v>
      </c>
      <c r="V241" t="e">
        <f t="shared" si="46"/>
        <v>#N/A</v>
      </c>
      <c r="W241" t="e">
        <f t="shared" si="47"/>
        <v>#N/A</v>
      </c>
      <c r="X241" t="e">
        <f t="shared" si="48"/>
        <v>#N/A</v>
      </c>
      <c r="Y241" t="e">
        <f t="shared" si="49"/>
        <v>#N/A</v>
      </c>
      <c r="Z241" t="e">
        <f t="shared" si="50"/>
        <v>#N/A</v>
      </c>
      <c r="AA241" t="e">
        <f t="shared" si="51"/>
        <v>#N/A</v>
      </c>
      <c r="AB241" t="e">
        <f t="shared" si="52"/>
        <v>#N/A</v>
      </c>
      <c r="AC241" t="e">
        <f t="shared" si="53"/>
        <v>#N/A</v>
      </c>
      <c r="AD241" t="e">
        <f t="shared" si="54"/>
        <v>#N/A</v>
      </c>
      <c r="AE241" t="e">
        <f t="shared" si="55"/>
        <v>#N/A</v>
      </c>
      <c r="AF241"/>
      <c r="AG241">
        <f t="shared" si="58"/>
        <v>-1.144558310508728</v>
      </c>
      <c r="AH241" t="e">
        <f t="shared" si="56"/>
        <v>#N/A</v>
      </c>
    </row>
    <row r="242" spans="5:34" ht="15" x14ac:dyDescent="0.25">
      <c r="E242" t="s">
        <v>754</v>
      </c>
      <c r="F242" t="s">
        <v>755</v>
      </c>
      <c r="G242" s="701">
        <v>-0.72497135400772095</v>
      </c>
      <c r="H242" s="701">
        <v>-0.75303369760513306</v>
      </c>
      <c r="I242" s="701">
        <v>-0.72656869888305664</v>
      </c>
      <c r="J242" s="701">
        <v>-0.77455252408981323</v>
      </c>
      <c r="K242" s="701">
        <v>-0.7357633113861084</v>
      </c>
      <c r="L242" s="701">
        <v>-0.88531047105789185</v>
      </c>
      <c r="M242" s="701">
        <v>-0.88839370012283325</v>
      </c>
      <c r="N242" s="701">
        <v>-0.87131184339523315</v>
      </c>
      <c r="O242" s="701">
        <v>-0.87211519479751587</v>
      </c>
      <c r="P242" s="701">
        <v>-1.0873796939849854</v>
      </c>
      <c r="Q242" s="701">
        <v>-1.0968543291091919</v>
      </c>
      <c r="R242" s="701">
        <v>-1.2494581937789917</v>
      </c>
      <c r="S242">
        <f t="shared" si="57"/>
        <v>-4.9642449617385863E-2</v>
      </c>
      <c r="T242" t="e">
        <f t="shared" si="44"/>
        <v>#N/A</v>
      </c>
      <c r="U242" t="e">
        <f t="shared" si="45"/>
        <v>#N/A</v>
      </c>
      <c r="V242" t="e">
        <f t="shared" si="46"/>
        <v>#N/A</v>
      </c>
      <c r="W242" t="e">
        <f t="shared" si="47"/>
        <v>#N/A</v>
      </c>
      <c r="X242" t="e">
        <f t="shared" si="48"/>
        <v>#N/A</v>
      </c>
      <c r="Y242" t="e">
        <f t="shared" si="49"/>
        <v>#N/A</v>
      </c>
      <c r="Z242" t="e">
        <f t="shared" si="50"/>
        <v>#N/A</v>
      </c>
      <c r="AA242" t="e">
        <f t="shared" si="51"/>
        <v>#N/A</v>
      </c>
      <c r="AB242" t="e">
        <f t="shared" si="52"/>
        <v>#N/A</v>
      </c>
      <c r="AC242" t="e">
        <f t="shared" si="53"/>
        <v>#N/A</v>
      </c>
      <c r="AD242" t="e">
        <f t="shared" si="54"/>
        <v>#N/A</v>
      </c>
      <c r="AE242" t="e">
        <f t="shared" si="55"/>
        <v>#N/A</v>
      </c>
      <c r="AF242"/>
      <c r="AG242">
        <f t="shared" si="58"/>
        <v>-1.7458826899528503</v>
      </c>
      <c r="AH242" t="e">
        <f t="shared" si="56"/>
        <v>#N/A</v>
      </c>
    </row>
    <row r="243" spans="5:34" ht="15" x14ac:dyDescent="0.25">
      <c r="E243" t="s">
        <v>34</v>
      </c>
      <c r="F243" t="s">
        <v>756</v>
      </c>
      <c r="G243" s="701">
        <v>2.1343231201171875</v>
      </c>
      <c r="H243" s="701">
        <v>2.0986559391021729</v>
      </c>
      <c r="I243" s="701">
        <v>2.0881860256195068</v>
      </c>
      <c r="J243" s="701">
        <v>2.0983693599700928</v>
      </c>
      <c r="K243" s="701">
        <v>2.0242049694061279</v>
      </c>
      <c r="L243" s="701">
        <v>1.9648710489273071</v>
      </c>
      <c r="M243" s="701">
        <v>1.8751012086868286</v>
      </c>
      <c r="N243" s="701">
        <v>1.9037908315658569</v>
      </c>
      <c r="O243" s="701">
        <v>1.7919905185699463</v>
      </c>
      <c r="P243" s="701">
        <v>1.9278470277786255</v>
      </c>
      <c r="Q243" s="701">
        <v>1.9061027765274048</v>
      </c>
      <c r="R243" s="701">
        <v>2.0334155559539795</v>
      </c>
      <c r="S243">
        <f t="shared" si="57"/>
        <v>-6.5240383148193358E-3</v>
      </c>
      <c r="T243" t="e">
        <f t="shared" si="44"/>
        <v>#N/A</v>
      </c>
      <c r="U243" t="e">
        <f t="shared" si="45"/>
        <v>#N/A</v>
      </c>
      <c r="V243" t="e">
        <f t="shared" si="46"/>
        <v>#N/A</v>
      </c>
      <c r="W243" t="e">
        <f t="shared" si="47"/>
        <v>#N/A</v>
      </c>
      <c r="X243" t="e">
        <f t="shared" si="48"/>
        <v>#N/A</v>
      </c>
      <c r="Y243" t="e">
        <f t="shared" si="49"/>
        <v>#N/A</v>
      </c>
      <c r="Z243" t="e">
        <f t="shared" si="50"/>
        <v>#N/A</v>
      </c>
      <c r="AA243" t="e">
        <f t="shared" si="51"/>
        <v>#N/A</v>
      </c>
      <c r="AB243" t="e">
        <f t="shared" si="52"/>
        <v>#N/A</v>
      </c>
      <c r="AC243" t="e">
        <f t="shared" si="53"/>
        <v>#N/A</v>
      </c>
      <c r="AD243" t="e">
        <f t="shared" si="54"/>
        <v>#N/A</v>
      </c>
      <c r="AE243" t="e">
        <f t="shared" si="55"/>
        <v>#N/A</v>
      </c>
      <c r="AF243"/>
      <c r="AG243">
        <f t="shared" si="58"/>
        <v>1.9681751728057861</v>
      </c>
      <c r="AH243" t="e">
        <f t="shared" si="56"/>
        <v>#N/A</v>
      </c>
    </row>
    <row r="244" spans="5:34" ht="15" x14ac:dyDescent="0.25">
      <c r="E244" t="s">
        <v>36</v>
      </c>
      <c r="F244" t="s">
        <v>757</v>
      </c>
      <c r="G244" s="701">
        <v>1.9947853088378906</v>
      </c>
      <c r="H244" s="701">
        <v>2.0858163833618164</v>
      </c>
      <c r="I244" s="701">
        <v>2.1494016647338867</v>
      </c>
      <c r="J244" s="701">
        <v>2.2558305263519287</v>
      </c>
      <c r="K244" s="701">
        <v>2.2943239212036133</v>
      </c>
      <c r="L244" s="701">
        <v>2.2268753051757813</v>
      </c>
      <c r="M244" s="701">
        <v>2.2434940338134766</v>
      </c>
      <c r="N244" s="701">
        <v>2.1965534687042236</v>
      </c>
      <c r="O244" s="701">
        <v>2.2403903007507324</v>
      </c>
      <c r="P244" s="701">
        <v>2.0899081230163574</v>
      </c>
      <c r="Q244" s="701">
        <v>2.0735926628112793</v>
      </c>
      <c r="R244" s="701">
        <v>2.099984884262085</v>
      </c>
      <c r="S244">
        <f t="shared" si="57"/>
        <v>1.4168500900268554E-3</v>
      </c>
      <c r="T244" t="e">
        <f t="shared" si="44"/>
        <v>#N/A</v>
      </c>
      <c r="U244" t="e">
        <f t="shared" si="45"/>
        <v>#N/A</v>
      </c>
      <c r="V244" t="e">
        <f t="shared" si="46"/>
        <v>#N/A</v>
      </c>
      <c r="W244" t="e">
        <f t="shared" si="47"/>
        <v>#N/A</v>
      </c>
      <c r="X244" t="e">
        <f t="shared" si="48"/>
        <v>#N/A</v>
      </c>
      <c r="Y244" t="e">
        <f t="shared" si="49"/>
        <v>#N/A</v>
      </c>
      <c r="Z244" t="e">
        <f t="shared" si="50"/>
        <v>#N/A</v>
      </c>
      <c r="AA244" t="e">
        <f t="shared" si="51"/>
        <v>#N/A</v>
      </c>
      <c r="AB244" t="e">
        <f t="shared" si="52"/>
        <v>#N/A</v>
      </c>
      <c r="AC244" t="e">
        <f t="shared" si="53"/>
        <v>#N/A</v>
      </c>
      <c r="AD244" t="e">
        <f t="shared" si="54"/>
        <v>#N/A</v>
      </c>
      <c r="AE244" t="e">
        <f t="shared" si="55"/>
        <v>#N/A</v>
      </c>
      <c r="AF244"/>
      <c r="AG244">
        <f t="shared" si="58"/>
        <v>2.1141533851623535</v>
      </c>
      <c r="AH244" t="e">
        <f t="shared" si="56"/>
        <v>#N/A</v>
      </c>
    </row>
    <row r="245" spans="5:34" ht="15" x14ac:dyDescent="0.25">
      <c r="E245" t="s">
        <v>758</v>
      </c>
      <c r="F245" t="s">
        <v>759</v>
      </c>
      <c r="G245" s="701">
        <v>-0.7025763988494873</v>
      </c>
      <c r="H245" s="701">
        <v>-0.69266623258590698</v>
      </c>
      <c r="I245" s="701">
        <v>-0.77891576290130615</v>
      </c>
      <c r="J245" s="701">
        <v>-0.81298035383224487</v>
      </c>
      <c r="K245" s="701">
        <v>-0.68678492307662964</v>
      </c>
      <c r="L245" s="701">
        <v>-0.58821099996566772</v>
      </c>
      <c r="M245" s="701">
        <v>-0.57807528972625732</v>
      </c>
      <c r="N245" s="701">
        <v>-0.79977166652679443</v>
      </c>
      <c r="O245" s="701">
        <v>-0.75227111577987671</v>
      </c>
      <c r="P245" s="701">
        <v>-0.67083519697189331</v>
      </c>
      <c r="Q245" s="701">
        <v>-0.67398208379745483</v>
      </c>
      <c r="R245" s="701">
        <v>-0.57775074243545532</v>
      </c>
      <c r="S245">
        <f t="shared" si="57"/>
        <v>1.1491549015045167E-2</v>
      </c>
      <c r="T245" t="e">
        <f t="shared" si="44"/>
        <v>#N/A</v>
      </c>
      <c r="U245" t="e">
        <f t="shared" si="45"/>
        <v>#N/A</v>
      </c>
      <c r="V245" t="e">
        <f t="shared" si="46"/>
        <v>#N/A</v>
      </c>
      <c r="W245" t="e">
        <f t="shared" si="47"/>
        <v>#N/A</v>
      </c>
      <c r="X245" t="e">
        <f t="shared" si="48"/>
        <v>#N/A</v>
      </c>
      <c r="Y245" t="e">
        <f t="shared" si="49"/>
        <v>#N/A</v>
      </c>
      <c r="Z245" t="e">
        <f t="shared" si="50"/>
        <v>#N/A</v>
      </c>
      <c r="AA245" t="e">
        <f t="shared" si="51"/>
        <v>#N/A</v>
      </c>
      <c r="AB245" t="e">
        <f t="shared" si="52"/>
        <v>#N/A</v>
      </c>
      <c r="AC245" t="e">
        <f t="shared" si="53"/>
        <v>#N/A</v>
      </c>
      <c r="AD245" t="e">
        <f t="shared" si="54"/>
        <v>#N/A</v>
      </c>
      <c r="AE245" t="e">
        <f t="shared" si="55"/>
        <v>#N/A</v>
      </c>
      <c r="AF245"/>
      <c r="AG245">
        <f t="shared" si="58"/>
        <v>-0.46283525228500366</v>
      </c>
      <c r="AH245" t="e">
        <f t="shared" si="56"/>
        <v>#N/A</v>
      </c>
    </row>
    <row r="246" spans="5:34" ht="15" x14ac:dyDescent="0.25">
      <c r="E246" t="s">
        <v>760</v>
      </c>
      <c r="F246" t="s">
        <v>761</v>
      </c>
      <c r="G246" s="701">
        <v>-0.39686456322669983</v>
      </c>
      <c r="H246" s="701">
        <v>1.3527226634323597E-2</v>
      </c>
      <c r="I246" s="701">
        <v>-4.0401194244623184E-2</v>
      </c>
      <c r="J246" s="701">
        <v>-1.7601113766431808E-2</v>
      </c>
      <c r="K246" s="701">
        <v>-0.6431230902671814</v>
      </c>
      <c r="L246" s="701">
        <v>-0.47251880168914795</v>
      </c>
      <c r="M246" s="701">
        <v>-0.52470391988754272</v>
      </c>
      <c r="N246" s="701">
        <v>-0.42802554368972778</v>
      </c>
      <c r="O246" s="701">
        <v>-0.47128459811210632</v>
      </c>
      <c r="P246" s="701">
        <v>-0.55258667469024658</v>
      </c>
      <c r="Q246" s="701">
        <v>-0.44863840937614441</v>
      </c>
      <c r="R246" s="701">
        <v>-0.46290436387062073</v>
      </c>
      <c r="S246">
        <f t="shared" si="57"/>
        <v>-4.7643159050494432E-2</v>
      </c>
      <c r="T246" t="e">
        <f t="shared" si="44"/>
        <v>#N/A</v>
      </c>
      <c r="U246" t="e">
        <f t="shared" si="45"/>
        <v>#N/A</v>
      </c>
      <c r="V246" t="e">
        <f t="shared" si="46"/>
        <v>#N/A</v>
      </c>
      <c r="W246" t="e">
        <f t="shared" si="47"/>
        <v>#N/A</v>
      </c>
      <c r="X246" t="e">
        <f t="shared" si="48"/>
        <v>#N/A</v>
      </c>
      <c r="Y246" t="e">
        <f t="shared" si="49"/>
        <v>#N/A</v>
      </c>
      <c r="Z246" t="e">
        <f t="shared" si="50"/>
        <v>#N/A</v>
      </c>
      <c r="AA246" t="e">
        <f t="shared" si="51"/>
        <v>#N/A</v>
      </c>
      <c r="AB246" t="e">
        <f t="shared" si="52"/>
        <v>#N/A</v>
      </c>
      <c r="AC246" t="e">
        <f t="shared" si="53"/>
        <v>#N/A</v>
      </c>
      <c r="AD246" t="e">
        <f t="shared" si="54"/>
        <v>#N/A</v>
      </c>
      <c r="AE246" t="e">
        <f t="shared" si="55"/>
        <v>#N/A</v>
      </c>
      <c r="AF246"/>
      <c r="AG246">
        <f t="shared" si="58"/>
        <v>-0.93933595437556505</v>
      </c>
      <c r="AH246" t="e">
        <f t="shared" si="56"/>
        <v>#N/A</v>
      </c>
    </row>
    <row r="247" spans="5:34" ht="15" x14ac:dyDescent="0.25">
      <c r="E247" t="s">
        <v>35</v>
      </c>
      <c r="F247" t="s">
        <v>762</v>
      </c>
      <c r="G247" s="701">
        <v>2.3911917209625244</v>
      </c>
      <c r="H247" s="701">
        <v>2.3385791778564453</v>
      </c>
      <c r="I247" s="701">
        <v>2.2975907325744629</v>
      </c>
      <c r="J247" s="701">
        <v>2.3157596588134766</v>
      </c>
      <c r="K247" s="701">
        <v>2.3416006565093994</v>
      </c>
      <c r="L247" s="701">
        <v>2.25360107421875</v>
      </c>
      <c r="M247" s="701">
        <v>2.2763299942016602</v>
      </c>
      <c r="N247" s="701">
        <v>2.2839081287384033</v>
      </c>
      <c r="O247" s="701">
        <v>2.2447311878204346</v>
      </c>
      <c r="P247" s="701">
        <v>2.1746549606323242</v>
      </c>
      <c r="Q247" s="701">
        <v>2.1701743602752686</v>
      </c>
      <c r="R247" s="701">
        <v>2.1504580974578857</v>
      </c>
      <c r="S247">
        <f t="shared" si="57"/>
        <v>-1.8812108039855956E-2</v>
      </c>
      <c r="T247" t="e">
        <f t="shared" si="44"/>
        <v>#N/A</v>
      </c>
      <c r="U247" t="e">
        <f t="shared" si="45"/>
        <v>#N/A</v>
      </c>
      <c r="V247" t="e">
        <f t="shared" si="46"/>
        <v>#N/A</v>
      </c>
      <c r="W247" t="e">
        <f t="shared" si="47"/>
        <v>#N/A</v>
      </c>
      <c r="X247" t="e">
        <f t="shared" si="48"/>
        <v>#N/A</v>
      </c>
      <c r="Y247" t="e">
        <f t="shared" si="49"/>
        <v>#N/A</v>
      </c>
      <c r="Z247" t="e">
        <f t="shared" si="50"/>
        <v>#N/A</v>
      </c>
      <c r="AA247" t="e">
        <f t="shared" si="51"/>
        <v>#N/A</v>
      </c>
      <c r="AB247" t="e">
        <f t="shared" si="52"/>
        <v>#N/A</v>
      </c>
      <c r="AC247" t="e">
        <f t="shared" si="53"/>
        <v>#N/A</v>
      </c>
      <c r="AD247" t="e">
        <f t="shared" si="54"/>
        <v>#N/A</v>
      </c>
      <c r="AE247" t="e">
        <f t="shared" si="55"/>
        <v>#N/A</v>
      </c>
      <c r="AF247"/>
      <c r="AG247">
        <f t="shared" si="58"/>
        <v>1.9623370170593262</v>
      </c>
      <c r="AH247" t="e">
        <f t="shared" si="56"/>
        <v>#N/A</v>
      </c>
    </row>
    <row r="248" spans="5:34" ht="15" x14ac:dyDescent="0.25">
      <c r="E248" t="s">
        <v>763</v>
      </c>
      <c r="F248" t="s">
        <v>764</v>
      </c>
      <c r="G248" s="701">
        <v>0.33233657479286194</v>
      </c>
      <c r="H248" s="701">
        <v>0.32381105422973633</v>
      </c>
      <c r="I248" s="701">
        <v>0.13959136605262756</v>
      </c>
      <c r="J248" s="701">
        <v>0.18211185932159424</v>
      </c>
      <c r="K248" s="701">
        <v>0.15957498550415039</v>
      </c>
      <c r="L248" s="701">
        <v>0.31016775965690613</v>
      </c>
      <c r="M248" s="701">
        <v>0.2691023051738739</v>
      </c>
      <c r="N248" s="701">
        <v>0.33955904841423035</v>
      </c>
      <c r="O248" s="701">
        <v>0.24982632696628571</v>
      </c>
      <c r="P248" s="701">
        <v>0.24700567126274109</v>
      </c>
      <c r="Q248" s="701">
        <v>0.45260027050971985</v>
      </c>
      <c r="R248" s="701">
        <v>0.23118256032466888</v>
      </c>
      <c r="S248">
        <f t="shared" si="57"/>
        <v>-9.2628493905067451E-3</v>
      </c>
      <c r="T248" t="e">
        <f t="shared" si="44"/>
        <v>#N/A</v>
      </c>
      <c r="U248" t="e">
        <f t="shared" si="45"/>
        <v>#N/A</v>
      </c>
      <c r="V248" t="e">
        <f t="shared" si="46"/>
        <v>#N/A</v>
      </c>
      <c r="W248" t="e">
        <f t="shared" si="47"/>
        <v>#N/A</v>
      </c>
      <c r="X248" t="e">
        <f t="shared" si="48"/>
        <v>#N/A</v>
      </c>
      <c r="Y248" t="e">
        <f t="shared" si="49"/>
        <v>#N/A</v>
      </c>
      <c r="Z248" t="e">
        <f t="shared" si="50"/>
        <v>#N/A</v>
      </c>
      <c r="AA248" t="e">
        <f t="shared" si="51"/>
        <v>#N/A</v>
      </c>
      <c r="AB248" t="e">
        <f t="shared" si="52"/>
        <v>#N/A</v>
      </c>
      <c r="AC248" t="e">
        <f t="shared" si="53"/>
        <v>#N/A</v>
      </c>
      <c r="AD248" t="e">
        <f t="shared" si="54"/>
        <v>#N/A</v>
      </c>
      <c r="AE248" t="e">
        <f t="shared" si="55"/>
        <v>#N/A</v>
      </c>
      <c r="AF248"/>
      <c r="AG248">
        <f t="shared" si="58"/>
        <v>0.13855406641960144</v>
      </c>
      <c r="AH248" t="e">
        <f t="shared" si="56"/>
        <v>#N/A</v>
      </c>
    </row>
    <row r="249" spans="5:34" ht="15" x14ac:dyDescent="0.25">
      <c r="E249" t="s">
        <v>765</v>
      </c>
      <c r="F249" t="s">
        <v>766</v>
      </c>
      <c r="G249" s="701">
        <v>-1.069158673286438</v>
      </c>
      <c r="H249" s="701">
        <v>-1.0876882076263428</v>
      </c>
      <c r="I249" s="701">
        <v>-1.0762776136398315</v>
      </c>
      <c r="J249" s="701">
        <v>-1.0628480911254883</v>
      </c>
      <c r="K249" s="701">
        <v>-0.95616322755813599</v>
      </c>
      <c r="L249" s="701">
        <v>-0.83382695913314819</v>
      </c>
      <c r="M249" s="701">
        <v>-0.81084251403808594</v>
      </c>
      <c r="N249" s="701">
        <v>-0.87532126903533936</v>
      </c>
      <c r="O249" s="701">
        <v>-0.77968096733093262</v>
      </c>
      <c r="P249" s="701">
        <v>-0.78542596101760864</v>
      </c>
      <c r="Q249" s="701">
        <v>-0.86662733554840088</v>
      </c>
      <c r="R249" s="701">
        <v>-0.84031468629837036</v>
      </c>
      <c r="S249">
        <f t="shared" si="57"/>
        <v>2.4737352132797243E-2</v>
      </c>
      <c r="T249" t="e">
        <f t="shared" si="44"/>
        <v>#N/A</v>
      </c>
      <c r="U249" t="e">
        <f t="shared" si="45"/>
        <v>#N/A</v>
      </c>
      <c r="V249" t="e">
        <f t="shared" si="46"/>
        <v>#N/A</v>
      </c>
      <c r="W249" t="e">
        <f t="shared" si="47"/>
        <v>#N/A</v>
      </c>
      <c r="X249" t="e">
        <f t="shared" si="48"/>
        <v>#N/A</v>
      </c>
      <c r="Y249" t="e">
        <f t="shared" si="49"/>
        <v>#N/A</v>
      </c>
      <c r="Z249" t="e">
        <f t="shared" si="50"/>
        <v>#N/A</v>
      </c>
      <c r="AA249" t="e">
        <f t="shared" si="51"/>
        <v>#N/A</v>
      </c>
      <c r="AB249" t="e">
        <f t="shared" si="52"/>
        <v>#N/A</v>
      </c>
      <c r="AC249" t="e">
        <f t="shared" si="53"/>
        <v>#N/A</v>
      </c>
      <c r="AD249" t="e">
        <f t="shared" si="54"/>
        <v>#N/A</v>
      </c>
      <c r="AE249" t="e">
        <f t="shared" si="55"/>
        <v>#N/A</v>
      </c>
      <c r="AF249"/>
      <c r="AG249">
        <f t="shared" si="58"/>
        <v>-0.59294116497039795</v>
      </c>
      <c r="AH249" t="e">
        <f t="shared" si="56"/>
        <v>#N/A</v>
      </c>
    </row>
    <row r="250" spans="5:34" ht="15" x14ac:dyDescent="0.25">
      <c r="E250" t="s">
        <v>139</v>
      </c>
      <c r="F250" t="s">
        <v>767</v>
      </c>
      <c r="G250" s="701">
        <v>-0.29519751667976379</v>
      </c>
      <c r="H250" s="701">
        <v>-0.32084622979164124</v>
      </c>
      <c r="I250" s="701">
        <v>-0.31696593761444092</v>
      </c>
      <c r="J250" s="701">
        <v>-0.35808572173118591</v>
      </c>
      <c r="K250" s="701">
        <v>-0.34568575024604797</v>
      </c>
      <c r="L250" s="701">
        <v>-0.33957445621490479</v>
      </c>
      <c r="M250" s="701">
        <v>-0.37070700526237488</v>
      </c>
      <c r="N250" s="701">
        <v>-0.49461442232131958</v>
      </c>
      <c r="O250" s="701">
        <v>-0.54250752925872803</v>
      </c>
      <c r="P250" s="701">
        <v>-0.55315929651260376</v>
      </c>
      <c r="Q250" s="701">
        <v>-0.58223265409469604</v>
      </c>
      <c r="R250" s="701">
        <v>-0.51419323682785034</v>
      </c>
      <c r="S250">
        <f t="shared" si="57"/>
        <v>-1.9334700703620911E-2</v>
      </c>
      <c r="T250" t="e">
        <f t="shared" si="44"/>
        <v>#N/A</v>
      </c>
      <c r="U250" t="e">
        <f t="shared" si="45"/>
        <v>#N/A</v>
      </c>
      <c r="V250" t="e">
        <f t="shared" si="46"/>
        <v>#N/A</v>
      </c>
      <c r="W250" t="e">
        <f t="shared" si="47"/>
        <v>#N/A</v>
      </c>
      <c r="X250" t="e">
        <f t="shared" si="48"/>
        <v>#N/A</v>
      </c>
      <c r="Y250" t="e">
        <f t="shared" si="49"/>
        <v>#N/A</v>
      </c>
      <c r="Z250" t="e">
        <f t="shared" si="50"/>
        <v>#N/A</v>
      </c>
      <c r="AA250" t="e">
        <f t="shared" si="51"/>
        <v>#N/A</v>
      </c>
      <c r="AB250" t="e">
        <f t="shared" si="52"/>
        <v>#N/A</v>
      </c>
      <c r="AC250" t="e">
        <f t="shared" si="53"/>
        <v>#N/A</v>
      </c>
      <c r="AD250" t="e">
        <f t="shared" si="54"/>
        <v>#N/A</v>
      </c>
      <c r="AE250" t="e">
        <f t="shared" si="55"/>
        <v>#N/A</v>
      </c>
      <c r="AF250"/>
      <c r="AG250">
        <f t="shared" si="58"/>
        <v>-0.70754024386405945</v>
      </c>
      <c r="AH250" t="e">
        <f t="shared" si="56"/>
        <v>#N/A</v>
      </c>
    </row>
    <row r="251" spans="5:34" ht="15" x14ac:dyDescent="0.25">
      <c r="E251" t="s">
        <v>768</v>
      </c>
      <c r="F251" t="s">
        <v>769</v>
      </c>
      <c r="G251" s="701">
        <v>-0.39686456322669983</v>
      </c>
      <c r="H251" s="701">
        <v>-0.50021904706954956</v>
      </c>
      <c r="I251" s="701">
        <v>-0.52884429693222046</v>
      </c>
      <c r="J251" s="701">
        <v>-0.42702969908714294</v>
      </c>
      <c r="K251" s="701">
        <v>-0.6431230902671814</v>
      </c>
      <c r="L251" s="701">
        <v>-0.47251880168914795</v>
      </c>
      <c r="M251" s="701">
        <v>-0.52470391988754272</v>
      </c>
      <c r="N251" s="701">
        <v>-0.42802554368972778</v>
      </c>
      <c r="O251" s="701">
        <v>-0.47128459811210632</v>
      </c>
      <c r="P251" s="701">
        <v>-0.55258667469024658</v>
      </c>
      <c r="Q251" s="701">
        <v>-0.44863840937614441</v>
      </c>
      <c r="R251" s="701">
        <v>-0.46290436387062073</v>
      </c>
      <c r="S251">
        <f t="shared" si="57"/>
        <v>3.7314683198928834E-3</v>
      </c>
      <c r="T251" t="e">
        <f t="shared" si="44"/>
        <v>#N/A</v>
      </c>
      <c r="U251" t="e">
        <f t="shared" si="45"/>
        <v>#N/A</v>
      </c>
      <c r="V251" t="e">
        <f t="shared" si="46"/>
        <v>#N/A</v>
      </c>
      <c r="W251" t="e">
        <f t="shared" si="47"/>
        <v>#N/A</v>
      </c>
      <c r="X251" t="e">
        <f t="shared" si="48"/>
        <v>#N/A</v>
      </c>
      <c r="Y251" t="e">
        <f t="shared" si="49"/>
        <v>#N/A</v>
      </c>
      <c r="Z251" t="e">
        <f t="shared" si="50"/>
        <v>#N/A</v>
      </c>
      <c r="AA251" t="e">
        <f t="shared" si="51"/>
        <v>#N/A</v>
      </c>
      <c r="AB251" t="e">
        <f t="shared" si="52"/>
        <v>#N/A</v>
      </c>
      <c r="AC251" t="e">
        <f t="shared" si="53"/>
        <v>#N/A</v>
      </c>
      <c r="AD251" t="e">
        <f t="shared" si="54"/>
        <v>#N/A</v>
      </c>
      <c r="AE251" t="e">
        <f t="shared" si="55"/>
        <v>#N/A</v>
      </c>
      <c r="AF251"/>
      <c r="AG251">
        <f t="shared" si="58"/>
        <v>-0.42558968067169189</v>
      </c>
      <c r="AH251" t="e">
        <f t="shared" si="56"/>
        <v>#N/A</v>
      </c>
    </row>
    <row r="252" spans="5:34" ht="15" x14ac:dyDescent="0.25">
      <c r="E252" t="s">
        <v>140</v>
      </c>
      <c r="F252" t="s">
        <v>770</v>
      </c>
      <c r="G252" s="701">
        <v>-0.30523011088371277</v>
      </c>
      <c r="H252" s="701">
        <v>-0.22886401414871216</v>
      </c>
      <c r="I252" s="701">
        <v>-0.21992857754230499</v>
      </c>
      <c r="J252" s="701">
        <v>-0.37051033973693848</v>
      </c>
      <c r="K252" s="701">
        <v>-0.42334514856338501</v>
      </c>
      <c r="L252" s="701">
        <v>-0.56028199195861816</v>
      </c>
      <c r="M252" s="701">
        <v>-0.53385692834854126</v>
      </c>
      <c r="N252" s="701">
        <v>-0.36726325750350952</v>
      </c>
      <c r="O252" s="701">
        <v>-0.49854093790054321</v>
      </c>
      <c r="P252" s="701">
        <v>-0.52983230352401733</v>
      </c>
      <c r="Q252" s="701">
        <v>-0.45284909009933472</v>
      </c>
      <c r="R252" s="701">
        <v>-0.48950269818305969</v>
      </c>
      <c r="S252">
        <f t="shared" si="57"/>
        <v>-2.6063868403434755E-2</v>
      </c>
      <c r="T252" t="e">
        <f t="shared" si="44"/>
        <v>#N/A</v>
      </c>
      <c r="U252" t="e">
        <f t="shared" si="45"/>
        <v>#N/A</v>
      </c>
      <c r="V252" t="e">
        <f t="shared" si="46"/>
        <v>#N/A</v>
      </c>
      <c r="W252" t="e">
        <f t="shared" si="47"/>
        <v>#N/A</v>
      </c>
      <c r="X252" t="e">
        <f t="shared" si="48"/>
        <v>#N/A</v>
      </c>
      <c r="Y252" t="e">
        <f t="shared" si="49"/>
        <v>#N/A</v>
      </c>
      <c r="Z252" t="e">
        <f t="shared" si="50"/>
        <v>#N/A</v>
      </c>
      <c r="AA252" t="e">
        <f t="shared" si="51"/>
        <v>#N/A</v>
      </c>
      <c r="AB252" t="e">
        <f t="shared" si="52"/>
        <v>#N/A</v>
      </c>
      <c r="AC252" t="e">
        <f t="shared" si="53"/>
        <v>#N/A</v>
      </c>
      <c r="AD252" t="e">
        <f t="shared" si="54"/>
        <v>#N/A</v>
      </c>
      <c r="AE252" t="e">
        <f t="shared" si="55"/>
        <v>#N/A</v>
      </c>
      <c r="AF252"/>
      <c r="AG252">
        <f t="shared" si="58"/>
        <v>-0.75014138221740723</v>
      </c>
      <c r="AH252" t="e">
        <f t="shared" si="56"/>
        <v>#N/A</v>
      </c>
    </row>
    <row r="253" spans="5:34" ht="15" x14ac:dyDescent="0.25">
      <c r="E253" t="s">
        <v>141</v>
      </c>
      <c r="F253" t="s">
        <v>771</v>
      </c>
      <c r="G253" s="701">
        <v>-0.7682768702507019</v>
      </c>
      <c r="H253" s="701">
        <v>-0.76069098711013794</v>
      </c>
      <c r="I253" s="701">
        <v>-0.66709870100021362</v>
      </c>
      <c r="J253" s="701">
        <v>-0.56288248300552368</v>
      </c>
      <c r="K253" s="701">
        <v>-0.38082253932952881</v>
      </c>
      <c r="L253" s="701">
        <v>-0.43701571226119995</v>
      </c>
      <c r="M253" s="701">
        <v>-0.45346644520759583</v>
      </c>
      <c r="N253" s="701">
        <v>-0.48812410235404968</v>
      </c>
      <c r="O253" s="701">
        <v>-0.4765460193157196</v>
      </c>
      <c r="P253" s="701">
        <v>-0.54222667217254639</v>
      </c>
      <c r="Q253" s="701">
        <v>-0.57305049896240234</v>
      </c>
      <c r="R253" s="701">
        <v>-0.48166325688362122</v>
      </c>
      <c r="S253">
        <f t="shared" si="57"/>
        <v>2.7902773022651671E-2</v>
      </c>
      <c r="T253" t="e">
        <f t="shared" si="44"/>
        <v>#N/A</v>
      </c>
      <c r="U253" t="e">
        <f t="shared" si="45"/>
        <v>#N/A</v>
      </c>
      <c r="V253" t="e">
        <f t="shared" si="46"/>
        <v>#N/A</v>
      </c>
      <c r="W253" t="e">
        <f t="shared" si="47"/>
        <v>#N/A</v>
      </c>
      <c r="X253" t="e">
        <f t="shared" si="48"/>
        <v>#N/A</v>
      </c>
      <c r="Y253" t="e">
        <f t="shared" si="49"/>
        <v>#N/A</v>
      </c>
      <c r="Z253" t="e">
        <f t="shared" si="50"/>
        <v>#N/A</v>
      </c>
      <c r="AA253" t="e">
        <f t="shared" si="51"/>
        <v>#N/A</v>
      </c>
      <c r="AB253" t="e">
        <f t="shared" si="52"/>
        <v>#N/A</v>
      </c>
      <c r="AC253" t="e">
        <f t="shared" si="53"/>
        <v>#N/A</v>
      </c>
      <c r="AD253" t="e">
        <f t="shared" si="54"/>
        <v>#N/A</v>
      </c>
      <c r="AE253" t="e">
        <f t="shared" si="55"/>
        <v>#N/A</v>
      </c>
      <c r="AF253"/>
      <c r="AG253">
        <f t="shared" si="58"/>
        <v>-0.20263552665710449</v>
      </c>
      <c r="AH253" t="e">
        <f t="shared" si="56"/>
        <v>#N/A</v>
      </c>
    </row>
    <row r="254" spans="5:34" ht="15" x14ac:dyDescent="0.25">
      <c r="E254" t="s">
        <v>772</v>
      </c>
      <c r="F254" t="s">
        <v>773</v>
      </c>
      <c r="G254" s="701">
        <v>-1.2325320243835449</v>
      </c>
      <c r="H254" s="701">
        <v>-1.0442708730697632</v>
      </c>
      <c r="I254" s="701">
        <v>-1.0228308439254761</v>
      </c>
      <c r="J254" s="701">
        <v>-0.93802946805953979</v>
      </c>
      <c r="K254" s="701">
        <v>-0.96132242679595947</v>
      </c>
      <c r="L254" s="701">
        <v>-0.9104192852973938</v>
      </c>
      <c r="M254" s="701">
        <v>-0.9399222731590271</v>
      </c>
      <c r="N254" s="701">
        <v>-0.93323886394500732</v>
      </c>
      <c r="O254" s="701">
        <v>-0.90145236253738403</v>
      </c>
      <c r="P254" s="701">
        <v>-0.87358427047729492</v>
      </c>
      <c r="Q254" s="701">
        <v>-0.99148529767990112</v>
      </c>
      <c r="R254" s="701">
        <v>-0.57395017147064209</v>
      </c>
      <c r="S254">
        <f t="shared" si="57"/>
        <v>4.7032070159912107E-2</v>
      </c>
      <c r="T254" t="e">
        <f t="shared" si="44"/>
        <v>#N/A</v>
      </c>
      <c r="U254" t="e">
        <f t="shared" si="45"/>
        <v>#N/A</v>
      </c>
      <c r="V254" t="e">
        <f t="shared" si="46"/>
        <v>#N/A</v>
      </c>
      <c r="W254" t="e">
        <f t="shared" si="47"/>
        <v>#N/A</v>
      </c>
      <c r="X254" t="e">
        <f t="shared" si="48"/>
        <v>#N/A</v>
      </c>
      <c r="Y254" t="e">
        <f t="shared" si="49"/>
        <v>#N/A</v>
      </c>
      <c r="Z254" t="e">
        <f t="shared" si="50"/>
        <v>#N/A</v>
      </c>
      <c r="AA254" t="e">
        <f t="shared" si="51"/>
        <v>#N/A</v>
      </c>
      <c r="AB254" t="e">
        <f t="shared" si="52"/>
        <v>#N/A</v>
      </c>
      <c r="AC254" t="e">
        <f t="shared" si="53"/>
        <v>#N/A</v>
      </c>
      <c r="AD254" t="e">
        <f t="shared" si="54"/>
        <v>#N/A</v>
      </c>
      <c r="AE254" t="e">
        <f t="shared" si="55"/>
        <v>#N/A</v>
      </c>
      <c r="AF254"/>
      <c r="AG254">
        <f t="shared" si="58"/>
        <v>-0.103629469871521</v>
      </c>
      <c r="AH254" t="e">
        <f t="shared" si="56"/>
        <v>#N/A</v>
      </c>
    </row>
    <row r="255" spans="5:34" ht="15" x14ac:dyDescent="0.25">
      <c r="E255" t="s">
        <v>37</v>
      </c>
      <c r="F255" t="s">
        <v>774</v>
      </c>
      <c r="G255" s="701">
        <v>0.4450843334197998</v>
      </c>
      <c r="H255" s="701">
        <v>0.51927399635314941</v>
      </c>
      <c r="I255" s="701">
        <v>0.56888508796691895</v>
      </c>
      <c r="J255" s="701">
        <v>0.65836828947067261</v>
      </c>
      <c r="K255" s="701">
        <v>0.64526563882827759</v>
      </c>
      <c r="L255" s="701">
        <v>0.68346565961837769</v>
      </c>
      <c r="M255" s="701">
        <v>0.7202487587928772</v>
      </c>
      <c r="N255" s="701">
        <v>0.78132259845733643</v>
      </c>
      <c r="O255" s="701">
        <v>0.72946882247924805</v>
      </c>
      <c r="P255" s="701">
        <v>0.65410661697387695</v>
      </c>
      <c r="Q255" s="701">
        <v>0.64212918281555176</v>
      </c>
      <c r="R255" s="701">
        <v>0.65079444646835327</v>
      </c>
      <c r="S255">
        <f t="shared" si="57"/>
        <v>1.3152045011520386E-2</v>
      </c>
      <c r="T255" t="e">
        <f t="shared" si="44"/>
        <v>#N/A</v>
      </c>
      <c r="U255" t="e">
        <f t="shared" si="45"/>
        <v>#N/A</v>
      </c>
      <c r="V255" t="e">
        <f t="shared" si="46"/>
        <v>#N/A</v>
      </c>
      <c r="W255" t="e">
        <f t="shared" si="47"/>
        <v>#N/A</v>
      </c>
      <c r="X255" t="e">
        <f t="shared" si="48"/>
        <v>#N/A</v>
      </c>
      <c r="Y255" t="e">
        <f t="shared" si="49"/>
        <v>#N/A</v>
      </c>
      <c r="Z255" t="e">
        <f t="shared" si="50"/>
        <v>#N/A</v>
      </c>
      <c r="AA255" t="e">
        <f t="shared" si="51"/>
        <v>#N/A</v>
      </c>
      <c r="AB255" t="e">
        <f t="shared" si="52"/>
        <v>#N/A</v>
      </c>
      <c r="AC255" t="e">
        <f t="shared" si="53"/>
        <v>#N/A</v>
      </c>
      <c r="AD255" t="e">
        <f t="shared" si="54"/>
        <v>#N/A</v>
      </c>
      <c r="AE255" t="e">
        <f t="shared" si="55"/>
        <v>#N/A</v>
      </c>
      <c r="AF255"/>
      <c r="AG255">
        <f t="shared" si="58"/>
        <v>0.78231489658355713</v>
      </c>
      <c r="AH255" t="e">
        <f t="shared" si="56"/>
        <v>#N/A</v>
      </c>
    </row>
    <row r="256" spans="5:34" ht="15" x14ac:dyDescent="0.25">
      <c r="E256" t="s">
        <v>775</v>
      </c>
      <c r="F256" t="s">
        <v>776</v>
      </c>
      <c r="G256" s="701">
        <v>0.48890987038612366</v>
      </c>
      <c r="H256" s="701">
        <v>0.47701618075370789</v>
      </c>
      <c r="I256" s="701">
        <v>0.4389156699180603</v>
      </c>
      <c r="J256" s="701">
        <v>0.5402684211730957</v>
      </c>
      <c r="K256" s="701">
        <v>0.47335118055343628</v>
      </c>
      <c r="L256" s="701">
        <v>0.46204513311386108</v>
      </c>
      <c r="M256" s="701">
        <v>8.6290009319782257E-2</v>
      </c>
      <c r="N256" s="701">
        <v>3.5142175853252411E-2</v>
      </c>
      <c r="O256" s="701">
        <v>0.14007864892482758</v>
      </c>
      <c r="P256" s="701">
        <v>4.1196387261152267E-2</v>
      </c>
      <c r="Q256" s="701">
        <v>1.3658334501087666E-2</v>
      </c>
      <c r="R256" s="701">
        <v>1.6423417255282402E-2</v>
      </c>
      <c r="S256">
        <f t="shared" si="57"/>
        <v>-4.6059276349842547E-2</v>
      </c>
      <c r="T256" t="e">
        <f t="shared" si="44"/>
        <v>#N/A</v>
      </c>
      <c r="U256" t="e">
        <f t="shared" si="45"/>
        <v>#N/A</v>
      </c>
      <c r="V256" t="e">
        <f t="shared" si="46"/>
        <v>#N/A</v>
      </c>
      <c r="W256" t="e">
        <f t="shared" si="47"/>
        <v>#N/A</v>
      </c>
      <c r="X256" t="e">
        <f t="shared" si="48"/>
        <v>#N/A</v>
      </c>
      <c r="Y256" t="e">
        <f t="shared" si="49"/>
        <v>#N/A</v>
      </c>
      <c r="Z256" t="e">
        <f t="shared" si="50"/>
        <v>#N/A</v>
      </c>
      <c r="AA256" t="e">
        <f t="shared" si="51"/>
        <v>#N/A</v>
      </c>
      <c r="AB256" t="e">
        <f t="shared" si="52"/>
        <v>#N/A</v>
      </c>
      <c r="AC256" t="e">
        <f t="shared" si="53"/>
        <v>#N/A</v>
      </c>
      <c r="AD256" t="e">
        <f t="shared" si="54"/>
        <v>#N/A</v>
      </c>
      <c r="AE256" t="e">
        <f t="shared" si="55"/>
        <v>#N/A</v>
      </c>
      <c r="AF256"/>
      <c r="AG256">
        <f t="shared" si="58"/>
        <v>-0.44416934624314308</v>
      </c>
      <c r="AH256" t="e">
        <f t="shared" si="56"/>
        <v>#N/A</v>
      </c>
    </row>
    <row r="257" spans="5:34" ht="15" x14ac:dyDescent="0.25">
      <c r="E257" t="s">
        <v>777</v>
      </c>
      <c r="F257" t="s">
        <v>778</v>
      </c>
      <c r="G257" s="701">
        <v>-1.2887711524963379</v>
      </c>
      <c r="H257" s="701">
        <v>-1.282783031463623</v>
      </c>
      <c r="I257" s="701">
        <v>-1.3098266124725342</v>
      </c>
      <c r="J257" s="701">
        <v>-1.2805774211883545</v>
      </c>
      <c r="K257" s="701">
        <v>-1.2845277786254883</v>
      </c>
      <c r="L257" s="701">
        <v>-1.297494649887085</v>
      </c>
      <c r="M257" s="701">
        <v>-1.2481462955474854</v>
      </c>
      <c r="N257" s="701">
        <v>-1.4397035837173462</v>
      </c>
      <c r="O257" s="701">
        <v>-1.4801583290100098</v>
      </c>
      <c r="P257" s="701">
        <v>-1.5644276142120361</v>
      </c>
      <c r="Q257" s="701">
        <v>-1.5884501934051514</v>
      </c>
      <c r="R257" s="701">
        <v>-1.6800049543380737</v>
      </c>
      <c r="S257">
        <f t="shared" si="57"/>
        <v>-3.9722192287445071E-2</v>
      </c>
      <c r="T257" t="e">
        <f t="shared" si="44"/>
        <v>#N/A</v>
      </c>
      <c r="U257" t="e">
        <f t="shared" si="45"/>
        <v>#N/A</v>
      </c>
      <c r="V257" t="e">
        <f t="shared" si="46"/>
        <v>#N/A</v>
      </c>
      <c r="W257" t="e">
        <f t="shared" si="47"/>
        <v>#N/A</v>
      </c>
      <c r="X257" t="e">
        <f t="shared" si="48"/>
        <v>#N/A</v>
      </c>
      <c r="Y257" t="e">
        <f t="shared" si="49"/>
        <v>#N/A</v>
      </c>
      <c r="Z257" t="e">
        <f t="shared" si="50"/>
        <v>#N/A</v>
      </c>
      <c r="AA257" t="e">
        <f t="shared" si="51"/>
        <v>#N/A</v>
      </c>
      <c r="AB257" t="e">
        <f t="shared" si="52"/>
        <v>#N/A</v>
      </c>
      <c r="AC257" t="e">
        <f t="shared" si="53"/>
        <v>#N/A</v>
      </c>
      <c r="AD257" t="e">
        <f t="shared" si="54"/>
        <v>#N/A</v>
      </c>
      <c r="AE257" t="e">
        <f t="shared" si="55"/>
        <v>#N/A</v>
      </c>
      <c r="AF257"/>
      <c r="AG257">
        <f t="shared" si="58"/>
        <v>-2.0772268772125244</v>
      </c>
      <c r="AH257" t="e">
        <f t="shared" si="56"/>
        <v>#N/A</v>
      </c>
    </row>
    <row r="258" spans="5:34" ht="15" x14ac:dyDescent="0.25">
      <c r="E258" t="s">
        <v>38</v>
      </c>
      <c r="F258" t="s">
        <v>779</v>
      </c>
      <c r="G258" s="701">
        <v>1.0929312705993652</v>
      </c>
      <c r="H258" s="701">
        <v>1.0687669515609741</v>
      </c>
      <c r="I258" s="701">
        <v>1.0883482694625854</v>
      </c>
      <c r="J258" s="701">
        <v>0.96278512477874756</v>
      </c>
      <c r="K258" s="701">
        <v>0.91935169696807861</v>
      </c>
      <c r="L258" s="701">
        <v>0.91463613510131836</v>
      </c>
      <c r="M258" s="701">
        <v>0.92914706468582153</v>
      </c>
      <c r="N258" s="701">
        <v>0.89786344766616821</v>
      </c>
      <c r="O258" s="701">
        <v>0.86119216680526733</v>
      </c>
      <c r="P258" s="701">
        <v>0.84025859832763672</v>
      </c>
      <c r="Q258" s="701">
        <v>0.77842462062835693</v>
      </c>
      <c r="R258" s="701">
        <v>0.75109666585922241</v>
      </c>
      <c r="S258">
        <f t="shared" si="57"/>
        <v>-3.1767028570175174E-2</v>
      </c>
      <c r="T258" t="e">
        <f t="shared" si="44"/>
        <v>#N/A</v>
      </c>
      <c r="U258" t="e">
        <f t="shared" si="45"/>
        <v>#N/A</v>
      </c>
      <c r="V258" t="e">
        <f t="shared" si="46"/>
        <v>#N/A</v>
      </c>
      <c r="W258" t="e">
        <f t="shared" si="47"/>
        <v>#N/A</v>
      </c>
      <c r="X258" t="e">
        <f t="shared" si="48"/>
        <v>#N/A</v>
      </c>
      <c r="Y258" t="e">
        <f t="shared" si="49"/>
        <v>#N/A</v>
      </c>
      <c r="Z258" t="e">
        <f t="shared" si="50"/>
        <v>#N/A</v>
      </c>
      <c r="AA258" t="e">
        <f t="shared" si="51"/>
        <v>#N/A</v>
      </c>
      <c r="AB258" t="e">
        <f t="shared" si="52"/>
        <v>#N/A</v>
      </c>
      <c r="AC258" t="e">
        <f t="shared" si="53"/>
        <v>#N/A</v>
      </c>
      <c r="AD258" t="e">
        <f t="shared" si="54"/>
        <v>#N/A</v>
      </c>
      <c r="AE258" t="e">
        <f t="shared" si="55"/>
        <v>#N/A</v>
      </c>
      <c r="AF258"/>
      <c r="AG258">
        <f t="shared" si="58"/>
        <v>0.4334263801574707</v>
      </c>
      <c r="AH258" t="e">
        <f t="shared" si="56"/>
        <v>#N/A</v>
      </c>
    </row>
    <row r="259" spans="5:34" ht="15" x14ac:dyDescent="0.25">
      <c r="E259" t="s">
        <v>780</v>
      </c>
      <c r="F259" t="s">
        <v>781</v>
      </c>
      <c r="G259" s="701">
        <v>-0.80363589525222778</v>
      </c>
      <c r="H259" s="701">
        <v>-0.7292296290397644</v>
      </c>
      <c r="I259" s="701">
        <v>-0.71573972702026367</v>
      </c>
      <c r="J259" s="701">
        <v>-0.85748761892318726</v>
      </c>
      <c r="K259" s="701">
        <v>-1.0377159118652344</v>
      </c>
      <c r="L259" s="701">
        <v>-0.96966952085494995</v>
      </c>
      <c r="M259" s="701">
        <v>-0.94713622331619263</v>
      </c>
      <c r="N259" s="701">
        <v>-0.70954370498657227</v>
      </c>
      <c r="O259" s="701">
        <v>-0.70418387651443481</v>
      </c>
      <c r="P259" s="701">
        <v>-0.83490282297134399</v>
      </c>
      <c r="Q259" s="701">
        <v>-0.83087736368179321</v>
      </c>
      <c r="R259" s="701">
        <v>-0.8706585168838501</v>
      </c>
      <c r="S259">
        <f t="shared" si="57"/>
        <v>-1.4142888784408569E-2</v>
      </c>
      <c r="T259" t="e">
        <f t="shared" si="44"/>
        <v>#N/A</v>
      </c>
      <c r="U259" t="e">
        <f t="shared" si="45"/>
        <v>#N/A</v>
      </c>
      <c r="V259" t="e">
        <f t="shared" si="46"/>
        <v>#N/A</v>
      </c>
      <c r="W259" t="e">
        <f t="shared" si="47"/>
        <v>#N/A</v>
      </c>
      <c r="X259" t="e">
        <f t="shared" si="48"/>
        <v>#N/A</v>
      </c>
      <c r="Y259" t="e">
        <f t="shared" si="49"/>
        <v>#N/A</v>
      </c>
      <c r="Z259" t="e">
        <f t="shared" si="50"/>
        <v>#N/A</v>
      </c>
      <c r="AA259" t="e">
        <f t="shared" si="51"/>
        <v>#N/A</v>
      </c>
      <c r="AB259" t="e">
        <f t="shared" si="52"/>
        <v>#N/A</v>
      </c>
      <c r="AC259" t="e">
        <f t="shared" si="53"/>
        <v>#N/A</v>
      </c>
      <c r="AD259" t="e">
        <f t="shared" si="54"/>
        <v>#N/A</v>
      </c>
      <c r="AE259" t="e">
        <f t="shared" si="55"/>
        <v>#N/A</v>
      </c>
      <c r="AF259"/>
      <c r="AG259">
        <f t="shared" si="58"/>
        <v>-1.0120874047279358</v>
      </c>
      <c r="AH259" t="e">
        <f t="shared" si="56"/>
        <v>#N/A</v>
      </c>
    </row>
    <row r="260" spans="5:34" ht="15" x14ac:dyDescent="0.25">
      <c r="E260" t="s">
        <v>142</v>
      </c>
      <c r="F260" t="s">
        <v>782</v>
      </c>
      <c r="G260" s="701">
        <v>1.5671858787536621</v>
      </c>
      <c r="H260" s="701">
        <v>1.4069691896438599</v>
      </c>
      <c r="I260" s="701">
        <v>1.0082311630249023</v>
      </c>
      <c r="J260" s="701">
        <v>1.060418963432312</v>
      </c>
      <c r="K260" s="701">
        <v>1.1108393669128418</v>
      </c>
      <c r="L260" s="701">
        <v>0.98872435092926025</v>
      </c>
      <c r="M260" s="701">
        <v>0.89182281494140625</v>
      </c>
      <c r="N260" s="701">
        <v>0.90082228183746338</v>
      </c>
      <c r="O260" s="701">
        <v>0.73644286394119263</v>
      </c>
      <c r="P260" s="701">
        <v>0.72557806968688965</v>
      </c>
      <c r="Q260" s="701">
        <v>0.84938234090805054</v>
      </c>
      <c r="R260" s="701">
        <v>0.78391456604003906</v>
      </c>
      <c r="S260">
        <f t="shared" si="57"/>
        <v>-6.2305462360382077E-2</v>
      </c>
      <c r="T260" t="e">
        <f t="shared" si="44"/>
        <v>#N/A</v>
      </c>
      <c r="U260" t="e">
        <f t="shared" si="45"/>
        <v>#N/A</v>
      </c>
      <c r="V260" t="e">
        <f t="shared" si="46"/>
        <v>#N/A</v>
      </c>
      <c r="W260" t="e">
        <f t="shared" si="47"/>
        <v>#N/A</v>
      </c>
      <c r="X260" t="e">
        <f t="shared" si="48"/>
        <v>#N/A</v>
      </c>
      <c r="Y260" t="e">
        <f t="shared" si="49"/>
        <v>#N/A</v>
      </c>
      <c r="Z260" t="e">
        <f t="shared" si="50"/>
        <v>#N/A</v>
      </c>
      <c r="AA260" t="e">
        <f t="shared" si="51"/>
        <v>#N/A</v>
      </c>
      <c r="AB260" t="e">
        <f t="shared" si="52"/>
        <v>#N/A</v>
      </c>
      <c r="AC260" t="e">
        <f t="shared" si="53"/>
        <v>#N/A</v>
      </c>
      <c r="AD260" t="e">
        <f t="shared" si="54"/>
        <v>#N/A</v>
      </c>
      <c r="AE260" t="e">
        <f t="shared" si="55"/>
        <v>#N/A</v>
      </c>
      <c r="AF260"/>
      <c r="AG260">
        <f t="shared" si="58"/>
        <v>0.16085994243621826</v>
      </c>
      <c r="AH260" t="e">
        <f t="shared" si="56"/>
        <v>#N/A</v>
      </c>
    </row>
    <row r="261" spans="5:34" ht="15" x14ac:dyDescent="0.25">
      <c r="E261" t="s">
        <v>783</v>
      </c>
      <c r="F261" t="s">
        <v>784</v>
      </c>
      <c r="G261" s="701">
        <v>0.83903318643569946</v>
      </c>
      <c r="H261" s="701">
        <v>0.82076817750930786</v>
      </c>
      <c r="I261" s="701">
        <v>0.79855799674987793</v>
      </c>
      <c r="J261" s="701">
        <v>0.78723901510238647</v>
      </c>
      <c r="K261" s="701">
        <v>0.78538018465042114</v>
      </c>
      <c r="L261" s="701">
        <v>0.64005559682846069</v>
      </c>
      <c r="M261" s="701">
        <v>0.63276100158691406</v>
      </c>
      <c r="N261" s="701">
        <v>0.64084440469741821</v>
      </c>
      <c r="O261" s="701">
        <v>0.64638668298721313</v>
      </c>
      <c r="P261" s="701">
        <v>0.63242536783218384</v>
      </c>
      <c r="Q261" s="701">
        <v>0.62533557415008545</v>
      </c>
      <c r="R261" s="701">
        <v>0.67879879474639893</v>
      </c>
      <c r="S261">
        <f t="shared" si="57"/>
        <v>-1.4196938276290894E-2</v>
      </c>
      <c r="T261" t="e">
        <f t="shared" si="44"/>
        <v>#N/A</v>
      </c>
      <c r="U261" t="e">
        <f t="shared" si="45"/>
        <v>#N/A</v>
      </c>
      <c r="V261" t="e">
        <f t="shared" si="46"/>
        <v>#N/A</v>
      </c>
      <c r="W261" t="e">
        <f t="shared" si="47"/>
        <v>#N/A</v>
      </c>
      <c r="X261" t="e">
        <f t="shared" si="48"/>
        <v>#N/A</v>
      </c>
      <c r="Y261" t="e">
        <f t="shared" si="49"/>
        <v>#N/A</v>
      </c>
      <c r="Z261" t="e">
        <f t="shared" si="50"/>
        <v>#N/A</v>
      </c>
      <c r="AA261" t="e">
        <f t="shared" si="51"/>
        <v>#N/A</v>
      </c>
      <c r="AB261" t="e">
        <f t="shared" si="52"/>
        <v>#N/A</v>
      </c>
      <c r="AC261" t="e">
        <f t="shared" si="53"/>
        <v>#N/A</v>
      </c>
      <c r="AD261" t="e">
        <f t="shared" si="54"/>
        <v>#N/A</v>
      </c>
      <c r="AE261" t="e">
        <f t="shared" si="55"/>
        <v>#N/A</v>
      </c>
      <c r="AF261"/>
      <c r="AG261">
        <f t="shared" si="58"/>
        <v>0.53682941198348999</v>
      </c>
      <c r="AH261" t="e">
        <f t="shared" si="56"/>
        <v>#N/A</v>
      </c>
    </row>
    <row r="262" spans="5:34" ht="15" x14ac:dyDescent="0.25">
      <c r="E262" t="s">
        <v>88</v>
      </c>
      <c r="F262" t="s">
        <v>785</v>
      </c>
      <c r="G262" s="701">
        <v>-0.26254996657371521</v>
      </c>
      <c r="H262" s="701">
        <v>-0.30551186203956604</v>
      </c>
      <c r="I262" s="701">
        <v>-0.28712660074234009</v>
      </c>
      <c r="J262" s="701">
        <v>-0.33175712823867798</v>
      </c>
      <c r="K262" s="701">
        <v>-0.25253033638000488</v>
      </c>
      <c r="L262" s="701">
        <v>-0.18424221873283386</v>
      </c>
      <c r="M262" s="701">
        <v>-0.10243576765060425</v>
      </c>
      <c r="N262" s="701">
        <v>-0.10267778486013412</v>
      </c>
      <c r="O262" s="701">
        <v>-7.4312947690486908E-2</v>
      </c>
      <c r="P262" s="701">
        <v>-0.1516164243221283</v>
      </c>
      <c r="Q262" s="701">
        <v>-0.16135957837104797</v>
      </c>
      <c r="R262" s="701">
        <v>-2.8528785333037376E-2</v>
      </c>
      <c r="S262">
        <f t="shared" si="57"/>
        <v>2.7698307670652865E-2</v>
      </c>
      <c r="T262" t="e">
        <f t="shared" si="44"/>
        <v>#N/A</v>
      </c>
      <c r="U262" t="e">
        <f t="shared" si="45"/>
        <v>#N/A</v>
      </c>
      <c r="V262" t="e">
        <f t="shared" si="46"/>
        <v>#N/A</v>
      </c>
      <c r="W262" t="e">
        <f t="shared" si="47"/>
        <v>#N/A</v>
      </c>
      <c r="X262" t="e">
        <f t="shared" si="48"/>
        <v>#N/A</v>
      </c>
      <c r="Y262" t="e">
        <f t="shared" si="49"/>
        <v>#N/A</v>
      </c>
      <c r="Z262" t="e">
        <f t="shared" si="50"/>
        <v>#N/A</v>
      </c>
      <c r="AA262" t="e">
        <f t="shared" si="51"/>
        <v>#N/A</v>
      </c>
      <c r="AB262" t="e">
        <f t="shared" si="52"/>
        <v>#N/A</v>
      </c>
      <c r="AC262" t="e">
        <f t="shared" si="53"/>
        <v>#N/A</v>
      </c>
      <c r="AD262" t="e">
        <f t="shared" si="54"/>
        <v>#N/A</v>
      </c>
      <c r="AE262" t="e">
        <f t="shared" si="55"/>
        <v>#N/A</v>
      </c>
      <c r="AF262"/>
      <c r="AG262">
        <f t="shared" si="58"/>
        <v>0.24845429137349129</v>
      </c>
      <c r="AH262" t="e">
        <f t="shared" si="56"/>
        <v>#N/A</v>
      </c>
    </row>
    <row r="263" spans="5:34" ht="15" x14ac:dyDescent="0.25">
      <c r="E263" t="s">
        <v>786</v>
      </c>
      <c r="F263" t="s">
        <v>787</v>
      </c>
      <c r="G263" s="701">
        <v>-1.1320476531982422</v>
      </c>
      <c r="H263" s="701">
        <v>-1.0908287763595581</v>
      </c>
      <c r="I263" s="701">
        <v>-1.0650039911270142</v>
      </c>
      <c r="J263" s="701">
        <v>-1.0422626733779907</v>
      </c>
      <c r="K263" s="701">
        <v>-1.0131639242172241</v>
      </c>
      <c r="L263" s="701">
        <v>-0.91922730207443237</v>
      </c>
      <c r="M263" s="701">
        <v>-0.94927448034286499</v>
      </c>
      <c r="N263" s="701">
        <v>-0.82254737615585327</v>
      </c>
      <c r="O263" s="701">
        <v>-0.89213085174560547</v>
      </c>
      <c r="P263" s="701">
        <v>-0.85066467523574829</v>
      </c>
      <c r="Q263" s="701">
        <v>-0.81009852886199951</v>
      </c>
      <c r="R263" s="701">
        <v>-0.91058063507080078</v>
      </c>
      <c r="S263">
        <f t="shared" si="57"/>
        <v>1.8024814128875733E-2</v>
      </c>
      <c r="T263" t="e">
        <f t="shared" si="44"/>
        <v>#N/A</v>
      </c>
      <c r="U263" t="e">
        <f t="shared" si="45"/>
        <v>#N/A</v>
      </c>
      <c r="V263" t="e">
        <f t="shared" si="46"/>
        <v>#N/A</v>
      </c>
      <c r="W263" t="e">
        <f t="shared" si="47"/>
        <v>#N/A</v>
      </c>
      <c r="X263" t="e">
        <f t="shared" si="48"/>
        <v>#N/A</v>
      </c>
      <c r="Y263" t="e">
        <f t="shared" si="49"/>
        <v>#N/A</v>
      </c>
      <c r="Z263" t="e">
        <f t="shared" si="50"/>
        <v>#N/A</v>
      </c>
      <c r="AA263" t="e">
        <f t="shared" si="51"/>
        <v>#N/A</v>
      </c>
      <c r="AB263" t="e">
        <f t="shared" si="52"/>
        <v>#N/A</v>
      </c>
      <c r="AC263" t="e">
        <f t="shared" si="53"/>
        <v>#N/A</v>
      </c>
      <c r="AD263" t="e">
        <f t="shared" si="54"/>
        <v>#N/A</v>
      </c>
      <c r="AE263" t="e">
        <f t="shared" si="55"/>
        <v>#N/A</v>
      </c>
      <c r="AF263"/>
      <c r="AG263">
        <f t="shared" si="58"/>
        <v>-0.73033249378204346</v>
      </c>
      <c r="AH263" t="e">
        <f t="shared" si="56"/>
        <v>#N/A</v>
      </c>
    </row>
    <row r="264" spans="5:34" ht="15" x14ac:dyDescent="0.25">
      <c r="E264" t="s">
        <v>788</v>
      </c>
      <c r="F264" t="s">
        <v>789</v>
      </c>
      <c r="G264" s="701">
        <v>8.9927643537521362E-2</v>
      </c>
      <c r="H264" s="701">
        <v>0.35375544428825378</v>
      </c>
      <c r="I264" s="701">
        <v>0.35763874650001526</v>
      </c>
      <c r="J264" s="701">
        <v>0.55770885944366455</v>
      </c>
      <c r="K264" s="701">
        <v>0.62799346446990967</v>
      </c>
      <c r="L264" s="701">
        <v>0.76264822483062744</v>
      </c>
      <c r="M264" s="701">
        <v>0.63599371910095215</v>
      </c>
      <c r="N264" s="701">
        <v>0.6441798210144043</v>
      </c>
      <c r="O264" s="701">
        <v>0.626808762550354</v>
      </c>
      <c r="P264" s="701">
        <v>0.58050864934921265</v>
      </c>
      <c r="Q264" s="701">
        <v>0.56478554010391235</v>
      </c>
      <c r="R264" s="701">
        <v>0.55459630489349365</v>
      </c>
      <c r="S264">
        <f t="shared" si="57"/>
        <v>2.0084086060523986E-2</v>
      </c>
      <c r="T264" t="e">
        <f t="shared" si="44"/>
        <v>#N/A</v>
      </c>
      <c r="U264" t="e">
        <f t="shared" si="45"/>
        <v>#N/A</v>
      </c>
      <c r="V264" t="e">
        <f t="shared" si="46"/>
        <v>#N/A</v>
      </c>
      <c r="W264" t="e">
        <f t="shared" si="47"/>
        <v>#N/A</v>
      </c>
      <c r="X264" t="e">
        <f t="shared" si="48"/>
        <v>#N/A</v>
      </c>
      <c r="Y264" t="e">
        <f t="shared" si="49"/>
        <v>#N/A</v>
      </c>
      <c r="Z264" t="e">
        <f t="shared" si="50"/>
        <v>#N/A</v>
      </c>
      <c r="AA264" t="e">
        <f t="shared" si="51"/>
        <v>#N/A</v>
      </c>
      <c r="AB264" t="e">
        <f t="shared" si="52"/>
        <v>#N/A</v>
      </c>
      <c r="AC264" t="e">
        <f t="shared" si="53"/>
        <v>#N/A</v>
      </c>
      <c r="AD264" t="e">
        <f t="shared" si="54"/>
        <v>#N/A</v>
      </c>
      <c r="AE264" t="e">
        <f t="shared" si="55"/>
        <v>#N/A</v>
      </c>
      <c r="AF264"/>
      <c r="AG264">
        <f t="shared" si="58"/>
        <v>0.75543716549873352</v>
      </c>
      <c r="AH264" t="e">
        <f t="shared" si="56"/>
        <v>#N/A</v>
      </c>
    </row>
    <row r="265" spans="5:34" ht="15" x14ac:dyDescent="0.25">
      <c r="E265" t="s">
        <v>790</v>
      </c>
      <c r="F265" t="s">
        <v>791</v>
      </c>
      <c r="G265" s="701">
        <v>0.11712947487831116</v>
      </c>
      <c r="H265" s="701">
        <v>0.12039715051651001</v>
      </c>
      <c r="I265" s="701">
        <v>9.7016945481300354E-2</v>
      </c>
      <c r="J265" s="701">
        <v>0.10666584968566895</v>
      </c>
      <c r="K265" s="701">
        <v>0.14528639614582062</v>
      </c>
      <c r="L265" s="701">
        <v>0.29616850614547729</v>
      </c>
      <c r="M265" s="701">
        <v>0.29120039939880371</v>
      </c>
      <c r="N265" s="701">
        <v>0.27645561099052429</v>
      </c>
      <c r="O265" s="701">
        <v>0.62329691648483276</v>
      </c>
      <c r="P265" s="701">
        <v>0.63344961404800415</v>
      </c>
      <c r="Q265" s="701">
        <v>0.63985210657119751</v>
      </c>
      <c r="R265" s="701">
        <v>0.69418847560882568</v>
      </c>
      <c r="S265">
        <f t="shared" si="57"/>
        <v>5.7379132509231566E-2</v>
      </c>
      <c r="T265" t="e">
        <f t="shared" si="44"/>
        <v>#N/A</v>
      </c>
      <c r="U265" t="e">
        <f t="shared" si="45"/>
        <v>#N/A</v>
      </c>
      <c r="V265" t="e">
        <f t="shared" si="46"/>
        <v>#N/A</v>
      </c>
      <c r="W265" t="e">
        <f t="shared" si="47"/>
        <v>#N/A</v>
      </c>
      <c r="X265" t="e">
        <f t="shared" si="48"/>
        <v>#N/A</v>
      </c>
      <c r="Y265" t="e">
        <f t="shared" si="49"/>
        <v>#N/A</v>
      </c>
      <c r="Z265" t="e">
        <f t="shared" si="50"/>
        <v>#N/A</v>
      </c>
      <c r="AA265" t="e">
        <f t="shared" si="51"/>
        <v>#N/A</v>
      </c>
      <c r="AB265" t="e">
        <f t="shared" si="52"/>
        <v>#N/A</v>
      </c>
      <c r="AC265" t="e">
        <f t="shared" si="53"/>
        <v>#N/A</v>
      </c>
      <c r="AD265" t="e">
        <f t="shared" si="54"/>
        <v>#N/A</v>
      </c>
      <c r="AE265" t="e">
        <f t="shared" si="55"/>
        <v>#N/A</v>
      </c>
      <c r="AF265"/>
      <c r="AG265">
        <f t="shared" si="58"/>
        <v>1.2679798007011414</v>
      </c>
      <c r="AH265" t="e">
        <f t="shared" si="56"/>
        <v>#N/A</v>
      </c>
    </row>
    <row r="266" spans="5:34" ht="15" x14ac:dyDescent="0.25">
      <c r="E266" t="s">
        <v>143</v>
      </c>
      <c r="F266" t="s">
        <v>792</v>
      </c>
      <c r="G266" s="701">
        <v>-1.6591161489486694E-2</v>
      </c>
      <c r="H266" s="701">
        <v>4.0570832788944244E-2</v>
      </c>
      <c r="I266" s="701">
        <v>-0.30500131845474243</v>
      </c>
      <c r="J266" s="701">
        <v>-3.8736637681722641E-2</v>
      </c>
      <c r="K266" s="701">
        <v>-2.0360924303531647E-2</v>
      </c>
      <c r="L266" s="701">
        <v>8.7423183023929596E-2</v>
      </c>
      <c r="M266" s="701">
        <v>5.2268151193857193E-2</v>
      </c>
      <c r="N266" s="701">
        <v>0.23098576068878174</v>
      </c>
      <c r="O266" s="701">
        <v>0.36611384153366089</v>
      </c>
      <c r="P266" s="701">
        <v>0.36056226491928101</v>
      </c>
      <c r="Q266" s="701">
        <v>0.27514868974685669</v>
      </c>
      <c r="R266" s="701">
        <v>0.26897674798965454</v>
      </c>
      <c r="S266">
        <f t="shared" si="57"/>
        <v>2.2840591520071028E-2</v>
      </c>
      <c r="T266" t="e">
        <f t="shared" si="44"/>
        <v>#N/A</v>
      </c>
      <c r="U266" t="e">
        <f t="shared" si="45"/>
        <v>#N/A</v>
      </c>
      <c r="V266" t="e">
        <f t="shared" si="46"/>
        <v>#N/A</v>
      </c>
      <c r="W266" t="e">
        <f t="shared" si="47"/>
        <v>#N/A</v>
      </c>
      <c r="X266" t="e">
        <f t="shared" si="48"/>
        <v>#N/A</v>
      </c>
      <c r="Y266" t="e">
        <f t="shared" si="49"/>
        <v>#N/A</v>
      </c>
      <c r="Z266" t="e">
        <f t="shared" si="50"/>
        <v>#N/A</v>
      </c>
      <c r="AA266" t="e">
        <f t="shared" si="51"/>
        <v>#N/A</v>
      </c>
      <c r="AB266" t="e">
        <f t="shared" si="52"/>
        <v>#N/A</v>
      </c>
      <c r="AC266" t="e">
        <f t="shared" si="53"/>
        <v>#N/A</v>
      </c>
      <c r="AD266" t="e">
        <f t="shared" si="54"/>
        <v>#N/A</v>
      </c>
      <c r="AE266" t="e">
        <f t="shared" si="55"/>
        <v>#N/A</v>
      </c>
      <c r="AF266"/>
      <c r="AG266">
        <f t="shared" si="58"/>
        <v>0.49738266319036484</v>
      </c>
      <c r="AH266" t="e">
        <f t="shared" si="56"/>
        <v>#N/A</v>
      </c>
    </row>
    <row r="267" spans="5:34" ht="15" x14ac:dyDescent="0.25">
      <c r="E267" t="s">
        <v>793</v>
      </c>
      <c r="F267" t="s">
        <v>794</v>
      </c>
      <c r="G267" s="701">
        <v>-1.1461929082870483</v>
      </c>
      <c r="H267" s="701">
        <v>-1.1875815391540527</v>
      </c>
      <c r="I267" s="701">
        <v>-1.1806706190109253</v>
      </c>
      <c r="J267" s="701">
        <v>-1.4854453802108765</v>
      </c>
      <c r="K267" s="701">
        <v>-1.4687182903289795</v>
      </c>
      <c r="L267" s="701">
        <v>-1.4454760551452637</v>
      </c>
      <c r="M267" s="701">
        <v>-1.466719388961792</v>
      </c>
      <c r="N267" s="701">
        <v>-1.5254851579666138</v>
      </c>
      <c r="O267" s="701">
        <v>-1.5282409191131592</v>
      </c>
      <c r="P267" s="701">
        <v>-1.4193155765533447</v>
      </c>
      <c r="Q267" s="701">
        <v>-1.3654319047927856</v>
      </c>
      <c r="R267" s="701">
        <v>-1.386455774307251</v>
      </c>
      <c r="S267">
        <f t="shared" si="57"/>
        <v>-1.9887423515319823E-2</v>
      </c>
      <c r="T267" t="e">
        <f t="shared" si="44"/>
        <v>#N/A</v>
      </c>
      <c r="U267" t="e">
        <f t="shared" si="45"/>
        <v>#N/A</v>
      </c>
      <c r="V267" t="e">
        <f t="shared" si="46"/>
        <v>#N/A</v>
      </c>
      <c r="W267" t="e">
        <f t="shared" si="47"/>
        <v>#N/A</v>
      </c>
      <c r="X267" t="e">
        <f t="shared" si="48"/>
        <v>#N/A</v>
      </c>
      <c r="Y267" t="e">
        <f t="shared" si="49"/>
        <v>#N/A</v>
      </c>
      <c r="Z267" t="e">
        <f t="shared" si="50"/>
        <v>#N/A</v>
      </c>
      <c r="AA267" t="e">
        <f t="shared" si="51"/>
        <v>#N/A</v>
      </c>
      <c r="AB267" t="e">
        <f t="shared" si="52"/>
        <v>#N/A</v>
      </c>
      <c r="AC267" t="e">
        <f t="shared" si="53"/>
        <v>#N/A</v>
      </c>
      <c r="AD267" t="e">
        <f t="shared" si="54"/>
        <v>#N/A</v>
      </c>
      <c r="AE267" t="e">
        <f t="shared" si="55"/>
        <v>#N/A</v>
      </c>
      <c r="AF267"/>
      <c r="AG267">
        <f t="shared" si="58"/>
        <v>-1.5853300094604492</v>
      </c>
      <c r="AH267" t="e">
        <f t="shared" si="56"/>
        <v>#N/A</v>
      </c>
    </row>
    <row r="268" spans="5:34" ht="15" x14ac:dyDescent="0.25">
      <c r="E268" t="s">
        <v>795</v>
      </c>
      <c r="F268" t="s">
        <v>796</v>
      </c>
      <c r="G268" s="701">
        <v>-0.48633876442909241</v>
      </c>
      <c r="H268" s="701">
        <v>-0.63816374540328979</v>
      </c>
      <c r="I268" s="701">
        <v>-0.49629759788513184</v>
      </c>
      <c r="J268" s="701">
        <v>-0.25670620799064636</v>
      </c>
      <c r="K268" s="701">
        <v>-0.18674492835998535</v>
      </c>
      <c r="L268" s="701">
        <v>5.5751223117113113E-2</v>
      </c>
      <c r="M268" s="701">
        <v>5.9147998690605164E-2</v>
      </c>
      <c r="N268" s="701">
        <v>9.1136666014790535E-5</v>
      </c>
      <c r="O268" s="701">
        <v>-9.166291356086731E-2</v>
      </c>
      <c r="P268" s="701">
        <v>-2.4619212374091148E-2</v>
      </c>
      <c r="Q268" s="701">
        <v>3.8779087364673615E-2</v>
      </c>
      <c r="R268" s="701">
        <v>3.0371125787496567E-2</v>
      </c>
      <c r="S268">
        <f t="shared" si="57"/>
        <v>6.6853487119078639E-2</v>
      </c>
      <c r="T268" t="e">
        <f t="shared" si="44"/>
        <v>#N/A</v>
      </c>
      <c r="U268" t="e">
        <f t="shared" si="45"/>
        <v>#N/A</v>
      </c>
      <c r="V268" t="e">
        <f t="shared" si="46"/>
        <v>#N/A</v>
      </c>
      <c r="W268" t="e">
        <f t="shared" si="47"/>
        <v>#N/A</v>
      </c>
      <c r="X268" t="e">
        <f t="shared" si="48"/>
        <v>#N/A</v>
      </c>
      <c r="Y268" t="e">
        <f t="shared" si="49"/>
        <v>#N/A</v>
      </c>
      <c r="Z268" t="e">
        <f t="shared" si="50"/>
        <v>#N/A</v>
      </c>
      <c r="AA268" t="e">
        <f t="shared" si="51"/>
        <v>#N/A</v>
      </c>
      <c r="AB268" t="e">
        <f t="shared" si="52"/>
        <v>#N/A</v>
      </c>
      <c r="AC268" t="e">
        <f t="shared" si="53"/>
        <v>#N/A</v>
      </c>
      <c r="AD268" t="e">
        <f t="shared" si="54"/>
        <v>#N/A</v>
      </c>
      <c r="AE268" t="e">
        <f t="shared" si="55"/>
        <v>#N/A</v>
      </c>
      <c r="AF268"/>
      <c r="AG268">
        <f t="shared" si="58"/>
        <v>0.69890599697828293</v>
      </c>
      <c r="AH268" t="e">
        <f t="shared" si="56"/>
        <v>#N/A</v>
      </c>
    </row>
    <row r="269" spans="5:34" ht="15" x14ac:dyDescent="0.25">
      <c r="E269" t="s">
        <v>144</v>
      </c>
      <c r="F269" t="s">
        <v>797</v>
      </c>
      <c r="G269" s="701">
        <v>2.2170891761779785</v>
      </c>
      <c r="H269" s="701">
        <v>2.1801552772521973</v>
      </c>
      <c r="I269" s="701">
        <v>2.1097781658172607</v>
      </c>
      <c r="J269" s="701">
        <v>2.1235041618347168</v>
      </c>
      <c r="K269" s="701">
        <v>2.0779390335083008</v>
      </c>
      <c r="L269" s="701">
        <v>2.0716595649719238</v>
      </c>
      <c r="M269" s="701">
        <v>2.093367338180542</v>
      </c>
      <c r="N269" s="701">
        <v>2.0880787372589111</v>
      </c>
      <c r="O269" s="701">
        <v>2.137122631072998</v>
      </c>
      <c r="P269" s="701">
        <v>2.1744832992553711</v>
      </c>
      <c r="Q269" s="701">
        <v>2.1595826148986816</v>
      </c>
      <c r="R269" s="701">
        <v>2.1519863605499268</v>
      </c>
      <c r="S269">
        <f t="shared" si="57"/>
        <v>-2.8168916702270507E-3</v>
      </c>
      <c r="T269" t="e">
        <f t="shared" si="44"/>
        <v>#N/A</v>
      </c>
      <c r="U269" t="e">
        <f t="shared" si="45"/>
        <v>#N/A</v>
      </c>
      <c r="V269" t="e">
        <f t="shared" si="46"/>
        <v>#N/A</v>
      </c>
      <c r="W269" t="e">
        <f t="shared" si="47"/>
        <v>#N/A</v>
      </c>
      <c r="X269" t="e">
        <f t="shared" si="48"/>
        <v>#N/A</v>
      </c>
      <c r="Y269" t="e">
        <f t="shared" si="49"/>
        <v>#N/A</v>
      </c>
      <c r="Z269" t="e">
        <f t="shared" si="50"/>
        <v>#N/A</v>
      </c>
      <c r="AA269" t="e">
        <f t="shared" si="51"/>
        <v>#N/A</v>
      </c>
      <c r="AB269" t="e">
        <f t="shared" si="52"/>
        <v>#N/A</v>
      </c>
      <c r="AC269" t="e">
        <f t="shared" si="53"/>
        <v>#N/A</v>
      </c>
      <c r="AD269" t="e">
        <f t="shared" si="54"/>
        <v>#N/A</v>
      </c>
      <c r="AE269" t="e">
        <f t="shared" si="55"/>
        <v>#N/A</v>
      </c>
      <c r="AF269"/>
      <c r="AG269">
        <f t="shared" si="58"/>
        <v>2.1238174438476563</v>
      </c>
      <c r="AH269" t="e">
        <f t="shared" si="56"/>
        <v>#N/A</v>
      </c>
    </row>
    <row r="270" spans="5:34" ht="15" x14ac:dyDescent="0.25">
      <c r="E270" t="s">
        <v>798</v>
      </c>
      <c r="F270" t="s">
        <v>799</v>
      </c>
      <c r="G270" s="701">
        <v>-0.29266729950904846</v>
      </c>
      <c r="H270" s="701">
        <v>-0.34755787253379822</v>
      </c>
      <c r="I270" s="701">
        <v>-0.34329777956008911</v>
      </c>
      <c r="J270" s="701">
        <v>-0.35816559195518494</v>
      </c>
      <c r="K270" s="701">
        <v>-0.40013149380683899</v>
      </c>
      <c r="L270" s="701">
        <v>-0.27790489792823792</v>
      </c>
      <c r="M270" s="701">
        <v>-0.34080550074577332</v>
      </c>
      <c r="N270" s="701">
        <v>-0.34426918625831604</v>
      </c>
      <c r="O270" s="701">
        <v>9.824671596288681E-2</v>
      </c>
      <c r="P270" s="701">
        <v>7.2424965910613537E-3</v>
      </c>
      <c r="Q270" s="701">
        <v>-7.1936752647161484E-3</v>
      </c>
      <c r="R270" s="701">
        <v>9.6898943185806274E-2</v>
      </c>
      <c r="S270">
        <f t="shared" si="57"/>
        <v>4.4445681571960452E-2</v>
      </c>
      <c r="T270" t="e">
        <f t="shared" si="44"/>
        <v>#N/A</v>
      </c>
      <c r="U270" t="e">
        <f t="shared" si="45"/>
        <v>#N/A</v>
      </c>
      <c r="V270" t="e">
        <f t="shared" si="46"/>
        <v>#N/A</v>
      </c>
      <c r="W270" t="e">
        <f t="shared" si="47"/>
        <v>#N/A</v>
      </c>
      <c r="X270" t="e">
        <f t="shared" si="48"/>
        <v>#N/A</v>
      </c>
      <c r="Y270" t="e">
        <f t="shared" si="49"/>
        <v>#N/A</v>
      </c>
      <c r="Z270" t="e">
        <f t="shared" si="50"/>
        <v>#N/A</v>
      </c>
      <c r="AA270" t="e">
        <f t="shared" si="51"/>
        <v>#N/A</v>
      </c>
      <c r="AB270" t="e">
        <f t="shared" si="52"/>
        <v>#N/A</v>
      </c>
      <c r="AC270" t="e">
        <f t="shared" si="53"/>
        <v>#N/A</v>
      </c>
      <c r="AD270" t="e">
        <f t="shared" si="54"/>
        <v>#N/A</v>
      </c>
      <c r="AE270" t="e">
        <f t="shared" si="55"/>
        <v>#N/A</v>
      </c>
      <c r="AF270"/>
      <c r="AG270">
        <f t="shared" si="58"/>
        <v>0.54135575890541077</v>
      </c>
      <c r="AH270" t="e">
        <f t="shared" si="56"/>
        <v>#N/A</v>
      </c>
    </row>
    <row r="271" spans="5:34" ht="15" x14ac:dyDescent="0.25">
      <c r="E271" t="s">
        <v>800</v>
      </c>
      <c r="F271" t="s">
        <v>801</v>
      </c>
      <c r="G271" s="701">
        <v>-0.93114930391311646</v>
      </c>
      <c r="H271" s="701">
        <v>-0.77488130331039429</v>
      </c>
      <c r="I271" s="701">
        <v>-0.84297174215316772</v>
      </c>
      <c r="J271" s="701">
        <v>-0.95107614994049072</v>
      </c>
      <c r="K271" s="701">
        <v>-0.9056510329246521</v>
      </c>
      <c r="L271" s="701">
        <v>-0.94066071510314941</v>
      </c>
      <c r="M271" s="701">
        <v>-0.79978829622268677</v>
      </c>
      <c r="N271" s="701">
        <v>-0.81899052858352661</v>
      </c>
      <c r="O271" s="701">
        <v>-0.56745946407318115</v>
      </c>
      <c r="P271" s="701">
        <v>-0.49005371332168579</v>
      </c>
      <c r="Q271" s="701">
        <v>-0.43215283751487732</v>
      </c>
      <c r="R271" s="701">
        <v>-0.36036005616188049</v>
      </c>
      <c r="S271">
        <f t="shared" si="57"/>
        <v>4.1452124714851379E-2</v>
      </c>
      <c r="T271" t="e">
        <f t="shared" si="44"/>
        <v>#N/A</v>
      </c>
      <c r="U271" t="e">
        <f t="shared" si="45"/>
        <v>#N/A</v>
      </c>
      <c r="V271" t="e">
        <f t="shared" si="46"/>
        <v>#N/A</v>
      </c>
      <c r="W271" t="e">
        <f t="shared" si="47"/>
        <v>#N/A</v>
      </c>
      <c r="X271" t="e">
        <f t="shared" si="48"/>
        <v>#N/A</v>
      </c>
      <c r="Y271" t="e">
        <f t="shared" si="49"/>
        <v>#N/A</v>
      </c>
      <c r="Z271" t="e">
        <f t="shared" si="50"/>
        <v>#N/A</v>
      </c>
      <c r="AA271" t="e">
        <f t="shared" si="51"/>
        <v>#N/A</v>
      </c>
      <c r="AB271" t="e">
        <f t="shared" si="52"/>
        <v>#N/A</v>
      </c>
      <c r="AC271" t="e">
        <f t="shared" si="53"/>
        <v>#N/A</v>
      </c>
      <c r="AD271" t="e">
        <f t="shared" si="54"/>
        <v>#N/A</v>
      </c>
      <c r="AE271" t="e">
        <f t="shared" si="55"/>
        <v>#N/A</v>
      </c>
      <c r="AF271"/>
      <c r="AG271">
        <f t="shared" si="58"/>
        <v>5.4161190986633301E-2</v>
      </c>
      <c r="AH271" t="e">
        <f t="shared" si="56"/>
        <v>#N/A</v>
      </c>
    </row>
    <row r="272" spans="5:34" ht="15" x14ac:dyDescent="0.25">
      <c r="E272" t="s">
        <v>802</v>
      </c>
      <c r="F272" t="s">
        <v>803</v>
      </c>
      <c r="G272" s="701">
        <v>-0.25037840008735657</v>
      </c>
      <c r="H272" s="701">
        <v>-0.27700808644294739</v>
      </c>
      <c r="I272" s="701">
        <v>-0.26187777519226074</v>
      </c>
      <c r="J272" s="701">
        <v>-0.41276901960372925</v>
      </c>
      <c r="K272" s="701">
        <v>-0.35376569628715515</v>
      </c>
      <c r="L272" s="701">
        <v>-0.37682151794433594</v>
      </c>
      <c r="M272" s="701">
        <v>-0.42366379499435425</v>
      </c>
      <c r="N272" s="701">
        <v>-0.5229223370552063</v>
      </c>
      <c r="O272" s="701">
        <v>-0.50185531377792358</v>
      </c>
      <c r="P272" s="701">
        <v>-0.59697574377059937</v>
      </c>
      <c r="Q272" s="701">
        <v>-0.5550386905670166</v>
      </c>
      <c r="R272" s="701">
        <v>-0.59194481372833252</v>
      </c>
      <c r="S272">
        <f t="shared" si="57"/>
        <v>-3.1493672728538515E-2</v>
      </c>
      <c r="T272" t="e">
        <f t="shared" si="44"/>
        <v>#N/A</v>
      </c>
      <c r="U272" t="e">
        <f t="shared" si="45"/>
        <v>#N/A</v>
      </c>
      <c r="V272" t="e">
        <f t="shared" si="46"/>
        <v>#N/A</v>
      </c>
      <c r="W272" t="e">
        <f t="shared" si="47"/>
        <v>#N/A</v>
      </c>
      <c r="X272" t="e">
        <f t="shared" si="48"/>
        <v>#N/A</v>
      </c>
      <c r="Y272" t="e">
        <f t="shared" si="49"/>
        <v>#N/A</v>
      </c>
      <c r="Z272" t="e">
        <f t="shared" si="50"/>
        <v>#N/A</v>
      </c>
      <c r="AA272" t="e">
        <f t="shared" si="51"/>
        <v>#N/A</v>
      </c>
      <c r="AB272" t="e">
        <f t="shared" si="52"/>
        <v>#N/A</v>
      </c>
      <c r="AC272" t="e">
        <f t="shared" si="53"/>
        <v>#N/A</v>
      </c>
      <c r="AD272" t="e">
        <f t="shared" si="54"/>
        <v>#N/A</v>
      </c>
      <c r="AE272" t="e">
        <f t="shared" si="55"/>
        <v>#N/A</v>
      </c>
      <c r="AF272"/>
      <c r="AG272">
        <f t="shared" si="58"/>
        <v>-0.90688154101371765</v>
      </c>
      <c r="AH272" t="e">
        <f t="shared" si="56"/>
        <v>#N/A</v>
      </c>
    </row>
    <row r="273" spans="5:34" ht="15" x14ac:dyDescent="0.25">
      <c r="E273" t="s">
        <v>804</v>
      </c>
      <c r="F273" t="s">
        <v>805</v>
      </c>
      <c r="G273" s="701">
        <v>-1.7152861356735229</v>
      </c>
      <c r="H273" s="701">
        <v>-1.7397291660308838</v>
      </c>
      <c r="I273" s="701">
        <v>-1.7061398029327393</v>
      </c>
      <c r="J273" s="701">
        <v>-1.5914671421051025</v>
      </c>
      <c r="K273" s="701">
        <v>-1.5804404020309448</v>
      </c>
      <c r="L273" s="701">
        <v>-1.6598374843597412</v>
      </c>
      <c r="M273" s="701">
        <v>-1.6154541969299316</v>
      </c>
      <c r="N273" s="701">
        <v>-1.701096773147583</v>
      </c>
      <c r="O273" s="701">
        <v>-1.7129565477371216</v>
      </c>
      <c r="P273" s="701">
        <v>-1.7880027294158936</v>
      </c>
      <c r="Q273" s="701">
        <v>-1.7099025249481201</v>
      </c>
      <c r="R273" s="701">
        <v>-1.6703518629074097</v>
      </c>
      <c r="S273">
        <f t="shared" si="57"/>
        <v>6.9377303123474123E-3</v>
      </c>
      <c r="T273" t="e">
        <f t="shared" si="44"/>
        <v>#N/A</v>
      </c>
      <c r="U273" t="e">
        <f t="shared" si="45"/>
        <v>#N/A</v>
      </c>
      <c r="V273" t="e">
        <f t="shared" si="46"/>
        <v>#N/A</v>
      </c>
      <c r="W273" t="e">
        <f t="shared" si="47"/>
        <v>#N/A</v>
      </c>
      <c r="X273" t="e">
        <f t="shared" si="48"/>
        <v>#N/A</v>
      </c>
      <c r="Y273" t="e">
        <f t="shared" si="49"/>
        <v>#N/A</v>
      </c>
      <c r="Z273" t="e">
        <f t="shared" si="50"/>
        <v>#N/A</v>
      </c>
      <c r="AA273" t="e">
        <f t="shared" si="51"/>
        <v>#N/A</v>
      </c>
      <c r="AB273" t="e">
        <f t="shared" si="52"/>
        <v>#N/A</v>
      </c>
      <c r="AC273" t="e">
        <f t="shared" si="53"/>
        <v>#N/A</v>
      </c>
      <c r="AD273" t="e">
        <f t="shared" si="54"/>
        <v>#N/A</v>
      </c>
      <c r="AE273" t="e">
        <f t="shared" si="55"/>
        <v>#N/A</v>
      </c>
      <c r="AF273"/>
      <c r="AG273">
        <f t="shared" si="58"/>
        <v>-1.6009745597839355</v>
      </c>
      <c r="AH273" t="e">
        <f t="shared" si="56"/>
        <v>#N/A</v>
      </c>
    </row>
    <row r="274" spans="5:34" ht="15" x14ac:dyDescent="0.25">
      <c r="E274" t="s">
        <v>806</v>
      </c>
      <c r="F274" t="s">
        <v>807</v>
      </c>
      <c r="G274" s="701">
        <v>-0.19681276381015778</v>
      </c>
      <c r="H274" s="701">
        <v>-0.25304639339447021</v>
      </c>
      <c r="I274" s="701">
        <v>-0.17920662462711334</v>
      </c>
      <c r="J274" s="701">
        <v>-0.17831115424633026</v>
      </c>
      <c r="K274" s="701">
        <v>-0.17538705468177795</v>
      </c>
      <c r="L274" s="701">
        <v>-1.819521770812571E-3</v>
      </c>
      <c r="M274" s="701">
        <v>-4.5055393129587173E-2</v>
      </c>
      <c r="N274" s="701">
        <v>-6.6074378788471222E-2</v>
      </c>
      <c r="O274" s="701">
        <v>0.16165415942668915</v>
      </c>
      <c r="P274" s="701">
        <v>0.18674513697624207</v>
      </c>
      <c r="Q274" s="701">
        <v>0.1965523362159729</v>
      </c>
      <c r="R274" s="701">
        <v>0.16392289102077484</v>
      </c>
      <c r="S274">
        <f t="shared" si="57"/>
        <v>4.1696928441524506E-2</v>
      </c>
      <c r="T274" t="e">
        <f t="shared" si="44"/>
        <v>#N/A</v>
      </c>
      <c r="U274" t="e">
        <f t="shared" si="45"/>
        <v>#N/A</v>
      </c>
      <c r="V274" t="e">
        <f t="shared" si="46"/>
        <v>#N/A</v>
      </c>
      <c r="W274" t="e">
        <f t="shared" si="47"/>
        <v>#N/A</v>
      </c>
      <c r="X274" t="e">
        <f t="shared" si="48"/>
        <v>#N/A</v>
      </c>
      <c r="Y274" t="e">
        <f t="shared" si="49"/>
        <v>#N/A</v>
      </c>
      <c r="Z274" t="e">
        <f t="shared" si="50"/>
        <v>#N/A</v>
      </c>
      <c r="AA274" t="e">
        <f t="shared" si="51"/>
        <v>#N/A</v>
      </c>
      <c r="AB274" t="e">
        <f t="shared" si="52"/>
        <v>#N/A</v>
      </c>
      <c r="AC274" t="e">
        <f t="shared" si="53"/>
        <v>#N/A</v>
      </c>
      <c r="AD274" t="e">
        <f t="shared" si="54"/>
        <v>#N/A</v>
      </c>
      <c r="AE274" t="e">
        <f t="shared" si="55"/>
        <v>#N/A</v>
      </c>
      <c r="AF274"/>
      <c r="AG274">
        <f t="shared" si="58"/>
        <v>0.5808921754360199</v>
      </c>
      <c r="AH274" t="e">
        <f t="shared" si="56"/>
        <v>#N/A</v>
      </c>
    </row>
    <row r="275" spans="5:34" ht="15" x14ac:dyDescent="0.25">
      <c r="E275" t="s">
        <v>808</v>
      </c>
      <c r="F275" t="s">
        <v>809</v>
      </c>
      <c r="G275" s="701">
        <v>-0.2570023238658905</v>
      </c>
      <c r="H275" s="701">
        <v>-0.3299831748008728</v>
      </c>
      <c r="I275" s="701">
        <v>-0.27736631035804749</v>
      </c>
      <c r="J275" s="701">
        <v>-0.33396309614181519</v>
      </c>
      <c r="K275" s="701">
        <v>-0.27526620030403137</v>
      </c>
      <c r="L275" s="701">
        <v>-0.4432377815246582</v>
      </c>
      <c r="M275" s="701">
        <v>-0.23905320465564728</v>
      </c>
      <c r="N275" s="701">
        <v>-0.30337560176849365</v>
      </c>
      <c r="O275" s="701">
        <v>-0.17242291569709778</v>
      </c>
      <c r="P275" s="701">
        <v>-0.21033293008804321</v>
      </c>
      <c r="Q275" s="701">
        <v>-0.39258500933647156</v>
      </c>
      <c r="R275" s="701">
        <v>-0.43400725722312927</v>
      </c>
      <c r="S275">
        <f t="shared" si="57"/>
        <v>-1.0402408242225648E-2</v>
      </c>
      <c r="T275" t="e">
        <f t="shared" si="44"/>
        <v>#N/A</v>
      </c>
      <c r="U275" t="e">
        <f t="shared" si="45"/>
        <v>#N/A</v>
      </c>
      <c r="V275" t="e">
        <f t="shared" si="46"/>
        <v>#N/A</v>
      </c>
      <c r="W275" t="e">
        <f t="shared" si="47"/>
        <v>#N/A</v>
      </c>
      <c r="X275" t="e">
        <f t="shared" si="48"/>
        <v>#N/A</v>
      </c>
      <c r="Y275" t="e">
        <f t="shared" si="49"/>
        <v>#N/A</v>
      </c>
      <c r="Z275" t="e">
        <f t="shared" si="50"/>
        <v>#N/A</v>
      </c>
      <c r="AA275" t="e">
        <f t="shared" si="51"/>
        <v>#N/A</v>
      </c>
      <c r="AB275" t="e">
        <f t="shared" si="52"/>
        <v>#N/A</v>
      </c>
      <c r="AC275" t="e">
        <f t="shared" si="53"/>
        <v>#N/A</v>
      </c>
      <c r="AD275" t="e">
        <f t="shared" si="54"/>
        <v>#N/A</v>
      </c>
      <c r="AE275" t="e">
        <f t="shared" si="55"/>
        <v>#N/A</v>
      </c>
      <c r="AF275"/>
      <c r="AG275">
        <f t="shared" si="58"/>
        <v>-0.53803133964538574</v>
      </c>
      <c r="AH275" t="e">
        <f t="shared" si="56"/>
        <v>#N/A</v>
      </c>
    </row>
    <row r="276" spans="5:34" ht="15" x14ac:dyDescent="0.25">
      <c r="E276" s="702" t="s">
        <v>39</v>
      </c>
      <c r="F276" s="702" t="s">
        <v>810</v>
      </c>
      <c r="G276" s="703">
        <v>0.27035489678382874</v>
      </c>
      <c r="H276" s="703">
        <v>0.25229310989379883</v>
      </c>
      <c r="I276" s="703">
        <v>0.23699522018432617</v>
      </c>
      <c r="J276" s="703">
        <v>7.626759260892868E-2</v>
      </c>
      <c r="K276" s="703">
        <v>5.6033320724964142E-2</v>
      </c>
      <c r="L276" s="703">
        <v>0.12780928611755371</v>
      </c>
      <c r="M276" s="703">
        <v>0.14298310875892639</v>
      </c>
      <c r="N276" s="703">
        <v>0.18631932139396667</v>
      </c>
      <c r="O276" s="703">
        <v>0.13214260339736938</v>
      </c>
      <c r="P276" s="703">
        <v>0.2620580792427063</v>
      </c>
      <c r="Q276" s="703">
        <v>0.2180149257183075</v>
      </c>
      <c r="R276" s="703">
        <v>0.44478791952133179</v>
      </c>
      <c r="S276" s="702">
        <f>(R276-H276)/10</f>
        <v>1.9249480962753297E-2</v>
      </c>
      <c r="T276" s="702" t="e">
        <f t="shared" si="44"/>
        <v>#N/A</v>
      </c>
      <c r="U276" s="702" t="e">
        <f t="shared" si="45"/>
        <v>#N/A</v>
      </c>
      <c r="V276" s="702" t="e">
        <f t="shared" si="46"/>
        <v>#N/A</v>
      </c>
      <c r="W276" s="702" t="e">
        <f t="shared" si="47"/>
        <v>#N/A</v>
      </c>
      <c r="X276" s="702" t="e">
        <f t="shared" si="48"/>
        <v>#N/A</v>
      </c>
      <c r="Y276" s="702" t="e">
        <f t="shared" si="49"/>
        <v>#N/A</v>
      </c>
      <c r="Z276" s="702" t="e">
        <f t="shared" si="50"/>
        <v>#N/A</v>
      </c>
      <c r="AA276" s="702" t="e">
        <f t="shared" si="51"/>
        <v>#N/A</v>
      </c>
      <c r="AB276" s="702" t="e">
        <f t="shared" si="52"/>
        <v>#N/A</v>
      </c>
      <c r="AC276" s="702" t="e">
        <f t="shared" si="53"/>
        <v>#N/A</v>
      </c>
      <c r="AD276" s="702" t="e">
        <f t="shared" si="54"/>
        <v>#N/A</v>
      </c>
      <c r="AE276" s="702" t="e">
        <f t="shared" si="55"/>
        <v>#N/A</v>
      </c>
      <c r="AF276" s="702"/>
      <c r="AG276">
        <v>0.83684424478560682</v>
      </c>
      <c r="AH276" t="e">
        <f t="shared" si="56"/>
        <v>#N/A</v>
      </c>
    </row>
    <row r="277" spans="5:34" ht="15" x14ac:dyDescent="0.25">
      <c r="E277" t="s">
        <v>40</v>
      </c>
      <c r="F277" t="s">
        <v>811</v>
      </c>
      <c r="G277" s="701">
        <v>1.0585657358169556</v>
      </c>
      <c r="H277" s="701">
        <v>0.92314237356185913</v>
      </c>
      <c r="I277" s="701">
        <v>0.94885909557342529</v>
      </c>
      <c r="J277" s="701">
        <v>0.83944761753082275</v>
      </c>
      <c r="K277" s="701">
        <v>0.72933930158615112</v>
      </c>
      <c r="L277" s="701">
        <v>0.72693777084350586</v>
      </c>
      <c r="M277" s="701">
        <v>0.77331447601318359</v>
      </c>
      <c r="N277" s="701">
        <v>0.82303625345230103</v>
      </c>
      <c r="O277" s="701">
        <v>0.81640774011611938</v>
      </c>
      <c r="P277" s="701">
        <v>0.8705902099609375</v>
      </c>
      <c r="Q277" s="701">
        <v>0.92213845252990723</v>
      </c>
      <c r="R277" s="701">
        <v>0.80732834339141846</v>
      </c>
      <c r="S277">
        <f t="shared" si="57"/>
        <v>-1.1581403017044068E-2</v>
      </c>
      <c r="T277" t="e">
        <f t="shared" si="44"/>
        <v>#N/A</v>
      </c>
      <c r="U277" t="e">
        <f t="shared" si="45"/>
        <v>#N/A</v>
      </c>
      <c r="V277" t="e">
        <f t="shared" si="46"/>
        <v>#N/A</v>
      </c>
      <c r="W277" t="e">
        <f t="shared" si="47"/>
        <v>#N/A</v>
      </c>
      <c r="X277" t="e">
        <f t="shared" si="48"/>
        <v>#N/A</v>
      </c>
      <c r="Y277" t="e">
        <f t="shared" si="49"/>
        <v>#N/A</v>
      </c>
      <c r="Z277" t="e">
        <f t="shared" si="50"/>
        <v>#N/A</v>
      </c>
      <c r="AA277" t="e">
        <f t="shared" si="51"/>
        <v>#N/A</v>
      </c>
      <c r="AB277" t="e">
        <f t="shared" si="52"/>
        <v>#N/A</v>
      </c>
      <c r="AC277" t="e">
        <f t="shared" si="53"/>
        <v>#N/A</v>
      </c>
      <c r="AD277" t="e">
        <f t="shared" si="54"/>
        <v>#N/A</v>
      </c>
      <c r="AE277" t="e">
        <f t="shared" si="55"/>
        <v>#N/A</v>
      </c>
      <c r="AF277"/>
      <c r="AG277">
        <f t="shared" si="58"/>
        <v>0.69151431322097778</v>
      </c>
      <c r="AH277" t="e">
        <f t="shared" si="56"/>
        <v>#N/A</v>
      </c>
    </row>
    <row r="278" spans="5:34" ht="15" x14ac:dyDescent="0.25">
      <c r="E278" t="s">
        <v>42</v>
      </c>
      <c r="F278" t="s">
        <v>812</v>
      </c>
      <c r="G278" s="701">
        <v>2.2531909942626953</v>
      </c>
      <c r="H278" s="701">
        <v>2.2286355495452881</v>
      </c>
      <c r="I278" s="701">
        <v>2.174797534942627</v>
      </c>
      <c r="J278" s="701">
        <v>2.2849805355072021</v>
      </c>
      <c r="K278" s="701">
        <v>2.2467832565307617</v>
      </c>
      <c r="L278" s="701">
        <v>2.1151065826416016</v>
      </c>
      <c r="M278" s="701">
        <v>2.1883587837219238</v>
      </c>
      <c r="N278" s="701">
        <v>2.1524240970611572</v>
      </c>
      <c r="O278" s="701">
        <v>2.1484308242797852</v>
      </c>
      <c r="P278" s="701">
        <v>2.149014949798584</v>
      </c>
      <c r="Q278" s="701">
        <v>2.1312901973724365</v>
      </c>
      <c r="R278" s="701">
        <v>2.1281270980834961</v>
      </c>
      <c r="S278">
        <f t="shared" si="57"/>
        <v>-1.00508451461792E-2</v>
      </c>
      <c r="T278" t="e">
        <f t="shared" si="44"/>
        <v>#N/A</v>
      </c>
      <c r="U278" t="e">
        <f t="shared" si="45"/>
        <v>#N/A</v>
      </c>
      <c r="V278" t="e">
        <f t="shared" si="46"/>
        <v>#N/A</v>
      </c>
      <c r="W278" t="e">
        <f t="shared" si="47"/>
        <v>#N/A</v>
      </c>
      <c r="X278" t="e">
        <f t="shared" si="48"/>
        <v>#N/A</v>
      </c>
      <c r="Y278" t="e">
        <f t="shared" si="49"/>
        <v>#N/A</v>
      </c>
      <c r="Z278" t="e">
        <f t="shared" si="50"/>
        <v>#N/A</v>
      </c>
      <c r="AA278" t="e">
        <f t="shared" si="51"/>
        <v>#N/A</v>
      </c>
      <c r="AB278" t="e">
        <f t="shared" si="52"/>
        <v>#N/A</v>
      </c>
      <c r="AC278" t="e">
        <f t="shared" si="53"/>
        <v>#N/A</v>
      </c>
      <c r="AD278" t="e">
        <f t="shared" si="54"/>
        <v>#N/A</v>
      </c>
      <c r="AE278" t="e">
        <f t="shared" si="55"/>
        <v>#N/A</v>
      </c>
      <c r="AF278"/>
      <c r="AG278">
        <f t="shared" si="58"/>
        <v>2.0276186466217041</v>
      </c>
      <c r="AH278" t="e">
        <f t="shared" si="56"/>
        <v>#N/A</v>
      </c>
    </row>
    <row r="279" spans="5:34" ht="15" x14ac:dyDescent="0.25">
      <c r="E279" t="s">
        <v>813</v>
      </c>
      <c r="F279" t="s">
        <v>814</v>
      </c>
      <c r="G279" s="701">
        <v>-0.22888553142547607</v>
      </c>
      <c r="H279" s="701">
        <v>-0.23153121769428253</v>
      </c>
      <c r="I279" s="701">
        <v>-0.35319250822067261</v>
      </c>
      <c r="J279" s="701">
        <v>-0.41291344165802002</v>
      </c>
      <c r="K279" s="701">
        <v>-0.41297721862792969</v>
      </c>
      <c r="L279" s="701">
        <v>-0.42825266718864441</v>
      </c>
      <c r="M279" s="701">
        <v>-0.39088091254234314</v>
      </c>
      <c r="N279" s="701">
        <v>-0.44997876882553101</v>
      </c>
      <c r="O279" s="701">
        <v>-0.26967868208885193</v>
      </c>
      <c r="P279" s="701">
        <v>-0.36042553186416626</v>
      </c>
      <c r="Q279" s="701">
        <v>-0.49024960398674011</v>
      </c>
      <c r="R279" s="701">
        <v>-0.45525091886520386</v>
      </c>
      <c r="S279">
        <f t="shared" si="57"/>
        <v>-2.2371970117092133E-2</v>
      </c>
      <c r="T279" t="e">
        <f t="shared" si="44"/>
        <v>#N/A</v>
      </c>
      <c r="U279" t="e">
        <f t="shared" si="45"/>
        <v>#N/A</v>
      </c>
      <c r="V279" t="e">
        <f t="shared" si="46"/>
        <v>#N/A</v>
      </c>
      <c r="W279" t="e">
        <f t="shared" si="47"/>
        <v>#N/A</v>
      </c>
      <c r="X279" t="e">
        <f t="shared" si="48"/>
        <v>#N/A</v>
      </c>
      <c r="Y279" t="e">
        <f t="shared" si="49"/>
        <v>#N/A</v>
      </c>
      <c r="Z279" t="e">
        <f t="shared" si="50"/>
        <v>#N/A</v>
      </c>
      <c r="AA279" t="e">
        <f t="shared" si="51"/>
        <v>#N/A</v>
      </c>
      <c r="AB279" t="e">
        <f t="shared" si="52"/>
        <v>#N/A</v>
      </c>
      <c r="AC279" t="e">
        <f t="shared" si="53"/>
        <v>#N/A</v>
      </c>
      <c r="AD279" t="e">
        <f t="shared" si="54"/>
        <v>#N/A</v>
      </c>
      <c r="AE279" t="e">
        <f t="shared" si="55"/>
        <v>#N/A</v>
      </c>
      <c r="AF279"/>
      <c r="AG279">
        <f t="shared" si="58"/>
        <v>-0.67897062003612518</v>
      </c>
      <c r="AH279" t="e">
        <f t="shared" si="56"/>
        <v>#N/A</v>
      </c>
    </row>
    <row r="280" spans="5:34" ht="15" x14ac:dyDescent="0.25">
      <c r="E280" t="s">
        <v>815</v>
      </c>
      <c r="F280" t="s">
        <v>816</v>
      </c>
      <c r="G280" s="701">
        <v>0.427947998046875</v>
      </c>
      <c r="H280" s="701">
        <v>0.44897708296775818</v>
      </c>
      <c r="I280" s="701">
        <v>0.42285874485969543</v>
      </c>
      <c r="J280" s="701">
        <v>0.41770485043525696</v>
      </c>
      <c r="K280" s="701">
        <v>0.44202101230621338</v>
      </c>
      <c r="L280" s="701">
        <v>0.43814226984977722</v>
      </c>
      <c r="M280" s="701">
        <v>0.8839535117149353</v>
      </c>
      <c r="N280" s="701">
        <v>0.77620500326156616</v>
      </c>
      <c r="O280" s="701">
        <v>0.67209857702255249</v>
      </c>
      <c r="P280" s="701">
        <v>0.70575642585754395</v>
      </c>
      <c r="Q280" s="701">
        <v>0.97001111507415771</v>
      </c>
      <c r="R280" s="701">
        <v>1.2300014495849609</v>
      </c>
      <c r="S280">
        <f t="shared" si="57"/>
        <v>7.8102436661720273E-2</v>
      </c>
      <c r="T280" t="e">
        <f t="shared" si="44"/>
        <v>#N/A</v>
      </c>
      <c r="U280" t="e">
        <f t="shared" si="45"/>
        <v>#N/A</v>
      </c>
      <c r="V280" t="e">
        <f t="shared" si="46"/>
        <v>#N/A</v>
      </c>
      <c r="W280" t="e">
        <f t="shared" si="47"/>
        <v>#N/A</v>
      </c>
      <c r="X280" t="e">
        <f t="shared" si="48"/>
        <v>#N/A</v>
      </c>
      <c r="Y280" t="e">
        <f t="shared" si="49"/>
        <v>#N/A</v>
      </c>
      <c r="Z280" t="e">
        <f t="shared" si="50"/>
        <v>#N/A</v>
      </c>
      <c r="AA280" t="e">
        <f t="shared" si="51"/>
        <v>#N/A</v>
      </c>
      <c r="AB280" t="e">
        <f t="shared" si="52"/>
        <v>#N/A</v>
      </c>
      <c r="AC280" t="e">
        <f t="shared" si="53"/>
        <v>#N/A</v>
      </c>
      <c r="AD280" t="e">
        <f t="shared" si="54"/>
        <v>#N/A</v>
      </c>
      <c r="AE280" t="e">
        <f t="shared" si="55"/>
        <v>#N/A</v>
      </c>
      <c r="AF280"/>
      <c r="AG280">
        <f t="shared" si="58"/>
        <v>2.0110258162021637</v>
      </c>
      <c r="AH280" t="e">
        <f t="shared" si="56"/>
        <v>#N/A</v>
      </c>
    </row>
    <row r="281" spans="5:34" ht="15" x14ac:dyDescent="0.25">
      <c r="E281" t="s">
        <v>817</v>
      </c>
      <c r="F281" t="s">
        <v>818</v>
      </c>
      <c r="G281" s="701">
        <v>-1.1294138431549072</v>
      </c>
      <c r="H281" s="701">
        <v>-1.1346356868743896</v>
      </c>
      <c r="I281" s="701">
        <v>-1.0929678678512573</v>
      </c>
      <c r="J281" s="701">
        <v>-1.2128889560699463</v>
      </c>
      <c r="K281" s="701">
        <v>-1.2587560415267944</v>
      </c>
      <c r="L281" s="701">
        <v>-1.5532321929931641</v>
      </c>
      <c r="M281" s="701">
        <v>-1.5459927320480347</v>
      </c>
      <c r="N281" s="701">
        <v>-1.5719319581985474</v>
      </c>
      <c r="O281" s="701">
        <v>-1.5620642900466919</v>
      </c>
      <c r="P281" s="701">
        <v>-1.6249533891677856</v>
      </c>
      <c r="Q281" s="701">
        <v>-1.687623143196106</v>
      </c>
      <c r="R281" s="701">
        <v>-1.7125701904296875</v>
      </c>
      <c r="S281">
        <f t="shared" si="57"/>
        <v>-5.7793450355529782E-2</v>
      </c>
      <c r="T281" t="e">
        <f t="shared" si="44"/>
        <v>#N/A</v>
      </c>
      <c r="U281" t="e">
        <f t="shared" si="45"/>
        <v>#N/A</v>
      </c>
      <c r="V281" t="e">
        <f t="shared" si="46"/>
        <v>#N/A</v>
      </c>
      <c r="W281" t="e">
        <f t="shared" si="47"/>
        <v>#N/A</v>
      </c>
      <c r="X281" t="e">
        <f t="shared" si="48"/>
        <v>#N/A</v>
      </c>
      <c r="Y281" t="e">
        <f t="shared" si="49"/>
        <v>#N/A</v>
      </c>
      <c r="Z281" t="e">
        <f t="shared" si="50"/>
        <v>#N/A</v>
      </c>
      <c r="AA281" t="e">
        <f t="shared" si="51"/>
        <v>#N/A</v>
      </c>
      <c r="AB281" t="e">
        <f t="shared" si="52"/>
        <v>#N/A</v>
      </c>
      <c r="AC281" t="e">
        <f t="shared" si="53"/>
        <v>#N/A</v>
      </c>
      <c r="AD281" t="e">
        <f t="shared" si="54"/>
        <v>#N/A</v>
      </c>
      <c r="AE281" t="e">
        <f t="shared" si="55"/>
        <v>#N/A</v>
      </c>
      <c r="AF281"/>
      <c r="AG281">
        <f t="shared" si="58"/>
        <v>-2.2905046939849854</v>
      </c>
      <c r="AH281" t="e">
        <f t="shared" si="56"/>
        <v>#N/A</v>
      </c>
    </row>
    <row r="282" spans="5:34" ht="15" x14ac:dyDescent="0.25">
      <c r="E282" t="s">
        <v>819</v>
      </c>
      <c r="F282" t="s">
        <v>820</v>
      </c>
      <c r="G282" s="701">
        <v>-1.4022045135498047</v>
      </c>
      <c r="H282" s="701">
        <v>-1.3814347982406616</v>
      </c>
      <c r="I282" s="701">
        <v>-1.3288094997406006</v>
      </c>
      <c r="J282" s="701">
        <v>-1.3135920763015747</v>
      </c>
      <c r="K282" s="701">
        <v>-1.3510299921035767</v>
      </c>
      <c r="L282" s="701">
        <v>-1.3157304525375366</v>
      </c>
      <c r="M282" s="701">
        <v>-1.3641947507858276</v>
      </c>
      <c r="N282" s="701">
        <v>-1.4877010583877563</v>
      </c>
      <c r="O282" s="701">
        <v>-1.4330705404281616</v>
      </c>
      <c r="P282" s="701">
        <v>-1.4051331281661987</v>
      </c>
      <c r="Q282" s="701">
        <v>-1.4206705093383789</v>
      </c>
      <c r="R282" s="701">
        <v>-1.4145700931549072</v>
      </c>
      <c r="S282">
        <f t="shared" si="57"/>
        <v>-3.3135294914245607E-3</v>
      </c>
      <c r="T282" t="e">
        <f t="shared" si="44"/>
        <v>#N/A</v>
      </c>
      <c r="U282" t="e">
        <f t="shared" si="45"/>
        <v>#N/A</v>
      </c>
      <c r="V282" t="e">
        <f t="shared" si="46"/>
        <v>#N/A</v>
      </c>
      <c r="W282" t="e">
        <f t="shared" si="47"/>
        <v>#N/A</v>
      </c>
      <c r="X282" t="e">
        <f t="shared" si="48"/>
        <v>#N/A</v>
      </c>
      <c r="Y282" t="e">
        <f t="shared" si="49"/>
        <v>#N/A</v>
      </c>
      <c r="Z282" t="e">
        <f t="shared" si="50"/>
        <v>#N/A</v>
      </c>
      <c r="AA282" t="e">
        <f t="shared" si="51"/>
        <v>#N/A</v>
      </c>
      <c r="AB282" t="e">
        <f t="shared" si="52"/>
        <v>#N/A</v>
      </c>
      <c r="AC282" t="e">
        <f t="shared" si="53"/>
        <v>#N/A</v>
      </c>
      <c r="AD282" t="e">
        <f t="shared" si="54"/>
        <v>#N/A</v>
      </c>
      <c r="AE282" t="e">
        <f t="shared" si="55"/>
        <v>#N/A</v>
      </c>
      <c r="AF282"/>
      <c r="AG282">
        <f t="shared" si="58"/>
        <v>-1.4477053880691528</v>
      </c>
      <c r="AH282" t="e">
        <f t="shared" si="56"/>
        <v>#N/A</v>
      </c>
    </row>
    <row r="283" spans="5:34" ht="15" x14ac:dyDescent="0.25">
      <c r="E283" t="s">
        <v>821</v>
      </c>
      <c r="F283" t="s">
        <v>822</v>
      </c>
      <c r="G283" s="701">
        <v>-1.0180939435958862</v>
      </c>
      <c r="H283" s="701">
        <v>-0.95992165803909302</v>
      </c>
      <c r="I283" s="701">
        <v>-1.0099481344223022</v>
      </c>
      <c r="J283" s="701">
        <v>-1.0001614093780518</v>
      </c>
      <c r="K283" s="701">
        <v>-1.0266708135604858</v>
      </c>
      <c r="L283" s="701">
        <v>-0.89328372478485107</v>
      </c>
      <c r="M283" s="701">
        <v>-0.72391402721405029</v>
      </c>
      <c r="N283" s="701">
        <v>-0.67726242542266846</v>
      </c>
      <c r="O283" s="701">
        <v>-0.71491658687591553</v>
      </c>
      <c r="P283" s="701">
        <v>-0.73472750186920166</v>
      </c>
      <c r="Q283" s="701">
        <v>-0.75464040040969849</v>
      </c>
      <c r="R283" s="701">
        <v>-0.73683458566665649</v>
      </c>
      <c r="S283">
        <f t="shared" si="57"/>
        <v>2.2308707237243652E-2</v>
      </c>
      <c r="T283" t="e">
        <f t="shared" si="44"/>
        <v>#N/A</v>
      </c>
      <c r="U283" t="e">
        <f t="shared" si="45"/>
        <v>#N/A</v>
      </c>
      <c r="V283" t="e">
        <f t="shared" si="46"/>
        <v>#N/A</v>
      </c>
      <c r="W283" t="e">
        <f t="shared" si="47"/>
        <v>#N/A</v>
      </c>
      <c r="X283" t="e">
        <f t="shared" si="48"/>
        <v>#N/A</v>
      </c>
      <c r="Y283" t="e">
        <f t="shared" si="49"/>
        <v>#N/A</v>
      </c>
      <c r="Z283" t="e">
        <f t="shared" si="50"/>
        <v>#N/A</v>
      </c>
      <c r="AA283" t="e">
        <f t="shared" si="51"/>
        <v>#N/A</v>
      </c>
      <c r="AB283" t="e">
        <f t="shared" si="52"/>
        <v>#N/A</v>
      </c>
      <c r="AC283" t="e">
        <f t="shared" si="53"/>
        <v>#N/A</v>
      </c>
      <c r="AD283" t="e">
        <f t="shared" si="54"/>
        <v>#N/A</v>
      </c>
      <c r="AE283" t="e">
        <f t="shared" si="55"/>
        <v>#N/A</v>
      </c>
      <c r="AF283"/>
      <c r="AG283">
        <f t="shared" si="58"/>
        <v>-0.51374751329421997</v>
      </c>
      <c r="AH283" t="e">
        <f t="shared" si="56"/>
        <v>#N/A</v>
      </c>
    </row>
    <row r="284" spans="5:34" ht="15" x14ac:dyDescent="0.25">
      <c r="E284" t="s">
        <v>146</v>
      </c>
      <c r="F284" t="s">
        <v>823</v>
      </c>
      <c r="G284" s="701">
        <v>-0.30970543622970581</v>
      </c>
      <c r="H284" s="701">
        <v>-0.33394595980644226</v>
      </c>
      <c r="I284" s="701">
        <v>-0.32343629002571106</v>
      </c>
      <c r="J284" s="701">
        <v>-0.36622428894042969</v>
      </c>
      <c r="K284" s="701">
        <v>-0.34342256188392639</v>
      </c>
      <c r="L284" s="701">
        <v>-0.45022875070571899</v>
      </c>
      <c r="M284" s="701">
        <v>-0.49340605735778809</v>
      </c>
      <c r="N284" s="701">
        <v>-0.38886836171150208</v>
      </c>
      <c r="O284" s="701">
        <v>-0.38814669847488403</v>
      </c>
      <c r="P284" s="701">
        <v>-0.39684310555458069</v>
      </c>
      <c r="Q284" s="701">
        <v>-0.41137436032295227</v>
      </c>
      <c r="R284" s="701">
        <v>-0.42222115397453308</v>
      </c>
      <c r="S284">
        <f t="shared" si="57"/>
        <v>-8.8275194168090827E-3</v>
      </c>
      <c r="T284" t="e">
        <f t="shared" si="44"/>
        <v>#N/A</v>
      </c>
      <c r="U284" t="e">
        <f t="shared" si="45"/>
        <v>#N/A</v>
      </c>
      <c r="V284" t="e">
        <f t="shared" si="46"/>
        <v>#N/A</v>
      </c>
      <c r="W284" t="e">
        <f t="shared" si="47"/>
        <v>#N/A</v>
      </c>
      <c r="X284" t="e">
        <f t="shared" si="48"/>
        <v>#N/A</v>
      </c>
      <c r="Y284" t="e">
        <f t="shared" si="49"/>
        <v>#N/A</v>
      </c>
      <c r="Z284" t="e">
        <f t="shared" si="50"/>
        <v>#N/A</v>
      </c>
      <c r="AA284" t="e">
        <f t="shared" si="51"/>
        <v>#N/A</v>
      </c>
      <c r="AB284" t="e">
        <f t="shared" si="52"/>
        <v>#N/A</v>
      </c>
      <c r="AC284" t="e">
        <f t="shared" si="53"/>
        <v>#N/A</v>
      </c>
      <c r="AD284" t="e">
        <f t="shared" si="54"/>
        <v>#N/A</v>
      </c>
      <c r="AE284" t="e">
        <f t="shared" si="55"/>
        <v>#N/A</v>
      </c>
      <c r="AF284"/>
      <c r="AG284">
        <f t="shared" si="58"/>
        <v>-0.5104963481426239</v>
      </c>
      <c r="AH284" t="e">
        <f t="shared" si="56"/>
        <v>#N/A</v>
      </c>
    </row>
    <row r="285" spans="5:34" ht="15" x14ac:dyDescent="0.25">
      <c r="E285" t="s">
        <v>824</v>
      </c>
      <c r="F285" t="s">
        <v>825</v>
      </c>
      <c r="G285" s="701">
        <v>-1.2149746417999268</v>
      </c>
      <c r="H285" s="701">
        <v>-1.2914159297943115</v>
      </c>
      <c r="I285" s="701">
        <v>-1.2182523012161255</v>
      </c>
      <c r="J285" s="701">
        <v>-1.2755157947540283</v>
      </c>
      <c r="K285" s="701">
        <v>-1.2841660976409912</v>
      </c>
      <c r="L285" s="701">
        <v>-1.1271599531173706</v>
      </c>
      <c r="M285" s="701">
        <v>-1.1258749961853027</v>
      </c>
      <c r="N285" s="701">
        <v>-1.1463797092437744</v>
      </c>
      <c r="O285" s="701">
        <v>-1.3317145109176636</v>
      </c>
      <c r="P285" s="701">
        <v>-1.4053621292114258</v>
      </c>
      <c r="Q285" s="701">
        <v>-1.3208061456680298</v>
      </c>
      <c r="R285" s="701">
        <v>-1.3201456069946289</v>
      </c>
      <c r="S285">
        <f t="shared" si="57"/>
        <v>-2.8729677200317384E-3</v>
      </c>
      <c r="T285" t="e">
        <f t="shared" si="44"/>
        <v>#N/A</v>
      </c>
      <c r="U285" t="e">
        <f t="shared" si="45"/>
        <v>#N/A</v>
      </c>
      <c r="V285" t="e">
        <f t="shared" si="46"/>
        <v>#N/A</v>
      </c>
      <c r="W285" t="e">
        <f t="shared" si="47"/>
        <v>#N/A</v>
      </c>
      <c r="X285" t="e">
        <f t="shared" si="48"/>
        <v>#N/A</v>
      </c>
      <c r="Y285" t="e">
        <f t="shared" si="49"/>
        <v>#N/A</v>
      </c>
      <c r="Z285" t="e">
        <f t="shared" si="50"/>
        <v>#N/A</v>
      </c>
      <c r="AA285" t="e">
        <f t="shared" si="51"/>
        <v>#N/A</v>
      </c>
      <c r="AB285" t="e">
        <f t="shared" si="52"/>
        <v>#N/A</v>
      </c>
      <c r="AC285" t="e">
        <f t="shared" si="53"/>
        <v>#N/A</v>
      </c>
      <c r="AD285" t="e">
        <f t="shared" si="54"/>
        <v>#N/A</v>
      </c>
      <c r="AE285" t="e">
        <f t="shared" si="55"/>
        <v>#N/A</v>
      </c>
      <c r="AF285"/>
      <c r="AG285">
        <f t="shared" si="58"/>
        <v>-1.3488752841949463</v>
      </c>
      <c r="AH285" t="e">
        <f t="shared" si="56"/>
        <v>#N/A</v>
      </c>
    </row>
    <row r="286" spans="5:34" ht="15" x14ac:dyDescent="0.25">
      <c r="E286" t="s">
        <v>826</v>
      </c>
      <c r="F286" t="s">
        <v>827</v>
      </c>
      <c r="G286" s="701">
        <v>-1.5286962985992432</v>
      </c>
      <c r="H286" s="701">
        <v>-1.5321345329284668</v>
      </c>
      <c r="I286" s="701">
        <v>-1.5433601140975952</v>
      </c>
      <c r="J286" s="701">
        <v>-1.4311734437942505</v>
      </c>
      <c r="K286" s="701">
        <v>-1.4078632593154907</v>
      </c>
      <c r="L286" s="701">
        <v>-1.3144018650054932</v>
      </c>
      <c r="M286" s="701">
        <v>-1.3468568325042725</v>
      </c>
      <c r="N286" s="701">
        <v>-1.5184464454650879</v>
      </c>
      <c r="O286" s="701">
        <v>-1.4756019115447998</v>
      </c>
      <c r="P286" s="701">
        <v>-1.4999608993530273</v>
      </c>
      <c r="Q286" s="701">
        <v>-1.5109238624572754</v>
      </c>
      <c r="R286" s="701">
        <v>-1.5421382188796997</v>
      </c>
      <c r="S286">
        <f t="shared" si="57"/>
        <v>-1.0003685951232911E-3</v>
      </c>
      <c r="T286" t="e">
        <f t="shared" si="44"/>
        <v>#N/A</v>
      </c>
      <c r="U286" t="e">
        <f t="shared" si="45"/>
        <v>#N/A</v>
      </c>
      <c r="V286" t="e">
        <f t="shared" si="46"/>
        <v>#N/A</v>
      </c>
      <c r="W286" t="e">
        <f t="shared" si="47"/>
        <v>#N/A</v>
      </c>
      <c r="X286" t="e">
        <f t="shared" si="48"/>
        <v>#N/A</v>
      </c>
      <c r="Y286" t="e">
        <f t="shared" si="49"/>
        <v>#N/A</v>
      </c>
      <c r="Z286" t="e">
        <f t="shared" si="50"/>
        <v>#N/A</v>
      </c>
      <c r="AA286" t="e">
        <f t="shared" si="51"/>
        <v>#N/A</v>
      </c>
      <c r="AB286" t="e">
        <f t="shared" si="52"/>
        <v>#N/A</v>
      </c>
      <c r="AC286" t="e">
        <f t="shared" si="53"/>
        <v>#N/A</v>
      </c>
      <c r="AD286" t="e">
        <f t="shared" si="54"/>
        <v>#N/A</v>
      </c>
      <c r="AE286" t="e">
        <f t="shared" si="55"/>
        <v>#N/A</v>
      </c>
      <c r="AF286"/>
      <c r="AG286">
        <f t="shared" si="58"/>
        <v>-1.5521419048309326</v>
      </c>
      <c r="AH286" t="e">
        <f t="shared" si="56"/>
        <v>#N/A</v>
      </c>
    </row>
    <row r="287" spans="5:34" ht="15" x14ac:dyDescent="0.25">
      <c r="E287" t="s">
        <v>828</v>
      </c>
      <c r="F287" t="s">
        <v>829</v>
      </c>
      <c r="G287" s="701">
        <v>-0.80016261339187622</v>
      </c>
      <c r="H287" s="701">
        <v>-0.75970256328582764</v>
      </c>
      <c r="I287" s="701">
        <v>-0.80972111225128174</v>
      </c>
      <c r="J287" s="701">
        <v>-0.73591458797454834</v>
      </c>
      <c r="K287" s="701">
        <v>-0.68370890617370605</v>
      </c>
      <c r="L287" s="701">
        <v>-0.52636778354644775</v>
      </c>
      <c r="M287" s="701">
        <v>-0.52164196968078613</v>
      </c>
      <c r="N287" s="701">
        <v>-0.51055800914764404</v>
      </c>
      <c r="O287" s="701">
        <v>-0.54336804151535034</v>
      </c>
      <c r="P287" s="701">
        <v>-0.46158289909362793</v>
      </c>
      <c r="Q287" s="701">
        <v>-0.38304159045219421</v>
      </c>
      <c r="R287" s="701">
        <v>-0.32369512319564819</v>
      </c>
      <c r="S287">
        <f t="shared" si="57"/>
        <v>4.3600744009017943E-2</v>
      </c>
      <c r="T287" t="e">
        <f t="shared" si="44"/>
        <v>#N/A</v>
      </c>
      <c r="U287" t="e">
        <f t="shared" si="45"/>
        <v>#N/A</v>
      </c>
      <c r="V287" t="e">
        <f t="shared" si="46"/>
        <v>#N/A</v>
      </c>
      <c r="W287" t="e">
        <f t="shared" si="47"/>
        <v>#N/A</v>
      </c>
      <c r="X287" t="e">
        <f t="shared" si="48"/>
        <v>#N/A</v>
      </c>
      <c r="Y287" t="e">
        <f t="shared" si="49"/>
        <v>#N/A</v>
      </c>
      <c r="Z287" t="e">
        <f t="shared" si="50"/>
        <v>#N/A</v>
      </c>
      <c r="AA287" t="e">
        <f t="shared" si="51"/>
        <v>#N/A</v>
      </c>
      <c r="AB287" t="e">
        <f t="shared" si="52"/>
        <v>#N/A</v>
      </c>
      <c r="AC287" t="e">
        <f t="shared" si="53"/>
        <v>#N/A</v>
      </c>
      <c r="AD287" t="e">
        <f t="shared" si="54"/>
        <v>#N/A</v>
      </c>
      <c r="AE287" t="e">
        <f t="shared" si="55"/>
        <v>#N/A</v>
      </c>
      <c r="AF287"/>
      <c r="AG287">
        <f t="shared" si="58"/>
        <v>0.11231231689453125</v>
      </c>
      <c r="AH287" t="e">
        <f t="shared" si="56"/>
        <v>#N/A</v>
      </c>
    </row>
    <row r="288" spans="5:34" ht="15" x14ac:dyDescent="0.25">
      <c r="E288" t="s">
        <v>830</v>
      </c>
      <c r="F288" t="s">
        <v>831</v>
      </c>
      <c r="G288" s="701">
        <v>-0.6779903769493103</v>
      </c>
      <c r="H288" s="701">
        <v>-0.33441293239593506</v>
      </c>
      <c r="I288" s="701">
        <v>-0.33172363042831421</v>
      </c>
      <c r="J288" s="701">
        <v>-0.32122793793678284</v>
      </c>
      <c r="K288" s="701">
        <v>-0.28254914283752441</v>
      </c>
      <c r="L288" s="701">
        <v>-0.31444105505943298</v>
      </c>
      <c r="M288" s="701">
        <v>-0.46739402413368225</v>
      </c>
      <c r="N288" s="701">
        <v>-0.4450608491897583</v>
      </c>
      <c r="O288" s="701">
        <v>-0.1826309859752655</v>
      </c>
      <c r="P288" s="701">
        <v>-7.1480326354503632E-2</v>
      </c>
      <c r="Q288" s="701">
        <v>-0.34704658389091492</v>
      </c>
      <c r="R288" s="701">
        <v>-0.35334506630897522</v>
      </c>
      <c r="S288">
        <f t="shared" si="57"/>
        <v>-1.893213391304016E-3</v>
      </c>
      <c r="T288" t="e">
        <f t="shared" si="44"/>
        <v>#N/A</v>
      </c>
      <c r="U288" t="e">
        <f t="shared" si="45"/>
        <v>#N/A</v>
      </c>
      <c r="V288" t="e">
        <f t="shared" si="46"/>
        <v>#N/A</v>
      </c>
      <c r="W288" t="e">
        <f t="shared" si="47"/>
        <v>#N/A</v>
      </c>
      <c r="X288" t="e">
        <f t="shared" si="48"/>
        <v>#N/A</v>
      </c>
      <c r="Y288" t="e">
        <f t="shared" si="49"/>
        <v>#N/A</v>
      </c>
      <c r="Z288" t="e">
        <f t="shared" si="50"/>
        <v>#N/A</v>
      </c>
      <c r="AA288" t="e">
        <f t="shared" si="51"/>
        <v>#N/A</v>
      </c>
      <c r="AB288" t="e">
        <f t="shared" si="52"/>
        <v>#N/A</v>
      </c>
      <c r="AC288" t="e">
        <f t="shared" si="53"/>
        <v>#N/A</v>
      </c>
      <c r="AD288" t="e">
        <f t="shared" si="54"/>
        <v>#N/A</v>
      </c>
      <c r="AE288" t="e">
        <f t="shared" si="55"/>
        <v>#N/A</v>
      </c>
      <c r="AF288"/>
      <c r="AG288">
        <f t="shared" si="58"/>
        <v>-0.37227720022201538</v>
      </c>
      <c r="AH288" t="e">
        <f t="shared" si="56"/>
        <v>#N/A</v>
      </c>
    </row>
    <row r="289" spans="5:34" ht="15" x14ac:dyDescent="0.25">
      <c r="E289" t="s">
        <v>832</v>
      </c>
      <c r="F289" t="s">
        <v>833</v>
      </c>
      <c r="G289" s="701">
        <v>-4.1086927056312561E-2</v>
      </c>
      <c r="H289" s="701">
        <v>-0.17388862371444702</v>
      </c>
      <c r="I289" s="701">
        <v>-0.1096283495426178</v>
      </c>
      <c r="J289" s="701">
        <v>-0.15547479689121246</v>
      </c>
      <c r="K289" s="701">
        <v>-0.21649625897407532</v>
      </c>
      <c r="L289" s="701">
        <v>-0.41350412368774414</v>
      </c>
      <c r="M289" s="701">
        <v>-0.30068826675415039</v>
      </c>
      <c r="N289" s="701">
        <v>-0.24016645550727844</v>
      </c>
      <c r="O289" s="701">
        <v>-0.32886490225791931</v>
      </c>
      <c r="P289" s="701">
        <v>-0.31626409292221069</v>
      </c>
      <c r="Q289" s="701">
        <v>-0.20344512164592743</v>
      </c>
      <c r="R289" s="701">
        <v>-0.11490288376808167</v>
      </c>
      <c r="S289">
        <f t="shared" si="57"/>
        <v>5.8985739946365353E-3</v>
      </c>
      <c r="T289" t="e">
        <f t="shared" si="44"/>
        <v>#N/A</v>
      </c>
      <c r="U289" t="e">
        <f t="shared" si="45"/>
        <v>#N/A</v>
      </c>
      <c r="V289" t="e">
        <f t="shared" si="46"/>
        <v>#N/A</v>
      </c>
      <c r="W289" t="e">
        <f t="shared" si="47"/>
        <v>#N/A</v>
      </c>
      <c r="X289" t="e">
        <f t="shared" si="48"/>
        <v>#N/A</v>
      </c>
      <c r="Y289" t="e">
        <f t="shared" si="49"/>
        <v>#N/A</v>
      </c>
      <c r="Z289" t="e">
        <f t="shared" si="50"/>
        <v>#N/A</v>
      </c>
      <c r="AA289" t="e">
        <f t="shared" si="51"/>
        <v>#N/A</v>
      </c>
      <c r="AB289" t="e">
        <f t="shared" si="52"/>
        <v>#N/A</v>
      </c>
      <c r="AC289" t="e">
        <f t="shared" si="53"/>
        <v>#N/A</v>
      </c>
      <c r="AD289" t="e">
        <f t="shared" si="54"/>
        <v>#N/A</v>
      </c>
      <c r="AE289" t="e">
        <f t="shared" si="55"/>
        <v>#N/A</v>
      </c>
      <c r="AF289"/>
      <c r="AG289">
        <f t="shared" si="58"/>
        <v>-5.5917143821716309E-2</v>
      </c>
      <c r="AH289" t="e">
        <f t="shared" si="56"/>
        <v>#N/A</v>
      </c>
    </row>
    <row r="290" spans="5:34" ht="15" x14ac:dyDescent="0.25">
      <c r="E290" t="s">
        <v>834</v>
      </c>
      <c r="F290" t="s">
        <v>835</v>
      </c>
      <c r="G290" s="701">
        <v>-0.22096329927444458</v>
      </c>
      <c r="H290" s="701">
        <v>-0.2588559091091156</v>
      </c>
      <c r="I290" s="701">
        <v>-5.6725107133388519E-2</v>
      </c>
      <c r="J290" s="701">
        <v>-5.9841874986886978E-2</v>
      </c>
      <c r="K290" s="701">
        <v>-6.69364333152771E-2</v>
      </c>
      <c r="L290" s="701">
        <v>-3.6798916757106781E-2</v>
      </c>
      <c r="M290" s="701">
        <v>-6.8708620965480804E-2</v>
      </c>
      <c r="N290" s="701">
        <v>-0.13474284112453461</v>
      </c>
      <c r="O290" s="701">
        <v>-0.12851366400718689</v>
      </c>
      <c r="P290" s="701">
        <v>-5.5323835462331772E-2</v>
      </c>
      <c r="Q290" s="701">
        <v>-8.5506245493888855E-2</v>
      </c>
      <c r="R290" s="701">
        <v>-6.8028315901756287E-2</v>
      </c>
      <c r="S290">
        <f t="shared" si="57"/>
        <v>1.9082759320735932E-2</v>
      </c>
      <c r="T290" t="e">
        <f t="shared" si="44"/>
        <v>#N/A</v>
      </c>
      <c r="U290" t="e">
        <f t="shared" si="45"/>
        <v>#N/A</v>
      </c>
      <c r="V290" t="e">
        <f t="shared" si="46"/>
        <v>#N/A</v>
      </c>
      <c r="W290" t="e">
        <f t="shared" si="47"/>
        <v>#N/A</v>
      </c>
      <c r="X290" t="e">
        <f t="shared" si="48"/>
        <v>#N/A</v>
      </c>
      <c r="Y290" t="e">
        <f t="shared" si="49"/>
        <v>#N/A</v>
      </c>
      <c r="Z290" t="e">
        <f t="shared" si="50"/>
        <v>#N/A</v>
      </c>
      <c r="AA290" t="e">
        <f t="shared" si="51"/>
        <v>#N/A</v>
      </c>
      <c r="AB290" t="e">
        <f t="shared" si="52"/>
        <v>#N/A</v>
      </c>
      <c r="AC290" t="e">
        <f t="shared" si="53"/>
        <v>#N/A</v>
      </c>
      <c r="AD290" t="e">
        <f t="shared" si="54"/>
        <v>#N/A</v>
      </c>
      <c r="AE290" t="e">
        <f t="shared" si="55"/>
        <v>#N/A</v>
      </c>
      <c r="AF290"/>
      <c r="AG290">
        <f t="shared" si="58"/>
        <v>0.12279927730560303</v>
      </c>
      <c r="AH290" t="e">
        <f t="shared" si="56"/>
        <v>#N/A</v>
      </c>
    </row>
    <row r="291" spans="5:34" ht="15" x14ac:dyDescent="0.25">
      <c r="E291" t="s">
        <v>44</v>
      </c>
      <c r="F291" t="s">
        <v>836</v>
      </c>
      <c r="G291" s="701">
        <v>8.7780110538005829E-2</v>
      </c>
      <c r="H291" s="701">
        <v>2.9283640906214714E-2</v>
      </c>
      <c r="I291" s="701">
        <v>4.4252023100852966E-2</v>
      </c>
      <c r="J291" s="701">
        <v>0.15757468342781067</v>
      </c>
      <c r="K291" s="701">
        <v>9.2332437634468079E-2</v>
      </c>
      <c r="L291" s="701">
        <v>-0.14786358177661896</v>
      </c>
      <c r="M291" s="701">
        <v>-0.15430133044719696</v>
      </c>
      <c r="N291" s="701">
        <v>-0.1914556622505188</v>
      </c>
      <c r="O291" s="701">
        <v>-0.19449393451213837</v>
      </c>
      <c r="P291" s="701">
        <v>-0.32982051372528076</v>
      </c>
      <c r="Q291" s="701">
        <v>-0.30826136469841003</v>
      </c>
      <c r="R291" s="701">
        <v>-0.34078016877174377</v>
      </c>
      <c r="S291">
        <f t="shared" si="57"/>
        <v>-3.7006380967795849E-2</v>
      </c>
      <c r="T291" t="e">
        <f t="shared" si="44"/>
        <v>#N/A</v>
      </c>
      <c r="U291" t="e">
        <f t="shared" si="45"/>
        <v>#N/A</v>
      </c>
      <c r="V291" t="e">
        <f t="shared" si="46"/>
        <v>#N/A</v>
      </c>
      <c r="W291" t="e">
        <f t="shared" si="47"/>
        <v>#N/A</v>
      </c>
      <c r="X291" t="e">
        <f t="shared" si="48"/>
        <v>#N/A</v>
      </c>
      <c r="Y291" t="e">
        <f t="shared" si="49"/>
        <v>#N/A</v>
      </c>
      <c r="Z291" t="e">
        <f t="shared" si="50"/>
        <v>#N/A</v>
      </c>
      <c r="AA291" t="e">
        <f t="shared" si="51"/>
        <v>#N/A</v>
      </c>
      <c r="AB291" t="e">
        <f t="shared" si="52"/>
        <v>#N/A</v>
      </c>
      <c r="AC291" t="e">
        <f t="shared" si="53"/>
        <v>#N/A</v>
      </c>
      <c r="AD291" t="e">
        <f t="shared" si="54"/>
        <v>#N/A</v>
      </c>
      <c r="AE291" t="e">
        <f t="shared" si="55"/>
        <v>#N/A</v>
      </c>
      <c r="AF291"/>
      <c r="AG291">
        <f t="shared" si="58"/>
        <v>-0.71084397844970226</v>
      </c>
      <c r="AH291" t="e">
        <f t="shared" si="56"/>
        <v>#N/A</v>
      </c>
    </row>
    <row r="292" spans="5:34" ht="15" x14ac:dyDescent="0.25">
      <c r="E292" t="s">
        <v>837</v>
      </c>
      <c r="F292" t="s">
        <v>838</v>
      </c>
      <c r="G292" s="701">
        <v>-0.21578061580657959</v>
      </c>
      <c r="H292" s="701">
        <v>-0.25652268528938293</v>
      </c>
      <c r="I292" s="701">
        <v>-0.5269584059715271</v>
      </c>
      <c r="J292" s="701">
        <v>-0.35051897168159485</v>
      </c>
      <c r="K292" s="701">
        <v>-0.39626669883728027</v>
      </c>
      <c r="L292" s="701">
        <v>-1.456559170037508E-2</v>
      </c>
      <c r="M292" s="701">
        <v>-3.2885774970054626E-2</v>
      </c>
      <c r="N292" s="701">
        <v>3.0646001920104027E-2</v>
      </c>
      <c r="O292" s="701">
        <v>3.5612042993307114E-2</v>
      </c>
      <c r="P292" s="701">
        <v>2.8404328972101212E-2</v>
      </c>
      <c r="Q292" s="701">
        <v>0.40901565551757813</v>
      </c>
      <c r="R292" s="701">
        <v>0.48638570308685303</v>
      </c>
      <c r="S292">
        <f t="shared" si="57"/>
        <v>7.4290838837623593E-2</v>
      </c>
      <c r="T292" t="e">
        <f t="shared" si="44"/>
        <v>#N/A</v>
      </c>
      <c r="U292" t="e">
        <f t="shared" si="45"/>
        <v>#N/A</v>
      </c>
      <c r="V292" t="e">
        <f t="shared" si="46"/>
        <v>#N/A</v>
      </c>
      <c r="W292" t="e">
        <f t="shared" si="47"/>
        <v>#N/A</v>
      </c>
      <c r="X292" t="e">
        <f t="shared" si="48"/>
        <v>#N/A</v>
      </c>
      <c r="Y292" t="e">
        <f t="shared" si="49"/>
        <v>#N/A</v>
      </c>
      <c r="Z292" t="e">
        <f t="shared" si="50"/>
        <v>#N/A</v>
      </c>
      <c r="AA292" t="e">
        <f t="shared" si="51"/>
        <v>#N/A</v>
      </c>
      <c r="AB292" t="e">
        <f t="shared" si="52"/>
        <v>#N/A</v>
      </c>
      <c r="AC292" t="e">
        <f t="shared" si="53"/>
        <v>#N/A</v>
      </c>
      <c r="AD292" t="e">
        <f t="shared" si="54"/>
        <v>#N/A</v>
      </c>
      <c r="AE292" t="e">
        <f t="shared" si="55"/>
        <v>#N/A</v>
      </c>
      <c r="AF292"/>
      <c r="AG292">
        <f t="shared" si="58"/>
        <v>1.229294091463089</v>
      </c>
      <c r="AH292" t="e">
        <f t="shared" si="56"/>
        <v>#N/A</v>
      </c>
    </row>
    <row r="293" spans="5:34" ht="15" x14ac:dyDescent="0.25">
      <c r="E293" t="s">
        <v>839</v>
      </c>
      <c r="F293" t="s">
        <v>840</v>
      </c>
      <c r="G293" s="701">
        <v>0.62018263339996338</v>
      </c>
      <c r="H293" s="701">
        <v>0.74362850189208984</v>
      </c>
      <c r="I293" s="701">
        <v>0.87227529287338257</v>
      </c>
      <c r="J293" s="701">
        <v>0.72253650426864624</v>
      </c>
      <c r="K293" s="701">
        <v>0.67944413423538208</v>
      </c>
      <c r="L293" s="701">
        <v>0.807292640209198</v>
      </c>
      <c r="M293" s="701">
        <v>0.77406352758407593</v>
      </c>
      <c r="N293" s="701">
        <v>0.88024449348449707</v>
      </c>
      <c r="O293" s="701">
        <v>0.96749550104141235</v>
      </c>
      <c r="P293" s="701">
        <v>1.0282684564590454</v>
      </c>
      <c r="Q293" s="701">
        <v>1.0521738529205322</v>
      </c>
      <c r="R293" s="701">
        <v>1.1560461521148682</v>
      </c>
      <c r="S293">
        <f t="shared" si="57"/>
        <v>4.1241765022277832E-2</v>
      </c>
      <c r="T293" t="e">
        <f t="shared" si="44"/>
        <v>#N/A</v>
      </c>
      <c r="U293" t="e">
        <f t="shared" si="45"/>
        <v>#N/A</v>
      </c>
      <c r="V293" t="e">
        <f t="shared" si="46"/>
        <v>#N/A</v>
      </c>
      <c r="W293" t="e">
        <f t="shared" si="47"/>
        <v>#N/A</v>
      </c>
      <c r="X293" t="e">
        <f t="shared" si="48"/>
        <v>#N/A</v>
      </c>
      <c r="Y293" t="e">
        <f t="shared" si="49"/>
        <v>#N/A</v>
      </c>
      <c r="Z293" t="e">
        <f t="shared" si="50"/>
        <v>#N/A</v>
      </c>
      <c r="AA293" t="e">
        <f t="shared" si="51"/>
        <v>#N/A</v>
      </c>
      <c r="AB293" t="e">
        <f t="shared" si="52"/>
        <v>#N/A</v>
      </c>
      <c r="AC293" t="e">
        <f t="shared" si="53"/>
        <v>#N/A</v>
      </c>
      <c r="AD293" t="e">
        <f t="shared" si="54"/>
        <v>#N/A</v>
      </c>
      <c r="AE293" t="e">
        <f t="shared" si="55"/>
        <v>#N/A</v>
      </c>
      <c r="AF293"/>
      <c r="AG293">
        <f t="shared" si="58"/>
        <v>1.5684638023376465</v>
      </c>
      <c r="AH293" t="e">
        <f t="shared" si="56"/>
        <v>#N/A</v>
      </c>
    </row>
    <row r="294" spans="5:34" ht="15" x14ac:dyDescent="0.25">
      <c r="E294" t="s">
        <v>841</v>
      </c>
      <c r="F294" t="s">
        <v>842</v>
      </c>
      <c r="G294" s="701">
        <v>-0.44545310735702515</v>
      </c>
      <c r="H294" s="701">
        <v>-0.535369873046875</v>
      </c>
      <c r="I294" s="701">
        <v>-0.59171593189239502</v>
      </c>
      <c r="J294" s="701">
        <v>-0.75692528486251831</v>
      </c>
      <c r="K294" s="701">
        <v>-0.77397370338439941</v>
      </c>
      <c r="L294" s="701">
        <v>-0.75444239377975464</v>
      </c>
      <c r="M294" s="701">
        <v>-0.68787515163421631</v>
      </c>
      <c r="N294" s="701">
        <v>-0.50677859783172607</v>
      </c>
      <c r="O294" s="701">
        <v>-0.46287602186203003</v>
      </c>
      <c r="P294" s="701">
        <v>-0.44151970744132996</v>
      </c>
      <c r="Q294" s="701">
        <v>-0.40082374215126038</v>
      </c>
      <c r="R294" s="701">
        <v>-0.39009949564933777</v>
      </c>
      <c r="S294">
        <f t="shared" si="57"/>
        <v>1.4527037739753723E-2</v>
      </c>
      <c r="T294" t="e">
        <f t="shared" si="44"/>
        <v>#N/A</v>
      </c>
      <c r="U294" t="e">
        <f t="shared" si="45"/>
        <v>#N/A</v>
      </c>
      <c r="V294" t="e">
        <f t="shared" si="46"/>
        <v>#N/A</v>
      </c>
      <c r="W294" t="e">
        <f t="shared" si="47"/>
        <v>#N/A</v>
      </c>
      <c r="X294" t="e">
        <f t="shared" si="48"/>
        <v>#N/A</v>
      </c>
      <c r="Y294" t="e">
        <f t="shared" si="49"/>
        <v>#N/A</v>
      </c>
      <c r="Z294" t="e">
        <f t="shared" si="50"/>
        <v>#N/A</v>
      </c>
      <c r="AA294" t="e">
        <f t="shared" si="51"/>
        <v>#N/A</v>
      </c>
      <c r="AB294" t="e">
        <f t="shared" si="52"/>
        <v>#N/A</v>
      </c>
      <c r="AC294" t="e">
        <f t="shared" si="53"/>
        <v>#N/A</v>
      </c>
      <c r="AD294" t="e">
        <f t="shared" si="54"/>
        <v>#N/A</v>
      </c>
      <c r="AE294" t="e">
        <f t="shared" si="55"/>
        <v>#N/A</v>
      </c>
      <c r="AF294"/>
      <c r="AG294">
        <f t="shared" si="58"/>
        <v>-0.24482911825180054</v>
      </c>
      <c r="AH294" t="e">
        <f t="shared" si="56"/>
        <v>#N/A</v>
      </c>
    </row>
    <row r="295" spans="5:34" ht="15" x14ac:dyDescent="0.25">
      <c r="E295" t="s">
        <v>843</v>
      </c>
      <c r="F295" t="s">
        <v>844</v>
      </c>
      <c r="G295" s="701">
        <v>-0.90186697244644165</v>
      </c>
      <c r="H295" s="701">
        <v>-0.91780382394790649</v>
      </c>
      <c r="I295" s="701">
        <v>-0.92053145170211792</v>
      </c>
      <c r="J295" s="701">
        <v>-0.98839414119720459</v>
      </c>
      <c r="K295" s="701">
        <v>-1.0424491167068481</v>
      </c>
      <c r="L295" s="701">
        <v>-1.0850591659545898</v>
      </c>
      <c r="M295" s="701">
        <v>-1.0517987012863159</v>
      </c>
      <c r="N295" s="701">
        <v>-1.0565899610519409</v>
      </c>
      <c r="O295" s="701">
        <v>-1.041348934173584</v>
      </c>
      <c r="P295" s="701">
        <v>-1.0333915948867798</v>
      </c>
      <c r="Q295" s="701">
        <v>-1.1693664789199829</v>
      </c>
      <c r="R295" s="701">
        <v>-1.0536606311798096</v>
      </c>
      <c r="S295">
        <f t="shared" si="57"/>
        <v>-1.3585680723190307E-2</v>
      </c>
      <c r="T295" t="e">
        <f t="shared" si="44"/>
        <v>#N/A</v>
      </c>
      <c r="U295" t="e">
        <f t="shared" si="45"/>
        <v>#N/A</v>
      </c>
      <c r="V295" t="e">
        <f t="shared" si="46"/>
        <v>#N/A</v>
      </c>
      <c r="W295" t="e">
        <f t="shared" si="47"/>
        <v>#N/A</v>
      </c>
      <c r="X295" t="e">
        <f t="shared" si="48"/>
        <v>#N/A</v>
      </c>
      <c r="Y295" t="e">
        <f t="shared" si="49"/>
        <v>#N/A</v>
      </c>
      <c r="Z295" t="e">
        <f t="shared" si="50"/>
        <v>#N/A</v>
      </c>
      <c r="AA295" t="e">
        <f t="shared" si="51"/>
        <v>#N/A</v>
      </c>
      <c r="AB295" t="e">
        <f t="shared" si="52"/>
        <v>#N/A</v>
      </c>
      <c r="AC295" t="e">
        <f t="shared" si="53"/>
        <v>#N/A</v>
      </c>
      <c r="AD295" t="e">
        <f t="shared" si="54"/>
        <v>#N/A</v>
      </c>
      <c r="AE295" t="e">
        <f t="shared" si="55"/>
        <v>#N/A</v>
      </c>
      <c r="AF295"/>
      <c r="AG295">
        <f t="shared" si="58"/>
        <v>-1.1895174384117126</v>
      </c>
      <c r="AH295" t="e">
        <f t="shared" si="56"/>
        <v>#N/A</v>
      </c>
    </row>
    <row r="296" spans="5:34" ht="15" x14ac:dyDescent="0.25">
      <c r="E296" t="s">
        <v>147</v>
      </c>
      <c r="F296" t="s">
        <v>845</v>
      </c>
      <c r="G296" s="701">
        <v>-1.0393936634063721</v>
      </c>
      <c r="H296" s="701">
        <v>-1.0273339748382568</v>
      </c>
      <c r="I296" s="701">
        <v>-1.0499769449234009</v>
      </c>
      <c r="J296" s="701">
        <v>-1.0772976875305176</v>
      </c>
      <c r="K296" s="701">
        <v>-1.1312997341156006</v>
      </c>
      <c r="L296" s="701">
        <v>-0.99420642852783203</v>
      </c>
      <c r="M296" s="701">
        <v>-0.98004567623138428</v>
      </c>
      <c r="N296" s="701">
        <v>-0.81396007537841797</v>
      </c>
      <c r="O296" s="701">
        <v>-0.78488969802856445</v>
      </c>
      <c r="P296" s="701">
        <v>-0.86769121885299683</v>
      </c>
      <c r="Q296" s="701">
        <v>-0.7559235692024231</v>
      </c>
      <c r="R296" s="701">
        <v>-0.7841346263885498</v>
      </c>
      <c r="S296">
        <f t="shared" si="57"/>
        <v>2.4319934844970702E-2</v>
      </c>
      <c r="T296" t="e">
        <f t="shared" ref="T296:T312" si="59">_xlfn.RANK.EQ(G296,$C$16:$C$224)</f>
        <v>#N/A</v>
      </c>
      <c r="U296" t="e">
        <f t="shared" ref="U296:U312" si="60">_xlfn.RANK.EQ(H296,$D$16:$D$224)</f>
        <v>#N/A</v>
      </c>
      <c r="V296" t="e">
        <f t="shared" ref="V296:V312" si="61">_xlfn.RANK.EQ(I296,$E$16:$E$224)</f>
        <v>#N/A</v>
      </c>
      <c r="W296" t="e">
        <f t="shared" ref="W296:W312" si="62">_xlfn.RANK.EQ(J296,$F$16:$F$224)</f>
        <v>#N/A</v>
      </c>
      <c r="X296" t="e">
        <f t="shared" ref="X296:X312" si="63">_xlfn.RANK.EQ(K296,$G$16:$G$224)</f>
        <v>#N/A</v>
      </c>
      <c r="Y296" t="e">
        <f t="shared" ref="Y296:Y312" si="64">_xlfn.RANK.EQ(L296,$H$16:$H$224)</f>
        <v>#N/A</v>
      </c>
      <c r="Z296" t="e">
        <f t="shared" ref="Z296:Z312" si="65">_xlfn.RANK.EQ(M296,$I$16:$I$224)</f>
        <v>#N/A</v>
      </c>
      <c r="AA296" t="e">
        <f t="shared" ref="AA296:AA312" si="66">_xlfn.RANK.EQ(N296,$J$16:$J$224)</f>
        <v>#N/A</v>
      </c>
      <c r="AB296" t="e">
        <f t="shared" ref="AB296:AB312" si="67">_xlfn.RANK.EQ(O296,$K$16:$K$224)</f>
        <v>#N/A</v>
      </c>
      <c r="AC296" t="e">
        <f t="shared" ref="AC296:AC312" si="68">_xlfn.RANK.EQ(P296,$L$16:$L$224)</f>
        <v>#N/A</v>
      </c>
      <c r="AD296" t="e">
        <f t="shared" ref="AD296:AD312" si="69">_xlfn.RANK.EQ(Q296,$M$16:$M$224)</f>
        <v>#N/A</v>
      </c>
      <c r="AE296" t="e">
        <f t="shared" ref="AE296:AE312" si="70">_xlfn.RANK.EQ(R296,$N$16:$N$224)</f>
        <v>#N/A</v>
      </c>
      <c r="AF296"/>
      <c r="AG296">
        <f t="shared" si="58"/>
        <v>-0.54093527793884277</v>
      </c>
      <c r="AH296" t="e">
        <f t="shared" ref="AH296:AH312" si="71">_xlfn.RANK.EQ(AG296,$AC$16:$AC$224)</f>
        <v>#N/A</v>
      </c>
    </row>
    <row r="297" spans="5:34" ht="15" x14ac:dyDescent="0.25">
      <c r="E297" t="s">
        <v>149</v>
      </c>
      <c r="F297" t="s">
        <v>846</v>
      </c>
      <c r="G297" s="701">
        <v>1.2384026050567627</v>
      </c>
      <c r="H297" s="701">
        <v>1.2797091007232666</v>
      </c>
      <c r="I297" s="701">
        <v>1.2789390087127686</v>
      </c>
      <c r="J297" s="701">
        <v>1.3550755977630615</v>
      </c>
      <c r="K297" s="701">
        <v>1.3750735521316528</v>
      </c>
      <c r="L297" s="701">
        <v>1.3790184259414673</v>
      </c>
      <c r="M297" s="701">
        <v>1.3173079490661621</v>
      </c>
      <c r="N297" s="701">
        <v>1.267521858215332</v>
      </c>
      <c r="O297" s="701">
        <v>1.2824884653091431</v>
      </c>
      <c r="P297" s="701">
        <v>1.2547060251235962</v>
      </c>
      <c r="Q297" s="701">
        <v>1.2508062124252319</v>
      </c>
      <c r="R297" s="701">
        <v>1.4229447841644287</v>
      </c>
      <c r="S297">
        <f t="shared" ref="S297:S312" si="72">(R297-H297)/10</f>
        <v>1.4323568344116211E-2</v>
      </c>
      <c r="T297" t="e">
        <f t="shared" si="59"/>
        <v>#N/A</v>
      </c>
      <c r="U297" t="e">
        <f t="shared" si="60"/>
        <v>#N/A</v>
      </c>
      <c r="V297" t="e">
        <f t="shared" si="61"/>
        <v>#N/A</v>
      </c>
      <c r="W297" t="e">
        <f t="shared" si="62"/>
        <v>#N/A</v>
      </c>
      <c r="X297" t="e">
        <f t="shared" si="63"/>
        <v>#N/A</v>
      </c>
      <c r="Y297" t="e">
        <f t="shared" si="64"/>
        <v>#N/A</v>
      </c>
      <c r="Z297" t="e">
        <f t="shared" si="65"/>
        <v>#N/A</v>
      </c>
      <c r="AA297" t="e">
        <f t="shared" si="66"/>
        <v>#N/A</v>
      </c>
      <c r="AB297" t="e">
        <f t="shared" si="67"/>
        <v>#N/A</v>
      </c>
      <c r="AC297" t="e">
        <f t="shared" si="68"/>
        <v>#N/A</v>
      </c>
      <c r="AD297" t="e">
        <f t="shared" si="69"/>
        <v>#N/A</v>
      </c>
      <c r="AE297" t="e">
        <f t="shared" si="70"/>
        <v>#N/A</v>
      </c>
      <c r="AF297"/>
      <c r="AG297">
        <f t="shared" ref="AG297:AG312" si="73">R297+10*S297</f>
        <v>1.5661804676055908</v>
      </c>
      <c r="AH297" t="e">
        <f t="shared" si="71"/>
        <v>#N/A</v>
      </c>
    </row>
    <row r="298" spans="5:34" ht="15" x14ac:dyDescent="0.25">
      <c r="E298" t="s">
        <v>847</v>
      </c>
      <c r="F298" t="s">
        <v>848</v>
      </c>
      <c r="G298" s="701">
        <v>1.2943521738052368</v>
      </c>
      <c r="H298" s="701">
        <v>1.2718528509140015</v>
      </c>
      <c r="I298" s="701">
        <v>1.2691597938537598</v>
      </c>
      <c r="J298" s="701">
        <v>1.4103082418441772</v>
      </c>
      <c r="K298" s="701">
        <v>1.3132172822952271</v>
      </c>
      <c r="L298" s="701">
        <v>1.3762931823730469</v>
      </c>
      <c r="M298" s="701">
        <v>1.3974095582962036</v>
      </c>
      <c r="N298" s="701">
        <v>1.3735493421554565</v>
      </c>
      <c r="O298" s="701">
        <v>1.3842509984970093</v>
      </c>
      <c r="P298" s="701">
        <v>1.3288689851760864</v>
      </c>
      <c r="Q298" s="701">
        <v>1.2156341075897217</v>
      </c>
      <c r="R298" s="701">
        <v>1.0688376426696777</v>
      </c>
      <c r="S298">
        <f t="shared" si="72"/>
        <v>-2.0301520824432373E-2</v>
      </c>
      <c r="T298" t="e">
        <f t="shared" si="59"/>
        <v>#N/A</v>
      </c>
      <c r="U298" t="e">
        <f t="shared" si="60"/>
        <v>#N/A</v>
      </c>
      <c r="V298" t="e">
        <f t="shared" si="61"/>
        <v>#N/A</v>
      </c>
      <c r="W298" t="e">
        <f t="shared" si="62"/>
        <v>#N/A</v>
      </c>
      <c r="X298" t="e">
        <f t="shared" si="63"/>
        <v>#N/A</v>
      </c>
      <c r="Y298" t="e">
        <f t="shared" si="64"/>
        <v>#N/A</v>
      </c>
      <c r="Z298" t="e">
        <f t="shared" si="65"/>
        <v>#N/A</v>
      </c>
      <c r="AA298" t="e">
        <f t="shared" si="66"/>
        <v>#N/A</v>
      </c>
      <c r="AB298" t="e">
        <f t="shared" si="67"/>
        <v>#N/A</v>
      </c>
      <c r="AC298" t="e">
        <f t="shared" si="68"/>
        <v>#N/A</v>
      </c>
      <c r="AD298" t="e">
        <f t="shared" si="69"/>
        <v>#N/A</v>
      </c>
      <c r="AE298" t="e">
        <f t="shared" si="70"/>
        <v>#N/A</v>
      </c>
      <c r="AF298"/>
      <c r="AG298">
        <f t="shared" si="73"/>
        <v>0.865822434425354</v>
      </c>
      <c r="AH298" t="e">
        <f t="shared" si="71"/>
        <v>#N/A</v>
      </c>
    </row>
    <row r="299" spans="5:34" ht="15" x14ac:dyDescent="0.25">
      <c r="E299" t="s">
        <v>849</v>
      </c>
      <c r="F299" t="s">
        <v>850</v>
      </c>
      <c r="G299" s="701">
        <v>-1.2681705951690674</v>
      </c>
      <c r="H299" s="701">
        <v>-1.2975841760635376</v>
      </c>
      <c r="I299" s="701">
        <v>-1.3705457448959351</v>
      </c>
      <c r="J299" s="701">
        <v>-1.3014367818832397</v>
      </c>
      <c r="K299" s="701">
        <v>-1.2630307674407959</v>
      </c>
      <c r="L299" s="701">
        <v>-1.1852514743804932</v>
      </c>
      <c r="M299" s="701">
        <v>-1.2621619701385498</v>
      </c>
      <c r="N299" s="701">
        <v>-1.1687310934066772</v>
      </c>
      <c r="O299" s="701">
        <v>-1.1577346324920654</v>
      </c>
      <c r="P299" s="701">
        <v>-1.0616254806518555</v>
      </c>
      <c r="Q299" s="701">
        <v>-1.0259231328964233</v>
      </c>
      <c r="R299" s="701">
        <v>-1.0505845546722412</v>
      </c>
      <c r="S299">
        <f t="shared" si="72"/>
        <v>2.4699962139129637E-2</v>
      </c>
      <c r="T299" t="e">
        <f t="shared" si="59"/>
        <v>#N/A</v>
      </c>
      <c r="U299" t="e">
        <f t="shared" si="60"/>
        <v>#N/A</v>
      </c>
      <c r="V299" t="e">
        <f t="shared" si="61"/>
        <v>#N/A</v>
      </c>
      <c r="W299" t="e">
        <f t="shared" si="62"/>
        <v>#N/A</v>
      </c>
      <c r="X299" t="e">
        <f t="shared" si="63"/>
        <v>#N/A</v>
      </c>
      <c r="Y299" t="e">
        <f t="shared" si="64"/>
        <v>#N/A</v>
      </c>
      <c r="Z299" t="e">
        <f t="shared" si="65"/>
        <v>#N/A</v>
      </c>
      <c r="AA299" t="e">
        <f t="shared" si="66"/>
        <v>#N/A</v>
      </c>
      <c r="AB299" t="e">
        <f t="shared" si="67"/>
        <v>#N/A</v>
      </c>
      <c r="AC299" t="e">
        <f t="shared" si="68"/>
        <v>#N/A</v>
      </c>
      <c r="AD299" t="e">
        <f t="shared" si="69"/>
        <v>#N/A</v>
      </c>
      <c r="AE299" t="e">
        <f t="shared" si="70"/>
        <v>#N/A</v>
      </c>
      <c r="AF299"/>
      <c r="AG299">
        <f t="shared" si="73"/>
        <v>-0.80358493328094482</v>
      </c>
      <c r="AH299" t="e">
        <f t="shared" si="71"/>
        <v>#N/A</v>
      </c>
    </row>
    <row r="300" spans="5:34" ht="15" x14ac:dyDescent="0.25">
      <c r="E300" t="s">
        <v>851</v>
      </c>
      <c r="F300" t="s">
        <v>852</v>
      </c>
      <c r="G300" s="701">
        <v>1.0371111631393433</v>
      </c>
      <c r="H300" s="701">
        <v>1.0069625377655029</v>
      </c>
      <c r="I300" s="701">
        <v>1.0177098512649536</v>
      </c>
      <c r="J300" s="701">
        <v>0.94321745634078979</v>
      </c>
      <c r="K300" s="701">
        <v>0.94061821699142456</v>
      </c>
      <c r="L300" s="701">
        <v>0.6242031455039978</v>
      </c>
      <c r="M300" s="701">
        <v>0.6749921441078186</v>
      </c>
      <c r="N300" s="701">
        <v>0.67596077919006348</v>
      </c>
      <c r="O300" s="701">
        <v>0.70439708232879639</v>
      </c>
      <c r="P300" s="701">
        <v>0.76483255624771118</v>
      </c>
      <c r="Q300" s="701">
        <v>0.78155720233917236</v>
      </c>
      <c r="R300" s="701">
        <v>0.80655145645141602</v>
      </c>
      <c r="S300">
        <f t="shared" si="72"/>
        <v>-2.0041108131408691E-2</v>
      </c>
      <c r="T300" t="e">
        <f t="shared" si="59"/>
        <v>#N/A</v>
      </c>
      <c r="U300" t="e">
        <f t="shared" si="60"/>
        <v>#N/A</v>
      </c>
      <c r="V300" t="e">
        <f t="shared" si="61"/>
        <v>#N/A</v>
      </c>
      <c r="W300" t="e">
        <f t="shared" si="62"/>
        <v>#N/A</v>
      </c>
      <c r="X300" t="e">
        <f t="shared" si="63"/>
        <v>#N/A</v>
      </c>
      <c r="Y300" t="e">
        <f t="shared" si="64"/>
        <v>#N/A</v>
      </c>
      <c r="Z300" t="e">
        <f t="shared" si="65"/>
        <v>#N/A</v>
      </c>
      <c r="AA300" t="e">
        <f t="shared" si="66"/>
        <v>#N/A</v>
      </c>
      <c r="AB300" t="e">
        <f t="shared" si="67"/>
        <v>#N/A</v>
      </c>
      <c r="AC300" t="e">
        <f t="shared" si="68"/>
        <v>#N/A</v>
      </c>
      <c r="AD300" t="e">
        <f t="shared" si="69"/>
        <v>#N/A</v>
      </c>
      <c r="AE300" t="e">
        <f t="shared" si="70"/>
        <v>#N/A</v>
      </c>
      <c r="AF300"/>
      <c r="AG300">
        <f t="shared" si="73"/>
        <v>0.6061403751373291</v>
      </c>
      <c r="AH300" t="e">
        <f t="shared" si="71"/>
        <v>#N/A</v>
      </c>
    </row>
    <row r="301" spans="5:34" ht="15" x14ac:dyDescent="0.25">
      <c r="E301" t="s">
        <v>853</v>
      </c>
      <c r="F301" t="s">
        <v>854</v>
      </c>
      <c r="G301" s="701">
        <v>-1.1921752691268921</v>
      </c>
      <c r="H301" s="701">
        <v>-1.2278573513031006</v>
      </c>
      <c r="I301" s="701">
        <v>-1.1738764047622681</v>
      </c>
      <c r="J301" s="701">
        <v>-1.2680518627166748</v>
      </c>
      <c r="K301" s="701">
        <v>-1.3137942552566528</v>
      </c>
      <c r="L301" s="701">
        <v>-1.3996113538742065</v>
      </c>
      <c r="M301" s="701">
        <v>-1.3915560245513916</v>
      </c>
      <c r="N301" s="701">
        <v>-1.3536572456359863</v>
      </c>
      <c r="O301" s="701">
        <v>-1.3700644969940186</v>
      </c>
      <c r="P301" s="701">
        <v>-1.4660741090774536</v>
      </c>
      <c r="Q301" s="701">
        <v>-1.486213207244873</v>
      </c>
      <c r="R301" s="701">
        <v>-1.5603145360946655</v>
      </c>
      <c r="S301">
        <f t="shared" si="72"/>
        <v>-3.3245718479156493E-2</v>
      </c>
      <c r="T301" t="e">
        <f t="shared" si="59"/>
        <v>#N/A</v>
      </c>
      <c r="U301" t="e">
        <f t="shared" si="60"/>
        <v>#N/A</v>
      </c>
      <c r="V301" t="e">
        <f t="shared" si="61"/>
        <v>#N/A</v>
      </c>
      <c r="W301" t="e">
        <f t="shared" si="62"/>
        <v>#N/A</v>
      </c>
      <c r="X301" t="e">
        <f t="shared" si="63"/>
        <v>#N/A</v>
      </c>
      <c r="Y301" t="e">
        <f t="shared" si="64"/>
        <v>#N/A</v>
      </c>
      <c r="Z301" t="e">
        <f t="shared" si="65"/>
        <v>#N/A</v>
      </c>
      <c r="AA301" t="e">
        <f t="shared" si="66"/>
        <v>#N/A</v>
      </c>
      <c r="AB301" t="e">
        <f t="shared" si="67"/>
        <v>#N/A</v>
      </c>
      <c r="AC301" t="e">
        <f t="shared" si="68"/>
        <v>#N/A</v>
      </c>
      <c r="AD301" t="e">
        <f t="shared" si="69"/>
        <v>#N/A</v>
      </c>
      <c r="AE301" t="e">
        <f t="shared" si="70"/>
        <v>#N/A</v>
      </c>
      <c r="AF301"/>
      <c r="AG301">
        <f t="shared" si="73"/>
        <v>-1.8927717208862305</v>
      </c>
      <c r="AH301" t="e">
        <f t="shared" si="71"/>
        <v>#N/A</v>
      </c>
    </row>
    <row r="302" spans="5:34" ht="15" x14ac:dyDescent="0.25">
      <c r="E302" t="s">
        <v>855</v>
      </c>
      <c r="F302" t="s">
        <v>856</v>
      </c>
      <c r="G302" s="701">
        <v>0.83903318643569946</v>
      </c>
      <c r="H302" s="701">
        <v>0.82076817750930786</v>
      </c>
      <c r="I302" s="701">
        <v>0.79855799674987793</v>
      </c>
      <c r="J302" s="701">
        <v>0.78723901510238647</v>
      </c>
      <c r="K302" s="701">
        <v>0.78538018465042114</v>
      </c>
      <c r="L302" s="701">
        <v>0.64005559682846069</v>
      </c>
      <c r="M302" s="701">
        <v>0.63276100158691406</v>
      </c>
      <c r="N302" s="701">
        <v>0.64084440469741821</v>
      </c>
      <c r="O302" s="701">
        <v>0.64638668298721313</v>
      </c>
      <c r="P302" s="701">
        <v>0.63242536783218384</v>
      </c>
      <c r="Q302" s="701">
        <v>0.62533557415008545</v>
      </c>
      <c r="R302" s="701">
        <v>4.3223485350608826E-2</v>
      </c>
      <c r="S302">
        <f t="shared" si="72"/>
        <v>-7.7754469215869898E-2</v>
      </c>
      <c r="T302" t="e">
        <f t="shared" si="59"/>
        <v>#N/A</v>
      </c>
      <c r="U302" t="e">
        <f t="shared" si="60"/>
        <v>#N/A</v>
      </c>
      <c r="V302" t="e">
        <f t="shared" si="61"/>
        <v>#N/A</v>
      </c>
      <c r="W302" t="e">
        <f t="shared" si="62"/>
        <v>#N/A</v>
      </c>
      <c r="X302" t="e">
        <f t="shared" si="63"/>
        <v>#N/A</v>
      </c>
      <c r="Y302" t="e">
        <f t="shared" si="64"/>
        <v>#N/A</v>
      </c>
      <c r="Z302" t="e">
        <f t="shared" si="65"/>
        <v>#N/A</v>
      </c>
      <c r="AA302" t="e">
        <f t="shared" si="66"/>
        <v>#N/A</v>
      </c>
      <c r="AB302" t="e">
        <f t="shared" si="67"/>
        <v>#N/A</v>
      </c>
      <c r="AC302" t="e">
        <f t="shared" si="68"/>
        <v>#N/A</v>
      </c>
      <c r="AD302" t="e">
        <f t="shared" si="69"/>
        <v>#N/A</v>
      </c>
      <c r="AE302" t="e">
        <f t="shared" si="70"/>
        <v>#N/A</v>
      </c>
      <c r="AF302"/>
      <c r="AG302">
        <f t="shared" si="73"/>
        <v>-0.73432120680809021</v>
      </c>
      <c r="AH302" t="e">
        <f t="shared" si="71"/>
        <v>#N/A</v>
      </c>
    </row>
    <row r="303" spans="5:34" ht="15" x14ac:dyDescent="0.25">
      <c r="E303" t="s">
        <v>857</v>
      </c>
      <c r="F303" t="s">
        <v>858</v>
      </c>
      <c r="G303" s="701">
        <v>-0.54416787624359131</v>
      </c>
      <c r="H303" s="701">
        <v>-0.62374186515808105</v>
      </c>
      <c r="I303" s="701">
        <v>-0.60728555917739868</v>
      </c>
      <c r="J303" s="701">
        <v>-0.5280299186706543</v>
      </c>
      <c r="K303" s="701">
        <v>-0.47811877727508545</v>
      </c>
      <c r="L303" s="701">
        <v>-0.43615472316741943</v>
      </c>
      <c r="M303" s="701">
        <v>-0.42618530988693237</v>
      </c>
      <c r="N303" s="701">
        <v>-0.45235097408294678</v>
      </c>
      <c r="O303" s="701">
        <v>-0.58432269096374512</v>
      </c>
      <c r="P303" s="701">
        <v>-0.48073682188987732</v>
      </c>
      <c r="Q303" s="701">
        <v>-0.51561152935028076</v>
      </c>
      <c r="R303" s="701">
        <v>-0.35270953178405762</v>
      </c>
      <c r="S303">
        <f t="shared" si="72"/>
        <v>2.7103233337402343E-2</v>
      </c>
      <c r="T303" t="e">
        <f t="shared" si="59"/>
        <v>#N/A</v>
      </c>
      <c r="U303" t="e">
        <f t="shared" si="60"/>
        <v>#N/A</v>
      </c>
      <c r="V303" t="e">
        <f t="shared" si="61"/>
        <v>#N/A</v>
      </c>
      <c r="W303" t="e">
        <f t="shared" si="62"/>
        <v>#N/A</v>
      </c>
      <c r="X303" t="e">
        <f t="shared" si="63"/>
        <v>#N/A</v>
      </c>
      <c r="Y303" t="e">
        <f t="shared" si="64"/>
        <v>#N/A</v>
      </c>
      <c r="Z303" t="e">
        <f t="shared" si="65"/>
        <v>#N/A</v>
      </c>
      <c r="AA303" t="e">
        <f t="shared" si="66"/>
        <v>#N/A</v>
      </c>
      <c r="AB303" t="e">
        <f t="shared" si="67"/>
        <v>#N/A</v>
      </c>
      <c r="AC303" t="e">
        <f t="shared" si="68"/>
        <v>#N/A</v>
      </c>
      <c r="AD303" t="e">
        <f t="shared" si="69"/>
        <v>#N/A</v>
      </c>
      <c r="AE303" t="e">
        <f t="shared" si="70"/>
        <v>#N/A</v>
      </c>
      <c r="AF303"/>
      <c r="AG303">
        <f t="shared" si="73"/>
        <v>-8.167719841003418E-2</v>
      </c>
      <c r="AH303" t="e">
        <f t="shared" si="71"/>
        <v>#N/A</v>
      </c>
    </row>
    <row r="304" spans="5:34" ht="15" x14ac:dyDescent="0.25">
      <c r="E304" t="s">
        <v>859</v>
      </c>
      <c r="F304" t="s">
        <v>860</v>
      </c>
      <c r="G304" s="701">
        <v>0.30454319715499878</v>
      </c>
      <c r="H304" s="701">
        <v>0.29232439398765564</v>
      </c>
      <c r="I304" s="701">
        <v>0.29930326342582703</v>
      </c>
      <c r="J304" s="701">
        <v>0.33651924133300781</v>
      </c>
      <c r="K304" s="701">
        <v>0.2884516716003418</v>
      </c>
      <c r="L304" s="701">
        <v>0.46188479661941528</v>
      </c>
      <c r="M304" s="701">
        <v>-0.11672382801771164</v>
      </c>
      <c r="N304" s="701">
        <v>-9.5852561295032501E-2</v>
      </c>
      <c r="O304" s="701">
        <v>-5.6426399387419224E-3</v>
      </c>
      <c r="P304" s="701">
        <v>-0.1547132283449173</v>
      </c>
      <c r="Q304" s="701">
        <v>-0.25895875692367554</v>
      </c>
      <c r="R304" s="701">
        <v>-0.14891697466373444</v>
      </c>
      <c r="S304">
        <f t="shared" si="72"/>
        <v>-4.412413686513901E-2</v>
      </c>
      <c r="T304" t="e">
        <f t="shared" si="59"/>
        <v>#N/A</v>
      </c>
      <c r="U304" t="e">
        <f t="shared" si="60"/>
        <v>#N/A</v>
      </c>
      <c r="V304" t="e">
        <f t="shared" si="61"/>
        <v>#N/A</v>
      </c>
      <c r="W304" t="e">
        <f t="shared" si="62"/>
        <v>#N/A</v>
      </c>
      <c r="X304" t="e">
        <f t="shared" si="63"/>
        <v>#N/A</v>
      </c>
      <c r="Y304" t="e">
        <f t="shared" si="64"/>
        <v>#N/A</v>
      </c>
      <c r="Z304" t="e">
        <f t="shared" si="65"/>
        <v>#N/A</v>
      </c>
      <c r="AA304" t="e">
        <f t="shared" si="66"/>
        <v>#N/A</v>
      </c>
      <c r="AB304" t="e">
        <f t="shared" si="67"/>
        <v>#N/A</v>
      </c>
      <c r="AC304" t="e">
        <f t="shared" si="68"/>
        <v>#N/A</v>
      </c>
      <c r="AD304" t="e">
        <f t="shared" si="69"/>
        <v>#N/A</v>
      </c>
      <c r="AE304" t="e">
        <f t="shared" si="70"/>
        <v>#N/A</v>
      </c>
      <c r="AF304"/>
      <c r="AG304">
        <f t="shared" si="73"/>
        <v>-0.59015834331512451</v>
      </c>
      <c r="AH304" t="e">
        <f t="shared" si="71"/>
        <v>#N/A</v>
      </c>
    </row>
    <row r="305" spans="5:34" ht="15" x14ac:dyDescent="0.25">
      <c r="E305" t="s">
        <v>861</v>
      </c>
      <c r="F305" t="s">
        <v>862</v>
      </c>
      <c r="G305" s="701">
        <v>-0.10471639782190323</v>
      </c>
      <c r="H305" s="701">
        <v>-0.11023884266614914</v>
      </c>
      <c r="I305" s="701">
        <v>-0.44572857022285461</v>
      </c>
      <c r="J305" s="701">
        <v>-0.25073009729385376</v>
      </c>
      <c r="K305" s="701">
        <v>-0.25194206833839417</v>
      </c>
      <c r="L305" s="701">
        <v>-0.2777094841003418</v>
      </c>
      <c r="M305" s="701">
        <v>-0.45332822203636169</v>
      </c>
      <c r="N305" s="701">
        <v>-0.14936906099319458</v>
      </c>
      <c r="O305" s="701">
        <v>-2.603166364133358E-2</v>
      </c>
      <c r="P305" s="701">
        <v>-0.19427686929702759</v>
      </c>
      <c r="Q305" s="701">
        <v>-0.32564300298690796</v>
      </c>
      <c r="R305" s="701">
        <v>-0.55013930797576904</v>
      </c>
      <c r="S305">
        <f t="shared" si="72"/>
        <v>-4.3990046530961988E-2</v>
      </c>
      <c r="T305" t="e">
        <f t="shared" si="59"/>
        <v>#N/A</v>
      </c>
      <c r="U305" t="e">
        <f t="shared" si="60"/>
        <v>#N/A</v>
      </c>
      <c r="V305" t="e">
        <f t="shared" si="61"/>
        <v>#N/A</v>
      </c>
      <c r="W305" t="e">
        <f t="shared" si="62"/>
        <v>#N/A</v>
      </c>
      <c r="X305" t="e">
        <f t="shared" si="63"/>
        <v>#N/A</v>
      </c>
      <c r="Y305" t="e">
        <f t="shared" si="64"/>
        <v>#N/A</v>
      </c>
      <c r="Z305" t="e">
        <f t="shared" si="65"/>
        <v>#N/A</v>
      </c>
      <c r="AA305" t="e">
        <f t="shared" si="66"/>
        <v>#N/A</v>
      </c>
      <c r="AB305" t="e">
        <f t="shared" si="67"/>
        <v>#N/A</v>
      </c>
      <c r="AC305" t="e">
        <f t="shared" si="68"/>
        <v>#N/A</v>
      </c>
      <c r="AD305" t="e">
        <f t="shared" si="69"/>
        <v>#N/A</v>
      </c>
      <c r="AE305" t="e">
        <f t="shared" si="70"/>
        <v>#N/A</v>
      </c>
      <c r="AF305"/>
      <c r="AG305">
        <f t="shared" si="73"/>
        <v>-0.99003977328538895</v>
      </c>
      <c r="AH305" t="e">
        <f t="shared" si="71"/>
        <v>#N/A</v>
      </c>
    </row>
    <row r="306" spans="5:34" ht="15" x14ac:dyDescent="0.25">
      <c r="E306" t="s">
        <v>863</v>
      </c>
      <c r="F306" t="s">
        <v>864</v>
      </c>
      <c r="G306" s="701"/>
      <c r="H306" s="701"/>
      <c r="I306" s="701">
        <v>1.2284390926361084</v>
      </c>
      <c r="J306" s="701">
        <v>1.2212212085723877</v>
      </c>
      <c r="K306" s="701">
        <v>1.2426083087921143</v>
      </c>
      <c r="L306" s="701">
        <v>1.2080832719802856</v>
      </c>
      <c r="M306" s="701">
        <v>1.1909729242324829</v>
      </c>
      <c r="N306" s="701">
        <v>1.1407341957092285</v>
      </c>
      <c r="O306" s="701">
        <v>1.1691309213638306</v>
      </c>
      <c r="P306" s="701">
        <v>1.1028823852539063</v>
      </c>
      <c r="Q306" s="701">
        <v>1.0440433025360107</v>
      </c>
      <c r="R306" s="701">
        <v>1.0342159271240234</v>
      </c>
      <c r="S306">
        <f>(R306-I306)/9</f>
        <v>-2.1580351723564997E-2</v>
      </c>
      <c r="T306" t="e">
        <f t="shared" si="59"/>
        <v>#N/A</v>
      </c>
      <c r="U306" t="e">
        <f t="shared" si="60"/>
        <v>#N/A</v>
      </c>
      <c r="V306" t="e">
        <f t="shared" si="61"/>
        <v>#N/A</v>
      </c>
      <c r="W306" t="e">
        <f t="shared" si="62"/>
        <v>#N/A</v>
      </c>
      <c r="X306" t="e">
        <f t="shared" si="63"/>
        <v>#N/A</v>
      </c>
      <c r="Y306" t="e">
        <f t="shared" si="64"/>
        <v>#N/A</v>
      </c>
      <c r="Z306" t="e">
        <f t="shared" si="65"/>
        <v>#N/A</v>
      </c>
      <c r="AA306" t="e">
        <f t="shared" si="66"/>
        <v>#N/A</v>
      </c>
      <c r="AB306" t="e">
        <f t="shared" si="67"/>
        <v>#N/A</v>
      </c>
      <c r="AC306" t="e">
        <f t="shared" si="68"/>
        <v>#N/A</v>
      </c>
      <c r="AD306" t="e">
        <f t="shared" si="69"/>
        <v>#N/A</v>
      </c>
      <c r="AE306" t="e">
        <f t="shared" si="70"/>
        <v>#N/A</v>
      </c>
      <c r="AF306"/>
      <c r="AG306">
        <f t="shared" si="73"/>
        <v>0.81841240988837349</v>
      </c>
      <c r="AH306" t="e">
        <f t="shared" si="71"/>
        <v>#N/A</v>
      </c>
    </row>
    <row r="307" spans="5:34" ht="15" x14ac:dyDescent="0.25">
      <c r="E307" t="s">
        <v>865</v>
      </c>
      <c r="F307" t="s">
        <v>866</v>
      </c>
      <c r="G307" s="701">
        <v>-1.0692158937454224</v>
      </c>
      <c r="H307" s="701">
        <v>-1.1898425817489624</v>
      </c>
      <c r="I307" s="701">
        <v>-1.2275439500808716</v>
      </c>
      <c r="J307" s="701">
        <v>-1.2483437061309814</v>
      </c>
      <c r="K307" s="701">
        <v>-1.2448581457138062</v>
      </c>
      <c r="L307" s="701">
        <v>-1.5551818609237671</v>
      </c>
      <c r="M307" s="701">
        <v>-1.4743175506591797</v>
      </c>
      <c r="N307" s="701">
        <v>-1.6635441780090332</v>
      </c>
      <c r="O307" s="701">
        <v>-1.5894514322280884</v>
      </c>
      <c r="P307" s="701">
        <v>-1.6262990236282349</v>
      </c>
      <c r="Q307" s="701">
        <v>-1.6809650659561157</v>
      </c>
      <c r="R307" s="701">
        <v>-1.6795667409896851</v>
      </c>
      <c r="S307">
        <f t="shared" si="72"/>
        <v>-4.8972415924072268E-2</v>
      </c>
      <c r="T307" t="e">
        <f t="shared" si="59"/>
        <v>#N/A</v>
      </c>
      <c r="U307" t="e">
        <f t="shared" si="60"/>
        <v>#N/A</v>
      </c>
      <c r="V307" t="e">
        <f t="shared" si="61"/>
        <v>#N/A</v>
      </c>
      <c r="W307" t="e">
        <f t="shared" si="62"/>
        <v>#N/A</v>
      </c>
      <c r="X307" t="e">
        <f t="shared" si="63"/>
        <v>#N/A</v>
      </c>
      <c r="Y307" t="e">
        <f t="shared" si="64"/>
        <v>#N/A</v>
      </c>
      <c r="Z307" t="e">
        <f t="shared" si="65"/>
        <v>#N/A</v>
      </c>
      <c r="AA307" t="e">
        <f t="shared" si="66"/>
        <v>#N/A</v>
      </c>
      <c r="AB307" t="e">
        <f t="shared" si="67"/>
        <v>#N/A</v>
      </c>
      <c r="AC307" t="e">
        <f t="shared" si="68"/>
        <v>#N/A</v>
      </c>
      <c r="AD307" t="e">
        <f t="shared" si="69"/>
        <v>#N/A</v>
      </c>
      <c r="AE307" t="e">
        <f t="shared" si="70"/>
        <v>#N/A</v>
      </c>
      <c r="AF307"/>
      <c r="AG307">
        <f t="shared" si="73"/>
        <v>-2.1692909002304077</v>
      </c>
      <c r="AH307" t="e">
        <f t="shared" si="71"/>
        <v>#N/A</v>
      </c>
    </row>
    <row r="308" spans="5:34" ht="15" x14ac:dyDescent="0.25">
      <c r="E308" t="s">
        <v>92</v>
      </c>
      <c r="F308" t="s">
        <v>867</v>
      </c>
      <c r="G308" s="701">
        <v>-0.31243497133255005</v>
      </c>
      <c r="H308" s="701">
        <v>-0.29478117823600769</v>
      </c>
      <c r="I308" s="701">
        <v>-0.2733314037322998</v>
      </c>
      <c r="J308" s="701">
        <v>-0.3297717273235321</v>
      </c>
      <c r="K308" s="701">
        <v>-0.30080407857894897</v>
      </c>
      <c r="L308" s="701">
        <v>-0.22692859172821045</v>
      </c>
      <c r="M308" s="701">
        <v>-0.26699846982955933</v>
      </c>
      <c r="N308" s="701">
        <v>-0.32236617803573608</v>
      </c>
      <c r="O308" s="701">
        <v>-0.37751877307891846</v>
      </c>
      <c r="P308" s="701">
        <v>-0.3381807804107666</v>
      </c>
      <c r="Q308" s="701">
        <v>-0.38920095562934875</v>
      </c>
      <c r="R308" s="701">
        <v>-0.42588159441947937</v>
      </c>
      <c r="S308">
        <f t="shared" si="72"/>
        <v>-1.3110041618347168E-2</v>
      </c>
      <c r="T308" t="e">
        <f t="shared" si="59"/>
        <v>#N/A</v>
      </c>
      <c r="U308" t="e">
        <f t="shared" si="60"/>
        <v>#N/A</v>
      </c>
      <c r="V308" t="e">
        <f t="shared" si="61"/>
        <v>#N/A</v>
      </c>
      <c r="W308" t="e">
        <f t="shared" si="62"/>
        <v>#N/A</v>
      </c>
      <c r="X308" t="e">
        <f t="shared" si="63"/>
        <v>#N/A</v>
      </c>
      <c r="Y308" t="e">
        <f t="shared" si="64"/>
        <v>#N/A</v>
      </c>
      <c r="Z308" t="e">
        <f t="shared" si="65"/>
        <v>#N/A</v>
      </c>
      <c r="AA308" t="e">
        <f t="shared" si="66"/>
        <v>#N/A</v>
      </c>
      <c r="AB308" t="e">
        <f t="shared" si="67"/>
        <v>#N/A</v>
      </c>
      <c r="AC308" t="e">
        <f t="shared" si="68"/>
        <v>#N/A</v>
      </c>
      <c r="AD308" t="e">
        <f t="shared" si="69"/>
        <v>#N/A</v>
      </c>
      <c r="AE308" t="e">
        <f t="shared" si="70"/>
        <v>#N/A</v>
      </c>
      <c r="AF308"/>
      <c r="AG308">
        <f t="shared" si="73"/>
        <v>-0.55698201060295105</v>
      </c>
      <c r="AH308" t="e">
        <f t="shared" si="71"/>
        <v>#N/A</v>
      </c>
    </row>
    <row r="309" spans="5:34" ht="15" x14ac:dyDescent="0.25">
      <c r="E309" t="s">
        <v>868</v>
      </c>
      <c r="F309" t="s">
        <v>869</v>
      </c>
      <c r="G309" s="701">
        <v>0.18219670653343201</v>
      </c>
      <c r="H309" s="701">
        <v>0.13151724636554718</v>
      </c>
      <c r="I309" s="701">
        <v>6.1767853796482086E-2</v>
      </c>
      <c r="J309" s="701">
        <v>-0.11568967998027802</v>
      </c>
      <c r="K309" s="701">
        <v>-6.9945119321346283E-2</v>
      </c>
      <c r="L309" s="701">
        <v>-6.1451703310012817E-2</v>
      </c>
      <c r="M309" s="701">
        <v>2.5270545855164528E-2</v>
      </c>
      <c r="N309" s="701">
        <v>0.11847919225692749</v>
      </c>
      <c r="O309" s="701">
        <v>-2.6397474110126495E-2</v>
      </c>
      <c r="P309" s="701">
        <v>-2.5874601677060127E-2</v>
      </c>
      <c r="Q309" s="701">
        <v>7.2930864989757538E-2</v>
      </c>
      <c r="R309" s="701">
        <v>6.4036935567855835E-2</v>
      </c>
      <c r="S309">
        <f t="shared" si="72"/>
        <v>-6.7480310797691347E-3</v>
      </c>
      <c r="T309" t="e">
        <f t="shared" si="59"/>
        <v>#N/A</v>
      </c>
      <c r="U309" t="e">
        <f t="shared" si="60"/>
        <v>#N/A</v>
      </c>
      <c r="V309" t="e">
        <f t="shared" si="61"/>
        <v>#N/A</v>
      </c>
      <c r="W309" t="e">
        <f t="shared" si="62"/>
        <v>#N/A</v>
      </c>
      <c r="X309" t="e">
        <f t="shared" si="63"/>
        <v>#N/A</v>
      </c>
      <c r="Y309" t="e">
        <f t="shared" si="64"/>
        <v>#N/A</v>
      </c>
      <c r="Z309" t="e">
        <f t="shared" si="65"/>
        <v>#N/A</v>
      </c>
      <c r="AA309" t="e">
        <f t="shared" si="66"/>
        <v>#N/A</v>
      </c>
      <c r="AB309" t="e">
        <f t="shared" si="67"/>
        <v>#N/A</v>
      </c>
      <c r="AC309" t="e">
        <f t="shared" si="68"/>
        <v>#N/A</v>
      </c>
      <c r="AD309" t="e">
        <f t="shared" si="69"/>
        <v>#N/A</v>
      </c>
      <c r="AE309" t="e">
        <f t="shared" si="70"/>
        <v>#N/A</v>
      </c>
      <c r="AF309"/>
      <c r="AG309">
        <f t="shared" si="73"/>
        <v>-3.4433752298355103E-3</v>
      </c>
      <c r="AH309" t="e">
        <f t="shared" si="71"/>
        <v>#N/A</v>
      </c>
    </row>
    <row r="310" spans="5:34" ht="15" x14ac:dyDescent="0.25">
      <c r="E310" t="s">
        <v>870</v>
      </c>
      <c r="F310" t="s">
        <v>871</v>
      </c>
      <c r="G310" s="701">
        <v>-1.3891797065734863</v>
      </c>
      <c r="H310" s="701">
        <v>-1.4383183717727661</v>
      </c>
      <c r="I310" s="701">
        <v>-1.4275053739547729</v>
      </c>
      <c r="J310" s="701">
        <v>-1.3121433258056641</v>
      </c>
      <c r="K310" s="701">
        <v>-1.3179547786712646</v>
      </c>
      <c r="L310" s="701">
        <v>-1.3010377883911133</v>
      </c>
      <c r="M310" s="701">
        <v>-1.28547203540802</v>
      </c>
      <c r="N310" s="701">
        <v>-1.3371537923812866</v>
      </c>
      <c r="O310" s="701">
        <v>-1.4165934324264526</v>
      </c>
      <c r="P310" s="701">
        <v>-1.502246618270874</v>
      </c>
      <c r="Q310" s="701">
        <v>-1.5455930233001709</v>
      </c>
      <c r="R310" s="701">
        <v>-1.5723928213119507</v>
      </c>
      <c r="S310">
        <f t="shared" si="72"/>
        <v>-1.3407444953918457E-2</v>
      </c>
      <c r="T310" t="e">
        <f t="shared" si="59"/>
        <v>#N/A</v>
      </c>
      <c r="U310" t="e">
        <f t="shared" si="60"/>
        <v>#N/A</v>
      </c>
      <c r="V310" t="e">
        <f t="shared" si="61"/>
        <v>#N/A</v>
      </c>
      <c r="W310" t="e">
        <f t="shared" si="62"/>
        <v>#N/A</v>
      </c>
      <c r="X310" t="e">
        <f t="shared" si="63"/>
        <v>#N/A</v>
      </c>
      <c r="Y310" t="e">
        <f t="shared" si="64"/>
        <v>#N/A</v>
      </c>
      <c r="Z310" t="e">
        <f t="shared" si="65"/>
        <v>#N/A</v>
      </c>
      <c r="AA310" t="e">
        <f t="shared" si="66"/>
        <v>#N/A</v>
      </c>
      <c r="AB310" t="e">
        <f t="shared" si="67"/>
        <v>#N/A</v>
      </c>
      <c r="AC310" t="e">
        <f t="shared" si="68"/>
        <v>#N/A</v>
      </c>
      <c r="AD310" t="e">
        <f t="shared" si="69"/>
        <v>#N/A</v>
      </c>
      <c r="AE310" t="e">
        <f t="shared" si="70"/>
        <v>#N/A</v>
      </c>
      <c r="AF310"/>
      <c r="AG310">
        <f t="shared" si="73"/>
        <v>-1.7064672708511353</v>
      </c>
      <c r="AH310" t="e">
        <f t="shared" si="71"/>
        <v>#N/A</v>
      </c>
    </row>
    <row r="311" spans="5:34" ht="15" x14ac:dyDescent="0.25">
      <c r="E311" t="s">
        <v>872</v>
      </c>
      <c r="F311" t="s">
        <v>873</v>
      </c>
      <c r="G311" s="701">
        <v>-0.46107393503189087</v>
      </c>
      <c r="H311" s="701">
        <v>-0.5062105655670166</v>
      </c>
      <c r="I311" s="701">
        <v>-0.39629486203193665</v>
      </c>
      <c r="J311" s="701">
        <v>-0.28437209129333496</v>
      </c>
      <c r="K311" s="701">
        <v>-0.30666109919548035</v>
      </c>
      <c r="L311" s="701">
        <v>-0.34218710660934448</v>
      </c>
      <c r="M311" s="701">
        <v>-0.34122869372367859</v>
      </c>
      <c r="N311" s="701">
        <v>-0.40174901485443115</v>
      </c>
      <c r="O311" s="701">
        <v>-0.54375505447387695</v>
      </c>
      <c r="P311" s="701">
        <v>-0.65071976184844971</v>
      </c>
      <c r="Q311" s="701">
        <v>-0.64452606439590454</v>
      </c>
      <c r="R311" s="701">
        <v>-0.70485401153564453</v>
      </c>
      <c r="S311">
        <f t="shared" si="72"/>
        <v>-1.9864344596862794E-2</v>
      </c>
      <c r="T311" t="e">
        <f t="shared" si="59"/>
        <v>#N/A</v>
      </c>
      <c r="U311" t="e">
        <f t="shared" si="60"/>
        <v>#N/A</v>
      </c>
      <c r="V311" t="e">
        <f t="shared" si="61"/>
        <v>#N/A</v>
      </c>
      <c r="W311" t="e">
        <f t="shared" si="62"/>
        <v>#N/A</v>
      </c>
      <c r="X311" t="e">
        <f t="shared" si="63"/>
        <v>#N/A</v>
      </c>
      <c r="Y311" t="e">
        <f t="shared" si="64"/>
        <v>#N/A</v>
      </c>
      <c r="Z311" t="e">
        <f t="shared" si="65"/>
        <v>#N/A</v>
      </c>
      <c r="AA311" t="e">
        <f t="shared" si="66"/>
        <v>#N/A</v>
      </c>
      <c r="AB311" t="e">
        <f t="shared" si="67"/>
        <v>#N/A</v>
      </c>
      <c r="AC311" t="e">
        <f t="shared" si="68"/>
        <v>#N/A</v>
      </c>
      <c r="AD311" t="e">
        <f t="shared" si="69"/>
        <v>#N/A</v>
      </c>
      <c r="AE311" t="e">
        <f t="shared" si="70"/>
        <v>#N/A</v>
      </c>
      <c r="AF311"/>
      <c r="AG311">
        <f t="shared" si="73"/>
        <v>-0.90349745750427246</v>
      </c>
      <c r="AH311" t="e">
        <f t="shared" si="71"/>
        <v>#N/A</v>
      </c>
    </row>
    <row r="312" spans="5:34" ht="15" x14ac:dyDescent="0.25">
      <c r="E312" s="704" t="s">
        <v>874</v>
      </c>
      <c r="F312" s="705" t="s">
        <v>875</v>
      </c>
      <c r="G312" s="706">
        <v>-1.3552765846252441</v>
      </c>
      <c r="H312" s="706">
        <v>-1.3692607879638672</v>
      </c>
      <c r="I312" s="706">
        <v>-1.4017411470413208</v>
      </c>
      <c r="J312" s="706">
        <v>-1.368006706237793</v>
      </c>
      <c r="K312" s="706">
        <v>-1.4046475887298584</v>
      </c>
      <c r="L312" s="706">
        <v>-1.3913387060165405</v>
      </c>
      <c r="M312" s="706">
        <v>-1.3106745481491089</v>
      </c>
      <c r="N312" s="706">
        <v>-1.2592223882675171</v>
      </c>
      <c r="O312" s="706">
        <v>-1.2712783813476563</v>
      </c>
      <c r="P312" s="706">
        <v>-1.230871319770813</v>
      </c>
      <c r="Q312" s="706">
        <v>-1.2368254661560059</v>
      </c>
      <c r="R312" s="706">
        <v>-1.2531400918960571</v>
      </c>
      <c r="S312">
        <f t="shared" si="72"/>
        <v>1.1612069606781007E-2</v>
      </c>
      <c r="T312" t="e">
        <f t="shared" si="59"/>
        <v>#N/A</v>
      </c>
      <c r="U312" t="e">
        <f t="shared" si="60"/>
        <v>#N/A</v>
      </c>
      <c r="V312" t="e">
        <f t="shared" si="61"/>
        <v>#N/A</v>
      </c>
      <c r="W312" t="e">
        <f t="shared" si="62"/>
        <v>#N/A</v>
      </c>
      <c r="X312" t="e">
        <f t="shared" si="63"/>
        <v>#N/A</v>
      </c>
      <c r="Y312" t="e">
        <f t="shared" si="64"/>
        <v>#N/A</v>
      </c>
      <c r="Z312" t="e">
        <f t="shared" si="65"/>
        <v>#N/A</v>
      </c>
      <c r="AA312" t="e">
        <f t="shared" si="66"/>
        <v>#N/A</v>
      </c>
      <c r="AB312" t="e">
        <f t="shared" si="67"/>
        <v>#N/A</v>
      </c>
      <c r="AC312" t="e">
        <f t="shared" si="68"/>
        <v>#N/A</v>
      </c>
      <c r="AD312" t="e">
        <f t="shared" si="69"/>
        <v>#N/A</v>
      </c>
      <c r="AE312" t="e">
        <f t="shared" si="70"/>
        <v>#N/A</v>
      </c>
      <c r="AF312"/>
      <c r="AG312">
        <f t="shared" si="73"/>
        <v>-1.1370193958282471</v>
      </c>
      <c r="AH312" t="e">
        <f t="shared" si="71"/>
        <v>#N/A</v>
      </c>
    </row>
    <row r="313" spans="5:34" ht="15" x14ac:dyDescent="0.25">
      <c r="E313"/>
      <c r="F313"/>
      <c r="G313">
        <v>2009</v>
      </c>
      <c r="H313">
        <v>2010</v>
      </c>
      <c r="I313">
        <v>2011</v>
      </c>
      <c r="J313">
        <v>2012</v>
      </c>
      <c r="K313">
        <v>2013</v>
      </c>
      <c r="L313">
        <v>2014</v>
      </c>
      <c r="M313">
        <v>2015</v>
      </c>
      <c r="N313">
        <v>2016</v>
      </c>
      <c r="O313">
        <v>2017</v>
      </c>
      <c r="P313">
        <v>2018</v>
      </c>
      <c r="Q313">
        <v>2019</v>
      </c>
      <c r="R313">
        <v>2020</v>
      </c>
      <c r="S313"/>
      <c r="T313">
        <v>2009</v>
      </c>
      <c r="U313">
        <v>2010</v>
      </c>
      <c r="V313">
        <v>2011</v>
      </c>
      <c r="W313">
        <v>2012</v>
      </c>
      <c r="X313">
        <v>2013</v>
      </c>
      <c r="Y313">
        <v>2014</v>
      </c>
      <c r="Z313">
        <v>2015</v>
      </c>
      <c r="AA313">
        <v>2016</v>
      </c>
      <c r="AB313">
        <v>2017</v>
      </c>
      <c r="AC313">
        <v>2018</v>
      </c>
      <c r="AD313">
        <v>2019</v>
      </c>
      <c r="AE313">
        <v>2020</v>
      </c>
      <c r="AF313"/>
      <c r="AG313"/>
      <c r="AH313"/>
    </row>
    <row r="314" spans="5:34" ht="15" x14ac:dyDescent="0.25">
      <c r="E314" t="s">
        <v>6</v>
      </c>
      <c r="F314"/>
      <c r="G314" s="707" t="e">
        <f t="shared" ref="G314:G340" si="74">VLOOKUP($A314,$A$16:$N$224,3,FALSE)</f>
        <v>#N/A</v>
      </c>
      <c r="H314" s="707" t="e">
        <f t="shared" ref="H314:H340" si="75">VLOOKUP($A314,$A$16:$N$224,4,FALSE)</f>
        <v>#N/A</v>
      </c>
      <c r="I314" s="707" t="e">
        <f t="shared" ref="I314:I340" si="76">VLOOKUP($A314,$A$16:$N$224,5,FALSE)</f>
        <v>#N/A</v>
      </c>
      <c r="J314" s="707" t="e">
        <f t="shared" ref="J314:J340" si="77">VLOOKUP($A314,$A$16:$N$224,6,FALSE)</f>
        <v>#N/A</v>
      </c>
      <c r="K314" s="707" t="e">
        <f t="shared" ref="K314:K340" si="78">VLOOKUP($A314,$A$16:$N$224,7,FALSE)</f>
        <v>#N/A</v>
      </c>
      <c r="L314" s="707" t="e">
        <f t="shared" ref="L314:L340" si="79">VLOOKUP($A314,$A$16:$N$224,8,FALSE)</f>
        <v>#N/A</v>
      </c>
      <c r="M314" s="707" t="e">
        <f t="shared" ref="M314:M340" si="80">VLOOKUP($A314,$A$16:$N$224,9,FALSE)</f>
        <v>#N/A</v>
      </c>
      <c r="N314" s="707" t="e">
        <f t="shared" ref="N314:N340" si="81">VLOOKUP($A314,$A$16:$N$224,10,FALSE)</f>
        <v>#N/A</v>
      </c>
      <c r="O314" s="707" t="e">
        <f t="shared" ref="O314:O340" si="82">VLOOKUP($A314,$A$16:$N$224,11,FALSE)</f>
        <v>#N/A</v>
      </c>
      <c r="P314" s="707" t="e">
        <f t="shared" ref="P314:P340" si="83">VLOOKUP($A314,$A$16:$N$224,12,FALSE)</f>
        <v>#N/A</v>
      </c>
      <c r="Q314" s="707" t="e">
        <f t="shared" ref="Q314:Q340" si="84">VLOOKUP($A314,$A$16:$N$224,13,FALSE)</f>
        <v>#N/A</v>
      </c>
      <c r="R314" s="707" t="e">
        <f t="shared" ref="R314:R340" si="85">VLOOKUP($A314,$A$16:$N$224,14,FALSE)</f>
        <v>#N/A</v>
      </c>
      <c r="S314" t="e">
        <f>(R314-H314)/10</f>
        <v>#N/A</v>
      </c>
      <c r="T314" t="e">
        <f t="shared" ref="T314:T340" si="86">VLOOKUP($A314,$A$16:$AA$224,17,FALSE)</f>
        <v>#N/A</v>
      </c>
      <c r="U314" t="e">
        <f t="shared" ref="U314:U340" si="87">VLOOKUP($A314,$A$16:$AA$224,18,FALSE)</f>
        <v>#N/A</v>
      </c>
      <c r="V314" t="e">
        <f t="shared" ref="V314:W340" si="88">VLOOKUP($A314,$A$16:$AA$224,19,FALSE)</f>
        <v>#N/A</v>
      </c>
      <c r="W314" t="e">
        <f t="shared" si="88"/>
        <v>#N/A</v>
      </c>
      <c r="X314" t="e">
        <f t="shared" ref="X314:X340" si="89">VLOOKUP($A314,$A$16:$AA$224,20,FALSE)</f>
        <v>#N/A</v>
      </c>
      <c r="Y314" t="e">
        <f t="shared" ref="Y314:Y340" si="90">VLOOKUP($A314,$A$16:$AA$224,21,FALSE)</f>
        <v>#N/A</v>
      </c>
      <c r="Z314" t="e">
        <f t="shared" ref="Z314:Z340" si="91">VLOOKUP($A314,$A$16:$AA$224,22,FALSE)</f>
        <v>#N/A</v>
      </c>
      <c r="AA314" t="e">
        <f t="shared" ref="AA314:AA340" si="92">VLOOKUP($A314,$A$16:$AA$224,23,FALSE)</f>
        <v>#N/A</v>
      </c>
      <c r="AB314" t="e">
        <f t="shared" ref="AB314:AB340" si="93">VLOOKUP($A314,$A$16:$AA$224,24,FALSE)</f>
        <v>#N/A</v>
      </c>
      <c r="AC314" t="e">
        <f t="shared" ref="AC314:AC340" si="94">VLOOKUP($A314,$A$16:$AA$224,25,FALSE)</f>
        <v>#N/A</v>
      </c>
      <c r="AD314" t="e">
        <f t="shared" ref="AD314:AD340" si="95">VLOOKUP($A314,$A$16:$AA$224,26,FALSE)</f>
        <v>#N/A</v>
      </c>
      <c r="AE314" t="e">
        <f t="shared" ref="AE314:AE340" si="96">VLOOKUP($A314,$A$16:$AA$224,27,FALSE)</f>
        <v>#N/A</v>
      </c>
      <c r="AF314"/>
      <c r="AG314"/>
      <c r="AH314" t="e">
        <f t="shared" ref="AH314:AH340" si="97">VLOOKUP($A314,$A$16:$AD$224,30,FALSE)</f>
        <v>#N/A</v>
      </c>
    </row>
    <row r="315" spans="5:34" ht="15" x14ac:dyDescent="0.25">
      <c r="E315" t="s">
        <v>8</v>
      </c>
      <c r="F315"/>
      <c r="G315" s="707" t="e">
        <f t="shared" si="74"/>
        <v>#N/A</v>
      </c>
      <c r="H315" s="707" t="e">
        <f t="shared" si="75"/>
        <v>#N/A</v>
      </c>
      <c r="I315" s="707" t="e">
        <f t="shared" si="76"/>
        <v>#N/A</v>
      </c>
      <c r="J315" s="707" t="e">
        <f t="shared" si="77"/>
        <v>#N/A</v>
      </c>
      <c r="K315" s="707" t="e">
        <f t="shared" si="78"/>
        <v>#N/A</v>
      </c>
      <c r="L315" s="707" t="e">
        <f t="shared" si="79"/>
        <v>#N/A</v>
      </c>
      <c r="M315" s="707" t="e">
        <f t="shared" si="80"/>
        <v>#N/A</v>
      </c>
      <c r="N315" s="707" t="e">
        <f t="shared" si="81"/>
        <v>#N/A</v>
      </c>
      <c r="O315" s="707" t="e">
        <f t="shared" si="82"/>
        <v>#N/A</v>
      </c>
      <c r="P315" s="707" t="e">
        <f t="shared" si="83"/>
        <v>#N/A</v>
      </c>
      <c r="Q315" s="707" t="e">
        <f t="shared" si="84"/>
        <v>#N/A</v>
      </c>
      <c r="R315" s="707" t="e">
        <f t="shared" si="85"/>
        <v>#N/A</v>
      </c>
      <c r="S315" t="e">
        <f t="shared" ref="S315:S340" si="98">(R315-H315)/10</f>
        <v>#N/A</v>
      </c>
      <c r="T315" t="e">
        <f t="shared" si="86"/>
        <v>#N/A</v>
      </c>
      <c r="U315" t="e">
        <f t="shared" si="87"/>
        <v>#N/A</v>
      </c>
      <c r="V315" t="e">
        <f t="shared" si="88"/>
        <v>#N/A</v>
      </c>
      <c r="W315" t="e">
        <f t="shared" si="88"/>
        <v>#N/A</v>
      </c>
      <c r="X315" t="e">
        <f t="shared" si="89"/>
        <v>#N/A</v>
      </c>
      <c r="Y315" t="e">
        <f t="shared" si="90"/>
        <v>#N/A</v>
      </c>
      <c r="Z315" t="e">
        <f t="shared" si="91"/>
        <v>#N/A</v>
      </c>
      <c r="AA315" t="e">
        <f t="shared" si="92"/>
        <v>#N/A</v>
      </c>
      <c r="AB315" t="e">
        <f t="shared" si="93"/>
        <v>#N/A</v>
      </c>
      <c r="AC315" t="e">
        <f t="shared" si="94"/>
        <v>#N/A</v>
      </c>
      <c r="AD315" t="e">
        <f t="shared" si="95"/>
        <v>#N/A</v>
      </c>
      <c r="AE315" t="e">
        <f t="shared" si="96"/>
        <v>#N/A</v>
      </c>
      <c r="AF315"/>
      <c r="AG315"/>
      <c r="AH315" t="e">
        <f t="shared" si="97"/>
        <v>#N/A</v>
      </c>
    </row>
    <row r="316" spans="5:34" ht="15" x14ac:dyDescent="0.25">
      <c r="E316" t="s">
        <v>82</v>
      </c>
      <c r="F316"/>
      <c r="G316" s="707" t="e">
        <f t="shared" si="74"/>
        <v>#N/A</v>
      </c>
      <c r="H316" s="707" t="e">
        <f t="shared" si="75"/>
        <v>#N/A</v>
      </c>
      <c r="I316" s="707" t="e">
        <f t="shared" si="76"/>
        <v>#N/A</v>
      </c>
      <c r="J316" s="707" t="e">
        <f t="shared" si="77"/>
        <v>#N/A</v>
      </c>
      <c r="K316" s="707" t="e">
        <f t="shared" si="78"/>
        <v>#N/A</v>
      </c>
      <c r="L316" s="707" t="e">
        <f t="shared" si="79"/>
        <v>#N/A</v>
      </c>
      <c r="M316" s="707" t="e">
        <f t="shared" si="80"/>
        <v>#N/A</v>
      </c>
      <c r="N316" s="707" t="e">
        <f t="shared" si="81"/>
        <v>#N/A</v>
      </c>
      <c r="O316" s="707" t="e">
        <f t="shared" si="82"/>
        <v>#N/A</v>
      </c>
      <c r="P316" s="707" t="e">
        <f t="shared" si="83"/>
        <v>#N/A</v>
      </c>
      <c r="Q316" s="707" t="e">
        <f t="shared" si="84"/>
        <v>#N/A</v>
      </c>
      <c r="R316" s="707" t="e">
        <f t="shared" si="85"/>
        <v>#N/A</v>
      </c>
      <c r="S316" t="e">
        <f>(R316-H316)/10</f>
        <v>#N/A</v>
      </c>
      <c r="T316" t="e">
        <f t="shared" si="86"/>
        <v>#N/A</v>
      </c>
      <c r="U316" t="e">
        <f t="shared" si="87"/>
        <v>#N/A</v>
      </c>
      <c r="V316" t="e">
        <f t="shared" si="88"/>
        <v>#N/A</v>
      </c>
      <c r="W316" t="e">
        <f t="shared" si="88"/>
        <v>#N/A</v>
      </c>
      <c r="X316" t="e">
        <f t="shared" si="89"/>
        <v>#N/A</v>
      </c>
      <c r="Y316" t="e">
        <f t="shared" si="90"/>
        <v>#N/A</v>
      </c>
      <c r="Z316" t="e">
        <f t="shared" si="91"/>
        <v>#N/A</v>
      </c>
      <c r="AA316" t="e">
        <f t="shared" si="92"/>
        <v>#N/A</v>
      </c>
      <c r="AB316" t="e">
        <f t="shared" si="93"/>
        <v>#N/A</v>
      </c>
      <c r="AC316" t="e">
        <f t="shared" si="94"/>
        <v>#N/A</v>
      </c>
      <c r="AD316" t="e">
        <f t="shared" si="95"/>
        <v>#N/A</v>
      </c>
      <c r="AE316" t="e">
        <f t="shared" si="96"/>
        <v>#N/A</v>
      </c>
      <c r="AF316"/>
      <c r="AG316"/>
      <c r="AH316" t="e">
        <f t="shared" si="97"/>
        <v>#N/A</v>
      </c>
    </row>
    <row r="317" spans="5:34" ht="15" x14ac:dyDescent="0.25">
      <c r="E317" t="s">
        <v>86</v>
      </c>
      <c r="F317"/>
      <c r="G317" s="707" t="e">
        <f t="shared" si="74"/>
        <v>#N/A</v>
      </c>
      <c r="H317" s="707" t="e">
        <f t="shared" si="75"/>
        <v>#N/A</v>
      </c>
      <c r="I317" s="707" t="e">
        <f t="shared" si="76"/>
        <v>#N/A</v>
      </c>
      <c r="J317" s="707" t="e">
        <f t="shared" si="77"/>
        <v>#N/A</v>
      </c>
      <c r="K317" s="707" t="e">
        <f t="shared" si="78"/>
        <v>#N/A</v>
      </c>
      <c r="L317" s="707" t="e">
        <f t="shared" si="79"/>
        <v>#N/A</v>
      </c>
      <c r="M317" s="707" t="e">
        <f t="shared" si="80"/>
        <v>#N/A</v>
      </c>
      <c r="N317" s="707" t="e">
        <f t="shared" si="81"/>
        <v>#N/A</v>
      </c>
      <c r="O317" s="707" t="e">
        <f t="shared" si="82"/>
        <v>#N/A</v>
      </c>
      <c r="P317" s="707" t="e">
        <f t="shared" si="83"/>
        <v>#N/A</v>
      </c>
      <c r="Q317" s="707" t="e">
        <f t="shared" si="84"/>
        <v>#N/A</v>
      </c>
      <c r="R317" s="707" t="e">
        <f t="shared" si="85"/>
        <v>#N/A</v>
      </c>
      <c r="S317" t="e">
        <f t="shared" si="98"/>
        <v>#N/A</v>
      </c>
      <c r="T317" t="e">
        <f t="shared" si="86"/>
        <v>#N/A</v>
      </c>
      <c r="U317" t="e">
        <f t="shared" si="87"/>
        <v>#N/A</v>
      </c>
      <c r="V317" t="e">
        <f t="shared" si="88"/>
        <v>#N/A</v>
      </c>
      <c r="W317" t="e">
        <f t="shared" si="88"/>
        <v>#N/A</v>
      </c>
      <c r="X317" t="e">
        <f t="shared" si="89"/>
        <v>#N/A</v>
      </c>
      <c r="Y317" t="e">
        <f t="shared" si="90"/>
        <v>#N/A</v>
      </c>
      <c r="Z317" t="e">
        <f t="shared" si="91"/>
        <v>#N/A</v>
      </c>
      <c r="AA317" t="e">
        <f t="shared" si="92"/>
        <v>#N/A</v>
      </c>
      <c r="AB317" t="e">
        <f t="shared" si="93"/>
        <v>#N/A</v>
      </c>
      <c r="AC317" t="e">
        <f t="shared" si="94"/>
        <v>#N/A</v>
      </c>
      <c r="AD317" t="e">
        <f t="shared" si="95"/>
        <v>#N/A</v>
      </c>
      <c r="AE317" t="e">
        <f t="shared" si="96"/>
        <v>#N/A</v>
      </c>
      <c r="AF317"/>
      <c r="AG317"/>
      <c r="AH317" t="e">
        <f t="shared" si="97"/>
        <v>#N/A</v>
      </c>
    </row>
    <row r="318" spans="5:34" ht="15" x14ac:dyDescent="0.25">
      <c r="E318" t="s">
        <v>15</v>
      </c>
      <c r="F318"/>
      <c r="G318" s="707" t="e">
        <f t="shared" si="74"/>
        <v>#N/A</v>
      </c>
      <c r="H318" s="707" t="e">
        <f t="shared" si="75"/>
        <v>#N/A</v>
      </c>
      <c r="I318" s="707" t="e">
        <f t="shared" si="76"/>
        <v>#N/A</v>
      </c>
      <c r="J318" s="707" t="e">
        <f t="shared" si="77"/>
        <v>#N/A</v>
      </c>
      <c r="K318" s="707" t="e">
        <f t="shared" si="78"/>
        <v>#N/A</v>
      </c>
      <c r="L318" s="707" t="e">
        <f t="shared" si="79"/>
        <v>#N/A</v>
      </c>
      <c r="M318" s="707" t="e">
        <f t="shared" si="80"/>
        <v>#N/A</v>
      </c>
      <c r="N318" s="707" t="e">
        <f t="shared" si="81"/>
        <v>#N/A</v>
      </c>
      <c r="O318" s="707" t="e">
        <f t="shared" si="82"/>
        <v>#N/A</v>
      </c>
      <c r="P318" s="707" t="e">
        <f t="shared" si="83"/>
        <v>#N/A</v>
      </c>
      <c r="Q318" s="707" t="e">
        <f t="shared" si="84"/>
        <v>#N/A</v>
      </c>
      <c r="R318" s="707" t="e">
        <f t="shared" si="85"/>
        <v>#N/A</v>
      </c>
      <c r="S318" t="e">
        <f t="shared" si="98"/>
        <v>#N/A</v>
      </c>
      <c r="T318" t="e">
        <f t="shared" si="86"/>
        <v>#N/A</v>
      </c>
      <c r="U318" t="e">
        <f t="shared" si="87"/>
        <v>#N/A</v>
      </c>
      <c r="V318" t="e">
        <f t="shared" si="88"/>
        <v>#N/A</v>
      </c>
      <c r="W318" t="e">
        <f t="shared" si="88"/>
        <v>#N/A</v>
      </c>
      <c r="X318" t="e">
        <f t="shared" si="89"/>
        <v>#N/A</v>
      </c>
      <c r="Y318" t="e">
        <f t="shared" si="90"/>
        <v>#N/A</v>
      </c>
      <c r="Z318" t="e">
        <f t="shared" si="91"/>
        <v>#N/A</v>
      </c>
      <c r="AA318" t="e">
        <f t="shared" si="92"/>
        <v>#N/A</v>
      </c>
      <c r="AB318" t="e">
        <f t="shared" si="93"/>
        <v>#N/A</v>
      </c>
      <c r="AC318" t="e">
        <f t="shared" si="94"/>
        <v>#N/A</v>
      </c>
      <c r="AD318" t="e">
        <f t="shared" si="95"/>
        <v>#N/A</v>
      </c>
      <c r="AE318" t="e">
        <f t="shared" si="96"/>
        <v>#N/A</v>
      </c>
      <c r="AF318"/>
      <c r="AG318"/>
      <c r="AH318" t="e">
        <f t="shared" si="97"/>
        <v>#N/A</v>
      </c>
    </row>
    <row r="319" spans="5:34" ht="15" x14ac:dyDescent="0.25">
      <c r="E319" t="s">
        <v>21</v>
      </c>
      <c r="F319"/>
      <c r="G319" s="707" t="e">
        <f t="shared" si="74"/>
        <v>#N/A</v>
      </c>
      <c r="H319" s="707" t="e">
        <f t="shared" si="75"/>
        <v>#N/A</v>
      </c>
      <c r="I319" s="707" t="e">
        <f t="shared" si="76"/>
        <v>#N/A</v>
      </c>
      <c r="J319" s="707" t="e">
        <f t="shared" si="77"/>
        <v>#N/A</v>
      </c>
      <c r="K319" s="707" t="e">
        <f t="shared" si="78"/>
        <v>#N/A</v>
      </c>
      <c r="L319" s="707" t="e">
        <f t="shared" si="79"/>
        <v>#N/A</v>
      </c>
      <c r="M319" s="707" t="e">
        <f t="shared" si="80"/>
        <v>#N/A</v>
      </c>
      <c r="N319" s="707" t="e">
        <f t="shared" si="81"/>
        <v>#N/A</v>
      </c>
      <c r="O319" s="707" t="e">
        <f t="shared" si="82"/>
        <v>#N/A</v>
      </c>
      <c r="P319" s="707" t="e">
        <f t="shared" si="83"/>
        <v>#N/A</v>
      </c>
      <c r="Q319" s="707" t="e">
        <f t="shared" si="84"/>
        <v>#N/A</v>
      </c>
      <c r="R319" s="707" t="e">
        <f t="shared" si="85"/>
        <v>#N/A</v>
      </c>
      <c r="S319" t="e">
        <f t="shared" si="98"/>
        <v>#N/A</v>
      </c>
      <c r="T319" t="e">
        <f t="shared" si="86"/>
        <v>#N/A</v>
      </c>
      <c r="U319" t="e">
        <f t="shared" si="87"/>
        <v>#N/A</v>
      </c>
      <c r="V319" t="e">
        <f t="shared" si="88"/>
        <v>#N/A</v>
      </c>
      <c r="W319" t="e">
        <f t="shared" si="88"/>
        <v>#N/A</v>
      </c>
      <c r="X319" t="e">
        <f t="shared" si="89"/>
        <v>#N/A</v>
      </c>
      <c r="Y319" t="e">
        <f t="shared" si="90"/>
        <v>#N/A</v>
      </c>
      <c r="Z319" t="e">
        <f t="shared" si="91"/>
        <v>#N/A</v>
      </c>
      <c r="AA319" t="e">
        <f t="shared" si="92"/>
        <v>#N/A</v>
      </c>
      <c r="AB319" t="e">
        <f t="shared" si="93"/>
        <v>#N/A</v>
      </c>
      <c r="AC319" t="e">
        <f t="shared" si="94"/>
        <v>#N/A</v>
      </c>
      <c r="AD319" t="e">
        <f t="shared" si="95"/>
        <v>#N/A</v>
      </c>
      <c r="AE319" t="e">
        <f t="shared" si="96"/>
        <v>#N/A</v>
      </c>
      <c r="AF319"/>
      <c r="AG319"/>
      <c r="AH319" t="e">
        <f t="shared" si="97"/>
        <v>#N/A</v>
      </c>
    </row>
    <row r="320" spans="5:34" ht="15" x14ac:dyDescent="0.25">
      <c r="E320" t="s">
        <v>16</v>
      </c>
      <c r="F320"/>
      <c r="G320" s="707" t="e">
        <f t="shared" si="74"/>
        <v>#N/A</v>
      </c>
      <c r="H320" s="707" t="e">
        <f t="shared" si="75"/>
        <v>#N/A</v>
      </c>
      <c r="I320" s="707" t="e">
        <f t="shared" si="76"/>
        <v>#N/A</v>
      </c>
      <c r="J320" s="707" t="e">
        <f t="shared" si="77"/>
        <v>#N/A</v>
      </c>
      <c r="K320" s="707" t="e">
        <f t="shared" si="78"/>
        <v>#N/A</v>
      </c>
      <c r="L320" s="707" t="e">
        <f t="shared" si="79"/>
        <v>#N/A</v>
      </c>
      <c r="M320" s="707" t="e">
        <f t="shared" si="80"/>
        <v>#N/A</v>
      </c>
      <c r="N320" s="707" t="e">
        <f t="shared" si="81"/>
        <v>#N/A</v>
      </c>
      <c r="O320" s="707" t="e">
        <f t="shared" si="82"/>
        <v>#N/A</v>
      </c>
      <c r="P320" s="707" t="e">
        <f t="shared" si="83"/>
        <v>#N/A</v>
      </c>
      <c r="Q320" s="707" t="e">
        <f t="shared" si="84"/>
        <v>#N/A</v>
      </c>
      <c r="R320" s="707" t="e">
        <f t="shared" si="85"/>
        <v>#N/A</v>
      </c>
      <c r="S320" t="e">
        <f t="shared" si="98"/>
        <v>#N/A</v>
      </c>
      <c r="T320" t="e">
        <f t="shared" si="86"/>
        <v>#N/A</v>
      </c>
      <c r="U320" t="e">
        <f t="shared" si="87"/>
        <v>#N/A</v>
      </c>
      <c r="V320" t="e">
        <f t="shared" si="88"/>
        <v>#N/A</v>
      </c>
      <c r="W320" t="e">
        <f t="shared" si="88"/>
        <v>#N/A</v>
      </c>
      <c r="X320" t="e">
        <f t="shared" si="89"/>
        <v>#N/A</v>
      </c>
      <c r="Y320" t="e">
        <f t="shared" si="90"/>
        <v>#N/A</v>
      </c>
      <c r="Z320" t="e">
        <f t="shared" si="91"/>
        <v>#N/A</v>
      </c>
      <c r="AA320" t="e">
        <f t="shared" si="92"/>
        <v>#N/A</v>
      </c>
      <c r="AB320" t="e">
        <f t="shared" si="93"/>
        <v>#N/A</v>
      </c>
      <c r="AC320" t="e">
        <f t="shared" si="94"/>
        <v>#N/A</v>
      </c>
      <c r="AD320" t="e">
        <f t="shared" si="95"/>
        <v>#N/A</v>
      </c>
      <c r="AE320" t="e">
        <f t="shared" si="96"/>
        <v>#N/A</v>
      </c>
      <c r="AF320"/>
      <c r="AG320"/>
      <c r="AH320" t="e">
        <f t="shared" si="97"/>
        <v>#N/A</v>
      </c>
    </row>
    <row r="321" spans="5:34" ht="15" x14ac:dyDescent="0.25">
      <c r="E321" t="s">
        <v>41</v>
      </c>
      <c r="F321"/>
      <c r="G321" s="707" t="e">
        <f t="shared" si="74"/>
        <v>#N/A</v>
      </c>
      <c r="H321" s="707" t="e">
        <f t="shared" si="75"/>
        <v>#N/A</v>
      </c>
      <c r="I321" s="707" t="e">
        <f t="shared" si="76"/>
        <v>#N/A</v>
      </c>
      <c r="J321" s="707" t="e">
        <f t="shared" si="77"/>
        <v>#N/A</v>
      </c>
      <c r="K321" s="707" t="e">
        <f t="shared" si="78"/>
        <v>#N/A</v>
      </c>
      <c r="L321" s="707" t="e">
        <f t="shared" si="79"/>
        <v>#N/A</v>
      </c>
      <c r="M321" s="707" t="e">
        <f t="shared" si="80"/>
        <v>#N/A</v>
      </c>
      <c r="N321" s="707" t="e">
        <f t="shared" si="81"/>
        <v>#N/A</v>
      </c>
      <c r="O321" s="707" t="e">
        <f t="shared" si="82"/>
        <v>#N/A</v>
      </c>
      <c r="P321" s="707" t="e">
        <f t="shared" si="83"/>
        <v>#N/A</v>
      </c>
      <c r="Q321" s="707" t="e">
        <f t="shared" si="84"/>
        <v>#N/A</v>
      </c>
      <c r="R321" s="707" t="e">
        <f t="shared" si="85"/>
        <v>#N/A</v>
      </c>
      <c r="S321" t="e">
        <f t="shared" si="98"/>
        <v>#N/A</v>
      </c>
      <c r="T321" t="e">
        <f t="shared" si="86"/>
        <v>#N/A</v>
      </c>
      <c r="U321" t="e">
        <f t="shared" si="87"/>
        <v>#N/A</v>
      </c>
      <c r="V321" t="e">
        <f t="shared" si="88"/>
        <v>#N/A</v>
      </c>
      <c r="W321" t="e">
        <f t="shared" si="88"/>
        <v>#N/A</v>
      </c>
      <c r="X321" t="e">
        <f t="shared" si="89"/>
        <v>#N/A</v>
      </c>
      <c r="Y321" t="e">
        <f t="shared" si="90"/>
        <v>#N/A</v>
      </c>
      <c r="Z321" t="e">
        <f t="shared" si="91"/>
        <v>#N/A</v>
      </c>
      <c r="AA321" t="e">
        <f t="shared" si="92"/>
        <v>#N/A</v>
      </c>
      <c r="AB321" t="e">
        <f t="shared" si="93"/>
        <v>#N/A</v>
      </c>
      <c r="AC321" t="e">
        <f t="shared" si="94"/>
        <v>#N/A</v>
      </c>
      <c r="AD321" t="e">
        <f t="shared" si="95"/>
        <v>#N/A</v>
      </c>
      <c r="AE321" t="e">
        <f t="shared" si="96"/>
        <v>#N/A</v>
      </c>
      <c r="AF321"/>
      <c r="AG321"/>
      <c r="AH321" t="e">
        <f t="shared" si="97"/>
        <v>#N/A</v>
      </c>
    </row>
    <row r="322" spans="5:34" ht="15" x14ac:dyDescent="0.25">
      <c r="E322" t="s">
        <v>17</v>
      </c>
      <c r="F322"/>
      <c r="G322" s="707" t="e">
        <f t="shared" si="74"/>
        <v>#N/A</v>
      </c>
      <c r="H322" s="707" t="e">
        <f t="shared" si="75"/>
        <v>#N/A</v>
      </c>
      <c r="I322" s="707" t="e">
        <f t="shared" si="76"/>
        <v>#N/A</v>
      </c>
      <c r="J322" s="707" t="e">
        <f t="shared" si="77"/>
        <v>#N/A</v>
      </c>
      <c r="K322" s="707" t="e">
        <f t="shared" si="78"/>
        <v>#N/A</v>
      </c>
      <c r="L322" s="707" t="e">
        <f t="shared" si="79"/>
        <v>#N/A</v>
      </c>
      <c r="M322" s="707" t="e">
        <f t="shared" si="80"/>
        <v>#N/A</v>
      </c>
      <c r="N322" s="707" t="e">
        <f t="shared" si="81"/>
        <v>#N/A</v>
      </c>
      <c r="O322" s="707" t="e">
        <f t="shared" si="82"/>
        <v>#N/A</v>
      </c>
      <c r="P322" s="707" t="e">
        <f t="shared" si="83"/>
        <v>#N/A</v>
      </c>
      <c r="Q322" s="707" t="e">
        <f t="shared" si="84"/>
        <v>#N/A</v>
      </c>
      <c r="R322" s="707" t="e">
        <f t="shared" si="85"/>
        <v>#N/A</v>
      </c>
      <c r="S322" t="e">
        <f t="shared" si="98"/>
        <v>#N/A</v>
      </c>
      <c r="T322" t="e">
        <f t="shared" si="86"/>
        <v>#N/A</v>
      </c>
      <c r="U322" t="e">
        <f t="shared" si="87"/>
        <v>#N/A</v>
      </c>
      <c r="V322" t="e">
        <f t="shared" si="88"/>
        <v>#N/A</v>
      </c>
      <c r="W322" t="e">
        <f t="shared" si="88"/>
        <v>#N/A</v>
      </c>
      <c r="X322" t="e">
        <f t="shared" si="89"/>
        <v>#N/A</v>
      </c>
      <c r="Y322" t="e">
        <f t="shared" si="90"/>
        <v>#N/A</v>
      </c>
      <c r="Z322" t="e">
        <f t="shared" si="91"/>
        <v>#N/A</v>
      </c>
      <c r="AA322" t="e">
        <f t="shared" si="92"/>
        <v>#N/A</v>
      </c>
      <c r="AB322" t="e">
        <f t="shared" si="93"/>
        <v>#N/A</v>
      </c>
      <c r="AC322" t="e">
        <f t="shared" si="94"/>
        <v>#N/A</v>
      </c>
      <c r="AD322" t="e">
        <f t="shared" si="95"/>
        <v>#N/A</v>
      </c>
      <c r="AE322" t="e">
        <f t="shared" si="96"/>
        <v>#N/A</v>
      </c>
      <c r="AF322"/>
      <c r="AG322"/>
      <c r="AH322" t="e">
        <f t="shared" si="97"/>
        <v>#N/A</v>
      </c>
    </row>
    <row r="323" spans="5:34" ht="15" x14ac:dyDescent="0.25">
      <c r="E323" t="s">
        <v>18</v>
      </c>
      <c r="F323"/>
      <c r="G323" s="707" t="e">
        <f t="shared" si="74"/>
        <v>#N/A</v>
      </c>
      <c r="H323" s="707" t="e">
        <f t="shared" si="75"/>
        <v>#N/A</v>
      </c>
      <c r="I323" s="707" t="e">
        <f t="shared" si="76"/>
        <v>#N/A</v>
      </c>
      <c r="J323" s="707" t="e">
        <f t="shared" si="77"/>
        <v>#N/A</v>
      </c>
      <c r="K323" s="707" t="e">
        <f t="shared" si="78"/>
        <v>#N/A</v>
      </c>
      <c r="L323" s="707" t="e">
        <f t="shared" si="79"/>
        <v>#N/A</v>
      </c>
      <c r="M323" s="707" t="e">
        <f t="shared" si="80"/>
        <v>#N/A</v>
      </c>
      <c r="N323" s="707" t="e">
        <f t="shared" si="81"/>
        <v>#N/A</v>
      </c>
      <c r="O323" s="707" t="e">
        <f t="shared" si="82"/>
        <v>#N/A</v>
      </c>
      <c r="P323" s="707" t="e">
        <f t="shared" si="83"/>
        <v>#N/A</v>
      </c>
      <c r="Q323" s="707" t="e">
        <f t="shared" si="84"/>
        <v>#N/A</v>
      </c>
      <c r="R323" s="707" t="e">
        <f t="shared" si="85"/>
        <v>#N/A</v>
      </c>
      <c r="S323" t="e">
        <f t="shared" si="98"/>
        <v>#N/A</v>
      </c>
      <c r="T323" t="e">
        <f t="shared" si="86"/>
        <v>#N/A</v>
      </c>
      <c r="U323" t="e">
        <f t="shared" si="87"/>
        <v>#N/A</v>
      </c>
      <c r="V323" t="e">
        <f t="shared" si="88"/>
        <v>#N/A</v>
      </c>
      <c r="W323" t="e">
        <f t="shared" si="88"/>
        <v>#N/A</v>
      </c>
      <c r="X323" t="e">
        <f t="shared" si="89"/>
        <v>#N/A</v>
      </c>
      <c r="Y323" t="e">
        <f t="shared" si="90"/>
        <v>#N/A</v>
      </c>
      <c r="Z323" t="e">
        <f t="shared" si="91"/>
        <v>#N/A</v>
      </c>
      <c r="AA323" t="e">
        <f t="shared" si="92"/>
        <v>#N/A</v>
      </c>
      <c r="AB323" t="e">
        <f t="shared" si="93"/>
        <v>#N/A</v>
      </c>
      <c r="AC323" t="e">
        <f t="shared" si="94"/>
        <v>#N/A</v>
      </c>
      <c r="AD323" t="e">
        <f t="shared" si="95"/>
        <v>#N/A</v>
      </c>
      <c r="AE323" t="e">
        <f t="shared" si="96"/>
        <v>#N/A</v>
      </c>
      <c r="AF323"/>
      <c r="AG323"/>
      <c r="AH323" t="e">
        <f t="shared" si="97"/>
        <v>#N/A</v>
      </c>
    </row>
    <row r="324" spans="5:34" ht="15" x14ac:dyDescent="0.25">
      <c r="E324" t="s">
        <v>19</v>
      </c>
      <c r="F324"/>
      <c r="G324" s="707" t="e">
        <f t="shared" si="74"/>
        <v>#N/A</v>
      </c>
      <c r="H324" s="707" t="e">
        <f t="shared" si="75"/>
        <v>#N/A</v>
      </c>
      <c r="I324" s="707" t="e">
        <f t="shared" si="76"/>
        <v>#N/A</v>
      </c>
      <c r="J324" s="707" t="e">
        <f t="shared" si="77"/>
        <v>#N/A</v>
      </c>
      <c r="K324" s="707" t="e">
        <f t="shared" si="78"/>
        <v>#N/A</v>
      </c>
      <c r="L324" s="707" t="e">
        <f t="shared" si="79"/>
        <v>#N/A</v>
      </c>
      <c r="M324" s="707" t="e">
        <f t="shared" si="80"/>
        <v>#N/A</v>
      </c>
      <c r="N324" s="707" t="e">
        <f t="shared" si="81"/>
        <v>#N/A</v>
      </c>
      <c r="O324" s="707" t="e">
        <f t="shared" si="82"/>
        <v>#N/A</v>
      </c>
      <c r="P324" s="707" t="e">
        <f t="shared" si="83"/>
        <v>#N/A</v>
      </c>
      <c r="Q324" s="707" t="e">
        <f t="shared" si="84"/>
        <v>#N/A</v>
      </c>
      <c r="R324" s="707" t="e">
        <f t="shared" si="85"/>
        <v>#N/A</v>
      </c>
      <c r="S324" t="e">
        <f t="shared" si="98"/>
        <v>#N/A</v>
      </c>
      <c r="T324" t="e">
        <f t="shared" si="86"/>
        <v>#N/A</v>
      </c>
      <c r="U324" t="e">
        <f t="shared" si="87"/>
        <v>#N/A</v>
      </c>
      <c r="V324" t="e">
        <f t="shared" si="88"/>
        <v>#N/A</v>
      </c>
      <c r="W324" t="e">
        <f t="shared" si="88"/>
        <v>#N/A</v>
      </c>
      <c r="X324" t="e">
        <f t="shared" si="89"/>
        <v>#N/A</v>
      </c>
      <c r="Y324" t="e">
        <f t="shared" si="90"/>
        <v>#N/A</v>
      </c>
      <c r="Z324" t="e">
        <f t="shared" si="91"/>
        <v>#N/A</v>
      </c>
      <c r="AA324" t="e">
        <f t="shared" si="92"/>
        <v>#N/A</v>
      </c>
      <c r="AB324" t="e">
        <f t="shared" si="93"/>
        <v>#N/A</v>
      </c>
      <c r="AC324" t="e">
        <f t="shared" si="94"/>
        <v>#N/A</v>
      </c>
      <c r="AD324" t="e">
        <f t="shared" si="95"/>
        <v>#N/A</v>
      </c>
      <c r="AE324" t="e">
        <f t="shared" si="96"/>
        <v>#N/A</v>
      </c>
      <c r="AF324"/>
      <c r="AG324"/>
      <c r="AH324" t="e">
        <f t="shared" si="97"/>
        <v>#N/A</v>
      </c>
    </row>
    <row r="325" spans="5:34" ht="15" x14ac:dyDescent="0.25">
      <c r="E325" t="s">
        <v>22</v>
      </c>
      <c r="F325"/>
      <c r="G325" s="707" t="e">
        <f t="shared" si="74"/>
        <v>#N/A</v>
      </c>
      <c r="H325" s="707" t="e">
        <f t="shared" si="75"/>
        <v>#N/A</v>
      </c>
      <c r="I325" s="707" t="e">
        <f t="shared" si="76"/>
        <v>#N/A</v>
      </c>
      <c r="J325" s="707" t="e">
        <f t="shared" si="77"/>
        <v>#N/A</v>
      </c>
      <c r="K325" s="707" t="e">
        <f t="shared" si="78"/>
        <v>#N/A</v>
      </c>
      <c r="L325" s="707" t="e">
        <f t="shared" si="79"/>
        <v>#N/A</v>
      </c>
      <c r="M325" s="707" t="e">
        <f t="shared" si="80"/>
        <v>#N/A</v>
      </c>
      <c r="N325" s="707" t="e">
        <f t="shared" si="81"/>
        <v>#N/A</v>
      </c>
      <c r="O325" s="707" t="e">
        <f t="shared" si="82"/>
        <v>#N/A</v>
      </c>
      <c r="P325" s="707" t="e">
        <f t="shared" si="83"/>
        <v>#N/A</v>
      </c>
      <c r="Q325" s="707" t="e">
        <f t="shared" si="84"/>
        <v>#N/A</v>
      </c>
      <c r="R325" s="707" t="e">
        <f t="shared" si="85"/>
        <v>#N/A</v>
      </c>
      <c r="S325" t="e">
        <f t="shared" si="98"/>
        <v>#N/A</v>
      </c>
      <c r="T325" t="e">
        <f t="shared" si="86"/>
        <v>#N/A</v>
      </c>
      <c r="U325" t="e">
        <f t="shared" si="87"/>
        <v>#N/A</v>
      </c>
      <c r="V325" t="e">
        <f t="shared" si="88"/>
        <v>#N/A</v>
      </c>
      <c r="W325" t="e">
        <f t="shared" si="88"/>
        <v>#N/A</v>
      </c>
      <c r="X325" t="e">
        <f t="shared" si="89"/>
        <v>#N/A</v>
      </c>
      <c r="Y325" t="e">
        <f t="shared" si="90"/>
        <v>#N/A</v>
      </c>
      <c r="Z325" t="e">
        <f t="shared" si="91"/>
        <v>#N/A</v>
      </c>
      <c r="AA325" t="e">
        <f t="shared" si="92"/>
        <v>#N/A</v>
      </c>
      <c r="AB325" t="e">
        <f t="shared" si="93"/>
        <v>#N/A</v>
      </c>
      <c r="AC325" t="e">
        <f t="shared" si="94"/>
        <v>#N/A</v>
      </c>
      <c r="AD325" t="e">
        <f t="shared" si="95"/>
        <v>#N/A</v>
      </c>
      <c r="AE325" t="e">
        <f t="shared" si="96"/>
        <v>#N/A</v>
      </c>
      <c r="AF325"/>
      <c r="AG325"/>
      <c r="AH325" t="e">
        <f t="shared" si="97"/>
        <v>#N/A</v>
      </c>
    </row>
    <row r="326" spans="5:34" ht="15" x14ac:dyDescent="0.25">
      <c r="E326" t="s">
        <v>85</v>
      </c>
      <c r="F326"/>
      <c r="G326" s="707" t="e">
        <f t="shared" si="74"/>
        <v>#N/A</v>
      </c>
      <c r="H326" s="707" t="e">
        <f t="shared" si="75"/>
        <v>#N/A</v>
      </c>
      <c r="I326" s="707" t="e">
        <f t="shared" si="76"/>
        <v>#N/A</v>
      </c>
      <c r="J326" s="707" t="e">
        <f t="shared" si="77"/>
        <v>#N/A</v>
      </c>
      <c r="K326" s="707" t="e">
        <f t="shared" si="78"/>
        <v>#N/A</v>
      </c>
      <c r="L326" s="707" t="e">
        <f t="shared" si="79"/>
        <v>#N/A</v>
      </c>
      <c r="M326" s="707" t="e">
        <f t="shared" si="80"/>
        <v>#N/A</v>
      </c>
      <c r="N326" s="707" t="e">
        <f t="shared" si="81"/>
        <v>#N/A</v>
      </c>
      <c r="O326" s="707" t="e">
        <f t="shared" si="82"/>
        <v>#N/A</v>
      </c>
      <c r="P326" s="707" t="e">
        <f t="shared" si="83"/>
        <v>#N/A</v>
      </c>
      <c r="Q326" s="707" t="e">
        <f t="shared" si="84"/>
        <v>#N/A</v>
      </c>
      <c r="R326" s="707" t="e">
        <f t="shared" si="85"/>
        <v>#N/A</v>
      </c>
      <c r="S326" t="e">
        <f t="shared" si="98"/>
        <v>#N/A</v>
      </c>
      <c r="T326" t="e">
        <f t="shared" si="86"/>
        <v>#N/A</v>
      </c>
      <c r="U326" t="e">
        <f t="shared" si="87"/>
        <v>#N/A</v>
      </c>
      <c r="V326" t="e">
        <f t="shared" si="88"/>
        <v>#N/A</v>
      </c>
      <c r="W326" t="e">
        <f t="shared" si="88"/>
        <v>#N/A</v>
      </c>
      <c r="X326" t="e">
        <f t="shared" si="89"/>
        <v>#N/A</v>
      </c>
      <c r="Y326" t="e">
        <f t="shared" si="90"/>
        <v>#N/A</v>
      </c>
      <c r="Z326" t="e">
        <f t="shared" si="91"/>
        <v>#N/A</v>
      </c>
      <c r="AA326" t="e">
        <f t="shared" si="92"/>
        <v>#N/A</v>
      </c>
      <c r="AB326" t="e">
        <f t="shared" si="93"/>
        <v>#N/A</v>
      </c>
      <c r="AC326" t="e">
        <f t="shared" si="94"/>
        <v>#N/A</v>
      </c>
      <c r="AD326" t="e">
        <f t="shared" si="95"/>
        <v>#N/A</v>
      </c>
      <c r="AE326" t="e">
        <f t="shared" si="96"/>
        <v>#N/A</v>
      </c>
      <c r="AF326"/>
      <c r="AG326"/>
      <c r="AH326" t="e">
        <f t="shared" si="97"/>
        <v>#N/A</v>
      </c>
    </row>
    <row r="327" spans="5:34" ht="15" x14ac:dyDescent="0.25">
      <c r="E327" t="s">
        <v>23</v>
      </c>
      <c r="F327"/>
      <c r="G327" s="707" t="e">
        <f t="shared" si="74"/>
        <v>#N/A</v>
      </c>
      <c r="H327" s="707" t="e">
        <f t="shared" si="75"/>
        <v>#N/A</v>
      </c>
      <c r="I327" s="707" t="e">
        <f t="shared" si="76"/>
        <v>#N/A</v>
      </c>
      <c r="J327" s="707" t="e">
        <f t="shared" si="77"/>
        <v>#N/A</v>
      </c>
      <c r="K327" s="707" t="e">
        <f t="shared" si="78"/>
        <v>#N/A</v>
      </c>
      <c r="L327" s="707" t="e">
        <f t="shared" si="79"/>
        <v>#N/A</v>
      </c>
      <c r="M327" s="707" t="e">
        <f t="shared" si="80"/>
        <v>#N/A</v>
      </c>
      <c r="N327" s="707" t="e">
        <f t="shared" si="81"/>
        <v>#N/A</v>
      </c>
      <c r="O327" s="707" t="e">
        <f t="shared" si="82"/>
        <v>#N/A</v>
      </c>
      <c r="P327" s="707" t="e">
        <f t="shared" si="83"/>
        <v>#N/A</v>
      </c>
      <c r="Q327" s="707" t="e">
        <f t="shared" si="84"/>
        <v>#N/A</v>
      </c>
      <c r="R327" s="707" t="e">
        <f t="shared" si="85"/>
        <v>#N/A</v>
      </c>
      <c r="S327" t="e">
        <f t="shared" si="98"/>
        <v>#N/A</v>
      </c>
      <c r="T327" t="e">
        <f t="shared" si="86"/>
        <v>#N/A</v>
      </c>
      <c r="U327" t="e">
        <f t="shared" si="87"/>
        <v>#N/A</v>
      </c>
      <c r="V327" t="e">
        <f t="shared" si="88"/>
        <v>#N/A</v>
      </c>
      <c r="W327" t="e">
        <f t="shared" si="88"/>
        <v>#N/A</v>
      </c>
      <c r="X327" t="e">
        <f t="shared" si="89"/>
        <v>#N/A</v>
      </c>
      <c r="Y327" t="e">
        <f t="shared" si="90"/>
        <v>#N/A</v>
      </c>
      <c r="Z327" t="e">
        <f t="shared" si="91"/>
        <v>#N/A</v>
      </c>
      <c r="AA327" t="e">
        <f t="shared" si="92"/>
        <v>#N/A</v>
      </c>
      <c r="AB327" t="e">
        <f t="shared" si="93"/>
        <v>#N/A</v>
      </c>
      <c r="AC327" t="e">
        <f t="shared" si="94"/>
        <v>#N/A</v>
      </c>
      <c r="AD327" t="e">
        <f t="shared" si="95"/>
        <v>#N/A</v>
      </c>
      <c r="AE327" t="e">
        <f t="shared" si="96"/>
        <v>#N/A</v>
      </c>
      <c r="AF327"/>
      <c r="AG327"/>
      <c r="AH327" t="e">
        <f t="shared" si="97"/>
        <v>#N/A</v>
      </c>
    </row>
    <row r="328" spans="5:34" ht="15" x14ac:dyDescent="0.25">
      <c r="E328" t="s">
        <v>25</v>
      </c>
      <c r="F328"/>
      <c r="G328" s="707" t="e">
        <f t="shared" si="74"/>
        <v>#N/A</v>
      </c>
      <c r="H328" s="707" t="e">
        <f t="shared" si="75"/>
        <v>#N/A</v>
      </c>
      <c r="I328" s="707" t="e">
        <f t="shared" si="76"/>
        <v>#N/A</v>
      </c>
      <c r="J328" s="707" t="e">
        <f t="shared" si="77"/>
        <v>#N/A</v>
      </c>
      <c r="K328" s="707" t="e">
        <f t="shared" si="78"/>
        <v>#N/A</v>
      </c>
      <c r="L328" s="707" t="e">
        <f t="shared" si="79"/>
        <v>#N/A</v>
      </c>
      <c r="M328" s="707" t="e">
        <f t="shared" si="80"/>
        <v>#N/A</v>
      </c>
      <c r="N328" s="707" t="e">
        <f t="shared" si="81"/>
        <v>#N/A</v>
      </c>
      <c r="O328" s="707" t="e">
        <f t="shared" si="82"/>
        <v>#N/A</v>
      </c>
      <c r="P328" s="707" t="e">
        <f t="shared" si="83"/>
        <v>#N/A</v>
      </c>
      <c r="Q328" s="707" t="e">
        <f t="shared" si="84"/>
        <v>#N/A</v>
      </c>
      <c r="R328" s="707" t="e">
        <f t="shared" si="85"/>
        <v>#N/A</v>
      </c>
      <c r="S328" t="e">
        <f t="shared" si="98"/>
        <v>#N/A</v>
      </c>
      <c r="T328" t="e">
        <f t="shared" si="86"/>
        <v>#N/A</v>
      </c>
      <c r="U328" t="e">
        <f t="shared" si="87"/>
        <v>#N/A</v>
      </c>
      <c r="V328" t="e">
        <f t="shared" si="88"/>
        <v>#N/A</v>
      </c>
      <c r="W328" t="e">
        <f t="shared" si="88"/>
        <v>#N/A</v>
      </c>
      <c r="X328" t="e">
        <f t="shared" si="89"/>
        <v>#N/A</v>
      </c>
      <c r="Y328" t="e">
        <f t="shared" si="90"/>
        <v>#N/A</v>
      </c>
      <c r="Z328" t="e">
        <f t="shared" si="91"/>
        <v>#N/A</v>
      </c>
      <c r="AA328" t="e">
        <f t="shared" si="92"/>
        <v>#N/A</v>
      </c>
      <c r="AB328" t="e">
        <f t="shared" si="93"/>
        <v>#N/A</v>
      </c>
      <c r="AC328" t="e">
        <f t="shared" si="94"/>
        <v>#N/A</v>
      </c>
      <c r="AD328" t="e">
        <f t="shared" si="95"/>
        <v>#N/A</v>
      </c>
      <c r="AE328" t="e">
        <f t="shared" si="96"/>
        <v>#N/A</v>
      </c>
      <c r="AF328"/>
      <c r="AG328"/>
      <c r="AH328" t="e">
        <f t="shared" si="97"/>
        <v>#N/A</v>
      </c>
    </row>
    <row r="329" spans="5:34" ht="15" x14ac:dyDescent="0.25">
      <c r="E329" t="s">
        <v>27</v>
      </c>
      <c r="F329"/>
      <c r="G329" s="707" t="e">
        <f t="shared" si="74"/>
        <v>#N/A</v>
      </c>
      <c r="H329" s="707" t="e">
        <f t="shared" si="75"/>
        <v>#N/A</v>
      </c>
      <c r="I329" s="707" t="e">
        <f t="shared" si="76"/>
        <v>#N/A</v>
      </c>
      <c r="J329" s="707" t="e">
        <f t="shared" si="77"/>
        <v>#N/A</v>
      </c>
      <c r="K329" s="707" t="e">
        <f t="shared" si="78"/>
        <v>#N/A</v>
      </c>
      <c r="L329" s="707" t="e">
        <f t="shared" si="79"/>
        <v>#N/A</v>
      </c>
      <c r="M329" s="707" t="e">
        <f t="shared" si="80"/>
        <v>#N/A</v>
      </c>
      <c r="N329" s="707" t="e">
        <f t="shared" si="81"/>
        <v>#N/A</v>
      </c>
      <c r="O329" s="707" t="e">
        <f t="shared" si="82"/>
        <v>#N/A</v>
      </c>
      <c r="P329" s="707" t="e">
        <f t="shared" si="83"/>
        <v>#N/A</v>
      </c>
      <c r="Q329" s="707" t="e">
        <f t="shared" si="84"/>
        <v>#N/A</v>
      </c>
      <c r="R329" s="707" t="e">
        <f t="shared" si="85"/>
        <v>#N/A</v>
      </c>
      <c r="S329" t="e">
        <f t="shared" si="98"/>
        <v>#N/A</v>
      </c>
      <c r="T329" t="e">
        <f t="shared" si="86"/>
        <v>#N/A</v>
      </c>
      <c r="U329" t="e">
        <f t="shared" si="87"/>
        <v>#N/A</v>
      </c>
      <c r="V329" t="e">
        <f t="shared" si="88"/>
        <v>#N/A</v>
      </c>
      <c r="W329" t="e">
        <f t="shared" si="88"/>
        <v>#N/A</v>
      </c>
      <c r="X329" t="e">
        <f t="shared" si="89"/>
        <v>#N/A</v>
      </c>
      <c r="Y329" t="e">
        <f t="shared" si="90"/>
        <v>#N/A</v>
      </c>
      <c r="Z329" t="e">
        <f t="shared" si="91"/>
        <v>#N/A</v>
      </c>
      <c r="AA329" t="e">
        <f t="shared" si="92"/>
        <v>#N/A</v>
      </c>
      <c r="AB329" t="e">
        <f t="shared" si="93"/>
        <v>#N/A</v>
      </c>
      <c r="AC329" t="e">
        <f t="shared" si="94"/>
        <v>#N/A</v>
      </c>
      <c r="AD329" t="e">
        <f t="shared" si="95"/>
        <v>#N/A</v>
      </c>
      <c r="AE329" t="e">
        <f t="shared" si="96"/>
        <v>#N/A</v>
      </c>
      <c r="AF329"/>
      <c r="AG329"/>
      <c r="AH329" t="e">
        <f t="shared" si="97"/>
        <v>#N/A</v>
      </c>
    </row>
    <row r="330" spans="5:34" ht="15" x14ac:dyDescent="0.25">
      <c r="E330" t="s">
        <v>31</v>
      </c>
      <c r="F330"/>
      <c r="G330" s="707" t="e">
        <f t="shared" si="74"/>
        <v>#N/A</v>
      </c>
      <c r="H330" s="707" t="e">
        <f t="shared" si="75"/>
        <v>#N/A</v>
      </c>
      <c r="I330" s="707" t="e">
        <f t="shared" si="76"/>
        <v>#N/A</v>
      </c>
      <c r="J330" s="707" t="e">
        <f t="shared" si="77"/>
        <v>#N/A</v>
      </c>
      <c r="K330" s="707" t="e">
        <f t="shared" si="78"/>
        <v>#N/A</v>
      </c>
      <c r="L330" s="707" t="e">
        <f t="shared" si="79"/>
        <v>#N/A</v>
      </c>
      <c r="M330" s="707" t="e">
        <f t="shared" si="80"/>
        <v>#N/A</v>
      </c>
      <c r="N330" s="707" t="e">
        <f t="shared" si="81"/>
        <v>#N/A</v>
      </c>
      <c r="O330" s="707" t="e">
        <f t="shared" si="82"/>
        <v>#N/A</v>
      </c>
      <c r="P330" s="707" t="e">
        <f t="shared" si="83"/>
        <v>#N/A</v>
      </c>
      <c r="Q330" s="707" t="e">
        <f t="shared" si="84"/>
        <v>#N/A</v>
      </c>
      <c r="R330" s="707" t="e">
        <f t="shared" si="85"/>
        <v>#N/A</v>
      </c>
      <c r="S330" t="e">
        <f t="shared" si="98"/>
        <v>#N/A</v>
      </c>
      <c r="T330" t="e">
        <f t="shared" si="86"/>
        <v>#N/A</v>
      </c>
      <c r="U330" t="e">
        <f t="shared" si="87"/>
        <v>#N/A</v>
      </c>
      <c r="V330" t="e">
        <f t="shared" si="88"/>
        <v>#N/A</v>
      </c>
      <c r="W330" t="e">
        <f t="shared" si="88"/>
        <v>#N/A</v>
      </c>
      <c r="X330" t="e">
        <f t="shared" si="89"/>
        <v>#N/A</v>
      </c>
      <c r="Y330" t="e">
        <f t="shared" si="90"/>
        <v>#N/A</v>
      </c>
      <c r="Z330" t="e">
        <f t="shared" si="91"/>
        <v>#N/A</v>
      </c>
      <c r="AA330" t="e">
        <f t="shared" si="92"/>
        <v>#N/A</v>
      </c>
      <c r="AB330" t="e">
        <f t="shared" si="93"/>
        <v>#N/A</v>
      </c>
      <c r="AC330" t="e">
        <f t="shared" si="94"/>
        <v>#N/A</v>
      </c>
      <c r="AD330" t="e">
        <f t="shared" si="95"/>
        <v>#N/A</v>
      </c>
      <c r="AE330" t="e">
        <f t="shared" si="96"/>
        <v>#N/A</v>
      </c>
      <c r="AF330"/>
      <c r="AG330"/>
      <c r="AH330" t="e">
        <f t="shared" si="97"/>
        <v>#N/A</v>
      </c>
    </row>
    <row r="331" spans="5:34" ht="15" x14ac:dyDescent="0.25">
      <c r="E331" t="s">
        <v>32</v>
      </c>
      <c r="F331"/>
      <c r="G331" s="707" t="e">
        <f t="shared" si="74"/>
        <v>#N/A</v>
      </c>
      <c r="H331" s="707" t="e">
        <f t="shared" si="75"/>
        <v>#N/A</v>
      </c>
      <c r="I331" s="707" t="e">
        <f t="shared" si="76"/>
        <v>#N/A</v>
      </c>
      <c r="J331" s="707" t="e">
        <f t="shared" si="77"/>
        <v>#N/A</v>
      </c>
      <c r="K331" s="707" t="e">
        <f t="shared" si="78"/>
        <v>#N/A</v>
      </c>
      <c r="L331" s="707" t="e">
        <f t="shared" si="79"/>
        <v>#N/A</v>
      </c>
      <c r="M331" s="707" t="e">
        <f t="shared" si="80"/>
        <v>#N/A</v>
      </c>
      <c r="N331" s="707" t="e">
        <f t="shared" si="81"/>
        <v>#N/A</v>
      </c>
      <c r="O331" s="707" t="e">
        <f t="shared" si="82"/>
        <v>#N/A</v>
      </c>
      <c r="P331" s="707" t="e">
        <f t="shared" si="83"/>
        <v>#N/A</v>
      </c>
      <c r="Q331" s="707" t="e">
        <f t="shared" si="84"/>
        <v>#N/A</v>
      </c>
      <c r="R331" s="707" t="e">
        <f t="shared" si="85"/>
        <v>#N/A</v>
      </c>
      <c r="S331" t="e">
        <f t="shared" si="98"/>
        <v>#N/A</v>
      </c>
      <c r="T331" t="e">
        <f t="shared" si="86"/>
        <v>#N/A</v>
      </c>
      <c r="U331" t="e">
        <f t="shared" si="87"/>
        <v>#N/A</v>
      </c>
      <c r="V331" t="e">
        <f t="shared" si="88"/>
        <v>#N/A</v>
      </c>
      <c r="W331" t="e">
        <f t="shared" si="88"/>
        <v>#N/A</v>
      </c>
      <c r="X331" t="e">
        <f t="shared" si="89"/>
        <v>#N/A</v>
      </c>
      <c r="Y331" t="e">
        <f t="shared" si="90"/>
        <v>#N/A</v>
      </c>
      <c r="Z331" t="e">
        <f t="shared" si="91"/>
        <v>#N/A</v>
      </c>
      <c r="AA331" t="e">
        <f t="shared" si="92"/>
        <v>#N/A</v>
      </c>
      <c r="AB331" t="e">
        <f t="shared" si="93"/>
        <v>#N/A</v>
      </c>
      <c r="AC331" t="e">
        <f t="shared" si="94"/>
        <v>#N/A</v>
      </c>
      <c r="AD331" t="e">
        <f t="shared" si="95"/>
        <v>#N/A</v>
      </c>
      <c r="AE331" t="e">
        <f t="shared" si="96"/>
        <v>#N/A</v>
      </c>
      <c r="AF331"/>
      <c r="AG331"/>
      <c r="AH331" t="e">
        <f t="shared" si="97"/>
        <v>#N/A</v>
      </c>
    </row>
    <row r="332" spans="5:34" ht="15" x14ac:dyDescent="0.25">
      <c r="E332" t="s">
        <v>30</v>
      </c>
      <c r="F332"/>
      <c r="G332" s="707" t="e">
        <f t="shared" si="74"/>
        <v>#N/A</v>
      </c>
      <c r="H332" s="707" t="e">
        <f t="shared" si="75"/>
        <v>#N/A</v>
      </c>
      <c r="I332" s="707" t="e">
        <f t="shared" si="76"/>
        <v>#N/A</v>
      </c>
      <c r="J332" s="707" t="e">
        <f t="shared" si="77"/>
        <v>#N/A</v>
      </c>
      <c r="K332" s="707" t="e">
        <f t="shared" si="78"/>
        <v>#N/A</v>
      </c>
      <c r="L332" s="707" t="e">
        <f t="shared" si="79"/>
        <v>#N/A</v>
      </c>
      <c r="M332" s="707" t="e">
        <f t="shared" si="80"/>
        <v>#N/A</v>
      </c>
      <c r="N332" s="707" t="e">
        <f t="shared" si="81"/>
        <v>#N/A</v>
      </c>
      <c r="O332" s="707" t="e">
        <f t="shared" si="82"/>
        <v>#N/A</v>
      </c>
      <c r="P332" s="707" t="e">
        <f t="shared" si="83"/>
        <v>#N/A</v>
      </c>
      <c r="Q332" s="707" t="e">
        <f t="shared" si="84"/>
        <v>#N/A</v>
      </c>
      <c r="R332" s="707" t="e">
        <f t="shared" si="85"/>
        <v>#N/A</v>
      </c>
      <c r="S332" t="e">
        <f t="shared" si="98"/>
        <v>#N/A</v>
      </c>
      <c r="T332" t="e">
        <f t="shared" si="86"/>
        <v>#N/A</v>
      </c>
      <c r="U332" t="e">
        <f t="shared" si="87"/>
        <v>#N/A</v>
      </c>
      <c r="V332" t="e">
        <f t="shared" si="88"/>
        <v>#N/A</v>
      </c>
      <c r="W332" t="e">
        <f t="shared" si="88"/>
        <v>#N/A</v>
      </c>
      <c r="X332" t="e">
        <f t="shared" si="89"/>
        <v>#N/A</v>
      </c>
      <c r="Y332" t="e">
        <f t="shared" si="90"/>
        <v>#N/A</v>
      </c>
      <c r="Z332" t="e">
        <f t="shared" si="91"/>
        <v>#N/A</v>
      </c>
      <c r="AA332" t="e">
        <f t="shared" si="92"/>
        <v>#N/A</v>
      </c>
      <c r="AB332" t="e">
        <f t="shared" si="93"/>
        <v>#N/A</v>
      </c>
      <c r="AC332" t="e">
        <f t="shared" si="94"/>
        <v>#N/A</v>
      </c>
      <c r="AD332" t="e">
        <f t="shared" si="95"/>
        <v>#N/A</v>
      </c>
      <c r="AE332" t="e">
        <f t="shared" si="96"/>
        <v>#N/A</v>
      </c>
      <c r="AF332"/>
      <c r="AG332"/>
      <c r="AH332" t="e">
        <f t="shared" si="97"/>
        <v>#N/A</v>
      </c>
    </row>
    <row r="333" spans="5:34" ht="15" x14ac:dyDescent="0.25">
      <c r="E333" t="s">
        <v>87</v>
      </c>
      <c r="F333"/>
      <c r="G333" s="707" t="e">
        <f t="shared" si="74"/>
        <v>#N/A</v>
      </c>
      <c r="H333" s="707" t="e">
        <f t="shared" si="75"/>
        <v>#N/A</v>
      </c>
      <c r="I333" s="707" t="e">
        <f t="shared" si="76"/>
        <v>#N/A</v>
      </c>
      <c r="J333" s="707" t="e">
        <f t="shared" si="77"/>
        <v>#N/A</v>
      </c>
      <c r="K333" s="707" t="e">
        <f t="shared" si="78"/>
        <v>#N/A</v>
      </c>
      <c r="L333" s="707" t="e">
        <f t="shared" si="79"/>
        <v>#N/A</v>
      </c>
      <c r="M333" s="707" t="e">
        <f t="shared" si="80"/>
        <v>#N/A</v>
      </c>
      <c r="N333" s="707" t="e">
        <f t="shared" si="81"/>
        <v>#N/A</v>
      </c>
      <c r="O333" s="707" t="e">
        <f t="shared" si="82"/>
        <v>#N/A</v>
      </c>
      <c r="P333" s="707" t="e">
        <f t="shared" si="83"/>
        <v>#N/A</v>
      </c>
      <c r="Q333" s="707" t="e">
        <f t="shared" si="84"/>
        <v>#N/A</v>
      </c>
      <c r="R333" s="707" t="e">
        <f t="shared" si="85"/>
        <v>#N/A</v>
      </c>
      <c r="S333" t="e">
        <f t="shared" si="98"/>
        <v>#N/A</v>
      </c>
      <c r="T333" t="e">
        <f t="shared" si="86"/>
        <v>#N/A</v>
      </c>
      <c r="U333" t="e">
        <f t="shared" si="87"/>
        <v>#N/A</v>
      </c>
      <c r="V333" t="e">
        <f t="shared" si="88"/>
        <v>#N/A</v>
      </c>
      <c r="W333" t="e">
        <f t="shared" si="88"/>
        <v>#N/A</v>
      </c>
      <c r="X333" t="e">
        <f t="shared" si="89"/>
        <v>#N/A</v>
      </c>
      <c r="Y333" t="e">
        <f t="shared" si="90"/>
        <v>#N/A</v>
      </c>
      <c r="Z333" t="e">
        <f t="shared" si="91"/>
        <v>#N/A</v>
      </c>
      <c r="AA333" t="e">
        <f t="shared" si="92"/>
        <v>#N/A</v>
      </c>
      <c r="AB333" t="e">
        <f t="shared" si="93"/>
        <v>#N/A</v>
      </c>
      <c r="AC333" t="e">
        <f t="shared" si="94"/>
        <v>#N/A</v>
      </c>
      <c r="AD333" t="e">
        <f t="shared" si="95"/>
        <v>#N/A</v>
      </c>
      <c r="AE333" t="e">
        <f t="shared" si="96"/>
        <v>#N/A</v>
      </c>
      <c r="AF333"/>
      <c r="AG333"/>
      <c r="AH333" t="e">
        <f t="shared" si="97"/>
        <v>#N/A</v>
      </c>
    </row>
    <row r="334" spans="5:34" ht="15" x14ac:dyDescent="0.25">
      <c r="E334" t="s">
        <v>34</v>
      </c>
      <c r="F334"/>
      <c r="G334" s="707" t="e">
        <f t="shared" si="74"/>
        <v>#N/A</v>
      </c>
      <c r="H334" s="707" t="e">
        <f t="shared" si="75"/>
        <v>#N/A</v>
      </c>
      <c r="I334" s="707" t="e">
        <f t="shared" si="76"/>
        <v>#N/A</v>
      </c>
      <c r="J334" s="707" t="e">
        <f t="shared" si="77"/>
        <v>#N/A</v>
      </c>
      <c r="K334" s="707" t="e">
        <f t="shared" si="78"/>
        <v>#N/A</v>
      </c>
      <c r="L334" s="707" t="e">
        <f t="shared" si="79"/>
        <v>#N/A</v>
      </c>
      <c r="M334" s="707" t="e">
        <f t="shared" si="80"/>
        <v>#N/A</v>
      </c>
      <c r="N334" s="707" t="e">
        <f t="shared" si="81"/>
        <v>#N/A</v>
      </c>
      <c r="O334" s="707" t="e">
        <f t="shared" si="82"/>
        <v>#N/A</v>
      </c>
      <c r="P334" s="707" t="e">
        <f t="shared" si="83"/>
        <v>#N/A</v>
      </c>
      <c r="Q334" s="707" t="e">
        <f t="shared" si="84"/>
        <v>#N/A</v>
      </c>
      <c r="R334" s="707" t="e">
        <f t="shared" si="85"/>
        <v>#N/A</v>
      </c>
      <c r="S334" t="e">
        <f t="shared" si="98"/>
        <v>#N/A</v>
      </c>
      <c r="T334" t="e">
        <f t="shared" si="86"/>
        <v>#N/A</v>
      </c>
      <c r="U334" t="e">
        <f t="shared" si="87"/>
        <v>#N/A</v>
      </c>
      <c r="V334" t="e">
        <f t="shared" si="88"/>
        <v>#N/A</v>
      </c>
      <c r="W334" t="e">
        <f t="shared" si="88"/>
        <v>#N/A</v>
      </c>
      <c r="X334" t="e">
        <f t="shared" si="89"/>
        <v>#N/A</v>
      </c>
      <c r="Y334" t="e">
        <f t="shared" si="90"/>
        <v>#N/A</v>
      </c>
      <c r="Z334" t="e">
        <f t="shared" si="91"/>
        <v>#N/A</v>
      </c>
      <c r="AA334" t="e">
        <f t="shared" si="92"/>
        <v>#N/A</v>
      </c>
      <c r="AB334" t="e">
        <f t="shared" si="93"/>
        <v>#N/A</v>
      </c>
      <c r="AC334" t="e">
        <f t="shared" si="94"/>
        <v>#N/A</v>
      </c>
      <c r="AD334" t="e">
        <f t="shared" si="95"/>
        <v>#N/A</v>
      </c>
      <c r="AE334" t="e">
        <f t="shared" si="96"/>
        <v>#N/A</v>
      </c>
      <c r="AF334"/>
      <c r="AG334"/>
      <c r="AH334" t="e">
        <f t="shared" si="97"/>
        <v>#N/A</v>
      </c>
    </row>
    <row r="335" spans="5:34" ht="15" x14ac:dyDescent="0.25">
      <c r="E335" t="s">
        <v>37</v>
      </c>
      <c r="F335"/>
      <c r="G335" s="707" t="e">
        <f t="shared" si="74"/>
        <v>#N/A</v>
      </c>
      <c r="H335" s="707" t="e">
        <f t="shared" si="75"/>
        <v>#N/A</v>
      </c>
      <c r="I335" s="707" t="e">
        <f t="shared" si="76"/>
        <v>#N/A</v>
      </c>
      <c r="J335" s="707" t="e">
        <f t="shared" si="77"/>
        <v>#N/A</v>
      </c>
      <c r="K335" s="707" t="e">
        <f t="shared" si="78"/>
        <v>#N/A</v>
      </c>
      <c r="L335" s="707" t="e">
        <f t="shared" si="79"/>
        <v>#N/A</v>
      </c>
      <c r="M335" s="707" t="e">
        <f t="shared" si="80"/>
        <v>#N/A</v>
      </c>
      <c r="N335" s="707" t="e">
        <f t="shared" si="81"/>
        <v>#N/A</v>
      </c>
      <c r="O335" s="707" t="e">
        <f t="shared" si="82"/>
        <v>#N/A</v>
      </c>
      <c r="P335" s="707" t="e">
        <f t="shared" si="83"/>
        <v>#N/A</v>
      </c>
      <c r="Q335" s="707" t="e">
        <f t="shared" si="84"/>
        <v>#N/A</v>
      </c>
      <c r="R335" s="707" t="e">
        <f t="shared" si="85"/>
        <v>#N/A</v>
      </c>
      <c r="S335" t="e">
        <f t="shared" si="98"/>
        <v>#N/A</v>
      </c>
      <c r="T335" t="e">
        <f t="shared" si="86"/>
        <v>#N/A</v>
      </c>
      <c r="U335" t="e">
        <f t="shared" si="87"/>
        <v>#N/A</v>
      </c>
      <c r="V335" t="e">
        <f t="shared" si="88"/>
        <v>#N/A</v>
      </c>
      <c r="W335" t="e">
        <f t="shared" si="88"/>
        <v>#N/A</v>
      </c>
      <c r="X335" t="e">
        <f t="shared" si="89"/>
        <v>#N/A</v>
      </c>
      <c r="Y335" t="e">
        <f t="shared" si="90"/>
        <v>#N/A</v>
      </c>
      <c r="Z335" t="e">
        <f t="shared" si="91"/>
        <v>#N/A</v>
      </c>
      <c r="AA335" t="e">
        <f t="shared" si="92"/>
        <v>#N/A</v>
      </c>
      <c r="AB335" t="e">
        <f t="shared" si="93"/>
        <v>#N/A</v>
      </c>
      <c r="AC335" t="e">
        <f t="shared" si="94"/>
        <v>#N/A</v>
      </c>
      <c r="AD335" t="e">
        <f t="shared" si="95"/>
        <v>#N/A</v>
      </c>
      <c r="AE335" t="e">
        <f t="shared" si="96"/>
        <v>#N/A</v>
      </c>
      <c r="AF335"/>
      <c r="AG335"/>
      <c r="AH335" t="e">
        <f t="shared" si="97"/>
        <v>#N/A</v>
      </c>
    </row>
    <row r="336" spans="5:34" ht="15" x14ac:dyDescent="0.25">
      <c r="E336" t="s">
        <v>38</v>
      </c>
      <c r="F336"/>
      <c r="G336" s="707" t="e">
        <f t="shared" si="74"/>
        <v>#N/A</v>
      </c>
      <c r="H336" s="707" t="e">
        <f t="shared" si="75"/>
        <v>#N/A</v>
      </c>
      <c r="I336" s="707" t="e">
        <f t="shared" si="76"/>
        <v>#N/A</v>
      </c>
      <c r="J336" s="707" t="e">
        <f t="shared" si="77"/>
        <v>#N/A</v>
      </c>
      <c r="K336" s="707" t="e">
        <f t="shared" si="78"/>
        <v>#N/A</v>
      </c>
      <c r="L336" s="707" t="e">
        <f t="shared" si="79"/>
        <v>#N/A</v>
      </c>
      <c r="M336" s="707" t="e">
        <f t="shared" si="80"/>
        <v>#N/A</v>
      </c>
      <c r="N336" s="707" t="e">
        <f t="shared" si="81"/>
        <v>#N/A</v>
      </c>
      <c r="O336" s="707" t="e">
        <f t="shared" si="82"/>
        <v>#N/A</v>
      </c>
      <c r="P336" s="707" t="e">
        <f t="shared" si="83"/>
        <v>#N/A</v>
      </c>
      <c r="Q336" s="707" t="e">
        <f t="shared" si="84"/>
        <v>#N/A</v>
      </c>
      <c r="R336" s="707" t="e">
        <f t="shared" si="85"/>
        <v>#N/A</v>
      </c>
      <c r="S336" t="e">
        <f t="shared" si="98"/>
        <v>#N/A</v>
      </c>
      <c r="T336" t="e">
        <f t="shared" si="86"/>
        <v>#N/A</v>
      </c>
      <c r="U336" t="e">
        <f t="shared" si="87"/>
        <v>#N/A</v>
      </c>
      <c r="V336" t="e">
        <f t="shared" si="88"/>
        <v>#N/A</v>
      </c>
      <c r="W336" t="e">
        <f t="shared" si="88"/>
        <v>#N/A</v>
      </c>
      <c r="X336" t="e">
        <f t="shared" si="89"/>
        <v>#N/A</v>
      </c>
      <c r="Y336" t="e">
        <f t="shared" si="90"/>
        <v>#N/A</v>
      </c>
      <c r="Z336" t="e">
        <f t="shared" si="91"/>
        <v>#N/A</v>
      </c>
      <c r="AA336" t="e">
        <f t="shared" si="92"/>
        <v>#N/A</v>
      </c>
      <c r="AB336" t="e">
        <f t="shared" si="93"/>
        <v>#N/A</v>
      </c>
      <c r="AC336" t="e">
        <f t="shared" si="94"/>
        <v>#N/A</v>
      </c>
      <c r="AD336" t="e">
        <f t="shared" si="95"/>
        <v>#N/A</v>
      </c>
      <c r="AE336" t="e">
        <f t="shared" si="96"/>
        <v>#N/A</v>
      </c>
      <c r="AF336"/>
      <c r="AG336"/>
      <c r="AH336" t="e">
        <f t="shared" si="97"/>
        <v>#N/A</v>
      </c>
    </row>
    <row r="337" spans="5:34" ht="15" x14ac:dyDescent="0.25">
      <c r="E337" t="s">
        <v>88</v>
      </c>
      <c r="F337"/>
      <c r="G337" s="707" t="e">
        <f t="shared" si="74"/>
        <v>#N/A</v>
      </c>
      <c r="H337" s="707" t="e">
        <f t="shared" si="75"/>
        <v>#N/A</v>
      </c>
      <c r="I337" s="707" t="e">
        <f t="shared" si="76"/>
        <v>#N/A</v>
      </c>
      <c r="J337" s="707" t="e">
        <f t="shared" si="77"/>
        <v>#N/A</v>
      </c>
      <c r="K337" s="707" t="e">
        <f t="shared" si="78"/>
        <v>#N/A</v>
      </c>
      <c r="L337" s="707" t="e">
        <f t="shared" si="79"/>
        <v>#N/A</v>
      </c>
      <c r="M337" s="707" t="e">
        <f t="shared" si="80"/>
        <v>#N/A</v>
      </c>
      <c r="N337" s="707" t="e">
        <f t="shared" si="81"/>
        <v>#N/A</v>
      </c>
      <c r="O337" s="707" t="e">
        <f t="shared" si="82"/>
        <v>#N/A</v>
      </c>
      <c r="P337" s="707" t="e">
        <f t="shared" si="83"/>
        <v>#N/A</v>
      </c>
      <c r="Q337" s="707" t="e">
        <f t="shared" si="84"/>
        <v>#N/A</v>
      </c>
      <c r="R337" s="707" t="e">
        <f t="shared" si="85"/>
        <v>#N/A</v>
      </c>
      <c r="S337" t="e">
        <f t="shared" si="98"/>
        <v>#N/A</v>
      </c>
      <c r="T337" t="e">
        <f t="shared" si="86"/>
        <v>#N/A</v>
      </c>
      <c r="U337" t="e">
        <f t="shared" si="87"/>
        <v>#N/A</v>
      </c>
      <c r="V337" t="e">
        <f t="shared" si="88"/>
        <v>#N/A</v>
      </c>
      <c r="W337" t="e">
        <f t="shared" si="88"/>
        <v>#N/A</v>
      </c>
      <c r="X337" t="e">
        <f t="shared" si="89"/>
        <v>#N/A</v>
      </c>
      <c r="Y337" t="e">
        <f t="shared" si="90"/>
        <v>#N/A</v>
      </c>
      <c r="Z337" t="e">
        <f t="shared" si="91"/>
        <v>#N/A</v>
      </c>
      <c r="AA337" t="e">
        <f t="shared" si="92"/>
        <v>#N/A</v>
      </c>
      <c r="AB337" t="e">
        <f t="shared" si="93"/>
        <v>#N/A</v>
      </c>
      <c r="AC337" t="e">
        <f t="shared" si="94"/>
        <v>#N/A</v>
      </c>
      <c r="AD337" t="e">
        <f t="shared" si="95"/>
        <v>#N/A</v>
      </c>
      <c r="AE337" t="e">
        <f t="shared" si="96"/>
        <v>#N/A</v>
      </c>
      <c r="AF337"/>
      <c r="AG337"/>
      <c r="AH337" t="e">
        <f t="shared" si="97"/>
        <v>#N/A</v>
      </c>
    </row>
    <row r="338" spans="5:34" ht="15" x14ac:dyDescent="0.25">
      <c r="E338" s="702" t="s">
        <v>39</v>
      </c>
      <c r="F338" s="702"/>
      <c r="G338" s="708" t="e">
        <f t="shared" si="74"/>
        <v>#N/A</v>
      </c>
      <c r="H338" s="708" t="e">
        <f t="shared" si="75"/>
        <v>#N/A</v>
      </c>
      <c r="I338" s="708" t="e">
        <f t="shared" si="76"/>
        <v>#N/A</v>
      </c>
      <c r="J338" s="708" t="e">
        <f t="shared" si="77"/>
        <v>#N/A</v>
      </c>
      <c r="K338" s="708" t="e">
        <f t="shared" si="78"/>
        <v>#N/A</v>
      </c>
      <c r="L338" s="708" t="e">
        <f t="shared" si="79"/>
        <v>#N/A</v>
      </c>
      <c r="M338" s="708" t="e">
        <f t="shared" si="80"/>
        <v>#N/A</v>
      </c>
      <c r="N338" s="708" t="e">
        <f t="shared" si="81"/>
        <v>#N/A</v>
      </c>
      <c r="O338" s="708" t="e">
        <f t="shared" si="82"/>
        <v>#N/A</v>
      </c>
      <c r="P338" s="708" t="e">
        <f t="shared" si="83"/>
        <v>#N/A</v>
      </c>
      <c r="Q338" s="708" t="e">
        <f t="shared" si="84"/>
        <v>#N/A</v>
      </c>
      <c r="R338" s="708" t="e">
        <f t="shared" si="85"/>
        <v>#N/A</v>
      </c>
      <c r="S338" s="702" t="e">
        <f t="shared" si="98"/>
        <v>#N/A</v>
      </c>
      <c r="T338" s="702" t="e">
        <f t="shared" si="86"/>
        <v>#N/A</v>
      </c>
      <c r="U338" s="702" t="e">
        <f t="shared" si="87"/>
        <v>#N/A</v>
      </c>
      <c r="V338" s="702" t="e">
        <f t="shared" si="88"/>
        <v>#N/A</v>
      </c>
      <c r="W338" s="702" t="e">
        <f t="shared" si="88"/>
        <v>#N/A</v>
      </c>
      <c r="X338" s="702" t="e">
        <f t="shared" si="89"/>
        <v>#N/A</v>
      </c>
      <c r="Y338" s="702" t="e">
        <f t="shared" si="90"/>
        <v>#N/A</v>
      </c>
      <c r="Z338" s="702" t="e">
        <f t="shared" si="91"/>
        <v>#N/A</v>
      </c>
      <c r="AA338" s="702" t="e">
        <f t="shared" si="92"/>
        <v>#N/A</v>
      </c>
      <c r="AB338" s="702" t="e">
        <f t="shared" si="93"/>
        <v>#N/A</v>
      </c>
      <c r="AC338" s="702" t="e">
        <f t="shared" si="94"/>
        <v>#N/A</v>
      </c>
      <c r="AD338" s="702" t="e">
        <f t="shared" si="95"/>
        <v>#N/A</v>
      </c>
      <c r="AE338" s="702" t="e">
        <f t="shared" si="96"/>
        <v>#N/A</v>
      </c>
      <c r="AF338" s="702"/>
      <c r="AG338" s="702"/>
      <c r="AH338" s="702" t="e">
        <f t="shared" si="97"/>
        <v>#N/A</v>
      </c>
    </row>
    <row r="339" spans="5:34" ht="15" x14ac:dyDescent="0.25">
      <c r="E339" t="s">
        <v>40</v>
      </c>
      <c r="F339"/>
      <c r="G339" s="707" t="e">
        <f t="shared" si="74"/>
        <v>#N/A</v>
      </c>
      <c r="H339" s="707" t="e">
        <f t="shared" si="75"/>
        <v>#N/A</v>
      </c>
      <c r="I339" s="707" t="e">
        <f t="shared" si="76"/>
        <v>#N/A</v>
      </c>
      <c r="J339" s="707" t="e">
        <f t="shared" si="77"/>
        <v>#N/A</v>
      </c>
      <c r="K339" s="707" t="e">
        <f t="shared" si="78"/>
        <v>#N/A</v>
      </c>
      <c r="L339" s="707" t="e">
        <f t="shared" si="79"/>
        <v>#N/A</v>
      </c>
      <c r="M339" s="707" t="e">
        <f t="shared" si="80"/>
        <v>#N/A</v>
      </c>
      <c r="N339" s="707" t="e">
        <f t="shared" si="81"/>
        <v>#N/A</v>
      </c>
      <c r="O339" s="707" t="e">
        <f t="shared" si="82"/>
        <v>#N/A</v>
      </c>
      <c r="P339" s="707" t="e">
        <f t="shared" si="83"/>
        <v>#N/A</v>
      </c>
      <c r="Q339" s="707" t="e">
        <f t="shared" si="84"/>
        <v>#N/A</v>
      </c>
      <c r="R339" s="707" t="e">
        <f t="shared" si="85"/>
        <v>#N/A</v>
      </c>
      <c r="S339" t="e">
        <f t="shared" si="98"/>
        <v>#N/A</v>
      </c>
      <c r="T339" t="e">
        <f t="shared" si="86"/>
        <v>#N/A</v>
      </c>
      <c r="U339" t="e">
        <f t="shared" si="87"/>
        <v>#N/A</v>
      </c>
      <c r="V339" t="e">
        <f t="shared" si="88"/>
        <v>#N/A</v>
      </c>
      <c r="W339" t="e">
        <f t="shared" si="88"/>
        <v>#N/A</v>
      </c>
      <c r="X339" t="e">
        <f t="shared" si="89"/>
        <v>#N/A</v>
      </c>
      <c r="Y339" t="e">
        <f t="shared" si="90"/>
        <v>#N/A</v>
      </c>
      <c r="Z339" t="e">
        <f t="shared" si="91"/>
        <v>#N/A</v>
      </c>
      <c r="AA339" t="e">
        <f t="shared" si="92"/>
        <v>#N/A</v>
      </c>
      <c r="AB339" t="e">
        <f t="shared" si="93"/>
        <v>#N/A</v>
      </c>
      <c r="AC339" t="e">
        <f t="shared" si="94"/>
        <v>#N/A</v>
      </c>
      <c r="AD339" t="e">
        <f t="shared" si="95"/>
        <v>#N/A</v>
      </c>
      <c r="AE339" t="e">
        <f t="shared" si="96"/>
        <v>#N/A</v>
      </c>
      <c r="AF339"/>
      <c r="AG339"/>
      <c r="AH339" t="e">
        <f t="shared" si="97"/>
        <v>#N/A</v>
      </c>
    </row>
    <row r="340" spans="5:34" ht="15" x14ac:dyDescent="0.25">
      <c r="E340" t="s">
        <v>42</v>
      </c>
      <c r="F340"/>
      <c r="G340" s="707" t="e">
        <f t="shared" si="74"/>
        <v>#N/A</v>
      </c>
      <c r="H340" s="707" t="e">
        <f t="shared" si="75"/>
        <v>#N/A</v>
      </c>
      <c r="I340" s="707" t="e">
        <f t="shared" si="76"/>
        <v>#N/A</v>
      </c>
      <c r="J340" s="707" t="e">
        <f t="shared" si="77"/>
        <v>#N/A</v>
      </c>
      <c r="K340" s="707" t="e">
        <f t="shared" si="78"/>
        <v>#N/A</v>
      </c>
      <c r="L340" s="707" t="e">
        <f t="shared" si="79"/>
        <v>#N/A</v>
      </c>
      <c r="M340" s="707" t="e">
        <f t="shared" si="80"/>
        <v>#N/A</v>
      </c>
      <c r="N340" s="707" t="e">
        <f t="shared" si="81"/>
        <v>#N/A</v>
      </c>
      <c r="O340" s="707" t="e">
        <f t="shared" si="82"/>
        <v>#N/A</v>
      </c>
      <c r="P340" s="707" t="e">
        <f t="shared" si="83"/>
        <v>#N/A</v>
      </c>
      <c r="Q340" s="707" t="e">
        <f t="shared" si="84"/>
        <v>#N/A</v>
      </c>
      <c r="R340" s="707" t="e">
        <f t="shared" si="85"/>
        <v>#N/A</v>
      </c>
      <c r="S340" t="e">
        <f t="shared" si="98"/>
        <v>#N/A</v>
      </c>
      <c r="T340" t="e">
        <f t="shared" si="86"/>
        <v>#N/A</v>
      </c>
      <c r="U340" t="e">
        <f t="shared" si="87"/>
        <v>#N/A</v>
      </c>
      <c r="V340" t="e">
        <f t="shared" si="88"/>
        <v>#N/A</v>
      </c>
      <c r="W340" t="e">
        <f t="shared" si="88"/>
        <v>#N/A</v>
      </c>
      <c r="X340" t="e">
        <f t="shared" si="89"/>
        <v>#N/A</v>
      </c>
      <c r="Y340" t="e">
        <f t="shared" si="90"/>
        <v>#N/A</v>
      </c>
      <c r="Z340" t="e">
        <f t="shared" si="91"/>
        <v>#N/A</v>
      </c>
      <c r="AA340" t="e">
        <f t="shared" si="92"/>
        <v>#N/A</v>
      </c>
      <c r="AB340" t="e">
        <f t="shared" si="93"/>
        <v>#N/A</v>
      </c>
      <c r="AC340" t="e">
        <f t="shared" si="94"/>
        <v>#N/A</v>
      </c>
      <c r="AD340" t="e">
        <f t="shared" si="95"/>
        <v>#N/A</v>
      </c>
      <c r="AE340" t="e">
        <f t="shared" si="96"/>
        <v>#N/A</v>
      </c>
      <c r="AF340"/>
      <c r="AG340"/>
      <c r="AH340" t="e">
        <f t="shared" si="97"/>
        <v>#N/A</v>
      </c>
    </row>
    <row r="341" spans="5:34" ht="15" x14ac:dyDescent="0.25">
      <c r="E341"/>
      <c r="F341"/>
      <c r="G341"/>
      <c r="H341"/>
      <c r="I341"/>
      <c r="J341"/>
      <c r="K341"/>
      <c r="L341"/>
      <c r="M341"/>
      <c r="N341"/>
      <c r="O341"/>
      <c r="P341"/>
      <c r="Q341"/>
      <c r="R341"/>
      <c r="S341"/>
      <c r="T341"/>
      <c r="U341"/>
      <c r="V341"/>
      <c r="W341"/>
      <c r="X341"/>
      <c r="Y341"/>
      <c r="Z341"/>
      <c r="AA341"/>
      <c r="AB341"/>
      <c r="AC341"/>
      <c r="AD341"/>
      <c r="AE341"/>
      <c r="AF341"/>
      <c r="AG341"/>
      <c r="AH341"/>
    </row>
    <row r="342" spans="5:34" ht="15" x14ac:dyDescent="0.25">
      <c r="E342"/>
      <c r="F342"/>
      <c r="G342"/>
      <c r="H342"/>
      <c r="I342"/>
      <c r="J342"/>
      <c r="K342"/>
      <c r="L342"/>
      <c r="M342"/>
      <c r="N342"/>
      <c r="O342"/>
      <c r="P342"/>
      <c r="Q342"/>
      <c r="R342"/>
      <c r="S342"/>
      <c r="T342"/>
      <c r="U342"/>
      <c r="V342"/>
      <c r="W342"/>
      <c r="X342"/>
      <c r="Y342"/>
      <c r="Z342"/>
      <c r="AA342"/>
      <c r="AB342"/>
      <c r="AC342"/>
      <c r="AD342"/>
      <c r="AE342"/>
      <c r="AF342"/>
      <c r="AG342"/>
      <c r="AH342" t="e">
        <f>MEDIAN(AH314:AH340)</f>
        <v>#N/A</v>
      </c>
    </row>
  </sheetData>
  <sortState ref="S24:S51">
    <sortCondition descending="1" ref="S24:S51"/>
  </sortState>
  <mergeCells count="3">
    <mergeCell ref="G14:Q14"/>
    <mergeCell ref="G15:Q15"/>
    <mergeCell ref="E100:F100"/>
  </mergeCells>
  <pageMargins left="0.7" right="0.7" top="0.75" bottom="0.75" header="0.3" footer="0.3"/>
  <pageSetup paperSize="9" orientation="portrait" horizontalDpi="90" verticalDpi="9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54"/>
  <sheetViews>
    <sheetView showGridLines="0" workbookViewId="0">
      <selection activeCell="AD255" sqref="AD255"/>
    </sheetView>
  </sheetViews>
  <sheetFormatPr defaultColWidth="9.42578125" defaultRowHeight="11.25" x14ac:dyDescent="0.2"/>
  <cols>
    <col min="1" max="16384" width="9.42578125" style="149"/>
  </cols>
  <sheetData>
    <row r="1" spans="1:30" x14ac:dyDescent="0.2">
      <c r="A1" s="547" t="s">
        <v>344</v>
      </c>
    </row>
    <row r="2" spans="1:30" x14ac:dyDescent="0.2">
      <c r="A2" s="548" t="s">
        <v>345</v>
      </c>
    </row>
    <row r="3" spans="1:30" x14ac:dyDescent="0.2">
      <c r="A3" s="548"/>
    </row>
    <row r="4" spans="1:30" x14ac:dyDescent="0.2">
      <c r="A4" s="549" t="s">
        <v>309</v>
      </c>
    </row>
    <row r="5" spans="1:30" x14ac:dyDescent="0.2">
      <c r="A5" s="547" t="s">
        <v>310</v>
      </c>
      <c r="B5" s="149" t="s">
        <v>311</v>
      </c>
    </row>
    <row r="6" spans="1:30" x14ac:dyDescent="0.2">
      <c r="A6" s="547" t="s">
        <v>312</v>
      </c>
      <c r="B6" s="149" t="s">
        <v>313</v>
      </c>
    </row>
    <row r="7" spans="1:30" x14ac:dyDescent="0.2">
      <c r="A7" s="547" t="s">
        <v>314</v>
      </c>
      <c r="B7" s="149" t="s">
        <v>315</v>
      </c>
    </row>
    <row r="8" spans="1:30" x14ac:dyDescent="0.2">
      <c r="A8" s="547" t="s">
        <v>316</v>
      </c>
      <c r="B8" s="149" t="s">
        <v>317</v>
      </c>
    </row>
    <row r="9" spans="1:30" x14ac:dyDescent="0.2">
      <c r="A9" s="547" t="s">
        <v>318</v>
      </c>
      <c r="B9" s="149" t="s">
        <v>319</v>
      </c>
      <c r="L9" s="149" t="s">
        <v>492</v>
      </c>
    </row>
    <row r="10" spans="1:30" x14ac:dyDescent="0.2">
      <c r="A10" s="547" t="s">
        <v>320</v>
      </c>
      <c r="B10" s="149" t="s">
        <v>321</v>
      </c>
    </row>
    <row r="12" spans="1:30" ht="54.75" customHeight="1" x14ac:dyDescent="0.2">
      <c r="A12" s="929" t="s">
        <v>524</v>
      </c>
      <c r="B12" s="929"/>
    </row>
    <row r="14" spans="1:30" x14ac:dyDescent="0.2">
      <c r="A14" s="709"/>
      <c r="B14" s="710"/>
      <c r="C14" s="711">
        <v>2009</v>
      </c>
      <c r="D14" s="711">
        <v>2010</v>
      </c>
      <c r="E14" s="711">
        <v>2011</v>
      </c>
      <c r="F14" s="711">
        <v>2012</v>
      </c>
      <c r="G14" s="711">
        <v>2013</v>
      </c>
      <c r="H14" s="711">
        <v>2014</v>
      </c>
      <c r="I14" s="711">
        <v>2015</v>
      </c>
      <c r="J14" s="711">
        <v>2016</v>
      </c>
      <c r="K14" s="711">
        <v>2017</v>
      </c>
      <c r="L14" s="711">
        <v>2018</v>
      </c>
      <c r="M14" s="711">
        <v>2019</v>
      </c>
      <c r="N14" s="711">
        <v>2020</v>
      </c>
      <c r="P14" s="149">
        <v>2009</v>
      </c>
      <c r="Q14" s="149">
        <v>2010</v>
      </c>
      <c r="R14" s="149">
        <v>2011</v>
      </c>
      <c r="S14" s="149">
        <v>2012</v>
      </c>
      <c r="T14" s="149">
        <v>2013</v>
      </c>
      <c r="U14" s="149">
        <v>2014</v>
      </c>
      <c r="V14" s="149">
        <v>2015</v>
      </c>
      <c r="W14" s="149">
        <v>2016</v>
      </c>
      <c r="X14" s="149">
        <v>2017</v>
      </c>
      <c r="Y14" s="149">
        <v>2018</v>
      </c>
      <c r="Z14" s="149">
        <v>2019</v>
      </c>
      <c r="AA14" s="149">
        <v>2020</v>
      </c>
      <c r="AC14" s="149">
        <v>2030</v>
      </c>
      <c r="AD14" s="149" t="s">
        <v>379</v>
      </c>
    </row>
    <row r="15" spans="1:30" x14ac:dyDescent="0.2">
      <c r="A15" s="712" t="s">
        <v>525</v>
      </c>
      <c r="B15" s="713" t="s">
        <v>526</v>
      </c>
      <c r="C15" s="714" t="s">
        <v>310</v>
      </c>
      <c r="D15" s="714" t="s">
        <v>310</v>
      </c>
      <c r="E15" s="714" t="s">
        <v>310</v>
      </c>
      <c r="F15" s="714" t="s">
        <v>310</v>
      </c>
      <c r="G15" s="714" t="s">
        <v>310</v>
      </c>
      <c r="H15" s="714" t="s">
        <v>310</v>
      </c>
      <c r="I15" s="714" t="s">
        <v>310</v>
      </c>
      <c r="J15" s="714" t="s">
        <v>310</v>
      </c>
      <c r="K15" s="714" t="s">
        <v>310</v>
      </c>
      <c r="L15" s="714" t="s">
        <v>310</v>
      </c>
      <c r="M15" s="714" t="s">
        <v>310</v>
      </c>
      <c r="N15" s="714" t="s">
        <v>310</v>
      </c>
      <c r="P15" s="149" t="s">
        <v>379</v>
      </c>
      <c r="Q15" s="149" t="s">
        <v>379</v>
      </c>
      <c r="R15" s="149" t="s">
        <v>379</v>
      </c>
      <c r="S15" s="149" t="s">
        <v>379</v>
      </c>
      <c r="T15" s="149" t="s">
        <v>379</v>
      </c>
      <c r="U15" s="149" t="s">
        <v>379</v>
      </c>
      <c r="V15" s="149" t="s">
        <v>379</v>
      </c>
      <c r="W15" s="149" t="s">
        <v>379</v>
      </c>
      <c r="X15" s="149" t="s">
        <v>379</v>
      </c>
      <c r="Y15" s="149" t="s">
        <v>379</v>
      </c>
      <c r="Z15" s="149" t="s">
        <v>379</v>
      </c>
      <c r="AA15" s="149" t="s">
        <v>379</v>
      </c>
    </row>
    <row r="16" spans="1:30" x14ac:dyDescent="0.2">
      <c r="A16" s="149" t="s">
        <v>527</v>
      </c>
      <c r="B16" s="149" t="s">
        <v>528</v>
      </c>
      <c r="C16" s="103">
        <v>1.1163612604141235</v>
      </c>
      <c r="D16" s="103">
        <v>1.127541184425354</v>
      </c>
      <c r="E16" s="103">
        <v>1.1100363731384277</v>
      </c>
      <c r="F16" s="103">
        <v>1.1026284694671631</v>
      </c>
      <c r="G16" s="103">
        <v>1.1265796422958374</v>
      </c>
      <c r="H16" s="103">
        <v>1.0191081762313843</v>
      </c>
      <c r="I16" s="103">
        <v>1.2975602149963379</v>
      </c>
      <c r="J16" s="103">
        <v>1.2858706712722778</v>
      </c>
      <c r="K16" s="103">
        <v>1.2945890426635742</v>
      </c>
      <c r="L16" s="103">
        <v>1.2524466514587402</v>
      </c>
      <c r="M16" s="103">
        <v>1.2175459861755371</v>
      </c>
      <c r="N16" s="103">
        <v>1.2354050874710083</v>
      </c>
      <c r="O16" s="149">
        <f>(N16-D16)/10</f>
        <v>1.078639030456543E-2</v>
      </c>
      <c r="P16" s="149">
        <f t="shared" ref="P16:P79" si="0">_xlfn.RANK.EQ(C16,$C$16:$C$224)</f>
        <v>34</v>
      </c>
      <c r="Q16" s="149">
        <f t="shared" ref="Q16:Q79" si="1">_xlfn.RANK.EQ(D16,$D$16:$D$224)</f>
        <v>35</v>
      </c>
      <c r="R16" s="149">
        <f t="shared" ref="R16:R79" si="2">_xlfn.RANK.EQ(E16,$E$16:$E$224)</f>
        <v>36</v>
      </c>
      <c r="S16" s="149">
        <f t="shared" ref="S16:S79" si="3">_xlfn.RANK.EQ(F16,$F$16:$F$224)</f>
        <v>37</v>
      </c>
      <c r="T16" s="149">
        <f t="shared" ref="T16:T79" si="4">_xlfn.RANK.EQ(G16,$G$16:$G$224)</f>
        <v>37</v>
      </c>
      <c r="U16" s="149">
        <f t="shared" ref="U16:U79" si="5">_xlfn.RANK.EQ(H16,$H$16:$H$224)</f>
        <v>39</v>
      </c>
      <c r="V16" s="149">
        <f t="shared" ref="V16:V79" si="6">_xlfn.RANK.EQ(I16,$I$16:$I$224)</f>
        <v>24</v>
      </c>
      <c r="W16" s="149">
        <f t="shared" ref="W16:W79" si="7">_xlfn.RANK.EQ(J16,$J$16:$J$224)</f>
        <v>23</v>
      </c>
      <c r="X16" s="149">
        <f t="shared" ref="X16:X79" si="8">_xlfn.RANK.EQ(K16,$K$16:$K$224)</f>
        <v>25</v>
      </c>
      <c r="Y16" s="149">
        <f t="shared" ref="Y16:Y79" si="9">_xlfn.RANK.EQ(L16,$L$16:$L$224)</f>
        <v>28</v>
      </c>
      <c r="Z16" s="149">
        <f t="shared" ref="Z16:Z79" si="10">_xlfn.RANK.EQ(M16,$M$16:$M$224)</f>
        <v>31</v>
      </c>
      <c r="AA16" s="149">
        <f t="shared" ref="AA16:AA79" si="11">_xlfn.RANK.EQ(N16,$N$16:$N$224)</f>
        <v>29</v>
      </c>
      <c r="AB16" s="149">
        <f>MAX(AA16:AA224)</f>
        <v>209</v>
      </c>
      <c r="AC16" s="149">
        <f>N16+10*O16</f>
        <v>1.3432689905166626</v>
      </c>
      <c r="AD16" s="149">
        <f t="shared" ref="AD16:AD79" si="12">_xlfn.RANK.EQ(AC16,$AC$16:$AC$224)</f>
        <v>28</v>
      </c>
    </row>
    <row r="17" spans="1:30" x14ac:dyDescent="0.2">
      <c r="A17" s="149" t="s">
        <v>529</v>
      </c>
      <c r="B17" s="149" t="s">
        <v>530</v>
      </c>
      <c r="C17" s="103">
        <v>1.3255792856216431</v>
      </c>
      <c r="D17" s="103">
        <v>1.3084560632705688</v>
      </c>
      <c r="E17" s="103">
        <v>1.2793357372283936</v>
      </c>
      <c r="F17" s="103">
        <v>1.2679888010025024</v>
      </c>
      <c r="G17" s="103">
        <v>1.2607585191726685</v>
      </c>
      <c r="H17" s="103">
        <v>1.2254321575164795</v>
      </c>
      <c r="I17" s="103">
        <v>1.2189314365386963</v>
      </c>
      <c r="J17" s="103">
        <v>1.2288038730621338</v>
      </c>
      <c r="K17" s="103">
        <v>1.2451255321502686</v>
      </c>
      <c r="L17" s="103">
        <v>1.2390413284301758</v>
      </c>
      <c r="M17" s="103">
        <v>1.2346959114074707</v>
      </c>
      <c r="N17" s="103">
        <v>1.3143739700317383</v>
      </c>
      <c r="O17" s="149">
        <f t="shared" ref="O17:O80" si="13">(N17-D17)/10</f>
        <v>5.9179067611694338E-4</v>
      </c>
      <c r="P17" s="149">
        <f t="shared" si="0"/>
        <v>26</v>
      </c>
      <c r="Q17" s="149">
        <f t="shared" si="1"/>
        <v>26</v>
      </c>
      <c r="R17" s="149">
        <f t="shared" si="2"/>
        <v>26</v>
      </c>
      <c r="S17" s="149">
        <f t="shared" si="3"/>
        <v>28</v>
      </c>
      <c r="T17" s="149">
        <f t="shared" si="4"/>
        <v>29</v>
      </c>
      <c r="U17" s="149">
        <f t="shared" si="5"/>
        <v>28</v>
      </c>
      <c r="V17" s="149">
        <f t="shared" si="6"/>
        <v>28</v>
      </c>
      <c r="W17" s="149">
        <f t="shared" si="7"/>
        <v>27</v>
      </c>
      <c r="X17" s="149">
        <f t="shared" si="8"/>
        <v>29</v>
      </c>
      <c r="Y17" s="149">
        <f t="shared" si="9"/>
        <v>29</v>
      </c>
      <c r="Z17" s="149">
        <f t="shared" si="10"/>
        <v>26</v>
      </c>
      <c r="AA17" s="149">
        <f t="shared" si="11"/>
        <v>24</v>
      </c>
      <c r="AC17" s="149">
        <f t="shared" ref="AC17:AC80" si="14">N17+10*O17</f>
        <v>1.3202918767929077</v>
      </c>
      <c r="AD17" s="149">
        <f t="shared" si="12"/>
        <v>31</v>
      </c>
    </row>
    <row r="18" spans="1:30" x14ac:dyDescent="0.2">
      <c r="A18" s="149" t="s">
        <v>531</v>
      </c>
      <c r="B18" s="149" t="s">
        <v>532</v>
      </c>
      <c r="C18" s="103">
        <v>-1.5347959995269775</v>
      </c>
      <c r="D18" s="103">
        <v>-1.6361769437789917</v>
      </c>
      <c r="E18" s="103">
        <v>-1.5791739225387573</v>
      </c>
      <c r="F18" s="103">
        <v>-1.4197413921356201</v>
      </c>
      <c r="G18" s="103">
        <v>-1.4365103244781494</v>
      </c>
      <c r="H18" s="103">
        <v>-1.3548288345336914</v>
      </c>
      <c r="I18" s="103">
        <v>-1.342215895652771</v>
      </c>
      <c r="J18" s="103">
        <v>-1.5261715650558472</v>
      </c>
      <c r="K18" s="103">
        <v>-1.5156255960464478</v>
      </c>
      <c r="L18" s="103">
        <v>-1.4876241683959961</v>
      </c>
      <c r="M18" s="103">
        <v>-1.4007329940795898</v>
      </c>
      <c r="N18" s="103">
        <v>-1.4754045009613037</v>
      </c>
      <c r="O18" s="149">
        <f t="shared" si="13"/>
        <v>1.60772442817688E-2</v>
      </c>
      <c r="P18" s="149">
        <f t="shared" si="0"/>
        <v>205</v>
      </c>
      <c r="Q18" s="149">
        <f t="shared" si="1"/>
        <v>206</v>
      </c>
      <c r="R18" s="149">
        <f t="shared" si="2"/>
        <v>207</v>
      </c>
      <c r="S18" s="149">
        <f t="shared" si="3"/>
        <v>204</v>
      </c>
      <c r="T18" s="149">
        <f t="shared" si="4"/>
        <v>205</v>
      </c>
      <c r="U18" s="149">
        <f t="shared" si="5"/>
        <v>198</v>
      </c>
      <c r="V18" s="149">
        <f t="shared" si="6"/>
        <v>196</v>
      </c>
      <c r="W18" s="149">
        <f t="shared" si="7"/>
        <v>202</v>
      </c>
      <c r="X18" s="149">
        <f t="shared" si="8"/>
        <v>201</v>
      </c>
      <c r="Y18" s="149">
        <f t="shared" si="9"/>
        <v>199</v>
      </c>
      <c r="Z18" s="149">
        <f t="shared" si="10"/>
        <v>195</v>
      </c>
      <c r="AA18" s="149">
        <f t="shared" si="11"/>
        <v>198</v>
      </c>
      <c r="AC18" s="149">
        <f t="shared" si="14"/>
        <v>-1.3146320581436157</v>
      </c>
      <c r="AD18" s="149">
        <f t="shared" si="12"/>
        <v>184</v>
      </c>
    </row>
    <row r="19" spans="1:30" x14ac:dyDescent="0.2">
      <c r="A19" s="149" t="s">
        <v>533</v>
      </c>
      <c r="B19" s="149" t="s">
        <v>534</v>
      </c>
      <c r="C19" s="103">
        <v>-1.4046545028686523</v>
      </c>
      <c r="D19" s="103">
        <v>-1.3260952234268188</v>
      </c>
      <c r="E19" s="103">
        <v>-1.3442772626876831</v>
      </c>
      <c r="F19" s="103">
        <v>-1.2684701681137085</v>
      </c>
      <c r="G19" s="103">
        <v>-1.3094633817672729</v>
      </c>
      <c r="H19" s="103">
        <v>-1.4439437389373779</v>
      </c>
      <c r="I19" s="103">
        <v>-1.3950135707855225</v>
      </c>
      <c r="J19" s="103">
        <v>-1.439528226852417</v>
      </c>
      <c r="K19" s="103">
        <v>-1.4109528064727783</v>
      </c>
      <c r="L19" s="103">
        <v>-1.1391919851303101</v>
      </c>
      <c r="M19" s="103">
        <v>-1.0544506311416626</v>
      </c>
      <c r="N19" s="103">
        <v>-0.92709314823150635</v>
      </c>
      <c r="O19" s="149">
        <f t="shared" si="13"/>
        <v>3.9900207519531251E-2</v>
      </c>
      <c r="P19" s="149">
        <f t="shared" si="0"/>
        <v>202</v>
      </c>
      <c r="Q19" s="149">
        <f t="shared" si="1"/>
        <v>200</v>
      </c>
      <c r="R19" s="149">
        <f t="shared" si="2"/>
        <v>200</v>
      </c>
      <c r="S19" s="149">
        <f t="shared" si="3"/>
        <v>194</v>
      </c>
      <c r="T19" s="149">
        <f t="shared" si="4"/>
        <v>196</v>
      </c>
      <c r="U19" s="149">
        <f t="shared" si="5"/>
        <v>201</v>
      </c>
      <c r="V19" s="149">
        <f t="shared" si="6"/>
        <v>201</v>
      </c>
      <c r="W19" s="149">
        <f t="shared" si="7"/>
        <v>197</v>
      </c>
      <c r="X19" s="149">
        <f t="shared" si="8"/>
        <v>196</v>
      </c>
      <c r="Y19" s="149">
        <f t="shared" si="9"/>
        <v>185</v>
      </c>
      <c r="Z19" s="149">
        <f t="shared" si="10"/>
        <v>180</v>
      </c>
      <c r="AA19" s="149">
        <f t="shared" si="11"/>
        <v>171</v>
      </c>
      <c r="AC19" s="149">
        <f t="shared" si="14"/>
        <v>-0.52809107303619385</v>
      </c>
      <c r="AD19" s="149">
        <f t="shared" si="12"/>
        <v>136</v>
      </c>
    </row>
    <row r="20" spans="1:30" x14ac:dyDescent="0.2">
      <c r="A20" s="149" t="s">
        <v>535</v>
      </c>
      <c r="B20" s="149" t="s">
        <v>536</v>
      </c>
      <c r="C20" s="103">
        <v>1.3255792856216431</v>
      </c>
      <c r="D20" s="103">
        <v>1.3084560632705688</v>
      </c>
      <c r="E20" s="103">
        <v>1.2793357372283936</v>
      </c>
      <c r="F20" s="103">
        <v>1.2679888010025024</v>
      </c>
      <c r="G20" s="103">
        <v>1.2607585191726685</v>
      </c>
      <c r="H20" s="103">
        <v>1.2254321575164795</v>
      </c>
      <c r="I20" s="103">
        <v>1.2189314365386963</v>
      </c>
      <c r="J20" s="103">
        <v>1.2288038730621338</v>
      </c>
      <c r="K20" s="103">
        <v>1.2451255321502686</v>
      </c>
      <c r="L20" s="103">
        <v>1.2390413284301758</v>
      </c>
      <c r="M20" s="103">
        <v>1.2346959114074707</v>
      </c>
      <c r="N20" s="103">
        <v>0.67879879474639893</v>
      </c>
      <c r="O20" s="149">
        <f t="shared" si="13"/>
        <v>-6.2965726852416998E-2</v>
      </c>
      <c r="P20" s="149">
        <f t="shared" si="0"/>
        <v>26</v>
      </c>
      <c r="Q20" s="149">
        <f t="shared" si="1"/>
        <v>26</v>
      </c>
      <c r="R20" s="149">
        <f t="shared" si="2"/>
        <v>26</v>
      </c>
      <c r="S20" s="149">
        <f t="shared" si="3"/>
        <v>28</v>
      </c>
      <c r="T20" s="149">
        <f t="shared" si="4"/>
        <v>29</v>
      </c>
      <c r="U20" s="149">
        <f t="shared" si="5"/>
        <v>28</v>
      </c>
      <c r="V20" s="149">
        <f t="shared" si="6"/>
        <v>28</v>
      </c>
      <c r="W20" s="149">
        <f t="shared" si="7"/>
        <v>27</v>
      </c>
      <c r="X20" s="149">
        <f t="shared" si="8"/>
        <v>29</v>
      </c>
      <c r="Y20" s="149">
        <f t="shared" si="9"/>
        <v>29</v>
      </c>
      <c r="Z20" s="149">
        <f t="shared" si="10"/>
        <v>26</v>
      </c>
      <c r="AA20" s="149">
        <f t="shared" si="11"/>
        <v>54</v>
      </c>
      <c r="AC20" s="149">
        <f t="shared" si="14"/>
        <v>4.9141526222229004E-2</v>
      </c>
      <c r="AD20" s="149">
        <f t="shared" si="12"/>
        <v>97</v>
      </c>
    </row>
    <row r="21" spans="1:30" x14ac:dyDescent="0.2">
      <c r="A21" s="149" t="s">
        <v>98</v>
      </c>
      <c r="B21" s="149" t="s">
        <v>537</v>
      </c>
      <c r="C21" s="103">
        <v>-0.53849512338638306</v>
      </c>
      <c r="D21" s="103">
        <v>-0.52521538734436035</v>
      </c>
      <c r="E21" s="103">
        <v>-0.6829865574836731</v>
      </c>
      <c r="F21" s="103">
        <v>-0.72649091482162476</v>
      </c>
      <c r="G21" s="103">
        <v>-0.69843190908432007</v>
      </c>
      <c r="H21" s="103">
        <v>-0.54816353321075439</v>
      </c>
      <c r="I21" s="103">
        <v>-0.47903507947921753</v>
      </c>
      <c r="J21" s="103">
        <v>-0.40514883399009705</v>
      </c>
      <c r="K21" s="103">
        <v>-0.42072182893753052</v>
      </c>
      <c r="L21" s="103">
        <v>-0.4786321222782135</v>
      </c>
      <c r="M21" s="103">
        <v>-0.5330888032913208</v>
      </c>
      <c r="N21" s="103">
        <v>-0.54019606113433838</v>
      </c>
      <c r="O21" s="149">
        <f t="shared" si="13"/>
        <v>-1.4980673789978028E-3</v>
      </c>
      <c r="P21" s="149">
        <f t="shared" si="0"/>
        <v>135</v>
      </c>
      <c r="Q21" s="149">
        <f t="shared" si="1"/>
        <v>132</v>
      </c>
      <c r="R21" s="149">
        <f t="shared" si="2"/>
        <v>153</v>
      </c>
      <c r="S21" s="149">
        <f t="shared" si="3"/>
        <v>151</v>
      </c>
      <c r="T21" s="149">
        <f t="shared" si="4"/>
        <v>152</v>
      </c>
      <c r="U21" s="149">
        <f t="shared" si="5"/>
        <v>137</v>
      </c>
      <c r="V21" s="149">
        <f t="shared" si="6"/>
        <v>129</v>
      </c>
      <c r="W21" s="149">
        <f t="shared" si="7"/>
        <v>124</v>
      </c>
      <c r="X21" s="149">
        <f t="shared" si="8"/>
        <v>121</v>
      </c>
      <c r="Y21" s="149">
        <f t="shared" si="9"/>
        <v>130</v>
      </c>
      <c r="Z21" s="149">
        <f t="shared" si="10"/>
        <v>140</v>
      </c>
      <c r="AA21" s="149">
        <f t="shared" si="11"/>
        <v>143</v>
      </c>
      <c r="AC21" s="149">
        <f t="shared" si="14"/>
        <v>-0.55517673492431641</v>
      </c>
      <c r="AD21" s="149">
        <f t="shared" si="12"/>
        <v>139</v>
      </c>
    </row>
    <row r="22" spans="1:30" x14ac:dyDescent="0.2">
      <c r="A22" s="149" t="s">
        <v>148</v>
      </c>
      <c r="B22" s="149" t="s">
        <v>538</v>
      </c>
      <c r="C22" s="103">
        <v>0.91293448209762573</v>
      </c>
      <c r="D22" s="103">
        <v>0.89652055501937866</v>
      </c>
      <c r="E22" s="103">
        <v>1.0775874853134155</v>
      </c>
      <c r="F22" s="103">
        <v>1.1631526947021484</v>
      </c>
      <c r="G22" s="103">
        <v>1.2808020114898682</v>
      </c>
      <c r="H22" s="103">
        <v>1.2037864923477173</v>
      </c>
      <c r="I22" s="103">
        <v>1.0723193883895874</v>
      </c>
      <c r="J22" s="103">
        <v>1.1717370748519897</v>
      </c>
      <c r="K22" s="103">
        <v>1.1364383697509766</v>
      </c>
      <c r="L22" s="103">
        <v>1.15207839012146</v>
      </c>
      <c r="M22" s="103">
        <v>1.1066733598709106</v>
      </c>
      <c r="N22" s="103">
        <v>1.1143959760665894</v>
      </c>
      <c r="O22" s="149">
        <f t="shared" si="13"/>
        <v>2.1787542104721069E-2</v>
      </c>
      <c r="P22" s="149">
        <f t="shared" si="0"/>
        <v>45</v>
      </c>
      <c r="Q22" s="149">
        <f t="shared" si="1"/>
        <v>46</v>
      </c>
      <c r="R22" s="149">
        <f t="shared" si="2"/>
        <v>39</v>
      </c>
      <c r="S22" s="149">
        <f t="shared" si="3"/>
        <v>36</v>
      </c>
      <c r="T22" s="149">
        <f t="shared" si="4"/>
        <v>28</v>
      </c>
      <c r="U22" s="149">
        <f t="shared" si="5"/>
        <v>36</v>
      </c>
      <c r="V22" s="149">
        <f t="shared" si="6"/>
        <v>37</v>
      </c>
      <c r="W22" s="149">
        <f t="shared" si="7"/>
        <v>34</v>
      </c>
      <c r="X22" s="149">
        <f t="shared" si="8"/>
        <v>37</v>
      </c>
      <c r="Y22" s="149">
        <f t="shared" si="9"/>
        <v>35</v>
      </c>
      <c r="Z22" s="149">
        <f t="shared" si="10"/>
        <v>36</v>
      </c>
      <c r="AA22" s="149">
        <f t="shared" si="11"/>
        <v>36</v>
      </c>
      <c r="AC22" s="149">
        <f t="shared" si="14"/>
        <v>1.3322713971138</v>
      </c>
      <c r="AD22" s="149">
        <f t="shared" si="12"/>
        <v>30</v>
      </c>
    </row>
    <row r="23" spans="1:30" x14ac:dyDescent="0.2">
      <c r="A23" s="149" t="s">
        <v>120</v>
      </c>
      <c r="B23" s="149" t="s">
        <v>539</v>
      </c>
      <c r="C23" s="103">
        <v>-0.44499605894088745</v>
      </c>
      <c r="D23" s="103">
        <v>-0.3615601658821106</v>
      </c>
      <c r="E23" s="103">
        <v>-0.36613008379936218</v>
      </c>
      <c r="F23" s="103">
        <v>-0.443185955286026</v>
      </c>
      <c r="G23" s="103">
        <v>-0.43213927745819092</v>
      </c>
      <c r="H23" s="103">
        <v>-0.54158419370651245</v>
      </c>
      <c r="I23" s="103">
        <v>-0.54707729816436768</v>
      </c>
      <c r="J23" s="103">
        <v>-0.28393092751502991</v>
      </c>
      <c r="K23" s="103">
        <v>-0.25818082690238953</v>
      </c>
      <c r="L23" s="103">
        <v>-6.8787276744842529E-2</v>
      </c>
      <c r="M23" s="103">
        <v>-7.6287619769573212E-2</v>
      </c>
      <c r="N23" s="103">
        <v>-0.11638161540031433</v>
      </c>
      <c r="O23" s="149">
        <f t="shared" si="13"/>
        <v>2.4517855048179625E-2</v>
      </c>
      <c r="P23" s="149">
        <f t="shared" si="0"/>
        <v>126</v>
      </c>
      <c r="Q23" s="149">
        <f t="shared" si="1"/>
        <v>118</v>
      </c>
      <c r="R23" s="149">
        <f t="shared" si="2"/>
        <v>117</v>
      </c>
      <c r="S23" s="149">
        <f t="shared" si="3"/>
        <v>126</v>
      </c>
      <c r="T23" s="149">
        <f t="shared" si="4"/>
        <v>124</v>
      </c>
      <c r="U23" s="149">
        <f t="shared" si="5"/>
        <v>136</v>
      </c>
      <c r="V23" s="149">
        <f t="shared" si="6"/>
        <v>139</v>
      </c>
      <c r="W23" s="149">
        <f t="shared" si="7"/>
        <v>111</v>
      </c>
      <c r="X23" s="149">
        <f t="shared" si="8"/>
        <v>111</v>
      </c>
      <c r="Y23" s="149">
        <f t="shared" si="9"/>
        <v>94</v>
      </c>
      <c r="Z23" s="149">
        <f t="shared" si="10"/>
        <v>98</v>
      </c>
      <c r="AA23" s="149">
        <f t="shared" si="11"/>
        <v>105</v>
      </c>
      <c r="AC23" s="149">
        <f t="shared" si="14"/>
        <v>0.12879693508148193</v>
      </c>
      <c r="AD23" s="149">
        <f t="shared" si="12"/>
        <v>91</v>
      </c>
    </row>
    <row r="24" spans="1:30" x14ac:dyDescent="0.2">
      <c r="A24" s="149" t="s">
        <v>540</v>
      </c>
      <c r="B24" s="149" t="s">
        <v>541</v>
      </c>
      <c r="C24" s="103">
        <v>-0.61975771188735962</v>
      </c>
      <c r="D24" s="103">
        <v>-0.69649034738540649</v>
      </c>
      <c r="E24" s="103">
        <v>-0.65686267614364624</v>
      </c>
      <c r="F24" s="103">
        <v>-0.58780491352081299</v>
      </c>
      <c r="G24" s="103">
        <v>-0.53179371356964111</v>
      </c>
      <c r="H24" s="103">
        <v>-0.52396076917648315</v>
      </c>
      <c r="I24" s="103">
        <v>-0.53383982181549072</v>
      </c>
      <c r="J24" s="103">
        <v>-0.57182800769805908</v>
      </c>
      <c r="K24" s="103">
        <v>-0.56331324577331543</v>
      </c>
      <c r="L24" s="103">
        <v>-0.34759959578514099</v>
      </c>
      <c r="M24" s="103">
        <v>-0.17828375101089478</v>
      </c>
      <c r="N24" s="103">
        <v>3.1596977263689041E-2</v>
      </c>
      <c r="O24" s="149">
        <f t="shared" si="13"/>
        <v>7.2808732464909556E-2</v>
      </c>
      <c r="P24" s="149">
        <f t="shared" si="0"/>
        <v>145</v>
      </c>
      <c r="Q24" s="149">
        <f t="shared" si="1"/>
        <v>152</v>
      </c>
      <c r="R24" s="149">
        <f t="shared" si="2"/>
        <v>148</v>
      </c>
      <c r="S24" s="149">
        <f t="shared" si="3"/>
        <v>138</v>
      </c>
      <c r="T24" s="149">
        <f t="shared" si="4"/>
        <v>133</v>
      </c>
      <c r="U24" s="149">
        <f t="shared" si="5"/>
        <v>134</v>
      </c>
      <c r="V24" s="149">
        <f t="shared" si="6"/>
        <v>136</v>
      </c>
      <c r="W24" s="149">
        <f t="shared" si="7"/>
        <v>141</v>
      </c>
      <c r="X24" s="149">
        <f t="shared" si="8"/>
        <v>141</v>
      </c>
      <c r="Y24" s="149">
        <f t="shared" si="9"/>
        <v>120</v>
      </c>
      <c r="Z24" s="149">
        <f t="shared" si="10"/>
        <v>105</v>
      </c>
      <c r="AA24" s="149">
        <f t="shared" si="11"/>
        <v>89</v>
      </c>
      <c r="AC24" s="149">
        <f t="shared" si="14"/>
        <v>0.75968430191278458</v>
      </c>
      <c r="AD24" s="149">
        <f t="shared" si="12"/>
        <v>56</v>
      </c>
    </row>
    <row r="25" spans="1:30" x14ac:dyDescent="0.2">
      <c r="A25" s="149" t="s">
        <v>542</v>
      </c>
      <c r="B25" s="149" t="s">
        <v>543</v>
      </c>
      <c r="C25" s="103">
        <v>0.35248705744743347</v>
      </c>
      <c r="D25" s="103">
        <v>0.33308014273643494</v>
      </c>
      <c r="E25" s="103">
        <v>0.31778034567832947</v>
      </c>
      <c r="F25" s="103">
        <v>0.30648919939994812</v>
      </c>
      <c r="G25" s="103">
        <v>0.3100019097328186</v>
      </c>
      <c r="H25" s="103">
        <v>1.2254321575164795</v>
      </c>
      <c r="I25" s="103">
        <v>1.2189314365386963</v>
      </c>
      <c r="J25" s="103">
        <v>1.2288038730621338</v>
      </c>
      <c r="K25" s="103">
        <v>1.8438643217086792</v>
      </c>
      <c r="L25" s="103">
        <v>1.8456573486328125</v>
      </c>
      <c r="M25" s="103">
        <v>1.8440560102462769</v>
      </c>
      <c r="N25" s="103">
        <v>1.3143739700317383</v>
      </c>
      <c r="O25" s="149">
        <f t="shared" si="13"/>
        <v>9.812938272953034E-2</v>
      </c>
      <c r="P25" s="149">
        <f t="shared" si="0"/>
        <v>66</v>
      </c>
      <c r="Q25" s="149">
        <f t="shared" si="1"/>
        <v>69</v>
      </c>
      <c r="R25" s="149">
        <f t="shared" si="2"/>
        <v>70</v>
      </c>
      <c r="S25" s="149">
        <f t="shared" si="3"/>
        <v>72</v>
      </c>
      <c r="T25" s="149">
        <f t="shared" si="4"/>
        <v>72</v>
      </c>
      <c r="U25" s="149">
        <f t="shared" si="5"/>
        <v>28</v>
      </c>
      <c r="V25" s="149">
        <f t="shared" si="6"/>
        <v>28</v>
      </c>
      <c r="W25" s="149">
        <f t="shared" si="7"/>
        <v>27</v>
      </c>
      <c r="X25" s="149">
        <f t="shared" si="8"/>
        <v>12</v>
      </c>
      <c r="Y25" s="149">
        <f t="shared" si="9"/>
        <v>12</v>
      </c>
      <c r="Z25" s="149">
        <f t="shared" si="10"/>
        <v>12</v>
      </c>
      <c r="AA25" s="149">
        <f t="shared" si="11"/>
        <v>24</v>
      </c>
      <c r="AC25" s="149">
        <f t="shared" si="14"/>
        <v>2.2956677973270416</v>
      </c>
      <c r="AD25" s="149">
        <f t="shared" si="12"/>
        <v>2</v>
      </c>
    </row>
    <row r="26" spans="1:30" x14ac:dyDescent="0.2">
      <c r="A26" s="149" t="s">
        <v>544</v>
      </c>
      <c r="B26" s="149" t="s">
        <v>545</v>
      </c>
      <c r="C26" s="103">
        <v>1.3255792856216431</v>
      </c>
      <c r="D26" s="103">
        <v>1.3084560632705688</v>
      </c>
      <c r="E26" s="103">
        <v>1.2793357372283936</v>
      </c>
      <c r="F26" s="103">
        <v>1.2679888010025024</v>
      </c>
      <c r="G26" s="103">
        <v>1.2607585191726685</v>
      </c>
      <c r="H26" s="103">
        <v>0.64005559682846069</v>
      </c>
      <c r="I26" s="103">
        <v>0.68992763757705688</v>
      </c>
      <c r="J26" s="103">
        <v>0.69380390644073486</v>
      </c>
      <c r="K26" s="103">
        <v>0.24428747594356537</v>
      </c>
      <c r="L26" s="103">
        <v>0.27754217386245728</v>
      </c>
      <c r="M26" s="103">
        <v>0.27840685844421387</v>
      </c>
      <c r="N26" s="103">
        <v>0.27528068423271179</v>
      </c>
      <c r="O26" s="149">
        <f t="shared" si="13"/>
        <v>-0.1033175379037857</v>
      </c>
      <c r="P26" s="149">
        <f t="shared" si="0"/>
        <v>26</v>
      </c>
      <c r="Q26" s="149">
        <f t="shared" si="1"/>
        <v>26</v>
      </c>
      <c r="R26" s="149">
        <f t="shared" si="2"/>
        <v>26</v>
      </c>
      <c r="S26" s="149">
        <f t="shared" si="3"/>
        <v>28</v>
      </c>
      <c r="T26" s="149">
        <f t="shared" si="4"/>
        <v>29</v>
      </c>
      <c r="U26" s="149">
        <f t="shared" si="5"/>
        <v>57</v>
      </c>
      <c r="V26" s="149">
        <f t="shared" si="6"/>
        <v>53</v>
      </c>
      <c r="W26" s="149">
        <f t="shared" si="7"/>
        <v>54</v>
      </c>
      <c r="X26" s="149">
        <f t="shared" si="8"/>
        <v>78</v>
      </c>
      <c r="Y26" s="149">
        <f t="shared" si="9"/>
        <v>76</v>
      </c>
      <c r="Z26" s="149">
        <f t="shared" si="10"/>
        <v>76</v>
      </c>
      <c r="AA26" s="149">
        <f t="shared" si="11"/>
        <v>77</v>
      </c>
      <c r="AC26" s="149">
        <f t="shared" si="14"/>
        <v>-0.75789469480514526</v>
      </c>
      <c r="AD26" s="149">
        <f t="shared" si="12"/>
        <v>153</v>
      </c>
    </row>
    <row r="27" spans="1:30" x14ac:dyDescent="0.2">
      <c r="A27" s="149" t="s">
        <v>3</v>
      </c>
      <c r="B27" s="149" t="s">
        <v>546</v>
      </c>
      <c r="C27" s="103">
        <v>2.051661491394043</v>
      </c>
      <c r="D27" s="103">
        <v>2.0320448875427246</v>
      </c>
      <c r="E27" s="103">
        <v>2.0447103977203369</v>
      </c>
      <c r="F27" s="103">
        <v>1.9852485656738281</v>
      </c>
      <c r="G27" s="103">
        <v>1.7852256298065186</v>
      </c>
      <c r="H27" s="103">
        <v>1.8537222146987915</v>
      </c>
      <c r="I27" s="103">
        <v>1.8827112913131714</v>
      </c>
      <c r="J27" s="103">
        <v>1.8161075115203857</v>
      </c>
      <c r="K27" s="103">
        <v>1.7983509302139282</v>
      </c>
      <c r="L27" s="103">
        <v>1.8052144050598145</v>
      </c>
      <c r="M27" s="103">
        <v>1.8254129886627197</v>
      </c>
      <c r="N27" s="103">
        <v>1.665164589881897</v>
      </c>
      <c r="O27" s="149">
        <f t="shared" si="13"/>
        <v>-3.6688029766082764E-2</v>
      </c>
      <c r="P27" s="149">
        <f t="shared" si="0"/>
        <v>9</v>
      </c>
      <c r="Q27" s="149">
        <f t="shared" si="1"/>
        <v>11</v>
      </c>
      <c r="R27" s="149">
        <f t="shared" si="2"/>
        <v>9</v>
      </c>
      <c r="S27" s="149">
        <f t="shared" si="3"/>
        <v>10</v>
      </c>
      <c r="T27" s="149">
        <f t="shared" si="4"/>
        <v>14</v>
      </c>
      <c r="U27" s="149">
        <f t="shared" si="5"/>
        <v>11</v>
      </c>
      <c r="V27" s="149">
        <f t="shared" si="6"/>
        <v>12</v>
      </c>
      <c r="W27" s="149">
        <f t="shared" si="7"/>
        <v>15</v>
      </c>
      <c r="X27" s="149">
        <f t="shared" si="8"/>
        <v>15</v>
      </c>
      <c r="Y27" s="149">
        <f t="shared" si="9"/>
        <v>16</v>
      </c>
      <c r="Z27" s="149">
        <f t="shared" si="10"/>
        <v>13</v>
      </c>
      <c r="AA27" s="149">
        <f t="shared" si="11"/>
        <v>14</v>
      </c>
      <c r="AC27" s="149">
        <f t="shared" si="14"/>
        <v>1.2982842922210693</v>
      </c>
      <c r="AD27" s="149">
        <f t="shared" si="12"/>
        <v>33</v>
      </c>
    </row>
    <row r="28" spans="1:30" x14ac:dyDescent="0.2">
      <c r="A28" s="149" t="s">
        <v>6</v>
      </c>
      <c r="B28" s="149" t="s">
        <v>547</v>
      </c>
      <c r="C28" s="103">
        <v>1.7030246257781982</v>
      </c>
      <c r="D28" s="103">
        <v>1.6035193204879761</v>
      </c>
      <c r="E28" s="103">
        <v>1.4772658348083496</v>
      </c>
      <c r="F28" s="103">
        <v>1.4347783327102661</v>
      </c>
      <c r="G28" s="103">
        <v>1.5445296764373779</v>
      </c>
      <c r="H28" s="103">
        <v>1.4712903499603271</v>
      </c>
      <c r="I28" s="103">
        <v>1.5119662284851074</v>
      </c>
      <c r="J28" s="103">
        <v>1.5398688316345215</v>
      </c>
      <c r="K28" s="103">
        <v>1.5452084541320801</v>
      </c>
      <c r="L28" s="103">
        <v>1.6057229042053223</v>
      </c>
      <c r="M28" s="103">
        <v>1.5577377080917358</v>
      </c>
      <c r="N28" s="103">
        <v>1.5096741914749146</v>
      </c>
      <c r="O28" s="149">
        <f t="shared" si="13"/>
        <v>-9.3845129013061523E-3</v>
      </c>
      <c r="P28" s="149">
        <f t="shared" si="0"/>
        <v>16</v>
      </c>
      <c r="Q28" s="149">
        <f t="shared" si="1"/>
        <v>18</v>
      </c>
      <c r="R28" s="149">
        <f t="shared" si="2"/>
        <v>23</v>
      </c>
      <c r="S28" s="149">
        <f t="shared" si="3"/>
        <v>23</v>
      </c>
      <c r="T28" s="149">
        <f t="shared" si="4"/>
        <v>21</v>
      </c>
      <c r="U28" s="149">
        <f t="shared" si="5"/>
        <v>21</v>
      </c>
      <c r="V28" s="149">
        <f t="shared" si="6"/>
        <v>20</v>
      </c>
      <c r="W28" s="149">
        <f t="shared" si="7"/>
        <v>19</v>
      </c>
      <c r="X28" s="149">
        <f t="shared" si="8"/>
        <v>20</v>
      </c>
      <c r="Y28" s="149">
        <f t="shared" si="9"/>
        <v>19</v>
      </c>
      <c r="Z28" s="149">
        <f t="shared" si="10"/>
        <v>20</v>
      </c>
      <c r="AA28" s="149">
        <f t="shared" si="11"/>
        <v>20</v>
      </c>
      <c r="AC28" s="149">
        <f t="shared" si="14"/>
        <v>1.415829062461853</v>
      </c>
      <c r="AD28" s="149">
        <f t="shared" si="12"/>
        <v>27</v>
      </c>
    </row>
    <row r="29" spans="1:30" x14ac:dyDescent="0.2">
      <c r="A29" s="149" t="s">
        <v>548</v>
      </c>
      <c r="B29" s="149" t="s">
        <v>549</v>
      </c>
      <c r="C29" s="103">
        <v>-1.1884537935256958</v>
      </c>
      <c r="D29" s="103">
        <v>-1.2441436052322388</v>
      </c>
      <c r="E29" s="103">
        <v>-1.1788457632064819</v>
      </c>
      <c r="F29" s="103">
        <v>-1.126805305480957</v>
      </c>
      <c r="G29" s="103">
        <v>-0.96657717227935791</v>
      </c>
      <c r="H29" s="103">
        <v>-1.0187582969665527</v>
      </c>
      <c r="I29" s="103">
        <v>-0.93009752035140991</v>
      </c>
      <c r="J29" s="103">
        <v>-0.83836239576339722</v>
      </c>
      <c r="K29" s="103">
        <v>-0.8853079080581665</v>
      </c>
      <c r="L29" s="103">
        <v>-0.83648359775543213</v>
      </c>
      <c r="M29" s="103">
        <v>-0.83799284696578979</v>
      </c>
      <c r="N29" s="103">
        <v>-1.0481971502304077</v>
      </c>
      <c r="O29" s="149">
        <f t="shared" si="13"/>
        <v>1.9594645500183104E-2</v>
      </c>
      <c r="P29" s="149">
        <f t="shared" si="0"/>
        <v>187</v>
      </c>
      <c r="Q29" s="149">
        <f t="shared" si="1"/>
        <v>194</v>
      </c>
      <c r="R29" s="149">
        <f t="shared" si="2"/>
        <v>189</v>
      </c>
      <c r="S29" s="149">
        <f t="shared" si="3"/>
        <v>184</v>
      </c>
      <c r="T29" s="149">
        <f t="shared" si="4"/>
        <v>174</v>
      </c>
      <c r="U29" s="149">
        <f t="shared" si="5"/>
        <v>179</v>
      </c>
      <c r="V29" s="149">
        <f t="shared" si="6"/>
        <v>174</v>
      </c>
      <c r="W29" s="149">
        <f t="shared" si="7"/>
        <v>169</v>
      </c>
      <c r="X29" s="149">
        <f t="shared" si="8"/>
        <v>173</v>
      </c>
      <c r="Y29" s="149">
        <f t="shared" si="9"/>
        <v>165</v>
      </c>
      <c r="Z29" s="149">
        <f t="shared" si="10"/>
        <v>165</v>
      </c>
      <c r="AA29" s="149">
        <f t="shared" si="11"/>
        <v>175</v>
      </c>
      <c r="AC29" s="149">
        <f t="shared" si="14"/>
        <v>-0.85225069522857666</v>
      </c>
      <c r="AD29" s="149">
        <f t="shared" si="12"/>
        <v>159</v>
      </c>
    </row>
    <row r="30" spans="1:30" x14ac:dyDescent="0.2">
      <c r="A30" s="149" t="s">
        <v>550</v>
      </c>
      <c r="B30" s="149" t="s">
        <v>551</v>
      </c>
      <c r="C30" s="103">
        <v>-1.1294771432876587</v>
      </c>
      <c r="D30" s="103">
        <v>-1.1657764911651611</v>
      </c>
      <c r="E30" s="103">
        <v>-1.1871191263198853</v>
      </c>
      <c r="F30" s="103">
        <v>-1.4527897834777832</v>
      </c>
      <c r="G30" s="103">
        <v>-1.4094369411468506</v>
      </c>
      <c r="H30" s="103">
        <v>-1.2586878538131714</v>
      </c>
      <c r="I30" s="103">
        <v>-1.2577207088470459</v>
      </c>
      <c r="J30" s="103">
        <v>-1.2455378770828247</v>
      </c>
      <c r="K30" s="103">
        <v>-1.2797982692718506</v>
      </c>
      <c r="L30" s="103">
        <v>-1.436725378036499</v>
      </c>
      <c r="M30" s="103">
        <v>-1.4578486680984497</v>
      </c>
      <c r="N30" s="103">
        <v>-1.526950478553772</v>
      </c>
      <c r="O30" s="149">
        <f t="shared" si="13"/>
        <v>-3.6117398738861085E-2</v>
      </c>
      <c r="P30" s="149">
        <f t="shared" si="0"/>
        <v>183</v>
      </c>
      <c r="Q30" s="149">
        <f t="shared" si="1"/>
        <v>185</v>
      </c>
      <c r="R30" s="149">
        <f t="shared" si="2"/>
        <v>191</v>
      </c>
      <c r="S30" s="149">
        <f t="shared" si="3"/>
        <v>206</v>
      </c>
      <c r="T30" s="149">
        <f t="shared" si="4"/>
        <v>204</v>
      </c>
      <c r="U30" s="149">
        <f t="shared" si="5"/>
        <v>191</v>
      </c>
      <c r="V30" s="149">
        <f t="shared" si="6"/>
        <v>190</v>
      </c>
      <c r="W30" s="149">
        <f t="shared" si="7"/>
        <v>188</v>
      </c>
      <c r="X30" s="149">
        <f t="shared" si="8"/>
        <v>190</v>
      </c>
      <c r="Y30" s="149">
        <f t="shared" si="9"/>
        <v>197</v>
      </c>
      <c r="Z30" s="149">
        <f t="shared" si="10"/>
        <v>199</v>
      </c>
      <c r="AA30" s="149">
        <f t="shared" si="11"/>
        <v>199</v>
      </c>
      <c r="AC30" s="149">
        <f t="shared" si="14"/>
        <v>-1.8881244659423828</v>
      </c>
      <c r="AD30" s="149">
        <f t="shared" si="12"/>
        <v>201</v>
      </c>
    </row>
    <row r="31" spans="1:30" x14ac:dyDescent="0.2">
      <c r="A31" s="149" t="s">
        <v>8</v>
      </c>
      <c r="B31" s="149" t="s">
        <v>552</v>
      </c>
      <c r="C31" s="103">
        <v>1.4602059125900269</v>
      </c>
      <c r="D31" s="103">
        <v>1.4809306859970093</v>
      </c>
      <c r="E31" s="103">
        <v>1.5268900394439697</v>
      </c>
      <c r="F31" s="103">
        <v>1.5666863918304443</v>
      </c>
      <c r="G31" s="103">
        <v>1.6116098165512085</v>
      </c>
      <c r="H31" s="103">
        <v>1.5174572467803955</v>
      </c>
      <c r="I31" s="103">
        <v>1.5143630504608154</v>
      </c>
      <c r="J31" s="103">
        <v>1.5745842456817627</v>
      </c>
      <c r="K31" s="103">
        <v>1.4477921724319458</v>
      </c>
      <c r="L31" s="103">
        <v>1.4661633968353271</v>
      </c>
      <c r="M31" s="103">
        <v>1.4853466749191284</v>
      </c>
      <c r="N31" s="103">
        <v>1.478052020072937</v>
      </c>
      <c r="O31" s="149">
        <f t="shared" si="13"/>
        <v>-2.8786659240722658E-4</v>
      </c>
      <c r="P31" s="149">
        <f t="shared" si="0"/>
        <v>20</v>
      </c>
      <c r="Q31" s="149">
        <f t="shared" si="1"/>
        <v>23</v>
      </c>
      <c r="R31" s="149">
        <f t="shared" si="2"/>
        <v>22</v>
      </c>
      <c r="S31" s="149">
        <f t="shared" si="3"/>
        <v>20</v>
      </c>
      <c r="T31" s="149">
        <f t="shared" si="4"/>
        <v>20</v>
      </c>
      <c r="U31" s="149">
        <f t="shared" si="5"/>
        <v>19</v>
      </c>
      <c r="V31" s="149">
        <f t="shared" si="6"/>
        <v>19</v>
      </c>
      <c r="W31" s="149">
        <f t="shared" si="7"/>
        <v>17</v>
      </c>
      <c r="X31" s="149">
        <f t="shared" si="8"/>
        <v>22</v>
      </c>
      <c r="Y31" s="149">
        <f t="shared" si="9"/>
        <v>22</v>
      </c>
      <c r="Z31" s="149">
        <f t="shared" si="10"/>
        <v>22</v>
      </c>
      <c r="AA31" s="149">
        <f t="shared" si="11"/>
        <v>22</v>
      </c>
      <c r="AC31" s="149">
        <f t="shared" si="14"/>
        <v>1.4751733541488647</v>
      </c>
      <c r="AD31" s="149">
        <f t="shared" si="12"/>
        <v>23</v>
      </c>
    </row>
    <row r="32" spans="1:30" x14ac:dyDescent="0.2">
      <c r="A32" s="149" t="s">
        <v>553</v>
      </c>
      <c r="B32" s="149" t="s">
        <v>554</v>
      </c>
      <c r="C32" s="103">
        <v>-0.61562705039978027</v>
      </c>
      <c r="D32" s="103">
        <v>-0.66099298000335693</v>
      </c>
      <c r="E32" s="103">
        <v>-0.59350502490997314</v>
      </c>
      <c r="F32" s="103">
        <v>-0.85649758577346802</v>
      </c>
      <c r="G32" s="103">
        <v>-0.74392980337142944</v>
      </c>
      <c r="H32" s="103">
        <v>-0.66604745388031006</v>
      </c>
      <c r="I32" s="103">
        <v>-0.55084234476089478</v>
      </c>
      <c r="J32" s="103">
        <v>-0.51331454515457153</v>
      </c>
      <c r="K32" s="103">
        <v>-0.56151604652404785</v>
      </c>
      <c r="L32" s="103">
        <v>-0.38875725865364075</v>
      </c>
      <c r="M32" s="103">
        <v>-0.33856907486915588</v>
      </c>
      <c r="N32" s="103">
        <v>-3.9298366755247116E-2</v>
      </c>
      <c r="O32" s="149">
        <f t="shared" si="13"/>
        <v>6.2169461324810979E-2</v>
      </c>
      <c r="P32" s="149">
        <f t="shared" si="0"/>
        <v>144</v>
      </c>
      <c r="Q32" s="149">
        <f t="shared" si="1"/>
        <v>145</v>
      </c>
      <c r="R32" s="149">
        <f t="shared" si="2"/>
        <v>139</v>
      </c>
      <c r="S32" s="149">
        <f t="shared" si="3"/>
        <v>165</v>
      </c>
      <c r="T32" s="149">
        <f t="shared" si="4"/>
        <v>157</v>
      </c>
      <c r="U32" s="149">
        <f t="shared" si="5"/>
        <v>147</v>
      </c>
      <c r="V32" s="149">
        <f t="shared" si="6"/>
        <v>140</v>
      </c>
      <c r="W32" s="149">
        <f t="shared" si="7"/>
        <v>138</v>
      </c>
      <c r="X32" s="149">
        <f t="shared" si="8"/>
        <v>140</v>
      </c>
      <c r="Y32" s="149">
        <f t="shared" si="9"/>
        <v>123</v>
      </c>
      <c r="Z32" s="149">
        <f t="shared" si="10"/>
        <v>121</v>
      </c>
      <c r="AA32" s="149">
        <f t="shared" si="11"/>
        <v>96</v>
      </c>
      <c r="AC32" s="149">
        <f t="shared" si="14"/>
        <v>0.5823962464928627</v>
      </c>
      <c r="AD32" s="149">
        <f t="shared" si="12"/>
        <v>62</v>
      </c>
    </row>
    <row r="33" spans="1:30" x14ac:dyDescent="0.2">
      <c r="A33" s="149" t="s">
        <v>555</v>
      </c>
      <c r="B33" s="149" t="s">
        <v>556</v>
      </c>
      <c r="C33" s="103">
        <v>-0.33533746004104614</v>
      </c>
      <c r="D33" s="103">
        <v>-0.35069894790649414</v>
      </c>
      <c r="E33" s="103">
        <v>-0.36783254146575928</v>
      </c>
      <c r="F33" s="103">
        <v>-0.47892531752586365</v>
      </c>
      <c r="G33" s="103">
        <v>-0.52294039726257324</v>
      </c>
      <c r="H33" s="103">
        <v>-0.4647940993309021</v>
      </c>
      <c r="I33" s="103">
        <v>-0.27728894352912903</v>
      </c>
      <c r="J33" s="103">
        <v>-0.14797592163085938</v>
      </c>
      <c r="K33" s="103">
        <v>-0.1169276088476181</v>
      </c>
      <c r="L33" s="103">
        <v>-0.11329873651266098</v>
      </c>
      <c r="M33" s="103">
        <v>-0.20005518198013306</v>
      </c>
      <c r="N33" s="103">
        <v>-0.10116960108280182</v>
      </c>
      <c r="O33" s="149">
        <f t="shared" si="13"/>
        <v>2.4952934682369234E-2</v>
      </c>
      <c r="P33" s="149">
        <f t="shared" si="0"/>
        <v>115</v>
      </c>
      <c r="Q33" s="149">
        <f t="shared" si="1"/>
        <v>117</v>
      </c>
      <c r="R33" s="149">
        <f t="shared" si="2"/>
        <v>118</v>
      </c>
      <c r="S33" s="149">
        <f t="shared" si="3"/>
        <v>129</v>
      </c>
      <c r="T33" s="149">
        <f t="shared" si="4"/>
        <v>132</v>
      </c>
      <c r="U33" s="149">
        <f t="shared" si="5"/>
        <v>129</v>
      </c>
      <c r="V33" s="149">
        <f t="shared" si="6"/>
        <v>107</v>
      </c>
      <c r="W33" s="149">
        <f t="shared" si="7"/>
        <v>99</v>
      </c>
      <c r="X33" s="149">
        <f t="shared" si="8"/>
        <v>98</v>
      </c>
      <c r="Y33" s="149">
        <f t="shared" si="9"/>
        <v>98</v>
      </c>
      <c r="Z33" s="149">
        <f t="shared" si="10"/>
        <v>107</v>
      </c>
      <c r="AA33" s="149">
        <f t="shared" si="11"/>
        <v>102</v>
      </c>
      <c r="AC33" s="149">
        <f t="shared" si="14"/>
        <v>0.1483597457408905</v>
      </c>
      <c r="AD33" s="149">
        <f t="shared" si="12"/>
        <v>89</v>
      </c>
    </row>
    <row r="34" spans="1:30" x14ac:dyDescent="0.2">
      <c r="A34" s="149" t="s">
        <v>557</v>
      </c>
      <c r="B34" s="149" t="s">
        <v>558</v>
      </c>
      <c r="C34" s="103">
        <v>-1.0697799921035767</v>
      </c>
      <c r="D34" s="103">
        <v>-1.0574095249176025</v>
      </c>
      <c r="E34" s="103">
        <v>-1.0872994661331177</v>
      </c>
      <c r="F34" s="103">
        <v>-0.84980916976928711</v>
      </c>
      <c r="G34" s="103">
        <v>-0.88687890768051147</v>
      </c>
      <c r="H34" s="103">
        <v>-0.8869364857673645</v>
      </c>
      <c r="I34" s="103">
        <v>-0.80842119455337524</v>
      </c>
      <c r="J34" s="103">
        <v>-0.85694718360900879</v>
      </c>
      <c r="K34" s="103">
        <v>-0.83170324563980103</v>
      </c>
      <c r="L34" s="103">
        <v>-0.89995890855789185</v>
      </c>
      <c r="M34" s="103">
        <v>-0.9934731125831604</v>
      </c>
      <c r="N34" s="103">
        <v>-0.97827416658401489</v>
      </c>
      <c r="O34" s="149">
        <f t="shared" si="13"/>
        <v>7.913535833358765E-3</v>
      </c>
      <c r="P34" s="149">
        <f t="shared" si="0"/>
        <v>178</v>
      </c>
      <c r="Q34" s="149">
        <f t="shared" si="1"/>
        <v>177</v>
      </c>
      <c r="R34" s="149">
        <f t="shared" si="2"/>
        <v>179</v>
      </c>
      <c r="S34" s="149">
        <f t="shared" si="3"/>
        <v>164</v>
      </c>
      <c r="T34" s="149">
        <f t="shared" si="4"/>
        <v>165</v>
      </c>
      <c r="U34" s="149">
        <f t="shared" si="5"/>
        <v>169</v>
      </c>
      <c r="V34" s="149">
        <f t="shared" si="6"/>
        <v>163</v>
      </c>
      <c r="W34" s="149">
        <f t="shared" si="7"/>
        <v>170</v>
      </c>
      <c r="X34" s="149">
        <f t="shared" si="8"/>
        <v>169</v>
      </c>
      <c r="Y34" s="149">
        <f t="shared" si="9"/>
        <v>174</v>
      </c>
      <c r="Z34" s="149">
        <f t="shared" si="10"/>
        <v>175</v>
      </c>
      <c r="AA34" s="149">
        <f t="shared" si="11"/>
        <v>174</v>
      </c>
      <c r="AC34" s="149">
        <f t="shared" si="14"/>
        <v>-0.89913880825042725</v>
      </c>
      <c r="AD34" s="149">
        <f t="shared" si="12"/>
        <v>163</v>
      </c>
    </row>
    <row r="35" spans="1:30" x14ac:dyDescent="0.2">
      <c r="A35" s="149" t="s">
        <v>82</v>
      </c>
      <c r="B35" s="149" t="s">
        <v>559</v>
      </c>
      <c r="C35" s="103">
        <v>-0.21256710588932037</v>
      </c>
      <c r="D35" s="103">
        <v>-0.22071386873722076</v>
      </c>
      <c r="E35" s="103">
        <v>-0.24917213618755341</v>
      </c>
      <c r="F35" s="103">
        <v>-0.26118946075439453</v>
      </c>
      <c r="G35" s="103">
        <v>-0.30405586957931519</v>
      </c>
      <c r="H35" s="103">
        <v>-0.28275364637374878</v>
      </c>
      <c r="I35" s="103">
        <v>-0.29762008786201477</v>
      </c>
      <c r="J35" s="103">
        <v>-0.21299441158771515</v>
      </c>
      <c r="K35" s="103">
        <v>-0.15349741280078888</v>
      </c>
      <c r="L35" s="103">
        <v>-0.14523282647132874</v>
      </c>
      <c r="M35" s="103">
        <v>-0.13991624116897583</v>
      </c>
      <c r="N35" s="103">
        <v>-0.27232220768928528</v>
      </c>
      <c r="O35" s="149">
        <f t="shared" si="13"/>
        <v>-5.1608338952064516E-3</v>
      </c>
      <c r="P35" s="149">
        <f t="shared" si="0"/>
        <v>99</v>
      </c>
      <c r="Q35" s="149">
        <f t="shared" si="1"/>
        <v>99</v>
      </c>
      <c r="R35" s="149">
        <f t="shared" si="2"/>
        <v>101</v>
      </c>
      <c r="S35" s="149">
        <f t="shared" si="3"/>
        <v>106</v>
      </c>
      <c r="T35" s="149">
        <f t="shared" si="4"/>
        <v>111</v>
      </c>
      <c r="U35" s="149">
        <f t="shared" si="5"/>
        <v>107</v>
      </c>
      <c r="V35" s="149">
        <f t="shared" si="6"/>
        <v>109</v>
      </c>
      <c r="W35" s="149">
        <f t="shared" si="7"/>
        <v>104</v>
      </c>
      <c r="X35" s="149">
        <f t="shared" si="8"/>
        <v>102</v>
      </c>
      <c r="Y35" s="149">
        <f t="shared" si="9"/>
        <v>101</v>
      </c>
      <c r="Z35" s="149">
        <f t="shared" si="10"/>
        <v>103</v>
      </c>
      <c r="AA35" s="149">
        <f t="shared" si="11"/>
        <v>113</v>
      </c>
      <c r="AC35" s="149">
        <f t="shared" si="14"/>
        <v>-0.32393054664134979</v>
      </c>
      <c r="AD35" s="149">
        <f t="shared" si="12"/>
        <v>124</v>
      </c>
    </row>
    <row r="36" spans="1:30" x14ac:dyDescent="0.2">
      <c r="A36" s="149" t="s">
        <v>560</v>
      </c>
      <c r="B36" s="149" t="s">
        <v>561</v>
      </c>
      <c r="C36" s="103">
        <v>0.18515662848949432</v>
      </c>
      <c r="D36" s="103">
        <v>0.18327702581882477</v>
      </c>
      <c r="E36" s="103">
        <v>0.21735665202140808</v>
      </c>
      <c r="F36" s="103">
        <v>0.37363481521606445</v>
      </c>
      <c r="G36" s="103">
        <v>0.43314364552497864</v>
      </c>
      <c r="H36" s="103">
        <v>0.27894756197929382</v>
      </c>
      <c r="I36" s="103">
        <v>0.13900445401668549</v>
      </c>
      <c r="J36" s="103">
        <v>-1.5767114236950874E-2</v>
      </c>
      <c r="K36" s="103">
        <v>-0.13902546465396881</v>
      </c>
      <c r="L36" s="103">
        <v>-0.14616724848747253</v>
      </c>
      <c r="M36" s="103">
        <v>-9.6476906910538673E-3</v>
      </c>
      <c r="N36" s="103">
        <v>-6.554858386516571E-2</v>
      </c>
      <c r="O36" s="149">
        <f t="shared" si="13"/>
        <v>-2.4882560968399046E-2</v>
      </c>
      <c r="P36" s="149">
        <f t="shared" si="0"/>
        <v>76</v>
      </c>
      <c r="Q36" s="149">
        <f t="shared" si="1"/>
        <v>78</v>
      </c>
      <c r="R36" s="149">
        <f t="shared" si="2"/>
        <v>77</v>
      </c>
      <c r="S36" s="149">
        <f t="shared" si="3"/>
        <v>68</v>
      </c>
      <c r="T36" s="149">
        <f t="shared" si="4"/>
        <v>66</v>
      </c>
      <c r="U36" s="149">
        <f t="shared" si="5"/>
        <v>76</v>
      </c>
      <c r="V36" s="149">
        <f t="shared" si="6"/>
        <v>82</v>
      </c>
      <c r="W36" s="149">
        <f t="shared" si="7"/>
        <v>89</v>
      </c>
      <c r="X36" s="149">
        <f t="shared" si="8"/>
        <v>100</v>
      </c>
      <c r="Y36" s="149">
        <f t="shared" si="9"/>
        <v>102</v>
      </c>
      <c r="Z36" s="149">
        <f t="shared" si="10"/>
        <v>93</v>
      </c>
      <c r="AA36" s="149">
        <f t="shared" si="11"/>
        <v>98</v>
      </c>
      <c r="AC36" s="149">
        <f t="shared" si="14"/>
        <v>-0.31437419354915619</v>
      </c>
      <c r="AD36" s="149">
        <f t="shared" si="12"/>
        <v>123</v>
      </c>
    </row>
    <row r="37" spans="1:30" x14ac:dyDescent="0.2">
      <c r="A37" s="149" t="s">
        <v>562</v>
      </c>
      <c r="B37" s="149" t="s">
        <v>563</v>
      </c>
      <c r="C37" s="103">
        <v>1.3679554462432861</v>
      </c>
      <c r="D37" s="103">
        <v>1.3551731109619141</v>
      </c>
      <c r="E37" s="103">
        <v>1.3538668155670166</v>
      </c>
      <c r="F37" s="103">
        <v>1.3235478401184082</v>
      </c>
      <c r="G37" s="103">
        <v>1.3418437242507935</v>
      </c>
      <c r="H37" s="103">
        <v>1.3133959770202637</v>
      </c>
      <c r="I37" s="103">
        <v>1.1361976861953735</v>
      </c>
      <c r="J37" s="103">
        <v>1.1080856323242188</v>
      </c>
      <c r="K37" s="103">
        <v>1.1766812801361084</v>
      </c>
      <c r="L37" s="103">
        <v>1.1315823793411255</v>
      </c>
      <c r="M37" s="103">
        <v>1.1375677585601807</v>
      </c>
      <c r="N37" s="103">
        <v>1.1374613046646118</v>
      </c>
      <c r="O37" s="149">
        <f t="shared" si="13"/>
        <v>-2.1771180629730224E-2</v>
      </c>
      <c r="P37" s="149">
        <f t="shared" si="0"/>
        <v>25</v>
      </c>
      <c r="Q37" s="149">
        <f t="shared" si="1"/>
        <v>25</v>
      </c>
      <c r="R37" s="149">
        <f t="shared" si="2"/>
        <v>24</v>
      </c>
      <c r="S37" s="149">
        <f t="shared" si="3"/>
        <v>27</v>
      </c>
      <c r="T37" s="149">
        <f t="shared" si="4"/>
        <v>25</v>
      </c>
      <c r="U37" s="149">
        <f t="shared" si="5"/>
        <v>24</v>
      </c>
      <c r="V37" s="149">
        <f t="shared" si="6"/>
        <v>36</v>
      </c>
      <c r="W37" s="149">
        <f t="shared" si="7"/>
        <v>39</v>
      </c>
      <c r="X37" s="149">
        <f t="shared" si="8"/>
        <v>35</v>
      </c>
      <c r="Y37" s="149">
        <f t="shared" si="9"/>
        <v>36</v>
      </c>
      <c r="Z37" s="149">
        <f t="shared" si="10"/>
        <v>35</v>
      </c>
      <c r="AA37" s="149">
        <f t="shared" si="11"/>
        <v>35</v>
      </c>
      <c r="AC37" s="149">
        <f t="shared" si="14"/>
        <v>0.91974949836730957</v>
      </c>
      <c r="AD37" s="149">
        <f t="shared" si="12"/>
        <v>44</v>
      </c>
    </row>
    <row r="38" spans="1:30" x14ac:dyDescent="0.2">
      <c r="A38" s="149" t="s">
        <v>123</v>
      </c>
      <c r="B38" s="149" t="s">
        <v>564</v>
      </c>
      <c r="C38" s="103">
        <v>-0.38005611300468445</v>
      </c>
      <c r="D38" s="103">
        <v>-0.33722490072250366</v>
      </c>
      <c r="E38" s="103">
        <v>-0.32092440128326416</v>
      </c>
      <c r="F38" s="103">
        <v>-0.30445873737335205</v>
      </c>
      <c r="G38" s="103">
        <v>-0.23846657574176788</v>
      </c>
      <c r="H38" s="103">
        <v>-0.30797186493873596</v>
      </c>
      <c r="I38" s="103">
        <v>-0.39388853311538696</v>
      </c>
      <c r="J38" s="103">
        <v>-0.45633620023727417</v>
      </c>
      <c r="K38" s="103">
        <v>-0.51743948459625244</v>
      </c>
      <c r="L38" s="103">
        <v>-0.5669701099395752</v>
      </c>
      <c r="M38" s="103">
        <v>-0.60893517732620239</v>
      </c>
      <c r="N38" s="103">
        <v>-0.60387623310089111</v>
      </c>
      <c r="O38" s="149">
        <f t="shared" si="13"/>
        <v>-2.6665133237838746E-2</v>
      </c>
      <c r="P38" s="149">
        <f t="shared" si="0"/>
        <v>120</v>
      </c>
      <c r="Q38" s="149">
        <f t="shared" si="1"/>
        <v>115</v>
      </c>
      <c r="R38" s="149">
        <f t="shared" si="2"/>
        <v>109</v>
      </c>
      <c r="S38" s="149">
        <f t="shared" si="3"/>
        <v>109</v>
      </c>
      <c r="T38" s="149">
        <f t="shared" si="4"/>
        <v>103</v>
      </c>
      <c r="U38" s="149">
        <f t="shared" si="5"/>
        <v>110</v>
      </c>
      <c r="V38" s="149">
        <f t="shared" si="6"/>
        <v>119</v>
      </c>
      <c r="W38" s="149">
        <f t="shared" si="7"/>
        <v>132</v>
      </c>
      <c r="X38" s="149">
        <f t="shared" si="8"/>
        <v>133</v>
      </c>
      <c r="Y38" s="149">
        <f t="shared" si="9"/>
        <v>144</v>
      </c>
      <c r="Z38" s="149">
        <f t="shared" si="10"/>
        <v>146</v>
      </c>
      <c r="AA38" s="149">
        <f t="shared" si="11"/>
        <v>149</v>
      </c>
      <c r="AC38" s="149">
        <f t="shared" si="14"/>
        <v>-0.87052756547927856</v>
      </c>
      <c r="AD38" s="149">
        <f t="shared" si="12"/>
        <v>160</v>
      </c>
    </row>
    <row r="39" spans="1:30" x14ac:dyDescent="0.2">
      <c r="A39" s="149" t="s">
        <v>122</v>
      </c>
      <c r="B39" s="149" t="s">
        <v>565</v>
      </c>
      <c r="C39" s="103">
        <v>-0.62821495532989502</v>
      </c>
      <c r="D39" s="103">
        <v>-0.69428426027297974</v>
      </c>
      <c r="E39" s="103">
        <v>-0.67942917346954346</v>
      </c>
      <c r="F39" s="103">
        <v>-0.51752811670303345</v>
      </c>
      <c r="G39" s="103">
        <v>-0.4710824191570282</v>
      </c>
      <c r="H39" s="103">
        <v>-0.3048674464225769</v>
      </c>
      <c r="I39" s="103">
        <v>-0.33501091599464417</v>
      </c>
      <c r="J39" s="103">
        <v>-0.25696125626564026</v>
      </c>
      <c r="K39" s="103">
        <v>-0.25740709900856018</v>
      </c>
      <c r="L39" s="103">
        <v>-0.18506129086017609</v>
      </c>
      <c r="M39" s="103">
        <v>-3.7544652819633484E-2</v>
      </c>
      <c r="N39" s="103">
        <v>-0.16823756694793701</v>
      </c>
      <c r="O39" s="149">
        <f t="shared" si="13"/>
        <v>5.2604669332504274E-2</v>
      </c>
      <c r="P39" s="149">
        <f t="shared" si="0"/>
        <v>146</v>
      </c>
      <c r="Q39" s="149">
        <f t="shared" si="1"/>
        <v>151</v>
      </c>
      <c r="R39" s="149">
        <f t="shared" si="2"/>
        <v>152</v>
      </c>
      <c r="S39" s="149">
        <f t="shared" si="3"/>
        <v>132</v>
      </c>
      <c r="T39" s="149">
        <f t="shared" si="4"/>
        <v>125</v>
      </c>
      <c r="U39" s="149">
        <f t="shared" si="5"/>
        <v>109</v>
      </c>
      <c r="V39" s="149">
        <f t="shared" si="6"/>
        <v>112</v>
      </c>
      <c r="W39" s="149">
        <f t="shared" si="7"/>
        <v>108</v>
      </c>
      <c r="X39" s="149">
        <f t="shared" si="8"/>
        <v>110</v>
      </c>
      <c r="Y39" s="149">
        <f t="shared" si="9"/>
        <v>107</v>
      </c>
      <c r="Z39" s="149">
        <f t="shared" si="10"/>
        <v>94</v>
      </c>
      <c r="AA39" s="149">
        <f t="shared" si="11"/>
        <v>109</v>
      </c>
      <c r="AC39" s="149">
        <f t="shared" si="14"/>
        <v>0.35780912637710571</v>
      </c>
      <c r="AD39" s="149">
        <f t="shared" si="12"/>
        <v>75</v>
      </c>
    </row>
    <row r="40" spans="1:30" x14ac:dyDescent="0.2">
      <c r="A40" s="149" t="s">
        <v>566</v>
      </c>
      <c r="B40" s="149" t="s">
        <v>567</v>
      </c>
      <c r="C40" s="103">
        <v>-4.6637058258056641E-2</v>
      </c>
      <c r="D40" s="103">
        <v>-0.10696344822645187</v>
      </c>
      <c r="E40" s="103">
        <v>-0.33068463206291199</v>
      </c>
      <c r="F40" s="103">
        <v>-0.13648515939712524</v>
      </c>
      <c r="G40" s="103">
        <v>-9.6820153295993805E-2</v>
      </c>
      <c r="H40" s="103">
        <v>-0.19813749194145203</v>
      </c>
      <c r="I40" s="103">
        <v>-0.22245292365550995</v>
      </c>
      <c r="J40" s="103">
        <v>-0.24272032082080841</v>
      </c>
      <c r="K40" s="103">
        <v>-0.29859799146652222</v>
      </c>
      <c r="L40" s="103">
        <v>-0.13707716763019562</v>
      </c>
      <c r="M40" s="103">
        <v>-0.19577772915363312</v>
      </c>
      <c r="N40" s="103">
        <v>-0.19198569655418396</v>
      </c>
      <c r="O40" s="149">
        <f t="shared" si="13"/>
        <v>-8.502224832773209E-3</v>
      </c>
      <c r="P40" s="149">
        <f t="shared" si="0"/>
        <v>89</v>
      </c>
      <c r="Q40" s="149">
        <f t="shared" si="1"/>
        <v>94</v>
      </c>
      <c r="R40" s="149">
        <f t="shared" si="2"/>
        <v>111</v>
      </c>
      <c r="S40" s="149">
        <f t="shared" si="3"/>
        <v>96</v>
      </c>
      <c r="T40" s="149">
        <f t="shared" si="4"/>
        <v>95</v>
      </c>
      <c r="U40" s="149">
        <f t="shared" si="5"/>
        <v>101</v>
      </c>
      <c r="V40" s="149">
        <f t="shared" si="6"/>
        <v>101</v>
      </c>
      <c r="W40" s="149">
        <f t="shared" si="7"/>
        <v>106</v>
      </c>
      <c r="X40" s="149">
        <f t="shared" si="8"/>
        <v>114</v>
      </c>
      <c r="Y40" s="149">
        <f t="shared" si="9"/>
        <v>100</v>
      </c>
      <c r="Z40" s="149">
        <f t="shared" si="10"/>
        <v>106</v>
      </c>
      <c r="AA40" s="149">
        <f t="shared" si="11"/>
        <v>111</v>
      </c>
      <c r="AC40" s="149">
        <f t="shared" si="14"/>
        <v>-0.27700794488191605</v>
      </c>
      <c r="AD40" s="149">
        <f t="shared" si="12"/>
        <v>120</v>
      </c>
    </row>
    <row r="41" spans="1:30" x14ac:dyDescent="0.2">
      <c r="A41" s="149" t="s">
        <v>568</v>
      </c>
      <c r="B41" s="149" t="s">
        <v>569</v>
      </c>
      <c r="C41" s="103">
        <v>1.3255792856216431</v>
      </c>
      <c r="D41" s="103">
        <v>1.3084560632705688</v>
      </c>
      <c r="E41" s="103">
        <v>1.2793357372283936</v>
      </c>
      <c r="F41" s="103">
        <v>1.2679888010025024</v>
      </c>
      <c r="G41" s="103">
        <v>1.2607585191726685</v>
      </c>
      <c r="H41" s="103">
        <v>1.2254321575164795</v>
      </c>
      <c r="I41" s="103">
        <v>1.2189314365386963</v>
      </c>
      <c r="J41" s="103">
        <v>1.2288038730621338</v>
      </c>
      <c r="K41" s="103">
        <v>1.2451255321502686</v>
      </c>
      <c r="L41" s="103">
        <v>1.2390413284301758</v>
      </c>
      <c r="M41" s="103">
        <v>1.2346959114074707</v>
      </c>
      <c r="N41" s="103">
        <v>1.3143739700317383</v>
      </c>
      <c r="O41" s="149">
        <f t="shared" si="13"/>
        <v>5.9179067611694338E-4</v>
      </c>
      <c r="P41" s="149">
        <f t="shared" si="0"/>
        <v>26</v>
      </c>
      <c r="Q41" s="149">
        <f t="shared" si="1"/>
        <v>26</v>
      </c>
      <c r="R41" s="149">
        <f t="shared" si="2"/>
        <v>26</v>
      </c>
      <c r="S41" s="149">
        <f t="shared" si="3"/>
        <v>28</v>
      </c>
      <c r="T41" s="149">
        <f t="shared" si="4"/>
        <v>29</v>
      </c>
      <c r="U41" s="149">
        <f t="shared" si="5"/>
        <v>28</v>
      </c>
      <c r="V41" s="149">
        <f t="shared" si="6"/>
        <v>28</v>
      </c>
      <c r="W41" s="149">
        <f t="shared" si="7"/>
        <v>27</v>
      </c>
      <c r="X41" s="149">
        <f t="shared" si="8"/>
        <v>29</v>
      </c>
      <c r="Y41" s="149">
        <f t="shared" si="9"/>
        <v>29</v>
      </c>
      <c r="Z41" s="149">
        <f t="shared" si="10"/>
        <v>26</v>
      </c>
      <c r="AA41" s="149">
        <f t="shared" si="11"/>
        <v>24</v>
      </c>
      <c r="AC41" s="149">
        <f t="shared" si="14"/>
        <v>1.3202918767929077</v>
      </c>
      <c r="AD41" s="149">
        <f t="shared" si="12"/>
        <v>31</v>
      </c>
    </row>
    <row r="42" spans="1:30" x14ac:dyDescent="0.2">
      <c r="A42" s="149" t="s">
        <v>570</v>
      </c>
      <c r="B42" s="149" t="s">
        <v>571</v>
      </c>
      <c r="C42" s="103">
        <v>-0.63031667470932007</v>
      </c>
      <c r="D42" s="103">
        <v>-0.46588188409805298</v>
      </c>
      <c r="E42" s="103">
        <v>-0.56939554214477539</v>
      </c>
      <c r="F42" s="103">
        <v>-0.72918975353240967</v>
      </c>
      <c r="G42" s="103">
        <v>-0.58975958824157715</v>
      </c>
      <c r="H42" s="103">
        <v>-0.63010221719741821</v>
      </c>
      <c r="I42" s="103">
        <v>-0.69642949104309082</v>
      </c>
      <c r="J42" s="103">
        <v>-0.7242584228515625</v>
      </c>
      <c r="K42" s="103">
        <v>-0.6587374210357666</v>
      </c>
      <c r="L42" s="103">
        <v>-0.61767810583114624</v>
      </c>
      <c r="M42" s="103">
        <v>-0.73825919628143311</v>
      </c>
      <c r="N42" s="103">
        <v>-0.75636625289916992</v>
      </c>
      <c r="O42" s="149">
        <f t="shared" si="13"/>
        <v>-2.9048436880111696E-2</v>
      </c>
      <c r="P42" s="149">
        <f t="shared" si="0"/>
        <v>147</v>
      </c>
      <c r="Q42" s="149">
        <f t="shared" si="1"/>
        <v>126</v>
      </c>
      <c r="R42" s="149">
        <f t="shared" si="2"/>
        <v>137</v>
      </c>
      <c r="S42" s="149">
        <f t="shared" si="3"/>
        <v>152</v>
      </c>
      <c r="T42" s="149">
        <f t="shared" si="4"/>
        <v>136</v>
      </c>
      <c r="U42" s="149">
        <f t="shared" si="5"/>
        <v>146</v>
      </c>
      <c r="V42" s="149">
        <f t="shared" si="6"/>
        <v>153</v>
      </c>
      <c r="W42" s="149">
        <f t="shared" si="7"/>
        <v>157</v>
      </c>
      <c r="X42" s="149">
        <f t="shared" si="8"/>
        <v>150</v>
      </c>
      <c r="Y42" s="149">
        <f t="shared" si="9"/>
        <v>149</v>
      </c>
      <c r="Z42" s="149">
        <f t="shared" si="10"/>
        <v>154</v>
      </c>
      <c r="AA42" s="149">
        <f t="shared" si="11"/>
        <v>158</v>
      </c>
      <c r="AC42" s="149">
        <f t="shared" si="14"/>
        <v>-1.0468506217002869</v>
      </c>
      <c r="AD42" s="149">
        <f t="shared" si="12"/>
        <v>173</v>
      </c>
    </row>
    <row r="43" spans="1:30" x14ac:dyDescent="0.2">
      <c r="A43" s="149" t="s">
        <v>124</v>
      </c>
      <c r="B43" s="149" t="s">
        <v>572</v>
      </c>
      <c r="C43" s="103">
        <v>-6.930859386920929E-2</v>
      </c>
      <c r="D43" s="103">
        <v>4.6305019408464432E-2</v>
      </c>
      <c r="E43" s="103">
        <v>0.16593998670578003</v>
      </c>
      <c r="F43" s="103">
        <v>-3.7403304129838943E-2</v>
      </c>
      <c r="G43" s="103">
        <v>-8.4604710340499878E-2</v>
      </c>
      <c r="H43" s="103">
        <v>-0.33839857578277588</v>
      </c>
      <c r="I43" s="103">
        <v>-0.39647001028060913</v>
      </c>
      <c r="J43" s="103">
        <v>-0.38132458925247192</v>
      </c>
      <c r="K43" s="103">
        <v>-0.49593165516853333</v>
      </c>
      <c r="L43" s="103">
        <v>-0.39896595478057861</v>
      </c>
      <c r="M43" s="103">
        <v>-0.33658948540687561</v>
      </c>
      <c r="N43" s="103">
        <v>-0.34242382645606995</v>
      </c>
      <c r="O43" s="149">
        <f t="shared" si="13"/>
        <v>-3.8872884586453438E-2</v>
      </c>
      <c r="P43" s="149">
        <f t="shared" si="0"/>
        <v>91</v>
      </c>
      <c r="Q43" s="149">
        <f t="shared" si="1"/>
        <v>84</v>
      </c>
      <c r="R43" s="149">
        <f t="shared" si="2"/>
        <v>78</v>
      </c>
      <c r="S43" s="149">
        <f t="shared" si="3"/>
        <v>88</v>
      </c>
      <c r="T43" s="149">
        <f t="shared" si="4"/>
        <v>93</v>
      </c>
      <c r="U43" s="149">
        <f t="shared" si="5"/>
        <v>112</v>
      </c>
      <c r="V43" s="149">
        <f t="shared" si="6"/>
        <v>120</v>
      </c>
      <c r="W43" s="149">
        <f t="shared" si="7"/>
        <v>120</v>
      </c>
      <c r="X43" s="149">
        <f t="shared" si="8"/>
        <v>128</v>
      </c>
      <c r="Y43" s="149">
        <f t="shared" si="9"/>
        <v>125</v>
      </c>
      <c r="Z43" s="149">
        <f t="shared" si="10"/>
        <v>120</v>
      </c>
      <c r="AA43" s="149">
        <f t="shared" si="11"/>
        <v>118</v>
      </c>
      <c r="AC43" s="149">
        <f t="shared" si="14"/>
        <v>-0.73115267232060432</v>
      </c>
      <c r="AD43" s="149">
        <f t="shared" si="12"/>
        <v>149</v>
      </c>
    </row>
    <row r="44" spans="1:30" x14ac:dyDescent="0.2">
      <c r="A44" s="149" t="s">
        <v>573</v>
      </c>
      <c r="B44" s="149" t="s">
        <v>574</v>
      </c>
      <c r="C44" s="103">
        <v>1.3841722011566162</v>
      </c>
      <c r="D44" s="103">
        <v>1.4838634729385376</v>
      </c>
      <c r="E44" s="103">
        <v>1.724648118019104</v>
      </c>
      <c r="F44" s="103">
        <v>1.6558990478515625</v>
      </c>
      <c r="G44" s="103">
        <v>1.6193512678146362</v>
      </c>
      <c r="H44" s="103">
        <v>1.1382445096969604</v>
      </c>
      <c r="I44" s="103">
        <v>1.4910271167755127</v>
      </c>
      <c r="J44" s="103">
        <v>1.2573881149291992</v>
      </c>
      <c r="K44" s="103">
        <v>1.4241466522216797</v>
      </c>
      <c r="L44" s="103">
        <v>1.4117139577865601</v>
      </c>
      <c r="M44" s="103">
        <v>1.1962891817092896</v>
      </c>
      <c r="N44" s="103">
        <v>1.2259202003479004</v>
      </c>
      <c r="O44" s="149">
        <f t="shared" si="13"/>
        <v>-2.5794327259063721E-2</v>
      </c>
      <c r="P44" s="149">
        <f t="shared" si="0"/>
        <v>22</v>
      </c>
      <c r="Q44" s="149">
        <f t="shared" si="1"/>
        <v>22</v>
      </c>
      <c r="R44" s="149">
        <f t="shared" si="2"/>
        <v>16</v>
      </c>
      <c r="S44" s="149">
        <f t="shared" si="3"/>
        <v>17</v>
      </c>
      <c r="T44" s="149">
        <f t="shared" si="4"/>
        <v>19</v>
      </c>
      <c r="U44" s="149">
        <f t="shared" si="5"/>
        <v>37</v>
      </c>
      <c r="V44" s="149">
        <f t="shared" si="6"/>
        <v>21</v>
      </c>
      <c r="W44" s="149">
        <f t="shared" si="7"/>
        <v>26</v>
      </c>
      <c r="X44" s="149">
        <f t="shared" si="8"/>
        <v>23</v>
      </c>
      <c r="Y44" s="149">
        <f t="shared" si="9"/>
        <v>24</v>
      </c>
      <c r="Z44" s="149">
        <f t="shared" si="10"/>
        <v>33</v>
      </c>
      <c r="AA44" s="149">
        <f t="shared" si="11"/>
        <v>31</v>
      </c>
      <c r="AC44" s="149">
        <f t="shared" si="14"/>
        <v>0.96797692775726318</v>
      </c>
      <c r="AD44" s="149">
        <f t="shared" si="12"/>
        <v>43</v>
      </c>
    </row>
    <row r="45" spans="1:30" x14ac:dyDescent="0.2">
      <c r="A45" s="149" t="s">
        <v>125</v>
      </c>
      <c r="B45" s="149" t="s">
        <v>575</v>
      </c>
      <c r="C45" s="103">
        <v>0.9914090633392334</v>
      </c>
      <c r="D45" s="103">
        <v>0.86338502168655396</v>
      </c>
      <c r="E45" s="103">
        <v>0.86164391040802002</v>
      </c>
      <c r="F45" s="103">
        <v>0.54580515623092651</v>
      </c>
      <c r="G45" s="103">
        <v>0.64611494541168213</v>
      </c>
      <c r="H45" s="103">
        <v>0.53139001131057739</v>
      </c>
      <c r="I45" s="103">
        <v>0.57272261381149292</v>
      </c>
      <c r="J45" s="103">
        <v>0.5684821605682373</v>
      </c>
      <c r="K45" s="103">
        <v>0.7151719331741333</v>
      </c>
      <c r="L45" s="103">
        <v>0.7959560751914978</v>
      </c>
      <c r="M45" s="103">
        <v>0.80228292942047119</v>
      </c>
      <c r="N45" s="103">
        <v>1.2812197208404541</v>
      </c>
      <c r="O45" s="149">
        <f t="shared" si="13"/>
        <v>4.1783469915390017E-2</v>
      </c>
      <c r="P45" s="149">
        <f t="shared" si="0"/>
        <v>43</v>
      </c>
      <c r="Q45" s="149">
        <f t="shared" si="1"/>
        <v>47</v>
      </c>
      <c r="R45" s="149">
        <f t="shared" si="2"/>
        <v>49</v>
      </c>
      <c r="S45" s="149">
        <f t="shared" si="3"/>
        <v>60</v>
      </c>
      <c r="T45" s="149">
        <f t="shared" si="4"/>
        <v>57</v>
      </c>
      <c r="U45" s="149">
        <f t="shared" si="5"/>
        <v>64</v>
      </c>
      <c r="V45" s="149">
        <f t="shared" si="6"/>
        <v>65</v>
      </c>
      <c r="W45" s="149">
        <f t="shared" si="7"/>
        <v>65</v>
      </c>
      <c r="X45" s="149">
        <f t="shared" si="8"/>
        <v>52</v>
      </c>
      <c r="Y45" s="149">
        <f t="shared" si="9"/>
        <v>43</v>
      </c>
      <c r="Z45" s="149">
        <f t="shared" si="10"/>
        <v>46</v>
      </c>
      <c r="AA45" s="149">
        <f t="shared" si="11"/>
        <v>28</v>
      </c>
      <c r="AC45" s="149">
        <f t="shared" si="14"/>
        <v>1.6990544199943542</v>
      </c>
      <c r="AD45" s="149">
        <f t="shared" si="12"/>
        <v>20</v>
      </c>
    </row>
    <row r="46" spans="1:30" x14ac:dyDescent="0.2">
      <c r="A46" s="149" t="s">
        <v>576</v>
      </c>
      <c r="B46" s="149" t="s">
        <v>577</v>
      </c>
      <c r="C46" s="103">
        <v>0.9099128246307373</v>
      </c>
      <c r="D46" s="103">
        <v>0.91290640830993652</v>
      </c>
      <c r="E46" s="103">
        <v>0.83854818344116211</v>
      </c>
      <c r="F46" s="103">
        <v>0.93952178955078125</v>
      </c>
      <c r="G46" s="103">
        <v>0.90159487724304199</v>
      </c>
      <c r="H46" s="103">
        <v>1.2806147336959839</v>
      </c>
      <c r="I46" s="103">
        <v>1.0227011442184448</v>
      </c>
      <c r="J46" s="103">
        <v>1.1265349388122559</v>
      </c>
      <c r="K46" s="103">
        <v>1.553321361541748</v>
      </c>
      <c r="L46" s="103">
        <v>1.6409534215927124</v>
      </c>
      <c r="M46" s="103">
        <v>1.6183797121047974</v>
      </c>
      <c r="N46" s="103">
        <v>1.6484391689300537</v>
      </c>
      <c r="O46" s="149">
        <f t="shared" si="13"/>
        <v>7.3553276062011716E-2</v>
      </c>
      <c r="P46" s="149">
        <f t="shared" si="0"/>
        <v>47</v>
      </c>
      <c r="Q46" s="149">
        <f t="shared" si="1"/>
        <v>45</v>
      </c>
      <c r="R46" s="149">
        <f t="shared" si="2"/>
        <v>50</v>
      </c>
      <c r="S46" s="149">
        <f t="shared" si="3"/>
        <v>46</v>
      </c>
      <c r="T46" s="149">
        <f t="shared" si="4"/>
        <v>48</v>
      </c>
      <c r="U46" s="149">
        <f t="shared" si="5"/>
        <v>27</v>
      </c>
      <c r="V46" s="149">
        <f t="shared" si="6"/>
        <v>38</v>
      </c>
      <c r="W46" s="149">
        <f t="shared" si="7"/>
        <v>38</v>
      </c>
      <c r="X46" s="149">
        <f t="shared" si="8"/>
        <v>19</v>
      </c>
      <c r="Y46" s="149">
        <f t="shared" si="9"/>
        <v>18</v>
      </c>
      <c r="Z46" s="149">
        <f t="shared" si="10"/>
        <v>18</v>
      </c>
      <c r="AA46" s="149">
        <f t="shared" si="11"/>
        <v>16</v>
      </c>
      <c r="AC46" s="149">
        <f t="shared" si="14"/>
        <v>2.3839719295501709</v>
      </c>
      <c r="AD46" s="149">
        <f t="shared" si="12"/>
        <v>1</v>
      </c>
    </row>
    <row r="47" spans="1:30" x14ac:dyDescent="0.2">
      <c r="A47" s="149" t="s">
        <v>578</v>
      </c>
      <c r="B47" s="149" t="s">
        <v>579</v>
      </c>
      <c r="C47" s="103" t="s">
        <v>580</v>
      </c>
      <c r="D47" s="103">
        <v>-0.8179171085357666</v>
      </c>
      <c r="E47" s="103">
        <v>-1.3957905769348145</v>
      </c>
      <c r="F47" s="103">
        <v>-1.2807470560073853</v>
      </c>
      <c r="G47" s="103">
        <v>-1.3821165561676025</v>
      </c>
      <c r="H47" s="103">
        <v>-1.5894991159439087</v>
      </c>
      <c r="I47" s="103">
        <v>-1.687825083732605</v>
      </c>
      <c r="J47" s="103">
        <v>-1.7146155834197998</v>
      </c>
      <c r="K47" s="103">
        <v>-1.7077090740203857</v>
      </c>
      <c r="L47" s="103">
        <v>-1.7107971906661987</v>
      </c>
      <c r="M47" s="103">
        <v>-1.7734687328338623</v>
      </c>
      <c r="N47" s="103">
        <v>-1.9051759243011475</v>
      </c>
      <c r="O47" s="149">
        <f t="shared" si="13"/>
        <v>-0.10872588157653809</v>
      </c>
      <c r="P47" s="149" t="e">
        <f t="shared" si="0"/>
        <v>#VALUE!</v>
      </c>
      <c r="Q47" s="149">
        <f t="shared" si="1"/>
        <v>163</v>
      </c>
      <c r="R47" s="149">
        <f t="shared" si="2"/>
        <v>202</v>
      </c>
      <c r="S47" s="149">
        <f t="shared" si="3"/>
        <v>198</v>
      </c>
      <c r="T47" s="149">
        <f t="shared" si="4"/>
        <v>201</v>
      </c>
      <c r="U47" s="149">
        <f t="shared" si="5"/>
        <v>207</v>
      </c>
      <c r="V47" s="149">
        <f t="shared" si="6"/>
        <v>208</v>
      </c>
      <c r="W47" s="149">
        <f t="shared" si="7"/>
        <v>208</v>
      </c>
      <c r="X47" s="149">
        <f t="shared" si="8"/>
        <v>207</v>
      </c>
      <c r="Y47" s="149">
        <f t="shared" si="9"/>
        <v>208</v>
      </c>
      <c r="Z47" s="149">
        <f t="shared" si="10"/>
        <v>209</v>
      </c>
      <c r="AA47" s="149">
        <f t="shared" si="11"/>
        <v>209</v>
      </c>
      <c r="AC47" s="149">
        <f t="shared" si="14"/>
        <v>-2.9924347400665283</v>
      </c>
      <c r="AD47" s="149">
        <f t="shared" si="12"/>
        <v>209</v>
      </c>
    </row>
    <row r="48" spans="1:30" x14ac:dyDescent="0.2">
      <c r="A48" s="149" t="s">
        <v>581</v>
      </c>
      <c r="B48" s="149" t="s">
        <v>582</v>
      </c>
      <c r="C48" s="103">
        <v>0.95998865365982056</v>
      </c>
      <c r="D48" s="103">
        <v>1.0272064208984375</v>
      </c>
      <c r="E48" s="103">
        <v>0.99559050798416138</v>
      </c>
      <c r="F48" s="103">
        <v>0.93334263563156128</v>
      </c>
      <c r="G48" s="103">
        <v>0.92362236976623535</v>
      </c>
      <c r="H48" s="103">
        <v>0.85454940795898438</v>
      </c>
      <c r="I48" s="103">
        <v>0.85245847702026367</v>
      </c>
      <c r="J48" s="103">
        <v>0.92992836236953735</v>
      </c>
      <c r="K48" s="103">
        <v>0.78799158334732056</v>
      </c>
      <c r="L48" s="103">
        <v>0.74787110090255737</v>
      </c>
      <c r="M48" s="103">
        <v>0.69052565097808838</v>
      </c>
      <c r="N48" s="103">
        <v>0.62901252508163452</v>
      </c>
      <c r="O48" s="149">
        <f t="shared" si="13"/>
        <v>-3.9819389581680298E-2</v>
      </c>
      <c r="P48" s="149">
        <f t="shared" si="0"/>
        <v>44</v>
      </c>
      <c r="Q48" s="149">
        <f t="shared" si="1"/>
        <v>39</v>
      </c>
      <c r="R48" s="149">
        <f t="shared" si="2"/>
        <v>44</v>
      </c>
      <c r="S48" s="149">
        <f t="shared" si="3"/>
        <v>47</v>
      </c>
      <c r="T48" s="149">
        <f t="shared" si="4"/>
        <v>45</v>
      </c>
      <c r="U48" s="149">
        <f t="shared" si="5"/>
        <v>46</v>
      </c>
      <c r="V48" s="149">
        <f t="shared" si="6"/>
        <v>48</v>
      </c>
      <c r="W48" s="149">
        <f t="shared" si="7"/>
        <v>41</v>
      </c>
      <c r="X48" s="149">
        <f t="shared" si="8"/>
        <v>45</v>
      </c>
      <c r="Y48" s="149">
        <f t="shared" si="9"/>
        <v>47</v>
      </c>
      <c r="Z48" s="149">
        <f t="shared" si="10"/>
        <v>56</v>
      </c>
      <c r="AA48" s="149">
        <f t="shared" si="11"/>
        <v>59</v>
      </c>
      <c r="AC48" s="149">
        <f t="shared" si="14"/>
        <v>0.23081862926483154</v>
      </c>
      <c r="AD48" s="149">
        <f t="shared" si="12"/>
        <v>83</v>
      </c>
    </row>
    <row r="49" spans="1:30" x14ac:dyDescent="0.2">
      <c r="A49" s="149" t="s">
        <v>583</v>
      </c>
      <c r="B49" s="149" t="s">
        <v>584</v>
      </c>
      <c r="C49" s="103">
        <v>-0.97669041156768799</v>
      </c>
      <c r="D49" s="103">
        <v>-0.92990446090698242</v>
      </c>
      <c r="E49" s="103">
        <v>-0.94669187068939209</v>
      </c>
      <c r="F49" s="103">
        <v>-0.99271923303604126</v>
      </c>
      <c r="G49" s="103">
        <v>-1.0905433893203735</v>
      </c>
      <c r="H49" s="103">
        <v>-1.1601881980895996</v>
      </c>
      <c r="I49" s="103">
        <v>-1.3082740306854248</v>
      </c>
      <c r="J49" s="103">
        <v>-1.2798353433609009</v>
      </c>
      <c r="K49" s="103">
        <v>-1.1742390394210815</v>
      </c>
      <c r="L49" s="103">
        <v>-1.2271242141723633</v>
      </c>
      <c r="M49" s="103">
        <v>-1.2284750938415527</v>
      </c>
      <c r="N49" s="103">
        <v>-1.2819802761077881</v>
      </c>
      <c r="O49" s="149">
        <f t="shared" si="13"/>
        <v>-3.5207581520080564E-2</v>
      </c>
      <c r="P49" s="149">
        <f t="shared" si="0"/>
        <v>169</v>
      </c>
      <c r="Q49" s="149">
        <f t="shared" si="1"/>
        <v>170</v>
      </c>
      <c r="R49" s="149">
        <f t="shared" si="2"/>
        <v>170</v>
      </c>
      <c r="S49" s="149">
        <f t="shared" si="3"/>
        <v>174</v>
      </c>
      <c r="T49" s="149">
        <f t="shared" si="4"/>
        <v>183</v>
      </c>
      <c r="U49" s="149">
        <f t="shared" si="5"/>
        <v>186</v>
      </c>
      <c r="V49" s="149">
        <f t="shared" si="6"/>
        <v>194</v>
      </c>
      <c r="W49" s="149">
        <f t="shared" si="7"/>
        <v>191</v>
      </c>
      <c r="X49" s="149">
        <f t="shared" si="8"/>
        <v>185</v>
      </c>
      <c r="Y49" s="149">
        <f t="shared" si="9"/>
        <v>187</v>
      </c>
      <c r="Z49" s="149">
        <f t="shared" si="10"/>
        <v>187</v>
      </c>
      <c r="AA49" s="149">
        <f t="shared" si="11"/>
        <v>189</v>
      </c>
      <c r="AC49" s="149">
        <f t="shared" si="14"/>
        <v>-1.6340560913085938</v>
      </c>
      <c r="AD49" s="149">
        <f t="shared" si="12"/>
        <v>196</v>
      </c>
    </row>
    <row r="50" spans="1:30" x14ac:dyDescent="0.2">
      <c r="A50" s="149" t="s">
        <v>10</v>
      </c>
      <c r="B50" s="149" t="s">
        <v>585</v>
      </c>
      <c r="C50" s="103">
        <v>2.06178879737854</v>
      </c>
      <c r="D50" s="103">
        <v>2.0704002380371094</v>
      </c>
      <c r="E50" s="103">
        <v>1.9779554605484009</v>
      </c>
      <c r="F50" s="103">
        <v>1.9266226291656494</v>
      </c>
      <c r="G50" s="103">
        <v>1.886725902557373</v>
      </c>
      <c r="H50" s="103">
        <v>1.8366974592208862</v>
      </c>
      <c r="I50" s="103">
        <v>1.8871809244155884</v>
      </c>
      <c r="J50" s="103">
        <v>1.9898835420608521</v>
      </c>
      <c r="K50" s="103">
        <v>1.9276505708694458</v>
      </c>
      <c r="L50" s="103">
        <v>1.8278847932815552</v>
      </c>
      <c r="M50" s="103">
        <v>1.7671635150909424</v>
      </c>
      <c r="N50" s="103">
        <v>1.5977067947387695</v>
      </c>
      <c r="O50" s="149">
        <f t="shared" si="13"/>
        <v>-4.7269344329833984E-2</v>
      </c>
      <c r="P50" s="149">
        <f t="shared" si="0"/>
        <v>8</v>
      </c>
      <c r="Q50" s="149">
        <f t="shared" si="1"/>
        <v>9</v>
      </c>
      <c r="R50" s="149">
        <f t="shared" si="2"/>
        <v>11</v>
      </c>
      <c r="S50" s="149">
        <f t="shared" si="3"/>
        <v>11</v>
      </c>
      <c r="T50" s="149">
        <f t="shared" si="4"/>
        <v>11</v>
      </c>
      <c r="U50" s="149">
        <f t="shared" si="5"/>
        <v>12</v>
      </c>
      <c r="V50" s="149">
        <f t="shared" si="6"/>
        <v>11</v>
      </c>
      <c r="W50" s="149">
        <f t="shared" si="7"/>
        <v>9</v>
      </c>
      <c r="X50" s="149">
        <f t="shared" si="8"/>
        <v>10</v>
      </c>
      <c r="Y50" s="149">
        <f t="shared" si="9"/>
        <v>15</v>
      </c>
      <c r="Z50" s="149">
        <f t="shared" si="10"/>
        <v>15</v>
      </c>
      <c r="AA50" s="149">
        <f t="shared" si="11"/>
        <v>18</v>
      </c>
      <c r="AC50" s="149">
        <f t="shared" si="14"/>
        <v>1.1250133514404297</v>
      </c>
      <c r="AD50" s="149">
        <f t="shared" si="12"/>
        <v>40</v>
      </c>
    </row>
    <row r="51" spans="1:30" x14ac:dyDescent="0.2">
      <c r="A51" s="149" t="s">
        <v>43</v>
      </c>
      <c r="B51" s="149" t="s">
        <v>586</v>
      </c>
      <c r="C51" s="103">
        <v>2.0701911449432373</v>
      </c>
      <c r="D51" s="103">
        <v>2.0726749897003174</v>
      </c>
      <c r="E51" s="103">
        <v>2.0358738899230957</v>
      </c>
      <c r="F51" s="103">
        <v>2.1462030410766602</v>
      </c>
      <c r="G51" s="103">
        <v>2.132286548614502</v>
      </c>
      <c r="H51" s="103">
        <v>2.1518208980560303</v>
      </c>
      <c r="I51" s="103">
        <v>2.1371362209320068</v>
      </c>
      <c r="J51" s="103">
        <v>1.9883401393890381</v>
      </c>
      <c r="K51" s="103">
        <v>1.9924728870391846</v>
      </c>
      <c r="L51" s="103">
        <v>2.0085864067077637</v>
      </c>
      <c r="M51" s="103">
        <v>1.9834913015365601</v>
      </c>
      <c r="N51" s="103">
        <v>2.078857421875</v>
      </c>
      <c r="O51" s="149">
        <f t="shared" si="13"/>
        <v>6.182432174682617E-4</v>
      </c>
      <c r="P51" s="149">
        <f t="shared" si="0"/>
        <v>7</v>
      </c>
      <c r="Q51" s="149">
        <f t="shared" si="1"/>
        <v>8</v>
      </c>
      <c r="R51" s="149">
        <f t="shared" si="2"/>
        <v>10</v>
      </c>
      <c r="S51" s="149">
        <f t="shared" si="3"/>
        <v>6</v>
      </c>
      <c r="T51" s="149">
        <f t="shared" si="4"/>
        <v>6</v>
      </c>
      <c r="U51" s="149">
        <f t="shared" si="5"/>
        <v>5</v>
      </c>
      <c r="V51" s="149">
        <f t="shared" si="6"/>
        <v>6</v>
      </c>
      <c r="W51" s="149">
        <f t="shared" si="7"/>
        <v>10</v>
      </c>
      <c r="X51" s="149">
        <f t="shared" si="8"/>
        <v>8</v>
      </c>
      <c r="Y51" s="149">
        <f t="shared" si="9"/>
        <v>8</v>
      </c>
      <c r="Z51" s="149">
        <f t="shared" si="10"/>
        <v>8</v>
      </c>
      <c r="AA51" s="149">
        <f t="shared" si="11"/>
        <v>7</v>
      </c>
      <c r="AC51" s="149">
        <f t="shared" si="14"/>
        <v>2.0850398540496826</v>
      </c>
      <c r="AD51" s="149">
        <f t="shared" si="12"/>
        <v>9</v>
      </c>
    </row>
    <row r="52" spans="1:30" x14ac:dyDescent="0.2">
      <c r="A52" s="149" t="s">
        <v>11</v>
      </c>
      <c r="B52" s="149" t="s">
        <v>587</v>
      </c>
      <c r="C52" s="103">
        <v>1.3801274299621582</v>
      </c>
      <c r="D52" s="103">
        <v>1.4977272748947144</v>
      </c>
      <c r="E52" s="103">
        <v>1.528506875038147</v>
      </c>
      <c r="F52" s="103">
        <v>1.5817787647247314</v>
      </c>
      <c r="G52" s="103">
        <v>1.541495680809021</v>
      </c>
      <c r="H52" s="103">
        <v>1.4887397289276123</v>
      </c>
      <c r="I52" s="103">
        <v>1.280415415763855</v>
      </c>
      <c r="J52" s="103">
        <v>1.1400840282440186</v>
      </c>
      <c r="K52" s="103">
        <v>1.1064645051956177</v>
      </c>
      <c r="L52" s="103">
        <v>1.0396794080734253</v>
      </c>
      <c r="M52" s="103">
        <v>1.0669711828231812</v>
      </c>
      <c r="N52" s="103">
        <v>1.1465609073638916</v>
      </c>
      <c r="O52" s="149">
        <f t="shared" si="13"/>
        <v>-3.5116636753082277E-2</v>
      </c>
      <c r="P52" s="149">
        <f t="shared" si="0"/>
        <v>23</v>
      </c>
      <c r="Q52" s="149">
        <f t="shared" si="1"/>
        <v>20</v>
      </c>
      <c r="R52" s="149">
        <f t="shared" si="2"/>
        <v>21</v>
      </c>
      <c r="S52" s="149">
        <f t="shared" si="3"/>
        <v>19</v>
      </c>
      <c r="T52" s="149">
        <f t="shared" si="4"/>
        <v>22</v>
      </c>
      <c r="U52" s="149">
        <f t="shared" si="5"/>
        <v>20</v>
      </c>
      <c r="V52" s="149">
        <f t="shared" si="6"/>
        <v>27</v>
      </c>
      <c r="W52" s="149">
        <f t="shared" si="7"/>
        <v>37</v>
      </c>
      <c r="X52" s="149">
        <f t="shared" si="8"/>
        <v>38</v>
      </c>
      <c r="Y52" s="149">
        <f t="shared" si="9"/>
        <v>38</v>
      </c>
      <c r="Z52" s="149">
        <f t="shared" si="10"/>
        <v>37</v>
      </c>
      <c r="AA52" s="149">
        <f t="shared" si="11"/>
        <v>34</v>
      </c>
      <c r="AC52" s="149">
        <f t="shared" si="14"/>
        <v>0.79539453983306885</v>
      </c>
      <c r="AD52" s="149">
        <f t="shared" si="12"/>
        <v>52</v>
      </c>
    </row>
    <row r="53" spans="1:30" x14ac:dyDescent="0.2">
      <c r="A53" s="149" t="s">
        <v>588</v>
      </c>
      <c r="B53" s="149" t="s">
        <v>589</v>
      </c>
      <c r="C53" s="103">
        <v>-0.51493823528289795</v>
      </c>
      <c r="D53" s="103">
        <v>-0.5617908239364624</v>
      </c>
      <c r="E53" s="103">
        <v>-0.50708836317062378</v>
      </c>
      <c r="F53" s="103">
        <v>-0.43574836850166321</v>
      </c>
      <c r="G53" s="103">
        <v>-0.35821744799613953</v>
      </c>
      <c r="H53" s="103">
        <v>-0.34001320600509644</v>
      </c>
      <c r="I53" s="103">
        <v>-0.28205946087837219</v>
      </c>
      <c r="J53" s="103">
        <v>-0.25395077466964722</v>
      </c>
      <c r="K53" s="103">
        <v>-0.27085000276565552</v>
      </c>
      <c r="L53" s="103">
        <v>-0.26795873045921326</v>
      </c>
      <c r="M53" s="103">
        <v>-0.29511860013008118</v>
      </c>
      <c r="N53" s="103">
        <v>-6.5886549651622772E-2</v>
      </c>
      <c r="O53" s="149">
        <f t="shared" si="13"/>
        <v>4.9590427428483963E-2</v>
      </c>
      <c r="P53" s="149">
        <f t="shared" si="0"/>
        <v>132</v>
      </c>
      <c r="Q53" s="149">
        <f t="shared" si="1"/>
        <v>138</v>
      </c>
      <c r="R53" s="149">
        <f t="shared" si="2"/>
        <v>129</v>
      </c>
      <c r="S53" s="149">
        <f t="shared" si="3"/>
        <v>124</v>
      </c>
      <c r="T53" s="149">
        <f t="shared" si="4"/>
        <v>116</v>
      </c>
      <c r="U53" s="149">
        <f t="shared" si="5"/>
        <v>114</v>
      </c>
      <c r="V53" s="149">
        <f t="shared" si="6"/>
        <v>108</v>
      </c>
      <c r="W53" s="149">
        <f t="shared" si="7"/>
        <v>107</v>
      </c>
      <c r="X53" s="149">
        <f t="shared" si="8"/>
        <v>113</v>
      </c>
      <c r="Y53" s="149">
        <f t="shared" si="9"/>
        <v>113</v>
      </c>
      <c r="Z53" s="149">
        <f t="shared" si="10"/>
        <v>115</v>
      </c>
      <c r="AA53" s="149">
        <f t="shared" si="11"/>
        <v>99</v>
      </c>
      <c r="AC53" s="149">
        <f t="shared" si="14"/>
        <v>0.43001772463321686</v>
      </c>
      <c r="AD53" s="149">
        <f t="shared" si="12"/>
        <v>69</v>
      </c>
    </row>
    <row r="54" spans="1:30" x14ac:dyDescent="0.2">
      <c r="A54" s="149" t="s">
        <v>590</v>
      </c>
      <c r="B54" s="149" t="s">
        <v>591</v>
      </c>
      <c r="C54" s="103">
        <v>-1.104134202003479</v>
      </c>
      <c r="D54" s="103">
        <v>-1.1582132577896118</v>
      </c>
      <c r="E54" s="103">
        <v>-1.0128853321075439</v>
      </c>
      <c r="F54" s="103">
        <v>-0.83035272359848022</v>
      </c>
      <c r="G54" s="103">
        <v>-0.7353740930557251</v>
      </c>
      <c r="H54" s="103">
        <v>-0.41910487413406372</v>
      </c>
      <c r="I54" s="103">
        <v>-0.43492066860198975</v>
      </c>
      <c r="J54" s="103">
        <v>-0.52994149923324585</v>
      </c>
      <c r="K54" s="103">
        <v>-0.5267719030380249</v>
      </c>
      <c r="L54" s="103">
        <v>-0.50389951467514038</v>
      </c>
      <c r="M54" s="103">
        <v>-0.53973150253295898</v>
      </c>
      <c r="N54" s="103">
        <v>-0.52656280994415283</v>
      </c>
      <c r="O54" s="149">
        <f t="shared" si="13"/>
        <v>6.3165044784545904E-2</v>
      </c>
      <c r="P54" s="149">
        <f t="shared" si="0"/>
        <v>181</v>
      </c>
      <c r="Q54" s="149">
        <f t="shared" si="1"/>
        <v>184</v>
      </c>
      <c r="R54" s="149">
        <f t="shared" si="2"/>
        <v>174</v>
      </c>
      <c r="S54" s="149">
        <f t="shared" si="3"/>
        <v>163</v>
      </c>
      <c r="T54" s="149">
        <f t="shared" si="4"/>
        <v>154</v>
      </c>
      <c r="U54" s="149">
        <f t="shared" si="5"/>
        <v>121</v>
      </c>
      <c r="V54" s="149">
        <f t="shared" si="6"/>
        <v>123</v>
      </c>
      <c r="W54" s="149">
        <f t="shared" si="7"/>
        <v>140</v>
      </c>
      <c r="X54" s="149">
        <f t="shared" si="8"/>
        <v>134</v>
      </c>
      <c r="Y54" s="149">
        <f t="shared" si="9"/>
        <v>135</v>
      </c>
      <c r="Z54" s="149">
        <f t="shared" si="10"/>
        <v>141</v>
      </c>
      <c r="AA54" s="149">
        <f t="shared" si="11"/>
        <v>141</v>
      </c>
      <c r="AC54" s="149">
        <f t="shared" si="14"/>
        <v>0.10508763790130615</v>
      </c>
      <c r="AD54" s="149">
        <f t="shared" si="12"/>
        <v>94</v>
      </c>
    </row>
    <row r="55" spans="1:30" x14ac:dyDescent="0.2">
      <c r="A55" s="149" t="s">
        <v>592</v>
      </c>
      <c r="B55" s="149" t="s">
        <v>593</v>
      </c>
      <c r="C55" s="103">
        <v>-1.0036259889602661</v>
      </c>
      <c r="D55" s="103">
        <v>-1.0613366365432739</v>
      </c>
      <c r="E55" s="103">
        <v>-1.1454356908798218</v>
      </c>
      <c r="F55" s="103">
        <v>-1.2612094879150391</v>
      </c>
      <c r="G55" s="103">
        <v>-1.2050248384475708</v>
      </c>
      <c r="H55" s="103">
        <v>-1.164029598236084</v>
      </c>
      <c r="I55" s="103">
        <v>-1.074647068977356</v>
      </c>
      <c r="J55" s="103">
        <v>-1.1542826890945435</v>
      </c>
      <c r="K55" s="103">
        <v>-1.200322151184082</v>
      </c>
      <c r="L55" s="103">
        <v>-1.1498029232025146</v>
      </c>
      <c r="M55" s="103">
        <v>-1.2108139991760254</v>
      </c>
      <c r="N55" s="103">
        <v>-1.131269097328186</v>
      </c>
      <c r="O55" s="149">
        <f t="shared" si="13"/>
        <v>-6.9932460784912108E-3</v>
      </c>
      <c r="P55" s="149">
        <f t="shared" si="0"/>
        <v>171</v>
      </c>
      <c r="Q55" s="149">
        <f t="shared" si="1"/>
        <v>178</v>
      </c>
      <c r="R55" s="149">
        <f t="shared" si="2"/>
        <v>183</v>
      </c>
      <c r="S55" s="149">
        <f t="shared" si="3"/>
        <v>192</v>
      </c>
      <c r="T55" s="149">
        <f t="shared" si="4"/>
        <v>188</v>
      </c>
      <c r="U55" s="149">
        <f t="shared" si="5"/>
        <v>187</v>
      </c>
      <c r="V55" s="149">
        <f t="shared" si="6"/>
        <v>182</v>
      </c>
      <c r="W55" s="149">
        <f t="shared" si="7"/>
        <v>185</v>
      </c>
      <c r="X55" s="149">
        <f t="shared" si="8"/>
        <v>186</v>
      </c>
      <c r="Y55" s="149">
        <f t="shared" si="9"/>
        <v>186</v>
      </c>
      <c r="Z55" s="149">
        <f t="shared" si="10"/>
        <v>186</v>
      </c>
      <c r="AA55" s="149">
        <f t="shared" si="11"/>
        <v>183</v>
      </c>
      <c r="AC55" s="149">
        <f t="shared" si="14"/>
        <v>-1.2012015581130981</v>
      </c>
      <c r="AD55" s="149">
        <f t="shared" si="12"/>
        <v>180</v>
      </c>
    </row>
    <row r="56" spans="1:30" x14ac:dyDescent="0.2">
      <c r="A56" s="149" t="s">
        <v>594</v>
      </c>
      <c r="B56" s="149" t="s">
        <v>595</v>
      </c>
      <c r="C56" s="103">
        <v>-1.1956796646118164</v>
      </c>
      <c r="D56" s="103">
        <v>-1.1469488143920898</v>
      </c>
      <c r="E56" s="103">
        <v>-1.1191564798355103</v>
      </c>
      <c r="F56" s="103">
        <v>-1.211167573928833</v>
      </c>
      <c r="G56" s="103">
        <v>-1.1537063121795654</v>
      </c>
      <c r="H56" s="103">
        <v>-1.1788138151168823</v>
      </c>
      <c r="I56" s="103">
        <v>-1.1962233781814575</v>
      </c>
      <c r="J56" s="103">
        <v>-1.1868172883987427</v>
      </c>
      <c r="K56" s="103">
        <v>-1.3290805816650391</v>
      </c>
      <c r="L56" s="103">
        <v>-1.350380539894104</v>
      </c>
      <c r="M56" s="103">
        <v>-1.409201979637146</v>
      </c>
      <c r="N56" s="103">
        <v>-1.4034271240234375</v>
      </c>
      <c r="O56" s="149">
        <f t="shared" si="13"/>
        <v>-2.5647830963134766E-2</v>
      </c>
      <c r="P56" s="149">
        <f t="shared" si="0"/>
        <v>189</v>
      </c>
      <c r="Q56" s="149">
        <f t="shared" si="1"/>
        <v>182</v>
      </c>
      <c r="R56" s="149">
        <f t="shared" si="2"/>
        <v>182</v>
      </c>
      <c r="S56" s="149">
        <f t="shared" si="3"/>
        <v>187</v>
      </c>
      <c r="T56" s="149">
        <f t="shared" si="4"/>
        <v>186</v>
      </c>
      <c r="U56" s="149">
        <f t="shared" si="5"/>
        <v>188</v>
      </c>
      <c r="V56" s="149">
        <f t="shared" si="6"/>
        <v>187</v>
      </c>
      <c r="W56" s="149">
        <f t="shared" si="7"/>
        <v>187</v>
      </c>
      <c r="X56" s="149">
        <f t="shared" si="8"/>
        <v>192</v>
      </c>
      <c r="Y56" s="149">
        <f t="shared" si="9"/>
        <v>192</v>
      </c>
      <c r="Z56" s="149">
        <f t="shared" si="10"/>
        <v>196</v>
      </c>
      <c r="AA56" s="149">
        <f t="shared" si="11"/>
        <v>196</v>
      </c>
      <c r="AC56" s="149">
        <f t="shared" si="14"/>
        <v>-1.6599054336547852</v>
      </c>
      <c r="AD56" s="149">
        <f t="shared" si="12"/>
        <v>198</v>
      </c>
    </row>
    <row r="57" spans="1:30" x14ac:dyDescent="0.2">
      <c r="A57" s="149" t="s">
        <v>13</v>
      </c>
      <c r="B57" s="149" t="s">
        <v>596</v>
      </c>
      <c r="C57" s="103">
        <v>-0.30945304036140442</v>
      </c>
      <c r="D57" s="103">
        <v>-0.38548874855041504</v>
      </c>
      <c r="E57" s="103">
        <v>-0.28876444697380066</v>
      </c>
      <c r="F57" s="103">
        <v>-0.38750845193862915</v>
      </c>
      <c r="G57" s="103">
        <v>-0.40506520867347717</v>
      </c>
      <c r="H57" s="103">
        <v>-0.36857336759567261</v>
      </c>
      <c r="I57" s="103">
        <v>-0.29813081026077271</v>
      </c>
      <c r="J57" s="103">
        <v>-0.3241390585899353</v>
      </c>
      <c r="K57" s="103">
        <v>-0.37227606773376465</v>
      </c>
      <c r="L57" s="103">
        <v>-0.28571420907974243</v>
      </c>
      <c r="M57" s="103">
        <v>-0.23633386194705963</v>
      </c>
      <c r="N57" s="103">
        <v>-0.1819550096988678</v>
      </c>
      <c r="O57" s="149">
        <f t="shared" si="13"/>
        <v>2.0353373885154725E-2</v>
      </c>
      <c r="P57" s="149">
        <f t="shared" si="0"/>
        <v>111</v>
      </c>
      <c r="Q57" s="149">
        <f t="shared" si="1"/>
        <v>120</v>
      </c>
      <c r="R57" s="149">
        <f t="shared" si="2"/>
        <v>106</v>
      </c>
      <c r="S57" s="149">
        <f t="shared" si="3"/>
        <v>119</v>
      </c>
      <c r="T57" s="149">
        <f t="shared" si="4"/>
        <v>121</v>
      </c>
      <c r="U57" s="149">
        <f t="shared" si="5"/>
        <v>117</v>
      </c>
      <c r="V57" s="149">
        <f t="shared" si="6"/>
        <v>110</v>
      </c>
      <c r="W57" s="149">
        <f t="shared" si="7"/>
        <v>116</v>
      </c>
      <c r="X57" s="149">
        <f t="shared" si="8"/>
        <v>118</v>
      </c>
      <c r="Y57" s="149">
        <f t="shared" si="9"/>
        <v>114</v>
      </c>
      <c r="Z57" s="149">
        <f t="shared" si="10"/>
        <v>109</v>
      </c>
      <c r="AA57" s="149">
        <f t="shared" si="11"/>
        <v>110</v>
      </c>
      <c r="AC57" s="149">
        <f t="shared" si="14"/>
        <v>2.1578729152679443E-2</v>
      </c>
      <c r="AD57" s="149">
        <f t="shared" si="12"/>
        <v>98</v>
      </c>
    </row>
    <row r="58" spans="1:30" x14ac:dyDescent="0.2">
      <c r="A58" s="149" t="s">
        <v>597</v>
      </c>
      <c r="B58" s="149" t="s">
        <v>598</v>
      </c>
      <c r="C58" s="103">
        <v>-0.82863372564315796</v>
      </c>
      <c r="D58" s="103">
        <v>-0.80713343620300293</v>
      </c>
      <c r="E58" s="103">
        <v>-0.79060459136962891</v>
      </c>
      <c r="F58" s="103">
        <v>-0.78335475921630859</v>
      </c>
      <c r="G58" s="103">
        <v>-0.7397841215133667</v>
      </c>
      <c r="H58" s="103">
        <v>-0.61217343807220459</v>
      </c>
      <c r="I58" s="103">
        <v>-0.7191770076751709</v>
      </c>
      <c r="J58" s="103">
        <v>-0.66573637723922729</v>
      </c>
      <c r="K58" s="103">
        <v>-0.68776983022689819</v>
      </c>
      <c r="L58" s="103">
        <v>-0.80590802431106567</v>
      </c>
      <c r="M58" s="103">
        <v>-1.0205557346343994</v>
      </c>
      <c r="N58" s="103">
        <v>-1.193489670753479</v>
      </c>
      <c r="O58" s="149">
        <f t="shared" si="13"/>
        <v>-3.8635623455047605E-2</v>
      </c>
      <c r="P58" s="149">
        <f t="shared" si="0"/>
        <v>161</v>
      </c>
      <c r="Q58" s="149">
        <f t="shared" si="1"/>
        <v>162</v>
      </c>
      <c r="R58" s="149">
        <f t="shared" si="2"/>
        <v>161</v>
      </c>
      <c r="S58" s="149">
        <f t="shared" si="3"/>
        <v>159</v>
      </c>
      <c r="T58" s="149">
        <f t="shared" si="4"/>
        <v>156</v>
      </c>
      <c r="U58" s="149">
        <f t="shared" si="5"/>
        <v>143</v>
      </c>
      <c r="V58" s="149">
        <f t="shared" si="6"/>
        <v>155</v>
      </c>
      <c r="W58" s="149">
        <f t="shared" si="7"/>
        <v>148</v>
      </c>
      <c r="X58" s="149">
        <f t="shared" si="8"/>
        <v>154</v>
      </c>
      <c r="Y58" s="149">
        <f t="shared" si="9"/>
        <v>162</v>
      </c>
      <c r="Z58" s="149">
        <f t="shared" si="10"/>
        <v>177</v>
      </c>
      <c r="AA58" s="149">
        <f t="shared" si="11"/>
        <v>185</v>
      </c>
      <c r="AC58" s="149">
        <f t="shared" si="14"/>
        <v>-1.5798459053039551</v>
      </c>
      <c r="AD58" s="149">
        <f t="shared" si="12"/>
        <v>193</v>
      </c>
    </row>
    <row r="59" spans="1:30" x14ac:dyDescent="0.2">
      <c r="A59" s="149" t="s">
        <v>599</v>
      </c>
      <c r="B59" s="149" t="s">
        <v>600</v>
      </c>
      <c r="C59" s="103">
        <v>0.86743491888046265</v>
      </c>
      <c r="D59" s="103">
        <v>0.85640013217926025</v>
      </c>
      <c r="E59" s="103">
        <v>0.90380203723907471</v>
      </c>
      <c r="F59" s="103">
        <v>0.86772614717483521</v>
      </c>
      <c r="G59" s="103">
        <v>0.83673465251922607</v>
      </c>
      <c r="H59" s="103">
        <v>0.93820804357528687</v>
      </c>
      <c r="I59" s="103">
        <v>0.95053744316101074</v>
      </c>
      <c r="J59" s="103">
        <v>0.86895114183425903</v>
      </c>
      <c r="K59" s="103">
        <v>0.8230365514755249</v>
      </c>
      <c r="L59" s="103">
        <v>0.76162111759185791</v>
      </c>
      <c r="M59" s="103">
        <v>0.8325423002243042</v>
      </c>
      <c r="N59" s="103">
        <v>0.82795721292495728</v>
      </c>
      <c r="O59" s="149">
        <f t="shared" si="13"/>
        <v>-2.844291925430298E-3</v>
      </c>
      <c r="P59" s="149">
        <f t="shared" si="0"/>
        <v>48</v>
      </c>
      <c r="Q59" s="149">
        <f t="shared" si="1"/>
        <v>48</v>
      </c>
      <c r="R59" s="149">
        <f t="shared" si="2"/>
        <v>46</v>
      </c>
      <c r="S59" s="149">
        <f t="shared" si="3"/>
        <v>49</v>
      </c>
      <c r="T59" s="149">
        <f t="shared" si="4"/>
        <v>49</v>
      </c>
      <c r="U59" s="149">
        <f t="shared" si="5"/>
        <v>43</v>
      </c>
      <c r="V59" s="149">
        <f t="shared" si="6"/>
        <v>42</v>
      </c>
      <c r="W59" s="149">
        <f t="shared" si="7"/>
        <v>45</v>
      </c>
      <c r="X59" s="149">
        <f t="shared" si="8"/>
        <v>43</v>
      </c>
      <c r="Y59" s="149">
        <f t="shared" si="9"/>
        <v>46</v>
      </c>
      <c r="Z59" s="149">
        <f t="shared" si="10"/>
        <v>44</v>
      </c>
      <c r="AA59" s="149">
        <f t="shared" si="11"/>
        <v>42</v>
      </c>
      <c r="AC59" s="149">
        <f t="shared" si="14"/>
        <v>0.7995142936706543</v>
      </c>
      <c r="AD59" s="149">
        <f t="shared" si="12"/>
        <v>51</v>
      </c>
    </row>
    <row r="60" spans="1:30" x14ac:dyDescent="0.2">
      <c r="A60" s="149" t="s">
        <v>14</v>
      </c>
      <c r="B60" s="149" t="s">
        <v>601</v>
      </c>
      <c r="C60" s="103">
        <v>0.75206828117370605</v>
      </c>
      <c r="D60" s="103">
        <v>0.7083737850189209</v>
      </c>
      <c r="E60" s="103">
        <v>0.64900112152099609</v>
      </c>
      <c r="F60" s="103">
        <v>0.61800605058670044</v>
      </c>
      <c r="G60" s="103">
        <v>0.62593013048171997</v>
      </c>
      <c r="H60" s="103">
        <v>0.75560390949249268</v>
      </c>
      <c r="I60" s="103">
        <v>0.74873751401901245</v>
      </c>
      <c r="J60" s="103">
        <v>0.74429035186767578</v>
      </c>
      <c r="K60" s="103">
        <v>0.50942444801330566</v>
      </c>
      <c r="L60" s="103">
        <v>0.55279529094696045</v>
      </c>
      <c r="M60" s="103">
        <v>0.702769935131073</v>
      </c>
      <c r="N60" s="103">
        <v>0.7761228084564209</v>
      </c>
      <c r="O60" s="149">
        <f t="shared" si="13"/>
        <v>6.77490234375E-3</v>
      </c>
      <c r="P60" s="149">
        <f t="shared" si="0"/>
        <v>55</v>
      </c>
      <c r="Q60" s="149">
        <f t="shared" si="1"/>
        <v>57</v>
      </c>
      <c r="R60" s="149">
        <f t="shared" si="2"/>
        <v>58</v>
      </c>
      <c r="S60" s="149">
        <f t="shared" si="3"/>
        <v>58</v>
      </c>
      <c r="T60" s="149">
        <f t="shared" si="4"/>
        <v>60</v>
      </c>
      <c r="U60" s="149">
        <f t="shared" si="5"/>
        <v>53</v>
      </c>
      <c r="V60" s="149">
        <f t="shared" si="6"/>
        <v>51</v>
      </c>
      <c r="W60" s="149">
        <f t="shared" si="7"/>
        <v>51</v>
      </c>
      <c r="X60" s="149">
        <f t="shared" si="8"/>
        <v>68</v>
      </c>
      <c r="Y60" s="149">
        <f t="shared" si="9"/>
        <v>62</v>
      </c>
      <c r="Z60" s="149">
        <f t="shared" si="10"/>
        <v>52</v>
      </c>
      <c r="AA60" s="149">
        <f t="shared" si="11"/>
        <v>48</v>
      </c>
      <c r="AC60" s="149">
        <f t="shared" si="14"/>
        <v>0.8438718318939209</v>
      </c>
      <c r="AD60" s="149">
        <f t="shared" si="12"/>
        <v>47</v>
      </c>
    </row>
    <row r="61" spans="1:30" x14ac:dyDescent="0.2">
      <c r="A61" s="149" t="s">
        <v>602</v>
      </c>
      <c r="B61" s="149" t="s">
        <v>603</v>
      </c>
      <c r="C61" s="103">
        <v>0.27962204813957214</v>
      </c>
      <c r="D61" s="103">
        <v>0.31291741132736206</v>
      </c>
      <c r="E61" s="103">
        <v>0.27238845825195313</v>
      </c>
      <c r="F61" s="103">
        <v>0.2350928783416748</v>
      </c>
      <c r="G61" s="103">
        <v>0.12024823576211929</v>
      </c>
      <c r="H61" s="103">
        <v>6.8497166037559509E-2</v>
      </c>
      <c r="I61" s="103">
        <v>7.0622101426124573E-2</v>
      </c>
      <c r="J61" s="103">
        <v>0.1692235916852951</v>
      </c>
      <c r="K61" s="103">
        <v>0.26784783601760864</v>
      </c>
      <c r="L61" s="103">
        <v>0.16637846827507019</v>
      </c>
      <c r="M61" s="103">
        <v>4.3799377977848053E-2</v>
      </c>
      <c r="N61" s="103">
        <v>-0.12673455476760864</v>
      </c>
      <c r="O61" s="149">
        <f t="shared" si="13"/>
        <v>-4.3965196609497069E-2</v>
      </c>
      <c r="P61" s="149">
        <f t="shared" si="0"/>
        <v>71</v>
      </c>
      <c r="Q61" s="149">
        <f t="shared" si="1"/>
        <v>71</v>
      </c>
      <c r="R61" s="149">
        <f t="shared" si="2"/>
        <v>75</v>
      </c>
      <c r="S61" s="149">
        <f t="shared" si="3"/>
        <v>77</v>
      </c>
      <c r="T61" s="149">
        <f t="shared" si="4"/>
        <v>81</v>
      </c>
      <c r="U61" s="149">
        <f t="shared" si="5"/>
        <v>87</v>
      </c>
      <c r="V61" s="149">
        <f t="shared" si="6"/>
        <v>84</v>
      </c>
      <c r="W61" s="149">
        <f t="shared" si="7"/>
        <v>80</v>
      </c>
      <c r="X61" s="149">
        <f t="shared" si="8"/>
        <v>75</v>
      </c>
      <c r="Y61" s="149">
        <f t="shared" si="9"/>
        <v>82</v>
      </c>
      <c r="Z61" s="149">
        <f t="shared" si="10"/>
        <v>87</v>
      </c>
      <c r="AA61" s="149">
        <f t="shared" si="11"/>
        <v>106</v>
      </c>
      <c r="AC61" s="149">
        <f t="shared" si="14"/>
        <v>-0.56638652086257935</v>
      </c>
      <c r="AD61" s="149">
        <f t="shared" si="12"/>
        <v>141</v>
      </c>
    </row>
    <row r="62" spans="1:30" x14ac:dyDescent="0.2">
      <c r="A62" s="149" t="s">
        <v>604</v>
      </c>
      <c r="B62" s="149" t="s">
        <v>605</v>
      </c>
      <c r="C62" s="103">
        <v>1.1163612604141235</v>
      </c>
      <c r="D62" s="103">
        <v>1.127541184425354</v>
      </c>
      <c r="E62" s="103">
        <v>1.3514178991317749</v>
      </c>
      <c r="F62" s="103">
        <v>1.3537353277206421</v>
      </c>
      <c r="G62" s="103">
        <v>1.3591293096542358</v>
      </c>
      <c r="H62" s="103">
        <v>1.0191081762313843</v>
      </c>
      <c r="I62" s="103">
        <v>1.0195010900497437</v>
      </c>
      <c r="J62" s="103">
        <v>0.52905768156051636</v>
      </c>
      <c r="K62" s="103">
        <v>0.52924889326095581</v>
      </c>
      <c r="L62" s="103">
        <v>0.49714133143424988</v>
      </c>
      <c r="M62" s="103">
        <v>0.46663373708724976</v>
      </c>
      <c r="N62" s="103">
        <v>0.4731021523475647</v>
      </c>
      <c r="O62" s="149">
        <f t="shared" si="13"/>
        <v>-6.5443903207778931E-2</v>
      </c>
      <c r="P62" s="149">
        <f t="shared" si="0"/>
        <v>34</v>
      </c>
      <c r="Q62" s="149">
        <f t="shared" si="1"/>
        <v>35</v>
      </c>
      <c r="R62" s="149">
        <f t="shared" si="2"/>
        <v>25</v>
      </c>
      <c r="S62" s="149">
        <f t="shared" si="3"/>
        <v>26</v>
      </c>
      <c r="T62" s="149">
        <f t="shared" si="4"/>
        <v>24</v>
      </c>
      <c r="U62" s="149">
        <f t="shared" si="5"/>
        <v>39</v>
      </c>
      <c r="V62" s="149">
        <f t="shared" si="6"/>
        <v>39</v>
      </c>
      <c r="W62" s="149">
        <f t="shared" si="7"/>
        <v>67</v>
      </c>
      <c r="X62" s="149">
        <f t="shared" si="8"/>
        <v>66</v>
      </c>
      <c r="Y62" s="149">
        <f t="shared" si="9"/>
        <v>67</v>
      </c>
      <c r="Z62" s="149">
        <f t="shared" si="10"/>
        <v>68</v>
      </c>
      <c r="AA62" s="149">
        <f t="shared" si="11"/>
        <v>69</v>
      </c>
      <c r="AC62" s="149">
        <f t="shared" si="14"/>
        <v>-0.18133687973022461</v>
      </c>
      <c r="AD62" s="149">
        <f t="shared" si="12"/>
        <v>111</v>
      </c>
    </row>
    <row r="63" spans="1:30" x14ac:dyDescent="0.2">
      <c r="A63" s="149" t="s">
        <v>86</v>
      </c>
      <c r="B63" s="149" t="s">
        <v>606</v>
      </c>
      <c r="C63" s="103">
        <v>0.91204500198364258</v>
      </c>
      <c r="D63" s="103">
        <v>0.9751628041267395</v>
      </c>
      <c r="E63" s="103">
        <v>0.86641311645507813</v>
      </c>
      <c r="F63" s="103">
        <v>1.2507535219192505</v>
      </c>
      <c r="G63" s="103">
        <v>1.245720386505127</v>
      </c>
      <c r="H63" s="103">
        <v>1.0759772062301636</v>
      </c>
      <c r="I63" s="103">
        <v>1.007819652557373</v>
      </c>
      <c r="J63" s="103">
        <v>0.82669425010681152</v>
      </c>
      <c r="K63" s="103">
        <v>0.78531533479690552</v>
      </c>
      <c r="L63" s="103">
        <v>0.64068704843521118</v>
      </c>
      <c r="M63" s="103">
        <v>0.63067680597305298</v>
      </c>
      <c r="N63" s="103">
        <v>0.37789249420166016</v>
      </c>
      <c r="O63" s="149">
        <f t="shared" si="13"/>
        <v>-5.9727030992507937E-2</v>
      </c>
      <c r="P63" s="149">
        <f t="shared" si="0"/>
        <v>46</v>
      </c>
      <c r="Q63" s="149">
        <f t="shared" si="1"/>
        <v>43</v>
      </c>
      <c r="R63" s="149">
        <f t="shared" si="2"/>
        <v>48</v>
      </c>
      <c r="S63" s="149">
        <f t="shared" si="3"/>
        <v>32</v>
      </c>
      <c r="T63" s="149">
        <f t="shared" si="4"/>
        <v>33</v>
      </c>
      <c r="U63" s="149">
        <f t="shared" si="5"/>
        <v>38</v>
      </c>
      <c r="V63" s="149">
        <f t="shared" si="6"/>
        <v>41</v>
      </c>
      <c r="W63" s="149">
        <f t="shared" si="7"/>
        <v>47</v>
      </c>
      <c r="X63" s="149">
        <f t="shared" si="8"/>
        <v>46</v>
      </c>
      <c r="Y63" s="149">
        <f t="shared" si="9"/>
        <v>55</v>
      </c>
      <c r="Z63" s="149">
        <f t="shared" si="10"/>
        <v>59</v>
      </c>
      <c r="AA63" s="149">
        <f t="shared" si="11"/>
        <v>72</v>
      </c>
      <c r="AC63" s="149">
        <f t="shared" si="14"/>
        <v>-0.21937781572341919</v>
      </c>
      <c r="AD63" s="149">
        <f t="shared" si="12"/>
        <v>115</v>
      </c>
    </row>
    <row r="64" spans="1:30" x14ac:dyDescent="0.2">
      <c r="A64" s="149" t="s">
        <v>15</v>
      </c>
      <c r="B64" s="149" t="s">
        <v>607</v>
      </c>
      <c r="C64" s="103">
        <v>0.38620981574058533</v>
      </c>
      <c r="D64" s="103">
        <v>0.38904884457588196</v>
      </c>
      <c r="E64" s="103">
        <v>0.39091631770133972</v>
      </c>
      <c r="F64" s="103">
        <v>0.31726199388504028</v>
      </c>
      <c r="G64" s="103">
        <v>0.30628344416618347</v>
      </c>
      <c r="H64" s="103">
        <v>0.43537333607673645</v>
      </c>
      <c r="I64" s="103">
        <v>0.50288116931915283</v>
      </c>
      <c r="J64" s="103">
        <v>0.59294158220291138</v>
      </c>
      <c r="K64" s="103">
        <v>0.60661047697067261</v>
      </c>
      <c r="L64" s="103">
        <v>0.54280394315719604</v>
      </c>
      <c r="M64" s="103">
        <v>0.56528127193450928</v>
      </c>
      <c r="N64" s="103">
        <v>0.58504718542098999</v>
      </c>
      <c r="O64" s="149">
        <f t="shared" si="13"/>
        <v>1.9599834084510805E-2</v>
      </c>
      <c r="P64" s="149">
        <f t="shared" si="0"/>
        <v>64</v>
      </c>
      <c r="Q64" s="149">
        <f t="shared" si="1"/>
        <v>65</v>
      </c>
      <c r="R64" s="149">
        <f t="shared" si="2"/>
        <v>66</v>
      </c>
      <c r="S64" s="149">
        <f t="shared" si="3"/>
        <v>71</v>
      </c>
      <c r="T64" s="149">
        <f t="shared" si="4"/>
        <v>73</v>
      </c>
      <c r="U64" s="149">
        <f t="shared" si="5"/>
        <v>68</v>
      </c>
      <c r="V64" s="149">
        <f t="shared" si="6"/>
        <v>68</v>
      </c>
      <c r="W64" s="149">
        <f t="shared" si="7"/>
        <v>64</v>
      </c>
      <c r="X64" s="149">
        <f t="shared" si="8"/>
        <v>61</v>
      </c>
      <c r="Y64" s="149">
        <f t="shared" si="9"/>
        <v>63</v>
      </c>
      <c r="Z64" s="149">
        <f t="shared" si="10"/>
        <v>62</v>
      </c>
      <c r="AA64" s="149">
        <f t="shared" si="11"/>
        <v>61</v>
      </c>
      <c r="AC64" s="149">
        <f t="shared" si="14"/>
        <v>0.78104552626609802</v>
      </c>
      <c r="AD64" s="149">
        <f t="shared" si="12"/>
        <v>55</v>
      </c>
    </row>
    <row r="65" spans="1:30" x14ac:dyDescent="0.2">
      <c r="A65" s="149" t="s">
        <v>21</v>
      </c>
      <c r="B65" s="149" t="s">
        <v>608</v>
      </c>
      <c r="C65" s="103">
        <v>1.7552579641342163</v>
      </c>
      <c r="D65" s="103">
        <v>1.774239182472229</v>
      </c>
      <c r="E65" s="103">
        <v>1.7488425970077515</v>
      </c>
      <c r="F65" s="103">
        <v>1.8253083229064941</v>
      </c>
      <c r="G65" s="103">
        <v>1.8053045272827148</v>
      </c>
      <c r="H65" s="103">
        <v>1.8167814016342163</v>
      </c>
      <c r="I65" s="103">
        <v>1.8171573877334595</v>
      </c>
      <c r="J65" s="103">
        <v>1.8261433839797974</v>
      </c>
      <c r="K65" s="103">
        <v>1.8435283899307251</v>
      </c>
      <c r="L65" s="103">
        <v>1.9369171857833862</v>
      </c>
      <c r="M65" s="103">
        <v>1.9032843112945557</v>
      </c>
      <c r="N65" s="103">
        <v>1.8582508563995361</v>
      </c>
      <c r="O65" s="149">
        <f t="shared" si="13"/>
        <v>8.4011673927307136E-3</v>
      </c>
      <c r="P65" s="149">
        <f t="shared" si="0"/>
        <v>15</v>
      </c>
      <c r="Q65" s="149">
        <f t="shared" si="1"/>
        <v>15</v>
      </c>
      <c r="R65" s="149">
        <f t="shared" si="2"/>
        <v>15</v>
      </c>
      <c r="S65" s="149">
        <f t="shared" si="3"/>
        <v>13</v>
      </c>
      <c r="T65" s="149">
        <f t="shared" si="4"/>
        <v>13</v>
      </c>
      <c r="U65" s="149">
        <f t="shared" si="5"/>
        <v>14</v>
      </c>
      <c r="V65" s="149">
        <f t="shared" si="6"/>
        <v>15</v>
      </c>
      <c r="W65" s="149">
        <f t="shared" si="7"/>
        <v>14</v>
      </c>
      <c r="X65" s="149">
        <f t="shared" si="8"/>
        <v>13</v>
      </c>
      <c r="Y65" s="149">
        <f t="shared" si="9"/>
        <v>10</v>
      </c>
      <c r="Z65" s="149">
        <f t="shared" si="10"/>
        <v>11</v>
      </c>
      <c r="AA65" s="149">
        <f t="shared" si="11"/>
        <v>11</v>
      </c>
      <c r="AC65" s="149">
        <f t="shared" si="14"/>
        <v>1.9422625303268433</v>
      </c>
      <c r="AD65" s="149">
        <f t="shared" si="12"/>
        <v>15</v>
      </c>
    </row>
    <row r="66" spans="1:30" x14ac:dyDescent="0.2">
      <c r="A66" s="149" t="s">
        <v>609</v>
      </c>
      <c r="B66" s="149" t="s">
        <v>610</v>
      </c>
      <c r="C66" s="103">
        <v>-0.3680763840675354</v>
      </c>
      <c r="D66" s="103">
        <v>-0.40456843376159668</v>
      </c>
      <c r="E66" s="103">
        <v>-0.41000142693519592</v>
      </c>
      <c r="F66" s="103">
        <v>-0.46240964531898499</v>
      </c>
      <c r="G66" s="103">
        <v>-0.54192739725112915</v>
      </c>
      <c r="H66" s="103">
        <v>-0.59934759140014648</v>
      </c>
      <c r="I66" s="103">
        <v>-0.65767377614974976</v>
      </c>
      <c r="J66" s="103">
        <v>-0.65334916114807129</v>
      </c>
      <c r="K66" s="103">
        <v>-0.64299452304840088</v>
      </c>
      <c r="L66" s="103">
        <v>-0.7081218957901001</v>
      </c>
      <c r="M66" s="103">
        <v>-0.8554917573928833</v>
      </c>
      <c r="N66" s="103">
        <v>-0.74134790897369385</v>
      </c>
      <c r="O66" s="149">
        <f t="shared" si="13"/>
        <v>-3.3677947521209714E-2</v>
      </c>
      <c r="P66" s="149">
        <f t="shared" si="0"/>
        <v>119</v>
      </c>
      <c r="Q66" s="149">
        <f t="shared" si="1"/>
        <v>121</v>
      </c>
      <c r="R66" s="149">
        <f t="shared" si="2"/>
        <v>123</v>
      </c>
      <c r="S66" s="149">
        <f t="shared" si="3"/>
        <v>127</v>
      </c>
      <c r="T66" s="149">
        <f t="shared" si="4"/>
        <v>134</v>
      </c>
      <c r="U66" s="149">
        <f t="shared" si="5"/>
        <v>141</v>
      </c>
      <c r="V66" s="149">
        <f t="shared" si="6"/>
        <v>149</v>
      </c>
      <c r="W66" s="149">
        <f t="shared" si="7"/>
        <v>145</v>
      </c>
      <c r="X66" s="149">
        <f t="shared" si="8"/>
        <v>148</v>
      </c>
      <c r="Y66" s="149">
        <f t="shared" si="9"/>
        <v>154</v>
      </c>
      <c r="Z66" s="149">
        <f t="shared" si="10"/>
        <v>166</v>
      </c>
      <c r="AA66" s="149">
        <f t="shared" si="11"/>
        <v>157</v>
      </c>
      <c r="AC66" s="149">
        <f t="shared" si="14"/>
        <v>-1.078127384185791</v>
      </c>
      <c r="AD66" s="149">
        <f t="shared" si="12"/>
        <v>175</v>
      </c>
    </row>
    <row r="67" spans="1:30" x14ac:dyDescent="0.2">
      <c r="A67" s="149" t="s">
        <v>611</v>
      </c>
      <c r="B67" s="149" t="s">
        <v>612</v>
      </c>
      <c r="C67" s="103">
        <v>0.72619855403900146</v>
      </c>
      <c r="D67" s="103">
        <v>0.70908147096633911</v>
      </c>
      <c r="E67" s="103">
        <v>0.70953994989395142</v>
      </c>
      <c r="F67" s="103">
        <v>0.66389775276184082</v>
      </c>
      <c r="G67" s="103">
        <v>0.66668593883514404</v>
      </c>
      <c r="H67" s="103">
        <v>0.6242031455039978</v>
      </c>
      <c r="I67" s="103">
        <v>0.62370187044143677</v>
      </c>
      <c r="J67" s="103">
        <v>0.62502634525299072</v>
      </c>
      <c r="K67" s="103">
        <v>0.63182055950164795</v>
      </c>
      <c r="L67" s="103">
        <v>0.54027092456817627</v>
      </c>
      <c r="M67" s="103">
        <v>0.52589917182922363</v>
      </c>
      <c r="N67" s="103">
        <v>0.55628567934036255</v>
      </c>
      <c r="O67" s="149">
        <f t="shared" si="13"/>
        <v>-1.5279579162597656E-2</v>
      </c>
      <c r="P67" s="149">
        <f t="shared" si="0"/>
        <v>56</v>
      </c>
      <c r="Q67" s="149">
        <f t="shared" si="1"/>
        <v>56</v>
      </c>
      <c r="R67" s="149">
        <f t="shared" si="2"/>
        <v>57</v>
      </c>
      <c r="S67" s="149">
        <f t="shared" si="3"/>
        <v>56</v>
      </c>
      <c r="T67" s="149">
        <f t="shared" si="4"/>
        <v>56</v>
      </c>
      <c r="U67" s="149">
        <f t="shared" si="5"/>
        <v>60</v>
      </c>
      <c r="V67" s="149">
        <f t="shared" si="6"/>
        <v>61</v>
      </c>
      <c r="W67" s="149">
        <f t="shared" si="7"/>
        <v>62</v>
      </c>
      <c r="X67" s="149">
        <f t="shared" si="8"/>
        <v>58</v>
      </c>
      <c r="Y67" s="149">
        <f t="shared" si="9"/>
        <v>64</v>
      </c>
      <c r="Z67" s="149">
        <f t="shared" si="10"/>
        <v>65</v>
      </c>
      <c r="AA67" s="149">
        <f t="shared" si="11"/>
        <v>63</v>
      </c>
      <c r="AC67" s="149">
        <f t="shared" si="14"/>
        <v>0.40348988771438599</v>
      </c>
      <c r="AD67" s="149">
        <f t="shared" si="12"/>
        <v>71</v>
      </c>
    </row>
    <row r="68" spans="1:30" x14ac:dyDescent="0.2">
      <c r="A68" s="149" t="s">
        <v>16</v>
      </c>
      <c r="B68" s="149" t="s">
        <v>613</v>
      </c>
      <c r="C68" s="103">
        <v>2.4464952945709229</v>
      </c>
      <c r="D68" s="103">
        <v>2.3615906238555908</v>
      </c>
      <c r="E68" s="103">
        <v>2.39957594871521</v>
      </c>
      <c r="F68" s="103">
        <v>2.3903636932373047</v>
      </c>
      <c r="G68" s="103">
        <v>2.4067914485931396</v>
      </c>
      <c r="H68" s="103">
        <v>2.2562992572784424</v>
      </c>
      <c r="I68" s="103">
        <v>2.2291760444641113</v>
      </c>
      <c r="J68" s="103">
        <v>2.2504925727844238</v>
      </c>
      <c r="K68" s="103">
        <v>2.2399895191192627</v>
      </c>
      <c r="L68" s="103">
        <v>2.1965091228485107</v>
      </c>
      <c r="M68" s="103">
        <v>2.1611185073852539</v>
      </c>
      <c r="N68" s="103">
        <v>2.2704622745513916</v>
      </c>
      <c r="O68" s="149">
        <f t="shared" si="13"/>
        <v>-9.1128349304199219E-3</v>
      </c>
      <c r="P68" s="149">
        <f t="shared" si="0"/>
        <v>1</v>
      </c>
      <c r="Q68" s="149">
        <f t="shared" si="1"/>
        <v>1</v>
      </c>
      <c r="R68" s="149">
        <f t="shared" si="2"/>
        <v>1</v>
      </c>
      <c r="S68" s="149">
        <f t="shared" si="3"/>
        <v>1</v>
      </c>
      <c r="T68" s="149">
        <f t="shared" si="4"/>
        <v>1</v>
      </c>
      <c r="U68" s="149">
        <f t="shared" si="5"/>
        <v>1</v>
      </c>
      <c r="V68" s="149">
        <f t="shared" si="6"/>
        <v>4</v>
      </c>
      <c r="W68" s="149">
        <f t="shared" si="7"/>
        <v>2</v>
      </c>
      <c r="X68" s="149">
        <f t="shared" si="8"/>
        <v>3</v>
      </c>
      <c r="Y68" s="149">
        <f t="shared" si="9"/>
        <v>2</v>
      </c>
      <c r="Z68" s="149">
        <f t="shared" si="10"/>
        <v>2</v>
      </c>
      <c r="AA68" s="149">
        <f t="shared" si="11"/>
        <v>1</v>
      </c>
      <c r="AC68" s="149">
        <f t="shared" si="14"/>
        <v>2.1793339252471924</v>
      </c>
      <c r="AD68" s="149">
        <f t="shared" si="12"/>
        <v>5</v>
      </c>
    </row>
    <row r="69" spans="1:30" x14ac:dyDescent="0.2">
      <c r="A69" s="149" t="s">
        <v>127</v>
      </c>
      <c r="B69" s="149" t="s">
        <v>614</v>
      </c>
      <c r="C69" s="103">
        <v>-0.77806663513183594</v>
      </c>
      <c r="D69" s="103">
        <v>-0.84385818243026733</v>
      </c>
      <c r="E69" s="103">
        <v>-0.81207799911499023</v>
      </c>
      <c r="F69" s="103">
        <v>-0.85992372035980225</v>
      </c>
      <c r="G69" s="103">
        <v>-0.87439543008804321</v>
      </c>
      <c r="H69" s="103">
        <v>-0.81609374284744263</v>
      </c>
      <c r="I69" s="103">
        <v>-0.81853467226028442</v>
      </c>
      <c r="J69" s="103">
        <v>-0.75623923540115356</v>
      </c>
      <c r="K69" s="103">
        <v>-0.74022459983825684</v>
      </c>
      <c r="L69" s="103">
        <v>-0.75416719913482666</v>
      </c>
      <c r="M69" s="103">
        <v>-0.76601958274841309</v>
      </c>
      <c r="N69" s="103">
        <v>-0.68082284927368164</v>
      </c>
      <c r="O69" s="149">
        <f t="shared" si="13"/>
        <v>1.6303533315658571E-2</v>
      </c>
      <c r="P69" s="149">
        <f t="shared" si="0"/>
        <v>157</v>
      </c>
      <c r="Q69" s="149">
        <f t="shared" si="1"/>
        <v>164</v>
      </c>
      <c r="R69" s="149">
        <f t="shared" si="2"/>
        <v>163</v>
      </c>
      <c r="S69" s="149">
        <f t="shared" si="3"/>
        <v>167</v>
      </c>
      <c r="T69" s="149">
        <f t="shared" si="4"/>
        <v>164</v>
      </c>
      <c r="U69" s="149">
        <f t="shared" si="5"/>
        <v>161</v>
      </c>
      <c r="V69" s="149">
        <f t="shared" si="6"/>
        <v>165</v>
      </c>
      <c r="W69" s="149">
        <f t="shared" si="7"/>
        <v>161</v>
      </c>
      <c r="X69" s="149">
        <f t="shared" si="8"/>
        <v>158</v>
      </c>
      <c r="Y69" s="149">
        <f t="shared" si="9"/>
        <v>158</v>
      </c>
      <c r="Z69" s="149">
        <f t="shared" si="10"/>
        <v>157</v>
      </c>
      <c r="AA69" s="149">
        <f t="shared" si="11"/>
        <v>153</v>
      </c>
      <c r="AC69" s="149">
        <f t="shared" si="14"/>
        <v>-0.51778751611709595</v>
      </c>
      <c r="AD69" s="149">
        <f t="shared" si="12"/>
        <v>135</v>
      </c>
    </row>
    <row r="70" spans="1:30" x14ac:dyDescent="0.2">
      <c r="A70" s="149" t="s">
        <v>615</v>
      </c>
      <c r="B70" s="149" t="s">
        <v>616</v>
      </c>
      <c r="C70" s="103">
        <v>-0.57788342237472534</v>
      </c>
      <c r="D70" s="103">
        <v>-0.52498728036880493</v>
      </c>
      <c r="E70" s="103">
        <v>-0.54456037282943726</v>
      </c>
      <c r="F70" s="103">
        <v>-0.50325179100036621</v>
      </c>
      <c r="G70" s="103">
        <v>-0.47333699464797974</v>
      </c>
      <c r="H70" s="103">
        <v>-0.5999988317489624</v>
      </c>
      <c r="I70" s="103">
        <v>-0.6456114649772644</v>
      </c>
      <c r="J70" s="103">
        <v>-0.67776006460189819</v>
      </c>
      <c r="K70" s="103">
        <v>-0.6018301248550415</v>
      </c>
      <c r="L70" s="103">
        <v>-0.65687000751495361</v>
      </c>
      <c r="M70" s="103">
        <v>-0.62114852666854858</v>
      </c>
      <c r="N70" s="103">
        <v>-0.64184552431106567</v>
      </c>
      <c r="O70" s="149">
        <f t="shared" si="13"/>
        <v>-1.1685824394226075E-2</v>
      </c>
      <c r="P70" s="149">
        <f t="shared" si="0"/>
        <v>139</v>
      </c>
      <c r="Q70" s="149">
        <f t="shared" si="1"/>
        <v>131</v>
      </c>
      <c r="R70" s="149">
        <f t="shared" si="2"/>
        <v>135</v>
      </c>
      <c r="S70" s="149">
        <f t="shared" si="3"/>
        <v>130</v>
      </c>
      <c r="T70" s="149">
        <f t="shared" si="4"/>
        <v>126</v>
      </c>
      <c r="U70" s="149">
        <f t="shared" si="5"/>
        <v>142</v>
      </c>
      <c r="V70" s="149">
        <f t="shared" si="6"/>
        <v>147</v>
      </c>
      <c r="W70" s="149">
        <f t="shared" si="7"/>
        <v>151</v>
      </c>
      <c r="X70" s="149">
        <f t="shared" si="8"/>
        <v>145</v>
      </c>
      <c r="Y70" s="149">
        <f t="shared" si="9"/>
        <v>151</v>
      </c>
      <c r="Z70" s="149">
        <f t="shared" si="10"/>
        <v>148</v>
      </c>
      <c r="AA70" s="149">
        <f t="shared" si="11"/>
        <v>150</v>
      </c>
      <c r="AC70" s="149">
        <f t="shared" si="14"/>
        <v>-0.75870376825332642</v>
      </c>
      <c r="AD70" s="149">
        <f t="shared" si="12"/>
        <v>154</v>
      </c>
    </row>
    <row r="71" spans="1:30" x14ac:dyDescent="0.2">
      <c r="A71" s="149" t="s">
        <v>617</v>
      </c>
      <c r="B71" s="149" t="s">
        <v>618</v>
      </c>
      <c r="C71" s="103">
        <v>-0.80422043800354004</v>
      </c>
      <c r="D71" s="103">
        <v>-0.77330708503723145</v>
      </c>
      <c r="E71" s="103">
        <v>-0.70842927694320679</v>
      </c>
      <c r="F71" s="103">
        <v>-0.57808160781860352</v>
      </c>
      <c r="G71" s="103">
        <v>-0.57079648971557617</v>
      </c>
      <c r="H71" s="103">
        <v>-0.75491571426391602</v>
      </c>
      <c r="I71" s="103">
        <v>-0.67130440473556519</v>
      </c>
      <c r="J71" s="103">
        <v>-0.68019372224807739</v>
      </c>
      <c r="K71" s="103">
        <v>-0.62162226438522339</v>
      </c>
      <c r="L71" s="103">
        <v>-0.56294828653335571</v>
      </c>
      <c r="M71" s="103">
        <v>-0.48659127950668335</v>
      </c>
      <c r="N71" s="103">
        <v>-0.53598934412002563</v>
      </c>
      <c r="O71" s="149">
        <f t="shared" si="13"/>
        <v>2.373177409172058E-2</v>
      </c>
      <c r="P71" s="149">
        <f t="shared" si="0"/>
        <v>160</v>
      </c>
      <c r="Q71" s="149">
        <f t="shared" si="1"/>
        <v>160</v>
      </c>
      <c r="R71" s="149">
        <f t="shared" si="2"/>
        <v>157</v>
      </c>
      <c r="S71" s="149">
        <f t="shared" si="3"/>
        <v>137</v>
      </c>
      <c r="T71" s="149">
        <f t="shared" si="4"/>
        <v>135</v>
      </c>
      <c r="U71" s="149">
        <f t="shared" si="5"/>
        <v>157</v>
      </c>
      <c r="V71" s="149">
        <f t="shared" si="6"/>
        <v>150</v>
      </c>
      <c r="W71" s="149">
        <f t="shared" si="7"/>
        <v>152</v>
      </c>
      <c r="X71" s="149">
        <f t="shared" si="8"/>
        <v>146</v>
      </c>
      <c r="Y71" s="149">
        <f t="shared" si="9"/>
        <v>143</v>
      </c>
      <c r="Z71" s="149">
        <f t="shared" si="10"/>
        <v>136</v>
      </c>
      <c r="AA71" s="149">
        <f t="shared" si="11"/>
        <v>142</v>
      </c>
      <c r="AC71" s="149">
        <f t="shared" si="14"/>
        <v>-0.29867160320281982</v>
      </c>
      <c r="AD71" s="149">
        <f t="shared" si="12"/>
        <v>121</v>
      </c>
    </row>
    <row r="72" spans="1:30" x14ac:dyDescent="0.2">
      <c r="A72" s="149" t="s">
        <v>619</v>
      </c>
      <c r="B72" s="149" t="s">
        <v>620</v>
      </c>
      <c r="C72" s="103">
        <v>-0.51546907424926758</v>
      </c>
      <c r="D72" s="103">
        <v>-0.63153380155563354</v>
      </c>
      <c r="E72" s="103">
        <v>-0.69548261165618896</v>
      </c>
      <c r="F72" s="103">
        <v>-0.59810316562652588</v>
      </c>
      <c r="G72" s="103">
        <v>-0.6311410665512085</v>
      </c>
      <c r="H72" s="103">
        <v>-0.62478721141815186</v>
      </c>
      <c r="I72" s="103">
        <v>-0.63810467720031738</v>
      </c>
      <c r="J72" s="103">
        <v>-0.64459389448165894</v>
      </c>
      <c r="K72" s="103">
        <v>-0.53647595643997192</v>
      </c>
      <c r="L72" s="103">
        <v>-0.56044381856918335</v>
      </c>
      <c r="M72" s="103">
        <v>-0.66972380876541138</v>
      </c>
      <c r="N72" s="103">
        <v>-0.81367141008377075</v>
      </c>
      <c r="O72" s="149">
        <f t="shared" si="13"/>
        <v>-1.8213760852813721E-2</v>
      </c>
      <c r="P72" s="149">
        <f t="shared" si="0"/>
        <v>133</v>
      </c>
      <c r="Q72" s="149">
        <f t="shared" si="1"/>
        <v>143</v>
      </c>
      <c r="R72" s="149">
        <f t="shared" si="2"/>
        <v>155</v>
      </c>
      <c r="S72" s="149">
        <f t="shared" si="3"/>
        <v>139</v>
      </c>
      <c r="T72" s="149">
        <f t="shared" si="4"/>
        <v>142</v>
      </c>
      <c r="U72" s="149">
        <f t="shared" si="5"/>
        <v>145</v>
      </c>
      <c r="V72" s="149">
        <f t="shared" si="6"/>
        <v>145</v>
      </c>
      <c r="W72" s="149">
        <f t="shared" si="7"/>
        <v>144</v>
      </c>
      <c r="X72" s="149">
        <f t="shared" si="8"/>
        <v>135</v>
      </c>
      <c r="Y72" s="149">
        <f t="shared" si="9"/>
        <v>142</v>
      </c>
      <c r="Z72" s="149">
        <f t="shared" si="10"/>
        <v>151</v>
      </c>
      <c r="AA72" s="149">
        <f t="shared" si="11"/>
        <v>162</v>
      </c>
      <c r="AC72" s="149">
        <f t="shared" si="14"/>
        <v>-0.99580901861190796</v>
      </c>
      <c r="AD72" s="149">
        <f t="shared" si="12"/>
        <v>171</v>
      </c>
    </row>
    <row r="73" spans="1:30" x14ac:dyDescent="0.2">
      <c r="A73" s="149" t="s">
        <v>621</v>
      </c>
      <c r="B73" s="149" t="s">
        <v>622</v>
      </c>
      <c r="C73" s="103">
        <v>-0.4942169189453125</v>
      </c>
      <c r="D73" s="103">
        <v>-0.5595325231552124</v>
      </c>
      <c r="E73" s="103">
        <v>-0.62917846441268921</v>
      </c>
      <c r="F73" s="103">
        <v>-0.77541983127593994</v>
      </c>
      <c r="G73" s="103">
        <v>-0.90159869194030762</v>
      </c>
      <c r="H73" s="103">
        <v>-0.89128416776657104</v>
      </c>
      <c r="I73" s="103">
        <v>-1.3013542890548706</v>
      </c>
      <c r="J73" s="103">
        <v>-1.3065420389175415</v>
      </c>
      <c r="K73" s="103">
        <v>-1.2011467218399048</v>
      </c>
      <c r="L73" s="103">
        <v>-1.3099496364593506</v>
      </c>
      <c r="M73" s="103">
        <v>-1.3949378728866577</v>
      </c>
      <c r="N73" s="103">
        <v>-1.3264319896697998</v>
      </c>
      <c r="O73" s="149">
        <f t="shared" si="13"/>
        <v>-7.6689946651458743E-2</v>
      </c>
      <c r="P73" s="149">
        <f t="shared" si="0"/>
        <v>131</v>
      </c>
      <c r="Q73" s="149">
        <f t="shared" si="1"/>
        <v>137</v>
      </c>
      <c r="R73" s="149">
        <f t="shared" si="2"/>
        <v>145</v>
      </c>
      <c r="S73" s="149">
        <f t="shared" si="3"/>
        <v>157</v>
      </c>
      <c r="T73" s="149">
        <f t="shared" si="4"/>
        <v>166</v>
      </c>
      <c r="U73" s="149">
        <f t="shared" si="5"/>
        <v>170</v>
      </c>
      <c r="V73" s="149">
        <f t="shared" si="6"/>
        <v>193</v>
      </c>
      <c r="W73" s="149">
        <f t="shared" si="7"/>
        <v>192</v>
      </c>
      <c r="X73" s="149">
        <f t="shared" si="8"/>
        <v>187</v>
      </c>
      <c r="Y73" s="149">
        <f t="shared" si="9"/>
        <v>190</v>
      </c>
      <c r="Z73" s="149">
        <f t="shared" si="10"/>
        <v>194</v>
      </c>
      <c r="AA73" s="149">
        <f t="shared" si="11"/>
        <v>194</v>
      </c>
      <c r="AC73" s="149">
        <f t="shared" si="14"/>
        <v>-2.0933314561843872</v>
      </c>
      <c r="AD73" s="149">
        <f t="shared" si="12"/>
        <v>206</v>
      </c>
    </row>
    <row r="74" spans="1:30" x14ac:dyDescent="0.2">
      <c r="A74" s="149" t="s">
        <v>41</v>
      </c>
      <c r="B74" s="149" t="s">
        <v>623</v>
      </c>
      <c r="C74" s="103">
        <v>1.0621997117996216</v>
      </c>
      <c r="D74" s="103">
        <v>1.1663765907287598</v>
      </c>
      <c r="E74" s="103">
        <v>1.1702836751937866</v>
      </c>
      <c r="F74" s="103">
        <v>1.1778286695480347</v>
      </c>
      <c r="G74" s="103">
        <v>0.93411725759506226</v>
      </c>
      <c r="H74" s="103">
        <v>0.69467902183532715</v>
      </c>
      <c r="I74" s="103">
        <v>0.66694986820220947</v>
      </c>
      <c r="J74" s="103">
        <v>0.60717165470123291</v>
      </c>
      <c r="K74" s="103">
        <v>0.54752081632614136</v>
      </c>
      <c r="L74" s="103">
        <v>0.64632004499435425</v>
      </c>
      <c r="M74" s="103">
        <v>0.69895559549331665</v>
      </c>
      <c r="N74" s="103">
        <v>0.74115252494812012</v>
      </c>
      <c r="O74" s="149">
        <f t="shared" si="13"/>
        <v>-4.2522406578063963E-2</v>
      </c>
      <c r="P74" s="149">
        <f t="shared" si="0"/>
        <v>38</v>
      </c>
      <c r="Q74" s="149">
        <f t="shared" si="1"/>
        <v>34</v>
      </c>
      <c r="R74" s="149">
        <f t="shared" si="2"/>
        <v>35</v>
      </c>
      <c r="S74" s="149">
        <f t="shared" si="3"/>
        <v>35</v>
      </c>
      <c r="T74" s="149">
        <f t="shared" si="4"/>
        <v>44</v>
      </c>
      <c r="U74" s="149">
        <f t="shared" si="5"/>
        <v>55</v>
      </c>
      <c r="V74" s="149">
        <f t="shared" si="6"/>
        <v>57</v>
      </c>
      <c r="W74" s="149">
        <f t="shared" si="7"/>
        <v>63</v>
      </c>
      <c r="X74" s="149">
        <f t="shared" si="8"/>
        <v>64</v>
      </c>
      <c r="Y74" s="149">
        <f t="shared" si="9"/>
        <v>54</v>
      </c>
      <c r="Z74" s="149">
        <f t="shared" si="10"/>
        <v>54</v>
      </c>
      <c r="AA74" s="149">
        <f t="shared" si="11"/>
        <v>50</v>
      </c>
      <c r="AC74" s="149">
        <f t="shared" si="14"/>
        <v>0.31592845916748047</v>
      </c>
      <c r="AD74" s="149">
        <f t="shared" si="12"/>
        <v>77</v>
      </c>
    </row>
    <row r="75" spans="1:30" x14ac:dyDescent="0.2">
      <c r="A75" s="149" t="s">
        <v>17</v>
      </c>
      <c r="B75" s="149" t="s">
        <v>624</v>
      </c>
      <c r="C75" s="103">
        <v>1.0075840950012207</v>
      </c>
      <c r="D75" s="103">
        <v>0.99546235799789429</v>
      </c>
      <c r="E75" s="103">
        <v>1.0525559186935425</v>
      </c>
      <c r="F75" s="103">
        <v>1.0956882238388062</v>
      </c>
      <c r="G75" s="103">
        <v>1.1887292861938477</v>
      </c>
      <c r="H75" s="103">
        <v>1.3036738634109497</v>
      </c>
      <c r="I75" s="103">
        <v>1.2940969467163086</v>
      </c>
      <c r="J75" s="103">
        <v>1.2723681926727295</v>
      </c>
      <c r="K75" s="103">
        <v>1.2453237771987915</v>
      </c>
      <c r="L75" s="103">
        <v>1.5056095123291016</v>
      </c>
      <c r="M75" s="103">
        <v>1.5617153644561768</v>
      </c>
      <c r="N75" s="103">
        <v>1.612779974937439</v>
      </c>
      <c r="O75" s="149">
        <f t="shared" si="13"/>
        <v>6.1731761693954466E-2</v>
      </c>
      <c r="P75" s="149">
        <f t="shared" si="0"/>
        <v>42</v>
      </c>
      <c r="Q75" s="149">
        <f t="shared" si="1"/>
        <v>42</v>
      </c>
      <c r="R75" s="149">
        <f t="shared" si="2"/>
        <v>40</v>
      </c>
      <c r="S75" s="149">
        <f t="shared" si="3"/>
        <v>39</v>
      </c>
      <c r="T75" s="149">
        <f t="shared" si="4"/>
        <v>36</v>
      </c>
      <c r="U75" s="149">
        <f t="shared" si="5"/>
        <v>25</v>
      </c>
      <c r="V75" s="149">
        <f t="shared" si="6"/>
        <v>25</v>
      </c>
      <c r="W75" s="149">
        <f t="shared" si="7"/>
        <v>24</v>
      </c>
      <c r="X75" s="149">
        <f t="shared" si="8"/>
        <v>28</v>
      </c>
      <c r="Y75" s="149">
        <f t="shared" si="9"/>
        <v>21</v>
      </c>
      <c r="Z75" s="149">
        <f t="shared" si="10"/>
        <v>19</v>
      </c>
      <c r="AA75" s="149">
        <f t="shared" si="11"/>
        <v>17</v>
      </c>
      <c r="AC75" s="149">
        <f t="shared" si="14"/>
        <v>2.2300975918769836</v>
      </c>
      <c r="AD75" s="149">
        <f t="shared" si="12"/>
        <v>4</v>
      </c>
    </row>
    <row r="76" spans="1:30" x14ac:dyDescent="0.2">
      <c r="A76" s="149" t="s">
        <v>625</v>
      </c>
      <c r="B76" s="149" t="s">
        <v>626</v>
      </c>
      <c r="C76" s="103">
        <v>-0.70139020681381226</v>
      </c>
      <c r="D76" s="103">
        <v>-0.69081020355224609</v>
      </c>
      <c r="E76" s="103">
        <v>-0.6579175591468811</v>
      </c>
      <c r="F76" s="103">
        <v>-0.60260486602783203</v>
      </c>
      <c r="G76" s="103">
        <v>-0.49479681253433228</v>
      </c>
      <c r="H76" s="103">
        <v>-0.44420996308326721</v>
      </c>
      <c r="I76" s="103">
        <v>-0.45017105340957642</v>
      </c>
      <c r="J76" s="103">
        <v>-0.41691899299621582</v>
      </c>
      <c r="K76" s="103">
        <v>-0.55879557132720947</v>
      </c>
      <c r="L76" s="103">
        <v>-0.48337528109550476</v>
      </c>
      <c r="M76" s="103">
        <v>-0.40614238381385803</v>
      </c>
      <c r="N76" s="103">
        <v>-0.3623945415019989</v>
      </c>
      <c r="O76" s="149">
        <f t="shared" si="13"/>
        <v>3.2841566205024722E-2</v>
      </c>
      <c r="P76" s="149">
        <f t="shared" si="0"/>
        <v>152</v>
      </c>
      <c r="Q76" s="149">
        <f t="shared" si="1"/>
        <v>149</v>
      </c>
      <c r="R76" s="149">
        <f t="shared" si="2"/>
        <v>149</v>
      </c>
      <c r="S76" s="149">
        <f t="shared" si="3"/>
        <v>141</v>
      </c>
      <c r="T76" s="149">
        <f t="shared" si="4"/>
        <v>129</v>
      </c>
      <c r="U76" s="149">
        <f t="shared" si="5"/>
        <v>127</v>
      </c>
      <c r="V76" s="149">
        <f t="shared" si="6"/>
        <v>124</v>
      </c>
      <c r="W76" s="149">
        <f t="shared" si="7"/>
        <v>126</v>
      </c>
      <c r="X76" s="149">
        <f t="shared" si="8"/>
        <v>139</v>
      </c>
      <c r="Y76" s="149">
        <f t="shared" si="9"/>
        <v>132</v>
      </c>
      <c r="Z76" s="149">
        <f t="shared" si="10"/>
        <v>128</v>
      </c>
      <c r="AA76" s="149">
        <f t="shared" si="11"/>
        <v>124</v>
      </c>
      <c r="AC76" s="149">
        <f t="shared" si="14"/>
        <v>-3.3978879451751709E-2</v>
      </c>
      <c r="AD76" s="149">
        <f t="shared" si="12"/>
        <v>101</v>
      </c>
    </row>
    <row r="77" spans="1:30" x14ac:dyDescent="0.2">
      <c r="A77" s="149" t="s">
        <v>18</v>
      </c>
      <c r="B77" s="149" t="s">
        <v>627</v>
      </c>
      <c r="C77" s="103">
        <v>2.2511923313140869</v>
      </c>
      <c r="D77" s="103">
        <v>2.160414457321167</v>
      </c>
      <c r="E77" s="103">
        <v>2.1986687183380127</v>
      </c>
      <c r="F77" s="103">
        <v>2.2346866130828857</v>
      </c>
      <c r="G77" s="103">
        <v>2.2076435089111328</v>
      </c>
      <c r="H77" s="103">
        <v>2.1635034084320068</v>
      </c>
      <c r="I77" s="103">
        <v>2.2588355541229248</v>
      </c>
      <c r="J77" s="103">
        <v>2.2333307266235352</v>
      </c>
      <c r="K77" s="103">
        <v>2.2110385894775391</v>
      </c>
      <c r="L77" s="103">
        <v>2.2111384868621826</v>
      </c>
      <c r="M77" s="103">
        <v>2.1531996726989746</v>
      </c>
      <c r="N77" s="103">
        <v>2.2041680812835693</v>
      </c>
      <c r="O77" s="149">
        <f t="shared" si="13"/>
        <v>4.375362396240234E-3</v>
      </c>
      <c r="P77" s="149">
        <f t="shared" si="0"/>
        <v>4</v>
      </c>
      <c r="Q77" s="149">
        <f t="shared" si="1"/>
        <v>5</v>
      </c>
      <c r="R77" s="149">
        <f t="shared" si="2"/>
        <v>3</v>
      </c>
      <c r="S77" s="149">
        <f t="shared" si="3"/>
        <v>5</v>
      </c>
      <c r="T77" s="149">
        <f t="shared" si="4"/>
        <v>5</v>
      </c>
      <c r="U77" s="149">
        <f t="shared" si="5"/>
        <v>4</v>
      </c>
      <c r="V77" s="149">
        <f t="shared" si="6"/>
        <v>2</v>
      </c>
      <c r="W77" s="149">
        <f t="shared" si="7"/>
        <v>3</v>
      </c>
      <c r="X77" s="149">
        <f t="shared" si="8"/>
        <v>4</v>
      </c>
      <c r="Y77" s="149">
        <f t="shared" si="9"/>
        <v>1</v>
      </c>
      <c r="Z77" s="149">
        <f t="shared" si="10"/>
        <v>4</v>
      </c>
      <c r="AA77" s="149">
        <f t="shared" si="11"/>
        <v>2</v>
      </c>
      <c r="AC77" s="149">
        <f t="shared" si="14"/>
        <v>2.2479217052459717</v>
      </c>
      <c r="AD77" s="149">
        <f t="shared" si="12"/>
        <v>3</v>
      </c>
    </row>
    <row r="78" spans="1:30" x14ac:dyDescent="0.2">
      <c r="A78" s="149" t="s">
        <v>628</v>
      </c>
      <c r="B78" s="149" t="s">
        <v>629</v>
      </c>
      <c r="C78" s="103">
        <v>-0.34241637587547302</v>
      </c>
      <c r="D78" s="103">
        <v>-0.45921057462692261</v>
      </c>
      <c r="E78" s="103">
        <v>-0.12584410607814789</v>
      </c>
      <c r="F78" s="103">
        <v>-0.11021516472101212</v>
      </c>
      <c r="G78" s="103">
        <v>-0.12098927050828934</v>
      </c>
      <c r="H78" s="103">
        <v>0.17936557531356812</v>
      </c>
      <c r="I78" s="103">
        <v>0.17008203268051147</v>
      </c>
      <c r="J78" s="103">
        <v>0.13037900626659393</v>
      </c>
      <c r="K78" s="103">
        <v>0.34507489204406738</v>
      </c>
      <c r="L78" s="103">
        <v>0.39711534976959229</v>
      </c>
      <c r="M78" s="103">
        <v>0.55896812677383423</v>
      </c>
      <c r="N78" s="103">
        <v>0.63914883136749268</v>
      </c>
      <c r="O78" s="149">
        <f t="shared" si="13"/>
        <v>0.10983594059944153</v>
      </c>
      <c r="P78" s="149">
        <f t="shared" si="0"/>
        <v>117</v>
      </c>
      <c r="Q78" s="149">
        <f t="shared" si="1"/>
        <v>125</v>
      </c>
      <c r="R78" s="149">
        <f t="shared" si="2"/>
        <v>96</v>
      </c>
      <c r="S78" s="149">
        <f t="shared" si="3"/>
        <v>92</v>
      </c>
      <c r="T78" s="149">
        <f t="shared" si="4"/>
        <v>96</v>
      </c>
      <c r="U78" s="149">
        <f t="shared" si="5"/>
        <v>82</v>
      </c>
      <c r="V78" s="149">
        <f t="shared" si="6"/>
        <v>79</v>
      </c>
      <c r="W78" s="149">
        <f t="shared" si="7"/>
        <v>81</v>
      </c>
      <c r="X78" s="149">
        <f t="shared" si="8"/>
        <v>73</v>
      </c>
      <c r="Y78" s="149">
        <f t="shared" si="9"/>
        <v>69</v>
      </c>
      <c r="Z78" s="149">
        <f t="shared" si="10"/>
        <v>64</v>
      </c>
      <c r="AA78" s="149">
        <f t="shared" si="11"/>
        <v>58</v>
      </c>
      <c r="AC78" s="149">
        <f t="shared" si="14"/>
        <v>1.737508237361908</v>
      </c>
      <c r="AD78" s="149">
        <f t="shared" si="12"/>
        <v>19</v>
      </c>
    </row>
    <row r="79" spans="1:30" x14ac:dyDescent="0.2">
      <c r="A79" s="149" t="s">
        <v>19</v>
      </c>
      <c r="B79" s="149" t="s">
        <v>630</v>
      </c>
      <c r="C79" s="103">
        <v>1.4382420778274536</v>
      </c>
      <c r="D79" s="103">
        <v>1.494890570640564</v>
      </c>
      <c r="E79" s="103">
        <v>1.5447289943695068</v>
      </c>
      <c r="F79" s="103">
        <v>1.479511022567749</v>
      </c>
      <c r="G79" s="103">
        <v>1.3116015195846558</v>
      </c>
      <c r="H79" s="103">
        <v>1.2929195165634155</v>
      </c>
      <c r="I79" s="103">
        <v>1.2864983081817627</v>
      </c>
      <c r="J79" s="103">
        <v>1.3700640201568604</v>
      </c>
      <c r="K79" s="103">
        <v>1.2669913768768311</v>
      </c>
      <c r="L79" s="103">
        <v>1.3176420927047729</v>
      </c>
      <c r="M79" s="103">
        <v>1.2832512855529785</v>
      </c>
      <c r="N79" s="103">
        <v>1.153109073638916</v>
      </c>
      <c r="O79" s="149">
        <f t="shared" si="13"/>
        <v>-3.4178149700164792E-2</v>
      </c>
      <c r="P79" s="149">
        <f t="shared" si="0"/>
        <v>21</v>
      </c>
      <c r="Q79" s="149">
        <f t="shared" si="1"/>
        <v>21</v>
      </c>
      <c r="R79" s="149">
        <f t="shared" si="2"/>
        <v>20</v>
      </c>
      <c r="S79" s="149">
        <f t="shared" si="3"/>
        <v>21</v>
      </c>
      <c r="T79" s="149">
        <f t="shared" si="4"/>
        <v>27</v>
      </c>
      <c r="U79" s="149">
        <f t="shared" si="5"/>
        <v>26</v>
      </c>
      <c r="V79" s="149">
        <f t="shared" si="6"/>
        <v>26</v>
      </c>
      <c r="W79" s="149">
        <f t="shared" si="7"/>
        <v>22</v>
      </c>
      <c r="X79" s="149">
        <f t="shared" si="8"/>
        <v>27</v>
      </c>
      <c r="Y79" s="149">
        <f t="shared" si="9"/>
        <v>26</v>
      </c>
      <c r="Z79" s="149">
        <f t="shared" si="10"/>
        <v>24</v>
      </c>
      <c r="AA79" s="149">
        <f t="shared" si="11"/>
        <v>33</v>
      </c>
      <c r="AC79" s="149">
        <f t="shared" si="14"/>
        <v>0.81132757663726807</v>
      </c>
      <c r="AD79" s="149">
        <f t="shared" si="12"/>
        <v>50</v>
      </c>
    </row>
    <row r="80" spans="1:30" x14ac:dyDescent="0.2">
      <c r="A80" s="149" t="s">
        <v>631</v>
      </c>
      <c r="B80" s="149" t="s">
        <v>632</v>
      </c>
      <c r="C80" s="103">
        <v>-0.13498015701770782</v>
      </c>
      <c r="D80" s="103">
        <v>-0.14979590475559235</v>
      </c>
      <c r="E80" s="103">
        <v>-0.34453380107879639</v>
      </c>
      <c r="F80" s="103">
        <v>-0.1481446772813797</v>
      </c>
      <c r="G80" s="103">
        <v>-0.20444753766059875</v>
      </c>
      <c r="H80" s="103">
        <v>0.76864123344421387</v>
      </c>
      <c r="I80" s="103">
        <v>0.68073844909667969</v>
      </c>
      <c r="J80" s="103">
        <v>0.65465283393859863</v>
      </c>
      <c r="K80" s="103">
        <v>0.72130030393600464</v>
      </c>
      <c r="L80" s="103">
        <v>0.70071947574615479</v>
      </c>
      <c r="M80" s="103">
        <v>0.75070708990097046</v>
      </c>
      <c r="N80" s="103">
        <v>0.8805573582649231</v>
      </c>
      <c r="O80" s="149">
        <f t="shared" si="13"/>
        <v>0.10303532630205155</v>
      </c>
      <c r="P80" s="149">
        <f t="shared" ref="P80:P143" si="15">_xlfn.RANK.EQ(C80,$C$16:$C$224)</f>
        <v>95</v>
      </c>
      <c r="Q80" s="149">
        <f t="shared" ref="Q80:Q143" si="16">_xlfn.RANK.EQ(D80,$D$16:$D$224)</f>
        <v>96</v>
      </c>
      <c r="R80" s="149">
        <f t="shared" ref="R80:R143" si="17">_xlfn.RANK.EQ(E80,$E$16:$E$224)</f>
        <v>115</v>
      </c>
      <c r="S80" s="149">
        <f t="shared" ref="S80:S143" si="18">_xlfn.RANK.EQ(F80,$F$16:$F$224)</f>
        <v>97</v>
      </c>
      <c r="T80" s="149">
        <f t="shared" ref="T80:T143" si="19">_xlfn.RANK.EQ(G80,$G$16:$G$224)</f>
        <v>100</v>
      </c>
      <c r="U80" s="149">
        <f t="shared" ref="U80:U143" si="20">_xlfn.RANK.EQ(H80,$H$16:$H$224)</f>
        <v>51</v>
      </c>
      <c r="V80" s="149">
        <f t="shared" ref="V80:V143" si="21">_xlfn.RANK.EQ(I80,$I$16:$I$224)</f>
        <v>54</v>
      </c>
      <c r="W80" s="149">
        <f t="shared" ref="W80:W143" si="22">_xlfn.RANK.EQ(J80,$J$16:$J$224)</f>
        <v>57</v>
      </c>
      <c r="X80" s="149">
        <f t="shared" ref="X80:X143" si="23">_xlfn.RANK.EQ(K80,$K$16:$K$224)</f>
        <v>51</v>
      </c>
      <c r="Y80" s="149">
        <f t="shared" ref="Y80:Y143" si="24">_xlfn.RANK.EQ(L80,$L$16:$L$224)</f>
        <v>52</v>
      </c>
      <c r="Z80" s="149">
        <f t="shared" ref="Z80:Z143" si="25">_xlfn.RANK.EQ(M80,$M$16:$M$224)</f>
        <v>49</v>
      </c>
      <c r="AA80" s="149">
        <f t="shared" ref="AA80:AA143" si="26">_xlfn.RANK.EQ(N80,$N$16:$N$224)</f>
        <v>41</v>
      </c>
      <c r="AC80" s="149">
        <f t="shared" si="14"/>
        <v>1.9109106212854385</v>
      </c>
      <c r="AD80" s="149">
        <f t="shared" ref="AD80:AD143" si="27">_xlfn.RANK.EQ(AC80,$AC$16:$AC$224)</f>
        <v>16</v>
      </c>
    </row>
    <row r="81" spans="1:30" x14ac:dyDescent="0.2">
      <c r="A81" s="149" t="s">
        <v>633</v>
      </c>
      <c r="B81" s="149" t="s">
        <v>634</v>
      </c>
      <c r="C81" s="103">
        <v>-1.0030239820480347</v>
      </c>
      <c r="D81" s="103">
        <v>-0.86740058660507202</v>
      </c>
      <c r="E81" s="103">
        <v>-0.8886268138885498</v>
      </c>
      <c r="F81" s="103">
        <v>-0.69980663061141968</v>
      </c>
      <c r="G81" s="103">
        <v>-0.65759044885635376</v>
      </c>
      <c r="H81" s="103">
        <v>-0.69160324335098267</v>
      </c>
      <c r="I81" s="103">
        <v>-0.71422654390335083</v>
      </c>
      <c r="J81" s="103">
        <v>-0.75317460298538208</v>
      </c>
      <c r="K81" s="103">
        <v>-0.82071548700332642</v>
      </c>
      <c r="L81" s="103">
        <v>-0.85390955209732056</v>
      </c>
      <c r="M81" s="103">
        <v>-0.93290585279464722</v>
      </c>
      <c r="N81" s="103">
        <v>-0.92442280054092407</v>
      </c>
      <c r="O81" s="149">
        <f t="shared" ref="O81:O144" si="28">(N81-D81)/10</f>
        <v>-5.7022213935852047E-3</v>
      </c>
      <c r="P81" s="149">
        <f t="shared" si="15"/>
        <v>170</v>
      </c>
      <c r="Q81" s="149">
        <f t="shared" si="16"/>
        <v>165</v>
      </c>
      <c r="R81" s="149">
        <f t="shared" si="17"/>
        <v>167</v>
      </c>
      <c r="S81" s="149">
        <f t="shared" si="18"/>
        <v>149</v>
      </c>
      <c r="T81" s="149">
        <f t="shared" si="19"/>
        <v>147</v>
      </c>
      <c r="U81" s="149">
        <f t="shared" si="20"/>
        <v>150</v>
      </c>
      <c r="V81" s="149">
        <f t="shared" si="21"/>
        <v>154</v>
      </c>
      <c r="W81" s="149">
        <f t="shared" si="22"/>
        <v>160</v>
      </c>
      <c r="X81" s="149">
        <f t="shared" si="23"/>
        <v>168</v>
      </c>
      <c r="Y81" s="149">
        <f t="shared" si="24"/>
        <v>169</v>
      </c>
      <c r="Z81" s="149">
        <f t="shared" si="25"/>
        <v>172</v>
      </c>
      <c r="AA81" s="149">
        <f t="shared" si="26"/>
        <v>170</v>
      </c>
      <c r="AC81" s="149">
        <f t="shared" ref="AC81:AC144" si="29">N81+10*O81</f>
        <v>-0.98144501447677612</v>
      </c>
      <c r="AD81" s="149">
        <f t="shared" si="27"/>
        <v>168</v>
      </c>
    </row>
    <row r="82" spans="1:30" x14ac:dyDescent="0.2">
      <c r="A82" s="149" t="s">
        <v>45</v>
      </c>
      <c r="B82" s="149" t="s">
        <v>635</v>
      </c>
      <c r="C82" s="103">
        <v>1.6327271461486816</v>
      </c>
      <c r="D82" s="103">
        <v>1.6130943298339844</v>
      </c>
      <c r="E82" s="103">
        <v>1.6217954158782959</v>
      </c>
      <c r="F82" s="103">
        <v>1.6730785369873047</v>
      </c>
      <c r="G82" s="103">
        <v>1.7262314558029175</v>
      </c>
      <c r="H82" s="103">
        <v>1.7509673833847046</v>
      </c>
      <c r="I82" s="103">
        <v>1.8723777532577515</v>
      </c>
      <c r="J82" s="103">
        <v>1.8955782651901245</v>
      </c>
      <c r="K82" s="103">
        <v>1.8601949214935303</v>
      </c>
      <c r="L82" s="103">
        <v>1.8446656465530396</v>
      </c>
      <c r="M82" s="103">
        <v>1.7859748601913452</v>
      </c>
      <c r="N82" s="103">
        <v>1.6922739744186401</v>
      </c>
      <c r="O82" s="149">
        <f t="shared" si="28"/>
        <v>7.9179644584655758E-3</v>
      </c>
      <c r="P82" s="149">
        <f t="shared" si="15"/>
        <v>18</v>
      </c>
      <c r="Q82" s="149">
        <f t="shared" si="16"/>
        <v>17</v>
      </c>
      <c r="R82" s="149">
        <f t="shared" si="17"/>
        <v>17</v>
      </c>
      <c r="S82" s="149">
        <f t="shared" si="18"/>
        <v>16</v>
      </c>
      <c r="T82" s="149">
        <f t="shared" si="19"/>
        <v>15</v>
      </c>
      <c r="U82" s="149">
        <f t="shared" si="20"/>
        <v>15</v>
      </c>
      <c r="V82" s="149">
        <f t="shared" si="21"/>
        <v>14</v>
      </c>
      <c r="W82" s="149">
        <f t="shared" si="22"/>
        <v>13</v>
      </c>
      <c r="X82" s="149">
        <f t="shared" si="23"/>
        <v>11</v>
      </c>
      <c r="Y82" s="149">
        <f t="shared" si="24"/>
        <v>13</v>
      </c>
      <c r="Z82" s="149">
        <f t="shared" si="25"/>
        <v>14</v>
      </c>
      <c r="AA82" s="149">
        <f t="shared" si="26"/>
        <v>13</v>
      </c>
      <c r="AC82" s="149">
        <f t="shared" si="29"/>
        <v>1.7714536190032959</v>
      </c>
      <c r="AD82" s="149">
        <f t="shared" si="27"/>
        <v>18</v>
      </c>
    </row>
    <row r="83" spans="1:30" x14ac:dyDescent="0.2">
      <c r="A83" s="149" t="s">
        <v>128</v>
      </c>
      <c r="B83" s="149" t="s">
        <v>636</v>
      </c>
      <c r="C83" s="103">
        <v>-0.12398453801870346</v>
      </c>
      <c r="D83" s="103">
        <v>7.9711377620697021E-3</v>
      </c>
      <c r="E83" s="103">
        <v>0.11840052157640457</v>
      </c>
      <c r="F83" s="103">
        <v>0.40105593204498291</v>
      </c>
      <c r="G83" s="103">
        <v>0.46928060054779053</v>
      </c>
      <c r="H83" s="103">
        <v>0.7860679030418396</v>
      </c>
      <c r="I83" s="103">
        <v>0.67990678548812866</v>
      </c>
      <c r="J83" s="103">
        <v>0.68540924787521362</v>
      </c>
      <c r="K83" s="103">
        <v>0.74076247215270996</v>
      </c>
      <c r="L83" s="103">
        <v>0.70949941873550415</v>
      </c>
      <c r="M83" s="103">
        <v>0.70071923732757568</v>
      </c>
      <c r="N83" s="103">
        <v>0.59591972827911377</v>
      </c>
      <c r="O83" s="149">
        <f t="shared" si="28"/>
        <v>5.879485905170441E-2</v>
      </c>
      <c r="P83" s="149">
        <f t="shared" si="15"/>
        <v>93</v>
      </c>
      <c r="Q83" s="149">
        <f t="shared" si="16"/>
        <v>90</v>
      </c>
      <c r="R83" s="149">
        <f t="shared" si="17"/>
        <v>81</v>
      </c>
      <c r="S83" s="149">
        <f t="shared" si="18"/>
        <v>66</v>
      </c>
      <c r="T83" s="149">
        <f t="shared" si="19"/>
        <v>64</v>
      </c>
      <c r="U83" s="149">
        <f t="shared" si="20"/>
        <v>50</v>
      </c>
      <c r="V83" s="149">
        <f t="shared" si="21"/>
        <v>55</v>
      </c>
      <c r="W83" s="149">
        <f t="shared" si="22"/>
        <v>55</v>
      </c>
      <c r="X83" s="149">
        <f t="shared" si="23"/>
        <v>48</v>
      </c>
      <c r="Y83" s="149">
        <f t="shared" si="24"/>
        <v>50</v>
      </c>
      <c r="Z83" s="149">
        <f t="shared" si="25"/>
        <v>53</v>
      </c>
      <c r="AA83" s="149">
        <f t="shared" si="26"/>
        <v>60</v>
      </c>
      <c r="AC83" s="149">
        <f t="shared" si="29"/>
        <v>1.1838683187961578</v>
      </c>
      <c r="AD83" s="149">
        <f t="shared" si="27"/>
        <v>39</v>
      </c>
    </row>
    <row r="84" spans="1:30" x14ac:dyDescent="0.2">
      <c r="A84" s="149" t="s">
        <v>637</v>
      </c>
      <c r="B84" s="149" t="s">
        <v>638</v>
      </c>
      <c r="C84" s="103">
        <v>-7.2125573642551899E-3</v>
      </c>
      <c r="D84" s="103">
        <v>1.153857633471489E-2</v>
      </c>
      <c r="E84" s="103">
        <v>-2.5677131488919258E-2</v>
      </c>
      <c r="F84" s="103">
        <v>-0.12667617201805115</v>
      </c>
      <c r="G84" s="103">
        <v>-9.6516907215118408E-2</v>
      </c>
      <c r="H84" s="103">
        <v>-0.19211852550506592</v>
      </c>
      <c r="I84" s="103">
        <v>-0.18874680995941162</v>
      </c>
      <c r="J84" s="103">
        <v>-0.14891189336776733</v>
      </c>
      <c r="K84" s="103">
        <v>-0.23219481110572815</v>
      </c>
      <c r="L84" s="103">
        <v>-0.12145528942346573</v>
      </c>
      <c r="M84" s="103">
        <v>-9.8088808357715607E-2</v>
      </c>
      <c r="N84" s="103">
        <v>-0.11551067233085632</v>
      </c>
      <c r="O84" s="149">
        <f t="shared" si="28"/>
        <v>-1.2704924866557121E-2</v>
      </c>
      <c r="P84" s="149">
        <f t="shared" si="15"/>
        <v>85</v>
      </c>
      <c r="Q84" s="149">
        <f t="shared" si="16"/>
        <v>89</v>
      </c>
      <c r="R84" s="149">
        <f t="shared" si="17"/>
        <v>90</v>
      </c>
      <c r="S84" s="149">
        <f t="shared" si="18"/>
        <v>95</v>
      </c>
      <c r="T84" s="149">
        <f t="shared" si="19"/>
        <v>94</v>
      </c>
      <c r="U84" s="149">
        <f t="shared" si="20"/>
        <v>100</v>
      </c>
      <c r="V84" s="149">
        <f t="shared" si="21"/>
        <v>99</v>
      </c>
      <c r="W84" s="149">
        <f t="shared" si="22"/>
        <v>100</v>
      </c>
      <c r="X84" s="149">
        <f t="shared" si="23"/>
        <v>107</v>
      </c>
      <c r="Y84" s="149">
        <f t="shared" si="24"/>
        <v>99</v>
      </c>
      <c r="Z84" s="149">
        <f t="shared" si="25"/>
        <v>100</v>
      </c>
      <c r="AA84" s="149">
        <f t="shared" si="26"/>
        <v>104</v>
      </c>
      <c r="AC84" s="149">
        <f t="shared" si="29"/>
        <v>-0.24255992099642754</v>
      </c>
      <c r="AD84" s="149">
        <f t="shared" si="27"/>
        <v>116</v>
      </c>
    </row>
    <row r="85" spans="1:30" x14ac:dyDescent="0.2">
      <c r="A85" s="149" t="s">
        <v>639</v>
      </c>
      <c r="B85" s="149" t="s">
        <v>640</v>
      </c>
      <c r="C85" s="103">
        <v>-1.0781251192092896</v>
      </c>
      <c r="D85" s="103">
        <v>-1.2017959356307983</v>
      </c>
      <c r="E85" s="103">
        <v>-1.1002211570739746</v>
      </c>
      <c r="F85" s="103">
        <v>-1.0416239500045776</v>
      </c>
      <c r="G85" s="103">
        <v>-1.0398719310760498</v>
      </c>
      <c r="H85" s="103">
        <v>-1.0575042963027954</v>
      </c>
      <c r="I85" s="103">
        <v>-0.9897841215133667</v>
      </c>
      <c r="J85" s="103">
        <v>-0.91881310939788818</v>
      </c>
      <c r="K85" s="103">
        <v>-1.0127815008163452</v>
      </c>
      <c r="L85" s="103">
        <v>-1.042320728302002</v>
      </c>
      <c r="M85" s="103">
        <v>-0.91103202104568481</v>
      </c>
      <c r="N85" s="103">
        <v>-0.96780455112457275</v>
      </c>
      <c r="O85" s="149">
        <f t="shared" si="28"/>
        <v>2.339913845062256E-2</v>
      </c>
      <c r="P85" s="149">
        <f t="shared" si="15"/>
        <v>179</v>
      </c>
      <c r="Q85" s="149">
        <f t="shared" si="16"/>
        <v>191</v>
      </c>
      <c r="R85" s="149">
        <f t="shared" si="17"/>
        <v>181</v>
      </c>
      <c r="S85" s="149">
        <f t="shared" si="18"/>
        <v>177</v>
      </c>
      <c r="T85" s="149">
        <f t="shared" si="19"/>
        <v>180</v>
      </c>
      <c r="U85" s="149">
        <f t="shared" si="20"/>
        <v>181</v>
      </c>
      <c r="V85" s="149">
        <f t="shared" si="21"/>
        <v>179</v>
      </c>
      <c r="W85" s="149">
        <f t="shared" si="22"/>
        <v>176</v>
      </c>
      <c r="X85" s="149">
        <f t="shared" si="23"/>
        <v>179</v>
      </c>
      <c r="Y85" s="149">
        <f t="shared" si="24"/>
        <v>180</v>
      </c>
      <c r="Z85" s="149">
        <f t="shared" si="25"/>
        <v>171</v>
      </c>
      <c r="AA85" s="149">
        <f t="shared" si="26"/>
        <v>172</v>
      </c>
      <c r="AC85" s="149">
        <f t="shared" si="29"/>
        <v>-0.73381316661834717</v>
      </c>
      <c r="AD85" s="149">
        <f t="shared" si="27"/>
        <v>150</v>
      </c>
    </row>
    <row r="86" spans="1:30" x14ac:dyDescent="0.2">
      <c r="A86" s="149" t="s">
        <v>641</v>
      </c>
      <c r="B86" s="149" t="s">
        <v>642</v>
      </c>
      <c r="C86" s="103">
        <v>-0.57362228631973267</v>
      </c>
      <c r="D86" s="103">
        <v>-0.59470558166503906</v>
      </c>
      <c r="E86" s="103">
        <v>-0.50901556015014648</v>
      </c>
      <c r="F86" s="103">
        <v>-0.64462530612945557</v>
      </c>
      <c r="G86" s="103">
        <v>-0.69625723361968994</v>
      </c>
      <c r="H86" s="103">
        <v>-0.693808913230896</v>
      </c>
      <c r="I86" s="103">
        <v>-0.77030116319656372</v>
      </c>
      <c r="J86" s="103">
        <v>-0.81190484762191772</v>
      </c>
      <c r="K86" s="103">
        <v>-0.6267126202583313</v>
      </c>
      <c r="L86" s="103">
        <v>-0.4565487802028656</v>
      </c>
      <c r="M86" s="103">
        <v>-0.30009427666664124</v>
      </c>
      <c r="N86" s="103">
        <v>-0.34282717108726501</v>
      </c>
      <c r="O86" s="149">
        <f t="shared" si="28"/>
        <v>2.5187841057777403E-2</v>
      </c>
      <c r="P86" s="149">
        <f t="shared" si="15"/>
        <v>138</v>
      </c>
      <c r="Q86" s="149">
        <f t="shared" si="16"/>
        <v>140</v>
      </c>
      <c r="R86" s="149">
        <f t="shared" si="17"/>
        <v>130</v>
      </c>
      <c r="S86" s="149">
        <f t="shared" si="18"/>
        <v>145</v>
      </c>
      <c r="T86" s="149">
        <f t="shared" si="19"/>
        <v>151</v>
      </c>
      <c r="U86" s="149">
        <f t="shared" si="20"/>
        <v>151</v>
      </c>
      <c r="V86" s="149">
        <f t="shared" si="21"/>
        <v>161</v>
      </c>
      <c r="W86" s="149">
        <f t="shared" si="22"/>
        <v>164</v>
      </c>
      <c r="X86" s="149">
        <f t="shared" si="23"/>
        <v>147</v>
      </c>
      <c r="Y86" s="149">
        <f t="shared" si="24"/>
        <v>128</v>
      </c>
      <c r="Z86" s="149">
        <f t="shared" si="25"/>
        <v>116</v>
      </c>
      <c r="AA86" s="149">
        <f t="shared" si="26"/>
        <v>119</v>
      </c>
      <c r="AC86" s="149">
        <f t="shared" si="29"/>
        <v>-9.0948760509490967E-2</v>
      </c>
      <c r="AD86" s="149">
        <f t="shared" si="27"/>
        <v>106</v>
      </c>
    </row>
    <row r="87" spans="1:30" x14ac:dyDescent="0.2">
      <c r="A87" s="149" t="s">
        <v>643</v>
      </c>
      <c r="B87" s="149" t="s">
        <v>644</v>
      </c>
      <c r="C87" s="103">
        <v>-1.195958137512207</v>
      </c>
      <c r="D87" s="103">
        <v>-1.1557307243347168</v>
      </c>
      <c r="E87" s="103">
        <v>-1.1562293767929077</v>
      </c>
      <c r="F87" s="103">
        <v>-1.2788206338882446</v>
      </c>
      <c r="G87" s="103">
        <v>-1.3253494501113892</v>
      </c>
      <c r="H87" s="103">
        <v>-1.5385266542434692</v>
      </c>
      <c r="I87" s="103">
        <v>-1.4828504323959351</v>
      </c>
      <c r="J87" s="103">
        <v>-1.5521177053451538</v>
      </c>
      <c r="K87" s="103">
        <v>-1.5585216283798218</v>
      </c>
      <c r="L87" s="103">
        <v>-1.5194035768508911</v>
      </c>
      <c r="M87" s="103">
        <v>-1.4534018039703369</v>
      </c>
      <c r="N87" s="103">
        <v>-1.3191007375717163</v>
      </c>
      <c r="O87" s="149">
        <f t="shared" si="28"/>
        <v>-1.6337001323699953E-2</v>
      </c>
      <c r="P87" s="149">
        <f t="shared" si="15"/>
        <v>190</v>
      </c>
      <c r="Q87" s="149">
        <f t="shared" si="16"/>
        <v>183</v>
      </c>
      <c r="R87" s="149">
        <f t="shared" si="17"/>
        <v>184</v>
      </c>
      <c r="S87" s="149">
        <f t="shared" si="18"/>
        <v>196</v>
      </c>
      <c r="T87" s="149">
        <f t="shared" si="19"/>
        <v>199</v>
      </c>
      <c r="U87" s="149">
        <f t="shared" si="20"/>
        <v>203</v>
      </c>
      <c r="V87" s="149">
        <f t="shared" si="21"/>
        <v>204</v>
      </c>
      <c r="W87" s="149">
        <f t="shared" si="22"/>
        <v>203</v>
      </c>
      <c r="X87" s="149">
        <f t="shared" si="23"/>
        <v>203</v>
      </c>
      <c r="Y87" s="149">
        <f t="shared" si="24"/>
        <v>202</v>
      </c>
      <c r="Z87" s="149">
        <f t="shared" si="25"/>
        <v>198</v>
      </c>
      <c r="AA87" s="149">
        <f t="shared" si="26"/>
        <v>191</v>
      </c>
      <c r="AC87" s="149">
        <f t="shared" si="29"/>
        <v>-1.4824707508087158</v>
      </c>
      <c r="AD87" s="149">
        <f t="shared" si="27"/>
        <v>190</v>
      </c>
    </row>
    <row r="88" spans="1:30" x14ac:dyDescent="0.2">
      <c r="A88" s="149" t="s">
        <v>645</v>
      </c>
      <c r="B88" s="149" t="s">
        <v>646</v>
      </c>
      <c r="C88" s="103">
        <v>-1.4665220975875854</v>
      </c>
      <c r="D88" s="103">
        <v>-1.4694849252700806</v>
      </c>
      <c r="E88" s="103">
        <v>-1.4630874395370483</v>
      </c>
      <c r="F88" s="103">
        <v>-1.5236883163452148</v>
      </c>
      <c r="G88" s="103">
        <v>-1.5934525728225708</v>
      </c>
      <c r="H88" s="103">
        <v>-1.772847056388855</v>
      </c>
      <c r="I88" s="103">
        <v>-1.7662203311920166</v>
      </c>
      <c r="J88" s="103">
        <v>-1.8056865930557251</v>
      </c>
      <c r="K88" s="103">
        <v>-1.8158111572265625</v>
      </c>
      <c r="L88" s="103">
        <v>-1.7053153514862061</v>
      </c>
      <c r="M88" s="103">
        <v>-1.7221027612686157</v>
      </c>
      <c r="N88" s="103">
        <v>-1.6850680112838745</v>
      </c>
      <c r="O88" s="149">
        <f t="shared" si="28"/>
        <v>-2.1558308601379396E-2</v>
      </c>
      <c r="P88" s="149">
        <f t="shared" si="15"/>
        <v>203</v>
      </c>
      <c r="Q88" s="149">
        <f t="shared" si="16"/>
        <v>204</v>
      </c>
      <c r="R88" s="149">
        <f t="shared" si="17"/>
        <v>205</v>
      </c>
      <c r="S88" s="149">
        <f t="shared" si="18"/>
        <v>208</v>
      </c>
      <c r="T88" s="149">
        <f t="shared" si="19"/>
        <v>209</v>
      </c>
      <c r="U88" s="149">
        <f t="shared" si="20"/>
        <v>209</v>
      </c>
      <c r="V88" s="149">
        <f t="shared" si="21"/>
        <v>209</v>
      </c>
      <c r="W88" s="149">
        <f t="shared" si="22"/>
        <v>209</v>
      </c>
      <c r="X88" s="149">
        <f t="shared" si="23"/>
        <v>209</v>
      </c>
      <c r="Y88" s="149">
        <f t="shared" si="24"/>
        <v>207</v>
      </c>
      <c r="Z88" s="149">
        <f t="shared" si="25"/>
        <v>208</v>
      </c>
      <c r="AA88" s="149">
        <f t="shared" si="26"/>
        <v>207</v>
      </c>
      <c r="AC88" s="149">
        <f t="shared" si="29"/>
        <v>-1.9006510972976685</v>
      </c>
      <c r="AD88" s="149">
        <f t="shared" si="27"/>
        <v>203</v>
      </c>
    </row>
    <row r="89" spans="1:30" x14ac:dyDescent="0.2">
      <c r="A89" s="149" t="s">
        <v>22</v>
      </c>
      <c r="B89" s="149" t="s">
        <v>647</v>
      </c>
      <c r="C89" s="103">
        <v>6.7469649016857147E-2</v>
      </c>
      <c r="D89" s="103">
        <v>-5.9137389063835144E-2</v>
      </c>
      <c r="E89" s="103">
        <v>-9.370943158864975E-2</v>
      </c>
      <c r="F89" s="103">
        <v>-0.18349353969097137</v>
      </c>
      <c r="G89" s="103">
        <v>-6.8258419632911682E-2</v>
      </c>
      <c r="H89" s="103">
        <v>-0.12997536361217499</v>
      </c>
      <c r="I89" s="103">
        <v>-8.7348632514476776E-2</v>
      </c>
      <c r="J89" s="103">
        <v>-0.10160833597183228</v>
      </c>
      <c r="K89" s="103">
        <v>-7.9020902514457703E-2</v>
      </c>
      <c r="L89" s="103">
        <v>-2.520807646214962E-2</v>
      </c>
      <c r="M89" s="103">
        <v>4.3117832392454147E-2</v>
      </c>
      <c r="N89" s="103">
        <v>5.9867057949304581E-2</v>
      </c>
      <c r="O89" s="149">
        <f t="shared" si="28"/>
        <v>1.1900444701313972E-2</v>
      </c>
      <c r="P89" s="149">
        <f t="shared" si="15"/>
        <v>84</v>
      </c>
      <c r="Q89" s="149">
        <f t="shared" si="16"/>
        <v>91</v>
      </c>
      <c r="R89" s="149">
        <f t="shared" si="17"/>
        <v>94</v>
      </c>
      <c r="S89" s="149">
        <f t="shared" si="18"/>
        <v>100</v>
      </c>
      <c r="T89" s="149">
        <f t="shared" si="19"/>
        <v>91</v>
      </c>
      <c r="U89" s="149">
        <f t="shared" si="20"/>
        <v>97</v>
      </c>
      <c r="V89" s="149">
        <f t="shared" si="21"/>
        <v>93</v>
      </c>
      <c r="W89" s="149">
        <f t="shared" si="22"/>
        <v>95</v>
      </c>
      <c r="X89" s="149">
        <f t="shared" si="23"/>
        <v>95</v>
      </c>
      <c r="Y89" s="149">
        <f t="shared" si="24"/>
        <v>91</v>
      </c>
      <c r="Z89" s="149">
        <f t="shared" si="25"/>
        <v>88</v>
      </c>
      <c r="AA89" s="149">
        <f t="shared" si="26"/>
        <v>87</v>
      </c>
      <c r="AC89" s="149">
        <f t="shared" si="29"/>
        <v>0.17887150496244431</v>
      </c>
      <c r="AD89" s="149">
        <f t="shared" si="27"/>
        <v>87</v>
      </c>
    </row>
    <row r="90" spans="1:30" x14ac:dyDescent="0.2">
      <c r="A90" s="149" t="s">
        <v>648</v>
      </c>
      <c r="B90" s="149" t="s">
        <v>649</v>
      </c>
      <c r="C90" s="103">
        <v>0.35544604063034058</v>
      </c>
      <c r="D90" s="103">
        <v>0.42524781823158264</v>
      </c>
      <c r="E90" s="103">
        <v>0.4217851459980011</v>
      </c>
      <c r="F90" s="103">
        <v>0.41678023338317871</v>
      </c>
      <c r="G90" s="103">
        <v>0.41989612579345703</v>
      </c>
      <c r="H90" s="103">
        <v>0.24738548696041107</v>
      </c>
      <c r="I90" s="103">
        <v>0.55627447366714478</v>
      </c>
      <c r="J90" s="103">
        <v>0.56395620107650757</v>
      </c>
      <c r="K90" s="103">
        <v>0.45768162608146667</v>
      </c>
      <c r="L90" s="103">
        <v>0.37151643633842468</v>
      </c>
      <c r="M90" s="103">
        <v>0.33933675289154053</v>
      </c>
      <c r="N90" s="103">
        <v>0.35711726546287537</v>
      </c>
      <c r="O90" s="149">
        <f t="shared" si="28"/>
        <v>-6.8130552768707279E-3</v>
      </c>
      <c r="P90" s="149">
        <f t="shared" si="15"/>
        <v>65</v>
      </c>
      <c r="Q90" s="149">
        <f t="shared" si="16"/>
        <v>63</v>
      </c>
      <c r="R90" s="149">
        <f t="shared" si="17"/>
        <v>65</v>
      </c>
      <c r="S90" s="149">
        <f t="shared" si="18"/>
        <v>65</v>
      </c>
      <c r="T90" s="149">
        <f t="shared" si="19"/>
        <v>68</v>
      </c>
      <c r="U90" s="149">
        <f t="shared" si="20"/>
        <v>78</v>
      </c>
      <c r="V90" s="149">
        <f t="shared" si="21"/>
        <v>66</v>
      </c>
      <c r="W90" s="149">
        <f t="shared" si="22"/>
        <v>66</v>
      </c>
      <c r="X90" s="149">
        <f t="shared" si="23"/>
        <v>70</v>
      </c>
      <c r="Y90" s="149">
        <f t="shared" si="24"/>
        <v>70</v>
      </c>
      <c r="Z90" s="149">
        <f t="shared" si="25"/>
        <v>74</v>
      </c>
      <c r="AA90" s="149">
        <f t="shared" si="26"/>
        <v>75</v>
      </c>
      <c r="AC90" s="149">
        <f t="shared" si="29"/>
        <v>0.28898671269416809</v>
      </c>
      <c r="AD90" s="149">
        <f t="shared" si="27"/>
        <v>79</v>
      </c>
    </row>
    <row r="91" spans="1:30" x14ac:dyDescent="0.2">
      <c r="A91" s="149" t="s">
        <v>650</v>
      </c>
      <c r="B91" s="149" t="s">
        <v>651</v>
      </c>
      <c r="C91" s="103">
        <v>1.1907716989517212</v>
      </c>
      <c r="D91" s="103">
        <v>1.2168282270431519</v>
      </c>
      <c r="E91" s="103">
        <v>1.2284390926361084</v>
      </c>
      <c r="F91" s="103">
        <v>1.2212212085723877</v>
      </c>
      <c r="G91" s="103">
        <v>1.2426083087921143</v>
      </c>
      <c r="H91" s="103">
        <v>1.2080832719802856</v>
      </c>
      <c r="I91" s="103">
        <v>1.1909729242324829</v>
      </c>
      <c r="J91" s="103">
        <v>1.1671003103256226</v>
      </c>
      <c r="K91" s="103">
        <v>1.1858106851577759</v>
      </c>
      <c r="L91" s="103">
        <v>1.1749852895736694</v>
      </c>
      <c r="M91" s="103">
        <v>1.1407716274261475</v>
      </c>
      <c r="N91" s="103">
        <v>1.0342159271240234</v>
      </c>
      <c r="O91" s="149">
        <f t="shared" si="28"/>
        <v>-1.826122999191284E-2</v>
      </c>
      <c r="P91" s="149">
        <f t="shared" si="15"/>
        <v>33</v>
      </c>
      <c r="Q91" s="149">
        <f t="shared" si="16"/>
        <v>32</v>
      </c>
      <c r="R91" s="149">
        <f t="shared" si="17"/>
        <v>32</v>
      </c>
      <c r="S91" s="149">
        <f t="shared" si="18"/>
        <v>33</v>
      </c>
      <c r="T91" s="149">
        <f t="shared" si="19"/>
        <v>34</v>
      </c>
      <c r="U91" s="149">
        <f t="shared" si="20"/>
        <v>34</v>
      </c>
      <c r="V91" s="149">
        <f t="shared" si="21"/>
        <v>34</v>
      </c>
      <c r="W91" s="149">
        <f t="shared" si="22"/>
        <v>35</v>
      </c>
      <c r="X91" s="149">
        <f t="shared" si="23"/>
        <v>34</v>
      </c>
      <c r="Y91" s="149">
        <f t="shared" si="24"/>
        <v>34</v>
      </c>
      <c r="Z91" s="149">
        <f t="shared" si="25"/>
        <v>34</v>
      </c>
      <c r="AA91" s="149">
        <f t="shared" si="26"/>
        <v>38</v>
      </c>
      <c r="AC91" s="149">
        <f t="shared" si="29"/>
        <v>0.85160362720489502</v>
      </c>
      <c r="AD91" s="149">
        <f t="shared" si="27"/>
        <v>46</v>
      </c>
    </row>
    <row r="92" spans="1:30" x14ac:dyDescent="0.2">
      <c r="A92" s="149" t="s">
        <v>652</v>
      </c>
      <c r="B92" s="149" t="s">
        <v>653</v>
      </c>
      <c r="C92" s="103">
        <v>-0.52685588598251343</v>
      </c>
      <c r="D92" s="103">
        <v>-0.53234869241714478</v>
      </c>
      <c r="E92" s="103">
        <v>-0.52795326709747314</v>
      </c>
      <c r="F92" s="103">
        <v>-0.65876477956771851</v>
      </c>
      <c r="G92" s="103">
        <v>-0.62249237298965454</v>
      </c>
      <c r="H92" s="103">
        <v>-0.7359471321105957</v>
      </c>
      <c r="I92" s="103">
        <v>-0.73326593637466431</v>
      </c>
      <c r="J92" s="103">
        <v>-0.7396852970123291</v>
      </c>
      <c r="K92" s="103">
        <v>-0.74113166332244873</v>
      </c>
      <c r="L92" s="103">
        <v>-0.81714898347854614</v>
      </c>
      <c r="M92" s="103">
        <v>-0.90072327852249146</v>
      </c>
      <c r="N92" s="103">
        <v>-1.0959471464157104</v>
      </c>
      <c r="O92" s="149">
        <f t="shared" si="28"/>
        <v>-5.635984539985657E-2</v>
      </c>
      <c r="P92" s="149">
        <f t="shared" si="15"/>
        <v>134</v>
      </c>
      <c r="Q92" s="149">
        <f t="shared" si="16"/>
        <v>133</v>
      </c>
      <c r="R92" s="149">
        <f t="shared" si="17"/>
        <v>132</v>
      </c>
      <c r="S92" s="149">
        <f t="shared" si="18"/>
        <v>147</v>
      </c>
      <c r="T92" s="149">
        <f t="shared" si="19"/>
        <v>141</v>
      </c>
      <c r="U92" s="149">
        <f t="shared" si="20"/>
        <v>152</v>
      </c>
      <c r="V92" s="149">
        <f t="shared" si="21"/>
        <v>157</v>
      </c>
      <c r="W92" s="149">
        <f t="shared" si="22"/>
        <v>159</v>
      </c>
      <c r="X92" s="149">
        <f t="shared" si="23"/>
        <v>159</v>
      </c>
      <c r="Y92" s="149">
        <f t="shared" si="24"/>
        <v>163</v>
      </c>
      <c r="Z92" s="149">
        <f t="shared" si="25"/>
        <v>170</v>
      </c>
      <c r="AA92" s="149">
        <f t="shared" si="26"/>
        <v>180</v>
      </c>
      <c r="AC92" s="149">
        <f t="shared" si="29"/>
        <v>-1.6595456004142761</v>
      </c>
      <c r="AD92" s="149">
        <f t="shared" si="27"/>
        <v>197</v>
      </c>
    </row>
    <row r="93" spans="1:30" x14ac:dyDescent="0.2">
      <c r="A93" s="149" t="s">
        <v>654</v>
      </c>
      <c r="B93" s="149" t="s">
        <v>655</v>
      </c>
      <c r="C93" s="103">
        <v>1.1163612604141235</v>
      </c>
      <c r="D93" s="103">
        <v>1.127541184425354</v>
      </c>
      <c r="E93" s="103">
        <v>1.1100363731384277</v>
      </c>
      <c r="F93" s="103">
        <v>1.1026284694671631</v>
      </c>
      <c r="G93" s="103">
        <v>1.1265796422958374</v>
      </c>
      <c r="H93" s="103">
        <v>1.0191081762313843</v>
      </c>
      <c r="I93" s="103">
        <v>1.0195010900497437</v>
      </c>
      <c r="J93" s="103">
        <v>0.97508358955383301</v>
      </c>
      <c r="K93" s="103">
        <v>0.9986729621887207</v>
      </c>
      <c r="L93" s="103">
        <v>0.953086256980896</v>
      </c>
      <c r="M93" s="103">
        <v>0.9196091890335083</v>
      </c>
      <c r="N93" s="103">
        <v>0.92978096008300781</v>
      </c>
      <c r="O93" s="149">
        <f t="shared" si="28"/>
        <v>-1.9776022434234618E-2</v>
      </c>
      <c r="P93" s="149">
        <f t="shared" si="15"/>
        <v>34</v>
      </c>
      <c r="Q93" s="149">
        <f t="shared" si="16"/>
        <v>35</v>
      </c>
      <c r="R93" s="149">
        <f t="shared" si="17"/>
        <v>36</v>
      </c>
      <c r="S93" s="149">
        <f t="shared" si="18"/>
        <v>37</v>
      </c>
      <c r="T93" s="149">
        <f t="shared" si="19"/>
        <v>37</v>
      </c>
      <c r="U93" s="149">
        <f t="shared" si="20"/>
        <v>39</v>
      </c>
      <c r="V93" s="149">
        <f t="shared" si="21"/>
        <v>39</v>
      </c>
      <c r="W93" s="149">
        <f t="shared" si="22"/>
        <v>40</v>
      </c>
      <c r="X93" s="149">
        <f t="shared" si="23"/>
        <v>39</v>
      </c>
      <c r="Y93" s="149">
        <f t="shared" si="24"/>
        <v>40</v>
      </c>
      <c r="Z93" s="149">
        <f t="shared" si="25"/>
        <v>42</v>
      </c>
      <c r="AA93" s="149">
        <f t="shared" si="26"/>
        <v>40</v>
      </c>
      <c r="AC93" s="149">
        <f t="shared" si="29"/>
        <v>0.73202073574066162</v>
      </c>
      <c r="AD93" s="149">
        <f t="shared" si="27"/>
        <v>58</v>
      </c>
    </row>
    <row r="94" spans="1:30" x14ac:dyDescent="0.2">
      <c r="A94" s="149" t="s">
        <v>656</v>
      </c>
      <c r="B94" s="149" t="s">
        <v>657</v>
      </c>
      <c r="C94" s="103">
        <v>0.83903318643569946</v>
      </c>
      <c r="D94" s="103">
        <v>0.82076817750930786</v>
      </c>
      <c r="E94" s="103">
        <v>0.79855799674987793</v>
      </c>
      <c r="F94" s="103">
        <v>0.78723901510238647</v>
      </c>
      <c r="G94" s="103">
        <v>0.78538018465042114</v>
      </c>
      <c r="H94" s="103">
        <v>1.2254321575164795</v>
      </c>
      <c r="I94" s="103">
        <v>1.2189314365386963</v>
      </c>
      <c r="J94" s="103">
        <v>1.2288038730621338</v>
      </c>
      <c r="K94" s="103">
        <v>1.2451255321502686</v>
      </c>
      <c r="L94" s="103">
        <v>1.2390413284301758</v>
      </c>
      <c r="M94" s="103">
        <v>1.2346959114074707</v>
      </c>
      <c r="N94" s="103">
        <v>1.3143739700317383</v>
      </c>
      <c r="O94" s="149">
        <f t="shared" si="28"/>
        <v>4.9360579252243041E-2</v>
      </c>
      <c r="P94" s="149">
        <f t="shared" si="15"/>
        <v>49</v>
      </c>
      <c r="Q94" s="149">
        <f t="shared" si="16"/>
        <v>49</v>
      </c>
      <c r="R94" s="149">
        <f t="shared" si="17"/>
        <v>52</v>
      </c>
      <c r="S94" s="149">
        <f t="shared" si="18"/>
        <v>51</v>
      </c>
      <c r="T94" s="149">
        <f t="shared" si="19"/>
        <v>50</v>
      </c>
      <c r="U94" s="149">
        <f t="shared" si="20"/>
        <v>28</v>
      </c>
      <c r="V94" s="149">
        <f t="shared" si="21"/>
        <v>28</v>
      </c>
      <c r="W94" s="149">
        <f t="shared" si="22"/>
        <v>27</v>
      </c>
      <c r="X94" s="149">
        <f t="shared" si="23"/>
        <v>29</v>
      </c>
      <c r="Y94" s="149">
        <f t="shared" si="24"/>
        <v>29</v>
      </c>
      <c r="Z94" s="149">
        <f t="shared" si="25"/>
        <v>26</v>
      </c>
      <c r="AA94" s="149">
        <f t="shared" si="26"/>
        <v>24</v>
      </c>
      <c r="AC94" s="149">
        <f t="shared" si="29"/>
        <v>1.8079797625541687</v>
      </c>
      <c r="AD94" s="149">
        <f t="shared" si="27"/>
        <v>17</v>
      </c>
    </row>
    <row r="95" spans="1:30" x14ac:dyDescent="0.2">
      <c r="A95" s="149" t="s">
        <v>658</v>
      </c>
      <c r="B95" s="149" t="s">
        <v>659</v>
      </c>
      <c r="C95" s="103">
        <v>-0.53971368074417114</v>
      </c>
      <c r="D95" s="103">
        <v>-0.55879700183868408</v>
      </c>
      <c r="E95" s="103">
        <v>-0.60817712545394897</v>
      </c>
      <c r="F95" s="103">
        <v>-0.75431382656097412</v>
      </c>
      <c r="G95" s="103">
        <v>-0.65067160129547119</v>
      </c>
      <c r="H95" s="103">
        <v>-0.74149423837661743</v>
      </c>
      <c r="I95" s="103">
        <v>-0.63536542654037476</v>
      </c>
      <c r="J95" s="103">
        <v>-0.32443979382514954</v>
      </c>
      <c r="K95" s="103">
        <v>-0.51036155223846436</v>
      </c>
      <c r="L95" s="103">
        <v>-0.22278018295764923</v>
      </c>
      <c r="M95" s="103">
        <v>-0.11295266449451447</v>
      </c>
      <c r="N95" s="103">
        <v>-0.1497357040643692</v>
      </c>
      <c r="O95" s="149">
        <f t="shared" si="28"/>
        <v>4.0906129777431487E-2</v>
      </c>
      <c r="P95" s="149">
        <f t="shared" si="15"/>
        <v>136</v>
      </c>
      <c r="Q95" s="149">
        <f t="shared" si="16"/>
        <v>136</v>
      </c>
      <c r="R95" s="149">
        <f t="shared" si="17"/>
        <v>141</v>
      </c>
      <c r="S95" s="149">
        <f t="shared" si="18"/>
        <v>154</v>
      </c>
      <c r="T95" s="149">
        <f t="shared" si="19"/>
        <v>146</v>
      </c>
      <c r="U95" s="149">
        <f t="shared" si="20"/>
        <v>153</v>
      </c>
      <c r="V95" s="149">
        <f t="shared" si="21"/>
        <v>144</v>
      </c>
      <c r="W95" s="149">
        <f t="shared" si="22"/>
        <v>117</v>
      </c>
      <c r="X95" s="149">
        <f t="shared" si="23"/>
        <v>132</v>
      </c>
      <c r="Y95" s="149">
        <f t="shared" si="24"/>
        <v>111</v>
      </c>
      <c r="Z95" s="149">
        <f t="shared" si="25"/>
        <v>101</v>
      </c>
      <c r="AA95" s="149">
        <f t="shared" si="26"/>
        <v>108</v>
      </c>
      <c r="AC95" s="149">
        <f t="shared" si="29"/>
        <v>0.25932559370994568</v>
      </c>
      <c r="AD95" s="149">
        <f t="shared" si="27"/>
        <v>81</v>
      </c>
    </row>
    <row r="96" spans="1:30" x14ac:dyDescent="0.2">
      <c r="A96" s="149" t="s">
        <v>660</v>
      </c>
      <c r="B96" s="149" t="s">
        <v>661</v>
      </c>
      <c r="C96" s="103">
        <v>1.8861954212188721</v>
      </c>
      <c r="D96" s="103">
        <v>1.9626840353012085</v>
      </c>
      <c r="E96" s="103">
        <v>1.8524962663650513</v>
      </c>
      <c r="F96" s="103">
        <v>1.7402341365814209</v>
      </c>
      <c r="G96" s="103">
        <v>1.6435530185699463</v>
      </c>
      <c r="H96" s="103">
        <v>1.6198891401290894</v>
      </c>
      <c r="I96" s="103">
        <v>1.651854395866394</v>
      </c>
      <c r="J96" s="103">
        <v>1.5616931915283203</v>
      </c>
      <c r="K96" s="103">
        <v>1.6181027889251709</v>
      </c>
      <c r="L96" s="103">
        <v>1.6755049228668213</v>
      </c>
      <c r="M96" s="103">
        <v>1.690354585647583</v>
      </c>
      <c r="N96" s="103">
        <v>1.6498268842697144</v>
      </c>
      <c r="O96" s="149">
        <f t="shared" si="28"/>
        <v>-3.1285715103149411E-2</v>
      </c>
      <c r="P96" s="149">
        <f t="shared" si="15"/>
        <v>13</v>
      </c>
      <c r="Q96" s="149">
        <f t="shared" si="16"/>
        <v>12</v>
      </c>
      <c r="R96" s="149">
        <f t="shared" si="17"/>
        <v>13</v>
      </c>
      <c r="S96" s="149">
        <f t="shared" si="18"/>
        <v>15</v>
      </c>
      <c r="T96" s="149">
        <f t="shared" si="19"/>
        <v>18</v>
      </c>
      <c r="U96" s="149">
        <f t="shared" si="20"/>
        <v>18</v>
      </c>
      <c r="V96" s="149">
        <f t="shared" si="21"/>
        <v>17</v>
      </c>
      <c r="W96" s="149">
        <f t="shared" si="22"/>
        <v>18</v>
      </c>
      <c r="X96" s="149">
        <f t="shared" si="23"/>
        <v>17</v>
      </c>
      <c r="Y96" s="149">
        <f t="shared" si="24"/>
        <v>17</v>
      </c>
      <c r="Z96" s="149">
        <f t="shared" si="25"/>
        <v>17</v>
      </c>
      <c r="AA96" s="149">
        <f t="shared" si="26"/>
        <v>15</v>
      </c>
      <c r="AC96" s="149">
        <f t="shared" si="29"/>
        <v>1.3369697332382202</v>
      </c>
      <c r="AD96" s="149">
        <f t="shared" si="27"/>
        <v>29</v>
      </c>
    </row>
    <row r="97" spans="1:30" x14ac:dyDescent="0.2">
      <c r="A97" s="149" t="s">
        <v>662</v>
      </c>
      <c r="B97" s="149" t="s">
        <v>663</v>
      </c>
      <c r="C97" s="103">
        <v>-0.90435212850570679</v>
      </c>
      <c r="D97" s="103">
        <v>-0.89226174354553223</v>
      </c>
      <c r="E97" s="103">
        <v>-0.82517731189727783</v>
      </c>
      <c r="F97" s="103">
        <v>-0.95400345325469971</v>
      </c>
      <c r="G97" s="103">
        <v>-0.94529640674591064</v>
      </c>
      <c r="H97" s="103">
        <v>-0.78543245792388916</v>
      </c>
      <c r="I97" s="103">
        <v>-0.56673204898834229</v>
      </c>
      <c r="J97" s="103">
        <v>-0.65764319896697998</v>
      </c>
      <c r="K97" s="103">
        <v>-0.71896016597747803</v>
      </c>
      <c r="L97" s="103">
        <v>-0.61426788568496704</v>
      </c>
      <c r="M97" s="103">
        <v>-0.81191325187683105</v>
      </c>
      <c r="N97" s="103">
        <v>-0.85776853561401367</v>
      </c>
      <c r="O97" s="149">
        <f t="shared" si="28"/>
        <v>3.4493207931518555E-3</v>
      </c>
      <c r="P97" s="149">
        <f t="shared" si="15"/>
        <v>166</v>
      </c>
      <c r="Q97" s="149">
        <f t="shared" si="16"/>
        <v>167</v>
      </c>
      <c r="R97" s="149">
        <f t="shared" si="17"/>
        <v>164</v>
      </c>
      <c r="S97" s="149">
        <f t="shared" si="18"/>
        <v>172</v>
      </c>
      <c r="T97" s="149">
        <f t="shared" si="19"/>
        <v>171</v>
      </c>
      <c r="U97" s="149">
        <f t="shared" si="20"/>
        <v>160</v>
      </c>
      <c r="V97" s="149">
        <f t="shared" si="21"/>
        <v>141</v>
      </c>
      <c r="W97" s="149">
        <f t="shared" si="22"/>
        <v>147</v>
      </c>
      <c r="X97" s="149">
        <f t="shared" si="23"/>
        <v>157</v>
      </c>
      <c r="Y97" s="149">
        <f t="shared" si="24"/>
        <v>148</v>
      </c>
      <c r="Z97" s="149">
        <f t="shared" si="25"/>
        <v>162</v>
      </c>
      <c r="AA97" s="149">
        <f t="shared" si="26"/>
        <v>166</v>
      </c>
      <c r="AC97" s="149">
        <f t="shared" si="29"/>
        <v>-0.82327532768249512</v>
      </c>
      <c r="AD97" s="149">
        <f t="shared" si="27"/>
        <v>158</v>
      </c>
    </row>
    <row r="98" spans="1:30" x14ac:dyDescent="0.2">
      <c r="A98" s="149" t="s">
        <v>85</v>
      </c>
      <c r="B98" s="149" t="s">
        <v>664</v>
      </c>
      <c r="C98" s="103">
        <v>-4.6447616070508957E-2</v>
      </c>
      <c r="D98" s="103">
        <v>5.9297196567058563E-2</v>
      </c>
      <c r="E98" s="103">
        <v>6.3706964254379272E-2</v>
      </c>
      <c r="F98" s="103">
        <v>9.7299553453922272E-3</v>
      </c>
      <c r="G98" s="103">
        <v>0.13483858108520508</v>
      </c>
      <c r="H98" s="103">
        <v>0.22281874716281891</v>
      </c>
      <c r="I98" s="103">
        <v>0.24960567057132721</v>
      </c>
      <c r="J98" s="103">
        <v>0.21198001503944397</v>
      </c>
      <c r="K98" s="103">
        <v>0.11795545369386673</v>
      </c>
      <c r="L98" s="103">
        <v>7.7936194837093353E-2</v>
      </c>
      <c r="M98" s="103">
        <v>8.2025900483131409E-2</v>
      </c>
      <c r="N98" s="103">
        <v>0.2007412314414978</v>
      </c>
      <c r="O98" s="149">
        <f t="shared" si="28"/>
        <v>1.4144403487443924E-2</v>
      </c>
      <c r="P98" s="149">
        <f t="shared" si="15"/>
        <v>88</v>
      </c>
      <c r="Q98" s="149">
        <f t="shared" si="16"/>
        <v>83</v>
      </c>
      <c r="R98" s="149">
        <f t="shared" si="17"/>
        <v>86</v>
      </c>
      <c r="S98" s="149">
        <f t="shared" si="18"/>
        <v>85</v>
      </c>
      <c r="T98" s="149">
        <f t="shared" si="19"/>
        <v>80</v>
      </c>
      <c r="U98" s="149">
        <f t="shared" si="20"/>
        <v>80</v>
      </c>
      <c r="V98" s="149">
        <f t="shared" si="21"/>
        <v>76</v>
      </c>
      <c r="W98" s="149">
        <f t="shared" si="22"/>
        <v>77</v>
      </c>
      <c r="X98" s="149">
        <f t="shared" si="23"/>
        <v>85</v>
      </c>
      <c r="Y98" s="149">
        <f t="shared" si="24"/>
        <v>85</v>
      </c>
      <c r="Z98" s="149">
        <f t="shared" si="25"/>
        <v>84</v>
      </c>
      <c r="AA98" s="149">
        <f t="shared" si="26"/>
        <v>81</v>
      </c>
      <c r="AC98" s="149">
        <f t="shared" si="29"/>
        <v>0.34218526631593704</v>
      </c>
      <c r="AD98" s="149">
        <f t="shared" si="27"/>
        <v>76</v>
      </c>
    </row>
    <row r="99" spans="1:30" x14ac:dyDescent="0.2">
      <c r="A99" s="149" t="s">
        <v>665</v>
      </c>
      <c r="B99" s="149" t="s">
        <v>666</v>
      </c>
      <c r="C99" s="103">
        <v>-1.0879650115966797</v>
      </c>
      <c r="D99" s="103">
        <v>-1.18748939037323</v>
      </c>
      <c r="E99" s="103">
        <v>-1.2231853008270264</v>
      </c>
      <c r="F99" s="103">
        <v>-1.2356559038162231</v>
      </c>
      <c r="G99" s="103">
        <v>-1.1302671432495117</v>
      </c>
      <c r="H99" s="103">
        <v>-1.2339321374893188</v>
      </c>
      <c r="I99" s="103">
        <v>-1.2377176284790039</v>
      </c>
      <c r="J99" s="103">
        <v>-1.3314583301544189</v>
      </c>
      <c r="K99" s="103">
        <v>-1.2383668422698975</v>
      </c>
      <c r="L99" s="103">
        <v>-1.2755264043807983</v>
      </c>
      <c r="M99" s="103">
        <v>-1.3391338586807251</v>
      </c>
      <c r="N99" s="103">
        <v>-1.3198744058609009</v>
      </c>
      <c r="O99" s="149">
        <f t="shared" si="28"/>
        <v>-1.3238501548767091E-2</v>
      </c>
      <c r="P99" s="149">
        <f t="shared" si="15"/>
        <v>180</v>
      </c>
      <c r="Q99" s="149">
        <f t="shared" si="16"/>
        <v>187</v>
      </c>
      <c r="R99" s="149">
        <f t="shared" si="17"/>
        <v>194</v>
      </c>
      <c r="S99" s="149">
        <f t="shared" si="18"/>
        <v>190</v>
      </c>
      <c r="T99" s="149">
        <f t="shared" si="19"/>
        <v>184</v>
      </c>
      <c r="U99" s="149">
        <f t="shared" si="20"/>
        <v>190</v>
      </c>
      <c r="V99" s="149">
        <f t="shared" si="21"/>
        <v>188</v>
      </c>
      <c r="W99" s="149">
        <f t="shared" si="22"/>
        <v>193</v>
      </c>
      <c r="X99" s="149">
        <f t="shared" si="23"/>
        <v>188</v>
      </c>
      <c r="Y99" s="149">
        <f t="shared" si="24"/>
        <v>189</v>
      </c>
      <c r="Z99" s="149">
        <f t="shared" si="25"/>
        <v>192</v>
      </c>
      <c r="AA99" s="149">
        <f t="shared" si="26"/>
        <v>192</v>
      </c>
      <c r="AC99" s="149">
        <f t="shared" si="29"/>
        <v>-1.4522594213485718</v>
      </c>
      <c r="AD99" s="149">
        <f t="shared" si="27"/>
        <v>189</v>
      </c>
    </row>
    <row r="100" spans="1:30" x14ac:dyDescent="0.2">
      <c r="A100" s="149" t="s">
        <v>23</v>
      </c>
      <c r="B100" s="149" t="s">
        <v>667</v>
      </c>
      <c r="C100" s="103">
        <v>0.43383228778839111</v>
      </c>
      <c r="D100" s="103">
        <v>0.30821719765663147</v>
      </c>
      <c r="E100" s="103">
        <v>0.33997717499732971</v>
      </c>
      <c r="F100" s="103">
        <v>0.30578094720840454</v>
      </c>
      <c r="G100" s="103">
        <v>0.30104756355285645</v>
      </c>
      <c r="H100" s="103">
        <v>0.1623462438583374</v>
      </c>
      <c r="I100" s="103">
        <v>0.15176600217819214</v>
      </c>
      <c r="J100" s="103">
        <v>0.10593897104263306</v>
      </c>
      <c r="K100" s="103">
        <v>0.12530526518821716</v>
      </c>
      <c r="L100" s="103">
        <v>8.6524203419685364E-2</v>
      </c>
      <c r="M100" s="103">
        <v>6.0096133500337601E-2</v>
      </c>
      <c r="N100" s="103">
        <v>9.7426332533359528E-2</v>
      </c>
      <c r="O100" s="149">
        <f t="shared" si="28"/>
        <v>-2.1079086512327195E-2</v>
      </c>
      <c r="P100" s="149">
        <f t="shared" si="15"/>
        <v>62</v>
      </c>
      <c r="Q100" s="149">
        <f t="shared" si="16"/>
        <v>72</v>
      </c>
      <c r="R100" s="149">
        <f t="shared" si="17"/>
        <v>68</v>
      </c>
      <c r="S100" s="149">
        <f t="shared" si="18"/>
        <v>73</v>
      </c>
      <c r="T100" s="149">
        <f t="shared" si="19"/>
        <v>74</v>
      </c>
      <c r="U100" s="149">
        <f t="shared" si="20"/>
        <v>83</v>
      </c>
      <c r="V100" s="149">
        <f t="shared" si="21"/>
        <v>80</v>
      </c>
      <c r="W100" s="149">
        <f t="shared" si="22"/>
        <v>84</v>
      </c>
      <c r="X100" s="149">
        <f t="shared" si="23"/>
        <v>84</v>
      </c>
      <c r="Y100" s="149">
        <f t="shared" si="24"/>
        <v>84</v>
      </c>
      <c r="Z100" s="149">
        <f t="shared" si="25"/>
        <v>86</v>
      </c>
      <c r="AA100" s="149">
        <f t="shared" si="26"/>
        <v>83</v>
      </c>
      <c r="AC100" s="149">
        <f t="shared" si="29"/>
        <v>-0.11336453258991241</v>
      </c>
      <c r="AD100" s="149">
        <f t="shared" si="27"/>
        <v>108</v>
      </c>
    </row>
    <row r="101" spans="1:30" x14ac:dyDescent="0.2">
      <c r="A101" s="149" t="s">
        <v>130</v>
      </c>
      <c r="B101" s="149" t="s">
        <v>668</v>
      </c>
      <c r="C101" s="103">
        <v>-0.8386455774307251</v>
      </c>
      <c r="D101" s="103">
        <v>-0.75156211853027344</v>
      </c>
      <c r="E101" s="103">
        <v>-0.70185309648513794</v>
      </c>
      <c r="F101" s="103">
        <v>-0.63979470729827881</v>
      </c>
      <c r="G101" s="103">
        <v>-0.61365705728530884</v>
      </c>
      <c r="H101" s="103">
        <v>-0.56173223257064819</v>
      </c>
      <c r="I101" s="103">
        <v>-0.45836424827575684</v>
      </c>
      <c r="J101" s="103">
        <v>-0.39920985698699951</v>
      </c>
      <c r="K101" s="103">
        <v>-0.25485417246818542</v>
      </c>
      <c r="L101" s="103">
        <v>-0.24973917007446289</v>
      </c>
      <c r="M101" s="103">
        <v>-0.41603285074234009</v>
      </c>
      <c r="N101" s="103">
        <v>-0.39742392301559448</v>
      </c>
      <c r="O101" s="149">
        <f t="shared" si="28"/>
        <v>3.5413819551467898E-2</v>
      </c>
      <c r="P101" s="149">
        <f t="shared" si="15"/>
        <v>163</v>
      </c>
      <c r="Q101" s="149">
        <f t="shared" si="16"/>
        <v>156</v>
      </c>
      <c r="R101" s="149">
        <f t="shared" si="17"/>
        <v>156</v>
      </c>
      <c r="S101" s="149">
        <f t="shared" si="18"/>
        <v>143</v>
      </c>
      <c r="T101" s="149">
        <f t="shared" si="19"/>
        <v>140</v>
      </c>
      <c r="U101" s="149">
        <f t="shared" si="20"/>
        <v>139</v>
      </c>
      <c r="V101" s="149">
        <f t="shared" si="21"/>
        <v>127</v>
      </c>
      <c r="W101" s="149">
        <f t="shared" si="22"/>
        <v>122</v>
      </c>
      <c r="X101" s="149">
        <f t="shared" si="23"/>
        <v>109</v>
      </c>
      <c r="Y101" s="149">
        <f t="shared" si="24"/>
        <v>112</v>
      </c>
      <c r="Z101" s="149">
        <f t="shared" si="25"/>
        <v>130</v>
      </c>
      <c r="AA101" s="149">
        <f t="shared" si="26"/>
        <v>128</v>
      </c>
      <c r="AC101" s="149">
        <f t="shared" si="29"/>
        <v>-4.3285727500915527E-2</v>
      </c>
      <c r="AD101" s="149">
        <f t="shared" si="27"/>
        <v>102</v>
      </c>
    </row>
    <row r="102" spans="1:30" x14ac:dyDescent="0.2">
      <c r="A102" s="149" t="s">
        <v>669</v>
      </c>
      <c r="B102" s="149" t="s">
        <v>670</v>
      </c>
      <c r="C102" s="103">
        <v>-0.45197123289108276</v>
      </c>
      <c r="D102" s="103">
        <v>-0.46823868155479431</v>
      </c>
      <c r="E102" s="103">
        <v>-0.53625756502151489</v>
      </c>
      <c r="F102" s="103">
        <v>-0.51326972246170044</v>
      </c>
      <c r="G102" s="103">
        <v>-0.51728808879852295</v>
      </c>
      <c r="H102" s="103">
        <v>-0.42797654867172241</v>
      </c>
      <c r="I102" s="103">
        <v>-0.35198822617530823</v>
      </c>
      <c r="J102" s="103">
        <v>-0.28214740753173828</v>
      </c>
      <c r="K102" s="103">
        <v>-0.2419506311416626</v>
      </c>
      <c r="L102" s="103">
        <v>-0.18347874283790588</v>
      </c>
      <c r="M102" s="103">
        <v>-0.25404718518257141</v>
      </c>
      <c r="N102" s="103">
        <v>-0.24483077228069305</v>
      </c>
      <c r="O102" s="149">
        <f t="shared" si="28"/>
        <v>2.2340790927410127E-2</v>
      </c>
      <c r="P102" s="149">
        <f t="shared" si="15"/>
        <v>128</v>
      </c>
      <c r="Q102" s="149">
        <f t="shared" si="16"/>
        <v>127</v>
      </c>
      <c r="R102" s="149">
        <f t="shared" si="17"/>
        <v>134</v>
      </c>
      <c r="S102" s="149">
        <f t="shared" si="18"/>
        <v>131</v>
      </c>
      <c r="T102" s="149">
        <f t="shared" si="19"/>
        <v>131</v>
      </c>
      <c r="U102" s="149">
        <f t="shared" si="20"/>
        <v>122</v>
      </c>
      <c r="V102" s="149">
        <f t="shared" si="21"/>
        <v>116</v>
      </c>
      <c r="W102" s="149">
        <f t="shared" si="22"/>
        <v>110</v>
      </c>
      <c r="X102" s="149">
        <f t="shared" si="23"/>
        <v>108</v>
      </c>
      <c r="Y102" s="149">
        <f t="shared" si="24"/>
        <v>106</v>
      </c>
      <c r="Z102" s="149">
        <f t="shared" si="25"/>
        <v>110</v>
      </c>
      <c r="AA102" s="149">
        <f t="shared" si="26"/>
        <v>112</v>
      </c>
      <c r="AC102" s="149">
        <f t="shared" si="29"/>
        <v>-2.1422863006591797E-2</v>
      </c>
      <c r="AD102" s="149">
        <f t="shared" si="27"/>
        <v>100</v>
      </c>
    </row>
    <row r="103" spans="1:30" x14ac:dyDescent="0.2">
      <c r="A103" s="149" t="s">
        <v>25</v>
      </c>
      <c r="B103" s="149" t="s">
        <v>671</v>
      </c>
      <c r="C103" s="103">
        <v>1.7594517469406128</v>
      </c>
      <c r="D103" s="103">
        <v>1.6887612342834473</v>
      </c>
      <c r="E103" s="103">
        <v>1.5630266666412354</v>
      </c>
      <c r="F103" s="103">
        <v>1.4632352590560913</v>
      </c>
      <c r="G103" s="103">
        <v>1.6534162759780884</v>
      </c>
      <c r="H103" s="103">
        <v>1.6968549489974976</v>
      </c>
      <c r="I103" s="103">
        <v>1.7138144969940186</v>
      </c>
      <c r="J103" s="103">
        <v>1.6926589012145996</v>
      </c>
      <c r="K103" s="103">
        <v>1.5737254619598389</v>
      </c>
      <c r="L103" s="103">
        <v>1.5715875625610352</v>
      </c>
      <c r="M103" s="103">
        <v>1.4945988655090332</v>
      </c>
      <c r="N103" s="103">
        <v>1.5668977499008179</v>
      </c>
      <c r="O103" s="149">
        <f t="shared" si="28"/>
        <v>-1.2186348438262939E-2</v>
      </c>
      <c r="P103" s="149">
        <f t="shared" si="15"/>
        <v>14</v>
      </c>
      <c r="Q103" s="149">
        <f t="shared" si="16"/>
        <v>16</v>
      </c>
      <c r="R103" s="149">
        <f t="shared" si="17"/>
        <v>18</v>
      </c>
      <c r="S103" s="149">
        <f t="shared" si="18"/>
        <v>22</v>
      </c>
      <c r="T103" s="149">
        <f t="shared" si="19"/>
        <v>17</v>
      </c>
      <c r="U103" s="149">
        <f t="shared" si="20"/>
        <v>16</v>
      </c>
      <c r="V103" s="149">
        <f t="shared" si="21"/>
        <v>16</v>
      </c>
      <c r="W103" s="149">
        <f t="shared" si="22"/>
        <v>16</v>
      </c>
      <c r="X103" s="149">
        <f t="shared" si="23"/>
        <v>18</v>
      </c>
      <c r="Y103" s="149">
        <f t="shared" si="24"/>
        <v>20</v>
      </c>
      <c r="Z103" s="149">
        <f t="shared" si="25"/>
        <v>21</v>
      </c>
      <c r="AA103" s="149">
        <f t="shared" si="26"/>
        <v>19</v>
      </c>
      <c r="AC103" s="149">
        <f t="shared" si="29"/>
        <v>1.4450342655181885</v>
      </c>
      <c r="AD103" s="149">
        <f t="shared" si="27"/>
        <v>25</v>
      </c>
    </row>
    <row r="104" spans="1:30" x14ac:dyDescent="0.2">
      <c r="A104" s="149" t="s">
        <v>672</v>
      </c>
      <c r="B104" s="149" t="s">
        <v>673</v>
      </c>
      <c r="C104" s="103">
        <v>-0.83938425779342651</v>
      </c>
      <c r="D104" s="103">
        <v>-0.94740897417068481</v>
      </c>
      <c r="E104" s="103">
        <v>-0.87287718057632446</v>
      </c>
      <c r="F104" s="103">
        <v>-0.79070228338241577</v>
      </c>
      <c r="G104" s="103">
        <v>-0.68698769807815552</v>
      </c>
      <c r="H104" s="103">
        <v>-0.61917644739151001</v>
      </c>
      <c r="I104" s="103">
        <v>-0.60461831092834473</v>
      </c>
      <c r="J104" s="103">
        <v>-0.7112540602684021</v>
      </c>
      <c r="K104" s="103">
        <v>-0.81023228168487549</v>
      </c>
      <c r="L104" s="103">
        <v>-0.95729148387908936</v>
      </c>
      <c r="M104" s="103">
        <v>-1.0471680164337158</v>
      </c>
      <c r="N104" s="103">
        <v>-1.0854471921920776</v>
      </c>
      <c r="O104" s="149">
        <f t="shared" si="28"/>
        <v>-1.3803821802139283E-2</v>
      </c>
      <c r="P104" s="149">
        <f t="shared" si="15"/>
        <v>164</v>
      </c>
      <c r="Q104" s="149">
        <f t="shared" si="16"/>
        <v>171</v>
      </c>
      <c r="R104" s="149">
        <f t="shared" si="17"/>
        <v>166</v>
      </c>
      <c r="S104" s="149">
        <f t="shared" si="18"/>
        <v>160</v>
      </c>
      <c r="T104" s="149">
        <f t="shared" si="19"/>
        <v>150</v>
      </c>
      <c r="U104" s="149">
        <f t="shared" si="20"/>
        <v>144</v>
      </c>
      <c r="V104" s="149">
        <f t="shared" si="21"/>
        <v>143</v>
      </c>
      <c r="W104" s="149">
        <f t="shared" si="22"/>
        <v>154</v>
      </c>
      <c r="X104" s="149">
        <f t="shared" si="23"/>
        <v>166</v>
      </c>
      <c r="Y104" s="149">
        <f t="shared" si="24"/>
        <v>176</v>
      </c>
      <c r="Z104" s="149">
        <f t="shared" si="25"/>
        <v>179</v>
      </c>
      <c r="AA104" s="149">
        <f t="shared" si="26"/>
        <v>179</v>
      </c>
      <c r="AC104" s="149">
        <f t="shared" si="29"/>
        <v>-1.2234854102134705</v>
      </c>
      <c r="AD104" s="149">
        <f t="shared" si="27"/>
        <v>182</v>
      </c>
    </row>
    <row r="105" spans="1:30" x14ac:dyDescent="0.2">
      <c r="A105" s="149" t="s">
        <v>674</v>
      </c>
      <c r="B105" s="149" t="s">
        <v>675</v>
      </c>
      <c r="C105" s="103">
        <v>-1.3269937038421631</v>
      </c>
      <c r="D105" s="103">
        <v>-1.2591564655303955</v>
      </c>
      <c r="E105" s="103">
        <v>-1.1706415414810181</v>
      </c>
      <c r="F105" s="103">
        <v>-1.2172346115112305</v>
      </c>
      <c r="G105" s="103">
        <v>-1.2775064706802368</v>
      </c>
      <c r="H105" s="103">
        <v>-1.3338005542755127</v>
      </c>
      <c r="I105" s="103">
        <v>-1.369107723236084</v>
      </c>
      <c r="J105" s="103">
        <v>-1.3867930173873901</v>
      </c>
      <c r="K105" s="103">
        <v>-1.3724273443222046</v>
      </c>
      <c r="L105" s="103">
        <v>-1.3945060968399048</v>
      </c>
      <c r="M105" s="103">
        <v>-1.3366539478302002</v>
      </c>
      <c r="N105" s="103">
        <v>-1.2837752103805542</v>
      </c>
      <c r="O105" s="149">
        <f t="shared" si="28"/>
        <v>-2.4618744850158692E-3</v>
      </c>
      <c r="P105" s="149">
        <f t="shared" si="15"/>
        <v>198</v>
      </c>
      <c r="Q105" s="149">
        <f t="shared" si="16"/>
        <v>195</v>
      </c>
      <c r="R105" s="149">
        <f t="shared" si="17"/>
        <v>185</v>
      </c>
      <c r="S105" s="149">
        <f t="shared" si="18"/>
        <v>189</v>
      </c>
      <c r="T105" s="149">
        <f t="shared" si="19"/>
        <v>193</v>
      </c>
      <c r="U105" s="149">
        <f t="shared" si="20"/>
        <v>197</v>
      </c>
      <c r="V105" s="149">
        <f t="shared" si="21"/>
        <v>199</v>
      </c>
      <c r="W105" s="149">
        <f t="shared" si="22"/>
        <v>196</v>
      </c>
      <c r="X105" s="149">
        <f t="shared" si="23"/>
        <v>195</v>
      </c>
      <c r="Y105" s="149">
        <f t="shared" si="24"/>
        <v>193</v>
      </c>
      <c r="Z105" s="149">
        <f t="shared" si="25"/>
        <v>191</v>
      </c>
      <c r="AA105" s="149">
        <f t="shared" si="26"/>
        <v>190</v>
      </c>
      <c r="AC105" s="149">
        <f t="shared" si="29"/>
        <v>-1.3083939552307129</v>
      </c>
      <c r="AD105" s="149">
        <f t="shared" si="27"/>
        <v>183</v>
      </c>
    </row>
    <row r="106" spans="1:30" x14ac:dyDescent="0.2">
      <c r="A106" s="149" t="s">
        <v>24</v>
      </c>
      <c r="B106" s="149" t="s">
        <v>676</v>
      </c>
      <c r="C106" s="103">
        <v>2.0415198802947998</v>
      </c>
      <c r="D106" s="103">
        <v>1.9431887865066528</v>
      </c>
      <c r="E106" s="103">
        <v>1.9396569728851318</v>
      </c>
      <c r="F106" s="103">
        <v>1.8857334852218628</v>
      </c>
      <c r="G106" s="103">
        <v>1.9121639728546143</v>
      </c>
      <c r="H106" s="103">
        <v>1.8281092643737793</v>
      </c>
      <c r="I106" s="103">
        <v>1.9397226572036743</v>
      </c>
      <c r="J106" s="103">
        <v>1.9494785070419312</v>
      </c>
      <c r="K106" s="103">
        <v>1.8414530754089355</v>
      </c>
      <c r="L106" s="103">
        <v>1.843773365020752</v>
      </c>
      <c r="M106" s="103">
        <v>1.7081761360168457</v>
      </c>
      <c r="N106" s="103">
        <v>1.6998242139816284</v>
      </c>
      <c r="O106" s="149">
        <f t="shared" si="28"/>
        <v>-2.4336457252502441E-2</v>
      </c>
      <c r="P106" s="149">
        <f t="shared" si="15"/>
        <v>10</v>
      </c>
      <c r="Q106" s="149">
        <f t="shared" si="16"/>
        <v>13</v>
      </c>
      <c r="R106" s="149">
        <f t="shared" si="17"/>
        <v>12</v>
      </c>
      <c r="S106" s="149">
        <f t="shared" si="18"/>
        <v>12</v>
      </c>
      <c r="T106" s="149">
        <f t="shared" si="19"/>
        <v>10</v>
      </c>
      <c r="U106" s="149">
        <f t="shared" si="20"/>
        <v>13</v>
      </c>
      <c r="V106" s="149">
        <f t="shared" si="21"/>
        <v>10</v>
      </c>
      <c r="W106" s="149">
        <f t="shared" si="22"/>
        <v>11</v>
      </c>
      <c r="X106" s="149">
        <f t="shared" si="23"/>
        <v>14</v>
      </c>
      <c r="Y106" s="149">
        <f t="shared" si="24"/>
        <v>14</v>
      </c>
      <c r="Z106" s="149">
        <f t="shared" si="25"/>
        <v>16</v>
      </c>
      <c r="AA106" s="149">
        <f t="shared" si="26"/>
        <v>12</v>
      </c>
      <c r="AC106" s="149">
        <f t="shared" si="29"/>
        <v>1.456459641456604</v>
      </c>
      <c r="AD106" s="149">
        <f t="shared" si="27"/>
        <v>24</v>
      </c>
    </row>
    <row r="107" spans="1:30" x14ac:dyDescent="0.2">
      <c r="A107" s="149" t="s">
        <v>26</v>
      </c>
      <c r="B107" s="149" t="s">
        <v>677</v>
      </c>
      <c r="C107" s="103">
        <v>0.80984610319137573</v>
      </c>
      <c r="D107" s="103">
        <v>0.7553718090057373</v>
      </c>
      <c r="E107" s="103">
        <v>0.80489242076873779</v>
      </c>
      <c r="F107" s="103">
        <v>0.90943169593811035</v>
      </c>
      <c r="G107" s="103">
        <v>0.91316479444503784</v>
      </c>
      <c r="H107" s="103">
        <v>0.86588484048843384</v>
      </c>
      <c r="I107" s="103">
        <v>0.94336616992950439</v>
      </c>
      <c r="J107" s="103">
        <v>1.1868366003036499</v>
      </c>
      <c r="K107" s="103">
        <v>0.82932907342910767</v>
      </c>
      <c r="L107" s="103">
        <v>0.78722220659255981</v>
      </c>
      <c r="M107" s="103">
        <v>0.80635005235671997</v>
      </c>
      <c r="N107" s="103">
        <v>0.56577545404434204</v>
      </c>
      <c r="O107" s="149">
        <f t="shared" si="28"/>
        <v>-1.8959635496139528E-2</v>
      </c>
      <c r="P107" s="149">
        <f t="shared" si="15"/>
        <v>53</v>
      </c>
      <c r="Q107" s="149">
        <f t="shared" si="16"/>
        <v>54</v>
      </c>
      <c r="R107" s="149">
        <f t="shared" si="17"/>
        <v>51</v>
      </c>
      <c r="S107" s="149">
        <f t="shared" si="18"/>
        <v>48</v>
      </c>
      <c r="T107" s="149">
        <f t="shared" si="19"/>
        <v>47</v>
      </c>
      <c r="U107" s="149">
        <f t="shared" si="20"/>
        <v>45</v>
      </c>
      <c r="V107" s="149">
        <f t="shared" si="21"/>
        <v>43</v>
      </c>
      <c r="W107" s="149">
        <f t="shared" si="22"/>
        <v>33</v>
      </c>
      <c r="X107" s="149">
        <f t="shared" si="23"/>
        <v>42</v>
      </c>
      <c r="Y107" s="149">
        <f t="shared" si="24"/>
        <v>44</v>
      </c>
      <c r="Z107" s="149">
        <f t="shared" si="25"/>
        <v>45</v>
      </c>
      <c r="AA107" s="149">
        <f t="shared" si="26"/>
        <v>62</v>
      </c>
      <c r="AC107" s="149">
        <f t="shared" si="29"/>
        <v>0.37617909908294678</v>
      </c>
      <c r="AD107" s="149">
        <f t="shared" si="27"/>
        <v>73</v>
      </c>
    </row>
    <row r="108" spans="1:30" x14ac:dyDescent="0.2">
      <c r="A108" s="149" t="s">
        <v>27</v>
      </c>
      <c r="B108" s="149" t="s">
        <v>678</v>
      </c>
      <c r="C108" s="103">
        <v>0.19906073808670044</v>
      </c>
      <c r="D108" s="103">
        <v>0.28765714168548584</v>
      </c>
      <c r="E108" s="103">
        <v>0.30690363049507141</v>
      </c>
      <c r="F108" s="103">
        <v>0.17903836071491241</v>
      </c>
      <c r="G108" s="103">
        <v>7.7980376780033112E-2</v>
      </c>
      <c r="H108" s="103">
        <v>1.1613801121711731E-2</v>
      </c>
      <c r="I108" s="103">
        <v>5.9748027473688126E-2</v>
      </c>
      <c r="J108" s="103">
        <v>0.11595346033573151</v>
      </c>
      <c r="K108" s="103">
        <v>0.21097305417060852</v>
      </c>
      <c r="L108" s="103">
        <v>0.24768410623073578</v>
      </c>
      <c r="M108" s="103">
        <v>0.26456990838050842</v>
      </c>
      <c r="N108" s="103">
        <v>0.53891539573669434</v>
      </c>
      <c r="O108" s="149">
        <f t="shared" si="28"/>
        <v>2.5125825405120851E-2</v>
      </c>
      <c r="P108" s="149">
        <f t="shared" si="15"/>
        <v>75</v>
      </c>
      <c r="Q108" s="149">
        <f t="shared" si="16"/>
        <v>75</v>
      </c>
      <c r="R108" s="149">
        <f t="shared" si="17"/>
        <v>71</v>
      </c>
      <c r="S108" s="149">
        <f t="shared" si="18"/>
        <v>79</v>
      </c>
      <c r="T108" s="149">
        <f t="shared" si="19"/>
        <v>83</v>
      </c>
      <c r="U108" s="149">
        <f t="shared" si="20"/>
        <v>89</v>
      </c>
      <c r="V108" s="149">
        <f t="shared" si="21"/>
        <v>86</v>
      </c>
      <c r="W108" s="149">
        <f t="shared" si="22"/>
        <v>83</v>
      </c>
      <c r="X108" s="149">
        <f t="shared" si="23"/>
        <v>80</v>
      </c>
      <c r="Y108" s="149">
        <f t="shared" si="24"/>
        <v>79</v>
      </c>
      <c r="Z108" s="149">
        <f t="shared" si="25"/>
        <v>78</v>
      </c>
      <c r="AA108" s="149">
        <f t="shared" si="26"/>
        <v>65</v>
      </c>
      <c r="AC108" s="149">
        <f t="shared" si="29"/>
        <v>0.79017364978790283</v>
      </c>
      <c r="AD108" s="149">
        <f t="shared" si="27"/>
        <v>53</v>
      </c>
    </row>
    <row r="109" spans="1:30" x14ac:dyDescent="0.2">
      <c r="A109" s="149" t="s">
        <v>679</v>
      </c>
      <c r="B109" s="149" t="s">
        <v>680</v>
      </c>
      <c r="C109" s="103">
        <v>-0.28478413820266724</v>
      </c>
      <c r="D109" s="103">
        <v>-0.23137886822223663</v>
      </c>
      <c r="E109" s="103">
        <v>-0.16241316497325897</v>
      </c>
      <c r="F109" s="103">
        <v>-0.25786533951759338</v>
      </c>
      <c r="G109" s="103">
        <v>-0.27524992823600769</v>
      </c>
      <c r="H109" s="103">
        <v>-0.29896154999732971</v>
      </c>
      <c r="I109" s="103">
        <v>-0.23154436051845551</v>
      </c>
      <c r="J109" s="103">
        <v>-0.15895828604698181</v>
      </c>
      <c r="K109" s="103">
        <v>-0.17537613213062286</v>
      </c>
      <c r="L109" s="103">
        <v>-0.18024174869060516</v>
      </c>
      <c r="M109" s="103">
        <v>-7.2717644274234772E-2</v>
      </c>
      <c r="N109" s="103">
        <v>-7.4756774120032787E-3</v>
      </c>
      <c r="O109" s="149">
        <f t="shared" si="28"/>
        <v>2.2390319081023336E-2</v>
      </c>
      <c r="P109" s="149">
        <f t="shared" si="15"/>
        <v>106</v>
      </c>
      <c r="Q109" s="149">
        <f t="shared" si="16"/>
        <v>102</v>
      </c>
      <c r="R109" s="149">
        <f t="shared" si="17"/>
        <v>97</v>
      </c>
      <c r="S109" s="149">
        <f t="shared" si="18"/>
        <v>105</v>
      </c>
      <c r="T109" s="149">
        <f t="shared" si="19"/>
        <v>107</v>
      </c>
      <c r="U109" s="149">
        <f t="shared" si="20"/>
        <v>108</v>
      </c>
      <c r="V109" s="149">
        <f t="shared" si="21"/>
        <v>103</v>
      </c>
      <c r="W109" s="149">
        <f t="shared" si="22"/>
        <v>102</v>
      </c>
      <c r="X109" s="149">
        <f t="shared" si="23"/>
        <v>104</v>
      </c>
      <c r="Y109" s="149">
        <f t="shared" si="24"/>
        <v>105</v>
      </c>
      <c r="Z109" s="149">
        <f t="shared" si="25"/>
        <v>97</v>
      </c>
      <c r="AA109" s="149">
        <f t="shared" si="26"/>
        <v>93</v>
      </c>
      <c r="AC109" s="149">
        <f t="shared" si="29"/>
        <v>0.21642751339823008</v>
      </c>
      <c r="AD109" s="149">
        <f t="shared" si="27"/>
        <v>85</v>
      </c>
    </row>
    <row r="110" spans="1:30" x14ac:dyDescent="0.2">
      <c r="A110" s="149" t="s">
        <v>131</v>
      </c>
      <c r="B110" s="149" t="s">
        <v>681</v>
      </c>
      <c r="C110" s="103">
        <v>0.15888459980487823</v>
      </c>
      <c r="D110" s="103">
        <v>4.1209515184164047E-2</v>
      </c>
      <c r="E110" s="103">
        <v>0.10106529295444489</v>
      </c>
      <c r="F110" s="103">
        <v>7.1996219456195831E-2</v>
      </c>
      <c r="G110" s="103">
        <v>6.8002007901668549E-2</v>
      </c>
      <c r="H110" s="103">
        <v>0.13578298687934875</v>
      </c>
      <c r="I110" s="103">
        <v>0.26025873422622681</v>
      </c>
      <c r="J110" s="103">
        <v>0.26537275314331055</v>
      </c>
      <c r="K110" s="103">
        <v>0.2495352178812027</v>
      </c>
      <c r="L110" s="103">
        <v>0.1505628377199173</v>
      </c>
      <c r="M110" s="103">
        <v>0.10829325020313263</v>
      </c>
      <c r="N110" s="103">
        <v>7.0444189012050629E-2</v>
      </c>
      <c r="O110" s="149">
        <f t="shared" si="28"/>
        <v>2.9234673827886583E-3</v>
      </c>
      <c r="P110" s="149">
        <f t="shared" si="15"/>
        <v>79</v>
      </c>
      <c r="Q110" s="149">
        <f t="shared" si="16"/>
        <v>85</v>
      </c>
      <c r="R110" s="149">
        <f t="shared" si="17"/>
        <v>82</v>
      </c>
      <c r="S110" s="149">
        <f t="shared" si="18"/>
        <v>84</v>
      </c>
      <c r="T110" s="149">
        <f t="shared" si="19"/>
        <v>84</v>
      </c>
      <c r="U110" s="149">
        <f t="shared" si="20"/>
        <v>84</v>
      </c>
      <c r="V110" s="149">
        <f t="shared" si="21"/>
        <v>75</v>
      </c>
      <c r="W110" s="149">
        <f t="shared" si="22"/>
        <v>74</v>
      </c>
      <c r="X110" s="149">
        <f t="shared" si="23"/>
        <v>77</v>
      </c>
      <c r="Y110" s="149">
        <f t="shared" si="24"/>
        <v>83</v>
      </c>
      <c r="Z110" s="149">
        <f t="shared" si="25"/>
        <v>83</v>
      </c>
      <c r="AA110" s="149">
        <f t="shared" si="26"/>
        <v>85</v>
      </c>
      <c r="AC110" s="149">
        <f t="shared" si="29"/>
        <v>9.967886283993721E-2</v>
      </c>
      <c r="AD110" s="149">
        <f t="shared" si="27"/>
        <v>95</v>
      </c>
    </row>
    <row r="111" spans="1:30" x14ac:dyDescent="0.2">
      <c r="A111" s="149" t="s">
        <v>28</v>
      </c>
      <c r="B111" s="149" t="s">
        <v>682</v>
      </c>
      <c r="C111" s="103">
        <v>1.3773378133773804</v>
      </c>
      <c r="D111" s="103">
        <v>1.5609173774719238</v>
      </c>
      <c r="E111" s="103">
        <v>1.5613259077072144</v>
      </c>
      <c r="F111" s="103">
        <v>1.6265482902526855</v>
      </c>
      <c r="G111" s="103">
        <v>1.6555979251861572</v>
      </c>
      <c r="H111" s="103">
        <v>1.6948515176773071</v>
      </c>
      <c r="I111" s="103">
        <v>1.5697002410888672</v>
      </c>
      <c r="J111" s="103">
        <v>1.5249664783477783</v>
      </c>
      <c r="K111" s="103">
        <v>1.5255379676818848</v>
      </c>
      <c r="L111" s="103">
        <v>1.425325870513916</v>
      </c>
      <c r="M111" s="103">
        <v>1.4671995639801025</v>
      </c>
      <c r="N111" s="103">
        <v>1.4958702325820923</v>
      </c>
      <c r="O111" s="149">
        <f t="shared" si="28"/>
        <v>-6.5047144889831543E-3</v>
      </c>
      <c r="P111" s="149">
        <f t="shared" si="15"/>
        <v>24</v>
      </c>
      <c r="Q111" s="149">
        <f t="shared" si="16"/>
        <v>19</v>
      </c>
      <c r="R111" s="149">
        <f t="shared" si="17"/>
        <v>19</v>
      </c>
      <c r="S111" s="149">
        <f t="shared" si="18"/>
        <v>18</v>
      </c>
      <c r="T111" s="149">
        <f t="shared" si="19"/>
        <v>16</v>
      </c>
      <c r="U111" s="149">
        <f t="shared" si="20"/>
        <v>17</v>
      </c>
      <c r="V111" s="149">
        <f t="shared" si="21"/>
        <v>18</v>
      </c>
      <c r="W111" s="149">
        <f t="shared" si="22"/>
        <v>20</v>
      </c>
      <c r="X111" s="149">
        <f t="shared" si="23"/>
        <v>21</v>
      </c>
      <c r="Y111" s="149">
        <f t="shared" si="24"/>
        <v>23</v>
      </c>
      <c r="Z111" s="149">
        <f t="shared" si="25"/>
        <v>23</v>
      </c>
      <c r="AA111" s="149">
        <f t="shared" si="26"/>
        <v>21</v>
      </c>
      <c r="AC111" s="149">
        <f t="shared" si="29"/>
        <v>1.4308230876922607</v>
      </c>
      <c r="AD111" s="149">
        <f t="shared" si="27"/>
        <v>26</v>
      </c>
    </row>
    <row r="112" spans="1:30" x14ac:dyDescent="0.2">
      <c r="A112" s="149" t="s">
        <v>132</v>
      </c>
      <c r="B112" s="149" t="s">
        <v>683</v>
      </c>
      <c r="C112" s="103">
        <v>-0.93312346935272217</v>
      </c>
      <c r="D112" s="103">
        <v>-0.99812853336334229</v>
      </c>
      <c r="E112" s="103">
        <v>-0.9914734959602356</v>
      </c>
      <c r="F112" s="103">
        <v>-0.91908740997314453</v>
      </c>
      <c r="G112" s="103">
        <v>-0.92880219221115112</v>
      </c>
      <c r="H112" s="103">
        <v>-0.83043557405471802</v>
      </c>
      <c r="I112" s="103">
        <v>-0.85273891687393188</v>
      </c>
      <c r="J112" s="103">
        <v>-0.81657683849334717</v>
      </c>
      <c r="K112" s="103">
        <v>-0.82071399688720703</v>
      </c>
      <c r="L112" s="103">
        <v>-0.49538955092430115</v>
      </c>
      <c r="M112" s="103">
        <v>-0.30519002676010132</v>
      </c>
      <c r="N112" s="103">
        <v>-0.3914681077003479</v>
      </c>
      <c r="O112" s="149">
        <f t="shared" si="28"/>
        <v>6.0666042566299441E-2</v>
      </c>
      <c r="P112" s="149">
        <f t="shared" si="15"/>
        <v>168</v>
      </c>
      <c r="Q112" s="149">
        <f t="shared" si="16"/>
        <v>173</v>
      </c>
      <c r="R112" s="149">
        <f t="shared" si="17"/>
        <v>172</v>
      </c>
      <c r="S112" s="149">
        <f t="shared" si="18"/>
        <v>169</v>
      </c>
      <c r="T112" s="149">
        <f t="shared" si="19"/>
        <v>169</v>
      </c>
      <c r="U112" s="149">
        <f t="shared" si="20"/>
        <v>162</v>
      </c>
      <c r="V112" s="149">
        <f t="shared" si="21"/>
        <v>168</v>
      </c>
      <c r="W112" s="149">
        <f t="shared" si="22"/>
        <v>166</v>
      </c>
      <c r="X112" s="149">
        <f t="shared" si="23"/>
        <v>167</v>
      </c>
      <c r="Y112" s="149">
        <f t="shared" si="24"/>
        <v>134</v>
      </c>
      <c r="Z112" s="149">
        <f t="shared" si="25"/>
        <v>117</v>
      </c>
      <c r="AA112" s="149">
        <f t="shared" si="26"/>
        <v>126</v>
      </c>
      <c r="AC112" s="149">
        <f t="shared" si="29"/>
        <v>0.21519231796264648</v>
      </c>
      <c r="AD112" s="149">
        <f t="shared" si="27"/>
        <v>86</v>
      </c>
    </row>
    <row r="113" spans="1:30" x14ac:dyDescent="0.2">
      <c r="A113" s="149" t="s">
        <v>684</v>
      </c>
      <c r="B113" s="149" t="s">
        <v>685</v>
      </c>
      <c r="C113" s="103">
        <v>-1.0599614381790161</v>
      </c>
      <c r="D113" s="103">
        <v>-0.91027891635894775</v>
      </c>
      <c r="E113" s="103">
        <v>-0.9501844048500061</v>
      </c>
      <c r="F113" s="103">
        <v>-1.0934324264526367</v>
      </c>
      <c r="G113" s="103">
        <v>-1.0310647487640381</v>
      </c>
      <c r="H113" s="103">
        <v>-0.93330425024032593</v>
      </c>
      <c r="I113" s="103">
        <v>-1.0136168003082275</v>
      </c>
      <c r="J113" s="103">
        <v>-0.89264535903930664</v>
      </c>
      <c r="K113" s="103">
        <v>-0.95502138137817383</v>
      </c>
      <c r="L113" s="103">
        <v>-0.85107338428497314</v>
      </c>
      <c r="M113" s="103">
        <v>-0.78654932975769043</v>
      </c>
      <c r="N113" s="103">
        <v>-0.85537749528884888</v>
      </c>
      <c r="O113" s="149">
        <f t="shared" si="28"/>
        <v>5.4901421070098879E-3</v>
      </c>
      <c r="P113" s="149">
        <f t="shared" si="15"/>
        <v>175</v>
      </c>
      <c r="Q113" s="149">
        <f t="shared" si="16"/>
        <v>168</v>
      </c>
      <c r="R113" s="149">
        <f t="shared" si="17"/>
        <v>171</v>
      </c>
      <c r="S113" s="149">
        <f t="shared" si="18"/>
        <v>183</v>
      </c>
      <c r="T113" s="149">
        <f t="shared" si="19"/>
        <v>178</v>
      </c>
      <c r="U113" s="149">
        <f t="shared" si="20"/>
        <v>175</v>
      </c>
      <c r="V113" s="149">
        <f t="shared" si="21"/>
        <v>180</v>
      </c>
      <c r="W113" s="149">
        <f t="shared" si="22"/>
        <v>174</v>
      </c>
      <c r="X113" s="149">
        <f t="shared" si="23"/>
        <v>177</v>
      </c>
      <c r="Y113" s="149">
        <f t="shared" si="24"/>
        <v>168</v>
      </c>
      <c r="Z113" s="149">
        <f t="shared" si="25"/>
        <v>159</v>
      </c>
      <c r="AA113" s="149">
        <f t="shared" si="26"/>
        <v>165</v>
      </c>
      <c r="AC113" s="149">
        <f t="shared" si="29"/>
        <v>-0.80047607421875</v>
      </c>
      <c r="AD113" s="149">
        <f t="shared" si="27"/>
        <v>156</v>
      </c>
    </row>
    <row r="114" spans="1:30" x14ac:dyDescent="0.2">
      <c r="A114" s="149" t="s">
        <v>686</v>
      </c>
      <c r="B114" s="149" t="s">
        <v>687</v>
      </c>
      <c r="C114" s="103">
        <v>-1.305888295173645</v>
      </c>
      <c r="D114" s="103">
        <v>-1.1735520362854004</v>
      </c>
      <c r="E114" s="103">
        <v>-1.2188258171081543</v>
      </c>
      <c r="F114" s="103">
        <v>-1.1494933366775513</v>
      </c>
      <c r="G114" s="103">
        <v>-1.1626609563827515</v>
      </c>
      <c r="H114" s="103">
        <v>-1.1279659271240234</v>
      </c>
      <c r="I114" s="103">
        <v>-1.1498870849609375</v>
      </c>
      <c r="J114" s="103">
        <v>-1.0791517496109009</v>
      </c>
      <c r="K114" s="103">
        <v>-1.0562212467193604</v>
      </c>
      <c r="L114" s="103">
        <v>-0.94930440187454224</v>
      </c>
      <c r="M114" s="103">
        <v>-0.94953519105911255</v>
      </c>
      <c r="N114" s="103">
        <v>-1.1109023094177246</v>
      </c>
      <c r="O114" s="149">
        <f t="shared" si="28"/>
        <v>6.2649726867675783E-3</v>
      </c>
      <c r="P114" s="149">
        <f t="shared" si="15"/>
        <v>197</v>
      </c>
      <c r="Q114" s="149">
        <f t="shared" si="16"/>
        <v>186</v>
      </c>
      <c r="R114" s="149">
        <f t="shared" si="17"/>
        <v>193</v>
      </c>
      <c r="S114" s="149">
        <f t="shared" si="18"/>
        <v>185</v>
      </c>
      <c r="T114" s="149">
        <f t="shared" si="19"/>
        <v>187</v>
      </c>
      <c r="U114" s="149">
        <f t="shared" si="20"/>
        <v>184</v>
      </c>
      <c r="V114" s="149">
        <f t="shared" si="21"/>
        <v>186</v>
      </c>
      <c r="W114" s="149">
        <f t="shared" si="22"/>
        <v>183</v>
      </c>
      <c r="X114" s="149">
        <f t="shared" si="23"/>
        <v>182</v>
      </c>
      <c r="Y114" s="149">
        <f t="shared" si="24"/>
        <v>175</v>
      </c>
      <c r="Z114" s="149">
        <f t="shared" si="25"/>
        <v>173</v>
      </c>
      <c r="AA114" s="149">
        <f t="shared" si="26"/>
        <v>182</v>
      </c>
      <c r="AC114" s="149">
        <f t="shared" si="29"/>
        <v>-1.0482525825500488</v>
      </c>
      <c r="AD114" s="149">
        <f t="shared" si="27"/>
        <v>174</v>
      </c>
    </row>
    <row r="115" spans="1:30" x14ac:dyDescent="0.2">
      <c r="A115" s="149" t="s">
        <v>688</v>
      </c>
      <c r="B115" s="149" t="s">
        <v>689</v>
      </c>
      <c r="C115" s="103">
        <v>-1.1747385263442993</v>
      </c>
      <c r="D115" s="103">
        <v>-1.2433708906173706</v>
      </c>
      <c r="E115" s="103">
        <v>-1.2387313842773438</v>
      </c>
      <c r="F115" s="103">
        <v>-1.070024847984314</v>
      </c>
      <c r="G115" s="103">
        <v>-1.0522184371948242</v>
      </c>
      <c r="H115" s="103">
        <v>-1.1377867460250854</v>
      </c>
      <c r="I115" s="103">
        <v>-1.1181532144546509</v>
      </c>
      <c r="J115" s="103">
        <v>-1.2727515697479248</v>
      </c>
      <c r="K115" s="103">
        <v>-1.2898275852203369</v>
      </c>
      <c r="L115" s="103">
        <v>-1.3119752407073975</v>
      </c>
      <c r="M115" s="103">
        <v>-1.2798619270324707</v>
      </c>
      <c r="N115" s="103">
        <v>-1.2312464714050293</v>
      </c>
      <c r="O115" s="149">
        <f t="shared" si="28"/>
        <v>1.2124419212341309E-3</v>
      </c>
      <c r="P115" s="149">
        <f t="shared" si="15"/>
        <v>186</v>
      </c>
      <c r="Q115" s="149">
        <f t="shared" si="16"/>
        <v>193</v>
      </c>
      <c r="R115" s="149">
        <f t="shared" si="17"/>
        <v>196</v>
      </c>
      <c r="S115" s="149">
        <f t="shared" si="18"/>
        <v>181</v>
      </c>
      <c r="T115" s="149">
        <f t="shared" si="19"/>
        <v>182</v>
      </c>
      <c r="U115" s="149">
        <f t="shared" si="20"/>
        <v>185</v>
      </c>
      <c r="V115" s="149">
        <f t="shared" si="21"/>
        <v>184</v>
      </c>
      <c r="W115" s="149">
        <f t="shared" si="22"/>
        <v>190</v>
      </c>
      <c r="X115" s="149">
        <f t="shared" si="23"/>
        <v>191</v>
      </c>
      <c r="Y115" s="149">
        <f t="shared" si="24"/>
        <v>191</v>
      </c>
      <c r="Z115" s="149">
        <f t="shared" si="25"/>
        <v>189</v>
      </c>
      <c r="AA115" s="149">
        <f t="shared" si="26"/>
        <v>186</v>
      </c>
      <c r="AC115" s="149">
        <f t="shared" si="29"/>
        <v>-1.219122052192688</v>
      </c>
      <c r="AD115" s="149">
        <f t="shared" si="27"/>
        <v>181</v>
      </c>
    </row>
    <row r="116" spans="1:30" x14ac:dyDescent="0.2">
      <c r="A116" s="149" t="s">
        <v>690</v>
      </c>
      <c r="B116" s="149" t="s">
        <v>691</v>
      </c>
      <c r="C116" s="103">
        <v>-0.15610335767269135</v>
      </c>
      <c r="D116" s="103">
        <v>-7.7298358082771301E-2</v>
      </c>
      <c r="E116" s="103">
        <v>9.5019131898880005E-2</v>
      </c>
      <c r="F116" s="103">
        <v>6.3896793872117996E-3</v>
      </c>
      <c r="G116" s="103">
        <v>-4.2393632233142853E-2</v>
      </c>
      <c r="H116" s="103">
        <v>0.2519078254699707</v>
      </c>
      <c r="I116" s="103">
        <v>0.22028982639312744</v>
      </c>
      <c r="J116" s="103">
        <v>0.24960465729236603</v>
      </c>
      <c r="K116" s="103">
        <v>0.36310151219367981</v>
      </c>
      <c r="L116" s="103">
        <v>0.33988192677497864</v>
      </c>
      <c r="M116" s="103">
        <v>0.37086373567581177</v>
      </c>
      <c r="N116" s="103">
        <v>0.45032727718353271</v>
      </c>
      <c r="O116" s="149">
        <f t="shared" si="28"/>
        <v>5.2762563526630404E-2</v>
      </c>
      <c r="P116" s="149">
        <f t="shared" si="15"/>
        <v>96</v>
      </c>
      <c r="Q116" s="149">
        <f t="shared" si="16"/>
        <v>92</v>
      </c>
      <c r="R116" s="149">
        <f t="shared" si="17"/>
        <v>84</v>
      </c>
      <c r="S116" s="149">
        <f t="shared" si="18"/>
        <v>86</v>
      </c>
      <c r="T116" s="149">
        <f t="shared" si="19"/>
        <v>88</v>
      </c>
      <c r="U116" s="149">
        <f t="shared" si="20"/>
        <v>77</v>
      </c>
      <c r="V116" s="149">
        <f t="shared" si="21"/>
        <v>78</v>
      </c>
      <c r="W116" s="149">
        <f t="shared" si="22"/>
        <v>75</v>
      </c>
      <c r="X116" s="149">
        <f t="shared" si="23"/>
        <v>72</v>
      </c>
      <c r="Y116" s="149">
        <f t="shared" si="24"/>
        <v>73</v>
      </c>
      <c r="Z116" s="149">
        <f t="shared" si="25"/>
        <v>72</v>
      </c>
      <c r="AA116" s="149">
        <f t="shared" si="26"/>
        <v>70</v>
      </c>
      <c r="AC116" s="149">
        <f t="shared" si="29"/>
        <v>0.97795291244983673</v>
      </c>
      <c r="AD116" s="149">
        <f t="shared" si="27"/>
        <v>42</v>
      </c>
    </row>
    <row r="117" spans="1:30" x14ac:dyDescent="0.2">
      <c r="A117" s="149" t="s">
        <v>692</v>
      </c>
      <c r="B117" s="149" t="s">
        <v>693</v>
      </c>
      <c r="C117" s="103">
        <v>1.0371111631393433</v>
      </c>
      <c r="D117" s="103">
        <v>1.0069625377655029</v>
      </c>
      <c r="E117" s="103">
        <v>1.0177098512649536</v>
      </c>
      <c r="F117" s="103">
        <v>0.94321745634078979</v>
      </c>
      <c r="G117" s="103">
        <v>0.94061821699142456</v>
      </c>
      <c r="H117" s="103">
        <v>0.24738548696041107</v>
      </c>
      <c r="I117" s="103">
        <v>0.5047486424446106</v>
      </c>
      <c r="J117" s="103">
        <v>0.51398712396621704</v>
      </c>
      <c r="K117" s="103">
        <v>0.52413851022720337</v>
      </c>
      <c r="L117" s="103">
        <v>0.45340991020202637</v>
      </c>
      <c r="M117" s="103">
        <v>0.38555189967155457</v>
      </c>
      <c r="N117" s="103">
        <v>0.37719979882240295</v>
      </c>
      <c r="O117" s="149">
        <f t="shared" si="28"/>
        <v>-6.297627389431E-2</v>
      </c>
      <c r="P117" s="149">
        <f t="shared" si="15"/>
        <v>40</v>
      </c>
      <c r="Q117" s="149">
        <f t="shared" si="16"/>
        <v>40</v>
      </c>
      <c r="R117" s="149">
        <f t="shared" si="17"/>
        <v>41</v>
      </c>
      <c r="S117" s="149">
        <f t="shared" si="18"/>
        <v>43</v>
      </c>
      <c r="T117" s="149">
        <f t="shared" si="19"/>
        <v>42</v>
      </c>
      <c r="U117" s="149">
        <f t="shared" si="20"/>
        <v>78</v>
      </c>
      <c r="V117" s="149">
        <f t="shared" si="21"/>
        <v>67</v>
      </c>
      <c r="W117" s="149">
        <f t="shared" si="22"/>
        <v>68</v>
      </c>
      <c r="X117" s="149">
        <f t="shared" si="23"/>
        <v>67</v>
      </c>
      <c r="Y117" s="149">
        <f t="shared" si="24"/>
        <v>68</v>
      </c>
      <c r="Z117" s="149">
        <f t="shared" si="25"/>
        <v>71</v>
      </c>
      <c r="AA117" s="149">
        <f t="shared" si="26"/>
        <v>73</v>
      </c>
      <c r="AC117" s="149">
        <f t="shared" si="29"/>
        <v>-0.25256294012069702</v>
      </c>
      <c r="AD117" s="149">
        <f t="shared" si="27"/>
        <v>118</v>
      </c>
    </row>
    <row r="118" spans="1:30" x14ac:dyDescent="0.2">
      <c r="A118" s="149" t="s">
        <v>694</v>
      </c>
      <c r="B118" s="149" t="s">
        <v>695</v>
      </c>
      <c r="C118" s="103">
        <v>0.53507226705551147</v>
      </c>
      <c r="D118" s="103">
        <v>0.46963763236999512</v>
      </c>
      <c r="E118" s="103">
        <v>0.52833765745162964</v>
      </c>
      <c r="F118" s="103">
        <v>0.53492802381515503</v>
      </c>
      <c r="G118" s="103">
        <v>0.61447799205780029</v>
      </c>
      <c r="H118" s="103">
        <v>0.54770427942276001</v>
      </c>
      <c r="I118" s="103">
        <v>0.37383666634559631</v>
      </c>
      <c r="J118" s="103">
        <v>0.45698130130767822</v>
      </c>
      <c r="K118" s="103">
        <v>0.48320308327674866</v>
      </c>
      <c r="L118" s="103">
        <v>0.60634762048721313</v>
      </c>
      <c r="M118" s="103">
        <v>0.73743849992752075</v>
      </c>
      <c r="N118" s="103">
        <v>0.72806662321090698</v>
      </c>
      <c r="O118" s="149">
        <f t="shared" si="28"/>
        <v>2.5842899084091188E-2</v>
      </c>
      <c r="P118" s="149">
        <f t="shared" si="15"/>
        <v>59</v>
      </c>
      <c r="Q118" s="149">
        <f t="shared" si="16"/>
        <v>61</v>
      </c>
      <c r="R118" s="149">
        <f t="shared" si="17"/>
        <v>61</v>
      </c>
      <c r="S118" s="149">
        <f t="shared" si="18"/>
        <v>62</v>
      </c>
      <c r="T118" s="149">
        <f t="shared" si="19"/>
        <v>61</v>
      </c>
      <c r="U118" s="149">
        <f t="shared" si="20"/>
        <v>63</v>
      </c>
      <c r="V118" s="149">
        <f t="shared" si="21"/>
        <v>70</v>
      </c>
      <c r="W118" s="149">
        <f t="shared" si="22"/>
        <v>69</v>
      </c>
      <c r="X118" s="149">
        <f t="shared" si="23"/>
        <v>69</v>
      </c>
      <c r="Y118" s="149">
        <f t="shared" si="24"/>
        <v>59</v>
      </c>
      <c r="Z118" s="149">
        <f t="shared" si="25"/>
        <v>50</v>
      </c>
      <c r="AA118" s="149">
        <f t="shared" si="26"/>
        <v>51</v>
      </c>
      <c r="AC118" s="149">
        <f t="shared" si="29"/>
        <v>0.98649561405181885</v>
      </c>
      <c r="AD118" s="149">
        <f t="shared" si="27"/>
        <v>41</v>
      </c>
    </row>
    <row r="119" spans="1:30" x14ac:dyDescent="0.2">
      <c r="A119" s="149" t="s">
        <v>696</v>
      </c>
      <c r="B119" s="149" t="s">
        <v>697</v>
      </c>
      <c r="C119" s="103">
        <v>0.30936112999916077</v>
      </c>
      <c r="D119" s="103">
        <v>0.3023267388343811</v>
      </c>
      <c r="E119" s="103">
        <v>8.6289145052433014E-2</v>
      </c>
      <c r="F119" s="103">
        <v>-0.19055403769016266</v>
      </c>
      <c r="G119" s="103">
        <v>-0.18822585046291351</v>
      </c>
      <c r="H119" s="103">
        <v>-0.24025720357894897</v>
      </c>
      <c r="I119" s="103">
        <v>-0.22503432631492615</v>
      </c>
      <c r="J119" s="103">
        <v>-0.26809793710708618</v>
      </c>
      <c r="K119" s="103">
        <v>-0.3297041654586792</v>
      </c>
      <c r="L119" s="103">
        <v>-0.28823778033256531</v>
      </c>
      <c r="M119" s="103">
        <v>-0.13219244778156281</v>
      </c>
      <c r="N119" s="103">
        <v>-6.4645037055015564E-2</v>
      </c>
      <c r="O119" s="149">
        <f t="shared" si="28"/>
        <v>-3.6697177588939665E-2</v>
      </c>
      <c r="P119" s="149">
        <f t="shared" si="15"/>
        <v>68</v>
      </c>
      <c r="Q119" s="149">
        <f t="shared" si="16"/>
        <v>73</v>
      </c>
      <c r="R119" s="149">
        <f t="shared" si="17"/>
        <v>85</v>
      </c>
      <c r="S119" s="149">
        <f t="shared" si="18"/>
        <v>101</v>
      </c>
      <c r="T119" s="149">
        <f t="shared" si="19"/>
        <v>99</v>
      </c>
      <c r="U119" s="149">
        <f t="shared" si="20"/>
        <v>103</v>
      </c>
      <c r="V119" s="149">
        <f t="shared" si="21"/>
        <v>102</v>
      </c>
      <c r="W119" s="149">
        <f t="shared" si="22"/>
        <v>109</v>
      </c>
      <c r="X119" s="149">
        <f t="shared" si="23"/>
        <v>117</v>
      </c>
      <c r="Y119" s="149">
        <f t="shared" si="24"/>
        <v>115</v>
      </c>
      <c r="Z119" s="149">
        <f t="shared" si="25"/>
        <v>102</v>
      </c>
      <c r="AA119" s="149">
        <f t="shared" si="26"/>
        <v>97</v>
      </c>
      <c r="AC119" s="149">
        <f t="shared" si="29"/>
        <v>-0.43161681294441223</v>
      </c>
      <c r="AD119" s="149">
        <f t="shared" si="27"/>
        <v>128</v>
      </c>
    </row>
    <row r="120" spans="1:30" x14ac:dyDescent="0.2">
      <c r="A120" s="149" t="s">
        <v>698</v>
      </c>
      <c r="B120" s="149" t="s">
        <v>699</v>
      </c>
      <c r="C120" s="103">
        <v>-1.2386912107467651</v>
      </c>
      <c r="D120" s="103">
        <v>-1.1937956809997559</v>
      </c>
      <c r="E120" s="103">
        <v>-1.1771206855773926</v>
      </c>
      <c r="F120" s="103">
        <v>-1.0192886590957642</v>
      </c>
      <c r="G120" s="103">
        <v>-0.93371319770812988</v>
      </c>
      <c r="H120" s="103">
        <v>-0.84904628992080688</v>
      </c>
      <c r="I120" s="103">
        <v>-0.9117131233215332</v>
      </c>
      <c r="J120" s="103">
        <v>-0.95229899883270264</v>
      </c>
      <c r="K120" s="103">
        <v>-0.93697082996368408</v>
      </c>
      <c r="L120" s="103">
        <v>-0.9758380651473999</v>
      </c>
      <c r="M120" s="103">
        <v>-1.0581496953964233</v>
      </c>
      <c r="N120" s="103">
        <v>-1.0683252811431885</v>
      </c>
      <c r="O120" s="149">
        <f t="shared" si="28"/>
        <v>1.2547039985656738E-2</v>
      </c>
      <c r="P120" s="149">
        <f t="shared" si="15"/>
        <v>194</v>
      </c>
      <c r="Q120" s="149">
        <f t="shared" si="16"/>
        <v>190</v>
      </c>
      <c r="R120" s="149">
        <f t="shared" si="17"/>
        <v>188</v>
      </c>
      <c r="S120" s="149">
        <f t="shared" si="18"/>
        <v>176</v>
      </c>
      <c r="T120" s="149">
        <f t="shared" si="19"/>
        <v>170</v>
      </c>
      <c r="U120" s="149">
        <f t="shared" si="20"/>
        <v>165</v>
      </c>
      <c r="V120" s="149">
        <f t="shared" si="21"/>
        <v>172</v>
      </c>
      <c r="W120" s="149">
        <f t="shared" si="22"/>
        <v>179</v>
      </c>
      <c r="X120" s="149">
        <f t="shared" si="23"/>
        <v>176</v>
      </c>
      <c r="Y120" s="149">
        <f t="shared" si="24"/>
        <v>177</v>
      </c>
      <c r="Z120" s="149">
        <f t="shared" si="25"/>
        <v>181</v>
      </c>
      <c r="AA120" s="149">
        <f t="shared" si="26"/>
        <v>178</v>
      </c>
      <c r="AC120" s="149">
        <f t="shared" si="29"/>
        <v>-0.94285488128662109</v>
      </c>
      <c r="AD120" s="149">
        <f t="shared" si="27"/>
        <v>167</v>
      </c>
    </row>
    <row r="121" spans="1:30" x14ac:dyDescent="0.2">
      <c r="A121" s="149" t="s">
        <v>134</v>
      </c>
      <c r="B121" s="149" t="s">
        <v>700</v>
      </c>
      <c r="C121" s="103">
        <v>-0.83386564254760742</v>
      </c>
      <c r="D121" s="103">
        <v>-0.87533354759216309</v>
      </c>
      <c r="E121" s="103">
        <v>-0.90263032913208008</v>
      </c>
      <c r="F121" s="103">
        <v>-0.86937028169631958</v>
      </c>
      <c r="G121" s="103">
        <v>-0.92387908697128296</v>
      </c>
      <c r="H121" s="103">
        <v>-1.0372383594512939</v>
      </c>
      <c r="I121" s="103">
        <v>-0.8838731050491333</v>
      </c>
      <c r="J121" s="103">
        <v>-0.96505254507064819</v>
      </c>
      <c r="K121" s="103">
        <v>-1.0001494884490967</v>
      </c>
      <c r="L121" s="103">
        <v>-1.098322868347168</v>
      </c>
      <c r="M121" s="103">
        <v>-1.1363401412963867</v>
      </c>
      <c r="N121" s="103">
        <v>-1.1451268196105957</v>
      </c>
      <c r="O121" s="149">
        <f t="shared" si="28"/>
        <v>-2.6979327201843262E-2</v>
      </c>
      <c r="P121" s="149">
        <f t="shared" si="15"/>
        <v>162</v>
      </c>
      <c r="Q121" s="149">
        <f t="shared" si="16"/>
        <v>166</v>
      </c>
      <c r="R121" s="149">
        <f t="shared" si="17"/>
        <v>168</v>
      </c>
      <c r="S121" s="149">
        <f t="shared" si="18"/>
        <v>168</v>
      </c>
      <c r="T121" s="149">
        <f t="shared" si="19"/>
        <v>168</v>
      </c>
      <c r="U121" s="149">
        <f t="shared" si="20"/>
        <v>180</v>
      </c>
      <c r="V121" s="149">
        <f t="shared" si="21"/>
        <v>169</v>
      </c>
      <c r="W121" s="149">
        <f t="shared" si="22"/>
        <v>180</v>
      </c>
      <c r="X121" s="149">
        <f t="shared" si="23"/>
        <v>178</v>
      </c>
      <c r="Y121" s="149">
        <f t="shared" si="24"/>
        <v>184</v>
      </c>
      <c r="Z121" s="149">
        <f t="shared" si="25"/>
        <v>184</v>
      </c>
      <c r="AA121" s="149">
        <f t="shared" si="26"/>
        <v>184</v>
      </c>
      <c r="AC121" s="149">
        <f t="shared" si="29"/>
        <v>-1.4149200916290283</v>
      </c>
      <c r="AD121" s="149">
        <f t="shared" si="27"/>
        <v>187</v>
      </c>
    </row>
    <row r="122" spans="1:30" x14ac:dyDescent="0.2">
      <c r="A122" s="149" t="s">
        <v>701</v>
      </c>
      <c r="B122" s="149" t="s">
        <v>702</v>
      </c>
      <c r="C122" s="103">
        <v>-0.58985590934753418</v>
      </c>
      <c r="D122" s="103">
        <v>-0.56190884113311768</v>
      </c>
      <c r="E122" s="103">
        <v>-0.67116576433181763</v>
      </c>
      <c r="F122" s="103">
        <v>-0.59850776195526123</v>
      </c>
      <c r="G122" s="103">
        <v>-0.71039789915084839</v>
      </c>
      <c r="H122" s="103">
        <v>-0.77144485712051392</v>
      </c>
      <c r="I122" s="103">
        <v>-0.64548325538635254</v>
      </c>
      <c r="J122" s="103">
        <v>-0.72148048877716064</v>
      </c>
      <c r="K122" s="103">
        <v>-0.66526681184768677</v>
      </c>
      <c r="L122" s="103">
        <v>-0.84968698024749756</v>
      </c>
      <c r="M122" s="103">
        <v>-0.89062052965164185</v>
      </c>
      <c r="N122" s="103">
        <v>-0.87332761287689209</v>
      </c>
      <c r="O122" s="149">
        <f t="shared" si="28"/>
        <v>-3.1141877174377441E-2</v>
      </c>
      <c r="P122" s="149">
        <f t="shared" si="15"/>
        <v>141</v>
      </c>
      <c r="Q122" s="149">
        <f t="shared" si="16"/>
        <v>139</v>
      </c>
      <c r="R122" s="149">
        <f t="shared" si="17"/>
        <v>151</v>
      </c>
      <c r="S122" s="149">
        <f t="shared" si="18"/>
        <v>140</v>
      </c>
      <c r="T122" s="149">
        <f t="shared" si="19"/>
        <v>153</v>
      </c>
      <c r="U122" s="149">
        <f t="shared" si="20"/>
        <v>159</v>
      </c>
      <c r="V122" s="149">
        <f t="shared" si="21"/>
        <v>146</v>
      </c>
      <c r="W122" s="149">
        <f t="shared" si="22"/>
        <v>156</v>
      </c>
      <c r="X122" s="149">
        <f t="shared" si="23"/>
        <v>153</v>
      </c>
      <c r="Y122" s="149">
        <f t="shared" si="24"/>
        <v>166</v>
      </c>
      <c r="Z122" s="149">
        <f t="shared" si="25"/>
        <v>169</v>
      </c>
      <c r="AA122" s="149">
        <f t="shared" si="26"/>
        <v>168</v>
      </c>
      <c r="AC122" s="149">
        <f t="shared" si="29"/>
        <v>-1.1847463846206665</v>
      </c>
      <c r="AD122" s="149">
        <f t="shared" si="27"/>
        <v>178</v>
      </c>
    </row>
    <row r="123" spans="1:30" x14ac:dyDescent="0.2">
      <c r="A123" s="149" t="s">
        <v>703</v>
      </c>
      <c r="B123" s="149" t="s">
        <v>704</v>
      </c>
      <c r="C123" s="103">
        <v>-1.2079960107803345</v>
      </c>
      <c r="D123" s="103">
        <v>-1.2886227369308472</v>
      </c>
      <c r="E123" s="103">
        <v>-1.3019602298736572</v>
      </c>
      <c r="F123" s="103">
        <v>-1.3636329174041748</v>
      </c>
      <c r="G123" s="103">
        <v>-1.481536865234375</v>
      </c>
      <c r="H123" s="103">
        <v>-1.5650434494018555</v>
      </c>
      <c r="I123" s="103">
        <v>-1.6172224283218384</v>
      </c>
      <c r="J123" s="103">
        <v>-1.6265000104904175</v>
      </c>
      <c r="K123" s="103">
        <v>-1.5905969142913818</v>
      </c>
      <c r="L123" s="103">
        <v>-1.5508894920349121</v>
      </c>
      <c r="M123" s="103">
        <v>-1.6027252674102783</v>
      </c>
      <c r="N123" s="103">
        <v>-1.6200816631317139</v>
      </c>
      <c r="O123" s="149">
        <f t="shared" si="28"/>
        <v>-3.3145892620086673E-2</v>
      </c>
      <c r="P123" s="149">
        <f t="shared" si="15"/>
        <v>191</v>
      </c>
      <c r="Q123" s="149">
        <f t="shared" si="16"/>
        <v>197</v>
      </c>
      <c r="R123" s="149">
        <f t="shared" si="17"/>
        <v>197</v>
      </c>
      <c r="S123" s="149">
        <f t="shared" si="18"/>
        <v>202</v>
      </c>
      <c r="T123" s="149">
        <f t="shared" si="19"/>
        <v>207</v>
      </c>
      <c r="U123" s="149">
        <f t="shared" si="20"/>
        <v>206</v>
      </c>
      <c r="V123" s="149">
        <f t="shared" si="21"/>
        <v>207</v>
      </c>
      <c r="W123" s="149">
        <f t="shared" si="22"/>
        <v>205</v>
      </c>
      <c r="X123" s="149">
        <f t="shared" si="23"/>
        <v>206</v>
      </c>
      <c r="Y123" s="149">
        <f t="shared" si="24"/>
        <v>203</v>
      </c>
      <c r="Z123" s="149">
        <f t="shared" si="25"/>
        <v>204</v>
      </c>
      <c r="AA123" s="149">
        <f t="shared" si="26"/>
        <v>203</v>
      </c>
      <c r="AC123" s="149">
        <f t="shared" si="29"/>
        <v>-1.9515405893325806</v>
      </c>
      <c r="AD123" s="149">
        <f t="shared" si="27"/>
        <v>204</v>
      </c>
    </row>
    <row r="124" spans="1:30" x14ac:dyDescent="0.2">
      <c r="A124" s="149" t="s">
        <v>705</v>
      </c>
      <c r="B124" s="149" t="s">
        <v>706</v>
      </c>
      <c r="C124" s="103">
        <v>1.2189762592315674</v>
      </c>
      <c r="D124" s="103">
        <v>1.2019169330596924</v>
      </c>
      <c r="E124" s="103">
        <v>1.2074364423751831</v>
      </c>
      <c r="F124" s="103">
        <v>1.0122498273849487</v>
      </c>
      <c r="G124" s="103">
        <v>1.0428152084350586</v>
      </c>
      <c r="H124" s="103">
        <v>0.4146333634853363</v>
      </c>
      <c r="I124" s="103">
        <v>0.61804074048995972</v>
      </c>
      <c r="J124" s="103">
        <v>0.63061648607254028</v>
      </c>
      <c r="K124" s="103">
        <v>0.5623927116394043</v>
      </c>
      <c r="L124" s="103">
        <v>0.52146947383880615</v>
      </c>
      <c r="M124" s="103">
        <v>0.52357614040374756</v>
      </c>
      <c r="N124" s="103">
        <v>0.51128751039505005</v>
      </c>
      <c r="O124" s="149">
        <f t="shared" si="28"/>
        <v>-6.9062942266464228E-2</v>
      </c>
      <c r="P124" s="149">
        <f t="shared" si="15"/>
        <v>32</v>
      </c>
      <c r="Q124" s="149">
        <f t="shared" si="16"/>
        <v>33</v>
      </c>
      <c r="R124" s="149">
        <f t="shared" si="17"/>
        <v>34</v>
      </c>
      <c r="S124" s="149">
        <f t="shared" si="18"/>
        <v>41</v>
      </c>
      <c r="T124" s="149">
        <f t="shared" si="19"/>
        <v>40</v>
      </c>
      <c r="U124" s="149">
        <f t="shared" si="20"/>
        <v>70</v>
      </c>
      <c r="V124" s="149">
        <f t="shared" si="21"/>
        <v>62</v>
      </c>
      <c r="W124" s="149">
        <f t="shared" si="22"/>
        <v>61</v>
      </c>
      <c r="X124" s="149">
        <f t="shared" si="23"/>
        <v>62</v>
      </c>
      <c r="Y124" s="149">
        <f t="shared" si="24"/>
        <v>65</v>
      </c>
      <c r="Z124" s="149">
        <f t="shared" si="25"/>
        <v>66</v>
      </c>
      <c r="AA124" s="149">
        <f t="shared" si="26"/>
        <v>66</v>
      </c>
      <c r="AC124" s="149">
        <f t="shared" si="29"/>
        <v>-0.17934191226959229</v>
      </c>
      <c r="AD124" s="149">
        <f t="shared" si="27"/>
        <v>110</v>
      </c>
    </row>
    <row r="125" spans="1:30" x14ac:dyDescent="0.2">
      <c r="A125" s="149" t="s">
        <v>707</v>
      </c>
      <c r="B125" s="149" t="s">
        <v>708</v>
      </c>
      <c r="C125" s="103">
        <v>1.6880227327346802</v>
      </c>
      <c r="D125" s="103">
        <v>1.8471038341522217</v>
      </c>
      <c r="E125" s="103">
        <v>1.8115605115890503</v>
      </c>
      <c r="F125" s="103">
        <v>1.8009907007217407</v>
      </c>
      <c r="G125" s="103">
        <v>1.8410983085632324</v>
      </c>
      <c r="H125" s="103">
        <v>2.0817563533782959</v>
      </c>
      <c r="I125" s="103">
        <v>2.0650331974029541</v>
      </c>
      <c r="J125" s="103">
        <v>2.0426838397979736</v>
      </c>
      <c r="K125" s="103">
        <v>2.0599288940429688</v>
      </c>
      <c r="L125" s="103">
        <v>2.0077521800994873</v>
      </c>
      <c r="M125" s="103">
        <v>1.9684580564498901</v>
      </c>
      <c r="N125" s="103">
        <v>1.9977076053619385</v>
      </c>
      <c r="O125" s="149">
        <f t="shared" si="28"/>
        <v>1.506037712097168E-2</v>
      </c>
      <c r="P125" s="149">
        <f t="shared" si="15"/>
        <v>17</v>
      </c>
      <c r="Q125" s="149">
        <f t="shared" si="16"/>
        <v>14</v>
      </c>
      <c r="R125" s="149">
        <f t="shared" si="17"/>
        <v>14</v>
      </c>
      <c r="S125" s="149">
        <f t="shared" si="18"/>
        <v>14</v>
      </c>
      <c r="T125" s="149">
        <f t="shared" si="19"/>
        <v>12</v>
      </c>
      <c r="U125" s="149">
        <f t="shared" si="20"/>
        <v>7</v>
      </c>
      <c r="V125" s="149">
        <f t="shared" si="21"/>
        <v>9</v>
      </c>
      <c r="W125" s="149">
        <f t="shared" si="22"/>
        <v>8</v>
      </c>
      <c r="X125" s="149">
        <f t="shared" si="23"/>
        <v>7</v>
      </c>
      <c r="Y125" s="149">
        <f t="shared" si="24"/>
        <v>9</v>
      </c>
      <c r="Z125" s="149">
        <f t="shared" si="25"/>
        <v>9</v>
      </c>
      <c r="AA125" s="149">
        <f t="shared" si="26"/>
        <v>10</v>
      </c>
      <c r="AC125" s="149">
        <f t="shared" si="29"/>
        <v>2.1483113765716553</v>
      </c>
      <c r="AD125" s="149">
        <f t="shared" si="27"/>
        <v>6</v>
      </c>
    </row>
    <row r="126" spans="1:30" x14ac:dyDescent="0.2">
      <c r="A126" s="149" t="s">
        <v>709</v>
      </c>
      <c r="B126" s="149" t="s">
        <v>710</v>
      </c>
      <c r="C126" s="103">
        <v>-0.39742779731750488</v>
      </c>
      <c r="D126" s="103">
        <v>-0.42145591974258423</v>
      </c>
      <c r="E126" s="103">
        <v>-0.39324402809143066</v>
      </c>
      <c r="F126" s="103">
        <v>-0.23687507212162018</v>
      </c>
      <c r="G126" s="103">
        <v>-0.21474571526050568</v>
      </c>
      <c r="H126" s="103">
        <v>-0.34380120038986206</v>
      </c>
      <c r="I126" s="103">
        <v>-0.34412327408790588</v>
      </c>
      <c r="J126" s="103">
        <v>-0.31061762571334839</v>
      </c>
      <c r="K126" s="103">
        <v>-0.45321789383888245</v>
      </c>
      <c r="L126" s="103">
        <v>-0.33204147219657898</v>
      </c>
      <c r="M126" s="103">
        <v>-0.28915870189666748</v>
      </c>
      <c r="N126" s="103">
        <v>-0.31242996454238892</v>
      </c>
      <c r="O126" s="149">
        <f t="shared" si="28"/>
        <v>1.0902595520019532E-2</v>
      </c>
      <c r="P126" s="149">
        <f t="shared" si="15"/>
        <v>123</v>
      </c>
      <c r="Q126" s="149">
        <f t="shared" si="16"/>
        <v>122</v>
      </c>
      <c r="R126" s="149">
        <f t="shared" si="17"/>
        <v>119</v>
      </c>
      <c r="S126" s="149">
        <f t="shared" si="18"/>
        <v>102</v>
      </c>
      <c r="T126" s="149">
        <f t="shared" si="19"/>
        <v>101</v>
      </c>
      <c r="U126" s="149">
        <f t="shared" si="20"/>
        <v>116</v>
      </c>
      <c r="V126" s="149">
        <f t="shared" si="21"/>
        <v>115</v>
      </c>
      <c r="W126" s="149">
        <f t="shared" si="22"/>
        <v>114</v>
      </c>
      <c r="X126" s="149">
        <f t="shared" si="23"/>
        <v>122</v>
      </c>
      <c r="Y126" s="149">
        <f t="shared" si="24"/>
        <v>118</v>
      </c>
      <c r="Z126" s="149">
        <f t="shared" si="25"/>
        <v>114</v>
      </c>
      <c r="AA126" s="149">
        <f t="shared" si="26"/>
        <v>114</v>
      </c>
      <c r="AC126" s="149">
        <f t="shared" si="29"/>
        <v>-0.2034040093421936</v>
      </c>
      <c r="AD126" s="149">
        <f t="shared" si="27"/>
        <v>114</v>
      </c>
    </row>
    <row r="127" spans="1:30" x14ac:dyDescent="0.2">
      <c r="A127" s="149" t="s">
        <v>711</v>
      </c>
      <c r="B127" s="149" t="s">
        <v>712</v>
      </c>
      <c r="C127" s="103">
        <v>0.1559155285358429</v>
      </c>
      <c r="D127" s="103">
        <v>0.16863018274307251</v>
      </c>
      <c r="E127" s="103">
        <v>0.15135854482650757</v>
      </c>
      <c r="F127" s="103">
        <v>0.12127222120761871</v>
      </c>
      <c r="G127" s="103">
        <v>0.2756626307964325</v>
      </c>
      <c r="H127" s="103">
        <v>0.19062824547290802</v>
      </c>
      <c r="I127" s="103">
        <v>6.2672346830368042E-2</v>
      </c>
      <c r="J127" s="103">
        <v>-2.2430526092648506E-2</v>
      </c>
      <c r="K127" s="103">
        <v>-3.4640774130821228E-2</v>
      </c>
      <c r="L127" s="103">
        <v>-9.7797892987728119E-2</v>
      </c>
      <c r="M127" s="103">
        <v>-4.8972047865390778E-2</v>
      </c>
      <c r="N127" s="103">
        <v>-8.592919260263443E-2</v>
      </c>
      <c r="O127" s="149">
        <f t="shared" si="28"/>
        <v>-2.5455937534570695E-2</v>
      </c>
      <c r="P127" s="149">
        <f t="shared" si="15"/>
        <v>80</v>
      </c>
      <c r="Q127" s="149">
        <f t="shared" si="16"/>
        <v>79</v>
      </c>
      <c r="R127" s="149">
        <f t="shared" si="17"/>
        <v>79</v>
      </c>
      <c r="S127" s="149">
        <f t="shared" si="18"/>
        <v>81</v>
      </c>
      <c r="T127" s="149">
        <f t="shared" si="19"/>
        <v>77</v>
      </c>
      <c r="U127" s="149">
        <f t="shared" si="20"/>
        <v>81</v>
      </c>
      <c r="V127" s="149">
        <f t="shared" si="21"/>
        <v>85</v>
      </c>
      <c r="W127" s="149">
        <f t="shared" si="22"/>
        <v>90</v>
      </c>
      <c r="X127" s="149">
        <f t="shared" si="23"/>
        <v>92</v>
      </c>
      <c r="Y127" s="149">
        <f t="shared" si="24"/>
        <v>97</v>
      </c>
      <c r="Z127" s="149">
        <f t="shared" si="25"/>
        <v>96</v>
      </c>
      <c r="AA127" s="149">
        <f t="shared" si="26"/>
        <v>101</v>
      </c>
      <c r="AC127" s="149">
        <f t="shared" si="29"/>
        <v>-0.34048856794834137</v>
      </c>
      <c r="AD127" s="149">
        <f t="shared" si="27"/>
        <v>125</v>
      </c>
    </row>
    <row r="128" spans="1:30" x14ac:dyDescent="0.2">
      <c r="A128" s="149" t="s">
        <v>31</v>
      </c>
      <c r="B128" s="149" t="s">
        <v>713</v>
      </c>
      <c r="C128" s="103">
        <v>0.23155319690704346</v>
      </c>
      <c r="D128" s="103">
        <v>0.37685102224349976</v>
      </c>
      <c r="E128" s="103">
        <v>0.32714694738388062</v>
      </c>
      <c r="F128" s="103">
        <v>0.39378258585929871</v>
      </c>
      <c r="G128" s="103">
        <v>0.4260832667350769</v>
      </c>
      <c r="H128" s="103">
        <v>0.55900275707244873</v>
      </c>
      <c r="I128" s="103">
        <v>0.61793148517608643</v>
      </c>
      <c r="J128" s="103">
        <v>0.71389031410217285</v>
      </c>
      <c r="K128" s="103">
        <v>0.55615448951721191</v>
      </c>
      <c r="L128" s="103">
        <v>0.49861317873001099</v>
      </c>
      <c r="M128" s="103">
        <v>0.69838154315948486</v>
      </c>
      <c r="N128" s="103">
        <v>0.80822449922561646</v>
      </c>
      <c r="O128" s="149">
        <f t="shared" si="28"/>
        <v>4.3137347698211669E-2</v>
      </c>
      <c r="P128" s="149">
        <f t="shared" si="15"/>
        <v>73</v>
      </c>
      <c r="Q128" s="149">
        <f t="shared" si="16"/>
        <v>66</v>
      </c>
      <c r="R128" s="149">
        <f t="shared" si="17"/>
        <v>69</v>
      </c>
      <c r="S128" s="149">
        <f t="shared" si="18"/>
        <v>67</v>
      </c>
      <c r="T128" s="149">
        <f t="shared" si="19"/>
        <v>67</v>
      </c>
      <c r="U128" s="149">
        <f t="shared" si="20"/>
        <v>62</v>
      </c>
      <c r="V128" s="149">
        <f t="shared" si="21"/>
        <v>63</v>
      </c>
      <c r="W128" s="149">
        <f t="shared" si="22"/>
        <v>53</v>
      </c>
      <c r="X128" s="149">
        <f t="shared" si="23"/>
        <v>63</v>
      </c>
      <c r="Y128" s="149">
        <f t="shared" si="24"/>
        <v>66</v>
      </c>
      <c r="Z128" s="149">
        <f t="shared" si="25"/>
        <v>55</v>
      </c>
      <c r="AA128" s="149">
        <f t="shared" si="26"/>
        <v>43</v>
      </c>
      <c r="AC128" s="149">
        <f t="shared" si="29"/>
        <v>1.2395979762077332</v>
      </c>
      <c r="AD128" s="149">
        <f t="shared" si="27"/>
        <v>35</v>
      </c>
    </row>
    <row r="129" spans="1:30" x14ac:dyDescent="0.2">
      <c r="A129" s="149" t="s">
        <v>32</v>
      </c>
      <c r="B129" s="149" t="s">
        <v>714</v>
      </c>
      <c r="C129" s="103">
        <v>1.9733333587646484</v>
      </c>
      <c r="D129" s="103">
        <v>2.0470554828643799</v>
      </c>
      <c r="E129" s="103">
        <v>2.1599190235137939</v>
      </c>
      <c r="F129" s="103">
        <v>2.1221592426300049</v>
      </c>
      <c r="G129" s="103">
        <v>2.1232240200042725</v>
      </c>
      <c r="H129" s="103">
        <v>2.0734767913818359</v>
      </c>
      <c r="I129" s="103">
        <v>2.0973401069641113</v>
      </c>
      <c r="J129" s="103">
        <v>2.0968303680419922</v>
      </c>
      <c r="K129" s="103">
        <v>1.9889328479766846</v>
      </c>
      <c r="L129" s="103">
        <v>2.0877575874328613</v>
      </c>
      <c r="M129" s="103">
        <v>2.1123123168945313</v>
      </c>
      <c r="N129" s="103">
        <v>2.0577237606048584</v>
      </c>
      <c r="O129" s="149">
        <f t="shared" si="28"/>
        <v>1.0668277740478516E-3</v>
      </c>
      <c r="P129" s="149">
        <f t="shared" si="15"/>
        <v>12</v>
      </c>
      <c r="Q129" s="149">
        <f t="shared" si="16"/>
        <v>10</v>
      </c>
      <c r="R129" s="149">
        <f t="shared" si="17"/>
        <v>5</v>
      </c>
      <c r="S129" s="149">
        <f t="shared" si="18"/>
        <v>8</v>
      </c>
      <c r="T129" s="149">
        <f t="shared" si="19"/>
        <v>7</v>
      </c>
      <c r="U129" s="149">
        <f t="shared" si="20"/>
        <v>8</v>
      </c>
      <c r="V129" s="149">
        <f t="shared" si="21"/>
        <v>7</v>
      </c>
      <c r="W129" s="149">
        <f t="shared" si="22"/>
        <v>6</v>
      </c>
      <c r="X129" s="149">
        <f t="shared" si="23"/>
        <v>9</v>
      </c>
      <c r="Y129" s="149">
        <f t="shared" si="24"/>
        <v>7</v>
      </c>
      <c r="Z129" s="149">
        <f t="shared" si="25"/>
        <v>6</v>
      </c>
      <c r="AA129" s="149">
        <f t="shared" si="26"/>
        <v>8</v>
      </c>
      <c r="AC129" s="149">
        <f t="shared" si="29"/>
        <v>2.0683920383453369</v>
      </c>
      <c r="AD129" s="149">
        <f t="shared" si="27"/>
        <v>10</v>
      </c>
    </row>
    <row r="130" spans="1:30" x14ac:dyDescent="0.2">
      <c r="A130" s="149" t="s">
        <v>30</v>
      </c>
      <c r="B130" s="149" t="s">
        <v>715</v>
      </c>
      <c r="C130" s="103">
        <v>0.22627405822277069</v>
      </c>
      <c r="D130" s="103">
        <v>0.22838398814201355</v>
      </c>
      <c r="E130" s="103">
        <v>0.28668779134750366</v>
      </c>
      <c r="F130" s="103">
        <v>0.24527701735496521</v>
      </c>
      <c r="G130" s="103">
        <v>0.3284764289855957</v>
      </c>
      <c r="H130" s="103">
        <v>0.41549596190452576</v>
      </c>
      <c r="I130" s="103">
        <v>0.46841484308242798</v>
      </c>
      <c r="J130" s="103">
        <v>0.43120846152305603</v>
      </c>
      <c r="K130" s="103">
        <v>0.53823685646057129</v>
      </c>
      <c r="L130" s="103">
        <v>0.32942187786102295</v>
      </c>
      <c r="M130" s="103">
        <v>0.51172614097595215</v>
      </c>
      <c r="N130" s="103">
        <v>0.72260069847106934</v>
      </c>
      <c r="O130" s="149">
        <f t="shared" si="28"/>
        <v>4.9421671032905581E-2</v>
      </c>
      <c r="P130" s="149">
        <f t="shared" si="15"/>
        <v>74</v>
      </c>
      <c r="Q130" s="149">
        <f t="shared" si="16"/>
        <v>77</v>
      </c>
      <c r="R130" s="149">
        <f t="shared" si="17"/>
        <v>74</v>
      </c>
      <c r="S130" s="149">
        <f t="shared" si="18"/>
        <v>75</v>
      </c>
      <c r="T130" s="149">
        <f t="shared" si="19"/>
        <v>70</v>
      </c>
      <c r="U130" s="149">
        <f t="shared" si="20"/>
        <v>69</v>
      </c>
      <c r="V130" s="149">
        <f t="shared" si="21"/>
        <v>69</v>
      </c>
      <c r="W130" s="149">
        <f t="shared" si="22"/>
        <v>70</v>
      </c>
      <c r="X130" s="149">
        <f t="shared" si="23"/>
        <v>65</v>
      </c>
      <c r="Y130" s="149">
        <f t="shared" si="24"/>
        <v>74</v>
      </c>
      <c r="Z130" s="149">
        <f t="shared" si="25"/>
        <v>67</v>
      </c>
      <c r="AA130" s="149">
        <f t="shared" si="26"/>
        <v>52</v>
      </c>
      <c r="AC130" s="149">
        <f t="shared" si="29"/>
        <v>1.2168174088001251</v>
      </c>
      <c r="AD130" s="149">
        <f t="shared" si="27"/>
        <v>37</v>
      </c>
    </row>
    <row r="131" spans="1:30" x14ac:dyDescent="0.2">
      <c r="A131" s="149" t="s">
        <v>133</v>
      </c>
      <c r="B131" s="149" t="s">
        <v>716</v>
      </c>
      <c r="C131" s="103">
        <v>-0.58453094959259033</v>
      </c>
      <c r="D131" s="103">
        <v>-0.61783277988433838</v>
      </c>
      <c r="E131" s="103">
        <v>-0.61074423789978027</v>
      </c>
      <c r="F131" s="103">
        <v>-0.65165907144546509</v>
      </c>
      <c r="G131" s="103">
        <v>-0.64906293153762817</v>
      </c>
      <c r="H131" s="103">
        <v>-0.48810639977455139</v>
      </c>
      <c r="I131" s="103">
        <v>-0.53556555509567261</v>
      </c>
      <c r="J131" s="103">
        <v>-0.41462647914886475</v>
      </c>
      <c r="K131" s="103">
        <v>-0.50777232646942139</v>
      </c>
      <c r="L131" s="103">
        <v>-0.51287549734115601</v>
      </c>
      <c r="M131" s="103">
        <v>-0.52643609046936035</v>
      </c>
      <c r="N131" s="103">
        <v>-0.44639664888381958</v>
      </c>
      <c r="O131" s="149">
        <f t="shared" si="28"/>
        <v>1.7143613100051878E-2</v>
      </c>
      <c r="P131" s="149">
        <f t="shared" si="15"/>
        <v>140</v>
      </c>
      <c r="Q131" s="149">
        <f t="shared" si="16"/>
        <v>141</v>
      </c>
      <c r="R131" s="149">
        <f t="shared" si="17"/>
        <v>142</v>
      </c>
      <c r="S131" s="149">
        <f t="shared" si="18"/>
        <v>146</v>
      </c>
      <c r="T131" s="149">
        <f t="shared" si="19"/>
        <v>145</v>
      </c>
      <c r="U131" s="149">
        <f t="shared" si="20"/>
        <v>133</v>
      </c>
      <c r="V131" s="149">
        <f t="shared" si="21"/>
        <v>138</v>
      </c>
      <c r="W131" s="149">
        <f t="shared" si="22"/>
        <v>125</v>
      </c>
      <c r="X131" s="149">
        <f t="shared" si="23"/>
        <v>131</v>
      </c>
      <c r="Y131" s="149">
        <f t="shared" si="24"/>
        <v>136</v>
      </c>
      <c r="Z131" s="149">
        <f t="shared" si="25"/>
        <v>139</v>
      </c>
      <c r="AA131" s="149">
        <f t="shared" si="26"/>
        <v>133</v>
      </c>
      <c r="AC131" s="149">
        <f t="shared" si="29"/>
        <v>-0.27496051788330078</v>
      </c>
      <c r="AD131" s="149">
        <f t="shared" si="27"/>
        <v>119</v>
      </c>
    </row>
    <row r="132" spans="1:30" x14ac:dyDescent="0.2">
      <c r="A132" s="149" t="s">
        <v>717</v>
      </c>
      <c r="B132" s="149" t="s">
        <v>718</v>
      </c>
      <c r="C132" s="103">
        <v>0.1649591475725174</v>
      </c>
      <c r="D132" s="103">
        <v>0.41743901371955872</v>
      </c>
      <c r="E132" s="103">
        <v>0.44069930911064148</v>
      </c>
      <c r="F132" s="103">
        <v>0.42485892772674561</v>
      </c>
      <c r="G132" s="103">
        <v>0.55342113971710205</v>
      </c>
      <c r="H132" s="103">
        <v>0.84883475303649902</v>
      </c>
      <c r="I132" s="103">
        <v>0.61203867197036743</v>
      </c>
      <c r="J132" s="103">
        <v>0.84623223543167114</v>
      </c>
      <c r="K132" s="103">
        <v>0.64449185132980347</v>
      </c>
      <c r="L132" s="103">
        <v>0.71636992692947388</v>
      </c>
      <c r="M132" s="103">
        <v>0.70463842153549194</v>
      </c>
      <c r="N132" s="103">
        <v>0.80410349369049072</v>
      </c>
      <c r="O132" s="149">
        <f t="shared" si="28"/>
        <v>3.8666447997093199E-2</v>
      </c>
      <c r="P132" s="149">
        <f t="shared" si="15"/>
        <v>78</v>
      </c>
      <c r="Q132" s="149">
        <f t="shared" si="16"/>
        <v>64</v>
      </c>
      <c r="R132" s="149">
        <f t="shared" si="17"/>
        <v>62</v>
      </c>
      <c r="S132" s="149">
        <f t="shared" si="18"/>
        <v>63</v>
      </c>
      <c r="T132" s="149">
        <f t="shared" si="19"/>
        <v>62</v>
      </c>
      <c r="U132" s="149">
        <f t="shared" si="20"/>
        <v>48</v>
      </c>
      <c r="V132" s="149">
        <f t="shared" si="21"/>
        <v>64</v>
      </c>
      <c r="W132" s="149">
        <f t="shared" si="22"/>
        <v>46</v>
      </c>
      <c r="X132" s="149">
        <f t="shared" si="23"/>
        <v>57</v>
      </c>
      <c r="Y132" s="149">
        <f t="shared" si="24"/>
        <v>49</v>
      </c>
      <c r="Z132" s="149">
        <f t="shared" si="25"/>
        <v>51</v>
      </c>
      <c r="AA132" s="149">
        <f t="shared" si="26"/>
        <v>46</v>
      </c>
      <c r="AC132" s="149">
        <f t="shared" si="29"/>
        <v>1.1907679736614227</v>
      </c>
      <c r="AD132" s="149">
        <f t="shared" si="27"/>
        <v>38</v>
      </c>
    </row>
    <row r="133" spans="1:30" x14ac:dyDescent="0.2">
      <c r="A133" s="149" t="s">
        <v>138</v>
      </c>
      <c r="B133" s="149" t="s">
        <v>719</v>
      </c>
      <c r="C133" s="103">
        <v>-0.32560461759567261</v>
      </c>
      <c r="D133" s="103">
        <v>-0.20495586097240448</v>
      </c>
      <c r="E133" s="103">
        <v>-0.40079215168952942</v>
      </c>
      <c r="F133" s="103">
        <v>-0.43680459260940552</v>
      </c>
      <c r="G133" s="103">
        <v>-0.37097746133804321</v>
      </c>
      <c r="H133" s="103">
        <v>-0.26561844348907471</v>
      </c>
      <c r="I133" s="103">
        <v>-0.22027716040611267</v>
      </c>
      <c r="J133" s="103">
        <v>-0.12961335480213165</v>
      </c>
      <c r="K133" s="103">
        <v>-0.14281964302062988</v>
      </c>
      <c r="L133" s="103">
        <v>-0.22043639421463013</v>
      </c>
      <c r="M133" s="103">
        <v>-0.28908979892730713</v>
      </c>
      <c r="N133" s="103">
        <v>-0.35152924060821533</v>
      </c>
      <c r="O133" s="149">
        <f t="shared" si="28"/>
        <v>-1.4657337963581086E-2</v>
      </c>
      <c r="P133" s="149">
        <f t="shared" si="15"/>
        <v>114</v>
      </c>
      <c r="Q133" s="149">
        <f t="shared" si="16"/>
        <v>98</v>
      </c>
      <c r="R133" s="149">
        <f t="shared" si="17"/>
        <v>121</v>
      </c>
      <c r="S133" s="149">
        <f t="shared" si="18"/>
        <v>125</v>
      </c>
      <c r="T133" s="149">
        <f t="shared" si="19"/>
        <v>117</v>
      </c>
      <c r="U133" s="149">
        <f t="shared" si="20"/>
        <v>104</v>
      </c>
      <c r="V133" s="149">
        <f t="shared" si="21"/>
        <v>100</v>
      </c>
      <c r="W133" s="149">
        <f t="shared" si="22"/>
        <v>97</v>
      </c>
      <c r="X133" s="149">
        <f t="shared" si="23"/>
        <v>101</v>
      </c>
      <c r="Y133" s="149">
        <f t="shared" si="24"/>
        <v>110</v>
      </c>
      <c r="Z133" s="149">
        <f t="shared" si="25"/>
        <v>113</v>
      </c>
      <c r="AA133" s="149">
        <f t="shared" si="26"/>
        <v>120</v>
      </c>
      <c r="AC133" s="149">
        <f t="shared" si="29"/>
        <v>-0.49810262024402618</v>
      </c>
      <c r="AD133" s="149">
        <f t="shared" si="27"/>
        <v>132</v>
      </c>
    </row>
    <row r="134" spans="1:30" x14ac:dyDescent="0.2">
      <c r="A134" s="149" t="s">
        <v>137</v>
      </c>
      <c r="B134" s="149" t="s">
        <v>720</v>
      </c>
      <c r="C134" s="103">
        <v>-0.69916063547134399</v>
      </c>
      <c r="D134" s="103">
        <v>-0.67328900098800659</v>
      </c>
      <c r="E134" s="103">
        <v>-0.62019544839859009</v>
      </c>
      <c r="F134" s="103">
        <v>-0.61375945806503296</v>
      </c>
      <c r="G134" s="103">
        <v>-0.75446271896362305</v>
      </c>
      <c r="H134" s="103">
        <v>-0.85061222314834595</v>
      </c>
      <c r="I134" s="103">
        <v>-0.91136449575424194</v>
      </c>
      <c r="J134" s="103">
        <v>-0.95154154300689697</v>
      </c>
      <c r="K134" s="103">
        <v>-0.798423171043396</v>
      </c>
      <c r="L134" s="103">
        <v>-0.71884781122207642</v>
      </c>
      <c r="M134" s="103">
        <v>-0.64312750101089478</v>
      </c>
      <c r="N134" s="103">
        <v>-0.57425582408905029</v>
      </c>
      <c r="O134" s="149">
        <f t="shared" si="28"/>
        <v>9.9033176898956302E-3</v>
      </c>
      <c r="P134" s="149">
        <f t="shared" si="15"/>
        <v>151</v>
      </c>
      <c r="Q134" s="149">
        <f t="shared" si="16"/>
        <v>147</v>
      </c>
      <c r="R134" s="149">
        <f t="shared" si="17"/>
        <v>143</v>
      </c>
      <c r="S134" s="149">
        <f t="shared" si="18"/>
        <v>142</v>
      </c>
      <c r="T134" s="149">
        <f t="shared" si="19"/>
        <v>160</v>
      </c>
      <c r="U134" s="149">
        <f t="shared" si="20"/>
        <v>166</v>
      </c>
      <c r="V134" s="149">
        <f t="shared" si="21"/>
        <v>171</v>
      </c>
      <c r="W134" s="149">
        <f t="shared" si="22"/>
        <v>178</v>
      </c>
      <c r="X134" s="149">
        <f t="shared" si="23"/>
        <v>165</v>
      </c>
      <c r="Y134" s="149">
        <f t="shared" si="24"/>
        <v>155</v>
      </c>
      <c r="Z134" s="149">
        <f t="shared" si="25"/>
        <v>149</v>
      </c>
      <c r="AA134" s="149">
        <f t="shared" si="26"/>
        <v>146</v>
      </c>
      <c r="AC134" s="149">
        <f t="shared" si="29"/>
        <v>-0.47522264719009399</v>
      </c>
      <c r="AD134" s="149">
        <f t="shared" si="27"/>
        <v>131</v>
      </c>
    </row>
    <row r="135" spans="1:30" x14ac:dyDescent="0.2">
      <c r="A135" s="149" t="s">
        <v>721</v>
      </c>
      <c r="B135" s="149" t="s">
        <v>722</v>
      </c>
      <c r="C135" s="103">
        <v>-0.3390670120716095</v>
      </c>
      <c r="D135" s="103">
        <v>-0.42879641056060791</v>
      </c>
      <c r="E135" s="103">
        <v>-0.47931361198425293</v>
      </c>
      <c r="F135" s="103">
        <v>-0.6651419997215271</v>
      </c>
      <c r="G135" s="103">
        <v>-0.75378447771072388</v>
      </c>
      <c r="H135" s="103">
        <v>-0.84040212631225586</v>
      </c>
      <c r="I135" s="103">
        <v>-0.85139495134353638</v>
      </c>
      <c r="J135" s="103">
        <v>-0.90715748071670532</v>
      </c>
      <c r="K135" s="103">
        <v>-1.0506579875946045</v>
      </c>
      <c r="L135" s="103">
        <v>-0.99924719333648682</v>
      </c>
      <c r="M135" s="103">
        <v>-1.0127804279327393</v>
      </c>
      <c r="N135" s="103">
        <v>-0.97160381078720093</v>
      </c>
      <c r="O135" s="149">
        <f t="shared" si="28"/>
        <v>-5.4280740022659299E-2</v>
      </c>
      <c r="P135" s="149">
        <f t="shared" si="15"/>
        <v>116</v>
      </c>
      <c r="Q135" s="149">
        <f t="shared" si="16"/>
        <v>123</v>
      </c>
      <c r="R135" s="149">
        <f t="shared" si="17"/>
        <v>126</v>
      </c>
      <c r="S135" s="149">
        <f t="shared" si="18"/>
        <v>148</v>
      </c>
      <c r="T135" s="149">
        <f t="shared" si="19"/>
        <v>159</v>
      </c>
      <c r="U135" s="149">
        <f t="shared" si="20"/>
        <v>164</v>
      </c>
      <c r="V135" s="149">
        <f t="shared" si="21"/>
        <v>167</v>
      </c>
      <c r="W135" s="149">
        <f t="shared" si="22"/>
        <v>175</v>
      </c>
      <c r="X135" s="149">
        <f t="shared" si="23"/>
        <v>181</v>
      </c>
      <c r="Y135" s="149">
        <f t="shared" si="24"/>
        <v>178</v>
      </c>
      <c r="Z135" s="149">
        <f t="shared" si="25"/>
        <v>176</v>
      </c>
      <c r="AA135" s="149">
        <f t="shared" si="26"/>
        <v>173</v>
      </c>
      <c r="AC135" s="149">
        <f t="shared" si="29"/>
        <v>-1.5144112110137939</v>
      </c>
      <c r="AD135" s="149">
        <f t="shared" si="27"/>
        <v>191</v>
      </c>
    </row>
    <row r="136" spans="1:30" x14ac:dyDescent="0.2">
      <c r="A136" s="149" t="s">
        <v>723</v>
      </c>
      <c r="B136" s="149" t="s">
        <v>724</v>
      </c>
      <c r="C136" s="103">
        <v>-0.66699963808059692</v>
      </c>
      <c r="D136" s="103">
        <v>-0.54804772138595581</v>
      </c>
      <c r="E136" s="103">
        <v>-0.55480474233627319</v>
      </c>
      <c r="F136" s="103">
        <v>-0.70279210805892944</v>
      </c>
      <c r="G136" s="103">
        <v>-0.74759984016418457</v>
      </c>
      <c r="H136" s="103">
        <v>-0.3765602707862854</v>
      </c>
      <c r="I136" s="103">
        <v>-0.47939190268516541</v>
      </c>
      <c r="J136" s="103">
        <v>-0.66606700420379639</v>
      </c>
      <c r="K136" s="103">
        <v>-0.79232633113861084</v>
      </c>
      <c r="L136" s="103">
        <v>-0.87702685594558716</v>
      </c>
      <c r="M136" s="103">
        <v>-0.26282748579978943</v>
      </c>
      <c r="N136" s="103">
        <v>-0.33929625153541565</v>
      </c>
      <c r="O136" s="149">
        <f t="shared" si="28"/>
        <v>2.0875146985054015E-2</v>
      </c>
      <c r="P136" s="149">
        <f t="shared" si="15"/>
        <v>148</v>
      </c>
      <c r="Q136" s="149">
        <f t="shared" si="16"/>
        <v>135</v>
      </c>
      <c r="R136" s="149">
        <f t="shared" si="17"/>
        <v>136</v>
      </c>
      <c r="S136" s="149">
        <f t="shared" si="18"/>
        <v>150</v>
      </c>
      <c r="T136" s="149">
        <f t="shared" si="19"/>
        <v>158</v>
      </c>
      <c r="U136" s="149">
        <f t="shared" si="20"/>
        <v>118</v>
      </c>
      <c r="V136" s="149">
        <f t="shared" si="21"/>
        <v>130</v>
      </c>
      <c r="W136" s="149">
        <f t="shared" si="22"/>
        <v>149</v>
      </c>
      <c r="X136" s="149">
        <f t="shared" si="23"/>
        <v>164</v>
      </c>
      <c r="Y136" s="149">
        <f t="shared" si="24"/>
        <v>173</v>
      </c>
      <c r="Z136" s="149">
        <f t="shared" si="25"/>
        <v>112</v>
      </c>
      <c r="AA136" s="149">
        <f t="shared" si="26"/>
        <v>116</v>
      </c>
      <c r="AC136" s="149">
        <f t="shared" si="29"/>
        <v>-0.13054478168487549</v>
      </c>
      <c r="AD136" s="149">
        <f t="shared" si="27"/>
        <v>109</v>
      </c>
    </row>
    <row r="137" spans="1:30" x14ac:dyDescent="0.2">
      <c r="A137" s="149" t="s">
        <v>33</v>
      </c>
      <c r="B137" s="149" t="s">
        <v>725</v>
      </c>
      <c r="C137" s="103">
        <v>-0.30102235078811646</v>
      </c>
      <c r="D137" s="103">
        <v>-0.36164018511772156</v>
      </c>
      <c r="E137" s="103">
        <v>-0.40209269523620605</v>
      </c>
      <c r="F137" s="103">
        <v>-0.4118761420249939</v>
      </c>
      <c r="G137" s="103">
        <v>-0.5118592381477356</v>
      </c>
      <c r="H137" s="103">
        <v>-0.76169461011886597</v>
      </c>
      <c r="I137" s="103">
        <v>-0.7660108208656311</v>
      </c>
      <c r="J137" s="103">
        <v>-0.71947216987609863</v>
      </c>
      <c r="K137" s="103">
        <v>-0.8388867974281311</v>
      </c>
      <c r="L137" s="103">
        <v>-0.85489022731781006</v>
      </c>
      <c r="M137" s="103">
        <v>-0.82693451642990112</v>
      </c>
      <c r="N137" s="103">
        <v>-0.84762471914291382</v>
      </c>
      <c r="O137" s="149">
        <f t="shared" si="28"/>
        <v>-4.8598453402519226E-2</v>
      </c>
      <c r="P137" s="149">
        <f t="shared" si="15"/>
        <v>109</v>
      </c>
      <c r="Q137" s="149">
        <f t="shared" si="16"/>
        <v>119</v>
      </c>
      <c r="R137" s="149">
        <f t="shared" si="17"/>
        <v>122</v>
      </c>
      <c r="S137" s="149">
        <f t="shared" si="18"/>
        <v>120</v>
      </c>
      <c r="T137" s="149">
        <f t="shared" si="19"/>
        <v>130</v>
      </c>
      <c r="U137" s="149">
        <f t="shared" si="20"/>
        <v>158</v>
      </c>
      <c r="V137" s="149">
        <f t="shared" si="21"/>
        <v>159</v>
      </c>
      <c r="W137" s="149">
        <f t="shared" si="22"/>
        <v>155</v>
      </c>
      <c r="X137" s="149">
        <f t="shared" si="23"/>
        <v>171</v>
      </c>
      <c r="Y137" s="149">
        <f t="shared" si="24"/>
        <v>170</v>
      </c>
      <c r="Z137" s="149">
        <f t="shared" si="25"/>
        <v>163</v>
      </c>
      <c r="AA137" s="149">
        <f t="shared" si="26"/>
        <v>164</v>
      </c>
      <c r="AC137" s="149">
        <f t="shared" si="29"/>
        <v>-1.3336092531681061</v>
      </c>
      <c r="AD137" s="149">
        <f t="shared" si="27"/>
        <v>185</v>
      </c>
    </row>
    <row r="138" spans="1:30" x14ac:dyDescent="0.2">
      <c r="A138" s="149" t="s">
        <v>726</v>
      </c>
      <c r="B138" s="149" t="s">
        <v>727</v>
      </c>
      <c r="C138" s="103">
        <v>-0.34469684958457947</v>
      </c>
      <c r="D138" s="103">
        <v>-0.33474484086036682</v>
      </c>
      <c r="E138" s="103">
        <v>-0.33202645182609558</v>
      </c>
      <c r="F138" s="103">
        <v>-0.26398390531539917</v>
      </c>
      <c r="G138" s="103">
        <v>-3.7792325019836426E-2</v>
      </c>
      <c r="H138" s="103">
        <v>-0.10767101496458054</v>
      </c>
      <c r="I138" s="103">
        <v>-0.11504572629928589</v>
      </c>
      <c r="J138" s="103">
        <v>-5.104677751660347E-2</v>
      </c>
      <c r="K138" s="103">
        <v>-5.3302735090255737E-2</v>
      </c>
      <c r="L138" s="103">
        <v>-7.8032299876213074E-2</v>
      </c>
      <c r="M138" s="103">
        <v>-4.7165460884571075E-2</v>
      </c>
      <c r="N138" s="103">
        <v>-2.7704041451215744E-2</v>
      </c>
      <c r="O138" s="149">
        <f t="shared" si="28"/>
        <v>3.0704079940915108E-2</v>
      </c>
      <c r="P138" s="149">
        <f t="shared" si="15"/>
        <v>118</v>
      </c>
      <c r="Q138" s="149">
        <f t="shared" si="16"/>
        <v>114</v>
      </c>
      <c r="R138" s="149">
        <f t="shared" si="17"/>
        <v>113</v>
      </c>
      <c r="S138" s="149">
        <f t="shared" si="18"/>
        <v>107</v>
      </c>
      <c r="T138" s="149">
        <f t="shared" si="19"/>
        <v>87</v>
      </c>
      <c r="U138" s="149">
        <f t="shared" si="20"/>
        <v>96</v>
      </c>
      <c r="V138" s="149">
        <f t="shared" si="21"/>
        <v>95</v>
      </c>
      <c r="W138" s="149">
        <f t="shared" si="22"/>
        <v>91</v>
      </c>
      <c r="X138" s="149">
        <f t="shared" si="23"/>
        <v>93</v>
      </c>
      <c r="Y138" s="149">
        <f t="shared" si="24"/>
        <v>96</v>
      </c>
      <c r="Z138" s="149">
        <f t="shared" si="25"/>
        <v>95</v>
      </c>
      <c r="AA138" s="149">
        <f t="shared" si="26"/>
        <v>94</v>
      </c>
      <c r="AC138" s="149">
        <f t="shared" si="29"/>
        <v>0.27933675795793533</v>
      </c>
      <c r="AD138" s="149">
        <f t="shared" si="27"/>
        <v>80</v>
      </c>
    </row>
    <row r="139" spans="1:30" x14ac:dyDescent="0.2">
      <c r="A139" s="149" t="s">
        <v>91</v>
      </c>
      <c r="B139" s="149" t="s">
        <v>728</v>
      </c>
      <c r="C139" s="103">
        <v>-0.13182234764099121</v>
      </c>
      <c r="D139" s="103">
        <v>-8.092188835144043E-2</v>
      </c>
      <c r="E139" s="103">
        <v>-9.0893663465976715E-2</v>
      </c>
      <c r="F139" s="103">
        <v>-4.1041579097509384E-2</v>
      </c>
      <c r="G139" s="103">
        <v>-4.5305628329515457E-2</v>
      </c>
      <c r="H139" s="103">
        <v>-2.1955529227852821E-2</v>
      </c>
      <c r="I139" s="103">
        <v>-0.25602608919143677</v>
      </c>
      <c r="J139" s="103">
        <v>-0.28516894578933716</v>
      </c>
      <c r="K139" s="103">
        <v>-0.30968195199966431</v>
      </c>
      <c r="L139" s="103">
        <v>-0.36977994441986084</v>
      </c>
      <c r="M139" s="103">
        <v>-0.38885802030563354</v>
      </c>
      <c r="N139" s="103">
        <v>-0.42267683148384094</v>
      </c>
      <c r="O139" s="149">
        <f t="shared" si="28"/>
        <v>-3.4175494313240053E-2</v>
      </c>
      <c r="P139" s="149">
        <f t="shared" si="15"/>
        <v>94</v>
      </c>
      <c r="Q139" s="149">
        <f t="shared" si="16"/>
        <v>93</v>
      </c>
      <c r="R139" s="149">
        <f t="shared" si="17"/>
        <v>93</v>
      </c>
      <c r="S139" s="149">
        <f t="shared" si="18"/>
        <v>90</v>
      </c>
      <c r="T139" s="149">
        <f t="shared" si="19"/>
        <v>89</v>
      </c>
      <c r="U139" s="149">
        <f t="shared" si="20"/>
        <v>92</v>
      </c>
      <c r="V139" s="149">
        <f t="shared" si="21"/>
        <v>105</v>
      </c>
      <c r="W139" s="149">
        <f t="shared" si="22"/>
        <v>112</v>
      </c>
      <c r="X139" s="149">
        <f t="shared" si="23"/>
        <v>115</v>
      </c>
      <c r="Y139" s="149">
        <f t="shared" si="24"/>
        <v>122</v>
      </c>
      <c r="Z139" s="149">
        <f t="shared" si="25"/>
        <v>124</v>
      </c>
      <c r="AA139" s="149">
        <f t="shared" si="26"/>
        <v>130</v>
      </c>
      <c r="AC139" s="149">
        <f t="shared" si="29"/>
        <v>-0.76443177461624146</v>
      </c>
      <c r="AD139" s="149">
        <f t="shared" si="27"/>
        <v>155</v>
      </c>
    </row>
    <row r="140" spans="1:30" x14ac:dyDescent="0.2">
      <c r="A140" s="149" t="s">
        <v>729</v>
      </c>
      <c r="B140" s="149" t="s">
        <v>730</v>
      </c>
      <c r="C140" s="103">
        <v>-0.67390763759613037</v>
      </c>
      <c r="D140" s="103">
        <v>-0.67808401584625244</v>
      </c>
      <c r="E140" s="103">
        <v>-0.6385769248008728</v>
      </c>
      <c r="F140" s="103">
        <v>-0.82534688711166382</v>
      </c>
      <c r="G140" s="103">
        <v>-0.78593367338180542</v>
      </c>
      <c r="H140" s="103">
        <v>-0.74537575244903564</v>
      </c>
      <c r="I140" s="103">
        <v>-0.68290150165557861</v>
      </c>
      <c r="J140" s="103">
        <v>-0.65466731786727905</v>
      </c>
      <c r="K140" s="103">
        <v>-0.64385461807250977</v>
      </c>
      <c r="L140" s="103">
        <v>-0.69856292009353638</v>
      </c>
      <c r="M140" s="103">
        <v>-0.6989094614982605</v>
      </c>
      <c r="N140" s="103">
        <v>-0.77871453762054443</v>
      </c>
      <c r="O140" s="149">
        <f t="shared" si="28"/>
        <v>-1.0063052177429199E-2</v>
      </c>
      <c r="P140" s="149">
        <f t="shared" si="15"/>
        <v>149</v>
      </c>
      <c r="Q140" s="149">
        <f t="shared" si="16"/>
        <v>148</v>
      </c>
      <c r="R140" s="149">
        <f t="shared" si="17"/>
        <v>146</v>
      </c>
      <c r="S140" s="149">
        <f t="shared" si="18"/>
        <v>162</v>
      </c>
      <c r="T140" s="149">
        <f t="shared" si="19"/>
        <v>162</v>
      </c>
      <c r="U140" s="149">
        <f t="shared" si="20"/>
        <v>154</v>
      </c>
      <c r="V140" s="149">
        <f t="shared" si="21"/>
        <v>151</v>
      </c>
      <c r="W140" s="149">
        <f t="shared" si="22"/>
        <v>146</v>
      </c>
      <c r="X140" s="149">
        <f t="shared" si="23"/>
        <v>149</v>
      </c>
      <c r="Y140" s="149">
        <f t="shared" si="24"/>
        <v>153</v>
      </c>
      <c r="Z140" s="149">
        <f t="shared" si="25"/>
        <v>153</v>
      </c>
      <c r="AA140" s="149">
        <f t="shared" si="26"/>
        <v>159</v>
      </c>
      <c r="AC140" s="149">
        <f t="shared" si="29"/>
        <v>-0.87934505939483643</v>
      </c>
      <c r="AD140" s="149">
        <f t="shared" si="27"/>
        <v>161</v>
      </c>
    </row>
    <row r="141" spans="1:30" x14ac:dyDescent="0.2">
      <c r="A141" s="149" t="s">
        <v>87</v>
      </c>
      <c r="B141" s="149" t="s">
        <v>731</v>
      </c>
      <c r="C141" s="103">
        <v>0.77295821905136108</v>
      </c>
      <c r="D141" s="103">
        <v>0.79025399684906006</v>
      </c>
      <c r="E141" s="103">
        <v>0.76609206199645996</v>
      </c>
      <c r="F141" s="103">
        <v>0.94289869070053101</v>
      </c>
      <c r="G141" s="103">
        <v>0.98349034786224365</v>
      </c>
      <c r="H141" s="103">
        <v>0.85191798210144043</v>
      </c>
      <c r="I141" s="103">
        <v>0.90072321891784668</v>
      </c>
      <c r="J141" s="103">
        <v>0.7212986946105957</v>
      </c>
      <c r="K141" s="103">
        <v>0.74220865964889526</v>
      </c>
      <c r="L141" s="103">
        <v>0.58065783977508545</v>
      </c>
      <c r="M141" s="103">
        <v>0.23990346491336823</v>
      </c>
      <c r="N141" s="103">
        <v>0.37123462557792664</v>
      </c>
      <c r="O141" s="149">
        <f t="shared" si="28"/>
        <v>-4.1901937127113341E-2</v>
      </c>
      <c r="P141" s="149">
        <f t="shared" si="15"/>
        <v>54</v>
      </c>
      <c r="Q141" s="149">
        <f t="shared" si="16"/>
        <v>53</v>
      </c>
      <c r="R141" s="149">
        <f t="shared" si="17"/>
        <v>56</v>
      </c>
      <c r="S141" s="149">
        <f t="shared" si="18"/>
        <v>45</v>
      </c>
      <c r="T141" s="149">
        <f t="shared" si="19"/>
        <v>41</v>
      </c>
      <c r="U141" s="149">
        <f t="shared" si="20"/>
        <v>47</v>
      </c>
      <c r="V141" s="149">
        <f t="shared" si="21"/>
        <v>45</v>
      </c>
      <c r="W141" s="149">
        <f t="shared" si="22"/>
        <v>52</v>
      </c>
      <c r="X141" s="149">
        <f t="shared" si="23"/>
        <v>47</v>
      </c>
      <c r="Y141" s="149">
        <f t="shared" si="24"/>
        <v>60</v>
      </c>
      <c r="Z141" s="149">
        <f t="shared" si="25"/>
        <v>80</v>
      </c>
      <c r="AA141" s="149">
        <f t="shared" si="26"/>
        <v>74</v>
      </c>
      <c r="AC141" s="149">
        <f t="shared" si="29"/>
        <v>-4.7784745693206787E-2</v>
      </c>
      <c r="AD141" s="149">
        <f t="shared" si="27"/>
        <v>103</v>
      </c>
    </row>
    <row r="142" spans="1:30" x14ac:dyDescent="0.2">
      <c r="A142" s="149" t="s">
        <v>732</v>
      </c>
      <c r="B142" s="149" t="s">
        <v>733</v>
      </c>
      <c r="C142" s="103">
        <v>-1.6604244709014893</v>
      </c>
      <c r="D142" s="103">
        <v>-1.6733402013778687</v>
      </c>
      <c r="E142" s="103">
        <v>-1.5867664813995361</v>
      </c>
      <c r="F142" s="103">
        <v>-1.0632545948028564</v>
      </c>
      <c r="G142" s="103">
        <v>-0.99989128112792969</v>
      </c>
      <c r="H142" s="103">
        <v>-0.88217169046401978</v>
      </c>
      <c r="I142" s="103">
        <v>-0.83627820014953613</v>
      </c>
      <c r="J142" s="103">
        <v>-0.6210097074508667</v>
      </c>
      <c r="K142" s="103">
        <v>-0.56528598070144653</v>
      </c>
      <c r="L142" s="103">
        <v>-0.58074760437011719</v>
      </c>
      <c r="M142" s="103">
        <v>-0.61493903398513794</v>
      </c>
      <c r="N142" s="103">
        <v>-0.65371048450469971</v>
      </c>
      <c r="O142" s="149">
        <f t="shared" si="28"/>
        <v>0.1019629716873169</v>
      </c>
      <c r="P142" s="149">
        <f t="shared" si="15"/>
        <v>206</v>
      </c>
      <c r="Q142" s="149">
        <f t="shared" si="16"/>
        <v>207</v>
      </c>
      <c r="R142" s="149">
        <f t="shared" si="17"/>
        <v>208</v>
      </c>
      <c r="S142" s="149">
        <f t="shared" si="18"/>
        <v>180</v>
      </c>
      <c r="T142" s="149">
        <f t="shared" si="19"/>
        <v>175</v>
      </c>
      <c r="U142" s="149">
        <f t="shared" si="20"/>
        <v>167</v>
      </c>
      <c r="V142" s="149">
        <f t="shared" si="21"/>
        <v>166</v>
      </c>
      <c r="W142" s="149">
        <f t="shared" si="22"/>
        <v>142</v>
      </c>
      <c r="X142" s="149">
        <f t="shared" si="23"/>
        <v>142</v>
      </c>
      <c r="Y142" s="149">
        <f t="shared" si="24"/>
        <v>146</v>
      </c>
      <c r="Z142" s="149">
        <f t="shared" si="25"/>
        <v>147</v>
      </c>
      <c r="AA142" s="149">
        <f t="shared" si="26"/>
        <v>151</v>
      </c>
      <c r="AC142" s="149">
        <f t="shared" si="29"/>
        <v>0.36591923236846924</v>
      </c>
      <c r="AD142" s="149">
        <f t="shared" si="27"/>
        <v>74</v>
      </c>
    </row>
    <row r="143" spans="1:30" x14ac:dyDescent="0.2">
      <c r="A143" s="149" t="s">
        <v>734</v>
      </c>
      <c r="B143" s="149" t="s">
        <v>735</v>
      </c>
      <c r="C143" s="103">
        <v>-0.7586599588394165</v>
      </c>
      <c r="D143" s="103">
        <v>-0.73539149761199951</v>
      </c>
      <c r="E143" s="103">
        <v>-0.69207578897476196</v>
      </c>
      <c r="F143" s="103">
        <v>-0.53510302305221558</v>
      </c>
      <c r="G143" s="103">
        <v>-0.47908028960227966</v>
      </c>
      <c r="H143" s="103">
        <v>-0.47374960780143738</v>
      </c>
      <c r="I143" s="103">
        <v>-0.49163129925727844</v>
      </c>
      <c r="J143" s="103">
        <v>-0.48708122968673706</v>
      </c>
      <c r="K143" s="103">
        <v>-0.45414498448371887</v>
      </c>
      <c r="L143" s="103">
        <v>-0.42387759685516357</v>
      </c>
      <c r="M143" s="103">
        <v>-0.42902916669845581</v>
      </c>
      <c r="N143" s="103">
        <v>-0.46396902203559875</v>
      </c>
      <c r="O143" s="149">
        <f t="shared" si="28"/>
        <v>2.7142247557640074E-2</v>
      </c>
      <c r="P143" s="149">
        <f t="shared" si="15"/>
        <v>155</v>
      </c>
      <c r="Q143" s="149">
        <f t="shared" si="16"/>
        <v>155</v>
      </c>
      <c r="R143" s="149">
        <f t="shared" si="17"/>
        <v>154</v>
      </c>
      <c r="S143" s="149">
        <f t="shared" si="18"/>
        <v>134</v>
      </c>
      <c r="T143" s="149">
        <f t="shared" si="19"/>
        <v>128</v>
      </c>
      <c r="U143" s="149">
        <f t="shared" si="20"/>
        <v>132</v>
      </c>
      <c r="V143" s="149">
        <f t="shared" si="21"/>
        <v>131</v>
      </c>
      <c r="W143" s="149">
        <f t="shared" si="22"/>
        <v>133</v>
      </c>
      <c r="X143" s="149">
        <f t="shared" si="23"/>
        <v>123</v>
      </c>
      <c r="Y143" s="149">
        <f t="shared" si="24"/>
        <v>126</v>
      </c>
      <c r="Z143" s="149">
        <f t="shared" si="25"/>
        <v>131</v>
      </c>
      <c r="AA143" s="149">
        <f t="shared" si="26"/>
        <v>137</v>
      </c>
      <c r="AC143" s="149">
        <f t="shared" si="29"/>
        <v>-0.192546546459198</v>
      </c>
      <c r="AD143" s="149">
        <f t="shared" si="27"/>
        <v>112</v>
      </c>
    </row>
    <row r="144" spans="1:30" x14ac:dyDescent="0.2">
      <c r="A144" s="149" t="s">
        <v>90</v>
      </c>
      <c r="B144" s="149" t="s">
        <v>736</v>
      </c>
      <c r="C144" s="103">
        <v>-0.19604131579399109</v>
      </c>
      <c r="D144" s="103">
        <v>-0.22941127419471741</v>
      </c>
      <c r="E144" s="103">
        <v>-0.19819736480712891</v>
      </c>
      <c r="F144" s="103">
        <v>-0.11161687225103378</v>
      </c>
      <c r="G144" s="103">
        <v>-0.25112041831016541</v>
      </c>
      <c r="H144" s="103">
        <v>-5.9109944850206375E-2</v>
      </c>
      <c r="I144" s="103">
        <v>-0.13172470033168793</v>
      </c>
      <c r="J144" s="103">
        <v>-9.9120952188968658E-2</v>
      </c>
      <c r="K144" s="103">
        <v>-9.084397554397583E-2</v>
      </c>
      <c r="L144" s="103">
        <v>2.3747231811285019E-2</v>
      </c>
      <c r="M144" s="103">
        <v>8.0839656293392181E-3</v>
      </c>
      <c r="N144" s="103">
        <v>-3.092281986027956E-3</v>
      </c>
      <c r="O144" s="149">
        <f t="shared" si="28"/>
        <v>2.2631899220868945E-2</v>
      </c>
      <c r="P144" s="149">
        <f t="shared" ref="P144:P207" si="30">_xlfn.RANK.EQ(C144,$C$16:$C$224)</f>
        <v>97</v>
      </c>
      <c r="Q144" s="149">
        <f t="shared" ref="Q144:Q207" si="31">_xlfn.RANK.EQ(D144,$D$16:$D$224)</f>
        <v>101</v>
      </c>
      <c r="R144" s="149">
        <f t="shared" ref="R144:R207" si="32">_xlfn.RANK.EQ(E144,$E$16:$E$224)</f>
        <v>99</v>
      </c>
      <c r="S144" s="149">
        <f t="shared" ref="S144:S207" si="33">_xlfn.RANK.EQ(F144,$F$16:$F$224)</f>
        <v>93</v>
      </c>
      <c r="T144" s="149">
        <f t="shared" ref="T144:T207" si="34">_xlfn.RANK.EQ(G144,$G$16:$G$224)</f>
        <v>104</v>
      </c>
      <c r="U144" s="149">
        <f t="shared" ref="U144:U207" si="35">_xlfn.RANK.EQ(H144,$H$16:$H$224)</f>
        <v>94</v>
      </c>
      <c r="V144" s="149">
        <f t="shared" ref="V144:V207" si="36">_xlfn.RANK.EQ(I144,$I$16:$I$224)</f>
        <v>97</v>
      </c>
      <c r="W144" s="149">
        <f t="shared" ref="W144:W207" si="37">_xlfn.RANK.EQ(J144,$J$16:$J$224)</f>
        <v>94</v>
      </c>
      <c r="X144" s="149">
        <f t="shared" ref="X144:X207" si="38">_xlfn.RANK.EQ(K144,$K$16:$K$224)</f>
        <v>96</v>
      </c>
      <c r="Y144" s="149">
        <f t="shared" ref="Y144:Y207" si="39">_xlfn.RANK.EQ(L144,$L$16:$L$224)</f>
        <v>88</v>
      </c>
      <c r="Z144" s="149">
        <f t="shared" ref="Z144:Z207" si="40">_xlfn.RANK.EQ(M144,$M$16:$M$224)</f>
        <v>91</v>
      </c>
      <c r="AA144" s="149">
        <f t="shared" ref="AA144:AA207" si="41">_xlfn.RANK.EQ(N144,$N$16:$N$224)</f>
        <v>92</v>
      </c>
      <c r="AC144" s="149">
        <f t="shared" si="29"/>
        <v>0.2232267102226615</v>
      </c>
      <c r="AD144" s="149">
        <f t="shared" ref="AD144:AD207" si="42">_xlfn.RANK.EQ(AC144,$AC$16:$AC$224)</f>
        <v>84</v>
      </c>
    </row>
    <row r="145" spans="1:30" x14ac:dyDescent="0.2">
      <c r="A145" s="149" t="s">
        <v>737</v>
      </c>
      <c r="B145" s="149" t="s">
        <v>738</v>
      </c>
      <c r="C145" s="103">
        <v>-0.4373403787612915</v>
      </c>
      <c r="D145" s="103">
        <v>-0.44685828685760498</v>
      </c>
      <c r="E145" s="103">
        <v>-0.49105116724967957</v>
      </c>
      <c r="F145" s="103">
        <v>-0.56837433576583862</v>
      </c>
      <c r="G145" s="103">
        <v>-0.60335534811019897</v>
      </c>
      <c r="H145" s="103">
        <v>-0.6722453236579895</v>
      </c>
      <c r="I145" s="103">
        <v>-0.74892973899841309</v>
      </c>
      <c r="J145" s="103">
        <v>-0.8748633861541748</v>
      </c>
      <c r="K145" s="103">
        <v>-0.83444494009017944</v>
      </c>
      <c r="L145" s="103">
        <v>-0.77708542346954346</v>
      </c>
      <c r="M145" s="103">
        <v>-0.80722439289093018</v>
      </c>
      <c r="N145" s="103">
        <v>-0.72057384252548218</v>
      </c>
      <c r="O145" s="149">
        <f t="shared" ref="O145:O208" si="43">(N145-D145)/10</f>
        <v>-2.737155556678772E-2</v>
      </c>
      <c r="P145" s="149">
        <f t="shared" si="30"/>
        <v>125</v>
      </c>
      <c r="Q145" s="149">
        <f t="shared" si="31"/>
        <v>124</v>
      </c>
      <c r="R145" s="149">
        <f t="shared" si="32"/>
        <v>127</v>
      </c>
      <c r="S145" s="149">
        <f t="shared" si="33"/>
        <v>136</v>
      </c>
      <c r="T145" s="149">
        <f t="shared" si="34"/>
        <v>137</v>
      </c>
      <c r="U145" s="149">
        <f t="shared" si="35"/>
        <v>148</v>
      </c>
      <c r="V145" s="149">
        <f t="shared" si="36"/>
        <v>158</v>
      </c>
      <c r="W145" s="149">
        <f t="shared" si="37"/>
        <v>172</v>
      </c>
      <c r="X145" s="149">
        <f t="shared" si="38"/>
        <v>170</v>
      </c>
      <c r="Y145" s="149">
        <f t="shared" si="39"/>
        <v>159</v>
      </c>
      <c r="Z145" s="149">
        <f t="shared" si="40"/>
        <v>160</v>
      </c>
      <c r="AA145" s="149">
        <f t="shared" si="41"/>
        <v>155</v>
      </c>
      <c r="AC145" s="149">
        <f t="shared" ref="AC145:AC208" si="44">N145+10*O145</f>
        <v>-0.99428939819335938</v>
      </c>
      <c r="AD145" s="149">
        <f t="shared" si="42"/>
        <v>170</v>
      </c>
    </row>
    <row r="146" spans="1:30" x14ac:dyDescent="0.2">
      <c r="A146" s="149" t="s">
        <v>739</v>
      </c>
      <c r="B146" s="149" t="s">
        <v>740</v>
      </c>
      <c r="C146" s="103">
        <v>-0.61336213350296021</v>
      </c>
      <c r="D146" s="103">
        <v>-0.71555304527282715</v>
      </c>
      <c r="E146" s="103">
        <v>-0.62810802459716797</v>
      </c>
      <c r="F146" s="103">
        <v>-0.78254091739654541</v>
      </c>
      <c r="G146" s="103">
        <v>-0.83344942331314087</v>
      </c>
      <c r="H146" s="103">
        <v>-0.9275517463684082</v>
      </c>
      <c r="I146" s="103">
        <v>-0.92342883348464966</v>
      </c>
      <c r="J146" s="103">
        <v>-0.73909872770309448</v>
      </c>
      <c r="K146" s="103">
        <v>-0.75467544794082642</v>
      </c>
      <c r="L146" s="103">
        <v>-0.80459630489349365</v>
      </c>
      <c r="M146" s="103">
        <v>-0.86176097393035889</v>
      </c>
      <c r="N146" s="103">
        <v>-0.80514401197433472</v>
      </c>
      <c r="O146" s="149">
        <f t="shared" si="43"/>
        <v>-8.9590966701507575E-3</v>
      </c>
      <c r="P146" s="149">
        <f t="shared" si="30"/>
        <v>143</v>
      </c>
      <c r="Q146" s="149">
        <f t="shared" si="31"/>
        <v>153</v>
      </c>
      <c r="R146" s="149">
        <f t="shared" si="32"/>
        <v>144</v>
      </c>
      <c r="S146" s="149">
        <f t="shared" si="33"/>
        <v>158</v>
      </c>
      <c r="T146" s="149">
        <f t="shared" si="34"/>
        <v>163</v>
      </c>
      <c r="U146" s="149">
        <f t="shared" si="35"/>
        <v>174</v>
      </c>
      <c r="V146" s="149">
        <f t="shared" si="36"/>
        <v>173</v>
      </c>
      <c r="W146" s="149">
        <f t="shared" si="37"/>
        <v>158</v>
      </c>
      <c r="X146" s="149">
        <f t="shared" si="38"/>
        <v>161</v>
      </c>
      <c r="Y146" s="149">
        <f t="shared" si="39"/>
        <v>161</v>
      </c>
      <c r="Z146" s="149">
        <f t="shared" si="40"/>
        <v>167</v>
      </c>
      <c r="AA146" s="149">
        <f t="shared" si="41"/>
        <v>161</v>
      </c>
      <c r="AC146" s="149">
        <f t="shared" si="44"/>
        <v>-0.89473497867584229</v>
      </c>
      <c r="AD146" s="149">
        <f t="shared" si="42"/>
        <v>162</v>
      </c>
    </row>
    <row r="147" spans="1:30" x14ac:dyDescent="0.2">
      <c r="A147" s="149" t="s">
        <v>741</v>
      </c>
      <c r="B147" s="149" t="s">
        <v>742</v>
      </c>
      <c r="C147" s="103">
        <v>0.83903318643569946</v>
      </c>
      <c r="D147" s="103">
        <v>0.82076817750930786</v>
      </c>
      <c r="E147" s="103">
        <v>0.79855799674987793</v>
      </c>
      <c r="F147" s="103">
        <v>0.78723901510238647</v>
      </c>
      <c r="G147" s="103">
        <v>0.78538018465042114</v>
      </c>
      <c r="H147" s="103">
        <v>1.2254321575164795</v>
      </c>
      <c r="I147" s="103">
        <v>1.2189314365386963</v>
      </c>
      <c r="J147" s="103">
        <v>1.2288038730621338</v>
      </c>
      <c r="K147" s="103">
        <v>1.2451255321502686</v>
      </c>
      <c r="L147" s="103">
        <v>1.2390413284301758</v>
      </c>
      <c r="M147" s="103">
        <v>1.2346959114074707</v>
      </c>
      <c r="N147" s="103">
        <v>0.67879879474639893</v>
      </c>
      <c r="O147" s="149">
        <f t="shared" si="43"/>
        <v>-1.4196938276290894E-2</v>
      </c>
      <c r="P147" s="149">
        <f t="shared" si="30"/>
        <v>49</v>
      </c>
      <c r="Q147" s="149">
        <f t="shared" si="31"/>
        <v>49</v>
      </c>
      <c r="R147" s="149">
        <f t="shared" si="32"/>
        <v>52</v>
      </c>
      <c r="S147" s="149">
        <f t="shared" si="33"/>
        <v>51</v>
      </c>
      <c r="T147" s="149">
        <f t="shared" si="34"/>
        <v>50</v>
      </c>
      <c r="U147" s="149">
        <f t="shared" si="35"/>
        <v>28</v>
      </c>
      <c r="V147" s="149">
        <f t="shared" si="36"/>
        <v>28</v>
      </c>
      <c r="W147" s="149">
        <f t="shared" si="37"/>
        <v>27</v>
      </c>
      <c r="X147" s="149">
        <f t="shared" si="38"/>
        <v>29</v>
      </c>
      <c r="Y147" s="149">
        <f t="shared" si="39"/>
        <v>29</v>
      </c>
      <c r="Z147" s="149">
        <f t="shared" si="40"/>
        <v>26</v>
      </c>
      <c r="AA147" s="149">
        <f t="shared" si="41"/>
        <v>54</v>
      </c>
      <c r="AC147" s="149">
        <f t="shared" si="44"/>
        <v>0.53682941198348999</v>
      </c>
      <c r="AD147" s="149">
        <f t="shared" si="42"/>
        <v>65</v>
      </c>
    </row>
    <row r="148" spans="1:30" x14ac:dyDescent="0.2">
      <c r="A148" s="149" t="s">
        <v>743</v>
      </c>
      <c r="B148" s="149" t="s">
        <v>744</v>
      </c>
      <c r="C148" s="103">
        <v>0.53920692205429077</v>
      </c>
      <c r="D148" s="103">
        <v>0.55969339609146118</v>
      </c>
      <c r="E148" s="103">
        <v>0.53690606355667114</v>
      </c>
      <c r="F148" s="103">
        <v>0.30334833264350891</v>
      </c>
      <c r="G148" s="103">
        <v>0.29269310832023621</v>
      </c>
      <c r="H148" s="103">
        <v>0.35149803757667542</v>
      </c>
      <c r="I148" s="103">
        <v>0.29422396421432495</v>
      </c>
      <c r="J148" s="103">
        <v>0.20345202088356018</v>
      </c>
      <c r="K148" s="103">
        <v>0.24227769672870636</v>
      </c>
      <c r="L148" s="103">
        <v>0.26817974448204041</v>
      </c>
      <c r="M148" s="103">
        <v>0.29551237821578979</v>
      </c>
      <c r="N148" s="103">
        <v>0.47386571764945984</v>
      </c>
      <c r="O148" s="149">
        <f t="shared" si="43"/>
        <v>-8.582767844200135E-3</v>
      </c>
      <c r="P148" s="149">
        <f t="shared" si="30"/>
        <v>58</v>
      </c>
      <c r="Q148" s="149">
        <f t="shared" si="31"/>
        <v>58</v>
      </c>
      <c r="R148" s="149">
        <f t="shared" si="32"/>
        <v>60</v>
      </c>
      <c r="S148" s="149">
        <f t="shared" si="33"/>
        <v>74</v>
      </c>
      <c r="T148" s="149">
        <f t="shared" si="34"/>
        <v>75</v>
      </c>
      <c r="U148" s="149">
        <f t="shared" si="35"/>
        <v>72</v>
      </c>
      <c r="V148" s="149">
        <f t="shared" si="36"/>
        <v>72</v>
      </c>
      <c r="W148" s="149">
        <f t="shared" si="37"/>
        <v>78</v>
      </c>
      <c r="X148" s="149">
        <f t="shared" si="38"/>
        <v>79</v>
      </c>
      <c r="Y148" s="149">
        <f t="shared" si="39"/>
        <v>77</v>
      </c>
      <c r="Z148" s="149">
        <f t="shared" si="40"/>
        <v>75</v>
      </c>
      <c r="AA148" s="149">
        <f t="shared" si="41"/>
        <v>68</v>
      </c>
      <c r="AC148" s="149">
        <f t="shared" si="44"/>
        <v>0.3880380392074585</v>
      </c>
      <c r="AD148" s="149">
        <f t="shared" si="42"/>
        <v>72</v>
      </c>
    </row>
    <row r="149" spans="1:30" x14ac:dyDescent="0.2">
      <c r="A149" s="149" t="s">
        <v>745</v>
      </c>
      <c r="B149" s="149" t="s">
        <v>746</v>
      </c>
      <c r="C149" s="103">
        <v>-0.40461724996566772</v>
      </c>
      <c r="D149" s="103">
        <v>-0.48730349540710449</v>
      </c>
      <c r="E149" s="103">
        <v>-0.41691136360168457</v>
      </c>
      <c r="F149" s="103">
        <v>-0.47165676951408386</v>
      </c>
      <c r="G149" s="103">
        <v>-0.60723406076431274</v>
      </c>
      <c r="H149" s="103">
        <v>-0.75111901760101318</v>
      </c>
      <c r="I149" s="103">
        <v>-0.76665163040161133</v>
      </c>
      <c r="J149" s="103">
        <v>-0.75654780864715576</v>
      </c>
      <c r="K149" s="103">
        <v>-0.65898436307907104</v>
      </c>
      <c r="L149" s="103">
        <v>-0.7400822639465332</v>
      </c>
      <c r="M149" s="103">
        <v>-0.7845693826675415</v>
      </c>
      <c r="N149" s="103">
        <v>-0.39508402347564697</v>
      </c>
      <c r="O149" s="149">
        <f t="shared" si="43"/>
        <v>9.2219471931457523E-3</v>
      </c>
      <c r="P149" s="149">
        <f t="shared" si="30"/>
        <v>124</v>
      </c>
      <c r="Q149" s="149">
        <f t="shared" si="31"/>
        <v>128</v>
      </c>
      <c r="R149" s="149">
        <f t="shared" si="32"/>
        <v>124</v>
      </c>
      <c r="S149" s="149">
        <f t="shared" si="33"/>
        <v>128</v>
      </c>
      <c r="T149" s="149">
        <f t="shared" si="34"/>
        <v>138</v>
      </c>
      <c r="U149" s="149">
        <f t="shared" si="35"/>
        <v>155</v>
      </c>
      <c r="V149" s="149">
        <f t="shared" si="36"/>
        <v>160</v>
      </c>
      <c r="W149" s="149">
        <f t="shared" si="37"/>
        <v>162</v>
      </c>
      <c r="X149" s="149">
        <f t="shared" si="38"/>
        <v>151</v>
      </c>
      <c r="Y149" s="149">
        <f t="shared" si="39"/>
        <v>157</v>
      </c>
      <c r="Z149" s="149">
        <f t="shared" si="40"/>
        <v>158</v>
      </c>
      <c r="AA149" s="149">
        <f t="shared" si="41"/>
        <v>127</v>
      </c>
      <c r="AC149" s="149">
        <f t="shared" si="44"/>
        <v>-0.30286455154418945</v>
      </c>
      <c r="AD149" s="149">
        <f t="shared" si="42"/>
        <v>122</v>
      </c>
    </row>
    <row r="150" spans="1:30" x14ac:dyDescent="0.2">
      <c r="A150" s="149" t="s">
        <v>136</v>
      </c>
      <c r="B150" s="149" t="s">
        <v>747</v>
      </c>
      <c r="C150" s="103">
        <v>-5.6477196514606476E-2</v>
      </c>
      <c r="D150" s="103">
        <v>8.9304640889167786E-2</v>
      </c>
      <c r="E150" s="103">
        <v>2.9522784054279327E-2</v>
      </c>
      <c r="F150" s="103">
        <v>0.23745378851890564</v>
      </c>
      <c r="G150" s="103">
        <v>0.35023456811904907</v>
      </c>
      <c r="H150" s="103">
        <v>0.41128888726234436</v>
      </c>
      <c r="I150" s="103">
        <v>0.23525205254554749</v>
      </c>
      <c r="J150" s="103">
        <v>9.6139959990978241E-2</v>
      </c>
      <c r="K150" s="103">
        <v>5.9031147509813309E-2</v>
      </c>
      <c r="L150" s="103">
        <v>0.31612130999565125</v>
      </c>
      <c r="M150" s="103">
        <v>0.25205916166305542</v>
      </c>
      <c r="N150" s="103">
        <v>0.24949589371681213</v>
      </c>
      <c r="O150" s="149">
        <f t="shared" si="43"/>
        <v>1.6019125282764436E-2</v>
      </c>
      <c r="P150" s="149">
        <f t="shared" si="30"/>
        <v>90</v>
      </c>
      <c r="Q150" s="149">
        <f t="shared" si="31"/>
        <v>82</v>
      </c>
      <c r="R150" s="149">
        <f t="shared" si="32"/>
        <v>89</v>
      </c>
      <c r="S150" s="149">
        <f t="shared" si="33"/>
        <v>76</v>
      </c>
      <c r="T150" s="149">
        <f t="shared" si="34"/>
        <v>69</v>
      </c>
      <c r="U150" s="149">
        <f t="shared" si="35"/>
        <v>71</v>
      </c>
      <c r="V150" s="149">
        <f t="shared" si="36"/>
        <v>77</v>
      </c>
      <c r="W150" s="149">
        <f t="shared" si="37"/>
        <v>85</v>
      </c>
      <c r="X150" s="149">
        <f t="shared" si="38"/>
        <v>87</v>
      </c>
      <c r="Y150" s="149">
        <f t="shared" si="39"/>
        <v>75</v>
      </c>
      <c r="Z150" s="149">
        <f t="shared" si="40"/>
        <v>79</v>
      </c>
      <c r="AA150" s="149">
        <f t="shared" si="41"/>
        <v>79</v>
      </c>
      <c r="AC150" s="149">
        <f t="shared" si="44"/>
        <v>0.40968714654445648</v>
      </c>
      <c r="AD150" s="149">
        <f t="shared" si="42"/>
        <v>70</v>
      </c>
    </row>
    <row r="151" spans="1:30" x14ac:dyDescent="0.2">
      <c r="A151" s="149" t="s">
        <v>748</v>
      </c>
      <c r="B151" s="149" t="s">
        <v>749</v>
      </c>
      <c r="C151" s="103">
        <v>0.29501113295555115</v>
      </c>
      <c r="D151" s="103">
        <v>0.33760327100753784</v>
      </c>
      <c r="E151" s="103">
        <v>0.3063693642616272</v>
      </c>
      <c r="F151" s="103">
        <v>0.34083178639411926</v>
      </c>
      <c r="G151" s="103">
        <v>0.32655143737792969</v>
      </c>
      <c r="H151" s="103">
        <v>0.28864774107933044</v>
      </c>
      <c r="I151" s="103">
        <v>0.31953930854797363</v>
      </c>
      <c r="J151" s="103">
        <v>0.33290112018585205</v>
      </c>
      <c r="K151" s="103">
        <v>0.3146573007106781</v>
      </c>
      <c r="L151" s="103">
        <v>0.35815393924713135</v>
      </c>
      <c r="M151" s="103">
        <v>0.35515707731246948</v>
      </c>
      <c r="N151" s="103">
        <v>0.32000821828842163</v>
      </c>
      <c r="O151" s="149">
        <f t="shared" si="43"/>
        <v>-1.759505271911621E-3</v>
      </c>
      <c r="P151" s="149">
        <f t="shared" si="30"/>
        <v>70</v>
      </c>
      <c r="Q151" s="149">
        <f t="shared" si="31"/>
        <v>68</v>
      </c>
      <c r="R151" s="149">
        <f t="shared" si="32"/>
        <v>72</v>
      </c>
      <c r="S151" s="149">
        <f t="shared" si="33"/>
        <v>69</v>
      </c>
      <c r="T151" s="149">
        <f t="shared" si="34"/>
        <v>71</v>
      </c>
      <c r="U151" s="149">
        <f t="shared" si="35"/>
        <v>75</v>
      </c>
      <c r="V151" s="149">
        <f t="shared" si="36"/>
        <v>71</v>
      </c>
      <c r="W151" s="149">
        <f t="shared" si="37"/>
        <v>72</v>
      </c>
      <c r="X151" s="149">
        <f t="shared" si="38"/>
        <v>74</v>
      </c>
      <c r="Y151" s="149">
        <f t="shared" si="39"/>
        <v>72</v>
      </c>
      <c r="Z151" s="149">
        <f t="shared" si="40"/>
        <v>73</v>
      </c>
      <c r="AA151" s="149">
        <f t="shared" si="41"/>
        <v>76</v>
      </c>
      <c r="AC151" s="149">
        <f t="shared" si="44"/>
        <v>0.30241316556930542</v>
      </c>
      <c r="AD151" s="149">
        <f t="shared" si="42"/>
        <v>78</v>
      </c>
    </row>
    <row r="152" spans="1:30" x14ac:dyDescent="0.2">
      <c r="A152" s="149" t="s">
        <v>750</v>
      </c>
      <c r="B152" s="149" t="s">
        <v>751</v>
      </c>
      <c r="C152" s="103">
        <v>-0.61028099060058594</v>
      </c>
      <c r="D152" s="103">
        <v>-0.66127216815948486</v>
      </c>
      <c r="E152" s="103">
        <v>-0.63969922065734863</v>
      </c>
      <c r="F152" s="103">
        <v>-0.64173310995101929</v>
      </c>
      <c r="G152" s="103">
        <v>-0.61090779304504395</v>
      </c>
      <c r="H152" s="103">
        <v>-0.68683290481567383</v>
      </c>
      <c r="I152" s="103">
        <v>-0.6542934775352478</v>
      </c>
      <c r="J152" s="103">
        <v>-0.64407360553741455</v>
      </c>
      <c r="K152" s="103">
        <v>-0.66486084461212158</v>
      </c>
      <c r="L152" s="103">
        <v>-0.57630175352096558</v>
      </c>
      <c r="M152" s="103">
        <v>-0.56298887729644775</v>
      </c>
      <c r="N152" s="103">
        <v>-0.65886712074279785</v>
      </c>
      <c r="O152" s="149">
        <f t="shared" si="43"/>
        <v>2.4050474166870117E-4</v>
      </c>
      <c r="P152" s="149">
        <f t="shared" si="30"/>
        <v>142</v>
      </c>
      <c r="Q152" s="149">
        <f t="shared" si="31"/>
        <v>146</v>
      </c>
      <c r="R152" s="149">
        <f t="shared" si="32"/>
        <v>147</v>
      </c>
      <c r="S152" s="149">
        <f t="shared" si="33"/>
        <v>144</v>
      </c>
      <c r="T152" s="149">
        <f t="shared" si="34"/>
        <v>139</v>
      </c>
      <c r="U152" s="149">
        <f t="shared" si="35"/>
        <v>149</v>
      </c>
      <c r="V152" s="149">
        <f t="shared" si="36"/>
        <v>148</v>
      </c>
      <c r="W152" s="149">
        <f t="shared" si="37"/>
        <v>143</v>
      </c>
      <c r="X152" s="149">
        <f t="shared" si="38"/>
        <v>152</v>
      </c>
      <c r="Y152" s="149">
        <f t="shared" si="39"/>
        <v>145</v>
      </c>
      <c r="Z152" s="149">
        <f t="shared" si="40"/>
        <v>143</v>
      </c>
      <c r="AA152" s="149">
        <f t="shared" si="41"/>
        <v>152</v>
      </c>
      <c r="AC152" s="149">
        <f t="shared" si="44"/>
        <v>-0.65646207332611084</v>
      </c>
      <c r="AD152" s="149">
        <f t="shared" si="42"/>
        <v>144</v>
      </c>
    </row>
    <row r="153" spans="1:30" x14ac:dyDescent="0.2">
      <c r="A153" s="149" t="s">
        <v>752</v>
      </c>
      <c r="B153" s="149" t="s">
        <v>753</v>
      </c>
      <c r="C153" s="103">
        <v>-1.0317313671112061</v>
      </c>
      <c r="D153" s="103">
        <v>-1.0492018461227417</v>
      </c>
      <c r="E153" s="103">
        <v>-1.1729611158370972</v>
      </c>
      <c r="F153" s="103">
        <v>-1.1690307855606079</v>
      </c>
      <c r="G153" s="103">
        <v>-1.2210336923599243</v>
      </c>
      <c r="H153" s="103">
        <v>-1.274741530418396</v>
      </c>
      <c r="I153" s="103">
        <v>-1.0795422792434692</v>
      </c>
      <c r="J153" s="103">
        <v>-1.0248544216156006</v>
      </c>
      <c r="K153" s="103">
        <v>-1.0789728164672852</v>
      </c>
      <c r="L153" s="103">
        <v>-1.0510776042938232</v>
      </c>
      <c r="M153" s="103">
        <v>-1.1013178825378418</v>
      </c>
      <c r="N153" s="103">
        <v>-1.0968800783157349</v>
      </c>
      <c r="O153" s="149">
        <f t="shared" si="43"/>
        <v>-4.7678232192993166E-3</v>
      </c>
      <c r="P153" s="149">
        <f t="shared" si="30"/>
        <v>173</v>
      </c>
      <c r="Q153" s="149">
        <f t="shared" si="31"/>
        <v>176</v>
      </c>
      <c r="R153" s="149">
        <f t="shared" si="32"/>
        <v>186</v>
      </c>
      <c r="S153" s="149">
        <f t="shared" si="33"/>
        <v>186</v>
      </c>
      <c r="T153" s="149">
        <f t="shared" si="34"/>
        <v>189</v>
      </c>
      <c r="U153" s="149">
        <f t="shared" si="35"/>
        <v>192</v>
      </c>
      <c r="V153" s="149">
        <f t="shared" si="36"/>
        <v>183</v>
      </c>
      <c r="W153" s="149">
        <f t="shared" si="37"/>
        <v>181</v>
      </c>
      <c r="X153" s="149">
        <f t="shared" si="38"/>
        <v>183</v>
      </c>
      <c r="Y153" s="149">
        <f t="shared" si="39"/>
        <v>181</v>
      </c>
      <c r="Z153" s="149">
        <f t="shared" si="40"/>
        <v>183</v>
      </c>
      <c r="AA153" s="149">
        <f t="shared" si="41"/>
        <v>181</v>
      </c>
      <c r="AC153" s="149">
        <f t="shared" si="44"/>
        <v>-1.144558310508728</v>
      </c>
      <c r="AD153" s="149">
        <f t="shared" si="42"/>
        <v>177</v>
      </c>
    </row>
    <row r="154" spans="1:30" x14ac:dyDescent="0.2">
      <c r="A154" s="149" t="s">
        <v>754</v>
      </c>
      <c r="B154" s="149" t="s">
        <v>755</v>
      </c>
      <c r="C154" s="103">
        <v>-0.72497135400772095</v>
      </c>
      <c r="D154" s="103">
        <v>-0.75303369760513306</v>
      </c>
      <c r="E154" s="103">
        <v>-0.72656869888305664</v>
      </c>
      <c r="F154" s="103">
        <v>-0.77455252408981323</v>
      </c>
      <c r="G154" s="103">
        <v>-0.7357633113861084</v>
      </c>
      <c r="H154" s="103">
        <v>-0.88531047105789185</v>
      </c>
      <c r="I154" s="103">
        <v>-0.88839370012283325</v>
      </c>
      <c r="J154" s="103">
        <v>-0.87131184339523315</v>
      </c>
      <c r="K154" s="103">
        <v>-0.87211519479751587</v>
      </c>
      <c r="L154" s="103">
        <v>-1.0873796939849854</v>
      </c>
      <c r="M154" s="103">
        <v>-1.0968543291091919</v>
      </c>
      <c r="N154" s="103">
        <v>-1.2494581937789917</v>
      </c>
      <c r="O154" s="149">
        <f t="shared" si="43"/>
        <v>-4.9642449617385863E-2</v>
      </c>
      <c r="P154" s="149">
        <f t="shared" si="30"/>
        <v>154</v>
      </c>
      <c r="Q154" s="149">
        <f t="shared" si="31"/>
        <v>157</v>
      </c>
      <c r="R154" s="149">
        <f t="shared" si="32"/>
        <v>159</v>
      </c>
      <c r="S154" s="149">
        <f t="shared" si="33"/>
        <v>156</v>
      </c>
      <c r="T154" s="149">
        <f t="shared" si="34"/>
        <v>155</v>
      </c>
      <c r="U154" s="149">
        <f t="shared" si="35"/>
        <v>168</v>
      </c>
      <c r="V154" s="149">
        <f t="shared" si="36"/>
        <v>170</v>
      </c>
      <c r="W154" s="149">
        <f t="shared" si="37"/>
        <v>171</v>
      </c>
      <c r="X154" s="149">
        <f t="shared" si="38"/>
        <v>172</v>
      </c>
      <c r="Y154" s="149">
        <f t="shared" si="39"/>
        <v>183</v>
      </c>
      <c r="Z154" s="149">
        <f t="shared" si="40"/>
        <v>182</v>
      </c>
      <c r="AA154" s="149">
        <f t="shared" si="41"/>
        <v>187</v>
      </c>
      <c r="AC154" s="149">
        <f t="shared" si="44"/>
        <v>-1.7458826899528503</v>
      </c>
      <c r="AD154" s="149">
        <f t="shared" si="42"/>
        <v>200</v>
      </c>
    </row>
    <row r="155" spans="1:30" x14ac:dyDescent="0.2">
      <c r="A155" s="149" t="s">
        <v>34</v>
      </c>
      <c r="B155" s="149" t="s">
        <v>756</v>
      </c>
      <c r="C155" s="103">
        <v>2.1343231201171875</v>
      </c>
      <c r="D155" s="103">
        <v>2.0986559391021729</v>
      </c>
      <c r="E155" s="103">
        <v>2.0881860256195068</v>
      </c>
      <c r="F155" s="103">
        <v>2.0983693599700928</v>
      </c>
      <c r="G155" s="103">
        <v>2.0242049694061279</v>
      </c>
      <c r="H155" s="103">
        <v>1.9648710489273071</v>
      </c>
      <c r="I155" s="103">
        <v>1.8751012086868286</v>
      </c>
      <c r="J155" s="103">
        <v>1.9037908315658569</v>
      </c>
      <c r="K155" s="103">
        <v>1.7919905185699463</v>
      </c>
      <c r="L155" s="103">
        <v>1.9278470277786255</v>
      </c>
      <c r="M155" s="103">
        <v>1.9061027765274048</v>
      </c>
      <c r="N155" s="103">
        <v>2.0334155559539795</v>
      </c>
      <c r="O155" s="149">
        <f t="shared" si="43"/>
        <v>-6.5240383148193358E-3</v>
      </c>
      <c r="P155" s="149">
        <f t="shared" si="30"/>
        <v>6</v>
      </c>
      <c r="Q155" s="149">
        <f t="shared" si="31"/>
        <v>6</v>
      </c>
      <c r="R155" s="149">
        <f t="shared" si="32"/>
        <v>8</v>
      </c>
      <c r="S155" s="149">
        <f t="shared" si="33"/>
        <v>9</v>
      </c>
      <c r="T155" s="149">
        <f t="shared" si="34"/>
        <v>9</v>
      </c>
      <c r="U155" s="149">
        <f t="shared" si="35"/>
        <v>10</v>
      </c>
      <c r="V155" s="149">
        <f t="shared" si="36"/>
        <v>13</v>
      </c>
      <c r="W155" s="149">
        <f t="shared" si="37"/>
        <v>12</v>
      </c>
      <c r="X155" s="149">
        <f t="shared" si="38"/>
        <v>16</v>
      </c>
      <c r="Y155" s="149">
        <f t="shared" si="39"/>
        <v>11</v>
      </c>
      <c r="Z155" s="149">
        <f t="shared" si="40"/>
        <v>10</v>
      </c>
      <c r="AA155" s="149">
        <f t="shared" si="41"/>
        <v>9</v>
      </c>
      <c r="AC155" s="149">
        <f t="shared" si="44"/>
        <v>1.9681751728057861</v>
      </c>
      <c r="AD155" s="149">
        <f t="shared" si="42"/>
        <v>13</v>
      </c>
    </row>
    <row r="156" spans="1:30" x14ac:dyDescent="0.2">
      <c r="A156" s="149" t="s">
        <v>36</v>
      </c>
      <c r="B156" s="149" t="s">
        <v>757</v>
      </c>
      <c r="C156" s="103">
        <v>1.9947853088378906</v>
      </c>
      <c r="D156" s="103">
        <v>2.0858163833618164</v>
      </c>
      <c r="E156" s="103">
        <v>2.1494016647338867</v>
      </c>
      <c r="F156" s="103">
        <v>2.2558305263519287</v>
      </c>
      <c r="G156" s="103">
        <v>2.2943239212036133</v>
      </c>
      <c r="H156" s="103">
        <v>2.2268753051757813</v>
      </c>
      <c r="I156" s="103">
        <v>2.2434940338134766</v>
      </c>
      <c r="J156" s="103">
        <v>2.1965534687042236</v>
      </c>
      <c r="K156" s="103">
        <v>2.2403903007507324</v>
      </c>
      <c r="L156" s="103">
        <v>2.0899081230163574</v>
      </c>
      <c r="M156" s="103">
        <v>2.0735926628112793</v>
      </c>
      <c r="N156" s="103">
        <v>2.099984884262085</v>
      </c>
      <c r="O156" s="149">
        <f t="shared" si="43"/>
        <v>1.4168500900268554E-3</v>
      </c>
      <c r="P156" s="149">
        <f t="shared" si="30"/>
        <v>11</v>
      </c>
      <c r="Q156" s="149">
        <f t="shared" si="31"/>
        <v>7</v>
      </c>
      <c r="R156" s="149">
        <f t="shared" si="32"/>
        <v>6</v>
      </c>
      <c r="S156" s="149">
        <f t="shared" si="33"/>
        <v>4</v>
      </c>
      <c r="T156" s="149">
        <f t="shared" si="34"/>
        <v>3</v>
      </c>
      <c r="U156" s="149">
        <f t="shared" si="35"/>
        <v>3</v>
      </c>
      <c r="V156" s="149">
        <f t="shared" si="36"/>
        <v>3</v>
      </c>
      <c r="W156" s="149">
        <f t="shared" si="37"/>
        <v>4</v>
      </c>
      <c r="X156" s="149">
        <f t="shared" si="38"/>
        <v>2</v>
      </c>
      <c r="Y156" s="149">
        <f t="shared" si="39"/>
        <v>6</v>
      </c>
      <c r="Z156" s="149">
        <f t="shared" si="40"/>
        <v>7</v>
      </c>
      <c r="AA156" s="149">
        <f t="shared" si="41"/>
        <v>6</v>
      </c>
      <c r="AC156" s="149">
        <f t="shared" si="44"/>
        <v>2.1141533851623535</v>
      </c>
      <c r="AD156" s="149">
        <f t="shared" si="42"/>
        <v>8</v>
      </c>
    </row>
    <row r="157" spans="1:30" x14ac:dyDescent="0.2">
      <c r="A157" s="149" t="s">
        <v>758</v>
      </c>
      <c r="B157" s="149" t="s">
        <v>759</v>
      </c>
      <c r="C157" s="103">
        <v>-0.7025763988494873</v>
      </c>
      <c r="D157" s="103">
        <v>-0.69266623258590698</v>
      </c>
      <c r="E157" s="103">
        <v>-0.77891576290130615</v>
      </c>
      <c r="F157" s="103">
        <v>-0.81298035383224487</v>
      </c>
      <c r="G157" s="103">
        <v>-0.68678492307662964</v>
      </c>
      <c r="H157" s="103">
        <v>-0.58821099996566772</v>
      </c>
      <c r="I157" s="103">
        <v>-0.57807528972625732</v>
      </c>
      <c r="J157" s="103">
        <v>-0.79977166652679443</v>
      </c>
      <c r="K157" s="103">
        <v>-0.75227111577987671</v>
      </c>
      <c r="L157" s="103">
        <v>-0.67083519697189331</v>
      </c>
      <c r="M157" s="103">
        <v>-0.67398208379745483</v>
      </c>
      <c r="N157" s="103">
        <v>-0.57775074243545532</v>
      </c>
      <c r="O157" s="149">
        <f t="shared" si="43"/>
        <v>1.1491549015045167E-2</v>
      </c>
      <c r="P157" s="149">
        <f t="shared" si="30"/>
        <v>153</v>
      </c>
      <c r="Q157" s="149">
        <f t="shared" si="31"/>
        <v>150</v>
      </c>
      <c r="R157" s="149">
        <f t="shared" si="32"/>
        <v>160</v>
      </c>
      <c r="S157" s="149">
        <f t="shared" si="33"/>
        <v>161</v>
      </c>
      <c r="T157" s="149">
        <f t="shared" si="34"/>
        <v>149</v>
      </c>
      <c r="U157" s="149">
        <f t="shared" si="35"/>
        <v>140</v>
      </c>
      <c r="V157" s="149">
        <f t="shared" si="36"/>
        <v>142</v>
      </c>
      <c r="W157" s="149">
        <f t="shared" si="37"/>
        <v>163</v>
      </c>
      <c r="X157" s="149">
        <f t="shared" si="38"/>
        <v>160</v>
      </c>
      <c r="Y157" s="149">
        <f t="shared" si="39"/>
        <v>152</v>
      </c>
      <c r="Z157" s="149">
        <f t="shared" si="40"/>
        <v>152</v>
      </c>
      <c r="AA157" s="149">
        <f t="shared" si="41"/>
        <v>147</v>
      </c>
      <c r="AC157" s="149">
        <f t="shared" si="44"/>
        <v>-0.46283525228500366</v>
      </c>
      <c r="AD157" s="149">
        <f t="shared" si="42"/>
        <v>130</v>
      </c>
    </row>
    <row r="158" spans="1:30" x14ac:dyDescent="0.2">
      <c r="A158" s="149" t="s">
        <v>760</v>
      </c>
      <c r="B158" s="149" t="s">
        <v>761</v>
      </c>
      <c r="C158" s="103">
        <v>-0.39686456322669983</v>
      </c>
      <c r="D158" s="103">
        <v>1.3527226634323597E-2</v>
      </c>
      <c r="E158" s="103">
        <v>-4.0401194244623184E-2</v>
      </c>
      <c r="F158" s="103">
        <v>-1.7601113766431808E-2</v>
      </c>
      <c r="G158" s="103">
        <v>-0.6431230902671814</v>
      </c>
      <c r="H158" s="103">
        <v>-0.47251880168914795</v>
      </c>
      <c r="I158" s="103">
        <v>-0.52470391988754272</v>
      </c>
      <c r="J158" s="103">
        <v>-0.42802554368972778</v>
      </c>
      <c r="K158" s="103">
        <v>-0.47128459811210632</v>
      </c>
      <c r="L158" s="103">
        <v>-0.55258667469024658</v>
      </c>
      <c r="M158" s="103">
        <v>-0.44863840937614441</v>
      </c>
      <c r="N158" s="103">
        <v>-0.46290436387062073</v>
      </c>
      <c r="O158" s="149">
        <f t="shared" si="43"/>
        <v>-4.7643159050494432E-2</v>
      </c>
      <c r="P158" s="149">
        <f t="shared" si="30"/>
        <v>121</v>
      </c>
      <c r="Q158" s="149">
        <f t="shared" si="31"/>
        <v>88</v>
      </c>
      <c r="R158" s="149">
        <f t="shared" si="32"/>
        <v>91</v>
      </c>
      <c r="S158" s="149">
        <f t="shared" si="33"/>
        <v>87</v>
      </c>
      <c r="T158" s="149">
        <f t="shared" si="34"/>
        <v>143</v>
      </c>
      <c r="U158" s="149">
        <f t="shared" si="35"/>
        <v>130</v>
      </c>
      <c r="V158" s="149">
        <f t="shared" si="36"/>
        <v>134</v>
      </c>
      <c r="W158" s="149">
        <f t="shared" si="37"/>
        <v>127</v>
      </c>
      <c r="X158" s="149">
        <f t="shared" si="38"/>
        <v>125</v>
      </c>
      <c r="Y158" s="149">
        <f t="shared" si="39"/>
        <v>139</v>
      </c>
      <c r="Z158" s="149">
        <f t="shared" si="40"/>
        <v>133</v>
      </c>
      <c r="AA158" s="149">
        <f t="shared" si="41"/>
        <v>135</v>
      </c>
      <c r="AC158" s="149">
        <f t="shared" si="44"/>
        <v>-0.93933595437556505</v>
      </c>
      <c r="AD158" s="149">
        <f t="shared" si="42"/>
        <v>166</v>
      </c>
    </row>
    <row r="159" spans="1:30" x14ac:dyDescent="0.2">
      <c r="A159" s="149" t="s">
        <v>35</v>
      </c>
      <c r="B159" s="149" t="s">
        <v>762</v>
      </c>
      <c r="C159" s="103">
        <v>2.3911917209625244</v>
      </c>
      <c r="D159" s="103">
        <v>2.3385791778564453</v>
      </c>
      <c r="E159" s="103">
        <v>2.2975907325744629</v>
      </c>
      <c r="F159" s="103">
        <v>2.3157596588134766</v>
      </c>
      <c r="G159" s="103">
        <v>2.3416006565093994</v>
      </c>
      <c r="H159" s="103">
        <v>2.25360107421875</v>
      </c>
      <c r="I159" s="103">
        <v>2.2763299942016602</v>
      </c>
      <c r="J159" s="103">
        <v>2.2839081287384033</v>
      </c>
      <c r="K159" s="103">
        <v>2.2447311878204346</v>
      </c>
      <c r="L159" s="103">
        <v>2.1746549606323242</v>
      </c>
      <c r="M159" s="103">
        <v>2.1701743602752686</v>
      </c>
      <c r="N159" s="103">
        <v>2.1504580974578857</v>
      </c>
      <c r="O159" s="149">
        <f t="shared" si="43"/>
        <v>-1.8812108039855956E-2</v>
      </c>
      <c r="P159" s="149">
        <f t="shared" si="30"/>
        <v>2</v>
      </c>
      <c r="Q159" s="149">
        <f t="shared" si="31"/>
        <v>2</v>
      </c>
      <c r="R159" s="149">
        <f t="shared" si="32"/>
        <v>2</v>
      </c>
      <c r="S159" s="149">
        <f t="shared" si="33"/>
        <v>2</v>
      </c>
      <c r="T159" s="149">
        <f t="shared" si="34"/>
        <v>2</v>
      </c>
      <c r="U159" s="149">
        <f t="shared" si="35"/>
        <v>2</v>
      </c>
      <c r="V159" s="149">
        <f t="shared" si="36"/>
        <v>1</v>
      </c>
      <c r="W159" s="149">
        <f t="shared" si="37"/>
        <v>1</v>
      </c>
      <c r="X159" s="149">
        <f t="shared" si="38"/>
        <v>1</v>
      </c>
      <c r="Y159" s="149">
        <f t="shared" si="39"/>
        <v>3</v>
      </c>
      <c r="Z159" s="149">
        <f t="shared" si="40"/>
        <v>1</v>
      </c>
      <c r="AA159" s="149">
        <f t="shared" si="41"/>
        <v>4</v>
      </c>
      <c r="AC159" s="149">
        <f t="shared" si="44"/>
        <v>1.9623370170593262</v>
      </c>
      <c r="AD159" s="149">
        <f t="shared" si="42"/>
        <v>14</v>
      </c>
    </row>
    <row r="160" spans="1:30" x14ac:dyDescent="0.2">
      <c r="A160" s="149" t="s">
        <v>763</v>
      </c>
      <c r="B160" s="149" t="s">
        <v>764</v>
      </c>
      <c r="C160" s="103">
        <v>0.33233657479286194</v>
      </c>
      <c r="D160" s="103">
        <v>0.32381105422973633</v>
      </c>
      <c r="E160" s="103">
        <v>0.13959136605262756</v>
      </c>
      <c r="F160" s="103">
        <v>0.18211185932159424</v>
      </c>
      <c r="G160" s="103">
        <v>0.15957498550415039</v>
      </c>
      <c r="H160" s="103">
        <v>0.31016775965690613</v>
      </c>
      <c r="I160" s="103">
        <v>0.2691023051738739</v>
      </c>
      <c r="J160" s="103">
        <v>0.33955904841423035</v>
      </c>
      <c r="K160" s="103">
        <v>0.24982632696628571</v>
      </c>
      <c r="L160" s="103">
        <v>0.24700567126274109</v>
      </c>
      <c r="M160" s="103">
        <v>0.45260027050971985</v>
      </c>
      <c r="N160" s="103">
        <v>0.23118256032466888</v>
      </c>
      <c r="O160" s="149">
        <f t="shared" si="43"/>
        <v>-9.2628493905067451E-3</v>
      </c>
      <c r="P160" s="149">
        <f t="shared" si="30"/>
        <v>67</v>
      </c>
      <c r="Q160" s="149">
        <f t="shared" si="31"/>
        <v>70</v>
      </c>
      <c r="R160" s="149">
        <f t="shared" si="32"/>
        <v>80</v>
      </c>
      <c r="S160" s="149">
        <f t="shared" si="33"/>
        <v>78</v>
      </c>
      <c r="T160" s="149">
        <f t="shared" si="34"/>
        <v>78</v>
      </c>
      <c r="U160" s="149">
        <f t="shared" si="35"/>
        <v>73</v>
      </c>
      <c r="V160" s="149">
        <f t="shared" si="36"/>
        <v>74</v>
      </c>
      <c r="W160" s="149">
        <f t="shared" si="37"/>
        <v>71</v>
      </c>
      <c r="X160" s="149">
        <f t="shared" si="38"/>
        <v>76</v>
      </c>
      <c r="Y160" s="149">
        <f t="shared" si="39"/>
        <v>80</v>
      </c>
      <c r="Z160" s="149">
        <f t="shared" si="40"/>
        <v>69</v>
      </c>
      <c r="AA160" s="149">
        <f t="shared" si="41"/>
        <v>80</v>
      </c>
      <c r="AC160" s="149">
        <f t="shared" si="44"/>
        <v>0.13855406641960144</v>
      </c>
      <c r="AD160" s="149">
        <f t="shared" si="42"/>
        <v>90</v>
      </c>
    </row>
    <row r="161" spans="1:30" x14ac:dyDescent="0.2">
      <c r="A161" s="149" t="s">
        <v>765</v>
      </c>
      <c r="B161" s="149" t="s">
        <v>766</v>
      </c>
      <c r="C161" s="103">
        <v>-1.069158673286438</v>
      </c>
      <c r="D161" s="103">
        <v>-1.0876882076263428</v>
      </c>
      <c r="E161" s="103">
        <v>-1.0762776136398315</v>
      </c>
      <c r="F161" s="103">
        <v>-1.0628480911254883</v>
      </c>
      <c r="G161" s="103">
        <v>-0.95616322755813599</v>
      </c>
      <c r="H161" s="103">
        <v>-0.83382695913314819</v>
      </c>
      <c r="I161" s="103">
        <v>-0.81084251403808594</v>
      </c>
      <c r="J161" s="103">
        <v>-0.87532126903533936</v>
      </c>
      <c r="K161" s="103">
        <v>-0.77968096733093262</v>
      </c>
      <c r="L161" s="103">
        <v>-0.78542596101760864</v>
      </c>
      <c r="M161" s="103">
        <v>-0.86662733554840088</v>
      </c>
      <c r="N161" s="103">
        <v>-0.84031468629837036</v>
      </c>
      <c r="O161" s="149">
        <f t="shared" si="43"/>
        <v>2.4737352132797243E-2</v>
      </c>
      <c r="P161" s="149">
        <f t="shared" si="30"/>
        <v>176</v>
      </c>
      <c r="Q161" s="149">
        <f t="shared" si="31"/>
        <v>179</v>
      </c>
      <c r="R161" s="149">
        <f t="shared" si="32"/>
        <v>178</v>
      </c>
      <c r="S161" s="149">
        <f t="shared" si="33"/>
        <v>179</v>
      </c>
      <c r="T161" s="149">
        <f t="shared" si="34"/>
        <v>172</v>
      </c>
      <c r="U161" s="149">
        <f t="shared" si="35"/>
        <v>163</v>
      </c>
      <c r="V161" s="149">
        <f t="shared" si="36"/>
        <v>164</v>
      </c>
      <c r="W161" s="149">
        <f t="shared" si="37"/>
        <v>173</v>
      </c>
      <c r="X161" s="149">
        <f t="shared" si="38"/>
        <v>162</v>
      </c>
      <c r="Y161" s="149">
        <f t="shared" si="39"/>
        <v>160</v>
      </c>
      <c r="Z161" s="149">
        <f t="shared" si="40"/>
        <v>168</v>
      </c>
      <c r="AA161" s="149">
        <f t="shared" si="41"/>
        <v>163</v>
      </c>
      <c r="AC161" s="149">
        <f t="shared" si="44"/>
        <v>-0.59294116497039795</v>
      </c>
      <c r="AD161" s="149">
        <f t="shared" si="42"/>
        <v>143</v>
      </c>
    </row>
    <row r="162" spans="1:30" x14ac:dyDescent="0.2">
      <c r="A162" s="149" t="s">
        <v>139</v>
      </c>
      <c r="B162" s="149" t="s">
        <v>767</v>
      </c>
      <c r="C162" s="103">
        <v>-0.29519751667976379</v>
      </c>
      <c r="D162" s="103">
        <v>-0.32084622979164124</v>
      </c>
      <c r="E162" s="103">
        <v>-0.31696593761444092</v>
      </c>
      <c r="F162" s="103">
        <v>-0.35808572173118591</v>
      </c>
      <c r="G162" s="103">
        <v>-0.34568575024604797</v>
      </c>
      <c r="H162" s="103">
        <v>-0.33957445621490479</v>
      </c>
      <c r="I162" s="103">
        <v>-0.37070700526237488</v>
      </c>
      <c r="J162" s="103">
        <v>-0.49461442232131958</v>
      </c>
      <c r="K162" s="103">
        <v>-0.54250752925872803</v>
      </c>
      <c r="L162" s="103">
        <v>-0.55315929651260376</v>
      </c>
      <c r="M162" s="103">
        <v>-0.58223265409469604</v>
      </c>
      <c r="N162" s="103">
        <v>-0.51419323682785034</v>
      </c>
      <c r="O162" s="149">
        <f t="shared" si="43"/>
        <v>-1.9334700703620911E-2</v>
      </c>
      <c r="P162" s="149">
        <f t="shared" si="30"/>
        <v>108</v>
      </c>
      <c r="Q162" s="149">
        <f t="shared" si="31"/>
        <v>110</v>
      </c>
      <c r="R162" s="149">
        <f t="shared" si="32"/>
        <v>108</v>
      </c>
      <c r="S162" s="149">
        <f t="shared" si="33"/>
        <v>115</v>
      </c>
      <c r="T162" s="149">
        <f t="shared" si="34"/>
        <v>114</v>
      </c>
      <c r="U162" s="149">
        <f t="shared" si="35"/>
        <v>113</v>
      </c>
      <c r="V162" s="149">
        <f t="shared" si="36"/>
        <v>117</v>
      </c>
      <c r="W162" s="149">
        <f t="shared" si="37"/>
        <v>135</v>
      </c>
      <c r="X162" s="149">
        <f t="shared" si="38"/>
        <v>136</v>
      </c>
      <c r="Y162" s="149">
        <f t="shared" si="39"/>
        <v>141</v>
      </c>
      <c r="Z162" s="149">
        <f t="shared" si="40"/>
        <v>145</v>
      </c>
      <c r="AA162" s="149">
        <f t="shared" si="41"/>
        <v>140</v>
      </c>
      <c r="AC162" s="149">
        <f t="shared" si="44"/>
        <v>-0.70754024386405945</v>
      </c>
      <c r="AD162" s="149">
        <f t="shared" si="42"/>
        <v>146</v>
      </c>
    </row>
    <row r="163" spans="1:30" x14ac:dyDescent="0.2">
      <c r="A163" s="149" t="s">
        <v>768</v>
      </c>
      <c r="B163" s="149" t="s">
        <v>769</v>
      </c>
      <c r="C163" s="103">
        <v>-0.39686456322669983</v>
      </c>
      <c r="D163" s="103">
        <v>-0.50021904706954956</v>
      </c>
      <c r="E163" s="103">
        <v>-0.52884429693222046</v>
      </c>
      <c r="F163" s="103">
        <v>-0.42702969908714294</v>
      </c>
      <c r="G163" s="103">
        <v>-0.6431230902671814</v>
      </c>
      <c r="H163" s="103">
        <v>-0.47251880168914795</v>
      </c>
      <c r="I163" s="103">
        <v>-0.52470391988754272</v>
      </c>
      <c r="J163" s="103">
        <v>-0.42802554368972778</v>
      </c>
      <c r="K163" s="103">
        <v>-0.47128459811210632</v>
      </c>
      <c r="L163" s="103">
        <v>-0.55258667469024658</v>
      </c>
      <c r="M163" s="103">
        <v>-0.44863840937614441</v>
      </c>
      <c r="N163" s="103">
        <v>-0.46290436387062073</v>
      </c>
      <c r="O163" s="149">
        <f t="shared" si="43"/>
        <v>3.7314683198928834E-3</v>
      </c>
      <c r="P163" s="149">
        <f t="shared" si="30"/>
        <v>121</v>
      </c>
      <c r="Q163" s="149">
        <f t="shared" si="31"/>
        <v>129</v>
      </c>
      <c r="R163" s="149">
        <f t="shared" si="32"/>
        <v>133</v>
      </c>
      <c r="S163" s="149">
        <f t="shared" si="33"/>
        <v>123</v>
      </c>
      <c r="T163" s="149">
        <f t="shared" si="34"/>
        <v>143</v>
      </c>
      <c r="U163" s="149">
        <f t="shared" si="35"/>
        <v>130</v>
      </c>
      <c r="V163" s="149">
        <f t="shared" si="36"/>
        <v>134</v>
      </c>
      <c r="W163" s="149">
        <f t="shared" si="37"/>
        <v>127</v>
      </c>
      <c r="X163" s="149">
        <f t="shared" si="38"/>
        <v>125</v>
      </c>
      <c r="Y163" s="149">
        <f t="shared" si="39"/>
        <v>139</v>
      </c>
      <c r="Z163" s="149">
        <f t="shared" si="40"/>
        <v>133</v>
      </c>
      <c r="AA163" s="149">
        <f t="shared" si="41"/>
        <v>135</v>
      </c>
      <c r="AC163" s="149">
        <f t="shared" si="44"/>
        <v>-0.42558968067169189</v>
      </c>
      <c r="AD163" s="149">
        <f t="shared" si="42"/>
        <v>127</v>
      </c>
    </row>
    <row r="164" spans="1:30" x14ac:dyDescent="0.2">
      <c r="A164" s="149" t="s">
        <v>140</v>
      </c>
      <c r="B164" s="149" t="s">
        <v>770</v>
      </c>
      <c r="C164" s="103">
        <v>-0.30523011088371277</v>
      </c>
      <c r="D164" s="103">
        <v>-0.22886401414871216</v>
      </c>
      <c r="E164" s="103">
        <v>-0.21992857754230499</v>
      </c>
      <c r="F164" s="103">
        <v>-0.37051033973693848</v>
      </c>
      <c r="G164" s="103">
        <v>-0.42334514856338501</v>
      </c>
      <c r="H164" s="103">
        <v>-0.56028199195861816</v>
      </c>
      <c r="I164" s="103">
        <v>-0.53385692834854126</v>
      </c>
      <c r="J164" s="103">
        <v>-0.36726325750350952</v>
      </c>
      <c r="K164" s="103">
        <v>-0.49854093790054321</v>
      </c>
      <c r="L164" s="103">
        <v>-0.52983230352401733</v>
      </c>
      <c r="M164" s="103">
        <v>-0.45284909009933472</v>
      </c>
      <c r="N164" s="103">
        <v>-0.48950269818305969</v>
      </c>
      <c r="O164" s="149">
        <f t="shared" si="43"/>
        <v>-2.6063868403434755E-2</v>
      </c>
      <c r="P164" s="149">
        <f t="shared" si="30"/>
        <v>110</v>
      </c>
      <c r="Q164" s="149">
        <f t="shared" si="31"/>
        <v>100</v>
      </c>
      <c r="R164" s="149">
        <f t="shared" si="32"/>
        <v>100</v>
      </c>
      <c r="S164" s="149">
        <f t="shared" si="33"/>
        <v>118</v>
      </c>
      <c r="T164" s="149">
        <f t="shared" si="34"/>
        <v>123</v>
      </c>
      <c r="U164" s="149">
        <f t="shared" si="35"/>
        <v>138</v>
      </c>
      <c r="V164" s="149">
        <f t="shared" si="36"/>
        <v>137</v>
      </c>
      <c r="W164" s="149">
        <f t="shared" si="37"/>
        <v>119</v>
      </c>
      <c r="X164" s="149">
        <f t="shared" si="38"/>
        <v>129</v>
      </c>
      <c r="Y164" s="149">
        <f t="shared" si="39"/>
        <v>137</v>
      </c>
      <c r="Z164" s="149">
        <f t="shared" si="40"/>
        <v>135</v>
      </c>
      <c r="AA164" s="149">
        <f t="shared" si="41"/>
        <v>139</v>
      </c>
      <c r="AC164" s="149">
        <f t="shared" si="44"/>
        <v>-0.75014138221740723</v>
      </c>
      <c r="AD164" s="149">
        <f t="shared" si="42"/>
        <v>152</v>
      </c>
    </row>
    <row r="165" spans="1:30" x14ac:dyDescent="0.2">
      <c r="A165" s="149" t="s">
        <v>141</v>
      </c>
      <c r="B165" s="149" t="s">
        <v>771</v>
      </c>
      <c r="C165" s="103">
        <v>-0.7682768702507019</v>
      </c>
      <c r="D165" s="103">
        <v>-0.76069098711013794</v>
      </c>
      <c r="E165" s="103">
        <v>-0.66709870100021362</v>
      </c>
      <c r="F165" s="103">
        <v>-0.56288248300552368</v>
      </c>
      <c r="G165" s="103">
        <v>-0.38082253932952881</v>
      </c>
      <c r="H165" s="103">
        <v>-0.43701571226119995</v>
      </c>
      <c r="I165" s="103">
        <v>-0.45346644520759583</v>
      </c>
      <c r="J165" s="103">
        <v>-0.48812410235404968</v>
      </c>
      <c r="K165" s="103">
        <v>-0.4765460193157196</v>
      </c>
      <c r="L165" s="103">
        <v>-0.54222667217254639</v>
      </c>
      <c r="M165" s="103">
        <v>-0.57305049896240234</v>
      </c>
      <c r="N165" s="103">
        <v>-0.48166325688362122</v>
      </c>
      <c r="O165" s="149">
        <f t="shared" si="43"/>
        <v>2.7902773022651671E-2</v>
      </c>
      <c r="P165" s="149">
        <f t="shared" si="30"/>
        <v>156</v>
      </c>
      <c r="Q165" s="149">
        <f t="shared" si="31"/>
        <v>159</v>
      </c>
      <c r="R165" s="149">
        <f t="shared" si="32"/>
        <v>150</v>
      </c>
      <c r="S165" s="149">
        <f t="shared" si="33"/>
        <v>135</v>
      </c>
      <c r="T165" s="149">
        <f t="shared" si="34"/>
        <v>118</v>
      </c>
      <c r="U165" s="149">
        <f t="shared" si="35"/>
        <v>125</v>
      </c>
      <c r="V165" s="149">
        <f t="shared" si="36"/>
        <v>126</v>
      </c>
      <c r="W165" s="149">
        <f t="shared" si="37"/>
        <v>134</v>
      </c>
      <c r="X165" s="149">
        <f t="shared" si="38"/>
        <v>127</v>
      </c>
      <c r="Y165" s="149">
        <f t="shared" si="39"/>
        <v>138</v>
      </c>
      <c r="Z165" s="149">
        <f t="shared" si="40"/>
        <v>144</v>
      </c>
      <c r="AA165" s="149">
        <f t="shared" si="41"/>
        <v>138</v>
      </c>
      <c r="AC165" s="149">
        <f t="shared" si="44"/>
        <v>-0.20263552665710449</v>
      </c>
      <c r="AD165" s="149">
        <f t="shared" si="42"/>
        <v>113</v>
      </c>
    </row>
    <row r="166" spans="1:30" x14ac:dyDescent="0.2">
      <c r="A166" s="149" t="s">
        <v>772</v>
      </c>
      <c r="B166" s="149" t="s">
        <v>773</v>
      </c>
      <c r="C166" s="103">
        <v>-1.2325320243835449</v>
      </c>
      <c r="D166" s="103">
        <v>-1.0442708730697632</v>
      </c>
      <c r="E166" s="103">
        <v>-1.0228308439254761</v>
      </c>
      <c r="F166" s="103">
        <v>-0.93802946805953979</v>
      </c>
      <c r="G166" s="103">
        <v>-0.96132242679595947</v>
      </c>
      <c r="H166" s="103">
        <v>-0.9104192852973938</v>
      </c>
      <c r="I166" s="103">
        <v>-0.9399222731590271</v>
      </c>
      <c r="J166" s="103">
        <v>-0.93323886394500732</v>
      </c>
      <c r="K166" s="103">
        <v>-0.90145236253738403</v>
      </c>
      <c r="L166" s="103">
        <v>-0.87358427047729492</v>
      </c>
      <c r="M166" s="103">
        <v>-0.99148529767990112</v>
      </c>
      <c r="N166" s="103">
        <v>-0.57395017147064209</v>
      </c>
      <c r="O166" s="149">
        <f t="shared" si="43"/>
        <v>4.7032070159912107E-2</v>
      </c>
      <c r="P166" s="149">
        <f t="shared" si="30"/>
        <v>193</v>
      </c>
      <c r="Q166" s="149">
        <f t="shared" si="31"/>
        <v>175</v>
      </c>
      <c r="R166" s="149">
        <f t="shared" si="32"/>
        <v>175</v>
      </c>
      <c r="S166" s="149">
        <f t="shared" si="33"/>
        <v>170</v>
      </c>
      <c r="T166" s="149">
        <f t="shared" si="34"/>
        <v>173</v>
      </c>
      <c r="U166" s="149">
        <f t="shared" si="35"/>
        <v>172</v>
      </c>
      <c r="V166" s="149">
        <f t="shared" si="36"/>
        <v>175</v>
      </c>
      <c r="W166" s="149">
        <f t="shared" si="37"/>
        <v>177</v>
      </c>
      <c r="X166" s="149">
        <f t="shared" si="38"/>
        <v>175</v>
      </c>
      <c r="Y166" s="149">
        <f t="shared" si="39"/>
        <v>172</v>
      </c>
      <c r="Z166" s="149">
        <f t="shared" si="40"/>
        <v>174</v>
      </c>
      <c r="AA166" s="149">
        <f t="shared" si="41"/>
        <v>145</v>
      </c>
      <c r="AC166" s="149">
        <f t="shared" si="44"/>
        <v>-0.103629469871521</v>
      </c>
      <c r="AD166" s="149">
        <f t="shared" si="42"/>
        <v>107</v>
      </c>
    </row>
    <row r="167" spans="1:30" x14ac:dyDescent="0.2">
      <c r="A167" s="149" t="s">
        <v>37</v>
      </c>
      <c r="B167" s="149" t="s">
        <v>774</v>
      </c>
      <c r="C167" s="103">
        <v>0.4450843334197998</v>
      </c>
      <c r="D167" s="103">
        <v>0.51927399635314941</v>
      </c>
      <c r="E167" s="103">
        <v>0.56888508796691895</v>
      </c>
      <c r="F167" s="103">
        <v>0.65836828947067261</v>
      </c>
      <c r="G167" s="103">
        <v>0.64526563882827759</v>
      </c>
      <c r="H167" s="103">
        <v>0.68346565961837769</v>
      </c>
      <c r="I167" s="103">
        <v>0.7202487587928772</v>
      </c>
      <c r="J167" s="103">
        <v>0.78132259845733643</v>
      </c>
      <c r="K167" s="103">
        <v>0.72946882247924805</v>
      </c>
      <c r="L167" s="103">
        <v>0.65410661697387695</v>
      </c>
      <c r="M167" s="103">
        <v>0.64212918281555176</v>
      </c>
      <c r="N167" s="103">
        <v>0.65079444646835327</v>
      </c>
      <c r="O167" s="149">
        <f t="shared" si="43"/>
        <v>1.3152045011520386E-2</v>
      </c>
      <c r="P167" s="149">
        <f t="shared" si="30"/>
        <v>61</v>
      </c>
      <c r="Q167" s="149">
        <f t="shared" si="31"/>
        <v>59</v>
      </c>
      <c r="R167" s="149">
        <f t="shared" si="32"/>
        <v>59</v>
      </c>
      <c r="S167" s="149">
        <f t="shared" si="33"/>
        <v>57</v>
      </c>
      <c r="T167" s="149">
        <f t="shared" si="34"/>
        <v>58</v>
      </c>
      <c r="U167" s="149">
        <f t="shared" si="35"/>
        <v>56</v>
      </c>
      <c r="V167" s="149">
        <f t="shared" si="36"/>
        <v>52</v>
      </c>
      <c r="W167" s="149">
        <f t="shared" si="37"/>
        <v>49</v>
      </c>
      <c r="X167" s="149">
        <f t="shared" si="38"/>
        <v>50</v>
      </c>
      <c r="Y167" s="149">
        <f t="shared" si="39"/>
        <v>53</v>
      </c>
      <c r="Z167" s="149">
        <f t="shared" si="40"/>
        <v>57</v>
      </c>
      <c r="AA167" s="149">
        <f t="shared" si="41"/>
        <v>57</v>
      </c>
      <c r="AC167" s="149">
        <f t="shared" si="44"/>
        <v>0.78231489658355713</v>
      </c>
      <c r="AD167" s="149">
        <f t="shared" si="42"/>
        <v>54</v>
      </c>
    </row>
    <row r="168" spans="1:30" x14ac:dyDescent="0.2">
      <c r="A168" s="149" t="s">
        <v>775</v>
      </c>
      <c r="B168" s="149" t="s">
        <v>776</v>
      </c>
      <c r="C168" s="103">
        <v>0.48890987038612366</v>
      </c>
      <c r="D168" s="103">
        <v>0.47701618075370789</v>
      </c>
      <c r="E168" s="103">
        <v>0.4389156699180603</v>
      </c>
      <c r="F168" s="103">
        <v>0.5402684211730957</v>
      </c>
      <c r="G168" s="103">
        <v>0.47335118055343628</v>
      </c>
      <c r="H168" s="103">
        <v>0.46204513311386108</v>
      </c>
      <c r="I168" s="103">
        <v>8.6290009319782257E-2</v>
      </c>
      <c r="J168" s="103">
        <v>3.5142175853252411E-2</v>
      </c>
      <c r="K168" s="103">
        <v>0.14007864892482758</v>
      </c>
      <c r="L168" s="103">
        <v>4.1196387261152267E-2</v>
      </c>
      <c r="M168" s="103">
        <v>1.3658334501087666E-2</v>
      </c>
      <c r="N168" s="103">
        <v>1.6423417255282402E-2</v>
      </c>
      <c r="O168" s="149">
        <f t="shared" si="43"/>
        <v>-4.6059276349842547E-2</v>
      </c>
      <c r="P168" s="149">
        <f t="shared" si="30"/>
        <v>60</v>
      </c>
      <c r="Q168" s="149">
        <f t="shared" si="31"/>
        <v>60</v>
      </c>
      <c r="R168" s="149">
        <f t="shared" si="32"/>
        <v>63</v>
      </c>
      <c r="S168" s="149">
        <f t="shared" si="33"/>
        <v>61</v>
      </c>
      <c r="T168" s="149">
        <f t="shared" si="34"/>
        <v>63</v>
      </c>
      <c r="U168" s="149">
        <f t="shared" si="35"/>
        <v>65</v>
      </c>
      <c r="V168" s="149">
        <f t="shared" si="36"/>
        <v>83</v>
      </c>
      <c r="W168" s="149">
        <f t="shared" si="37"/>
        <v>86</v>
      </c>
      <c r="X168" s="149">
        <f t="shared" si="38"/>
        <v>82</v>
      </c>
      <c r="Y168" s="149">
        <f t="shared" si="39"/>
        <v>86</v>
      </c>
      <c r="Z168" s="149">
        <f t="shared" si="40"/>
        <v>90</v>
      </c>
      <c r="AA168" s="149">
        <f t="shared" si="41"/>
        <v>91</v>
      </c>
      <c r="AC168" s="149">
        <f t="shared" si="44"/>
        <v>-0.44416934624314308</v>
      </c>
      <c r="AD168" s="149">
        <f t="shared" si="42"/>
        <v>129</v>
      </c>
    </row>
    <row r="169" spans="1:30" x14ac:dyDescent="0.2">
      <c r="A169" s="149" t="s">
        <v>777</v>
      </c>
      <c r="B169" s="149" t="s">
        <v>778</v>
      </c>
      <c r="C169" s="103">
        <v>-1.2887711524963379</v>
      </c>
      <c r="D169" s="103">
        <v>-1.282783031463623</v>
      </c>
      <c r="E169" s="103">
        <v>-1.3098266124725342</v>
      </c>
      <c r="F169" s="103">
        <v>-1.2805774211883545</v>
      </c>
      <c r="G169" s="103">
        <v>-1.2845277786254883</v>
      </c>
      <c r="H169" s="103">
        <v>-1.297494649887085</v>
      </c>
      <c r="I169" s="103">
        <v>-1.2481462955474854</v>
      </c>
      <c r="J169" s="103">
        <v>-1.4397035837173462</v>
      </c>
      <c r="K169" s="103">
        <v>-1.4801583290100098</v>
      </c>
      <c r="L169" s="103">
        <v>-1.5644276142120361</v>
      </c>
      <c r="M169" s="103">
        <v>-1.5884501934051514</v>
      </c>
      <c r="N169" s="103">
        <v>-1.6800049543380737</v>
      </c>
      <c r="O169" s="149">
        <f t="shared" si="43"/>
        <v>-3.9722192287445071E-2</v>
      </c>
      <c r="P169" s="149">
        <f t="shared" si="30"/>
        <v>196</v>
      </c>
      <c r="Q169" s="149">
        <f t="shared" si="31"/>
        <v>196</v>
      </c>
      <c r="R169" s="149">
        <f t="shared" si="32"/>
        <v>198</v>
      </c>
      <c r="S169" s="149">
        <f t="shared" si="33"/>
        <v>197</v>
      </c>
      <c r="T169" s="149">
        <f t="shared" si="34"/>
        <v>195</v>
      </c>
      <c r="U169" s="149">
        <f t="shared" si="35"/>
        <v>193</v>
      </c>
      <c r="V169" s="149">
        <f t="shared" si="36"/>
        <v>189</v>
      </c>
      <c r="W169" s="149">
        <f t="shared" si="37"/>
        <v>198</v>
      </c>
      <c r="X169" s="149">
        <f t="shared" si="38"/>
        <v>200</v>
      </c>
      <c r="Y169" s="149">
        <f t="shared" si="39"/>
        <v>204</v>
      </c>
      <c r="Z169" s="149">
        <f t="shared" si="40"/>
        <v>203</v>
      </c>
      <c r="AA169" s="149">
        <f t="shared" si="41"/>
        <v>206</v>
      </c>
      <c r="AC169" s="149">
        <f t="shared" si="44"/>
        <v>-2.0772268772125244</v>
      </c>
      <c r="AD169" s="149">
        <f t="shared" si="42"/>
        <v>205</v>
      </c>
    </row>
    <row r="170" spans="1:30" x14ac:dyDescent="0.2">
      <c r="A170" s="149" t="s">
        <v>38</v>
      </c>
      <c r="B170" s="149" t="s">
        <v>779</v>
      </c>
      <c r="C170" s="103">
        <v>1.0929312705993652</v>
      </c>
      <c r="D170" s="103">
        <v>1.0687669515609741</v>
      </c>
      <c r="E170" s="103">
        <v>1.0883482694625854</v>
      </c>
      <c r="F170" s="103">
        <v>0.96278512477874756</v>
      </c>
      <c r="G170" s="103">
        <v>0.91935169696807861</v>
      </c>
      <c r="H170" s="103">
        <v>0.91463613510131836</v>
      </c>
      <c r="I170" s="103">
        <v>0.92914706468582153</v>
      </c>
      <c r="J170" s="103">
        <v>0.89786344766616821</v>
      </c>
      <c r="K170" s="103">
        <v>0.86119216680526733</v>
      </c>
      <c r="L170" s="103">
        <v>0.84025859832763672</v>
      </c>
      <c r="M170" s="103">
        <v>0.77842462062835693</v>
      </c>
      <c r="N170" s="103">
        <v>0.75109666585922241</v>
      </c>
      <c r="O170" s="149">
        <f t="shared" si="43"/>
        <v>-3.1767028570175174E-2</v>
      </c>
      <c r="P170" s="149">
        <f t="shared" si="30"/>
        <v>37</v>
      </c>
      <c r="Q170" s="149">
        <f t="shared" si="31"/>
        <v>38</v>
      </c>
      <c r="R170" s="149">
        <f t="shared" si="32"/>
        <v>38</v>
      </c>
      <c r="S170" s="149">
        <f t="shared" si="33"/>
        <v>42</v>
      </c>
      <c r="T170" s="149">
        <f t="shared" si="34"/>
        <v>46</v>
      </c>
      <c r="U170" s="149">
        <f t="shared" si="35"/>
        <v>44</v>
      </c>
      <c r="V170" s="149">
        <f t="shared" si="36"/>
        <v>44</v>
      </c>
      <c r="W170" s="149">
        <f t="shared" si="37"/>
        <v>43</v>
      </c>
      <c r="X170" s="149">
        <f t="shared" si="38"/>
        <v>41</v>
      </c>
      <c r="Y170" s="149">
        <f t="shared" si="39"/>
        <v>42</v>
      </c>
      <c r="Z170" s="149">
        <f t="shared" si="40"/>
        <v>48</v>
      </c>
      <c r="AA170" s="149">
        <f t="shared" si="41"/>
        <v>49</v>
      </c>
      <c r="AC170" s="149">
        <f t="shared" si="44"/>
        <v>0.4334263801574707</v>
      </c>
      <c r="AD170" s="149">
        <f t="shared" si="42"/>
        <v>68</v>
      </c>
    </row>
    <row r="171" spans="1:30" x14ac:dyDescent="0.2">
      <c r="A171" s="149" t="s">
        <v>780</v>
      </c>
      <c r="B171" s="149" t="s">
        <v>781</v>
      </c>
      <c r="C171" s="103">
        <v>-0.80363589525222778</v>
      </c>
      <c r="D171" s="103">
        <v>-0.7292296290397644</v>
      </c>
      <c r="E171" s="103">
        <v>-0.71573972702026367</v>
      </c>
      <c r="F171" s="103">
        <v>-0.85748761892318726</v>
      </c>
      <c r="G171" s="103">
        <v>-1.0377159118652344</v>
      </c>
      <c r="H171" s="103">
        <v>-0.96966952085494995</v>
      </c>
      <c r="I171" s="103">
        <v>-0.94713622331619263</v>
      </c>
      <c r="J171" s="103">
        <v>-0.70954370498657227</v>
      </c>
      <c r="K171" s="103">
        <v>-0.70418387651443481</v>
      </c>
      <c r="L171" s="103">
        <v>-0.83490282297134399</v>
      </c>
      <c r="M171" s="103">
        <v>-0.83087736368179321</v>
      </c>
      <c r="N171" s="103">
        <v>-0.8706585168838501</v>
      </c>
      <c r="O171" s="149">
        <f t="shared" si="43"/>
        <v>-1.4142888784408569E-2</v>
      </c>
      <c r="P171" s="149">
        <f t="shared" si="30"/>
        <v>159</v>
      </c>
      <c r="Q171" s="149">
        <f t="shared" si="31"/>
        <v>154</v>
      </c>
      <c r="R171" s="149">
        <f t="shared" si="32"/>
        <v>158</v>
      </c>
      <c r="S171" s="149">
        <f t="shared" si="33"/>
        <v>166</v>
      </c>
      <c r="T171" s="149">
        <f t="shared" si="34"/>
        <v>179</v>
      </c>
      <c r="U171" s="149">
        <f t="shared" si="35"/>
        <v>177</v>
      </c>
      <c r="V171" s="149">
        <f t="shared" si="36"/>
        <v>176</v>
      </c>
      <c r="W171" s="149">
        <f t="shared" si="37"/>
        <v>153</v>
      </c>
      <c r="X171" s="149">
        <f t="shared" si="38"/>
        <v>155</v>
      </c>
      <c r="Y171" s="149">
        <f t="shared" si="39"/>
        <v>164</v>
      </c>
      <c r="Z171" s="149">
        <f t="shared" si="40"/>
        <v>164</v>
      </c>
      <c r="AA171" s="149">
        <f t="shared" si="41"/>
        <v>167</v>
      </c>
      <c r="AC171" s="149">
        <f t="shared" si="44"/>
        <v>-1.0120874047279358</v>
      </c>
      <c r="AD171" s="149">
        <f t="shared" si="42"/>
        <v>172</v>
      </c>
    </row>
    <row r="172" spans="1:30" x14ac:dyDescent="0.2">
      <c r="A172" s="149" t="s">
        <v>142</v>
      </c>
      <c r="B172" s="149" t="s">
        <v>782</v>
      </c>
      <c r="C172" s="103">
        <v>1.5671858787536621</v>
      </c>
      <c r="D172" s="103">
        <v>1.4069691896438599</v>
      </c>
      <c r="E172" s="103">
        <v>1.0082311630249023</v>
      </c>
      <c r="F172" s="103">
        <v>1.060418963432312</v>
      </c>
      <c r="G172" s="103">
        <v>1.1108393669128418</v>
      </c>
      <c r="H172" s="103">
        <v>0.98872435092926025</v>
      </c>
      <c r="I172" s="103">
        <v>0.89182281494140625</v>
      </c>
      <c r="J172" s="103">
        <v>0.90082228183746338</v>
      </c>
      <c r="K172" s="103">
        <v>0.73644286394119263</v>
      </c>
      <c r="L172" s="103">
        <v>0.72557806968688965</v>
      </c>
      <c r="M172" s="103">
        <v>0.84938234090805054</v>
      </c>
      <c r="N172" s="103">
        <v>0.78391456604003906</v>
      </c>
      <c r="O172" s="149">
        <f t="shared" si="43"/>
        <v>-6.2305462360382077E-2</v>
      </c>
      <c r="P172" s="149">
        <f t="shared" si="30"/>
        <v>19</v>
      </c>
      <c r="Q172" s="149">
        <f t="shared" si="31"/>
        <v>24</v>
      </c>
      <c r="R172" s="149">
        <f t="shared" si="32"/>
        <v>43</v>
      </c>
      <c r="S172" s="149">
        <f t="shared" si="33"/>
        <v>40</v>
      </c>
      <c r="T172" s="149">
        <f t="shared" si="34"/>
        <v>39</v>
      </c>
      <c r="U172" s="149">
        <f t="shared" si="35"/>
        <v>42</v>
      </c>
      <c r="V172" s="149">
        <f t="shared" si="36"/>
        <v>46</v>
      </c>
      <c r="W172" s="149">
        <f t="shared" si="37"/>
        <v>42</v>
      </c>
      <c r="X172" s="149">
        <f t="shared" si="38"/>
        <v>49</v>
      </c>
      <c r="Y172" s="149">
        <f t="shared" si="39"/>
        <v>48</v>
      </c>
      <c r="Z172" s="149">
        <f t="shared" si="40"/>
        <v>43</v>
      </c>
      <c r="AA172" s="149">
        <f t="shared" si="41"/>
        <v>47</v>
      </c>
      <c r="AC172" s="149">
        <f t="shared" si="44"/>
        <v>0.16085994243621826</v>
      </c>
      <c r="AD172" s="149">
        <f t="shared" si="42"/>
        <v>88</v>
      </c>
    </row>
    <row r="173" spans="1:30" x14ac:dyDescent="0.2">
      <c r="A173" s="149" t="s">
        <v>783</v>
      </c>
      <c r="B173" s="149" t="s">
        <v>784</v>
      </c>
      <c r="C173" s="103">
        <v>0.83903318643569946</v>
      </c>
      <c r="D173" s="103">
        <v>0.82076817750930786</v>
      </c>
      <c r="E173" s="103">
        <v>0.79855799674987793</v>
      </c>
      <c r="F173" s="103">
        <v>0.78723901510238647</v>
      </c>
      <c r="G173" s="103">
        <v>0.78538018465042114</v>
      </c>
      <c r="H173" s="103">
        <v>0.64005559682846069</v>
      </c>
      <c r="I173" s="103">
        <v>0.63276100158691406</v>
      </c>
      <c r="J173" s="103">
        <v>0.64084440469741821</v>
      </c>
      <c r="K173" s="103">
        <v>0.64638668298721313</v>
      </c>
      <c r="L173" s="103">
        <v>0.63242536783218384</v>
      </c>
      <c r="M173" s="103">
        <v>0.62533557415008545</v>
      </c>
      <c r="N173" s="103">
        <v>0.67879879474639893</v>
      </c>
      <c r="O173" s="149">
        <f t="shared" si="43"/>
        <v>-1.4196938276290894E-2</v>
      </c>
      <c r="P173" s="149">
        <f t="shared" si="30"/>
        <v>49</v>
      </c>
      <c r="Q173" s="149">
        <f t="shared" si="31"/>
        <v>49</v>
      </c>
      <c r="R173" s="149">
        <f t="shared" si="32"/>
        <v>52</v>
      </c>
      <c r="S173" s="149">
        <f t="shared" si="33"/>
        <v>51</v>
      </c>
      <c r="T173" s="149">
        <f t="shared" si="34"/>
        <v>50</v>
      </c>
      <c r="U173" s="149">
        <f t="shared" si="35"/>
        <v>57</v>
      </c>
      <c r="V173" s="149">
        <f t="shared" si="36"/>
        <v>59</v>
      </c>
      <c r="W173" s="149">
        <f t="shared" si="37"/>
        <v>59</v>
      </c>
      <c r="X173" s="149">
        <f t="shared" si="38"/>
        <v>55</v>
      </c>
      <c r="Y173" s="149">
        <f t="shared" si="39"/>
        <v>57</v>
      </c>
      <c r="Z173" s="149">
        <f t="shared" si="40"/>
        <v>60</v>
      </c>
      <c r="AA173" s="149">
        <f t="shared" si="41"/>
        <v>54</v>
      </c>
      <c r="AC173" s="149">
        <f t="shared" si="44"/>
        <v>0.53682941198348999</v>
      </c>
      <c r="AD173" s="149">
        <f t="shared" si="42"/>
        <v>65</v>
      </c>
    </row>
    <row r="174" spans="1:30" x14ac:dyDescent="0.2">
      <c r="A174" s="149" t="s">
        <v>88</v>
      </c>
      <c r="B174" s="149" t="s">
        <v>785</v>
      </c>
      <c r="C174" s="103">
        <v>-0.26254996657371521</v>
      </c>
      <c r="D174" s="103">
        <v>-0.30551186203956604</v>
      </c>
      <c r="E174" s="103">
        <v>-0.28712660074234009</v>
      </c>
      <c r="F174" s="103">
        <v>-0.33175712823867798</v>
      </c>
      <c r="G174" s="103">
        <v>-0.25253033638000488</v>
      </c>
      <c r="H174" s="103">
        <v>-0.18424221873283386</v>
      </c>
      <c r="I174" s="103">
        <v>-0.10243576765060425</v>
      </c>
      <c r="J174" s="103">
        <v>-0.10267778486013412</v>
      </c>
      <c r="K174" s="103">
        <v>-7.4312947690486908E-2</v>
      </c>
      <c r="L174" s="103">
        <v>-0.1516164243221283</v>
      </c>
      <c r="M174" s="103">
        <v>-0.16135957837104797</v>
      </c>
      <c r="N174" s="103">
        <v>-2.8528785333037376E-2</v>
      </c>
      <c r="O174" s="149">
        <f t="shared" si="43"/>
        <v>2.7698307670652865E-2</v>
      </c>
      <c r="P174" s="149">
        <f t="shared" si="30"/>
        <v>105</v>
      </c>
      <c r="Q174" s="149">
        <f t="shared" si="31"/>
        <v>109</v>
      </c>
      <c r="R174" s="149">
        <f t="shared" si="32"/>
        <v>105</v>
      </c>
      <c r="S174" s="149">
        <f t="shared" si="33"/>
        <v>112</v>
      </c>
      <c r="T174" s="149">
        <f t="shared" si="34"/>
        <v>106</v>
      </c>
      <c r="U174" s="149">
        <f t="shared" si="35"/>
        <v>99</v>
      </c>
      <c r="V174" s="149">
        <f t="shared" si="36"/>
        <v>94</v>
      </c>
      <c r="W174" s="149">
        <f t="shared" si="37"/>
        <v>96</v>
      </c>
      <c r="X174" s="149">
        <f t="shared" si="38"/>
        <v>94</v>
      </c>
      <c r="Y174" s="149">
        <f t="shared" si="39"/>
        <v>103</v>
      </c>
      <c r="Z174" s="149">
        <f t="shared" si="40"/>
        <v>104</v>
      </c>
      <c r="AA174" s="149">
        <f t="shared" si="41"/>
        <v>95</v>
      </c>
      <c r="AC174" s="149">
        <f t="shared" si="44"/>
        <v>0.24845429137349129</v>
      </c>
      <c r="AD174" s="149">
        <f t="shared" si="42"/>
        <v>82</v>
      </c>
    </row>
    <row r="175" spans="1:30" x14ac:dyDescent="0.2">
      <c r="A175" s="149" t="s">
        <v>786</v>
      </c>
      <c r="B175" s="149" t="s">
        <v>787</v>
      </c>
      <c r="C175" s="103">
        <v>-1.1320476531982422</v>
      </c>
      <c r="D175" s="103">
        <v>-1.0908287763595581</v>
      </c>
      <c r="E175" s="103">
        <v>-1.0650039911270142</v>
      </c>
      <c r="F175" s="103">
        <v>-1.0422626733779907</v>
      </c>
      <c r="G175" s="103">
        <v>-1.0131639242172241</v>
      </c>
      <c r="H175" s="103">
        <v>-0.91922730207443237</v>
      </c>
      <c r="I175" s="103">
        <v>-0.94927448034286499</v>
      </c>
      <c r="J175" s="103">
        <v>-0.82254737615585327</v>
      </c>
      <c r="K175" s="103">
        <v>-0.89213085174560547</v>
      </c>
      <c r="L175" s="103">
        <v>-0.85066467523574829</v>
      </c>
      <c r="M175" s="103">
        <v>-0.81009852886199951</v>
      </c>
      <c r="N175" s="103">
        <v>-0.91058063507080078</v>
      </c>
      <c r="O175" s="149">
        <f t="shared" si="43"/>
        <v>1.8024814128875733E-2</v>
      </c>
      <c r="P175" s="149">
        <f t="shared" si="30"/>
        <v>184</v>
      </c>
      <c r="Q175" s="149">
        <f t="shared" si="31"/>
        <v>180</v>
      </c>
      <c r="R175" s="149">
        <f t="shared" si="32"/>
        <v>177</v>
      </c>
      <c r="S175" s="149">
        <f t="shared" si="33"/>
        <v>178</v>
      </c>
      <c r="T175" s="149">
        <f t="shared" si="34"/>
        <v>176</v>
      </c>
      <c r="U175" s="149">
        <f t="shared" si="35"/>
        <v>173</v>
      </c>
      <c r="V175" s="149">
        <f t="shared" si="36"/>
        <v>177</v>
      </c>
      <c r="W175" s="149">
        <f t="shared" si="37"/>
        <v>168</v>
      </c>
      <c r="X175" s="149">
        <f t="shared" si="38"/>
        <v>174</v>
      </c>
      <c r="Y175" s="149">
        <f t="shared" si="39"/>
        <v>167</v>
      </c>
      <c r="Z175" s="149">
        <f t="shared" si="40"/>
        <v>161</v>
      </c>
      <c r="AA175" s="149">
        <f t="shared" si="41"/>
        <v>169</v>
      </c>
      <c r="AC175" s="149">
        <f t="shared" si="44"/>
        <v>-0.73033249378204346</v>
      </c>
      <c r="AD175" s="149">
        <f t="shared" si="42"/>
        <v>148</v>
      </c>
    </row>
    <row r="176" spans="1:30" x14ac:dyDescent="0.2">
      <c r="A176" s="149" t="s">
        <v>788</v>
      </c>
      <c r="B176" s="149" t="s">
        <v>789</v>
      </c>
      <c r="C176" s="103">
        <v>8.9927643537521362E-2</v>
      </c>
      <c r="D176" s="103">
        <v>0.35375544428825378</v>
      </c>
      <c r="E176" s="103">
        <v>0.35763874650001526</v>
      </c>
      <c r="F176" s="103">
        <v>0.55770885944366455</v>
      </c>
      <c r="G176" s="103">
        <v>0.62799346446990967</v>
      </c>
      <c r="H176" s="103">
        <v>0.76264822483062744</v>
      </c>
      <c r="I176" s="103">
        <v>0.63599371910095215</v>
      </c>
      <c r="J176" s="103">
        <v>0.6441798210144043</v>
      </c>
      <c r="K176" s="103">
        <v>0.626808762550354</v>
      </c>
      <c r="L176" s="103">
        <v>0.58050864934921265</v>
      </c>
      <c r="M176" s="103">
        <v>0.56478554010391235</v>
      </c>
      <c r="N176" s="103">
        <v>0.55459630489349365</v>
      </c>
      <c r="O176" s="149">
        <f t="shared" si="43"/>
        <v>2.0084086060523986E-2</v>
      </c>
      <c r="P176" s="149">
        <f t="shared" si="30"/>
        <v>82</v>
      </c>
      <c r="Q176" s="149">
        <f t="shared" si="31"/>
        <v>67</v>
      </c>
      <c r="R176" s="149">
        <f t="shared" si="32"/>
        <v>67</v>
      </c>
      <c r="S176" s="149">
        <f t="shared" si="33"/>
        <v>59</v>
      </c>
      <c r="T176" s="149">
        <f t="shared" si="34"/>
        <v>59</v>
      </c>
      <c r="U176" s="149">
        <f t="shared" si="35"/>
        <v>52</v>
      </c>
      <c r="V176" s="149">
        <f t="shared" si="36"/>
        <v>58</v>
      </c>
      <c r="W176" s="149">
        <f t="shared" si="37"/>
        <v>58</v>
      </c>
      <c r="X176" s="149">
        <f t="shared" si="38"/>
        <v>59</v>
      </c>
      <c r="Y176" s="149">
        <f t="shared" si="39"/>
        <v>61</v>
      </c>
      <c r="Z176" s="149">
        <f t="shared" si="40"/>
        <v>63</v>
      </c>
      <c r="AA176" s="149">
        <f t="shared" si="41"/>
        <v>64</v>
      </c>
      <c r="AC176" s="149">
        <f t="shared" si="44"/>
        <v>0.75543716549873352</v>
      </c>
      <c r="AD176" s="149">
        <f t="shared" si="42"/>
        <v>57</v>
      </c>
    </row>
    <row r="177" spans="1:30" x14ac:dyDescent="0.2">
      <c r="A177" s="149" t="s">
        <v>790</v>
      </c>
      <c r="B177" s="149" t="s">
        <v>791</v>
      </c>
      <c r="C177" s="103">
        <v>0.11712947487831116</v>
      </c>
      <c r="D177" s="103">
        <v>0.12039715051651001</v>
      </c>
      <c r="E177" s="103">
        <v>9.7016945481300354E-2</v>
      </c>
      <c r="F177" s="103">
        <v>0.10666584968566895</v>
      </c>
      <c r="G177" s="103">
        <v>0.14528639614582062</v>
      </c>
      <c r="H177" s="103">
        <v>0.29616850614547729</v>
      </c>
      <c r="I177" s="103">
        <v>0.29120039939880371</v>
      </c>
      <c r="J177" s="103">
        <v>0.27645561099052429</v>
      </c>
      <c r="K177" s="103">
        <v>0.62329691648483276</v>
      </c>
      <c r="L177" s="103">
        <v>0.63344961404800415</v>
      </c>
      <c r="M177" s="103">
        <v>0.63985210657119751</v>
      </c>
      <c r="N177" s="103">
        <v>0.69418847560882568</v>
      </c>
      <c r="O177" s="149">
        <f t="shared" si="43"/>
        <v>5.7379132509231566E-2</v>
      </c>
      <c r="P177" s="149">
        <f t="shared" si="30"/>
        <v>81</v>
      </c>
      <c r="Q177" s="149">
        <f t="shared" si="31"/>
        <v>81</v>
      </c>
      <c r="R177" s="149">
        <f t="shared" si="32"/>
        <v>83</v>
      </c>
      <c r="S177" s="149">
        <f t="shared" si="33"/>
        <v>82</v>
      </c>
      <c r="T177" s="149">
        <f t="shared" si="34"/>
        <v>79</v>
      </c>
      <c r="U177" s="149">
        <f t="shared" si="35"/>
        <v>74</v>
      </c>
      <c r="V177" s="149">
        <f t="shared" si="36"/>
        <v>73</v>
      </c>
      <c r="W177" s="149">
        <f t="shared" si="37"/>
        <v>73</v>
      </c>
      <c r="X177" s="149">
        <f t="shared" si="38"/>
        <v>60</v>
      </c>
      <c r="Y177" s="149">
        <f t="shared" si="39"/>
        <v>56</v>
      </c>
      <c r="Z177" s="149">
        <f t="shared" si="40"/>
        <v>58</v>
      </c>
      <c r="AA177" s="149">
        <f t="shared" si="41"/>
        <v>53</v>
      </c>
      <c r="AC177" s="149">
        <f t="shared" si="44"/>
        <v>1.2679798007011414</v>
      </c>
      <c r="AD177" s="149">
        <f t="shared" si="42"/>
        <v>34</v>
      </c>
    </row>
    <row r="178" spans="1:30" x14ac:dyDescent="0.2">
      <c r="A178" s="149" t="s">
        <v>143</v>
      </c>
      <c r="B178" s="149" t="s">
        <v>792</v>
      </c>
      <c r="C178" s="103">
        <v>-1.6591161489486694E-2</v>
      </c>
      <c r="D178" s="103">
        <v>4.0570832788944244E-2</v>
      </c>
      <c r="E178" s="103">
        <v>-0.30500131845474243</v>
      </c>
      <c r="F178" s="103">
        <v>-3.8736637681722641E-2</v>
      </c>
      <c r="G178" s="103">
        <v>-2.0360924303531647E-2</v>
      </c>
      <c r="H178" s="103">
        <v>8.7423183023929596E-2</v>
      </c>
      <c r="I178" s="103">
        <v>5.2268151193857193E-2</v>
      </c>
      <c r="J178" s="103">
        <v>0.23098576068878174</v>
      </c>
      <c r="K178" s="103">
        <v>0.36611384153366089</v>
      </c>
      <c r="L178" s="103">
        <v>0.36056226491928101</v>
      </c>
      <c r="M178" s="103">
        <v>0.27514868974685669</v>
      </c>
      <c r="N178" s="103">
        <v>0.26897674798965454</v>
      </c>
      <c r="O178" s="149">
        <f t="shared" si="43"/>
        <v>2.2840591520071028E-2</v>
      </c>
      <c r="P178" s="149">
        <f t="shared" si="30"/>
        <v>86</v>
      </c>
      <c r="Q178" s="149">
        <f t="shared" si="31"/>
        <v>86</v>
      </c>
      <c r="R178" s="149">
        <f t="shared" si="32"/>
        <v>107</v>
      </c>
      <c r="S178" s="149">
        <f t="shared" si="33"/>
        <v>89</v>
      </c>
      <c r="T178" s="149">
        <f t="shared" si="34"/>
        <v>86</v>
      </c>
      <c r="U178" s="149">
        <f t="shared" si="35"/>
        <v>86</v>
      </c>
      <c r="V178" s="149">
        <f t="shared" si="36"/>
        <v>88</v>
      </c>
      <c r="W178" s="149">
        <f t="shared" si="37"/>
        <v>76</v>
      </c>
      <c r="X178" s="149">
        <f t="shared" si="38"/>
        <v>71</v>
      </c>
      <c r="Y178" s="149">
        <f t="shared" si="39"/>
        <v>71</v>
      </c>
      <c r="Z178" s="149">
        <f t="shared" si="40"/>
        <v>77</v>
      </c>
      <c r="AA178" s="149">
        <f t="shared" si="41"/>
        <v>78</v>
      </c>
      <c r="AC178" s="149">
        <f t="shared" si="44"/>
        <v>0.49738266319036484</v>
      </c>
      <c r="AD178" s="149">
        <f t="shared" si="42"/>
        <v>67</v>
      </c>
    </row>
    <row r="179" spans="1:30" x14ac:dyDescent="0.2">
      <c r="A179" s="149" t="s">
        <v>793</v>
      </c>
      <c r="B179" s="149" t="s">
        <v>794</v>
      </c>
      <c r="C179" s="103">
        <v>-1.1461929082870483</v>
      </c>
      <c r="D179" s="103">
        <v>-1.1875815391540527</v>
      </c>
      <c r="E179" s="103">
        <v>-1.1806706190109253</v>
      </c>
      <c r="F179" s="103">
        <v>-1.4854453802108765</v>
      </c>
      <c r="G179" s="103">
        <v>-1.4687182903289795</v>
      </c>
      <c r="H179" s="103">
        <v>-1.4454760551452637</v>
      </c>
      <c r="I179" s="103">
        <v>-1.466719388961792</v>
      </c>
      <c r="J179" s="103">
        <v>-1.5254851579666138</v>
      </c>
      <c r="K179" s="103">
        <v>-1.5282409191131592</v>
      </c>
      <c r="L179" s="103">
        <v>-1.4193155765533447</v>
      </c>
      <c r="M179" s="103">
        <v>-1.3654319047927856</v>
      </c>
      <c r="N179" s="103">
        <v>-1.386455774307251</v>
      </c>
      <c r="O179" s="149">
        <f t="shared" si="43"/>
        <v>-1.9887423515319823E-2</v>
      </c>
      <c r="P179" s="149">
        <f t="shared" si="30"/>
        <v>185</v>
      </c>
      <c r="Q179" s="149">
        <f t="shared" si="31"/>
        <v>188</v>
      </c>
      <c r="R179" s="149">
        <f t="shared" si="32"/>
        <v>190</v>
      </c>
      <c r="S179" s="149">
        <f t="shared" si="33"/>
        <v>207</v>
      </c>
      <c r="T179" s="149">
        <f t="shared" si="34"/>
        <v>206</v>
      </c>
      <c r="U179" s="149">
        <f t="shared" si="35"/>
        <v>202</v>
      </c>
      <c r="V179" s="149">
        <f t="shared" si="36"/>
        <v>202</v>
      </c>
      <c r="W179" s="149">
        <f t="shared" si="37"/>
        <v>201</v>
      </c>
      <c r="X179" s="149">
        <f t="shared" si="38"/>
        <v>202</v>
      </c>
      <c r="Y179" s="149">
        <f t="shared" si="39"/>
        <v>196</v>
      </c>
      <c r="Z179" s="149">
        <f t="shared" si="40"/>
        <v>193</v>
      </c>
      <c r="AA179" s="149">
        <f t="shared" si="41"/>
        <v>195</v>
      </c>
      <c r="AC179" s="149">
        <f t="shared" si="44"/>
        <v>-1.5853300094604492</v>
      </c>
      <c r="AD179" s="149">
        <f t="shared" si="42"/>
        <v>194</v>
      </c>
    </row>
    <row r="180" spans="1:30" x14ac:dyDescent="0.2">
      <c r="A180" s="149" t="s">
        <v>795</v>
      </c>
      <c r="B180" s="149" t="s">
        <v>796</v>
      </c>
      <c r="C180" s="103">
        <v>-0.48633876442909241</v>
      </c>
      <c r="D180" s="103">
        <v>-0.63816374540328979</v>
      </c>
      <c r="E180" s="103">
        <v>-0.49629759788513184</v>
      </c>
      <c r="F180" s="103">
        <v>-0.25670620799064636</v>
      </c>
      <c r="G180" s="103">
        <v>-0.18674492835998535</v>
      </c>
      <c r="H180" s="103">
        <v>5.5751223117113113E-2</v>
      </c>
      <c r="I180" s="103">
        <v>5.9147998690605164E-2</v>
      </c>
      <c r="J180" s="103">
        <v>9.1136666014790535E-5</v>
      </c>
      <c r="K180" s="103">
        <v>-9.166291356086731E-2</v>
      </c>
      <c r="L180" s="103">
        <v>-2.4619212374091148E-2</v>
      </c>
      <c r="M180" s="103">
        <v>3.8779087364673615E-2</v>
      </c>
      <c r="N180" s="103">
        <v>3.0371125787496567E-2</v>
      </c>
      <c r="O180" s="149">
        <f t="shared" si="43"/>
        <v>6.6853487119078639E-2</v>
      </c>
      <c r="P180" s="149">
        <f t="shared" si="30"/>
        <v>130</v>
      </c>
      <c r="Q180" s="149">
        <f t="shared" si="31"/>
        <v>144</v>
      </c>
      <c r="R180" s="149">
        <f t="shared" si="32"/>
        <v>128</v>
      </c>
      <c r="S180" s="149">
        <f t="shared" si="33"/>
        <v>104</v>
      </c>
      <c r="T180" s="149">
        <f t="shared" si="34"/>
        <v>98</v>
      </c>
      <c r="U180" s="149">
        <f t="shared" si="35"/>
        <v>88</v>
      </c>
      <c r="V180" s="149">
        <f t="shared" si="36"/>
        <v>87</v>
      </c>
      <c r="W180" s="149">
        <f t="shared" si="37"/>
        <v>88</v>
      </c>
      <c r="X180" s="149">
        <f t="shared" si="38"/>
        <v>97</v>
      </c>
      <c r="Y180" s="149">
        <f t="shared" si="39"/>
        <v>90</v>
      </c>
      <c r="Z180" s="149">
        <f t="shared" si="40"/>
        <v>89</v>
      </c>
      <c r="AA180" s="149">
        <f t="shared" si="41"/>
        <v>90</v>
      </c>
      <c r="AC180" s="149">
        <f t="shared" si="44"/>
        <v>0.69890599697828293</v>
      </c>
      <c r="AD180" s="149">
        <f t="shared" si="42"/>
        <v>59</v>
      </c>
    </row>
    <row r="181" spans="1:30" x14ac:dyDescent="0.2">
      <c r="A181" s="149" t="s">
        <v>144</v>
      </c>
      <c r="B181" s="149" t="s">
        <v>797</v>
      </c>
      <c r="C181" s="103">
        <v>2.2170891761779785</v>
      </c>
      <c r="D181" s="103">
        <v>2.1801552772521973</v>
      </c>
      <c r="E181" s="103">
        <v>2.1097781658172607</v>
      </c>
      <c r="F181" s="103">
        <v>2.1235041618347168</v>
      </c>
      <c r="G181" s="103">
        <v>2.0779390335083008</v>
      </c>
      <c r="H181" s="103">
        <v>2.0716595649719238</v>
      </c>
      <c r="I181" s="103">
        <v>2.093367338180542</v>
      </c>
      <c r="J181" s="103">
        <v>2.0880787372589111</v>
      </c>
      <c r="K181" s="103">
        <v>2.137122631072998</v>
      </c>
      <c r="L181" s="103">
        <v>2.1744832992553711</v>
      </c>
      <c r="M181" s="103">
        <v>2.1595826148986816</v>
      </c>
      <c r="N181" s="103">
        <v>2.1519863605499268</v>
      </c>
      <c r="O181" s="149">
        <f t="shared" si="43"/>
        <v>-2.8168916702270507E-3</v>
      </c>
      <c r="P181" s="149">
        <f t="shared" si="30"/>
        <v>5</v>
      </c>
      <c r="Q181" s="149">
        <f t="shared" si="31"/>
        <v>4</v>
      </c>
      <c r="R181" s="149">
        <f t="shared" si="32"/>
        <v>7</v>
      </c>
      <c r="S181" s="149">
        <f t="shared" si="33"/>
        <v>7</v>
      </c>
      <c r="T181" s="149">
        <f t="shared" si="34"/>
        <v>8</v>
      </c>
      <c r="U181" s="149">
        <f t="shared" si="35"/>
        <v>9</v>
      </c>
      <c r="V181" s="149">
        <f t="shared" si="36"/>
        <v>8</v>
      </c>
      <c r="W181" s="149">
        <f t="shared" si="37"/>
        <v>7</v>
      </c>
      <c r="X181" s="149">
        <f t="shared" si="38"/>
        <v>6</v>
      </c>
      <c r="Y181" s="149">
        <f t="shared" si="39"/>
        <v>4</v>
      </c>
      <c r="Z181" s="149">
        <f t="shared" si="40"/>
        <v>3</v>
      </c>
      <c r="AA181" s="149">
        <f t="shared" si="41"/>
        <v>3</v>
      </c>
      <c r="AC181" s="149">
        <f t="shared" si="44"/>
        <v>2.1238174438476563</v>
      </c>
      <c r="AD181" s="149">
        <f t="shared" si="42"/>
        <v>7</v>
      </c>
    </row>
    <row r="182" spans="1:30" x14ac:dyDescent="0.2">
      <c r="A182" s="149" t="s">
        <v>798</v>
      </c>
      <c r="B182" s="149" t="s">
        <v>799</v>
      </c>
      <c r="C182" s="103">
        <v>-0.29266729950904846</v>
      </c>
      <c r="D182" s="103">
        <v>-0.34755787253379822</v>
      </c>
      <c r="E182" s="103">
        <v>-0.34329777956008911</v>
      </c>
      <c r="F182" s="103">
        <v>-0.35816559195518494</v>
      </c>
      <c r="G182" s="103">
        <v>-0.40013149380683899</v>
      </c>
      <c r="H182" s="103">
        <v>-0.27790489792823792</v>
      </c>
      <c r="I182" s="103">
        <v>-0.34080550074577332</v>
      </c>
      <c r="J182" s="103">
        <v>-0.34426918625831604</v>
      </c>
      <c r="K182" s="103">
        <v>9.824671596288681E-2</v>
      </c>
      <c r="L182" s="103">
        <v>7.2424965910613537E-3</v>
      </c>
      <c r="M182" s="103">
        <v>-7.1936752647161484E-3</v>
      </c>
      <c r="N182" s="103">
        <v>9.6898943185806274E-2</v>
      </c>
      <c r="O182" s="149">
        <f t="shared" si="43"/>
        <v>4.4445681571960452E-2</v>
      </c>
      <c r="P182" s="149">
        <f t="shared" si="30"/>
        <v>107</v>
      </c>
      <c r="Q182" s="149">
        <f t="shared" si="31"/>
        <v>116</v>
      </c>
      <c r="R182" s="149">
        <f t="shared" si="32"/>
        <v>114</v>
      </c>
      <c r="S182" s="149">
        <f t="shared" si="33"/>
        <v>116</v>
      </c>
      <c r="T182" s="149">
        <f t="shared" si="34"/>
        <v>120</v>
      </c>
      <c r="U182" s="149">
        <f t="shared" si="35"/>
        <v>106</v>
      </c>
      <c r="V182" s="149">
        <f t="shared" si="36"/>
        <v>113</v>
      </c>
      <c r="W182" s="149">
        <f t="shared" si="37"/>
        <v>118</v>
      </c>
      <c r="X182" s="149">
        <f t="shared" si="38"/>
        <v>86</v>
      </c>
      <c r="Y182" s="149">
        <f t="shared" si="39"/>
        <v>89</v>
      </c>
      <c r="Z182" s="149">
        <f t="shared" si="40"/>
        <v>92</v>
      </c>
      <c r="AA182" s="149">
        <f t="shared" si="41"/>
        <v>84</v>
      </c>
      <c r="AC182" s="149">
        <f t="shared" si="44"/>
        <v>0.54135575890541077</v>
      </c>
      <c r="AD182" s="149">
        <f t="shared" si="42"/>
        <v>64</v>
      </c>
    </row>
    <row r="183" spans="1:30" x14ac:dyDescent="0.2">
      <c r="A183" s="149" t="s">
        <v>800</v>
      </c>
      <c r="B183" s="149" t="s">
        <v>801</v>
      </c>
      <c r="C183" s="103">
        <v>-0.93114930391311646</v>
      </c>
      <c r="D183" s="103">
        <v>-0.77488130331039429</v>
      </c>
      <c r="E183" s="103">
        <v>-0.84297174215316772</v>
      </c>
      <c r="F183" s="103">
        <v>-0.95107614994049072</v>
      </c>
      <c r="G183" s="103">
        <v>-0.9056510329246521</v>
      </c>
      <c r="H183" s="103">
        <v>-0.94066071510314941</v>
      </c>
      <c r="I183" s="103">
        <v>-0.79978829622268677</v>
      </c>
      <c r="J183" s="103">
        <v>-0.81899052858352661</v>
      </c>
      <c r="K183" s="103">
        <v>-0.56745946407318115</v>
      </c>
      <c r="L183" s="103">
        <v>-0.49005371332168579</v>
      </c>
      <c r="M183" s="103">
        <v>-0.43215283751487732</v>
      </c>
      <c r="N183" s="103">
        <v>-0.36036005616188049</v>
      </c>
      <c r="O183" s="149">
        <f t="shared" si="43"/>
        <v>4.1452124714851379E-2</v>
      </c>
      <c r="P183" s="149">
        <f t="shared" si="30"/>
        <v>167</v>
      </c>
      <c r="Q183" s="149">
        <f t="shared" si="31"/>
        <v>161</v>
      </c>
      <c r="R183" s="149">
        <f t="shared" si="32"/>
        <v>165</v>
      </c>
      <c r="S183" s="149">
        <f t="shared" si="33"/>
        <v>171</v>
      </c>
      <c r="T183" s="149">
        <f t="shared" si="34"/>
        <v>167</v>
      </c>
      <c r="U183" s="149">
        <f t="shared" si="35"/>
        <v>176</v>
      </c>
      <c r="V183" s="149">
        <f t="shared" si="36"/>
        <v>162</v>
      </c>
      <c r="W183" s="149">
        <f t="shared" si="37"/>
        <v>167</v>
      </c>
      <c r="X183" s="149">
        <f t="shared" si="38"/>
        <v>143</v>
      </c>
      <c r="Y183" s="149">
        <f t="shared" si="39"/>
        <v>133</v>
      </c>
      <c r="Z183" s="149">
        <f t="shared" si="40"/>
        <v>132</v>
      </c>
      <c r="AA183" s="149">
        <f t="shared" si="41"/>
        <v>123</v>
      </c>
      <c r="AC183" s="149">
        <f t="shared" si="44"/>
        <v>5.4161190986633301E-2</v>
      </c>
      <c r="AD183" s="149">
        <f t="shared" si="42"/>
        <v>96</v>
      </c>
    </row>
    <row r="184" spans="1:30" x14ac:dyDescent="0.2">
      <c r="A184" s="149" t="s">
        <v>802</v>
      </c>
      <c r="B184" s="149" t="s">
        <v>803</v>
      </c>
      <c r="C184" s="103">
        <v>-0.25037840008735657</v>
      </c>
      <c r="D184" s="103">
        <v>-0.27700808644294739</v>
      </c>
      <c r="E184" s="103">
        <v>-0.26187777519226074</v>
      </c>
      <c r="F184" s="103">
        <v>-0.41276901960372925</v>
      </c>
      <c r="G184" s="103">
        <v>-0.35376569628715515</v>
      </c>
      <c r="H184" s="103">
        <v>-0.37682151794433594</v>
      </c>
      <c r="I184" s="103">
        <v>-0.42366379499435425</v>
      </c>
      <c r="J184" s="103">
        <v>-0.5229223370552063</v>
      </c>
      <c r="K184" s="103">
        <v>-0.50185531377792358</v>
      </c>
      <c r="L184" s="103">
        <v>-0.59697574377059937</v>
      </c>
      <c r="M184" s="103">
        <v>-0.5550386905670166</v>
      </c>
      <c r="N184" s="103">
        <v>-0.59194481372833252</v>
      </c>
      <c r="O184" s="149">
        <f t="shared" si="43"/>
        <v>-3.1493672728538515E-2</v>
      </c>
      <c r="P184" s="149">
        <f t="shared" si="30"/>
        <v>103</v>
      </c>
      <c r="Q184" s="149">
        <f t="shared" si="31"/>
        <v>107</v>
      </c>
      <c r="R184" s="149">
        <f t="shared" si="32"/>
        <v>102</v>
      </c>
      <c r="S184" s="149">
        <f t="shared" si="33"/>
        <v>121</v>
      </c>
      <c r="T184" s="149">
        <f t="shared" si="34"/>
        <v>115</v>
      </c>
      <c r="U184" s="149">
        <f t="shared" si="35"/>
        <v>119</v>
      </c>
      <c r="V184" s="149">
        <f t="shared" si="36"/>
        <v>121</v>
      </c>
      <c r="W184" s="149">
        <f t="shared" si="37"/>
        <v>139</v>
      </c>
      <c r="X184" s="149">
        <f t="shared" si="38"/>
        <v>130</v>
      </c>
      <c r="Y184" s="149">
        <f t="shared" si="39"/>
        <v>147</v>
      </c>
      <c r="Z184" s="149">
        <f t="shared" si="40"/>
        <v>142</v>
      </c>
      <c r="AA184" s="149">
        <f t="shared" si="41"/>
        <v>148</v>
      </c>
      <c r="AC184" s="149">
        <f t="shared" si="44"/>
        <v>-0.90688154101371765</v>
      </c>
      <c r="AD184" s="149">
        <f t="shared" si="42"/>
        <v>165</v>
      </c>
    </row>
    <row r="185" spans="1:30" x14ac:dyDescent="0.2">
      <c r="A185" s="149" t="s">
        <v>804</v>
      </c>
      <c r="B185" s="149" t="s">
        <v>805</v>
      </c>
      <c r="C185" s="103">
        <v>-1.7152861356735229</v>
      </c>
      <c r="D185" s="103">
        <v>-1.7397291660308838</v>
      </c>
      <c r="E185" s="103">
        <v>-1.7061398029327393</v>
      </c>
      <c r="F185" s="103">
        <v>-1.5914671421051025</v>
      </c>
      <c r="G185" s="103">
        <v>-1.5804404020309448</v>
      </c>
      <c r="H185" s="103">
        <v>-1.6598374843597412</v>
      </c>
      <c r="I185" s="103">
        <v>-1.6154541969299316</v>
      </c>
      <c r="J185" s="103">
        <v>-1.701096773147583</v>
      </c>
      <c r="K185" s="103">
        <v>-1.7129565477371216</v>
      </c>
      <c r="L185" s="103">
        <v>-1.7880027294158936</v>
      </c>
      <c r="M185" s="103">
        <v>-1.7099025249481201</v>
      </c>
      <c r="N185" s="103">
        <v>-1.6703518629074097</v>
      </c>
      <c r="O185" s="149">
        <f t="shared" si="43"/>
        <v>6.9377303123474123E-3</v>
      </c>
      <c r="P185" s="149">
        <f t="shared" si="30"/>
        <v>207</v>
      </c>
      <c r="Q185" s="149">
        <f t="shared" si="31"/>
        <v>208</v>
      </c>
      <c r="R185" s="149">
        <f t="shared" si="32"/>
        <v>209</v>
      </c>
      <c r="S185" s="149">
        <f t="shared" si="33"/>
        <v>209</v>
      </c>
      <c r="T185" s="149">
        <f t="shared" si="34"/>
        <v>208</v>
      </c>
      <c r="U185" s="149">
        <f t="shared" si="35"/>
        <v>208</v>
      </c>
      <c r="V185" s="149">
        <f t="shared" si="36"/>
        <v>206</v>
      </c>
      <c r="W185" s="149">
        <f t="shared" si="37"/>
        <v>207</v>
      </c>
      <c r="X185" s="149">
        <f t="shared" si="38"/>
        <v>208</v>
      </c>
      <c r="Y185" s="149">
        <f t="shared" si="39"/>
        <v>209</v>
      </c>
      <c r="Z185" s="149">
        <f t="shared" si="40"/>
        <v>207</v>
      </c>
      <c r="AA185" s="149">
        <f t="shared" si="41"/>
        <v>204</v>
      </c>
      <c r="AC185" s="149">
        <f t="shared" si="44"/>
        <v>-1.6009745597839355</v>
      </c>
      <c r="AD185" s="149">
        <f t="shared" si="42"/>
        <v>195</v>
      </c>
    </row>
    <row r="186" spans="1:30" x14ac:dyDescent="0.2">
      <c r="A186" s="149" t="s">
        <v>806</v>
      </c>
      <c r="B186" s="149" t="s">
        <v>807</v>
      </c>
      <c r="C186" s="103">
        <v>-0.19681276381015778</v>
      </c>
      <c r="D186" s="103">
        <v>-0.25304639339447021</v>
      </c>
      <c r="E186" s="103">
        <v>-0.17920662462711334</v>
      </c>
      <c r="F186" s="103">
        <v>-0.17831115424633026</v>
      </c>
      <c r="G186" s="103">
        <v>-0.17538705468177795</v>
      </c>
      <c r="H186" s="103">
        <v>-1.819521770812571E-3</v>
      </c>
      <c r="I186" s="103">
        <v>-4.5055393129587173E-2</v>
      </c>
      <c r="J186" s="103">
        <v>-6.6074378788471222E-2</v>
      </c>
      <c r="K186" s="103">
        <v>0.16165415942668915</v>
      </c>
      <c r="L186" s="103">
        <v>0.18674513697624207</v>
      </c>
      <c r="M186" s="103">
        <v>0.1965523362159729</v>
      </c>
      <c r="N186" s="103">
        <v>0.16392289102077484</v>
      </c>
      <c r="O186" s="149">
        <f t="shared" si="43"/>
        <v>4.1696928441524506E-2</v>
      </c>
      <c r="P186" s="149">
        <f t="shared" si="30"/>
        <v>98</v>
      </c>
      <c r="Q186" s="149">
        <f t="shared" si="31"/>
        <v>104</v>
      </c>
      <c r="R186" s="149">
        <f t="shared" si="32"/>
        <v>98</v>
      </c>
      <c r="S186" s="149">
        <f t="shared" si="33"/>
        <v>99</v>
      </c>
      <c r="T186" s="149">
        <f t="shared" si="34"/>
        <v>97</v>
      </c>
      <c r="U186" s="149">
        <f t="shared" si="35"/>
        <v>90</v>
      </c>
      <c r="V186" s="149">
        <f t="shared" si="36"/>
        <v>91</v>
      </c>
      <c r="W186" s="149">
        <f t="shared" si="37"/>
        <v>92</v>
      </c>
      <c r="X186" s="149">
        <f t="shared" si="38"/>
        <v>81</v>
      </c>
      <c r="Y186" s="149">
        <f t="shared" si="39"/>
        <v>81</v>
      </c>
      <c r="Z186" s="149">
        <f t="shared" si="40"/>
        <v>82</v>
      </c>
      <c r="AA186" s="149">
        <f t="shared" si="41"/>
        <v>82</v>
      </c>
      <c r="AC186" s="149">
        <f t="shared" si="44"/>
        <v>0.5808921754360199</v>
      </c>
      <c r="AD186" s="149">
        <f t="shared" si="42"/>
        <v>63</v>
      </c>
    </row>
    <row r="187" spans="1:30" x14ac:dyDescent="0.2">
      <c r="A187" s="149" t="s">
        <v>808</v>
      </c>
      <c r="B187" s="149" t="s">
        <v>809</v>
      </c>
      <c r="C187" s="103">
        <v>-0.2570023238658905</v>
      </c>
      <c r="D187" s="103">
        <v>-0.3299831748008728</v>
      </c>
      <c r="E187" s="103">
        <v>-0.27736631035804749</v>
      </c>
      <c r="F187" s="103">
        <v>-0.33396309614181519</v>
      </c>
      <c r="G187" s="103">
        <v>-0.27526620030403137</v>
      </c>
      <c r="H187" s="103">
        <v>-0.4432377815246582</v>
      </c>
      <c r="I187" s="103">
        <v>-0.23905320465564728</v>
      </c>
      <c r="J187" s="103">
        <v>-0.30337560176849365</v>
      </c>
      <c r="K187" s="103">
        <v>-0.17242291569709778</v>
      </c>
      <c r="L187" s="103">
        <v>-0.21033293008804321</v>
      </c>
      <c r="M187" s="103">
        <v>-0.39258500933647156</v>
      </c>
      <c r="N187" s="103">
        <v>-0.43400725722312927</v>
      </c>
      <c r="O187" s="149">
        <f t="shared" si="43"/>
        <v>-1.0402408242225648E-2</v>
      </c>
      <c r="P187" s="149">
        <f t="shared" si="30"/>
        <v>104</v>
      </c>
      <c r="Q187" s="149">
        <f t="shared" si="31"/>
        <v>111</v>
      </c>
      <c r="R187" s="149">
        <f t="shared" si="32"/>
        <v>104</v>
      </c>
      <c r="S187" s="149">
        <f t="shared" si="33"/>
        <v>113</v>
      </c>
      <c r="T187" s="149">
        <f t="shared" si="34"/>
        <v>108</v>
      </c>
      <c r="U187" s="149">
        <f t="shared" si="35"/>
        <v>126</v>
      </c>
      <c r="V187" s="149">
        <f t="shared" si="36"/>
        <v>104</v>
      </c>
      <c r="W187" s="149">
        <f t="shared" si="37"/>
        <v>113</v>
      </c>
      <c r="X187" s="149">
        <f t="shared" si="38"/>
        <v>103</v>
      </c>
      <c r="Y187" s="149">
        <f t="shared" si="39"/>
        <v>109</v>
      </c>
      <c r="Z187" s="149">
        <f t="shared" si="40"/>
        <v>126</v>
      </c>
      <c r="AA187" s="149">
        <f t="shared" si="41"/>
        <v>132</v>
      </c>
      <c r="AC187" s="149">
        <f t="shared" si="44"/>
        <v>-0.53803133964538574</v>
      </c>
      <c r="AD187" s="149">
        <f t="shared" si="42"/>
        <v>137</v>
      </c>
    </row>
    <row r="188" spans="1:30" x14ac:dyDescent="0.2">
      <c r="A188" s="157" t="s">
        <v>39</v>
      </c>
      <c r="B188" s="157" t="s">
        <v>810</v>
      </c>
      <c r="C188" s="715">
        <v>0.27035489678382874</v>
      </c>
      <c r="D188" s="715">
        <v>0.25229310989379883</v>
      </c>
      <c r="E188" s="715">
        <v>0.23699522018432617</v>
      </c>
      <c r="F188" s="715">
        <v>7.626759260892868E-2</v>
      </c>
      <c r="G188" s="715">
        <v>5.6033320724964142E-2</v>
      </c>
      <c r="H188" s="715">
        <v>0.12780928611755371</v>
      </c>
      <c r="I188" s="715">
        <v>0.14298310875892639</v>
      </c>
      <c r="J188" s="715">
        <v>0.18631932139396667</v>
      </c>
      <c r="K188" s="715">
        <v>0.13214260339736938</v>
      </c>
      <c r="L188" s="715">
        <v>0.2620580792427063</v>
      </c>
      <c r="M188" s="715">
        <v>0.2180149257183075</v>
      </c>
      <c r="N188" s="715">
        <v>0.44478791952133179</v>
      </c>
      <c r="O188" s="157">
        <f>(N188-D188)/10</f>
        <v>1.9249480962753297E-2</v>
      </c>
      <c r="P188" s="157">
        <f t="shared" si="30"/>
        <v>72</v>
      </c>
      <c r="Q188" s="157">
        <f t="shared" si="31"/>
        <v>76</v>
      </c>
      <c r="R188" s="157">
        <f t="shared" si="32"/>
        <v>76</v>
      </c>
      <c r="S188" s="157">
        <f t="shared" si="33"/>
        <v>83</v>
      </c>
      <c r="T188" s="157">
        <f t="shared" si="34"/>
        <v>85</v>
      </c>
      <c r="U188" s="157">
        <f t="shared" si="35"/>
        <v>85</v>
      </c>
      <c r="V188" s="157">
        <f t="shared" si="36"/>
        <v>81</v>
      </c>
      <c r="W188" s="157">
        <f t="shared" si="37"/>
        <v>79</v>
      </c>
      <c r="X188" s="157">
        <f t="shared" si="38"/>
        <v>83</v>
      </c>
      <c r="Y188" s="157">
        <f t="shared" si="39"/>
        <v>78</v>
      </c>
      <c r="Z188" s="157">
        <f t="shared" si="40"/>
        <v>81</v>
      </c>
      <c r="AA188" s="157">
        <f t="shared" si="41"/>
        <v>71</v>
      </c>
      <c r="AB188" s="157"/>
      <c r="AC188" s="149">
        <v>0.83684424478560682</v>
      </c>
      <c r="AD188" s="149">
        <f t="shared" si="42"/>
        <v>48</v>
      </c>
    </row>
    <row r="189" spans="1:30" x14ac:dyDescent="0.2">
      <c r="A189" s="149" t="s">
        <v>40</v>
      </c>
      <c r="B189" s="149" t="s">
        <v>811</v>
      </c>
      <c r="C189" s="103">
        <v>1.0585657358169556</v>
      </c>
      <c r="D189" s="103">
        <v>0.92314237356185913</v>
      </c>
      <c r="E189" s="103">
        <v>0.94885909557342529</v>
      </c>
      <c r="F189" s="103">
        <v>0.83944761753082275</v>
      </c>
      <c r="G189" s="103">
        <v>0.72933930158615112</v>
      </c>
      <c r="H189" s="103">
        <v>0.72693777084350586</v>
      </c>
      <c r="I189" s="103">
        <v>0.77331447601318359</v>
      </c>
      <c r="J189" s="103">
        <v>0.82303625345230103</v>
      </c>
      <c r="K189" s="103">
        <v>0.81640774011611938</v>
      </c>
      <c r="L189" s="103">
        <v>0.8705902099609375</v>
      </c>
      <c r="M189" s="103">
        <v>0.92213845252990723</v>
      </c>
      <c r="N189" s="103">
        <v>0.80732834339141846</v>
      </c>
      <c r="O189" s="149">
        <f t="shared" si="43"/>
        <v>-1.1581403017044068E-2</v>
      </c>
      <c r="P189" s="149">
        <f t="shared" si="30"/>
        <v>39</v>
      </c>
      <c r="Q189" s="149">
        <f t="shared" si="31"/>
        <v>44</v>
      </c>
      <c r="R189" s="149">
        <f t="shared" si="32"/>
        <v>45</v>
      </c>
      <c r="S189" s="149">
        <f t="shared" si="33"/>
        <v>50</v>
      </c>
      <c r="T189" s="149">
        <f t="shared" si="34"/>
        <v>54</v>
      </c>
      <c r="U189" s="149">
        <f t="shared" si="35"/>
        <v>54</v>
      </c>
      <c r="V189" s="149">
        <f t="shared" si="36"/>
        <v>50</v>
      </c>
      <c r="W189" s="149">
        <f t="shared" si="37"/>
        <v>48</v>
      </c>
      <c r="X189" s="149">
        <f t="shared" si="38"/>
        <v>44</v>
      </c>
      <c r="Y189" s="149">
        <f t="shared" si="39"/>
        <v>41</v>
      </c>
      <c r="Z189" s="149">
        <f t="shared" si="40"/>
        <v>41</v>
      </c>
      <c r="AA189" s="149">
        <f t="shared" si="41"/>
        <v>44</v>
      </c>
      <c r="AC189" s="149">
        <f t="shared" si="44"/>
        <v>0.69151431322097778</v>
      </c>
      <c r="AD189" s="149">
        <f t="shared" si="42"/>
        <v>60</v>
      </c>
    </row>
    <row r="190" spans="1:30" x14ac:dyDescent="0.2">
      <c r="A190" s="149" t="s">
        <v>42</v>
      </c>
      <c r="B190" s="149" t="s">
        <v>812</v>
      </c>
      <c r="C190" s="103">
        <v>2.2531909942626953</v>
      </c>
      <c r="D190" s="103">
        <v>2.2286355495452881</v>
      </c>
      <c r="E190" s="103">
        <v>2.174797534942627</v>
      </c>
      <c r="F190" s="103">
        <v>2.2849805355072021</v>
      </c>
      <c r="G190" s="103">
        <v>2.2467832565307617</v>
      </c>
      <c r="H190" s="103">
        <v>2.1151065826416016</v>
      </c>
      <c r="I190" s="103">
        <v>2.1883587837219238</v>
      </c>
      <c r="J190" s="103">
        <v>2.1524240970611572</v>
      </c>
      <c r="K190" s="103">
        <v>2.1484308242797852</v>
      </c>
      <c r="L190" s="103">
        <v>2.149014949798584</v>
      </c>
      <c r="M190" s="103">
        <v>2.1312901973724365</v>
      </c>
      <c r="N190" s="103">
        <v>2.1281270980834961</v>
      </c>
      <c r="O190" s="149">
        <f t="shared" si="43"/>
        <v>-1.00508451461792E-2</v>
      </c>
      <c r="P190" s="149">
        <f t="shared" si="30"/>
        <v>3</v>
      </c>
      <c r="Q190" s="149">
        <f t="shared" si="31"/>
        <v>3</v>
      </c>
      <c r="R190" s="149">
        <f t="shared" si="32"/>
        <v>4</v>
      </c>
      <c r="S190" s="149">
        <f t="shared" si="33"/>
        <v>3</v>
      </c>
      <c r="T190" s="149">
        <f t="shared" si="34"/>
        <v>4</v>
      </c>
      <c r="U190" s="149">
        <f t="shared" si="35"/>
        <v>6</v>
      </c>
      <c r="V190" s="149">
        <f t="shared" si="36"/>
        <v>5</v>
      </c>
      <c r="W190" s="149">
        <f t="shared" si="37"/>
        <v>5</v>
      </c>
      <c r="X190" s="149">
        <f t="shared" si="38"/>
        <v>5</v>
      </c>
      <c r="Y190" s="149">
        <f t="shared" si="39"/>
        <v>5</v>
      </c>
      <c r="Z190" s="149">
        <f t="shared" si="40"/>
        <v>5</v>
      </c>
      <c r="AA190" s="149">
        <f t="shared" si="41"/>
        <v>5</v>
      </c>
      <c r="AC190" s="149">
        <f t="shared" si="44"/>
        <v>2.0276186466217041</v>
      </c>
      <c r="AD190" s="149">
        <f t="shared" si="42"/>
        <v>11</v>
      </c>
    </row>
    <row r="191" spans="1:30" x14ac:dyDescent="0.2">
      <c r="A191" s="149" t="s">
        <v>813</v>
      </c>
      <c r="B191" s="149" t="s">
        <v>814</v>
      </c>
      <c r="C191" s="103">
        <v>-0.22888553142547607</v>
      </c>
      <c r="D191" s="103">
        <v>-0.23153121769428253</v>
      </c>
      <c r="E191" s="103">
        <v>-0.35319250822067261</v>
      </c>
      <c r="F191" s="103">
        <v>-0.41291344165802002</v>
      </c>
      <c r="G191" s="103">
        <v>-0.41297721862792969</v>
      </c>
      <c r="H191" s="103">
        <v>-0.42825266718864441</v>
      </c>
      <c r="I191" s="103">
        <v>-0.39088091254234314</v>
      </c>
      <c r="J191" s="103">
        <v>-0.44997876882553101</v>
      </c>
      <c r="K191" s="103">
        <v>-0.26967868208885193</v>
      </c>
      <c r="L191" s="103">
        <v>-0.36042553186416626</v>
      </c>
      <c r="M191" s="103">
        <v>-0.49024960398674011</v>
      </c>
      <c r="N191" s="103">
        <v>-0.45525091886520386</v>
      </c>
      <c r="O191" s="149">
        <f t="shared" si="43"/>
        <v>-2.2371970117092133E-2</v>
      </c>
      <c r="P191" s="149">
        <f t="shared" si="30"/>
        <v>102</v>
      </c>
      <c r="Q191" s="149">
        <f t="shared" si="31"/>
        <v>103</v>
      </c>
      <c r="R191" s="149">
        <f t="shared" si="32"/>
        <v>116</v>
      </c>
      <c r="S191" s="149">
        <f t="shared" si="33"/>
        <v>122</v>
      </c>
      <c r="T191" s="149">
        <f t="shared" si="34"/>
        <v>122</v>
      </c>
      <c r="U191" s="149">
        <f t="shared" si="35"/>
        <v>123</v>
      </c>
      <c r="V191" s="149">
        <f t="shared" si="36"/>
        <v>118</v>
      </c>
      <c r="W191" s="149">
        <f t="shared" si="37"/>
        <v>130</v>
      </c>
      <c r="X191" s="149">
        <f t="shared" si="38"/>
        <v>112</v>
      </c>
      <c r="Y191" s="149">
        <f t="shared" si="39"/>
        <v>121</v>
      </c>
      <c r="Z191" s="149">
        <f t="shared" si="40"/>
        <v>137</v>
      </c>
      <c r="AA191" s="149">
        <f t="shared" si="41"/>
        <v>134</v>
      </c>
      <c r="AC191" s="149">
        <f t="shared" si="44"/>
        <v>-0.67897062003612518</v>
      </c>
      <c r="AD191" s="149">
        <f t="shared" si="42"/>
        <v>145</v>
      </c>
    </row>
    <row r="192" spans="1:30" x14ac:dyDescent="0.2">
      <c r="A192" s="149" t="s">
        <v>815</v>
      </c>
      <c r="B192" s="149" t="s">
        <v>816</v>
      </c>
      <c r="C192" s="103">
        <v>0.427947998046875</v>
      </c>
      <c r="D192" s="103">
        <v>0.44897708296775818</v>
      </c>
      <c r="E192" s="103">
        <v>0.42285874485969543</v>
      </c>
      <c r="F192" s="103">
        <v>0.41770485043525696</v>
      </c>
      <c r="G192" s="103">
        <v>0.44202101230621338</v>
      </c>
      <c r="H192" s="103">
        <v>0.43814226984977722</v>
      </c>
      <c r="I192" s="103">
        <v>0.8839535117149353</v>
      </c>
      <c r="J192" s="103">
        <v>0.77620500326156616</v>
      </c>
      <c r="K192" s="103">
        <v>0.67209857702255249</v>
      </c>
      <c r="L192" s="103">
        <v>0.70575642585754395</v>
      </c>
      <c r="M192" s="103">
        <v>0.97001111507415771</v>
      </c>
      <c r="N192" s="103">
        <v>1.2300014495849609</v>
      </c>
      <c r="O192" s="149">
        <f t="shared" si="43"/>
        <v>7.8102436661720273E-2</v>
      </c>
      <c r="P192" s="149">
        <f t="shared" si="30"/>
        <v>63</v>
      </c>
      <c r="Q192" s="149">
        <f t="shared" si="31"/>
        <v>62</v>
      </c>
      <c r="R192" s="149">
        <f t="shared" si="32"/>
        <v>64</v>
      </c>
      <c r="S192" s="149">
        <f t="shared" si="33"/>
        <v>64</v>
      </c>
      <c r="T192" s="149">
        <f t="shared" si="34"/>
        <v>65</v>
      </c>
      <c r="U192" s="149">
        <f t="shared" si="35"/>
        <v>67</v>
      </c>
      <c r="V192" s="149">
        <f t="shared" si="36"/>
        <v>47</v>
      </c>
      <c r="W192" s="149">
        <f t="shared" si="37"/>
        <v>50</v>
      </c>
      <c r="X192" s="149">
        <f t="shared" si="38"/>
        <v>54</v>
      </c>
      <c r="Y192" s="149">
        <f t="shared" si="39"/>
        <v>51</v>
      </c>
      <c r="Z192" s="149">
        <f t="shared" si="40"/>
        <v>40</v>
      </c>
      <c r="AA192" s="149">
        <f t="shared" si="41"/>
        <v>30</v>
      </c>
      <c r="AC192" s="149">
        <f t="shared" si="44"/>
        <v>2.0110258162021637</v>
      </c>
      <c r="AD192" s="149">
        <f t="shared" si="42"/>
        <v>12</v>
      </c>
    </row>
    <row r="193" spans="1:30" x14ac:dyDescent="0.2">
      <c r="A193" s="149" t="s">
        <v>817</v>
      </c>
      <c r="B193" s="149" t="s">
        <v>818</v>
      </c>
      <c r="C193" s="103">
        <v>-1.1294138431549072</v>
      </c>
      <c r="D193" s="103">
        <v>-1.1346356868743896</v>
      </c>
      <c r="E193" s="103">
        <v>-1.0929678678512573</v>
      </c>
      <c r="F193" s="103">
        <v>-1.2128889560699463</v>
      </c>
      <c r="G193" s="103">
        <v>-1.2587560415267944</v>
      </c>
      <c r="H193" s="103">
        <v>-1.5532321929931641</v>
      </c>
      <c r="I193" s="103">
        <v>-1.5459927320480347</v>
      </c>
      <c r="J193" s="103">
        <v>-1.5719319581985474</v>
      </c>
      <c r="K193" s="103">
        <v>-1.5620642900466919</v>
      </c>
      <c r="L193" s="103">
        <v>-1.6249533891677856</v>
      </c>
      <c r="M193" s="103">
        <v>-1.687623143196106</v>
      </c>
      <c r="N193" s="103">
        <v>-1.7125701904296875</v>
      </c>
      <c r="O193" s="149">
        <f t="shared" si="43"/>
        <v>-5.7793450355529782E-2</v>
      </c>
      <c r="P193" s="149">
        <f t="shared" si="30"/>
        <v>182</v>
      </c>
      <c r="Q193" s="149">
        <f t="shared" si="31"/>
        <v>181</v>
      </c>
      <c r="R193" s="149">
        <f t="shared" si="32"/>
        <v>180</v>
      </c>
      <c r="S193" s="149">
        <f t="shared" si="33"/>
        <v>188</v>
      </c>
      <c r="T193" s="149">
        <f t="shared" si="34"/>
        <v>191</v>
      </c>
      <c r="U193" s="149">
        <f t="shared" si="35"/>
        <v>204</v>
      </c>
      <c r="V193" s="149">
        <f t="shared" si="36"/>
        <v>205</v>
      </c>
      <c r="W193" s="149">
        <f t="shared" si="37"/>
        <v>204</v>
      </c>
      <c r="X193" s="149">
        <f t="shared" si="38"/>
        <v>204</v>
      </c>
      <c r="Y193" s="149">
        <f t="shared" si="39"/>
        <v>205</v>
      </c>
      <c r="Z193" s="149">
        <f t="shared" si="40"/>
        <v>206</v>
      </c>
      <c r="AA193" s="149">
        <f t="shared" si="41"/>
        <v>208</v>
      </c>
      <c r="AC193" s="149">
        <f t="shared" si="44"/>
        <v>-2.2905046939849854</v>
      </c>
      <c r="AD193" s="149">
        <f t="shared" si="42"/>
        <v>208</v>
      </c>
    </row>
    <row r="194" spans="1:30" x14ac:dyDescent="0.2">
      <c r="A194" s="149" t="s">
        <v>819</v>
      </c>
      <c r="B194" s="149" t="s">
        <v>820</v>
      </c>
      <c r="C194" s="103">
        <v>-1.4022045135498047</v>
      </c>
      <c r="D194" s="103">
        <v>-1.3814347982406616</v>
      </c>
      <c r="E194" s="103">
        <v>-1.3288094997406006</v>
      </c>
      <c r="F194" s="103">
        <v>-1.3135920763015747</v>
      </c>
      <c r="G194" s="103">
        <v>-1.3510299921035767</v>
      </c>
      <c r="H194" s="103">
        <v>-1.3157304525375366</v>
      </c>
      <c r="I194" s="103">
        <v>-1.3641947507858276</v>
      </c>
      <c r="J194" s="103">
        <v>-1.4877010583877563</v>
      </c>
      <c r="K194" s="103">
        <v>-1.4330705404281616</v>
      </c>
      <c r="L194" s="103">
        <v>-1.4051331281661987</v>
      </c>
      <c r="M194" s="103">
        <v>-1.4206705093383789</v>
      </c>
      <c r="N194" s="103">
        <v>-1.4145700931549072</v>
      </c>
      <c r="O194" s="149">
        <f t="shared" si="43"/>
        <v>-3.3135294914245607E-3</v>
      </c>
      <c r="P194" s="149">
        <f t="shared" si="30"/>
        <v>201</v>
      </c>
      <c r="Q194" s="149">
        <f t="shared" si="31"/>
        <v>202</v>
      </c>
      <c r="R194" s="149">
        <f t="shared" si="32"/>
        <v>199</v>
      </c>
      <c r="S194" s="149">
        <f t="shared" si="33"/>
        <v>201</v>
      </c>
      <c r="T194" s="149">
        <f t="shared" si="34"/>
        <v>200</v>
      </c>
      <c r="U194" s="149">
        <f t="shared" si="35"/>
        <v>196</v>
      </c>
      <c r="V194" s="149">
        <f t="shared" si="36"/>
        <v>198</v>
      </c>
      <c r="W194" s="149">
        <f t="shared" si="37"/>
        <v>199</v>
      </c>
      <c r="X194" s="149">
        <f t="shared" si="38"/>
        <v>198</v>
      </c>
      <c r="Y194" s="149">
        <f t="shared" si="39"/>
        <v>194</v>
      </c>
      <c r="Z194" s="149">
        <f t="shared" si="40"/>
        <v>197</v>
      </c>
      <c r="AA194" s="149">
        <f t="shared" si="41"/>
        <v>197</v>
      </c>
      <c r="AC194" s="149">
        <f t="shared" si="44"/>
        <v>-1.4477053880691528</v>
      </c>
      <c r="AD194" s="149">
        <f t="shared" si="42"/>
        <v>188</v>
      </c>
    </row>
    <row r="195" spans="1:30" x14ac:dyDescent="0.2">
      <c r="A195" s="149" t="s">
        <v>821</v>
      </c>
      <c r="B195" s="149" t="s">
        <v>822</v>
      </c>
      <c r="C195" s="103">
        <v>-1.0180939435958862</v>
      </c>
      <c r="D195" s="103">
        <v>-0.95992165803909302</v>
      </c>
      <c r="E195" s="103">
        <v>-1.0099481344223022</v>
      </c>
      <c r="F195" s="103">
        <v>-1.0001614093780518</v>
      </c>
      <c r="G195" s="103">
        <v>-1.0266708135604858</v>
      </c>
      <c r="H195" s="103">
        <v>-0.89328372478485107</v>
      </c>
      <c r="I195" s="103">
        <v>-0.72391402721405029</v>
      </c>
      <c r="J195" s="103">
        <v>-0.67726242542266846</v>
      </c>
      <c r="K195" s="103">
        <v>-0.71491658687591553</v>
      </c>
      <c r="L195" s="103">
        <v>-0.73472750186920166</v>
      </c>
      <c r="M195" s="103">
        <v>-0.75464040040969849</v>
      </c>
      <c r="N195" s="103">
        <v>-0.73683458566665649</v>
      </c>
      <c r="O195" s="149">
        <f t="shared" si="43"/>
        <v>2.2308707237243652E-2</v>
      </c>
      <c r="P195" s="149">
        <f t="shared" si="30"/>
        <v>172</v>
      </c>
      <c r="Q195" s="149">
        <f t="shared" si="31"/>
        <v>172</v>
      </c>
      <c r="R195" s="149">
        <f t="shared" si="32"/>
        <v>173</v>
      </c>
      <c r="S195" s="149">
        <f t="shared" si="33"/>
        <v>175</v>
      </c>
      <c r="T195" s="149">
        <f t="shared" si="34"/>
        <v>177</v>
      </c>
      <c r="U195" s="149">
        <f t="shared" si="35"/>
        <v>171</v>
      </c>
      <c r="V195" s="149">
        <f t="shared" si="36"/>
        <v>156</v>
      </c>
      <c r="W195" s="149">
        <f t="shared" si="37"/>
        <v>150</v>
      </c>
      <c r="X195" s="149">
        <f t="shared" si="38"/>
        <v>156</v>
      </c>
      <c r="Y195" s="149">
        <f t="shared" si="39"/>
        <v>156</v>
      </c>
      <c r="Z195" s="149">
        <f t="shared" si="40"/>
        <v>155</v>
      </c>
      <c r="AA195" s="149">
        <f t="shared" si="41"/>
        <v>156</v>
      </c>
      <c r="AC195" s="149">
        <f t="shared" si="44"/>
        <v>-0.51374751329421997</v>
      </c>
      <c r="AD195" s="149">
        <f t="shared" si="42"/>
        <v>134</v>
      </c>
    </row>
    <row r="196" spans="1:30" x14ac:dyDescent="0.2">
      <c r="A196" s="149" t="s">
        <v>146</v>
      </c>
      <c r="B196" s="149" t="s">
        <v>823</v>
      </c>
      <c r="C196" s="103">
        <v>-0.30970543622970581</v>
      </c>
      <c r="D196" s="103">
        <v>-0.33394595980644226</v>
      </c>
      <c r="E196" s="103">
        <v>-0.32343629002571106</v>
      </c>
      <c r="F196" s="103">
        <v>-0.36622428894042969</v>
      </c>
      <c r="G196" s="103">
        <v>-0.34342256188392639</v>
      </c>
      <c r="H196" s="103">
        <v>-0.45022875070571899</v>
      </c>
      <c r="I196" s="103">
        <v>-0.49340605735778809</v>
      </c>
      <c r="J196" s="103">
        <v>-0.38886836171150208</v>
      </c>
      <c r="K196" s="103">
        <v>-0.38814669847488403</v>
      </c>
      <c r="L196" s="103">
        <v>-0.39684310555458069</v>
      </c>
      <c r="M196" s="103">
        <v>-0.41137436032295227</v>
      </c>
      <c r="N196" s="103">
        <v>-0.42222115397453308</v>
      </c>
      <c r="O196" s="149">
        <f t="shared" si="43"/>
        <v>-8.8275194168090827E-3</v>
      </c>
      <c r="P196" s="149">
        <f t="shared" si="30"/>
        <v>112</v>
      </c>
      <c r="Q196" s="149">
        <f t="shared" si="31"/>
        <v>112</v>
      </c>
      <c r="R196" s="149">
        <f t="shared" si="32"/>
        <v>110</v>
      </c>
      <c r="S196" s="149">
        <f t="shared" si="33"/>
        <v>117</v>
      </c>
      <c r="T196" s="149">
        <f t="shared" si="34"/>
        <v>113</v>
      </c>
      <c r="U196" s="149">
        <f t="shared" si="35"/>
        <v>128</v>
      </c>
      <c r="V196" s="149">
        <f t="shared" si="36"/>
        <v>132</v>
      </c>
      <c r="W196" s="149">
        <f t="shared" si="37"/>
        <v>121</v>
      </c>
      <c r="X196" s="149">
        <f t="shared" si="38"/>
        <v>120</v>
      </c>
      <c r="Y196" s="149">
        <f t="shared" si="39"/>
        <v>124</v>
      </c>
      <c r="Z196" s="149">
        <f t="shared" si="40"/>
        <v>129</v>
      </c>
      <c r="AA196" s="149">
        <f t="shared" si="41"/>
        <v>129</v>
      </c>
      <c r="AC196" s="149">
        <f t="shared" si="44"/>
        <v>-0.5104963481426239</v>
      </c>
      <c r="AD196" s="149">
        <f t="shared" si="42"/>
        <v>133</v>
      </c>
    </row>
    <row r="197" spans="1:30" x14ac:dyDescent="0.2">
      <c r="A197" s="149" t="s">
        <v>824</v>
      </c>
      <c r="B197" s="149" t="s">
        <v>825</v>
      </c>
      <c r="C197" s="103">
        <v>-1.2149746417999268</v>
      </c>
      <c r="D197" s="103">
        <v>-1.2914159297943115</v>
      </c>
      <c r="E197" s="103">
        <v>-1.2182523012161255</v>
      </c>
      <c r="F197" s="103">
        <v>-1.2755157947540283</v>
      </c>
      <c r="G197" s="103">
        <v>-1.2841660976409912</v>
      </c>
      <c r="H197" s="103">
        <v>-1.1271599531173706</v>
      </c>
      <c r="I197" s="103">
        <v>-1.1258749961853027</v>
      </c>
      <c r="J197" s="103">
        <v>-1.1463797092437744</v>
      </c>
      <c r="K197" s="103">
        <v>-1.3317145109176636</v>
      </c>
      <c r="L197" s="103">
        <v>-1.4053621292114258</v>
      </c>
      <c r="M197" s="103">
        <v>-1.3208061456680298</v>
      </c>
      <c r="N197" s="103">
        <v>-1.3201456069946289</v>
      </c>
      <c r="O197" s="149">
        <f t="shared" si="43"/>
        <v>-2.8729677200317384E-3</v>
      </c>
      <c r="P197" s="149">
        <f t="shared" si="30"/>
        <v>192</v>
      </c>
      <c r="Q197" s="149">
        <f t="shared" si="31"/>
        <v>198</v>
      </c>
      <c r="R197" s="149">
        <f t="shared" si="32"/>
        <v>192</v>
      </c>
      <c r="S197" s="149">
        <f t="shared" si="33"/>
        <v>195</v>
      </c>
      <c r="T197" s="149">
        <f t="shared" si="34"/>
        <v>194</v>
      </c>
      <c r="U197" s="149">
        <f t="shared" si="35"/>
        <v>183</v>
      </c>
      <c r="V197" s="149">
        <f t="shared" si="36"/>
        <v>185</v>
      </c>
      <c r="W197" s="149">
        <f t="shared" si="37"/>
        <v>184</v>
      </c>
      <c r="X197" s="149">
        <f t="shared" si="38"/>
        <v>193</v>
      </c>
      <c r="Y197" s="149">
        <f t="shared" si="39"/>
        <v>195</v>
      </c>
      <c r="Z197" s="149">
        <f t="shared" si="40"/>
        <v>190</v>
      </c>
      <c r="AA197" s="149">
        <f t="shared" si="41"/>
        <v>193</v>
      </c>
      <c r="AC197" s="149">
        <f t="shared" si="44"/>
        <v>-1.3488752841949463</v>
      </c>
      <c r="AD197" s="149">
        <f t="shared" si="42"/>
        <v>186</v>
      </c>
    </row>
    <row r="198" spans="1:30" x14ac:dyDescent="0.2">
      <c r="A198" s="149" t="s">
        <v>826</v>
      </c>
      <c r="B198" s="149" t="s">
        <v>827</v>
      </c>
      <c r="C198" s="103">
        <v>-1.5286962985992432</v>
      </c>
      <c r="D198" s="103">
        <v>-1.5321345329284668</v>
      </c>
      <c r="E198" s="103">
        <v>-1.5433601140975952</v>
      </c>
      <c r="F198" s="103">
        <v>-1.4311734437942505</v>
      </c>
      <c r="G198" s="103">
        <v>-1.4078632593154907</v>
      </c>
      <c r="H198" s="103">
        <v>-1.3144018650054932</v>
      </c>
      <c r="I198" s="103">
        <v>-1.3468568325042725</v>
      </c>
      <c r="J198" s="103">
        <v>-1.5184464454650879</v>
      </c>
      <c r="K198" s="103">
        <v>-1.4756019115447998</v>
      </c>
      <c r="L198" s="103">
        <v>-1.4999608993530273</v>
      </c>
      <c r="M198" s="103">
        <v>-1.5109238624572754</v>
      </c>
      <c r="N198" s="103">
        <v>-1.5421382188796997</v>
      </c>
      <c r="O198" s="149">
        <f t="shared" si="43"/>
        <v>-1.0003685951232911E-3</v>
      </c>
      <c r="P198" s="149">
        <f t="shared" si="30"/>
        <v>204</v>
      </c>
      <c r="Q198" s="149">
        <f t="shared" si="31"/>
        <v>205</v>
      </c>
      <c r="R198" s="149">
        <f t="shared" si="32"/>
        <v>206</v>
      </c>
      <c r="S198" s="149">
        <f t="shared" si="33"/>
        <v>205</v>
      </c>
      <c r="T198" s="149">
        <f t="shared" si="34"/>
        <v>203</v>
      </c>
      <c r="U198" s="149">
        <f t="shared" si="35"/>
        <v>195</v>
      </c>
      <c r="V198" s="149">
        <f t="shared" si="36"/>
        <v>197</v>
      </c>
      <c r="W198" s="149">
        <f t="shared" si="37"/>
        <v>200</v>
      </c>
      <c r="X198" s="149">
        <f t="shared" si="38"/>
        <v>199</v>
      </c>
      <c r="Y198" s="149">
        <f t="shared" si="39"/>
        <v>200</v>
      </c>
      <c r="Z198" s="149">
        <f t="shared" si="40"/>
        <v>201</v>
      </c>
      <c r="AA198" s="149">
        <f t="shared" si="41"/>
        <v>200</v>
      </c>
      <c r="AC198" s="149">
        <f t="shared" si="44"/>
        <v>-1.5521419048309326</v>
      </c>
      <c r="AD198" s="149">
        <f t="shared" si="42"/>
        <v>192</v>
      </c>
    </row>
    <row r="199" spans="1:30" x14ac:dyDescent="0.2">
      <c r="A199" s="149" t="s">
        <v>828</v>
      </c>
      <c r="B199" s="149" t="s">
        <v>829</v>
      </c>
      <c r="C199" s="103">
        <v>-0.80016261339187622</v>
      </c>
      <c r="D199" s="103">
        <v>-0.75970256328582764</v>
      </c>
      <c r="E199" s="103">
        <v>-0.80972111225128174</v>
      </c>
      <c r="F199" s="103">
        <v>-0.73591458797454834</v>
      </c>
      <c r="G199" s="103">
        <v>-0.68370890617370605</v>
      </c>
      <c r="H199" s="103">
        <v>-0.52636778354644775</v>
      </c>
      <c r="I199" s="103">
        <v>-0.52164196968078613</v>
      </c>
      <c r="J199" s="103">
        <v>-0.51055800914764404</v>
      </c>
      <c r="K199" s="103">
        <v>-0.54336804151535034</v>
      </c>
      <c r="L199" s="103">
        <v>-0.46158289909362793</v>
      </c>
      <c r="M199" s="103">
        <v>-0.38304159045219421</v>
      </c>
      <c r="N199" s="103">
        <v>-0.32369512319564819</v>
      </c>
      <c r="O199" s="149">
        <f t="shared" si="43"/>
        <v>4.3600744009017943E-2</v>
      </c>
      <c r="P199" s="149">
        <f t="shared" si="30"/>
        <v>158</v>
      </c>
      <c r="Q199" s="149">
        <f t="shared" si="31"/>
        <v>158</v>
      </c>
      <c r="R199" s="149">
        <f t="shared" si="32"/>
        <v>162</v>
      </c>
      <c r="S199" s="149">
        <f t="shared" si="33"/>
        <v>153</v>
      </c>
      <c r="T199" s="149">
        <f t="shared" si="34"/>
        <v>148</v>
      </c>
      <c r="U199" s="149">
        <f t="shared" si="35"/>
        <v>135</v>
      </c>
      <c r="V199" s="149">
        <f t="shared" si="36"/>
        <v>133</v>
      </c>
      <c r="W199" s="149">
        <f t="shared" si="37"/>
        <v>137</v>
      </c>
      <c r="X199" s="149">
        <f t="shared" si="38"/>
        <v>137</v>
      </c>
      <c r="Y199" s="149">
        <f t="shared" si="39"/>
        <v>129</v>
      </c>
      <c r="Z199" s="149">
        <f t="shared" si="40"/>
        <v>123</v>
      </c>
      <c r="AA199" s="149">
        <f t="shared" si="41"/>
        <v>115</v>
      </c>
      <c r="AC199" s="149">
        <f t="shared" si="44"/>
        <v>0.11231231689453125</v>
      </c>
      <c r="AD199" s="149">
        <f t="shared" si="42"/>
        <v>93</v>
      </c>
    </row>
    <row r="200" spans="1:30" x14ac:dyDescent="0.2">
      <c r="A200" s="149" t="s">
        <v>830</v>
      </c>
      <c r="B200" s="149" t="s">
        <v>831</v>
      </c>
      <c r="C200" s="103">
        <v>-0.6779903769493103</v>
      </c>
      <c r="D200" s="103">
        <v>-0.33441293239593506</v>
      </c>
      <c r="E200" s="103">
        <v>-0.33172363042831421</v>
      </c>
      <c r="F200" s="103">
        <v>-0.32122793793678284</v>
      </c>
      <c r="G200" s="103">
        <v>-0.28254914283752441</v>
      </c>
      <c r="H200" s="103">
        <v>-0.31444105505943298</v>
      </c>
      <c r="I200" s="103">
        <v>-0.46739402413368225</v>
      </c>
      <c r="J200" s="103">
        <v>-0.4450608491897583</v>
      </c>
      <c r="K200" s="103">
        <v>-0.1826309859752655</v>
      </c>
      <c r="L200" s="103">
        <v>-7.1480326354503632E-2</v>
      </c>
      <c r="M200" s="103">
        <v>-0.34704658389091492</v>
      </c>
      <c r="N200" s="103">
        <v>-0.35334506630897522</v>
      </c>
      <c r="O200" s="149">
        <f t="shared" si="43"/>
        <v>-1.893213391304016E-3</v>
      </c>
      <c r="P200" s="149">
        <f t="shared" si="30"/>
        <v>150</v>
      </c>
      <c r="Q200" s="149">
        <f t="shared" si="31"/>
        <v>113</v>
      </c>
      <c r="R200" s="149">
        <f t="shared" si="32"/>
        <v>112</v>
      </c>
      <c r="S200" s="149">
        <f t="shared" si="33"/>
        <v>110</v>
      </c>
      <c r="T200" s="149">
        <f t="shared" si="34"/>
        <v>109</v>
      </c>
      <c r="U200" s="149">
        <f t="shared" si="35"/>
        <v>111</v>
      </c>
      <c r="V200" s="149">
        <f t="shared" si="36"/>
        <v>128</v>
      </c>
      <c r="W200" s="149">
        <f t="shared" si="37"/>
        <v>129</v>
      </c>
      <c r="X200" s="149">
        <f t="shared" si="38"/>
        <v>105</v>
      </c>
      <c r="Y200" s="149">
        <f t="shared" si="39"/>
        <v>95</v>
      </c>
      <c r="Z200" s="149">
        <f t="shared" si="40"/>
        <v>122</v>
      </c>
      <c r="AA200" s="149">
        <f t="shared" si="41"/>
        <v>122</v>
      </c>
      <c r="AC200" s="149">
        <f t="shared" si="44"/>
        <v>-0.37227720022201538</v>
      </c>
      <c r="AD200" s="149">
        <f t="shared" si="42"/>
        <v>126</v>
      </c>
    </row>
    <row r="201" spans="1:30" x14ac:dyDescent="0.2">
      <c r="A201" s="149" t="s">
        <v>832</v>
      </c>
      <c r="B201" s="149" t="s">
        <v>833</v>
      </c>
      <c r="C201" s="103">
        <v>-4.1086927056312561E-2</v>
      </c>
      <c r="D201" s="103">
        <v>-0.17388862371444702</v>
      </c>
      <c r="E201" s="103">
        <v>-0.1096283495426178</v>
      </c>
      <c r="F201" s="103">
        <v>-0.15547479689121246</v>
      </c>
      <c r="G201" s="103">
        <v>-0.21649625897407532</v>
      </c>
      <c r="H201" s="103">
        <v>-0.41350412368774414</v>
      </c>
      <c r="I201" s="103">
        <v>-0.30068826675415039</v>
      </c>
      <c r="J201" s="103">
        <v>-0.24016645550727844</v>
      </c>
      <c r="K201" s="103">
        <v>-0.32886490225791931</v>
      </c>
      <c r="L201" s="103">
        <v>-0.31626409292221069</v>
      </c>
      <c r="M201" s="103">
        <v>-0.20344512164592743</v>
      </c>
      <c r="N201" s="103">
        <v>-0.11490288376808167</v>
      </c>
      <c r="O201" s="149">
        <f t="shared" si="43"/>
        <v>5.8985739946365353E-3</v>
      </c>
      <c r="P201" s="149">
        <f t="shared" si="30"/>
        <v>87</v>
      </c>
      <c r="Q201" s="149">
        <f t="shared" si="31"/>
        <v>97</v>
      </c>
      <c r="R201" s="149">
        <f t="shared" si="32"/>
        <v>95</v>
      </c>
      <c r="S201" s="149">
        <f t="shared" si="33"/>
        <v>98</v>
      </c>
      <c r="T201" s="149">
        <f t="shared" si="34"/>
        <v>102</v>
      </c>
      <c r="U201" s="149">
        <f t="shared" si="35"/>
        <v>120</v>
      </c>
      <c r="V201" s="149">
        <f t="shared" si="36"/>
        <v>111</v>
      </c>
      <c r="W201" s="149">
        <f t="shared" si="37"/>
        <v>105</v>
      </c>
      <c r="X201" s="149">
        <f t="shared" si="38"/>
        <v>116</v>
      </c>
      <c r="Y201" s="149">
        <f t="shared" si="39"/>
        <v>116</v>
      </c>
      <c r="Z201" s="149">
        <f t="shared" si="40"/>
        <v>108</v>
      </c>
      <c r="AA201" s="149">
        <f t="shared" si="41"/>
        <v>103</v>
      </c>
      <c r="AC201" s="149">
        <f t="shared" si="44"/>
        <v>-5.5917143821716309E-2</v>
      </c>
      <c r="AD201" s="149">
        <f t="shared" si="42"/>
        <v>104</v>
      </c>
    </row>
    <row r="202" spans="1:30" x14ac:dyDescent="0.2">
      <c r="A202" s="149" t="s">
        <v>834</v>
      </c>
      <c r="B202" s="149" t="s">
        <v>835</v>
      </c>
      <c r="C202" s="103">
        <v>-0.22096329927444458</v>
      </c>
      <c r="D202" s="103">
        <v>-0.2588559091091156</v>
      </c>
      <c r="E202" s="103">
        <v>-5.6725107133388519E-2</v>
      </c>
      <c r="F202" s="103">
        <v>-5.9841874986886978E-2</v>
      </c>
      <c r="G202" s="103">
        <v>-6.69364333152771E-2</v>
      </c>
      <c r="H202" s="103">
        <v>-3.6798916757106781E-2</v>
      </c>
      <c r="I202" s="103">
        <v>-6.8708620965480804E-2</v>
      </c>
      <c r="J202" s="103">
        <v>-0.13474284112453461</v>
      </c>
      <c r="K202" s="103">
        <v>-0.12851366400718689</v>
      </c>
      <c r="L202" s="103">
        <v>-5.5323835462331772E-2</v>
      </c>
      <c r="M202" s="103">
        <v>-8.5506245493888855E-2</v>
      </c>
      <c r="N202" s="103">
        <v>-6.8028315901756287E-2</v>
      </c>
      <c r="O202" s="149">
        <f t="shared" si="43"/>
        <v>1.9082759320735932E-2</v>
      </c>
      <c r="P202" s="149">
        <f t="shared" si="30"/>
        <v>101</v>
      </c>
      <c r="Q202" s="149">
        <f t="shared" si="31"/>
        <v>106</v>
      </c>
      <c r="R202" s="149">
        <f t="shared" si="32"/>
        <v>92</v>
      </c>
      <c r="S202" s="149">
        <f t="shared" si="33"/>
        <v>91</v>
      </c>
      <c r="T202" s="149">
        <f t="shared" si="34"/>
        <v>90</v>
      </c>
      <c r="U202" s="149">
        <f t="shared" si="35"/>
        <v>93</v>
      </c>
      <c r="V202" s="149">
        <f t="shared" si="36"/>
        <v>92</v>
      </c>
      <c r="W202" s="149">
        <f t="shared" si="37"/>
        <v>98</v>
      </c>
      <c r="X202" s="149">
        <f t="shared" si="38"/>
        <v>99</v>
      </c>
      <c r="Y202" s="149">
        <f t="shared" si="39"/>
        <v>93</v>
      </c>
      <c r="Z202" s="149">
        <f t="shared" si="40"/>
        <v>99</v>
      </c>
      <c r="AA202" s="149">
        <f t="shared" si="41"/>
        <v>100</v>
      </c>
      <c r="AC202" s="149">
        <f t="shared" si="44"/>
        <v>0.12279927730560303</v>
      </c>
      <c r="AD202" s="149">
        <f t="shared" si="42"/>
        <v>92</v>
      </c>
    </row>
    <row r="203" spans="1:30" x14ac:dyDescent="0.2">
      <c r="A203" s="149" t="s">
        <v>44</v>
      </c>
      <c r="B203" s="149" t="s">
        <v>836</v>
      </c>
      <c r="C203" s="103">
        <v>8.7780110538005829E-2</v>
      </c>
      <c r="D203" s="103">
        <v>2.9283640906214714E-2</v>
      </c>
      <c r="E203" s="103">
        <v>4.4252023100852966E-2</v>
      </c>
      <c r="F203" s="103">
        <v>0.15757468342781067</v>
      </c>
      <c r="G203" s="103">
        <v>9.2332437634468079E-2</v>
      </c>
      <c r="H203" s="103">
        <v>-0.14786358177661896</v>
      </c>
      <c r="I203" s="103">
        <v>-0.15430133044719696</v>
      </c>
      <c r="J203" s="103">
        <v>-0.1914556622505188</v>
      </c>
      <c r="K203" s="103">
        <v>-0.19449393451213837</v>
      </c>
      <c r="L203" s="103">
        <v>-0.32982051372528076</v>
      </c>
      <c r="M203" s="103">
        <v>-0.30826136469841003</v>
      </c>
      <c r="N203" s="103">
        <v>-0.34078016877174377</v>
      </c>
      <c r="O203" s="149">
        <f t="shared" si="43"/>
        <v>-3.7006380967795849E-2</v>
      </c>
      <c r="P203" s="149">
        <f t="shared" si="30"/>
        <v>83</v>
      </c>
      <c r="Q203" s="149">
        <f t="shared" si="31"/>
        <v>87</v>
      </c>
      <c r="R203" s="149">
        <f t="shared" si="32"/>
        <v>88</v>
      </c>
      <c r="S203" s="149">
        <f t="shared" si="33"/>
        <v>80</v>
      </c>
      <c r="T203" s="149">
        <f t="shared" si="34"/>
        <v>82</v>
      </c>
      <c r="U203" s="149">
        <f t="shared" si="35"/>
        <v>98</v>
      </c>
      <c r="V203" s="149">
        <f t="shared" si="36"/>
        <v>98</v>
      </c>
      <c r="W203" s="149">
        <f t="shared" si="37"/>
        <v>103</v>
      </c>
      <c r="X203" s="149">
        <f t="shared" si="38"/>
        <v>106</v>
      </c>
      <c r="Y203" s="149">
        <f t="shared" si="39"/>
        <v>117</v>
      </c>
      <c r="Z203" s="149">
        <f t="shared" si="40"/>
        <v>118</v>
      </c>
      <c r="AA203" s="149">
        <f t="shared" si="41"/>
        <v>117</v>
      </c>
      <c r="AC203" s="149">
        <f t="shared" si="44"/>
        <v>-0.71084397844970226</v>
      </c>
      <c r="AD203" s="149">
        <f t="shared" si="42"/>
        <v>147</v>
      </c>
    </row>
    <row r="204" spans="1:30" x14ac:dyDescent="0.2">
      <c r="A204" s="149" t="s">
        <v>837</v>
      </c>
      <c r="B204" s="149" t="s">
        <v>838</v>
      </c>
      <c r="C204" s="103">
        <v>-0.21578061580657959</v>
      </c>
      <c r="D204" s="103">
        <v>-0.25652268528938293</v>
      </c>
      <c r="E204" s="103">
        <v>-0.5269584059715271</v>
      </c>
      <c r="F204" s="103">
        <v>-0.35051897168159485</v>
      </c>
      <c r="G204" s="103">
        <v>-0.39626669883728027</v>
      </c>
      <c r="H204" s="103">
        <v>-1.456559170037508E-2</v>
      </c>
      <c r="I204" s="103">
        <v>-3.2885774970054626E-2</v>
      </c>
      <c r="J204" s="103">
        <v>3.0646001920104027E-2</v>
      </c>
      <c r="K204" s="103">
        <v>3.5612042993307114E-2</v>
      </c>
      <c r="L204" s="103">
        <v>2.8404328972101212E-2</v>
      </c>
      <c r="M204" s="103">
        <v>0.40901565551757813</v>
      </c>
      <c r="N204" s="103">
        <v>0.48638570308685303</v>
      </c>
      <c r="O204" s="149">
        <f t="shared" si="43"/>
        <v>7.4290838837623593E-2</v>
      </c>
      <c r="P204" s="149">
        <f t="shared" si="30"/>
        <v>100</v>
      </c>
      <c r="Q204" s="149">
        <f t="shared" si="31"/>
        <v>105</v>
      </c>
      <c r="R204" s="149">
        <f t="shared" si="32"/>
        <v>131</v>
      </c>
      <c r="S204" s="149">
        <f t="shared" si="33"/>
        <v>114</v>
      </c>
      <c r="T204" s="149">
        <f t="shared" si="34"/>
        <v>119</v>
      </c>
      <c r="U204" s="149">
        <f t="shared" si="35"/>
        <v>91</v>
      </c>
      <c r="V204" s="149">
        <f t="shared" si="36"/>
        <v>90</v>
      </c>
      <c r="W204" s="149">
        <f t="shared" si="37"/>
        <v>87</v>
      </c>
      <c r="X204" s="149">
        <f t="shared" si="38"/>
        <v>88</v>
      </c>
      <c r="Y204" s="149">
        <f t="shared" si="39"/>
        <v>87</v>
      </c>
      <c r="Z204" s="149">
        <f t="shared" si="40"/>
        <v>70</v>
      </c>
      <c r="AA204" s="149">
        <f t="shared" si="41"/>
        <v>67</v>
      </c>
      <c r="AC204" s="149">
        <f t="shared" si="44"/>
        <v>1.229294091463089</v>
      </c>
      <c r="AD204" s="149">
        <f t="shared" si="42"/>
        <v>36</v>
      </c>
    </row>
    <row r="205" spans="1:30" x14ac:dyDescent="0.2">
      <c r="A205" s="149" t="s">
        <v>839</v>
      </c>
      <c r="B205" s="149" t="s">
        <v>840</v>
      </c>
      <c r="C205" s="103">
        <v>0.62018263339996338</v>
      </c>
      <c r="D205" s="103">
        <v>0.74362850189208984</v>
      </c>
      <c r="E205" s="103">
        <v>0.87227529287338257</v>
      </c>
      <c r="F205" s="103">
        <v>0.72253650426864624</v>
      </c>
      <c r="G205" s="103">
        <v>0.67944413423538208</v>
      </c>
      <c r="H205" s="103">
        <v>0.807292640209198</v>
      </c>
      <c r="I205" s="103">
        <v>0.77406352758407593</v>
      </c>
      <c r="J205" s="103">
        <v>0.88024449348449707</v>
      </c>
      <c r="K205" s="103">
        <v>0.96749550104141235</v>
      </c>
      <c r="L205" s="103">
        <v>1.0282684564590454</v>
      </c>
      <c r="M205" s="103">
        <v>1.0521738529205322</v>
      </c>
      <c r="N205" s="103">
        <v>1.1560461521148682</v>
      </c>
      <c r="O205" s="149">
        <f t="shared" si="43"/>
        <v>4.1241765022277832E-2</v>
      </c>
      <c r="P205" s="149">
        <f t="shared" si="30"/>
        <v>57</v>
      </c>
      <c r="Q205" s="149">
        <f t="shared" si="31"/>
        <v>55</v>
      </c>
      <c r="R205" s="149">
        <f t="shared" si="32"/>
        <v>47</v>
      </c>
      <c r="S205" s="149">
        <f t="shared" si="33"/>
        <v>55</v>
      </c>
      <c r="T205" s="149">
        <f t="shared" si="34"/>
        <v>55</v>
      </c>
      <c r="U205" s="149">
        <f t="shared" si="35"/>
        <v>49</v>
      </c>
      <c r="V205" s="149">
        <f t="shared" si="36"/>
        <v>49</v>
      </c>
      <c r="W205" s="149">
        <f t="shared" si="37"/>
        <v>44</v>
      </c>
      <c r="X205" s="149">
        <f t="shared" si="38"/>
        <v>40</v>
      </c>
      <c r="Y205" s="149">
        <f t="shared" si="39"/>
        <v>39</v>
      </c>
      <c r="Z205" s="149">
        <f t="shared" si="40"/>
        <v>38</v>
      </c>
      <c r="AA205" s="149">
        <f t="shared" si="41"/>
        <v>32</v>
      </c>
      <c r="AC205" s="149">
        <f t="shared" si="44"/>
        <v>1.5684638023376465</v>
      </c>
      <c r="AD205" s="149">
        <f t="shared" si="42"/>
        <v>21</v>
      </c>
    </row>
    <row r="206" spans="1:30" x14ac:dyDescent="0.2">
      <c r="A206" s="149" t="s">
        <v>841</v>
      </c>
      <c r="B206" s="149" t="s">
        <v>842</v>
      </c>
      <c r="C206" s="103">
        <v>-0.44545310735702515</v>
      </c>
      <c r="D206" s="103">
        <v>-0.535369873046875</v>
      </c>
      <c r="E206" s="103">
        <v>-0.59171593189239502</v>
      </c>
      <c r="F206" s="103">
        <v>-0.75692528486251831</v>
      </c>
      <c r="G206" s="103">
        <v>-0.77397370338439941</v>
      </c>
      <c r="H206" s="103">
        <v>-0.75444239377975464</v>
      </c>
      <c r="I206" s="103">
        <v>-0.68787515163421631</v>
      </c>
      <c r="J206" s="103">
        <v>-0.50677859783172607</v>
      </c>
      <c r="K206" s="103">
        <v>-0.46287602186203003</v>
      </c>
      <c r="L206" s="103">
        <v>-0.44151970744132996</v>
      </c>
      <c r="M206" s="103">
        <v>-0.40082374215126038</v>
      </c>
      <c r="N206" s="103">
        <v>-0.39009949564933777</v>
      </c>
      <c r="O206" s="149">
        <f t="shared" si="43"/>
        <v>1.4527037739753723E-2</v>
      </c>
      <c r="P206" s="149">
        <f t="shared" si="30"/>
        <v>127</v>
      </c>
      <c r="Q206" s="149">
        <f t="shared" si="31"/>
        <v>134</v>
      </c>
      <c r="R206" s="149">
        <f t="shared" si="32"/>
        <v>138</v>
      </c>
      <c r="S206" s="149">
        <f t="shared" si="33"/>
        <v>155</v>
      </c>
      <c r="T206" s="149">
        <f t="shared" si="34"/>
        <v>161</v>
      </c>
      <c r="U206" s="149">
        <f t="shared" si="35"/>
        <v>156</v>
      </c>
      <c r="V206" s="149">
        <f t="shared" si="36"/>
        <v>152</v>
      </c>
      <c r="W206" s="149">
        <f t="shared" si="37"/>
        <v>136</v>
      </c>
      <c r="X206" s="149">
        <f t="shared" si="38"/>
        <v>124</v>
      </c>
      <c r="Y206" s="149">
        <f t="shared" si="39"/>
        <v>127</v>
      </c>
      <c r="Z206" s="149">
        <f t="shared" si="40"/>
        <v>127</v>
      </c>
      <c r="AA206" s="149">
        <f t="shared" si="41"/>
        <v>125</v>
      </c>
      <c r="AC206" s="149">
        <f t="shared" si="44"/>
        <v>-0.24482911825180054</v>
      </c>
      <c r="AD206" s="149">
        <f t="shared" si="42"/>
        <v>117</v>
      </c>
    </row>
    <row r="207" spans="1:30" x14ac:dyDescent="0.2">
      <c r="A207" s="149" t="s">
        <v>843</v>
      </c>
      <c r="B207" s="149" t="s">
        <v>844</v>
      </c>
      <c r="C207" s="103">
        <v>-0.90186697244644165</v>
      </c>
      <c r="D207" s="103">
        <v>-0.91780382394790649</v>
      </c>
      <c r="E207" s="103">
        <v>-0.92053145170211792</v>
      </c>
      <c r="F207" s="103">
        <v>-0.98839414119720459</v>
      </c>
      <c r="G207" s="103">
        <v>-1.0424491167068481</v>
      </c>
      <c r="H207" s="103">
        <v>-1.0850591659545898</v>
      </c>
      <c r="I207" s="103">
        <v>-1.0517987012863159</v>
      </c>
      <c r="J207" s="103">
        <v>-1.0565899610519409</v>
      </c>
      <c r="K207" s="103">
        <v>-1.041348934173584</v>
      </c>
      <c r="L207" s="103">
        <v>-1.0333915948867798</v>
      </c>
      <c r="M207" s="103">
        <v>-1.1693664789199829</v>
      </c>
      <c r="N207" s="103">
        <v>-1.0536606311798096</v>
      </c>
      <c r="O207" s="149">
        <f t="shared" si="43"/>
        <v>-1.3585680723190307E-2</v>
      </c>
      <c r="P207" s="149">
        <f t="shared" si="30"/>
        <v>165</v>
      </c>
      <c r="Q207" s="149">
        <f t="shared" si="31"/>
        <v>169</v>
      </c>
      <c r="R207" s="149">
        <f t="shared" si="32"/>
        <v>169</v>
      </c>
      <c r="S207" s="149">
        <f t="shared" si="33"/>
        <v>173</v>
      </c>
      <c r="T207" s="149">
        <f t="shared" si="34"/>
        <v>181</v>
      </c>
      <c r="U207" s="149">
        <f t="shared" si="35"/>
        <v>182</v>
      </c>
      <c r="V207" s="149">
        <f t="shared" si="36"/>
        <v>181</v>
      </c>
      <c r="W207" s="149">
        <f t="shared" si="37"/>
        <v>182</v>
      </c>
      <c r="X207" s="149">
        <f t="shared" si="38"/>
        <v>180</v>
      </c>
      <c r="Y207" s="149">
        <f t="shared" si="39"/>
        <v>179</v>
      </c>
      <c r="Z207" s="149">
        <f t="shared" si="40"/>
        <v>185</v>
      </c>
      <c r="AA207" s="149">
        <f t="shared" si="41"/>
        <v>177</v>
      </c>
      <c r="AC207" s="149">
        <f t="shared" si="44"/>
        <v>-1.1895174384117126</v>
      </c>
      <c r="AD207" s="149">
        <f t="shared" si="42"/>
        <v>179</v>
      </c>
    </row>
    <row r="208" spans="1:30" x14ac:dyDescent="0.2">
      <c r="A208" s="149" t="s">
        <v>147</v>
      </c>
      <c r="B208" s="149" t="s">
        <v>845</v>
      </c>
      <c r="C208" s="103">
        <v>-1.0393936634063721</v>
      </c>
      <c r="D208" s="103">
        <v>-1.0273339748382568</v>
      </c>
      <c r="E208" s="103">
        <v>-1.0499769449234009</v>
      </c>
      <c r="F208" s="103">
        <v>-1.0772976875305176</v>
      </c>
      <c r="G208" s="103">
        <v>-1.1312997341156006</v>
      </c>
      <c r="H208" s="103">
        <v>-0.99420642852783203</v>
      </c>
      <c r="I208" s="103">
        <v>-0.98004567623138428</v>
      </c>
      <c r="J208" s="103">
        <v>-0.81396007537841797</v>
      </c>
      <c r="K208" s="103">
        <v>-0.78488969802856445</v>
      </c>
      <c r="L208" s="103">
        <v>-0.86769121885299683</v>
      </c>
      <c r="M208" s="103">
        <v>-0.7559235692024231</v>
      </c>
      <c r="N208" s="103">
        <v>-0.7841346263885498</v>
      </c>
      <c r="O208" s="149">
        <f t="shared" si="43"/>
        <v>2.4319934844970702E-2</v>
      </c>
      <c r="P208" s="149">
        <f t="shared" ref="P208:P224" si="45">_xlfn.RANK.EQ(C208,$C$16:$C$224)</f>
        <v>174</v>
      </c>
      <c r="Q208" s="149">
        <f t="shared" ref="Q208:Q224" si="46">_xlfn.RANK.EQ(D208,$D$16:$D$224)</f>
        <v>174</v>
      </c>
      <c r="R208" s="149">
        <f t="shared" ref="R208:R224" si="47">_xlfn.RANK.EQ(E208,$E$16:$E$224)</f>
        <v>176</v>
      </c>
      <c r="S208" s="149">
        <f t="shared" ref="S208:S224" si="48">_xlfn.RANK.EQ(F208,$F$16:$F$224)</f>
        <v>182</v>
      </c>
      <c r="T208" s="149">
        <f t="shared" ref="T208:T224" si="49">_xlfn.RANK.EQ(G208,$G$16:$G$224)</f>
        <v>185</v>
      </c>
      <c r="U208" s="149">
        <f t="shared" ref="U208:U224" si="50">_xlfn.RANK.EQ(H208,$H$16:$H$224)</f>
        <v>178</v>
      </c>
      <c r="V208" s="149">
        <f t="shared" ref="V208:V224" si="51">_xlfn.RANK.EQ(I208,$I$16:$I$224)</f>
        <v>178</v>
      </c>
      <c r="W208" s="149">
        <f t="shared" ref="W208:W224" si="52">_xlfn.RANK.EQ(J208,$J$16:$J$224)</f>
        <v>165</v>
      </c>
      <c r="X208" s="149">
        <f t="shared" ref="X208:X224" si="53">_xlfn.RANK.EQ(K208,$K$16:$K$224)</f>
        <v>163</v>
      </c>
      <c r="Y208" s="149">
        <f t="shared" ref="Y208:Y224" si="54">_xlfn.RANK.EQ(L208,$L$16:$L$224)</f>
        <v>171</v>
      </c>
      <c r="Z208" s="149">
        <f t="shared" ref="Z208:Z224" si="55">_xlfn.RANK.EQ(M208,$M$16:$M$224)</f>
        <v>156</v>
      </c>
      <c r="AA208" s="149">
        <f t="shared" ref="AA208:AA224" si="56">_xlfn.RANK.EQ(N208,$N$16:$N$224)</f>
        <v>160</v>
      </c>
      <c r="AC208" s="149">
        <f t="shared" si="44"/>
        <v>-0.54093527793884277</v>
      </c>
      <c r="AD208" s="149">
        <f t="shared" ref="AD208:AD224" si="57">_xlfn.RANK.EQ(AC208,$AC$16:$AC$224)</f>
        <v>138</v>
      </c>
    </row>
    <row r="209" spans="1:30" x14ac:dyDescent="0.2">
      <c r="A209" s="149" t="s">
        <v>149</v>
      </c>
      <c r="B209" s="149" t="s">
        <v>846</v>
      </c>
      <c r="C209" s="103">
        <v>1.2384026050567627</v>
      </c>
      <c r="D209" s="103">
        <v>1.2797091007232666</v>
      </c>
      <c r="E209" s="103">
        <v>1.2789390087127686</v>
      </c>
      <c r="F209" s="103">
        <v>1.3550755977630615</v>
      </c>
      <c r="G209" s="103">
        <v>1.3750735521316528</v>
      </c>
      <c r="H209" s="103">
        <v>1.3790184259414673</v>
      </c>
      <c r="I209" s="103">
        <v>1.3173079490661621</v>
      </c>
      <c r="J209" s="103">
        <v>1.267521858215332</v>
      </c>
      <c r="K209" s="103">
        <v>1.2824884653091431</v>
      </c>
      <c r="L209" s="103">
        <v>1.2547060251235962</v>
      </c>
      <c r="M209" s="103">
        <v>1.2508062124252319</v>
      </c>
      <c r="N209" s="103">
        <v>1.4229447841644287</v>
      </c>
      <c r="O209" s="149">
        <f t="shared" ref="O209:O224" si="58">(N209-D209)/10</f>
        <v>1.4323568344116211E-2</v>
      </c>
      <c r="P209" s="149">
        <f t="shared" si="45"/>
        <v>31</v>
      </c>
      <c r="Q209" s="149">
        <f t="shared" si="46"/>
        <v>30</v>
      </c>
      <c r="R209" s="149">
        <f t="shared" si="47"/>
        <v>30</v>
      </c>
      <c r="S209" s="149">
        <f t="shared" si="48"/>
        <v>25</v>
      </c>
      <c r="T209" s="149">
        <f t="shared" si="49"/>
        <v>23</v>
      </c>
      <c r="U209" s="149">
        <f t="shared" si="50"/>
        <v>22</v>
      </c>
      <c r="V209" s="149">
        <f t="shared" si="51"/>
        <v>23</v>
      </c>
      <c r="W209" s="149">
        <f t="shared" si="52"/>
        <v>25</v>
      </c>
      <c r="X209" s="149">
        <f t="shared" si="53"/>
        <v>26</v>
      </c>
      <c r="Y209" s="149">
        <f t="shared" si="54"/>
        <v>27</v>
      </c>
      <c r="Z209" s="149">
        <f t="shared" si="55"/>
        <v>25</v>
      </c>
      <c r="AA209" s="149">
        <f t="shared" si="56"/>
        <v>23</v>
      </c>
      <c r="AC209" s="149">
        <f t="shared" ref="AC209:AC224" si="59">N209+10*O209</f>
        <v>1.5661804676055908</v>
      </c>
      <c r="AD209" s="149">
        <f t="shared" si="57"/>
        <v>22</v>
      </c>
    </row>
    <row r="210" spans="1:30" x14ac:dyDescent="0.2">
      <c r="A210" s="149" t="s">
        <v>847</v>
      </c>
      <c r="B210" s="149" t="s">
        <v>848</v>
      </c>
      <c r="C210" s="103">
        <v>1.2943521738052368</v>
      </c>
      <c r="D210" s="103">
        <v>1.2718528509140015</v>
      </c>
      <c r="E210" s="103">
        <v>1.2691597938537598</v>
      </c>
      <c r="F210" s="103">
        <v>1.4103082418441772</v>
      </c>
      <c r="G210" s="103">
        <v>1.3132172822952271</v>
      </c>
      <c r="H210" s="103">
        <v>1.3762931823730469</v>
      </c>
      <c r="I210" s="103">
        <v>1.3974095582962036</v>
      </c>
      <c r="J210" s="103">
        <v>1.3735493421554565</v>
      </c>
      <c r="K210" s="103">
        <v>1.3842509984970093</v>
      </c>
      <c r="L210" s="103">
        <v>1.3288689851760864</v>
      </c>
      <c r="M210" s="103">
        <v>1.2156341075897217</v>
      </c>
      <c r="N210" s="103">
        <v>1.0688376426696777</v>
      </c>
      <c r="O210" s="149">
        <f t="shared" si="58"/>
        <v>-2.0301520824432373E-2</v>
      </c>
      <c r="P210" s="149">
        <f t="shared" si="45"/>
        <v>30</v>
      </c>
      <c r="Q210" s="149">
        <f t="shared" si="46"/>
        <v>31</v>
      </c>
      <c r="R210" s="149">
        <f t="shared" si="47"/>
        <v>31</v>
      </c>
      <c r="S210" s="149">
        <f t="shared" si="48"/>
        <v>24</v>
      </c>
      <c r="T210" s="149">
        <f t="shared" si="49"/>
        <v>26</v>
      </c>
      <c r="U210" s="149">
        <f t="shared" si="50"/>
        <v>23</v>
      </c>
      <c r="V210" s="149">
        <f t="shared" si="51"/>
        <v>22</v>
      </c>
      <c r="W210" s="149">
        <f t="shared" si="52"/>
        <v>21</v>
      </c>
      <c r="X210" s="149">
        <f t="shared" si="53"/>
        <v>24</v>
      </c>
      <c r="Y210" s="149">
        <f t="shared" si="54"/>
        <v>25</v>
      </c>
      <c r="Z210" s="149">
        <f t="shared" si="55"/>
        <v>32</v>
      </c>
      <c r="AA210" s="149">
        <f t="shared" si="56"/>
        <v>37</v>
      </c>
      <c r="AC210" s="149">
        <f t="shared" si="59"/>
        <v>0.865822434425354</v>
      </c>
      <c r="AD210" s="149">
        <f t="shared" si="57"/>
        <v>45</v>
      </c>
    </row>
    <row r="211" spans="1:30" x14ac:dyDescent="0.2">
      <c r="A211" s="149" t="s">
        <v>849</v>
      </c>
      <c r="B211" s="149" t="s">
        <v>850</v>
      </c>
      <c r="C211" s="103">
        <v>-1.2681705951690674</v>
      </c>
      <c r="D211" s="103">
        <v>-1.2975841760635376</v>
      </c>
      <c r="E211" s="103">
        <v>-1.3705457448959351</v>
      </c>
      <c r="F211" s="103">
        <v>-1.3014367818832397</v>
      </c>
      <c r="G211" s="103">
        <v>-1.2630307674407959</v>
      </c>
      <c r="H211" s="103">
        <v>-1.1852514743804932</v>
      </c>
      <c r="I211" s="103">
        <v>-1.2621619701385498</v>
      </c>
      <c r="J211" s="103">
        <v>-1.1687310934066772</v>
      </c>
      <c r="K211" s="103">
        <v>-1.1577346324920654</v>
      </c>
      <c r="L211" s="103">
        <v>-1.0616254806518555</v>
      </c>
      <c r="M211" s="103">
        <v>-1.0259231328964233</v>
      </c>
      <c r="N211" s="103">
        <v>-1.0505845546722412</v>
      </c>
      <c r="O211" s="149">
        <f t="shared" si="58"/>
        <v>2.4699962139129637E-2</v>
      </c>
      <c r="P211" s="149">
        <f t="shared" si="45"/>
        <v>195</v>
      </c>
      <c r="Q211" s="149">
        <f t="shared" si="46"/>
        <v>199</v>
      </c>
      <c r="R211" s="149">
        <f t="shared" si="47"/>
        <v>201</v>
      </c>
      <c r="S211" s="149">
        <f t="shared" si="48"/>
        <v>199</v>
      </c>
      <c r="T211" s="149">
        <f t="shared" si="49"/>
        <v>192</v>
      </c>
      <c r="U211" s="149">
        <f t="shared" si="50"/>
        <v>189</v>
      </c>
      <c r="V211" s="149">
        <f t="shared" si="51"/>
        <v>191</v>
      </c>
      <c r="W211" s="149">
        <f t="shared" si="52"/>
        <v>186</v>
      </c>
      <c r="X211" s="149">
        <f t="shared" si="53"/>
        <v>184</v>
      </c>
      <c r="Y211" s="149">
        <f t="shared" si="54"/>
        <v>182</v>
      </c>
      <c r="Z211" s="149">
        <f t="shared" si="55"/>
        <v>178</v>
      </c>
      <c r="AA211" s="149">
        <f t="shared" si="56"/>
        <v>176</v>
      </c>
      <c r="AC211" s="149">
        <f t="shared" si="59"/>
        <v>-0.80358493328094482</v>
      </c>
      <c r="AD211" s="149">
        <f t="shared" si="57"/>
        <v>157</v>
      </c>
    </row>
    <row r="212" spans="1:30" x14ac:dyDescent="0.2">
      <c r="A212" s="149" t="s">
        <v>851</v>
      </c>
      <c r="B212" s="149" t="s">
        <v>852</v>
      </c>
      <c r="C212" s="103">
        <v>1.0371111631393433</v>
      </c>
      <c r="D212" s="103">
        <v>1.0069625377655029</v>
      </c>
      <c r="E212" s="103">
        <v>1.0177098512649536</v>
      </c>
      <c r="F212" s="103">
        <v>0.94321745634078979</v>
      </c>
      <c r="G212" s="103">
        <v>0.94061821699142456</v>
      </c>
      <c r="H212" s="103">
        <v>0.6242031455039978</v>
      </c>
      <c r="I212" s="103">
        <v>0.6749921441078186</v>
      </c>
      <c r="J212" s="103">
        <v>0.67596077919006348</v>
      </c>
      <c r="K212" s="103">
        <v>0.70439708232879639</v>
      </c>
      <c r="L212" s="103">
        <v>0.76483255624771118</v>
      </c>
      <c r="M212" s="103">
        <v>0.78155720233917236</v>
      </c>
      <c r="N212" s="103">
        <v>0.80655145645141602</v>
      </c>
      <c r="O212" s="149">
        <f t="shared" si="58"/>
        <v>-2.0041108131408691E-2</v>
      </c>
      <c r="P212" s="149">
        <f t="shared" si="45"/>
        <v>40</v>
      </c>
      <c r="Q212" s="149">
        <f t="shared" si="46"/>
        <v>40</v>
      </c>
      <c r="R212" s="149">
        <f t="shared" si="47"/>
        <v>41</v>
      </c>
      <c r="S212" s="149">
        <f t="shared" si="48"/>
        <v>43</v>
      </c>
      <c r="T212" s="149">
        <f t="shared" si="49"/>
        <v>42</v>
      </c>
      <c r="U212" s="149">
        <f t="shared" si="50"/>
        <v>60</v>
      </c>
      <c r="V212" s="149">
        <f t="shared" si="51"/>
        <v>56</v>
      </c>
      <c r="W212" s="149">
        <f t="shared" si="52"/>
        <v>56</v>
      </c>
      <c r="X212" s="149">
        <f t="shared" si="53"/>
        <v>53</v>
      </c>
      <c r="Y212" s="149">
        <f t="shared" si="54"/>
        <v>45</v>
      </c>
      <c r="Z212" s="149">
        <f t="shared" si="55"/>
        <v>47</v>
      </c>
      <c r="AA212" s="149">
        <f t="shared" si="56"/>
        <v>45</v>
      </c>
      <c r="AC212" s="149">
        <f t="shared" si="59"/>
        <v>0.6061403751373291</v>
      </c>
      <c r="AD212" s="149">
        <f t="shared" si="57"/>
        <v>61</v>
      </c>
    </row>
    <row r="213" spans="1:30" x14ac:dyDescent="0.2">
      <c r="A213" s="149" t="s">
        <v>853</v>
      </c>
      <c r="B213" s="149" t="s">
        <v>854</v>
      </c>
      <c r="C213" s="103">
        <v>-1.1921752691268921</v>
      </c>
      <c r="D213" s="103">
        <v>-1.2278573513031006</v>
      </c>
      <c r="E213" s="103">
        <v>-1.1738764047622681</v>
      </c>
      <c r="F213" s="103">
        <v>-1.2680518627166748</v>
      </c>
      <c r="G213" s="103">
        <v>-1.3137942552566528</v>
      </c>
      <c r="H213" s="103">
        <v>-1.3996113538742065</v>
      </c>
      <c r="I213" s="103">
        <v>-1.3915560245513916</v>
      </c>
      <c r="J213" s="103">
        <v>-1.3536572456359863</v>
      </c>
      <c r="K213" s="103">
        <v>-1.3700644969940186</v>
      </c>
      <c r="L213" s="103">
        <v>-1.4660741090774536</v>
      </c>
      <c r="M213" s="103">
        <v>-1.486213207244873</v>
      </c>
      <c r="N213" s="103">
        <v>-1.5603145360946655</v>
      </c>
      <c r="O213" s="149">
        <f t="shared" si="58"/>
        <v>-3.3245718479156493E-2</v>
      </c>
      <c r="P213" s="149">
        <f t="shared" si="45"/>
        <v>188</v>
      </c>
      <c r="Q213" s="149">
        <f t="shared" si="46"/>
        <v>192</v>
      </c>
      <c r="R213" s="149">
        <f t="shared" si="47"/>
        <v>187</v>
      </c>
      <c r="S213" s="149">
        <f t="shared" si="48"/>
        <v>193</v>
      </c>
      <c r="T213" s="149">
        <f t="shared" si="49"/>
        <v>197</v>
      </c>
      <c r="U213" s="149">
        <f t="shared" si="50"/>
        <v>200</v>
      </c>
      <c r="V213" s="149">
        <f t="shared" si="51"/>
        <v>200</v>
      </c>
      <c r="W213" s="149">
        <f t="shared" si="52"/>
        <v>195</v>
      </c>
      <c r="X213" s="149">
        <f t="shared" si="53"/>
        <v>194</v>
      </c>
      <c r="Y213" s="149">
        <f t="shared" si="54"/>
        <v>198</v>
      </c>
      <c r="Z213" s="149">
        <f t="shared" si="55"/>
        <v>200</v>
      </c>
      <c r="AA213" s="149">
        <f t="shared" si="56"/>
        <v>201</v>
      </c>
      <c r="AC213" s="149">
        <f t="shared" si="59"/>
        <v>-1.8927717208862305</v>
      </c>
      <c r="AD213" s="149">
        <f t="shared" si="57"/>
        <v>202</v>
      </c>
    </row>
    <row r="214" spans="1:30" x14ac:dyDescent="0.2">
      <c r="A214" s="149" t="s">
        <v>855</v>
      </c>
      <c r="B214" s="149" t="s">
        <v>856</v>
      </c>
      <c r="C214" s="103">
        <v>0.83903318643569946</v>
      </c>
      <c r="D214" s="103">
        <v>0.82076817750930786</v>
      </c>
      <c r="E214" s="103">
        <v>0.79855799674987793</v>
      </c>
      <c r="F214" s="103">
        <v>0.78723901510238647</v>
      </c>
      <c r="G214" s="103">
        <v>0.78538018465042114</v>
      </c>
      <c r="H214" s="103">
        <v>0.64005559682846069</v>
      </c>
      <c r="I214" s="103">
        <v>0.63276100158691406</v>
      </c>
      <c r="J214" s="103">
        <v>0.64084440469741821</v>
      </c>
      <c r="K214" s="103">
        <v>0.64638668298721313</v>
      </c>
      <c r="L214" s="103">
        <v>0.63242536783218384</v>
      </c>
      <c r="M214" s="103">
        <v>0.62533557415008545</v>
      </c>
      <c r="N214" s="103">
        <v>4.3223485350608826E-2</v>
      </c>
      <c r="O214" s="149">
        <f t="shared" si="58"/>
        <v>-7.7754469215869898E-2</v>
      </c>
      <c r="P214" s="149">
        <f t="shared" si="45"/>
        <v>49</v>
      </c>
      <c r="Q214" s="149">
        <f t="shared" si="46"/>
        <v>49</v>
      </c>
      <c r="R214" s="149">
        <f t="shared" si="47"/>
        <v>52</v>
      </c>
      <c r="S214" s="149">
        <f t="shared" si="48"/>
        <v>51</v>
      </c>
      <c r="T214" s="149">
        <f t="shared" si="49"/>
        <v>50</v>
      </c>
      <c r="U214" s="149">
        <f t="shared" si="50"/>
        <v>57</v>
      </c>
      <c r="V214" s="149">
        <f t="shared" si="51"/>
        <v>59</v>
      </c>
      <c r="W214" s="149">
        <f t="shared" si="52"/>
        <v>59</v>
      </c>
      <c r="X214" s="149">
        <f t="shared" si="53"/>
        <v>55</v>
      </c>
      <c r="Y214" s="149">
        <f t="shared" si="54"/>
        <v>57</v>
      </c>
      <c r="Z214" s="149">
        <f t="shared" si="55"/>
        <v>60</v>
      </c>
      <c r="AA214" s="149">
        <f t="shared" si="56"/>
        <v>88</v>
      </c>
      <c r="AC214" s="149">
        <f t="shared" si="59"/>
        <v>-0.73432120680809021</v>
      </c>
      <c r="AD214" s="149">
        <f t="shared" si="57"/>
        <v>151</v>
      </c>
    </row>
    <row r="215" spans="1:30" x14ac:dyDescent="0.2">
      <c r="A215" s="149" t="s">
        <v>857</v>
      </c>
      <c r="B215" s="149" t="s">
        <v>858</v>
      </c>
      <c r="C215" s="103">
        <v>-0.54416787624359131</v>
      </c>
      <c r="D215" s="103">
        <v>-0.62374186515808105</v>
      </c>
      <c r="E215" s="103">
        <v>-0.60728555917739868</v>
      </c>
      <c r="F215" s="103">
        <v>-0.5280299186706543</v>
      </c>
      <c r="G215" s="103">
        <v>-0.47811877727508545</v>
      </c>
      <c r="H215" s="103">
        <v>-0.43615472316741943</v>
      </c>
      <c r="I215" s="103">
        <v>-0.42618530988693237</v>
      </c>
      <c r="J215" s="103">
        <v>-0.45235097408294678</v>
      </c>
      <c r="K215" s="103">
        <v>-0.58432269096374512</v>
      </c>
      <c r="L215" s="103">
        <v>-0.48073682188987732</v>
      </c>
      <c r="M215" s="103">
        <v>-0.51561152935028076</v>
      </c>
      <c r="N215" s="103">
        <v>-0.35270953178405762</v>
      </c>
      <c r="O215" s="149">
        <f t="shared" si="58"/>
        <v>2.7103233337402343E-2</v>
      </c>
      <c r="P215" s="149">
        <f t="shared" si="45"/>
        <v>137</v>
      </c>
      <c r="Q215" s="149">
        <f t="shared" si="46"/>
        <v>142</v>
      </c>
      <c r="R215" s="149">
        <f t="shared" si="47"/>
        <v>140</v>
      </c>
      <c r="S215" s="149">
        <f t="shared" si="48"/>
        <v>133</v>
      </c>
      <c r="T215" s="149">
        <f t="shared" si="49"/>
        <v>127</v>
      </c>
      <c r="U215" s="149">
        <f t="shared" si="50"/>
        <v>124</v>
      </c>
      <c r="V215" s="149">
        <f t="shared" si="51"/>
        <v>122</v>
      </c>
      <c r="W215" s="149">
        <f t="shared" si="52"/>
        <v>131</v>
      </c>
      <c r="X215" s="149">
        <f t="shared" si="53"/>
        <v>144</v>
      </c>
      <c r="Y215" s="149">
        <f t="shared" si="54"/>
        <v>131</v>
      </c>
      <c r="Z215" s="149">
        <f t="shared" si="55"/>
        <v>138</v>
      </c>
      <c r="AA215" s="149">
        <f t="shared" si="56"/>
        <v>121</v>
      </c>
      <c r="AC215" s="149">
        <f t="shared" si="59"/>
        <v>-8.167719841003418E-2</v>
      </c>
      <c r="AD215" s="149">
        <f t="shared" si="57"/>
        <v>105</v>
      </c>
    </row>
    <row r="216" spans="1:30" x14ac:dyDescent="0.2">
      <c r="A216" s="149" t="s">
        <v>859</v>
      </c>
      <c r="B216" s="149" t="s">
        <v>860</v>
      </c>
      <c r="C216" s="103">
        <v>0.30454319715499878</v>
      </c>
      <c r="D216" s="103">
        <v>0.29232439398765564</v>
      </c>
      <c r="E216" s="103">
        <v>0.29930326342582703</v>
      </c>
      <c r="F216" s="103">
        <v>0.33651924133300781</v>
      </c>
      <c r="G216" s="103">
        <v>0.2884516716003418</v>
      </c>
      <c r="H216" s="103">
        <v>0.46188479661941528</v>
      </c>
      <c r="I216" s="103">
        <v>-0.11672382801771164</v>
      </c>
      <c r="J216" s="103">
        <v>-9.5852561295032501E-2</v>
      </c>
      <c r="K216" s="103">
        <v>-5.6426399387419224E-3</v>
      </c>
      <c r="L216" s="103">
        <v>-0.1547132283449173</v>
      </c>
      <c r="M216" s="103">
        <v>-0.25895875692367554</v>
      </c>
      <c r="N216" s="103">
        <v>-0.14891697466373444</v>
      </c>
      <c r="O216" s="149">
        <f t="shared" si="58"/>
        <v>-4.412413686513901E-2</v>
      </c>
      <c r="P216" s="149">
        <f t="shared" si="45"/>
        <v>69</v>
      </c>
      <c r="Q216" s="149">
        <f t="shared" si="46"/>
        <v>74</v>
      </c>
      <c r="R216" s="149">
        <f t="shared" si="47"/>
        <v>73</v>
      </c>
      <c r="S216" s="149">
        <f t="shared" si="48"/>
        <v>70</v>
      </c>
      <c r="T216" s="149">
        <f t="shared" si="49"/>
        <v>76</v>
      </c>
      <c r="U216" s="149">
        <f t="shared" si="50"/>
        <v>66</v>
      </c>
      <c r="V216" s="149">
        <f t="shared" si="51"/>
        <v>96</v>
      </c>
      <c r="W216" s="149">
        <f t="shared" si="52"/>
        <v>93</v>
      </c>
      <c r="X216" s="149">
        <f t="shared" si="53"/>
        <v>89</v>
      </c>
      <c r="Y216" s="149">
        <f t="shared" si="54"/>
        <v>104</v>
      </c>
      <c r="Z216" s="149">
        <f t="shared" si="55"/>
        <v>111</v>
      </c>
      <c r="AA216" s="149">
        <f t="shared" si="56"/>
        <v>107</v>
      </c>
      <c r="AC216" s="149">
        <f t="shared" si="59"/>
        <v>-0.59015834331512451</v>
      </c>
      <c r="AD216" s="149">
        <f t="shared" si="57"/>
        <v>142</v>
      </c>
    </row>
    <row r="217" spans="1:30" x14ac:dyDescent="0.2">
      <c r="A217" s="149" t="s">
        <v>861</v>
      </c>
      <c r="B217" s="149" t="s">
        <v>862</v>
      </c>
      <c r="C217" s="103">
        <v>-0.10471639782190323</v>
      </c>
      <c r="D217" s="103">
        <v>-0.11023884266614914</v>
      </c>
      <c r="E217" s="103">
        <v>-0.44572857022285461</v>
      </c>
      <c r="F217" s="103">
        <v>-0.25073009729385376</v>
      </c>
      <c r="G217" s="103">
        <v>-0.25194206833839417</v>
      </c>
      <c r="H217" s="103">
        <v>-0.2777094841003418</v>
      </c>
      <c r="I217" s="103">
        <v>-0.45332822203636169</v>
      </c>
      <c r="J217" s="103">
        <v>-0.14936906099319458</v>
      </c>
      <c r="K217" s="103">
        <v>-2.603166364133358E-2</v>
      </c>
      <c r="L217" s="103">
        <v>-0.19427686929702759</v>
      </c>
      <c r="M217" s="103">
        <v>-0.32564300298690796</v>
      </c>
      <c r="N217" s="103">
        <v>-0.55013930797576904</v>
      </c>
      <c r="O217" s="149">
        <f t="shared" si="58"/>
        <v>-4.3990046530961988E-2</v>
      </c>
      <c r="P217" s="149">
        <f t="shared" si="45"/>
        <v>92</v>
      </c>
      <c r="Q217" s="149">
        <f t="shared" si="46"/>
        <v>95</v>
      </c>
      <c r="R217" s="149">
        <f t="shared" si="47"/>
        <v>125</v>
      </c>
      <c r="S217" s="149">
        <f t="shared" si="48"/>
        <v>103</v>
      </c>
      <c r="T217" s="149">
        <f t="shared" si="49"/>
        <v>105</v>
      </c>
      <c r="U217" s="149">
        <f t="shared" si="50"/>
        <v>105</v>
      </c>
      <c r="V217" s="149">
        <f t="shared" si="51"/>
        <v>125</v>
      </c>
      <c r="W217" s="149">
        <f t="shared" si="52"/>
        <v>101</v>
      </c>
      <c r="X217" s="149">
        <f t="shared" si="53"/>
        <v>90</v>
      </c>
      <c r="Y217" s="149">
        <f t="shared" si="54"/>
        <v>108</v>
      </c>
      <c r="Z217" s="149">
        <f t="shared" si="55"/>
        <v>119</v>
      </c>
      <c r="AA217" s="149">
        <f t="shared" si="56"/>
        <v>144</v>
      </c>
      <c r="AC217" s="149">
        <f t="shared" si="59"/>
        <v>-0.99003977328538895</v>
      </c>
      <c r="AD217" s="149">
        <f t="shared" si="57"/>
        <v>169</v>
      </c>
    </row>
    <row r="218" spans="1:30" x14ac:dyDescent="0.2">
      <c r="A218" s="149" t="s">
        <v>863</v>
      </c>
      <c r="B218" s="149" t="s">
        <v>864</v>
      </c>
      <c r="C218" s="103"/>
      <c r="D218" s="103"/>
      <c r="E218" s="103">
        <v>1.2284390926361084</v>
      </c>
      <c r="F218" s="103">
        <v>1.2212212085723877</v>
      </c>
      <c r="G218" s="103">
        <v>1.2426083087921143</v>
      </c>
      <c r="H218" s="103">
        <v>1.2080832719802856</v>
      </c>
      <c r="I218" s="103">
        <v>1.1909729242324829</v>
      </c>
      <c r="J218" s="103">
        <v>1.1407341957092285</v>
      </c>
      <c r="K218" s="103">
        <v>1.1691309213638306</v>
      </c>
      <c r="L218" s="103">
        <v>1.1028823852539063</v>
      </c>
      <c r="M218" s="103">
        <v>1.0440433025360107</v>
      </c>
      <c r="N218" s="103">
        <v>1.0342159271240234</v>
      </c>
      <c r="O218" s="149">
        <f>(N218-E218)/9</f>
        <v>-2.1580351723564997E-2</v>
      </c>
      <c r="P218" s="149" t="e">
        <f t="shared" si="45"/>
        <v>#N/A</v>
      </c>
      <c r="Q218" s="149" t="e">
        <f t="shared" si="46"/>
        <v>#N/A</v>
      </c>
      <c r="R218" s="149">
        <f t="shared" si="47"/>
        <v>32</v>
      </c>
      <c r="S218" s="149">
        <f t="shared" si="48"/>
        <v>33</v>
      </c>
      <c r="T218" s="149">
        <f t="shared" si="49"/>
        <v>34</v>
      </c>
      <c r="U218" s="149">
        <f t="shared" si="50"/>
        <v>34</v>
      </c>
      <c r="V218" s="149">
        <f t="shared" si="51"/>
        <v>34</v>
      </c>
      <c r="W218" s="149">
        <f t="shared" si="52"/>
        <v>36</v>
      </c>
      <c r="X218" s="149">
        <f t="shared" si="53"/>
        <v>36</v>
      </c>
      <c r="Y218" s="149">
        <f t="shared" si="54"/>
        <v>37</v>
      </c>
      <c r="Z218" s="149">
        <f t="shared" si="55"/>
        <v>39</v>
      </c>
      <c r="AA218" s="149">
        <f t="shared" si="56"/>
        <v>38</v>
      </c>
      <c r="AC218" s="149">
        <f t="shared" si="59"/>
        <v>0.81841240988837349</v>
      </c>
      <c r="AD218" s="149">
        <f t="shared" si="57"/>
        <v>49</v>
      </c>
    </row>
    <row r="219" spans="1:30" x14ac:dyDescent="0.2">
      <c r="A219" s="149" t="s">
        <v>865</v>
      </c>
      <c r="B219" s="149" t="s">
        <v>866</v>
      </c>
      <c r="C219" s="103">
        <v>-1.0692158937454224</v>
      </c>
      <c r="D219" s="103">
        <v>-1.1898425817489624</v>
      </c>
      <c r="E219" s="103">
        <v>-1.2275439500808716</v>
      </c>
      <c r="F219" s="103">
        <v>-1.2483437061309814</v>
      </c>
      <c r="G219" s="103">
        <v>-1.2448581457138062</v>
      </c>
      <c r="H219" s="103">
        <v>-1.5551818609237671</v>
      </c>
      <c r="I219" s="103">
        <v>-1.4743175506591797</v>
      </c>
      <c r="J219" s="103">
        <v>-1.6635441780090332</v>
      </c>
      <c r="K219" s="103">
        <v>-1.5894514322280884</v>
      </c>
      <c r="L219" s="103">
        <v>-1.6262990236282349</v>
      </c>
      <c r="M219" s="103">
        <v>-1.6809650659561157</v>
      </c>
      <c r="N219" s="103">
        <v>-1.6795667409896851</v>
      </c>
      <c r="O219" s="149">
        <f t="shared" si="58"/>
        <v>-4.8972415924072268E-2</v>
      </c>
      <c r="P219" s="149">
        <f t="shared" si="45"/>
        <v>177</v>
      </c>
      <c r="Q219" s="149">
        <f t="shared" si="46"/>
        <v>189</v>
      </c>
      <c r="R219" s="149">
        <f t="shared" si="47"/>
        <v>195</v>
      </c>
      <c r="S219" s="149">
        <f t="shared" si="48"/>
        <v>191</v>
      </c>
      <c r="T219" s="149">
        <f t="shared" si="49"/>
        <v>190</v>
      </c>
      <c r="U219" s="149">
        <f t="shared" si="50"/>
        <v>205</v>
      </c>
      <c r="V219" s="149">
        <f t="shared" si="51"/>
        <v>203</v>
      </c>
      <c r="W219" s="149">
        <f t="shared" si="52"/>
        <v>206</v>
      </c>
      <c r="X219" s="149">
        <f t="shared" si="53"/>
        <v>205</v>
      </c>
      <c r="Y219" s="149">
        <f t="shared" si="54"/>
        <v>206</v>
      </c>
      <c r="Z219" s="149">
        <f t="shared" si="55"/>
        <v>205</v>
      </c>
      <c r="AA219" s="149">
        <f t="shared" si="56"/>
        <v>205</v>
      </c>
      <c r="AC219" s="149">
        <f t="shared" si="59"/>
        <v>-2.1692909002304077</v>
      </c>
      <c r="AD219" s="149">
        <f t="shared" si="57"/>
        <v>207</v>
      </c>
    </row>
    <row r="220" spans="1:30" x14ac:dyDescent="0.2">
      <c r="A220" s="149" t="s">
        <v>92</v>
      </c>
      <c r="B220" s="149" t="s">
        <v>867</v>
      </c>
      <c r="C220" s="103">
        <v>-0.31243497133255005</v>
      </c>
      <c r="D220" s="103">
        <v>-0.29478117823600769</v>
      </c>
      <c r="E220" s="103">
        <v>-0.2733314037322998</v>
      </c>
      <c r="F220" s="103">
        <v>-0.3297717273235321</v>
      </c>
      <c r="G220" s="103">
        <v>-0.30080407857894897</v>
      </c>
      <c r="H220" s="103">
        <v>-0.22692859172821045</v>
      </c>
      <c r="I220" s="103">
        <v>-0.26699846982955933</v>
      </c>
      <c r="J220" s="103">
        <v>-0.32236617803573608</v>
      </c>
      <c r="K220" s="103">
        <v>-0.37751877307891846</v>
      </c>
      <c r="L220" s="103">
        <v>-0.3381807804107666</v>
      </c>
      <c r="M220" s="103">
        <v>-0.38920095562934875</v>
      </c>
      <c r="N220" s="103">
        <v>-0.42588159441947937</v>
      </c>
      <c r="O220" s="149">
        <f t="shared" si="58"/>
        <v>-1.3110041618347168E-2</v>
      </c>
      <c r="P220" s="149">
        <f t="shared" si="45"/>
        <v>113</v>
      </c>
      <c r="Q220" s="149">
        <f t="shared" si="46"/>
        <v>108</v>
      </c>
      <c r="R220" s="149">
        <f t="shared" si="47"/>
        <v>103</v>
      </c>
      <c r="S220" s="149">
        <f t="shared" si="48"/>
        <v>111</v>
      </c>
      <c r="T220" s="149">
        <f t="shared" si="49"/>
        <v>110</v>
      </c>
      <c r="U220" s="149">
        <f t="shared" si="50"/>
        <v>102</v>
      </c>
      <c r="V220" s="149">
        <f t="shared" si="51"/>
        <v>106</v>
      </c>
      <c r="W220" s="149">
        <f t="shared" si="52"/>
        <v>115</v>
      </c>
      <c r="X220" s="149">
        <f t="shared" si="53"/>
        <v>119</v>
      </c>
      <c r="Y220" s="149">
        <f t="shared" si="54"/>
        <v>119</v>
      </c>
      <c r="Z220" s="149">
        <f t="shared" si="55"/>
        <v>125</v>
      </c>
      <c r="AA220" s="149">
        <f t="shared" si="56"/>
        <v>131</v>
      </c>
      <c r="AC220" s="149">
        <f t="shared" si="59"/>
        <v>-0.55698201060295105</v>
      </c>
      <c r="AD220" s="149">
        <f t="shared" si="57"/>
        <v>140</v>
      </c>
    </row>
    <row r="221" spans="1:30" x14ac:dyDescent="0.2">
      <c r="A221" s="149" t="s">
        <v>868</v>
      </c>
      <c r="B221" s="149" t="s">
        <v>869</v>
      </c>
      <c r="C221" s="103">
        <v>0.18219670653343201</v>
      </c>
      <c r="D221" s="103">
        <v>0.13151724636554718</v>
      </c>
      <c r="E221" s="103">
        <v>6.1767853796482086E-2</v>
      </c>
      <c r="F221" s="103">
        <v>-0.11568967998027802</v>
      </c>
      <c r="G221" s="103">
        <v>-6.9945119321346283E-2</v>
      </c>
      <c r="H221" s="103">
        <v>-6.1451703310012817E-2</v>
      </c>
      <c r="I221" s="103">
        <v>2.5270545855164528E-2</v>
      </c>
      <c r="J221" s="103">
        <v>0.11847919225692749</v>
      </c>
      <c r="K221" s="103">
        <v>-2.6397474110126495E-2</v>
      </c>
      <c r="L221" s="103">
        <v>-2.5874601677060127E-2</v>
      </c>
      <c r="M221" s="103">
        <v>7.2930864989757538E-2</v>
      </c>
      <c r="N221" s="103">
        <v>6.4036935567855835E-2</v>
      </c>
      <c r="O221" s="149">
        <f t="shared" si="58"/>
        <v>-6.7480310797691347E-3</v>
      </c>
      <c r="P221" s="149">
        <f t="shared" si="45"/>
        <v>77</v>
      </c>
      <c r="Q221" s="149">
        <f t="shared" si="46"/>
        <v>80</v>
      </c>
      <c r="R221" s="149">
        <f t="shared" si="47"/>
        <v>87</v>
      </c>
      <c r="S221" s="149">
        <f t="shared" si="48"/>
        <v>94</v>
      </c>
      <c r="T221" s="149">
        <f t="shared" si="49"/>
        <v>92</v>
      </c>
      <c r="U221" s="149">
        <f t="shared" si="50"/>
        <v>95</v>
      </c>
      <c r="V221" s="149">
        <f t="shared" si="51"/>
        <v>89</v>
      </c>
      <c r="W221" s="149">
        <f t="shared" si="52"/>
        <v>82</v>
      </c>
      <c r="X221" s="149">
        <f t="shared" si="53"/>
        <v>91</v>
      </c>
      <c r="Y221" s="149">
        <f t="shared" si="54"/>
        <v>92</v>
      </c>
      <c r="Z221" s="149">
        <f t="shared" si="55"/>
        <v>85</v>
      </c>
      <c r="AA221" s="149">
        <f t="shared" si="56"/>
        <v>86</v>
      </c>
      <c r="AC221" s="149">
        <f t="shared" si="59"/>
        <v>-3.4433752298355103E-3</v>
      </c>
      <c r="AD221" s="149">
        <f t="shared" si="57"/>
        <v>99</v>
      </c>
    </row>
    <row r="222" spans="1:30" x14ac:dyDescent="0.2">
      <c r="A222" s="149" t="s">
        <v>870</v>
      </c>
      <c r="B222" s="149" t="s">
        <v>871</v>
      </c>
      <c r="C222" s="103">
        <v>-1.3891797065734863</v>
      </c>
      <c r="D222" s="103">
        <v>-1.4383183717727661</v>
      </c>
      <c r="E222" s="103">
        <v>-1.4275053739547729</v>
      </c>
      <c r="F222" s="103">
        <v>-1.3121433258056641</v>
      </c>
      <c r="G222" s="103">
        <v>-1.3179547786712646</v>
      </c>
      <c r="H222" s="103">
        <v>-1.3010377883911133</v>
      </c>
      <c r="I222" s="103">
        <v>-1.28547203540802</v>
      </c>
      <c r="J222" s="103">
        <v>-1.3371537923812866</v>
      </c>
      <c r="K222" s="103">
        <v>-1.4165934324264526</v>
      </c>
      <c r="L222" s="103">
        <v>-1.502246618270874</v>
      </c>
      <c r="M222" s="103">
        <v>-1.5455930233001709</v>
      </c>
      <c r="N222" s="103">
        <v>-1.5723928213119507</v>
      </c>
      <c r="O222" s="149">
        <f t="shared" si="58"/>
        <v>-1.3407444953918457E-2</v>
      </c>
      <c r="P222" s="149">
        <f t="shared" si="45"/>
        <v>200</v>
      </c>
      <c r="Q222" s="149">
        <f t="shared" si="46"/>
        <v>203</v>
      </c>
      <c r="R222" s="149">
        <f t="shared" si="47"/>
        <v>204</v>
      </c>
      <c r="S222" s="149">
        <f t="shared" si="48"/>
        <v>200</v>
      </c>
      <c r="T222" s="149">
        <f t="shared" si="49"/>
        <v>198</v>
      </c>
      <c r="U222" s="149">
        <f t="shared" si="50"/>
        <v>194</v>
      </c>
      <c r="V222" s="149">
        <f t="shared" si="51"/>
        <v>192</v>
      </c>
      <c r="W222" s="149">
        <f t="shared" si="52"/>
        <v>194</v>
      </c>
      <c r="X222" s="149">
        <f t="shared" si="53"/>
        <v>197</v>
      </c>
      <c r="Y222" s="149">
        <f t="shared" si="54"/>
        <v>201</v>
      </c>
      <c r="Z222" s="149">
        <f t="shared" si="55"/>
        <v>202</v>
      </c>
      <c r="AA222" s="149">
        <f t="shared" si="56"/>
        <v>202</v>
      </c>
      <c r="AC222" s="149">
        <f t="shared" si="59"/>
        <v>-1.7064672708511353</v>
      </c>
      <c r="AD222" s="149">
        <f t="shared" si="57"/>
        <v>199</v>
      </c>
    </row>
    <row r="223" spans="1:30" x14ac:dyDescent="0.2">
      <c r="A223" s="149" t="s">
        <v>872</v>
      </c>
      <c r="B223" s="149" t="s">
        <v>873</v>
      </c>
      <c r="C223" s="103">
        <v>-0.46107393503189087</v>
      </c>
      <c r="D223" s="103">
        <v>-0.5062105655670166</v>
      </c>
      <c r="E223" s="103">
        <v>-0.39629486203193665</v>
      </c>
      <c r="F223" s="103">
        <v>-0.28437209129333496</v>
      </c>
      <c r="G223" s="103">
        <v>-0.30666109919548035</v>
      </c>
      <c r="H223" s="103">
        <v>-0.34218710660934448</v>
      </c>
      <c r="I223" s="103">
        <v>-0.34122869372367859</v>
      </c>
      <c r="J223" s="103">
        <v>-0.40174901485443115</v>
      </c>
      <c r="K223" s="103">
        <v>-0.54375505447387695</v>
      </c>
      <c r="L223" s="103">
        <v>-0.65071976184844971</v>
      </c>
      <c r="M223" s="103">
        <v>-0.64452606439590454</v>
      </c>
      <c r="N223" s="103">
        <v>-0.70485401153564453</v>
      </c>
      <c r="O223" s="149">
        <f t="shared" si="58"/>
        <v>-1.9864344596862794E-2</v>
      </c>
      <c r="P223" s="149">
        <f t="shared" si="45"/>
        <v>129</v>
      </c>
      <c r="Q223" s="149">
        <f t="shared" si="46"/>
        <v>130</v>
      </c>
      <c r="R223" s="149">
        <f t="shared" si="47"/>
        <v>120</v>
      </c>
      <c r="S223" s="149">
        <f t="shared" si="48"/>
        <v>108</v>
      </c>
      <c r="T223" s="149">
        <f t="shared" si="49"/>
        <v>112</v>
      </c>
      <c r="U223" s="149">
        <f t="shared" si="50"/>
        <v>115</v>
      </c>
      <c r="V223" s="149">
        <f t="shared" si="51"/>
        <v>114</v>
      </c>
      <c r="W223" s="149">
        <f t="shared" si="52"/>
        <v>123</v>
      </c>
      <c r="X223" s="149">
        <f t="shared" si="53"/>
        <v>138</v>
      </c>
      <c r="Y223" s="149">
        <f t="shared" si="54"/>
        <v>150</v>
      </c>
      <c r="Z223" s="149">
        <f t="shared" si="55"/>
        <v>150</v>
      </c>
      <c r="AA223" s="149">
        <f t="shared" si="56"/>
        <v>154</v>
      </c>
      <c r="AC223" s="149">
        <f t="shared" si="59"/>
        <v>-0.90349745750427246</v>
      </c>
      <c r="AD223" s="149">
        <f t="shared" si="57"/>
        <v>164</v>
      </c>
    </row>
    <row r="224" spans="1:30" x14ac:dyDescent="0.2">
      <c r="A224" s="718" t="s">
        <v>874</v>
      </c>
      <c r="B224" s="719" t="s">
        <v>875</v>
      </c>
      <c r="C224" s="720">
        <v>-1.3552765846252441</v>
      </c>
      <c r="D224" s="720">
        <v>-1.3692607879638672</v>
      </c>
      <c r="E224" s="720">
        <v>-1.4017411470413208</v>
      </c>
      <c r="F224" s="720">
        <v>-1.368006706237793</v>
      </c>
      <c r="G224" s="720">
        <v>-1.4046475887298584</v>
      </c>
      <c r="H224" s="720">
        <v>-1.3913387060165405</v>
      </c>
      <c r="I224" s="720">
        <v>-1.3106745481491089</v>
      </c>
      <c r="J224" s="720">
        <v>-1.2592223882675171</v>
      </c>
      <c r="K224" s="720">
        <v>-1.2712783813476563</v>
      </c>
      <c r="L224" s="720">
        <v>-1.230871319770813</v>
      </c>
      <c r="M224" s="720">
        <v>-1.2368254661560059</v>
      </c>
      <c r="N224" s="720">
        <v>-1.2531400918960571</v>
      </c>
      <c r="O224" s="149">
        <f t="shared" si="58"/>
        <v>1.1612069606781007E-2</v>
      </c>
      <c r="P224" s="149">
        <f t="shared" si="45"/>
        <v>199</v>
      </c>
      <c r="Q224" s="149">
        <f t="shared" si="46"/>
        <v>201</v>
      </c>
      <c r="R224" s="149">
        <f t="shared" si="47"/>
        <v>203</v>
      </c>
      <c r="S224" s="149">
        <f t="shared" si="48"/>
        <v>203</v>
      </c>
      <c r="T224" s="149">
        <f t="shared" si="49"/>
        <v>202</v>
      </c>
      <c r="U224" s="149">
        <f t="shared" si="50"/>
        <v>199</v>
      </c>
      <c r="V224" s="149">
        <f t="shared" si="51"/>
        <v>195</v>
      </c>
      <c r="W224" s="149">
        <f t="shared" si="52"/>
        <v>189</v>
      </c>
      <c r="X224" s="149">
        <f t="shared" si="53"/>
        <v>189</v>
      </c>
      <c r="Y224" s="149">
        <f t="shared" si="54"/>
        <v>188</v>
      </c>
      <c r="Z224" s="149">
        <f t="shared" si="55"/>
        <v>188</v>
      </c>
      <c r="AA224" s="149">
        <f t="shared" si="56"/>
        <v>188</v>
      </c>
      <c r="AC224" s="149">
        <f t="shared" si="59"/>
        <v>-1.1370193958282471</v>
      </c>
      <c r="AD224" s="149">
        <f t="shared" si="57"/>
        <v>176</v>
      </c>
    </row>
    <row r="225" spans="1:30" x14ac:dyDescent="0.2">
      <c r="C225" s="149">
        <v>2009</v>
      </c>
      <c r="D225" s="149">
        <v>2010</v>
      </c>
      <c r="E225" s="149">
        <v>2011</v>
      </c>
      <c r="F225" s="149">
        <v>2012</v>
      </c>
      <c r="G225" s="149">
        <v>2013</v>
      </c>
      <c r="H225" s="149">
        <v>2014</v>
      </c>
      <c r="I225" s="149">
        <v>2015</v>
      </c>
      <c r="J225" s="149">
        <v>2016</v>
      </c>
      <c r="K225" s="149">
        <v>2017</v>
      </c>
      <c r="L225" s="149">
        <v>2018</v>
      </c>
      <c r="M225" s="149">
        <v>2019</v>
      </c>
      <c r="N225" s="149">
        <v>2020</v>
      </c>
      <c r="P225" s="149">
        <v>2009</v>
      </c>
      <c r="Q225" s="149">
        <v>2010</v>
      </c>
      <c r="R225" s="149">
        <v>2011</v>
      </c>
      <c r="S225" s="149">
        <v>2012</v>
      </c>
      <c r="T225" s="149">
        <v>2013</v>
      </c>
      <c r="U225" s="149">
        <v>2014</v>
      </c>
      <c r="V225" s="149">
        <v>2015</v>
      </c>
      <c r="W225" s="149">
        <v>2016</v>
      </c>
      <c r="X225" s="149">
        <v>2017</v>
      </c>
      <c r="Y225" s="149">
        <v>2018</v>
      </c>
      <c r="Z225" s="149">
        <v>2019</v>
      </c>
      <c r="AA225" s="149">
        <v>2020</v>
      </c>
    </row>
    <row r="226" spans="1:30" x14ac:dyDescent="0.2">
      <c r="A226" s="149" t="s">
        <v>6</v>
      </c>
      <c r="C226" s="159">
        <f t="shared" ref="C226:C252" si="60">VLOOKUP($A226,$A$16:$N$224,3,FALSE)</f>
        <v>1.7030246257781982</v>
      </c>
      <c r="D226" s="159">
        <f t="shared" ref="D226:D252" si="61">VLOOKUP($A226,$A$16:$N$224,4,FALSE)</f>
        <v>1.6035193204879761</v>
      </c>
      <c r="E226" s="159">
        <f t="shared" ref="E226:E252" si="62">VLOOKUP($A226,$A$16:$N$224,5,FALSE)</f>
        <v>1.4772658348083496</v>
      </c>
      <c r="F226" s="159">
        <f t="shared" ref="F226:F252" si="63">VLOOKUP($A226,$A$16:$N$224,6,FALSE)</f>
        <v>1.4347783327102661</v>
      </c>
      <c r="G226" s="159">
        <f t="shared" ref="G226:G252" si="64">VLOOKUP($A226,$A$16:$N$224,7,FALSE)</f>
        <v>1.5445296764373779</v>
      </c>
      <c r="H226" s="159">
        <f t="shared" ref="H226:H252" si="65">VLOOKUP($A226,$A$16:$N$224,8,FALSE)</f>
        <v>1.4712903499603271</v>
      </c>
      <c r="I226" s="159">
        <f t="shared" ref="I226:I252" si="66">VLOOKUP($A226,$A$16:$N$224,9,FALSE)</f>
        <v>1.5119662284851074</v>
      </c>
      <c r="J226" s="159">
        <f t="shared" ref="J226:J252" si="67">VLOOKUP($A226,$A$16:$N$224,10,FALSE)</f>
        <v>1.5398688316345215</v>
      </c>
      <c r="K226" s="159">
        <f t="shared" ref="K226:K252" si="68">VLOOKUP($A226,$A$16:$N$224,11,FALSE)</f>
        <v>1.5452084541320801</v>
      </c>
      <c r="L226" s="159">
        <f t="shared" ref="L226:L252" si="69">VLOOKUP($A226,$A$16:$N$224,12,FALSE)</f>
        <v>1.6057229042053223</v>
      </c>
      <c r="M226" s="159">
        <f t="shared" ref="M226:M252" si="70">VLOOKUP($A226,$A$16:$N$224,13,FALSE)</f>
        <v>1.5577377080917358</v>
      </c>
      <c r="N226" s="159">
        <f t="shared" ref="N226:N252" si="71">VLOOKUP($A226,$A$16:$N$224,14,FALSE)</f>
        <v>1.5096741914749146</v>
      </c>
      <c r="O226" s="149">
        <f>(N226-D226)/10</f>
        <v>-9.3845129013061523E-3</v>
      </c>
      <c r="P226" s="149">
        <f t="shared" ref="P226:P252" si="72">VLOOKUP($A226,$A$16:$AA$224,17,FALSE)</f>
        <v>18</v>
      </c>
      <c r="Q226" s="149">
        <f t="shared" ref="Q226:Q252" si="73">VLOOKUP($A226,$A$16:$AA$224,18,FALSE)</f>
        <v>23</v>
      </c>
      <c r="R226" s="149">
        <f t="shared" ref="R226:S252" si="74">VLOOKUP($A226,$A$16:$AA$224,19,FALSE)</f>
        <v>23</v>
      </c>
      <c r="S226" s="149">
        <f t="shared" si="74"/>
        <v>23</v>
      </c>
      <c r="T226" s="149">
        <f t="shared" ref="T226:T252" si="75">VLOOKUP($A226,$A$16:$AA$224,20,FALSE)</f>
        <v>21</v>
      </c>
      <c r="U226" s="149">
        <f t="shared" ref="U226:U252" si="76">VLOOKUP($A226,$A$16:$AA$224,21,FALSE)</f>
        <v>21</v>
      </c>
      <c r="V226" s="149">
        <f t="shared" ref="V226:V252" si="77">VLOOKUP($A226,$A$16:$AA$224,22,FALSE)</f>
        <v>20</v>
      </c>
      <c r="W226" s="149">
        <f t="shared" ref="W226:W252" si="78">VLOOKUP($A226,$A$16:$AA$224,23,FALSE)</f>
        <v>19</v>
      </c>
      <c r="X226" s="149">
        <f t="shared" ref="X226:X252" si="79">VLOOKUP($A226,$A$16:$AA$224,24,FALSE)</f>
        <v>20</v>
      </c>
      <c r="Y226" s="149">
        <f t="shared" ref="Y226:Y252" si="80">VLOOKUP($A226,$A$16:$AA$224,25,FALSE)</f>
        <v>19</v>
      </c>
      <c r="Z226" s="149">
        <f t="shared" ref="Z226:Z252" si="81">VLOOKUP($A226,$A$16:$AA$224,26,FALSE)</f>
        <v>20</v>
      </c>
      <c r="AA226" s="149">
        <f t="shared" ref="AA226:AA252" si="82">VLOOKUP($A226,$A$16:$AA$224,27,FALSE)</f>
        <v>20</v>
      </c>
      <c r="AD226" s="149">
        <f t="shared" ref="AD226:AD252" si="83">VLOOKUP($A226,$A$16:$AD$224,30,FALSE)</f>
        <v>27</v>
      </c>
    </row>
    <row r="227" spans="1:30" x14ac:dyDescent="0.2">
      <c r="A227" s="149" t="s">
        <v>8</v>
      </c>
      <c r="C227" s="159">
        <f t="shared" si="60"/>
        <v>1.4602059125900269</v>
      </c>
      <c r="D227" s="159">
        <f t="shared" si="61"/>
        <v>1.4809306859970093</v>
      </c>
      <c r="E227" s="159">
        <f t="shared" si="62"/>
        <v>1.5268900394439697</v>
      </c>
      <c r="F227" s="159">
        <f t="shared" si="63"/>
        <v>1.5666863918304443</v>
      </c>
      <c r="G227" s="159">
        <f t="shared" si="64"/>
        <v>1.6116098165512085</v>
      </c>
      <c r="H227" s="159">
        <f t="shared" si="65"/>
        <v>1.5174572467803955</v>
      </c>
      <c r="I227" s="159">
        <f t="shared" si="66"/>
        <v>1.5143630504608154</v>
      </c>
      <c r="J227" s="159">
        <f t="shared" si="67"/>
        <v>1.5745842456817627</v>
      </c>
      <c r="K227" s="159">
        <f t="shared" si="68"/>
        <v>1.4477921724319458</v>
      </c>
      <c r="L227" s="159">
        <f t="shared" si="69"/>
        <v>1.4661633968353271</v>
      </c>
      <c r="M227" s="159">
        <f t="shared" si="70"/>
        <v>1.4853466749191284</v>
      </c>
      <c r="N227" s="159">
        <f t="shared" si="71"/>
        <v>1.478052020072937</v>
      </c>
      <c r="O227" s="149">
        <f t="shared" ref="O227:O252" si="84">(N227-D227)/10</f>
        <v>-2.8786659240722658E-4</v>
      </c>
      <c r="P227" s="149">
        <f t="shared" si="72"/>
        <v>23</v>
      </c>
      <c r="Q227" s="149">
        <f t="shared" si="73"/>
        <v>22</v>
      </c>
      <c r="R227" s="149">
        <f t="shared" si="74"/>
        <v>20</v>
      </c>
      <c r="S227" s="149">
        <f t="shared" si="74"/>
        <v>20</v>
      </c>
      <c r="T227" s="149">
        <f t="shared" si="75"/>
        <v>20</v>
      </c>
      <c r="U227" s="149">
        <f t="shared" si="76"/>
        <v>19</v>
      </c>
      <c r="V227" s="149">
        <f t="shared" si="77"/>
        <v>19</v>
      </c>
      <c r="W227" s="149">
        <f t="shared" si="78"/>
        <v>17</v>
      </c>
      <c r="X227" s="149">
        <f t="shared" si="79"/>
        <v>22</v>
      </c>
      <c r="Y227" s="149">
        <f t="shared" si="80"/>
        <v>22</v>
      </c>
      <c r="Z227" s="149">
        <f t="shared" si="81"/>
        <v>22</v>
      </c>
      <c r="AA227" s="149">
        <f t="shared" si="82"/>
        <v>22</v>
      </c>
      <c r="AD227" s="149">
        <f t="shared" si="83"/>
        <v>23</v>
      </c>
    </row>
    <row r="228" spans="1:30" x14ac:dyDescent="0.2">
      <c r="A228" s="149" t="s">
        <v>82</v>
      </c>
      <c r="C228" s="159">
        <f t="shared" si="60"/>
        <v>-0.21256710588932037</v>
      </c>
      <c r="D228" s="159">
        <f t="shared" si="61"/>
        <v>-0.22071386873722076</v>
      </c>
      <c r="E228" s="159">
        <f t="shared" si="62"/>
        <v>-0.24917213618755341</v>
      </c>
      <c r="F228" s="159">
        <f t="shared" si="63"/>
        <v>-0.26118946075439453</v>
      </c>
      <c r="G228" s="159">
        <f t="shared" si="64"/>
        <v>-0.30405586957931519</v>
      </c>
      <c r="H228" s="159">
        <f t="shared" si="65"/>
        <v>-0.28275364637374878</v>
      </c>
      <c r="I228" s="159">
        <f t="shared" si="66"/>
        <v>-0.29762008786201477</v>
      </c>
      <c r="J228" s="159">
        <f t="shared" si="67"/>
        <v>-0.21299441158771515</v>
      </c>
      <c r="K228" s="159">
        <f t="shared" si="68"/>
        <v>-0.15349741280078888</v>
      </c>
      <c r="L228" s="159">
        <f t="shared" si="69"/>
        <v>-0.14523282647132874</v>
      </c>
      <c r="M228" s="159">
        <f t="shared" si="70"/>
        <v>-0.13991624116897583</v>
      </c>
      <c r="N228" s="159">
        <f t="shared" si="71"/>
        <v>-0.27232220768928528</v>
      </c>
      <c r="O228" s="149">
        <f>(N228-D228)/10</f>
        <v>-5.1608338952064516E-3</v>
      </c>
      <c r="P228" s="149">
        <f t="shared" si="72"/>
        <v>99</v>
      </c>
      <c r="Q228" s="149">
        <f t="shared" si="73"/>
        <v>101</v>
      </c>
      <c r="R228" s="149">
        <f t="shared" si="74"/>
        <v>106</v>
      </c>
      <c r="S228" s="149">
        <f t="shared" si="74"/>
        <v>106</v>
      </c>
      <c r="T228" s="149">
        <f t="shared" si="75"/>
        <v>111</v>
      </c>
      <c r="U228" s="149">
        <f t="shared" si="76"/>
        <v>107</v>
      </c>
      <c r="V228" s="149">
        <f t="shared" si="77"/>
        <v>109</v>
      </c>
      <c r="W228" s="149">
        <f t="shared" si="78"/>
        <v>104</v>
      </c>
      <c r="X228" s="149">
        <f t="shared" si="79"/>
        <v>102</v>
      </c>
      <c r="Y228" s="149">
        <f t="shared" si="80"/>
        <v>101</v>
      </c>
      <c r="Z228" s="149">
        <f t="shared" si="81"/>
        <v>103</v>
      </c>
      <c r="AA228" s="149">
        <f t="shared" si="82"/>
        <v>113</v>
      </c>
      <c r="AD228" s="149">
        <f t="shared" si="83"/>
        <v>124</v>
      </c>
    </row>
    <row r="229" spans="1:30" x14ac:dyDescent="0.2">
      <c r="A229" s="149" t="s">
        <v>86</v>
      </c>
      <c r="C229" s="159">
        <f t="shared" si="60"/>
        <v>0.91204500198364258</v>
      </c>
      <c r="D229" s="159">
        <f t="shared" si="61"/>
        <v>0.9751628041267395</v>
      </c>
      <c r="E229" s="159">
        <f t="shared" si="62"/>
        <v>0.86641311645507813</v>
      </c>
      <c r="F229" s="159">
        <f t="shared" si="63"/>
        <v>1.2507535219192505</v>
      </c>
      <c r="G229" s="159">
        <f t="shared" si="64"/>
        <v>1.245720386505127</v>
      </c>
      <c r="H229" s="159">
        <f t="shared" si="65"/>
        <v>1.0759772062301636</v>
      </c>
      <c r="I229" s="159">
        <f t="shared" si="66"/>
        <v>1.007819652557373</v>
      </c>
      <c r="J229" s="159">
        <f t="shared" si="67"/>
        <v>0.82669425010681152</v>
      </c>
      <c r="K229" s="159">
        <f t="shared" si="68"/>
        <v>0.78531533479690552</v>
      </c>
      <c r="L229" s="159">
        <f t="shared" si="69"/>
        <v>0.64068704843521118</v>
      </c>
      <c r="M229" s="159">
        <f t="shared" si="70"/>
        <v>0.63067680597305298</v>
      </c>
      <c r="N229" s="159">
        <f t="shared" si="71"/>
        <v>0.37789249420166016</v>
      </c>
      <c r="O229" s="149">
        <f t="shared" si="84"/>
        <v>-5.9727030992507937E-2</v>
      </c>
      <c r="P229" s="149">
        <f t="shared" si="72"/>
        <v>43</v>
      </c>
      <c r="Q229" s="149">
        <f t="shared" si="73"/>
        <v>48</v>
      </c>
      <c r="R229" s="149">
        <f t="shared" si="74"/>
        <v>32</v>
      </c>
      <c r="S229" s="149">
        <f t="shared" si="74"/>
        <v>32</v>
      </c>
      <c r="T229" s="149">
        <f t="shared" si="75"/>
        <v>33</v>
      </c>
      <c r="U229" s="149">
        <f t="shared" si="76"/>
        <v>38</v>
      </c>
      <c r="V229" s="149">
        <f t="shared" si="77"/>
        <v>41</v>
      </c>
      <c r="W229" s="149">
        <f t="shared" si="78"/>
        <v>47</v>
      </c>
      <c r="X229" s="149">
        <f t="shared" si="79"/>
        <v>46</v>
      </c>
      <c r="Y229" s="149">
        <f t="shared" si="80"/>
        <v>55</v>
      </c>
      <c r="Z229" s="149">
        <f t="shared" si="81"/>
        <v>59</v>
      </c>
      <c r="AA229" s="149">
        <f t="shared" si="82"/>
        <v>72</v>
      </c>
      <c r="AD229" s="149">
        <f t="shared" si="83"/>
        <v>115</v>
      </c>
    </row>
    <row r="230" spans="1:30" x14ac:dyDescent="0.2">
      <c r="A230" s="149" t="s">
        <v>15</v>
      </c>
      <c r="C230" s="159">
        <f t="shared" si="60"/>
        <v>0.38620981574058533</v>
      </c>
      <c r="D230" s="159">
        <f t="shared" si="61"/>
        <v>0.38904884457588196</v>
      </c>
      <c r="E230" s="159">
        <f t="shared" si="62"/>
        <v>0.39091631770133972</v>
      </c>
      <c r="F230" s="159">
        <f t="shared" si="63"/>
        <v>0.31726199388504028</v>
      </c>
      <c r="G230" s="159">
        <f t="shared" si="64"/>
        <v>0.30628344416618347</v>
      </c>
      <c r="H230" s="159">
        <f t="shared" si="65"/>
        <v>0.43537333607673645</v>
      </c>
      <c r="I230" s="159">
        <f t="shared" si="66"/>
        <v>0.50288116931915283</v>
      </c>
      <c r="J230" s="159">
        <f t="shared" si="67"/>
        <v>0.59294158220291138</v>
      </c>
      <c r="K230" s="159">
        <f t="shared" si="68"/>
        <v>0.60661047697067261</v>
      </c>
      <c r="L230" s="159">
        <f t="shared" si="69"/>
        <v>0.54280394315719604</v>
      </c>
      <c r="M230" s="159">
        <f t="shared" si="70"/>
        <v>0.56528127193450928</v>
      </c>
      <c r="N230" s="159">
        <f t="shared" si="71"/>
        <v>0.58504718542098999</v>
      </c>
      <c r="O230" s="149">
        <f t="shared" si="84"/>
        <v>1.9599834084510805E-2</v>
      </c>
      <c r="P230" s="149">
        <f t="shared" si="72"/>
        <v>65</v>
      </c>
      <c r="Q230" s="149">
        <f t="shared" si="73"/>
        <v>66</v>
      </c>
      <c r="R230" s="149">
        <f t="shared" si="74"/>
        <v>71</v>
      </c>
      <c r="S230" s="149">
        <f t="shared" si="74"/>
        <v>71</v>
      </c>
      <c r="T230" s="149">
        <f t="shared" si="75"/>
        <v>73</v>
      </c>
      <c r="U230" s="149">
        <f t="shared" si="76"/>
        <v>68</v>
      </c>
      <c r="V230" s="149">
        <f t="shared" si="77"/>
        <v>68</v>
      </c>
      <c r="W230" s="149">
        <f t="shared" si="78"/>
        <v>64</v>
      </c>
      <c r="X230" s="149">
        <f t="shared" si="79"/>
        <v>61</v>
      </c>
      <c r="Y230" s="149">
        <f t="shared" si="80"/>
        <v>63</v>
      </c>
      <c r="Z230" s="149">
        <f t="shared" si="81"/>
        <v>62</v>
      </c>
      <c r="AA230" s="149">
        <f t="shared" si="82"/>
        <v>61</v>
      </c>
      <c r="AD230" s="149">
        <f t="shared" si="83"/>
        <v>55</v>
      </c>
    </row>
    <row r="231" spans="1:30" x14ac:dyDescent="0.2">
      <c r="A231" s="149" t="s">
        <v>21</v>
      </c>
      <c r="C231" s="159">
        <f t="shared" si="60"/>
        <v>1.7552579641342163</v>
      </c>
      <c r="D231" s="159">
        <f t="shared" si="61"/>
        <v>1.774239182472229</v>
      </c>
      <c r="E231" s="159">
        <f t="shared" si="62"/>
        <v>1.7488425970077515</v>
      </c>
      <c r="F231" s="159">
        <f t="shared" si="63"/>
        <v>1.8253083229064941</v>
      </c>
      <c r="G231" s="159">
        <f t="shared" si="64"/>
        <v>1.8053045272827148</v>
      </c>
      <c r="H231" s="159">
        <f t="shared" si="65"/>
        <v>1.8167814016342163</v>
      </c>
      <c r="I231" s="159">
        <f t="shared" si="66"/>
        <v>1.8171573877334595</v>
      </c>
      <c r="J231" s="159">
        <f t="shared" si="67"/>
        <v>1.8261433839797974</v>
      </c>
      <c r="K231" s="159">
        <f t="shared" si="68"/>
        <v>1.8435283899307251</v>
      </c>
      <c r="L231" s="159">
        <f t="shared" si="69"/>
        <v>1.9369171857833862</v>
      </c>
      <c r="M231" s="159">
        <f t="shared" si="70"/>
        <v>1.9032843112945557</v>
      </c>
      <c r="N231" s="159">
        <f t="shared" si="71"/>
        <v>1.8582508563995361</v>
      </c>
      <c r="O231" s="149">
        <f t="shared" si="84"/>
        <v>8.4011673927307136E-3</v>
      </c>
      <c r="P231" s="149">
        <f t="shared" si="72"/>
        <v>15</v>
      </c>
      <c r="Q231" s="149">
        <f t="shared" si="73"/>
        <v>15</v>
      </c>
      <c r="R231" s="149">
        <f t="shared" si="74"/>
        <v>13</v>
      </c>
      <c r="S231" s="149">
        <f t="shared" si="74"/>
        <v>13</v>
      </c>
      <c r="T231" s="149">
        <f t="shared" si="75"/>
        <v>13</v>
      </c>
      <c r="U231" s="149">
        <f t="shared" si="76"/>
        <v>14</v>
      </c>
      <c r="V231" s="149">
        <f t="shared" si="77"/>
        <v>15</v>
      </c>
      <c r="W231" s="149">
        <f t="shared" si="78"/>
        <v>14</v>
      </c>
      <c r="X231" s="149">
        <f t="shared" si="79"/>
        <v>13</v>
      </c>
      <c r="Y231" s="149">
        <f t="shared" si="80"/>
        <v>10</v>
      </c>
      <c r="Z231" s="149">
        <f t="shared" si="81"/>
        <v>11</v>
      </c>
      <c r="AA231" s="149">
        <f t="shared" si="82"/>
        <v>11</v>
      </c>
      <c r="AD231" s="149">
        <f t="shared" si="83"/>
        <v>15</v>
      </c>
    </row>
    <row r="232" spans="1:30" x14ac:dyDescent="0.2">
      <c r="A232" s="149" t="s">
        <v>16</v>
      </c>
      <c r="C232" s="159">
        <f t="shared" si="60"/>
        <v>2.4464952945709229</v>
      </c>
      <c r="D232" s="159">
        <f t="shared" si="61"/>
        <v>2.3615906238555908</v>
      </c>
      <c r="E232" s="159">
        <f t="shared" si="62"/>
        <v>2.39957594871521</v>
      </c>
      <c r="F232" s="159">
        <f t="shared" si="63"/>
        <v>2.3903636932373047</v>
      </c>
      <c r="G232" s="159">
        <f t="shared" si="64"/>
        <v>2.4067914485931396</v>
      </c>
      <c r="H232" s="159">
        <f t="shared" si="65"/>
        <v>2.2562992572784424</v>
      </c>
      <c r="I232" s="159">
        <f t="shared" si="66"/>
        <v>2.2291760444641113</v>
      </c>
      <c r="J232" s="159">
        <f t="shared" si="67"/>
        <v>2.2504925727844238</v>
      </c>
      <c r="K232" s="159">
        <f t="shared" si="68"/>
        <v>2.2399895191192627</v>
      </c>
      <c r="L232" s="159">
        <f t="shared" si="69"/>
        <v>2.1965091228485107</v>
      </c>
      <c r="M232" s="159">
        <f t="shared" si="70"/>
        <v>2.1611185073852539</v>
      </c>
      <c r="N232" s="159">
        <f t="shared" si="71"/>
        <v>2.2704622745513916</v>
      </c>
      <c r="O232" s="149">
        <f t="shared" si="84"/>
        <v>-9.1128349304199219E-3</v>
      </c>
      <c r="P232" s="149">
        <f t="shared" si="72"/>
        <v>1</v>
      </c>
      <c r="Q232" s="149">
        <f t="shared" si="73"/>
        <v>1</v>
      </c>
      <c r="R232" s="149">
        <f t="shared" si="74"/>
        <v>1</v>
      </c>
      <c r="S232" s="149">
        <f t="shared" si="74"/>
        <v>1</v>
      </c>
      <c r="T232" s="149">
        <f t="shared" si="75"/>
        <v>1</v>
      </c>
      <c r="U232" s="149">
        <f t="shared" si="76"/>
        <v>1</v>
      </c>
      <c r="V232" s="149">
        <f t="shared" si="77"/>
        <v>4</v>
      </c>
      <c r="W232" s="149">
        <f t="shared" si="78"/>
        <v>2</v>
      </c>
      <c r="X232" s="149">
        <f t="shared" si="79"/>
        <v>3</v>
      </c>
      <c r="Y232" s="149">
        <f t="shared" si="80"/>
        <v>2</v>
      </c>
      <c r="Z232" s="149">
        <f t="shared" si="81"/>
        <v>2</v>
      </c>
      <c r="AA232" s="149">
        <f t="shared" si="82"/>
        <v>1</v>
      </c>
      <c r="AD232" s="149">
        <f t="shared" si="83"/>
        <v>5</v>
      </c>
    </row>
    <row r="233" spans="1:30" x14ac:dyDescent="0.2">
      <c r="A233" s="149" t="s">
        <v>41</v>
      </c>
      <c r="C233" s="159">
        <f t="shared" si="60"/>
        <v>1.0621997117996216</v>
      </c>
      <c r="D233" s="159">
        <f t="shared" si="61"/>
        <v>1.1663765907287598</v>
      </c>
      <c r="E233" s="159">
        <f t="shared" si="62"/>
        <v>1.1702836751937866</v>
      </c>
      <c r="F233" s="159">
        <f t="shared" si="63"/>
        <v>1.1778286695480347</v>
      </c>
      <c r="G233" s="159">
        <f t="shared" si="64"/>
        <v>0.93411725759506226</v>
      </c>
      <c r="H233" s="159">
        <f t="shared" si="65"/>
        <v>0.69467902183532715</v>
      </c>
      <c r="I233" s="159">
        <f t="shared" si="66"/>
        <v>0.66694986820220947</v>
      </c>
      <c r="J233" s="159">
        <f t="shared" si="67"/>
        <v>0.60717165470123291</v>
      </c>
      <c r="K233" s="159">
        <f t="shared" si="68"/>
        <v>0.54752081632614136</v>
      </c>
      <c r="L233" s="159">
        <f t="shared" si="69"/>
        <v>0.64632004499435425</v>
      </c>
      <c r="M233" s="159">
        <f t="shared" si="70"/>
        <v>0.69895559549331665</v>
      </c>
      <c r="N233" s="159">
        <f t="shared" si="71"/>
        <v>0.74115252494812012</v>
      </c>
      <c r="O233" s="149">
        <f t="shared" si="84"/>
        <v>-4.2522406578063963E-2</v>
      </c>
      <c r="P233" s="149">
        <f t="shared" si="72"/>
        <v>34</v>
      </c>
      <c r="Q233" s="149">
        <f t="shared" si="73"/>
        <v>35</v>
      </c>
      <c r="R233" s="149">
        <f t="shared" si="74"/>
        <v>35</v>
      </c>
      <c r="S233" s="149">
        <f t="shared" si="74"/>
        <v>35</v>
      </c>
      <c r="T233" s="149">
        <f t="shared" si="75"/>
        <v>44</v>
      </c>
      <c r="U233" s="149">
        <f t="shared" si="76"/>
        <v>55</v>
      </c>
      <c r="V233" s="149">
        <f t="shared" si="77"/>
        <v>57</v>
      </c>
      <c r="W233" s="149">
        <f t="shared" si="78"/>
        <v>63</v>
      </c>
      <c r="X233" s="149">
        <f t="shared" si="79"/>
        <v>64</v>
      </c>
      <c r="Y233" s="149">
        <f t="shared" si="80"/>
        <v>54</v>
      </c>
      <c r="Z233" s="149">
        <f t="shared" si="81"/>
        <v>54</v>
      </c>
      <c r="AA233" s="149">
        <f t="shared" si="82"/>
        <v>50</v>
      </c>
      <c r="AD233" s="149">
        <f t="shared" si="83"/>
        <v>77</v>
      </c>
    </row>
    <row r="234" spans="1:30" x14ac:dyDescent="0.2">
      <c r="A234" s="149" t="s">
        <v>17</v>
      </c>
      <c r="C234" s="159">
        <f t="shared" si="60"/>
        <v>1.0075840950012207</v>
      </c>
      <c r="D234" s="159">
        <f t="shared" si="61"/>
        <v>0.99546235799789429</v>
      </c>
      <c r="E234" s="159">
        <f t="shared" si="62"/>
        <v>1.0525559186935425</v>
      </c>
      <c r="F234" s="159">
        <f t="shared" si="63"/>
        <v>1.0956882238388062</v>
      </c>
      <c r="G234" s="159">
        <f t="shared" si="64"/>
        <v>1.1887292861938477</v>
      </c>
      <c r="H234" s="159">
        <f t="shared" si="65"/>
        <v>1.3036738634109497</v>
      </c>
      <c r="I234" s="159">
        <f t="shared" si="66"/>
        <v>1.2940969467163086</v>
      </c>
      <c r="J234" s="159">
        <f t="shared" si="67"/>
        <v>1.2723681926727295</v>
      </c>
      <c r="K234" s="159">
        <f t="shared" si="68"/>
        <v>1.2453237771987915</v>
      </c>
      <c r="L234" s="159">
        <f t="shared" si="69"/>
        <v>1.5056095123291016</v>
      </c>
      <c r="M234" s="159">
        <f t="shared" si="70"/>
        <v>1.5617153644561768</v>
      </c>
      <c r="N234" s="159">
        <f t="shared" si="71"/>
        <v>1.612779974937439</v>
      </c>
      <c r="O234" s="149">
        <f t="shared" si="84"/>
        <v>6.1731761693954466E-2</v>
      </c>
      <c r="P234" s="149">
        <f t="shared" si="72"/>
        <v>42</v>
      </c>
      <c r="Q234" s="149">
        <f t="shared" si="73"/>
        <v>40</v>
      </c>
      <c r="R234" s="149">
        <f t="shared" si="74"/>
        <v>39</v>
      </c>
      <c r="S234" s="149">
        <f t="shared" si="74"/>
        <v>39</v>
      </c>
      <c r="T234" s="149">
        <f t="shared" si="75"/>
        <v>36</v>
      </c>
      <c r="U234" s="149">
        <f t="shared" si="76"/>
        <v>25</v>
      </c>
      <c r="V234" s="149">
        <f t="shared" si="77"/>
        <v>25</v>
      </c>
      <c r="W234" s="149">
        <f t="shared" si="78"/>
        <v>24</v>
      </c>
      <c r="X234" s="149">
        <f t="shared" si="79"/>
        <v>28</v>
      </c>
      <c r="Y234" s="149">
        <f t="shared" si="80"/>
        <v>21</v>
      </c>
      <c r="Z234" s="149">
        <f t="shared" si="81"/>
        <v>19</v>
      </c>
      <c r="AA234" s="149">
        <f t="shared" si="82"/>
        <v>17</v>
      </c>
      <c r="AD234" s="149">
        <f t="shared" si="83"/>
        <v>4</v>
      </c>
    </row>
    <row r="235" spans="1:30" x14ac:dyDescent="0.2">
      <c r="A235" s="149" t="s">
        <v>18</v>
      </c>
      <c r="C235" s="159">
        <f t="shared" si="60"/>
        <v>2.2511923313140869</v>
      </c>
      <c r="D235" s="159">
        <f t="shared" si="61"/>
        <v>2.160414457321167</v>
      </c>
      <c r="E235" s="159">
        <f t="shared" si="62"/>
        <v>2.1986687183380127</v>
      </c>
      <c r="F235" s="159">
        <f t="shared" si="63"/>
        <v>2.2346866130828857</v>
      </c>
      <c r="G235" s="159">
        <f t="shared" si="64"/>
        <v>2.2076435089111328</v>
      </c>
      <c r="H235" s="159">
        <f t="shared" si="65"/>
        <v>2.1635034084320068</v>
      </c>
      <c r="I235" s="159">
        <f t="shared" si="66"/>
        <v>2.2588355541229248</v>
      </c>
      <c r="J235" s="159">
        <f t="shared" si="67"/>
        <v>2.2333307266235352</v>
      </c>
      <c r="K235" s="159">
        <f t="shared" si="68"/>
        <v>2.2110385894775391</v>
      </c>
      <c r="L235" s="159">
        <f t="shared" si="69"/>
        <v>2.2111384868621826</v>
      </c>
      <c r="M235" s="159">
        <f t="shared" si="70"/>
        <v>2.1531996726989746</v>
      </c>
      <c r="N235" s="159">
        <f t="shared" si="71"/>
        <v>2.2041680812835693</v>
      </c>
      <c r="O235" s="149">
        <f t="shared" si="84"/>
        <v>4.375362396240234E-3</v>
      </c>
      <c r="P235" s="149">
        <f t="shared" si="72"/>
        <v>5</v>
      </c>
      <c r="Q235" s="149">
        <f t="shared" si="73"/>
        <v>3</v>
      </c>
      <c r="R235" s="149">
        <f t="shared" si="74"/>
        <v>5</v>
      </c>
      <c r="S235" s="149">
        <f t="shared" si="74"/>
        <v>5</v>
      </c>
      <c r="T235" s="149">
        <f t="shared" si="75"/>
        <v>5</v>
      </c>
      <c r="U235" s="149">
        <f t="shared" si="76"/>
        <v>4</v>
      </c>
      <c r="V235" s="149">
        <f t="shared" si="77"/>
        <v>2</v>
      </c>
      <c r="W235" s="149">
        <f t="shared" si="78"/>
        <v>3</v>
      </c>
      <c r="X235" s="149">
        <f t="shared" si="79"/>
        <v>4</v>
      </c>
      <c r="Y235" s="149">
        <f t="shared" si="80"/>
        <v>1</v>
      </c>
      <c r="Z235" s="149">
        <f t="shared" si="81"/>
        <v>4</v>
      </c>
      <c r="AA235" s="149">
        <f t="shared" si="82"/>
        <v>2</v>
      </c>
      <c r="AD235" s="149">
        <f t="shared" si="83"/>
        <v>3</v>
      </c>
    </row>
    <row r="236" spans="1:30" x14ac:dyDescent="0.2">
      <c r="A236" s="149" t="s">
        <v>19</v>
      </c>
      <c r="C236" s="159">
        <f t="shared" si="60"/>
        <v>1.4382420778274536</v>
      </c>
      <c r="D236" s="159">
        <f t="shared" si="61"/>
        <v>1.494890570640564</v>
      </c>
      <c r="E236" s="159">
        <f t="shared" si="62"/>
        <v>1.5447289943695068</v>
      </c>
      <c r="F236" s="159">
        <f t="shared" si="63"/>
        <v>1.479511022567749</v>
      </c>
      <c r="G236" s="159">
        <f t="shared" si="64"/>
        <v>1.3116015195846558</v>
      </c>
      <c r="H236" s="159">
        <f t="shared" si="65"/>
        <v>1.2929195165634155</v>
      </c>
      <c r="I236" s="159">
        <f t="shared" si="66"/>
        <v>1.2864983081817627</v>
      </c>
      <c r="J236" s="159">
        <f t="shared" si="67"/>
        <v>1.3700640201568604</v>
      </c>
      <c r="K236" s="159">
        <f t="shared" si="68"/>
        <v>1.2669913768768311</v>
      </c>
      <c r="L236" s="159">
        <f t="shared" si="69"/>
        <v>1.3176420927047729</v>
      </c>
      <c r="M236" s="159">
        <f t="shared" si="70"/>
        <v>1.2832512855529785</v>
      </c>
      <c r="N236" s="159">
        <f t="shared" si="71"/>
        <v>1.153109073638916</v>
      </c>
      <c r="O236" s="149">
        <f t="shared" si="84"/>
        <v>-3.4178149700164792E-2</v>
      </c>
      <c r="P236" s="149">
        <f t="shared" si="72"/>
        <v>21</v>
      </c>
      <c r="Q236" s="149">
        <f t="shared" si="73"/>
        <v>20</v>
      </c>
      <c r="R236" s="149">
        <f t="shared" si="74"/>
        <v>21</v>
      </c>
      <c r="S236" s="149">
        <f t="shared" si="74"/>
        <v>21</v>
      </c>
      <c r="T236" s="149">
        <f t="shared" si="75"/>
        <v>27</v>
      </c>
      <c r="U236" s="149">
        <f t="shared" si="76"/>
        <v>26</v>
      </c>
      <c r="V236" s="149">
        <f t="shared" si="77"/>
        <v>26</v>
      </c>
      <c r="W236" s="149">
        <f t="shared" si="78"/>
        <v>22</v>
      </c>
      <c r="X236" s="149">
        <f t="shared" si="79"/>
        <v>27</v>
      </c>
      <c r="Y236" s="149">
        <f t="shared" si="80"/>
        <v>26</v>
      </c>
      <c r="Z236" s="149">
        <f t="shared" si="81"/>
        <v>24</v>
      </c>
      <c r="AA236" s="149">
        <f t="shared" si="82"/>
        <v>33</v>
      </c>
      <c r="AD236" s="149">
        <f t="shared" si="83"/>
        <v>50</v>
      </c>
    </row>
    <row r="237" spans="1:30" x14ac:dyDescent="0.2">
      <c r="A237" s="149" t="s">
        <v>22</v>
      </c>
      <c r="C237" s="159">
        <f t="shared" si="60"/>
        <v>6.7469649016857147E-2</v>
      </c>
      <c r="D237" s="159">
        <f t="shared" si="61"/>
        <v>-5.9137389063835144E-2</v>
      </c>
      <c r="E237" s="159">
        <f t="shared" si="62"/>
        <v>-9.370943158864975E-2</v>
      </c>
      <c r="F237" s="159">
        <f t="shared" si="63"/>
        <v>-0.18349353969097137</v>
      </c>
      <c r="G237" s="159">
        <f t="shared" si="64"/>
        <v>-6.8258419632911682E-2</v>
      </c>
      <c r="H237" s="159">
        <f t="shared" si="65"/>
        <v>-0.12997536361217499</v>
      </c>
      <c r="I237" s="159">
        <f t="shared" si="66"/>
        <v>-8.7348632514476776E-2</v>
      </c>
      <c r="J237" s="159">
        <f t="shared" si="67"/>
        <v>-0.10160833597183228</v>
      </c>
      <c r="K237" s="159">
        <f t="shared" si="68"/>
        <v>-7.9020902514457703E-2</v>
      </c>
      <c r="L237" s="159">
        <f t="shared" si="69"/>
        <v>-2.520807646214962E-2</v>
      </c>
      <c r="M237" s="159">
        <f t="shared" si="70"/>
        <v>4.3117832392454147E-2</v>
      </c>
      <c r="N237" s="159">
        <f t="shared" si="71"/>
        <v>5.9867057949304581E-2</v>
      </c>
      <c r="O237" s="149">
        <f t="shared" si="84"/>
        <v>1.1900444701313972E-2</v>
      </c>
      <c r="P237" s="149">
        <f t="shared" si="72"/>
        <v>91</v>
      </c>
      <c r="Q237" s="149">
        <f t="shared" si="73"/>
        <v>94</v>
      </c>
      <c r="R237" s="149">
        <f t="shared" si="74"/>
        <v>100</v>
      </c>
      <c r="S237" s="149">
        <f t="shared" si="74"/>
        <v>100</v>
      </c>
      <c r="T237" s="149">
        <f t="shared" si="75"/>
        <v>91</v>
      </c>
      <c r="U237" s="149">
        <f t="shared" si="76"/>
        <v>97</v>
      </c>
      <c r="V237" s="149">
        <f t="shared" si="77"/>
        <v>93</v>
      </c>
      <c r="W237" s="149">
        <f t="shared" si="78"/>
        <v>95</v>
      </c>
      <c r="X237" s="149">
        <f t="shared" si="79"/>
        <v>95</v>
      </c>
      <c r="Y237" s="149">
        <f t="shared" si="80"/>
        <v>91</v>
      </c>
      <c r="Z237" s="149">
        <f t="shared" si="81"/>
        <v>88</v>
      </c>
      <c r="AA237" s="149">
        <f t="shared" si="82"/>
        <v>87</v>
      </c>
      <c r="AD237" s="149">
        <f t="shared" si="83"/>
        <v>87</v>
      </c>
    </row>
    <row r="238" spans="1:30" x14ac:dyDescent="0.2">
      <c r="A238" s="149" t="s">
        <v>85</v>
      </c>
      <c r="C238" s="159">
        <f t="shared" si="60"/>
        <v>-4.6447616070508957E-2</v>
      </c>
      <c r="D238" s="159">
        <f t="shared" si="61"/>
        <v>5.9297196567058563E-2</v>
      </c>
      <c r="E238" s="159">
        <f t="shared" si="62"/>
        <v>6.3706964254379272E-2</v>
      </c>
      <c r="F238" s="159">
        <f t="shared" si="63"/>
        <v>9.7299553453922272E-3</v>
      </c>
      <c r="G238" s="159">
        <f t="shared" si="64"/>
        <v>0.13483858108520508</v>
      </c>
      <c r="H238" s="159">
        <f t="shared" si="65"/>
        <v>0.22281874716281891</v>
      </c>
      <c r="I238" s="159">
        <f t="shared" si="66"/>
        <v>0.24960567057132721</v>
      </c>
      <c r="J238" s="159">
        <f t="shared" si="67"/>
        <v>0.21198001503944397</v>
      </c>
      <c r="K238" s="159">
        <f t="shared" si="68"/>
        <v>0.11795545369386673</v>
      </c>
      <c r="L238" s="159">
        <f t="shared" si="69"/>
        <v>7.7936194837093353E-2</v>
      </c>
      <c r="M238" s="159">
        <f t="shared" si="70"/>
        <v>8.2025900483131409E-2</v>
      </c>
      <c r="N238" s="159">
        <f t="shared" si="71"/>
        <v>0.2007412314414978</v>
      </c>
      <c r="O238" s="149">
        <f t="shared" si="84"/>
        <v>1.4144403487443924E-2</v>
      </c>
      <c r="P238" s="149">
        <f t="shared" si="72"/>
        <v>83</v>
      </c>
      <c r="Q238" s="149">
        <f t="shared" si="73"/>
        <v>86</v>
      </c>
      <c r="R238" s="149">
        <f t="shared" si="74"/>
        <v>85</v>
      </c>
      <c r="S238" s="149">
        <f t="shared" si="74"/>
        <v>85</v>
      </c>
      <c r="T238" s="149">
        <f t="shared" si="75"/>
        <v>80</v>
      </c>
      <c r="U238" s="149">
        <f t="shared" si="76"/>
        <v>80</v>
      </c>
      <c r="V238" s="149">
        <f t="shared" si="77"/>
        <v>76</v>
      </c>
      <c r="W238" s="149">
        <f t="shared" si="78"/>
        <v>77</v>
      </c>
      <c r="X238" s="149">
        <f t="shared" si="79"/>
        <v>85</v>
      </c>
      <c r="Y238" s="149">
        <f t="shared" si="80"/>
        <v>85</v>
      </c>
      <c r="Z238" s="149">
        <f t="shared" si="81"/>
        <v>84</v>
      </c>
      <c r="AA238" s="149">
        <f t="shared" si="82"/>
        <v>81</v>
      </c>
      <c r="AD238" s="149">
        <f t="shared" si="83"/>
        <v>76</v>
      </c>
    </row>
    <row r="239" spans="1:30" x14ac:dyDescent="0.2">
      <c r="A239" s="149" t="s">
        <v>23</v>
      </c>
      <c r="C239" s="159">
        <f t="shared" si="60"/>
        <v>0.43383228778839111</v>
      </c>
      <c r="D239" s="159">
        <f t="shared" si="61"/>
        <v>0.30821719765663147</v>
      </c>
      <c r="E239" s="159">
        <f t="shared" si="62"/>
        <v>0.33997717499732971</v>
      </c>
      <c r="F239" s="159">
        <f t="shared" si="63"/>
        <v>0.30578094720840454</v>
      </c>
      <c r="G239" s="159">
        <f t="shared" si="64"/>
        <v>0.30104756355285645</v>
      </c>
      <c r="H239" s="159">
        <f t="shared" si="65"/>
        <v>0.1623462438583374</v>
      </c>
      <c r="I239" s="159">
        <f t="shared" si="66"/>
        <v>0.15176600217819214</v>
      </c>
      <c r="J239" s="159">
        <f t="shared" si="67"/>
        <v>0.10593897104263306</v>
      </c>
      <c r="K239" s="159">
        <f t="shared" si="68"/>
        <v>0.12530526518821716</v>
      </c>
      <c r="L239" s="159">
        <f t="shared" si="69"/>
        <v>8.6524203419685364E-2</v>
      </c>
      <c r="M239" s="159">
        <f t="shared" si="70"/>
        <v>6.0096133500337601E-2</v>
      </c>
      <c r="N239" s="159">
        <f t="shared" si="71"/>
        <v>9.7426332533359528E-2</v>
      </c>
      <c r="O239" s="149">
        <f t="shared" si="84"/>
        <v>-2.1079086512327195E-2</v>
      </c>
      <c r="P239" s="149">
        <f t="shared" si="72"/>
        <v>72</v>
      </c>
      <c r="Q239" s="149">
        <f t="shared" si="73"/>
        <v>68</v>
      </c>
      <c r="R239" s="149">
        <f t="shared" si="74"/>
        <v>73</v>
      </c>
      <c r="S239" s="149">
        <f t="shared" si="74"/>
        <v>73</v>
      </c>
      <c r="T239" s="149">
        <f t="shared" si="75"/>
        <v>74</v>
      </c>
      <c r="U239" s="149">
        <f t="shared" si="76"/>
        <v>83</v>
      </c>
      <c r="V239" s="149">
        <f t="shared" si="77"/>
        <v>80</v>
      </c>
      <c r="W239" s="149">
        <f t="shared" si="78"/>
        <v>84</v>
      </c>
      <c r="X239" s="149">
        <f t="shared" si="79"/>
        <v>84</v>
      </c>
      <c r="Y239" s="149">
        <f t="shared" si="80"/>
        <v>84</v>
      </c>
      <c r="Z239" s="149">
        <f t="shared" si="81"/>
        <v>86</v>
      </c>
      <c r="AA239" s="149">
        <f t="shared" si="82"/>
        <v>83</v>
      </c>
      <c r="AD239" s="149">
        <f t="shared" si="83"/>
        <v>108</v>
      </c>
    </row>
    <row r="240" spans="1:30" x14ac:dyDescent="0.2">
      <c r="A240" s="149" t="s">
        <v>25</v>
      </c>
      <c r="C240" s="159">
        <f t="shared" si="60"/>
        <v>1.7594517469406128</v>
      </c>
      <c r="D240" s="159">
        <f t="shared" si="61"/>
        <v>1.6887612342834473</v>
      </c>
      <c r="E240" s="159">
        <f t="shared" si="62"/>
        <v>1.5630266666412354</v>
      </c>
      <c r="F240" s="159">
        <f t="shared" si="63"/>
        <v>1.4632352590560913</v>
      </c>
      <c r="G240" s="159">
        <f t="shared" si="64"/>
        <v>1.6534162759780884</v>
      </c>
      <c r="H240" s="159">
        <f t="shared" si="65"/>
        <v>1.6968549489974976</v>
      </c>
      <c r="I240" s="159">
        <f t="shared" si="66"/>
        <v>1.7138144969940186</v>
      </c>
      <c r="J240" s="159">
        <f t="shared" si="67"/>
        <v>1.6926589012145996</v>
      </c>
      <c r="K240" s="159">
        <f t="shared" si="68"/>
        <v>1.5737254619598389</v>
      </c>
      <c r="L240" s="159">
        <f t="shared" si="69"/>
        <v>1.5715875625610352</v>
      </c>
      <c r="M240" s="159">
        <f t="shared" si="70"/>
        <v>1.4945988655090332</v>
      </c>
      <c r="N240" s="159">
        <f t="shared" si="71"/>
        <v>1.5668977499008179</v>
      </c>
      <c r="O240" s="149">
        <f t="shared" si="84"/>
        <v>-1.2186348438262939E-2</v>
      </c>
      <c r="P240" s="149">
        <f t="shared" si="72"/>
        <v>16</v>
      </c>
      <c r="Q240" s="149">
        <f t="shared" si="73"/>
        <v>18</v>
      </c>
      <c r="R240" s="149">
        <f t="shared" si="74"/>
        <v>22</v>
      </c>
      <c r="S240" s="149">
        <f t="shared" si="74"/>
        <v>22</v>
      </c>
      <c r="T240" s="149">
        <f t="shared" si="75"/>
        <v>17</v>
      </c>
      <c r="U240" s="149">
        <f t="shared" si="76"/>
        <v>16</v>
      </c>
      <c r="V240" s="149">
        <f t="shared" si="77"/>
        <v>16</v>
      </c>
      <c r="W240" s="149">
        <f t="shared" si="78"/>
        <v>16</v>
      </c>
      <c r="X240" s="149">
        <f t="shared" si="79"/>
        <v>18</v>
      </c>
      <c r="Y240" s="149">
        <f t="shared" si="80"/>
        <v>20</v>
      </c>
      <c r="Z240" s="149">
        <f t="shared" si="81"/>
        <v>21</v>
      </c>
      <c r="AA240" s="149">
        <f t="shared" si="82"/>
        <v>19</v>
      </c>
      <c r="AD240" s="149">
        <f t="shared" si="83"/>
        <v>25</v>
      </c>
    </row>
    <row r="241" spans="1:30" x14ac:dyDescent="0.2">
      <c r="A241" s="149" t="s">
        <v>27</v>
      </c>
      <c r="C241" s="159">
        <f t="shared" si="60"/>
        <v>0.19906073808670044</v>
      </c>
      <c r="D241" s="159">
        <f t="shared" si="61"/>
        <v>0.28765714168548584</v>
      </c>
      <c r="E241" s="159">
        <f t="shared" si="62"/>
        <v>0.30690363049507141</v>
      </c>
      <c r="F241" s="159">
        <f t="shared" si="63"/>
        <v>0.17903836071491241</v>
      </c>
      <c r="G241" s="159">
        <f t="shared" si="64"/>
        <v>7.7980376780033112E-2</v>
      </c>
      <c r="H241" s="159">
        <f t="shared" si="65"/>
        <v>1.1613801121711731E-2</v>
      </c>
      <c r="I241" s="159">
        <f t="shared" si="66"/>
        <v>5.9748027473688126E-2</v>
      </c>
      <c r="J241" s="159">
        <f t="shared" si="67"/>
        <v>0.11595346033573151</v>
      </c>
      <c r="K241" s="159">
        <f t="shared" si="68"/>
        <v>0.21097305417060852</v>
      </c>
      <c r="L241" s="159">
        <f t="shared" si="69"/>
        <v>0.24768410623073578</v>
      </c>
      <c r="M241" s="159">
        <f t="shared" si="70"/>
        <v>0.26456990838050842</v>
      </c>
      <c r="N241" s="159">
        <f t="shared" si="71"/>
        <v>0.53891539573669434</v>
      </c>
      <c r="O241" s="149">
        <f t="shared" si="84"/>
        <v>2.5125825405120851E-2</v>
      </c>
      <c r="P241" s="149">
        <f t="shared" si="72"/>
        <v>75</v>
      </c>
      <c r="Q241" s="149">
        <f t="shared" si="73"/>
        <v>71</v>
      </c>
      <c r="R241" s="149">
        <f t="shared" si="74"/>
        <v>79</v>
      </c>
      <c r="S241" s="149">
        <f t="shared" si="74"/>
        <v>79</v>
      </c>
      <c r="T241" s="149">
        <f t="shared" si="75"/>
        <v>83</v>
      </c>
      <c r="U241" s="149">
        <f t="shared" si="76"/>
        <v>89</v>
      </c>
      <c r="V241" s="149">
        <f t="shared" si="77"/>
        <v>86</v>
      </c>
      <c r="W241" s="149">
        <f t="shared" si="78"/>
        <v>83</v>
      </c>
      <c r="X241" s="149">
        <f t="shared" si="79"/>
        <v>80</v>
      </c>
      <c r="Y241" s="149">
        <f t="shared" si="80"/>
        <v>79</v>
      </c>
      <c r="Z241" s="149">
        <f t="shared" si="81"/>
        <v>78</v>
      </c>
      <c r="AA241" s="149">
        <f t="shared" si="82"/>
        <v>65</v>
      </c>
      <c r="AD241" s="149">
        <f t="shared" si="83"/>
        <v>53</v>
      </c>
    </row>
    <row r="242" spans="1:30" x14ac:dyDescent="0.2">
      <c r="A242" s="149" t="s">
        <v>31</v>
      </c>
      <c r="C242" s="159">
        <f t="shared" si="60"/>
        <v>0.23155319690704346</v>
      </c>
      <c r="D242" s="159">
        <f t="shared" si="61"/>
        <v>0.37685102224349976</v>
      </c>
      <c r="E242" s="159">
        <f t="shared" si="62"/>
        <v>0.32714694738388062</v>
      </c>
      <c r="F242" s="159">
        <f t="shared" si="63"/>
        <v>0.39378258585929871</v>
      </c>
      <c r="G242" s="159">
        <f t="shared" si="64"/>
        <v>0.4260832667350769</v>
      </c>
      <c r="H242" s="159">
        <f t="shared" si="65"/>
        <v>0.55900275707244873</v>
      </c>
      <c r="I242" s="159">
        <f t="shared" si="66"/>
        <v>0.61793148517608643</v>
      </c>
      <c r="J242" s="159">
        <f t="shared" si="67"/>
        <v>0.71389031410217285</v>
      </c>
      <c r="K242" s="159">
        <f t="shared" si="68"/>
        <v>0.55615448951721191</v>
      </c>
      <c r="L242" s="159">
        <f t="shared" si="69"/>
        <v>0.49861317873001099</v>
      </c>
      <c r="M242" s="159">
        <f t="shared" si="70"/>
        <v>0.69838154315948486</v>
      </c>
      <c r="N242" s="159">
        <f t="shared" si="71"/>
        <v>0.80822449922561646</v>
      </c>
      <c r="O242" s="149">
        <f t="shared" si="84"/>
        <v>4.3137347698211669E-2</v>
      </c>
      <c r="P242" s="149">
        <f t="shared" si="72"/>
        <v>66</v>
      </c>
      <c r="Q242" s="149">
        <f t="shared" si="73"/>
        <v>69</v>
      </c>
      <c r="R242" s="149">
        <f t="shared" si="74"/>
        <v>67</v>
      </c>
      <c r="S242" s="149">
        <f t="shared" si="74"/>
        <v>67</v>
      </c>
      <c r="T242" s="149">
        <f t="shared" si="75"/>
        <v>67</v>
      </c>
      <c r="U242" s="149">
        <f t="shared" si="76"/>
        <v>62</v>
      </c>
      <c r="V242" s="149">
        <f t="shared" si="77"/>
        <v>63</v>
      </c>
      <c r="W242" s="149">
        <f t="shared" si="78"/>
        <v>53</v>
      </c>
      <c r="X242" s="149">
        <f t="shared" si="79"/>
        <v>63</v>
      </c>
      <c r="Y242" s="149">
        <f t="shared" si="80"/>
        <v>66</v>
      </c>
      <c r="Z242" s="149">
        <f t="shared" si="81"/>
        <v>55</v>
      </c>
      <c r="AA242" s="149">
        <f t="shared" si="82"/>
        <v>43</v>
      </c>
      <c r="AD242" s="149">
        <f t="shared" si="83"/>
        <v>35</v>
      </c>
    </row>
    <row r="243" spans="1:30" x14ac:dyDescent="0.2">
      <c r="A243" s="149" t="s">
        <v>32</v>
      </c>
      <c r="C243" s="159">
        <f t="shared" si="60"/>
        <v>1.9733333587646484</v>
      </c>
      <c r="D243" s="159">
        <f t="shared" si="61"/>
        <v>2.0470554828643799</v>
      </c>
      <c r="E243" s="159">
        <f t="shared" si="62"/>
        <v>2.1599190235137939</v>
      </c>
      <c r="F243" s="159">
        <f t="shared" si="63"/>
        <v>2.1221592426300049</v>
      </c>
      <c r="G243" s="159">
        <f t="shared" si="64"/>
        <v>2.1232240200042725</v>
      </c>
      <c r="H243" s="159">
        <f t="shared" si="65"/>
        <v>2.0734767913818359</v>
      </c>
      <c r="I243" s="159">
        <f t="shared" si="66"/>
        <v>2.0973401069641113</v>
      </c>
      <c r="J243" s="159">
        <f t="shared" si="67"/>
        <v>2.0968303680419922</v>
      </c>
      <c r="K243" s="159">
        <f t="shared" si="68"/>
        <v>1.9889328479766846</v>
      </c>
      <c r="L243" s="159">
        <f t="shared" si="69"/>
        <v>2.0877575874328613</v>
      </c>
      <c r="M243" s="159">
        <f t="shared" si="70"/>
        <v>2.1123123168945313</v>
      </c>
      <c r="N243" s="159">
        <f t="shared" si="71"/>
        <v>2.0577237606048584</v>
      </c>
      <c r="O243" s="149">
        <f t="shared" si="84"/>
        <v>1.0668277740478516E-3</v>
      </c>
      <c r="P243" s="149">
        <f t="shared" si="72"/>
        <v>10</v>
      </c>
      <c r="Q243" s="149">
        <f t="shared" si="73"/>
        <v>5</v>
      </c>
      <c r="R243" s="149">
        <f t="shared" si="74"/>
        <v>8</v>
      </c>
      <c r="S243" s="149">
        <f t="shared" si="74"/>
        <v>8</v>
      </c>
      <c r="T243" s="149">
        <f t="shared" si="75"/>
        <v>7</v>
      </c>
      <c r="U243" s="149">
        <f t="shared" si="76"/>
        <v>8</v>
      </c>
      <c r="V243" s="149">
        <f t="shared" si="77"/>
        <v>7</v>
      </c>
      <c r="W243" s="149">
        <f t="shared" si="78"/>
        <v>6</v>
      </c>
      <c r="X243" s="149">
        <f t="shared" si="79"/>
        <v>9</v>
      </c>
      <c r="Y243" s="149">
        <f t="shared" si="80"/>
        <v>7</v>
      </c>
      <c r="Z243" s="149">
        <f t="shared" si="81"/>
        <v>6</v>
      </c>
      <c r="AA243" s="149">
        <f t="shared" si="82"/>
        <v>8</v>
      </c>
      <c r="AD243" s="149">
        <f t="shared" si="83"/>
        <v>10</v>
      </c>
    </row>
    <row r="244" spans="1:30" x14ac:dyDescent="0.2">
      <c r="A244" s="149" t="s">
        <v>30</v>
      </c>
      <c r="C244" s="159">
        <f t="shared" si="60"/>
        <v>0.22627405822277069</v>
      </c>
      <c r="D244" s="159">
        <f t="shared" si="61"/>
        <v>0.22838398814201355</v>
      </c>
      <c r="E244" s="159">
        <f t="shared" si="62"/>
        <v>0.28668779134750366</v>
      </c>
      <c r="F244" s="159">
        <f t="shared" si="63"/>
        <v>0.24527701735496521</v>
      </c>
      <c r="G244" s="159">
        <f t="shared" si="64"/>
        <v>0.3284764289855957</v>
      </c>
      <c r="H244" s="159">
        <f t="shared" si="65"/>
        <v>0.41549596190452576</v>
      </c>
      <c r="I244" s="159">
        <f t="shared" si="66"/>
        <v>0.46841484308242798</v>
      </c>
      <c r="J244" s="159">
        <f t="shared" si="67"/>
        <v>0.43120846152305603</v>
      </c>
      <c r="K244" s="159">
        <f t="shared" si="68"/>
        <v>0.53823685646057129</v>
      </c>
      <c r="L244" s="159">
        <f t="shared" si="69"/>
        <v>0.32942187786102295</v>
      </c>
      <c r="M244" s="159">
        <f t="shared" si="70"/>
        <v>0.51172614097595215</v>
      </c>
      <c r="N244" s="159">
        <f t="shared" si="71"/>
        <v>0.72260069847106934</v>
      </c>
      <c r="O244" s="149">
        <f t="shared" si="84"/>
        <v>4.9421671032905581E-2</v>
      </c>
      <c r="P244" s="149">
        <f t="shared" si="72"/>
        <v>77</v>
      </c>
      <c r="Q244" s="149">
        <f t="shared" si="73"/>
        <v>74</v>
      </c>
      <c r="R244" s="149">
        <f t="shared" si="74"/>
        <v>75</v>
      </c>
      <c r="S244" s="149">
        <f t="shared" si="74"/>
        <v>75</v>
      </c>
      <c r="T244" s="149">
        <f t="shared" si="75"/>
        <v>70</v>
      </c>
      <c r="U244" s="149">
        <f t="shared" si="76"/>
        <v>69</v>
      </c>
      <c r="V244" s="149">
        <f t="shared" si="77"/>
        <v>69</v>
      </c>
      <c r="W244" s="149">
        <f t="shared" si="78"/>
        <v>70</v>
      </c>
      <c r="X244" s="149">
        <f t="shared" si="79"/>
        <v>65</v>
      </c>
      <c r="Y244" s="149">
        <f t="shared" si="80"/>
        <v>74</v>
      </c>
      <c r="Z244" s="149">
        <f t="shared" si="81"/>
        <v>67</v>
      </c>
      <c r="AA244" s="149">
        <f t="shared" si="82"/>
        <v>52</v>
      </c>
      <c r="AD244" s="149">
        <f t="shared" si="83"/>
        <v>37</v>
      </c>
    </row>
    <row r="245" spans="1:30" x14ac:dyDescent="0.2">
      <c r="A245" s="149" t="s">
        <v>87</v>
      </c>
      <c r="C245" s="159">
        <f t="shared" si="60"/>
        <v>0.77295821905136108</v>
      </c>
      <c r="D245" s="159">
        <f t="shared" si="61"/>
        <v>0.79025399684906006</v>
      </c>
      <c r="E245" s="159">
        <f t="shared" si="62"/>
        <v>0.76609206199645996</v>
      </c>
      <c r="F245" s="159">
        <f t="shared" si="63"/>
        <v>0.94289869070053101</v>
      </c>
      <c r="G245" s="159">
        <f t="shared" si="64"/>
        <v>0.98349034786224365</v>
      </c>
      <c r="H245" s="159">
        <f t="shared" si="65"/>
        <v>0.85191798210144043</v>
      </c>
      <c r="I245" s="159">
        <f t="shared" si="66"/>
        <v>0.90072321891784668</v>
      </c>
      <c r="J245" s="159">
        <f t="shared" si="67"/>
        <v>0.7212986946105957</v>
      </c>
      <c r="K245" s="159">
        <f t="shared" si="68"/>
        <v>0.74220865964889526</v>
      </c>
      <c r="L245" s="159">
        <f t="shared" si="69"/>
        <v>0.58065783977508545</v>
      </c>
      <c r="M245" s="159">
        <f t="shared" si="70"/>
        <v>0.23990346491336823</v>
      </c>
      <c r="N245" s="159">
        <f t="shared" si="71"/>
        <v>0.37123462557792664</v>
      </c>
      <c r="O245" s="149">
        <f t="shared" si="84"/>
        <v>-4.1901937127113341E-2</v>
      </c>
      <c r="P245" s="149">
        <f t="shared" si="72"/>
        <v>53</v>
      </c>
      <c r="Q245" s="149">
        <f t="shared" si="73"/>
        <v>56</v>
      </c>
      <c r="R245" s="149">
        <f t="shared" si="74"/>
        <v>45</v>
      </c>
      <c r="S245" s="149">
        <f t="shared" si="74"/>
        <v>45</v>
      </c>
      <c r="T245" s="149">
        <f t="shared" si="75"/>
        <v>41</v>
      </c>
      <c r="U245" s="149">
        <f t="shared" si="76"/>
        <v>47</v>
      </c>
      <c r="V245" s="149">
        <f t="shared" si="77"/>
        <v>45</v>
      </c>
      <c r="W245" s="149">
        <f t="shared" si="78"/>
        <v>52</v>
      </c>
      <c r="X245" s="149">
        <f t="shared" si="79"/>
        <v>47</v>
      </c>
      <c r="Y245" s="149">
        <f t="shared" si="80"/>
        <v>60</v>
      </c>
      <c r="Z245" s="149">
        <f t="shared" si="81"/>
        <v>80</v>
      </c>
      <c r="AA245" s="149">
        <f t="shared" si="82"/>
        <v>74</v>
      </c>
      <c r="AD245" s="149">
        <f t="shared" si="83"/>
        <v>103</v>
      </c>
    </row>
    <row r="246" spans="1:30" x14ac:dyDescent="0.2">
      <c r="A246" s="149" t="s">
        <v>34</v>
      </c>
      <c r="C246" s="159">
        <f t="shared" si="60"/>
        <v>2.1343231201171875</v>
      </c>
      <c r="D246" s="159">
        <f t="shared" si="61"/>
        <v>2.0986559391021729</v>
      </c>
      <c r="E246" s="159">
        <f t="shared" si="62"/>
        <v>2.0881860256195068</v>
      </c>
      <c r="F246" s="159">
        <f t="shared" si="63"/>
        <v>2.0983693599700928</v>
      </c>
      <c r="G246" s="159">
        <f t="shared" si="64"/>
        <v>2.0242049694061279</v>
      </c>
      <c r="H246" s="159">
        <f t="shared" si="65"/>
        <v>1.9648710489273071</v>
      </c>
      <c r="I246" s="159">
        <f t="shared" si="66"/>
        <v>1.8751012086868286</v>
      </c>
      <c r="J246" s="159">
        <f t="shared" si="67"/>
        <v>1.9037908315658569</v>
      </c>
      <c r="K246" s="159">
        <f t="shared" si="68"/>
        <v>1.7919905185699463</v>
      </c>
      <c r="L246" s="159">
        <f t="shared" si="69"/>
        <v>1.9278470277786255</v>
      </c>
      <c r="M246" s="159">
        <f t="shared" si="70"/>
        <v>1.9061027765274048</v>
      </c>
      <c r="N246" s="159">
        <f t="shared" si="71"/>
        <v>2.0334155559539795</v>
      </c>
      <c r="O246" s="149">
        <f t="shared" si="84"/>
        <v>-6.5240383148193358E-3</v>
      </c>
      <c r="P246" s="149">
        <f t="shared" si="72"/>
        <v>6</v>
      </c>
      <c r="Q246" s="149">
        <f t="shared" si="73"/>
        <v>8</v>
      </c>
      <c r="R246" s="149">
        <f t="shared" si="74"/>
        <v>9</v>
      </c>
      <c r="S246" s="149">
        <f t="shared" si="74"/>
        <v>9</v>
      </c>
      <c r="T246" s="149">
        <f t="shared" si="75"/>
        <v>9</v>
      </c>
      <c r="U246" s="149">
        <f t="shared" si="76"/>
        <v>10</v>
      </c>
      <c r="V246" s="149">
        <f t="shared" si="77"/>
        <v>13</v>
      </c>
      <c r="W246" s="149">
        <f t="shared" si="78"/>
        <v>12</v>
      </c>
      <c r="X246" s="149">
        <f t="shared" si="79"/>
        <v>16</v>
      </c>
      <c r="Y246" s="149">
        <f t="shared" si="80"/>
        <v>11</v>
      </c>
      <c r="Z246" s="149">
        <f t="shared" si="81"/>
        <v>10</v>
      </c>
      <c r="AA246" s="149">
        <f t="shared" si="82"/>
        <v>9</v>
      </c>
      <c r="AD246" s="149">
        <f t="shared" si="83"/>
        <v>13</v>
      </c>
    </row>
    <row r="247" spans="1:30" x14ac:dyDescent="0.2">
      <c r="A247" s="149" t="s">
        <v>37</v>
      </c>
      <c r="C247" s="159">
        <f t="shared" si="60"/>
        <v>0.4450843334197998</v>
      </c>
      <c r="D247" s="159">
        <f t="shared" si="61"/>
        <v>0.51927399635314941</v>
      </c>
      <c r="E247" s="159">
        <f t="shared" si="62"/>
        <v>0.56888508796691895</v>
      </c>
      <c r="F247" s="159">
        <f t="shared" si="63"/>
        <v>0.65836828947067261</v>
      </c>
      <c r="G247" s="159">
        <f t="shared" si="64"/>
        <v>0.64526563882827759</v>
      </c>
      <c r="H247" s="159">
        <f t="shared" si="65"/>
        <v>0.68346565961837769</v>
      </c>
      <c r="I247" s="159">
        <f t="shared" si="66"/>
        <v>0.7202487587928772</v>
      </c>
      <c r="J247" s="159">
        <f t="shared" si="67"/>
        <v>0.78132259845733643</v>
      </c>
      <c r="K247" s="159">
        <f t="shared" si="68"/>
        <v>0.72946882247924805</v>
      </c>
      <c r="L247" s="159">
        <f t="shared" si="69"/>
        <v>0.65410661697387695</v>
      </c>
      <c r="M247" s="159">
        <f t="shared" si="70"/>
        <v>0.64212918281555176</v>
      </c>
      <c r="N247" s="159">
        <f t="shared" si="71"/>
        <v>0.65079444646835327</v>
      </c>
      <c r="O247" s="149">
        <f t="shared" si="84"/>
        <v>1.3152045011520386E-2</v>
      </c>
      <c r="P247" s="149">
        <f t="shared" si="72"/>
        <v>59</v>
      </c>
      <c r="Q247" s="149">
        <f t="shared" si="73"/>
        <v>59</v>
      </c>
      <c r="R247" s="149">
        <f t="shared" si="74"/>
        <v>57</v>
      </c>
      <c r="S247" s="149">
        <f t="shared" si="74"/>
        <v>57</v>
      </c>
      <c r="T247" s="149">
        <f t="shared" si="75"/>
        <v>58</v>
      </c>
      <c r="U247" s="149">
        <f t="shared" si="76"/>
        <v>56</v>
      </c>
      <c r="V247" s="149">
        <f t="shared" si="77"/>
        <v>52</v>
      </c>
      <c r="W247" s="149">
        <f t="shared" si="78"/>
        <v>49</v>
      </c>
      <c r="X247" s="149">
        <f t="shared" si="79"/>
        <v>50</v>
      </c>
      <c r="Y247" s="149">
        <f t="shared" si="80"/>
        <v>53</v>
      </c>
      <c r="Z247" s="149">
        <f t="shared" si="81"/>
        <v>57</v>
      </c>
      <c r="AA247" s="149">
        <f t="shared" si="82"/>
        <v>57</v>
      </c>
      <c r="AD247" s="149">
        <f t="shared" si="83"/>
        <v>54</v>
      </c>
    </row>
    <row r="248" spans="1:30" x14ac:dyDescent="0.2">
      <c r="A248" s="149" t="s">
        <v>38</v>
      </c>
      <c r="C248" s="159">
        <f t="shared" si="60"/>
        <v>1.0929312705993652</v>
      </c>
      <c r="D248" s="159">
        <f t="shared" si="61"/>
        <v>1.0687669515609741</v>
      </c>
      <c r="E248" s="159">
        <f t="shared" si="62"/>
        <v>1.0883482694625854</v>
      </c>
      <c r="F248" s="159">
        <f t="shared" si="63"/>
        <v>0.96278512477874756</v>
      </c>
      <c r="G248" s="159">
        <f t="shared" si="64"/>
        <v>0.91935169696807861</v>
      </c>
      <c r="H248" s="159">
        <f t="shared" si="65"/>
        <v>0.91463613510131836</v>
      </c>
      <c r="I248" s="159">
        <f t="shared" si="66"/>
        <v>0.92914706468582153</v>
      </c>
      <c r="J248" s="159">
        <f t="shared" si="67"/>
        <v>0.89786344766616821</v>
      </c>
      <c r="K248" s="159">
        <f t="shared" si="68"/>
        <v>0.86119216680526733</v>
      </c>
      <c r="L248" s="159">
        <f t="shared" si="69"/>
        <v>0.84025859832763672</v>
      </c>
      <c r="M248" s="159">
        <f t="shared" si="70"/>
        <v>0.77842462062835693</v>
      </c>
      <c r="N248" s="159">
        <f t="shared" si="71"/>
        <v>0.75109666585922241</v>
      </c>
      <c r="O248" s="149">
        <f t="shared" si="84"/>
        <v>-3.1767028570175174E-2</v>
      </c>
      <c r="P248" s="149">
        <f t="shared" si="72"/>
        <v>38</v>
      </c>
      <c r="Q248" s="149">
        <f t="shared" si="73"/>
        <v>38</v>
      </c>
      <c r="R248" s="149">
        <f t="shared" si="74"/>
        <v>42</v>
      </c>
      <c r="S248" s="149">
        <f t="shared" si="74"/>
        <v>42</v>
      </c>
      <c r="T248" s="149">
        <f t="shared" si="75"/>
        <v>46</v>
      </c>
      <c r="U248" s="149">
        <f t="shared" si="76"/>
        <v>44</v>
      </c>
      <c r="V248" s="149">
        <f t="shared" si="77"/>
        <v>44</v>
      </c>
      <c r="W248" s="149">
        <f t="shared" si="78"/>
        <v>43</v>
      </c>
      <c r="X248" s="149">
        <f t="shared" si="79"/>
        <v>41</v>
      </c>
      <c r="Y248" s="149">
        <f t="shared" si="80"/>
        <v>42</v>
      </c>
      <c r="Z248" s="149">
        <f t="shared" si="81"/>
        <v>48</v>
      </c>
      <c r="AA248" s="149">
        <f t="shared" si="82"/>
        <v>49</v>
      </c>
      <c r="AD248" s="149">
        <f t="shared" si="83"/>
        <v>68</v>
      </c>
    </row>
    <row r="249" spans="1:30" x14ac:dyDescent="0.2">
      <c r="A249" s="149" t="s">
        <v>88</v>
      </c>
      <c r="C249" s="159">
        <f t="shared" si="60"/>
        <v>-0.26254996657371521</v>
      </c>
      <c r="D249" s="159">
        <f t="shared" si="61"/>
        <v>-0.30551186203956604</v>
      </c>
      <c r="E249" s="159">
        <f t="shared" si="62"/>
        <v>-0.28712660074234009</v>
      </c>
      <c r="F249" s="159">
        <f t="shared" si="63"/>
        <v>-0.33175712823867798</v>
      </c>
      <c r="G249" s="159">
        <f t="shared" si="64"/>
        <v>-0.25253033638000488</v>
      </c>
      <c r="H249" s="159">
        <f t="shared" si="65"/>
        <v>-0.18424221873283386</v>
      </c>
      <c r="I249" s="159">
        <f t="shared" si="66"/>
        <v>-0.10243576765060425</v>
      </c>
      <c r="J249" s="159">
        <f t="shared" si="67"/>
        <v>-0.10267778486013412</v>
      </c>
      <c r="K249" s="159">
        <f t="shared" si="68"/>
        <v>-7.4312947690486908E-2</v>
      </c>
      <c r="L249" s="159">
        <f t="shared" si="69"/>
        <v>-0.1516164243221283</v>
      </c>
      <c r="M249" s="159">
        <f t="shared" si="70"/>
        <v>-0.16135957837104797</v>
      </c>
      <c r="N249" s="159">
        <f t="shared" si="71"/>
        <v>-2.8528785333037376E-2</v>
      </c>
      <c r="O249" s="149">
        <f t="shared" si="84"/>
        <v>2.7698307670652865E-2</v>
      </c>
      <c r="P249" s="149">
        <f t="shared" si="72"/>
        <v>109</v>
      </c>
      <c r="Q249" s="149">
        <f t="shared" si="73"/>
        <v>105</v>
      </c>
      <c r="R249" s="149">
        <f t="shared" si="74"/>
        <v>112</v>
      </c>
      <c r="S249" s="149">
        <f t="shared" si="74"/>
        <v>112</v>
      </c>
      <c r="T249" s="149">
        <f t="shared" si="75"/>
        <v>106</v>
      </c>
      <c r="U249" s="149">
        <f t="shared" si="76"/>
        <v>99</v>
      </c>
      <c r="V249" s="149">
        <f t="shared" si="77"/>
        <v>94</v>
      </c>
      <c r="W249" s="149">
        <f t="shared" si="78"/>
        <v>96</v>
      </c>
      <c r="X249" s="149">
        <f t="shared" si="79"/>
        <v>94</v>
      </c>
      <c r="Y249" s="149">
        <f t="shared" si="80"/>
        <v>103</v>
      </c>
      <c r="Z249" s="149">
        <f t="shared" si="81"/>
        <v>104</v>
      </c>
      <c r="AA249" s="149">
        <f t="shared" si="82"/>
        <v>95</v>
      </c>
      <c r="AD249" s="149">
        <f t="shared" si="83"/>
        <v>82</v>
      </c>
    </row>
    <row r="250" spans="1:30" x14ac:dyDescent="0.2">
      <c r="A250" s="157" t="s">
        <v>39</v>
      </c>
      <c r="B250" s="157"/>
      <c r="C250" s="717">
        <f t="shared" si="60"/>
        <v>0.27035489678382874</v>
      </c>
      <c r="D250" s="717">
        <f t="shared" si="61"/>
        <v>0.25229310989379883</v>
      </c>
      <c r="E250" s="717">
        <f t="shared" si="62"/>
        <v>0.23699522018432617</v>
      </c>
      <c r="F250" s="717">
        <f t="shared" si="63"/>
        <v>7.626759260892868E-2</v>
      </c>
      <c r="G250" s="717">
        <f t="shared" si="64"/>
        <v>5.6033320724964142E-2</v>
      </c>
      <c r="H250" s="717">
        <f t="shared" si="65"/>
        <v>0.12780928611755371</v>
      </c>
      <c r="I250" s="717">
        <f t="shared" si="66"/>
        <v>0.14298310875892639</v>
      </c>
      <c r="J250" s="717">
        <f t="shared" si="67"/>
        <v>0.18631932139396667</v>
      </c>
      <c r="K250" s="717">
        <f t="shared" si="68"/>
        <v>0.13214260339736938</v>
      </c>
      <c r="L250" s="717">
        <f t="shared" si="69"/>
        <v>0.2620580792427063</v>
      </c>
      <c r="M250" s="717">
        <f t="shared" si="70"/>
        <v>0.2180149257183075</v>
      </c>
      <c r="N250" s="717">
        <f t="shared" si="71"/>
        <v>0.44478791952133179</v>
      </c>
      <c r="O250" s="157">
        <f t="shared" si="84"/>
        <v>1.9249480962753297E-2</v>
      </c>
      <c r="P250" s="157">
        <f t="shared" si="72"/>
        <v>76</v>
      </c>
      <c r="Q250" s="157">
        <f t="shared" si="73"/>
        <v>76</v>
      </c>
      <c r="R250" s="157">
        <f t="shared" si="74"/>
        <v>83</v>
      </c>
      <c r="S250" s="157">
        <f t="shared" si="74"/>
        <v>83</v>
      </c>
      <c r="T250" s="157">
        <f t="shared" si="75"/>
        <v>85</v>
      </c>
      <c r="U250" s="157">
        <f t="shared" si="76"/>
        <v>85</v>
      </c>
      <c r="V250" s="157">
        <f t="shared" si="77"/>
        <v>81</v>
      </c>
      <c r="W250" s="157">
        <f t="shared" si="78"/>
        <v>79</v>
      </c>
      <c r="X250" s="157">
        <f t="shared" si="79"/>
        <v>83</v>
      </c>
      <c r="Y250" s="157">
        <f t="shared" si="80"/>
        <v>78</v>
      </c>
      <c r="Z250" s="157">
        <f t="shared" si="81"/>
        <v>81</v>
      </c>
      <c r="AA250" s="157">
        <f t="shared" si="82"/>
        <v>71</v>
      </c>
      <c r="AB250" s="157"/>
      <c r="AC250" s="157"/>
      <c r="AD250" s="157">
        <f t="shared" si="83"/>
        <v>48</v>
      </c>
    </row>
    <row r="251" spans="1:30" x14ac:dyDescent="0.2">
      <c r="A251" s="149" t="s">
        <v>40</v>
      </c>
      <c r="C251" s="159">
        <f t="shared" si="60"/>
        <v>1.0585657358169556</v>
      </c>
      <c r="D251" s="159">
        <f t="shared" si="61"/>
        <v>0.92314237356185913</v>
      </c>
      <c r="E251" s="159">
        <f t="shared" si="62"/>
        <v>0.94885909557342529</v>
      </c>
      <c r="F251" s="159">
        <f t="shared" si="63"/>
        <v>0.83944761753082275</v>
      </c>
      <c r="G251" s="159">
        <f t="shared" si="64"/>
        <v>0.72933930158615112</v>
      </c>
      <c r="H251" s="159">
        <f t="shared" si="65"/>
        <v>0.72693777084350586</v>
      </c>
      <c r="I251" s="159">
        <f t="shared" si="66"/>
        <v>0.77331447601318359</v>
      </c>
      <c r="J251" s="159">
        <f t="shared" si="67"/>
        <v>0.82303625345230103</v>
      </c>
      <c r="K251" s="159">
        <f t="shared" si="68"/>
        <v>0.81640774011611938</v>
      </c>
      <c r="L251" s="159">
        <f t="shared" si="69"/>
        <v>0.8705902099609375</v>
      </c>
      <c r="M251" s="159">
        <f t="shared" si="70"/>
        <v>0.92213845252990723</v>
      </c>
      <c r="N251" s="159">
        <f t="shared" si="71"/>
        <v>0.80732834339141846</v>
      </c>
      <c r="O251" s="149">
        <f t="shared" si="84"/>
        <v>-1.1581403017044068E-2</v>
      </c>
      <c r="P251" s="149">
        <f t="shared" si="72"/>
        <v>44</v>
      </c>
      <c r="Q251" s="149">
        <f t="shared" si="73"/>
        <v>45</v>
      </c>
      <c r="R251" s="149">
        <f t="shared" si="74"/>
        <v>50</v>
      </c>
      <c r="S251" s="149">
        <f t="shared" si="74"/>
        <v>50</v>
      </c>
      <c r="T251" s="149">
        <f t="shared" si="75"/>
        <v>54</v>
      </c>
      <c r="U251" s="149">
        <f t="shared" si="76"/>
        <v>54</v>
      </c>
      <c r="V251" s="149">
        <f t="shared" si="77"/>
        <v>50</v>
      </c>
      <c r="W251" s="149">
        <f t="shared" si="78"/>
        <v>48</v>
      </c>
      <c r="X251" s="149">
        <f t="shared" si="79"/>
        <v>44</v>
      </c>
      <c r="Y251" s="149">
        <f t="shared" si="80"/>
        <v>41</v>
      </c>
      <c r="Z251" s="149">
        <f t="shared" si="81"/>
        <v>41</v>
      </c>
      <c r="AA251" s="149">
        <f t="shared" si="82"/>
        <v>44</v>
      </c>
      <c r="AD251" s="149">
        <f t="shared" si="83"/>
        <v>60</v>
      </c>
    </row>
    <row r="252" spans="1:30" x14ac:dyDescent="0.2">
      <c r="A252" s="149" t="s">
        <v>42</v>
      </c>
      <c r="C252" s="159">
        <f t="shared" si="60"/>
        <v>2.2531909942626953</v>
      </c>
      <c r="D252" s="159">
        <f t="shared" si="61"/>
        <v>2.2286355495452881</v>
      </c>
      <c r="E252" s="159">
        <f t="shared" si="62"/>
        <v>2.174797534942627</v>
      </c>
      <c r="F252" s="159">
        <f t="shared" si="63"/>
        <v>2.2849805355072021</v>
      </c>
      <c r="G252" s="159">
        <f t="shared" si="64"/>
        <v>2.2467832565307617</v>
      </c>
      <c r="H252" s="159">
        <f t="shared" si="65"/>
        <v>2.1151065826416016</v>
      </c>
      <c r="I252" s="159">
        <f t="shared" si="66"/>
        <v>2.1883587837219238</v>
      </c>
      <c r="J252" s="159">
        <f t="shared" si="67"/>
        <v>2.1524240970611572</v>
      </c>
      <c r="K252" s="159">
        <f t="shared" si="68"/>
        <v>2.1484308242797852</v>
      </c>
      <c r="L252" s="159">
        <f t="shared" si="69"/>
        <v>2.149014949798584</v>
      </c>
      <c r="M252" s="159">
        <f t="shared" si="70"/>
        <v>2.1312901973724365</v>
      </c>
      <c r="N252" s="159">
        <f t="shared" si="71"/>
        <v>2.1281270980834961</v>
      </c>
      <c r="O252" s="149">
        <f t="shared" si="84"/>
        <v>-1.00508451461792E-2</v>
      </c>
      <c r="P252" s="149">
        <f t="shared" si="72"/>
        <v>3</v>
      </c>
      <c r="Q252" s="149">
        <f t="shared" si="73"/>
        <v>4</v>
      </c>
      <c r="R252" s="149">
        <f t="shared" si="74"/>
        <v>3</v>
      </c>
      <c r="S252" s="149">
        <f t="shared" si="74"/>
        <v>3</v>
      </c>
      <c r="T252" s="149">
        <f t="shared" si="75"/>
        <v>4</v>
      </c>
      <c r="U252" s="149">
        <f t="shared" si="76"/>
        <v>6</v>
      </c>
      <c r="V252" s="149">
        <f t="shared" si="77"/>
        <v>5</v>
      </c>
      <c r="W252" s="149">
        <f t="shared" si="78"/>
        <v>5</v>
      </c>
      <c r="X252" s="149">
        <f t="shared" si="79"/>
        <v>5</v>
      </c>
      <c r="Y252" s="149">
        <f t="shared" si="80"/>
        <v>5</v>
      </c>
      <c r="Z252" s="149">
        <f t="shared" si="81"/>
        <v>5</v>
      </c>
      <c r="AA252" s="149">
        <f t="shared" si="82"/>
        <v>5</v>
      </c>
      <c r="AD252" s="149">
        <f t="shared" si="83"/>
        <v>11</v>
      </c>
    </row>
    <row r="254" spans="1:30" x14ac:dyDescent="0.2">
      <c r="AD254" s="149">
        <f>MEDIAN(AD226:AD252)</f>
        <v>50</v>
      </c>
    </row>
  </sheetData>
  <mergeCells count="1">
    <mergeCell ref="A12:B12"/>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49"/>
  <sheetViews>
    <sheetView showGridLines="0" zoomScaleNormal="100" workbookViewId="0"/>
  </sheetViews>
  <sheetFormatPr defaultColWidth="8.85546875" defaultRowHeight="11.25" x14ac:dyDescent="0.2"/>
  <cols>
    <col min="1" max="1" width="11.7109375" style="84" customWidth="1"/>
    <col min="2" max="16384" width="8.85546875" style="84"/>
  </cols>
  <sheetData>
    <row r="1" spans="1:19" x14ac:dyDescent="0.2">
      <c r="A1" s="225" t="s">
        <v>325</v>
      </c>
      <c r="B1" s="682"/>
      <c r="C1" s="682"/>
      <c r="D1" s="682"/>
      <c r="E1" s="682"/>
      <c r="F1" s="682"/>
      <c r="G1" s="682"/>
    </row>
    <row r="2" spans="1:19" x14ac:dyDescent="0.2">
      <c r="A2" s="682"/>
      <c r="B2" s="682"/>
      <c r="C2" s="682"/>
      <c r="D2" s="682"/>
      <c r="E2" s="682"/>
      <c r="F2" s="682"/>
      <c r="G2" s="682"/>
    </row>
    <row r="3" spans="1:19" x14ac:dyDescent="0.2">
      <c r="A3" s="225" t="s">
        <v>46</v>
      </c>
      <c r="B3" s="226">
        <v>44491.396273148144</v>
      </c>
      <c r="C3" s="682"/>
      <c r="D3" s="682"/>
      <c r="E3" s="682"/>
      <c r="F3" s="682"/>
      <c r="G3" s="682"/>
    </row>
    <row r="4" spans="1:19" x14ac:dyDescent="0.2">
      <c r="A4" s="225" t="s">
        <v>47</v>
      </c>
      <c r="B4" s="226">
        <v>44631.536474884255</v>
      </c>
      <c r="C4" s="682"/>
      <c r="D4" s="682"/>
      <c r="E4" s="682"/>
      <c r="F4" s="682"/>
      <c r="G4" s="682"/>
    </row>
    <row r="5" spans="1:19" x14ac:dyDescent="0.2">
      <c r="A5" s="225" t="s">
        <v>48</v>
      </c>
      <c r="B5" s="225" t="s">
        <v>49</v>
      </c>
      <c r="C5" s="682"/>
      <c r="D5" s="682"/>
      <c r="E5" s="682"/>
      <c r="F5" s="682"/>
      <c r="G5" s="682"/>
    </row>
    <row r="6" spans="1:19" x14ac:dyDescent="0.2">
      <c r="A6" s="682"/>
      <c r="B6" s="682"/>
      <c r="C6" s="682"/>
      <c r="D6" s="682"/>
      <c r="E6" s="682"/>
      <c r="F6" s="682"/>
      <c r="G6" s="682"/>
    </row>
    <row r="7" spans="1:19" x14ac:dyDescent="0.2">
      <c r="A7" s="225" t="s">
        <v>53</v>
      </c>
      <c r="B7" s="225" t="s">
        <v>227</v>
      </c>
      <c r="C7" s="682"/>
      <c r="D7" s="682"/>
      <c r="E7" s="682"/>
      <c r="F7" s="682"/>
      <c r="G7" s="682"/>
    </row>
    <row r="8" spans="1:19" x14ac:dyDescent="0.2">
      <c r="A8" s="225" t="s">
        <v>326</v>
      </c>
      <c r="B8" s="225" t="s">
        <v>327</v>
      </c>
      <c r="C8" s="682"/>
      <c r="D8" s="682"/>
      <c r="E8" s="682"/>
      <c r="F8" s="682"/>
      <c r="G8" s="682"/>
    </row>
    <row r="9" spans="1:19" x14ac:dyDescent="0.2">
      <c r="A9" s="225" t="s">
        <v>192</v>
      </c>
      <c r="B9" s="225" t="s">
        <v>328</v>
      </c>
      <c r="C9" s="682"/>
      <c r="D9" s="682"/>
      <c r="E9" s="682"/>
      <c r="F9" s="682"/>
      <c r="G9" s="682"/>
    </row>
    <row r="10" spans="1:19" s="152" customFormat="1" x14ac:dyDescent="0.2">
      <c r="A10" s="57"/>
      <c r="B10" s="57"/>
      <c r="C10" s="57"/>
      <c r="D10" s="57"/>
      <c r="E10" s="57"/>
      <c r="F10" s="57"/>
      <c r="G10" s="920" t="s">
        <v>166</v>
      </c>
      <c r="H10" s="920"/>
      <c r="I10" s="920"/>
      <c r="J10" s="920"/>
      <c r="K10" s="920"/>
      <c r="L10" s="920"/>
      <c r="M10" s="920"/>
      <c r="N10" s="920"/>
      <c r="O10" s="920"/>
      <c r="P10" s="920"/>
      <c r="Q10" s="920"/>
      <c r="R10" s="57"/>
      <c r="S10" s="57"/>
    </row>
    <row r="11" spans="1:19" s="152" customFormat="1" ht="14.45" customHeight="1" x14ac:dyDescent="0.2">
      <c r="A11" s="57"/>
      <c r="B11" s="57"/>
      <c r="C11" s="57"/>
      <c r="D11" s="57"/>
      <c r="E11" s="57"/>
      <c r="F11" s="57"/>
      <c r="G11" s="931" t="s">
        <v>497</v>
      </c>
      <c r="H11" s="932"/>
      <c r="I11" s="932"/>
      <c r="J11" s="932"/>
      <c r="K11" s="932"/>
      <c r="L11" s="932"/>
      <c r="M11" s="932"/>
      <c r="N11" s="932"/>
      <c r="O11" s="932"/>
      <c r="P11" s="932"/>
      <c r="Q11" s="933"/>
      <c r="R11" s="57"/>
      <c r="S11" s="57"/>
    </row>
    <row r="12" spans="1:19" s="152" customFormat="1" x14ac:dyDescent="0.2">
      <c r="A12" s="57"/>
      <c r="B12" s="57" t="s">
        <v>9</v>
      </c>
      <c r="C12" s="57" t="s">
        <v>4</v>
      </c>
      <c r="D12" s="57" t="s">
        <v>7</v>
      </c>
      <c r="E12" s="57" t="s">
        <v>12</v>
      </c>
      <c r="F12" s="57" t="s">
        <v>5</v>
      </c>
      <c r="G12" s="57" t="s">
        <v>78</v>
      </c>
      <c r="H12" s="57" t="s">
        <v>156</v>
      </c>
      <c r="I12" s="57" t="s">
        <v>157</v>
      </c>
      <c r="J12" s="57" t="s">
        <v>158</v>
      </c>
      <c r="K12" s="57" t="s">
        <v>159</v>
      </c>
      <c r="L12" s="57" t="s">
        <v>160</v>
      </c>
      <c r="M12" s="57" t="s">
        <v>161</v>
      </c>
      <c r="N12" s="57" t="s">
        <v>162</v>
      </c>
      <c r="O12" s="57" t="s">
        <v>163</v>
      </c>
      <c r="P12" s="57" t="s">
        <v>164</v>
      </c>
      <c r="Q12" s="57" t="s">
        <v>165</v>
      </c>
      <c r="R12" s="57" t="s">
        <v>155</v>
      </c>
      <c r="S12" s="57" t="s">
        <v>154</v>
      </c>
    </row>
    <row r="13" spans="1:19" s="152" customFormat="1" x14ac:dyDescent="0.2">
      <c r="A13" s="58" t="s">
        <v>152</v>
      </c>
      <c r="B13" s="205">
        <f>G42</f>
        <v>51.8</v>
      </c>
      <c r="C13" s="205">
        <f t="shared" ref="C13:G13" si="0">H42</f>
        <v>52.4</v>
      </c>
      <c r="D13" s="205">
        <f t="shared" si="0"/>
        <v>51.6</v>
      </c>
      <c r="E13" s="205">
        <f t="shared" si="0"/>
        <v>49.6</v>
      </c>
      <c r="F13" s="205">
        <f t="shared" si="0"/>
        <v>48.1</v>
      </c>
      <c r="G13" s="205">
        <f t="shared" si="0"/>
        <v>59.7</v>
      </c>
      <c r="H13" s="509">
        <v>61.8</v>
      </c>
      <c r="I13" s="92">
        <f>H13+($R$13-$H$13)/9</f>
        <v>59.377777777777773</v>
      </c>
      <c r="J13" s="92">
        <f t="shared" ref="J13:Q13" si="1">I13+($R$13-$H$13)/9</f>
        <v>56.955555555555549</v>
      </c>
      <c r="K13" s="92">
        <f t="shared" si="1"/>
        <v>54.533333333333324</v>
      </c>
      <c r="L13" s="92">
        <f t="shared" si="1"/>
        <v>52.1111111111111</v>
      </c>
      <c r="M13" s="92">
        <f t="shared" si="1"/>
        <v>49.688888888888876</v>
      </c>
      <c r="N13" s="92">
        <f t="shared" si="1"/>
        <v>47.266666666666652</v>
      </c>
      <c r="O13" s="92">
        <f t="shared" si="1"/>
        <v>44.844444444444427</v>
      </c>
      <c r="P13" s="92">
        <f t="shared" si="1"/>
        <v>42.422222222222203</v>
      </c>
      <c r="Q13" s="92">
        <f t="shared" si="1"/>
        <v>39.999999999999979</v>
      </c>
      <c r="R13" s="346">
        <v>40</v>
      </c>
      <c r="S13" s="58">
        <v>40</v>
      </c>
    </row>
    <row r="14" spans="1:19" s="152" customFormat="1" x14ac:dyDescent="0.2">
      <c r="A14" s="58" t="s">
        <v>153</v>
      </c>
      <c r="B14" s="205">
        <f>G17</f>
        <v>84.7</v>
      </c>
      <c r="C14" s="205">
        <f t="shared" ref="C14:G14" si="2">H17</f>
        <v>83.9</v>
      </c>
      <c r="D14" s="205">
        <f t="shared" si="2"/>
        <v>81.3</v>
      </c>
      <c r="E14" s="205">
        <f t="shared" si="2"/>
        <v>79.3</v>
      </c>
      <c r="F14" s="205">
        <f t="shared" si="2"/>
        <v>77.2</v>
      </c>
      <c r="G14" s="205">
        <f t="shared" si="2"/>
        <v>90.1</v>
      </c>
      <c r="H14" s="512"/>
      <c r="I14" s="259"/>
      <c r="J14" s="259"/>
      <c r="K14" s="259"/>
      <c r="L14" s="259"/>
      <c r="M14" s="259"/>
      <c r="N14" s="259"/>
      <c r="O14" s="259"/>
      <c r="P14" s="259"/>
      <c r="Q14" s="259"/>
      <c r="R14" s="346"/>
      <c r="S14" s="511"/>
    </row>
    <row r="16" spans="1:19" x14ac:dyDescent="0.2">
      <c r="A16" s="726" t="s">
        <v>55</v>
      </c>
      <c r="B16" s="726" t="s">
        <v>74</v>
      </c>
      <c r="C16" s="726" t="s">
        <v>75</v>
      </c>
      <c r="D16" s="726" t="s">
        <v>76</v>
      </c>
      <c r="E16" s="726" t="s">
        <v>77</v>
      </c>
      <c r="F16" s="726" t="s">
        <v>20</v>
      </c>
      <c r="G16" s="726" t="s">
        <v>9</v>
      </c>
      <c r="H16" s="726" t="s">
        <v>4</v>
      </c>
      <c r="I16" s="726" t="s">
        <v>7</v>
      </c>
      <c r="J16" s="726" t="s">
        <v>12</v>
      </c>
      <c r="K16" s="726" t="s">
        <v>5</v>
      </c>
      <c r="L16" s="726" t="s">
        <v>78</v>
      </c>
      <c r="M16" s="513"/>
      <c r="P16" s="84" t="s">
        <v>379</v>
      </c>
    </row>
    <row r="17" spans="1:19" x14ac:dyDescent="0.2">
      <c r="A17" s="726" t="s">
        <v>79</v>
      </c>
      <c r="B17" s="728">
        <v>80.400000000000006</v>
      </c>
      <c r="C17" s="728">
        <v>81.7</v>
      </c>
      <c r="D17" s="728">
        <v>84.6</v>
      </c>
      <c r="E17" s="728">
        <v>86.3</v>
      </c>
      <c r="F17" s="728">
        <v>86.5</v>
      </c>
      <c r="G17" s="728">
        <v>84.7</v>
      </c>
      <c r="H17" s="728">
        <v>83.9</v>
      </c>
      <c r="I17" s="728">
        <v>81.3</v>
      </c>
      <c r="J17" s="728">
        <v>79.3</v>
      </c>
      <c r="K17" s="728">
        <v>77.2</v>
      </c>
      <c r="L17" s="728">
        <v>90.1</v>
      </c>
      <c r="M17" s="514"/>
      <c r="S17" s="84">
        <v>18.2</v>
      </c>
    </row>
    <row r="18" spans="1:19" x14ac:dyDescent="0.2">
      <c r="A18" s="726" t="s">
        <v>8</v>
      </c>
      <c r="B18" s="728">
        <v>100.3</v>
      </c>
      <c r="C18" s="728">
        <v>103.5</v>
      </c>
      <c r="D18" s="728">
        <v>104.8</v>
      </c>
      <c r="E18" s="728">
        <v>105.5</v>
      </c>
      <c r="F18" s="728">
        <v>107</v>
      </c>
      <c r="G18" s="728">
        <v>105.2</v>
      </c>
      <c r="H18" s="728">
        <v>105</v>
      </c>
      <c r="I18" s="728">
        <v>102</v>
      </c>
      <c r="J18" s="728">
        <v>99.9</v>
      </c>
      <c r="K18" s="728">
        <v>97.7</v>
      </c>
      <c r="L18" s="728">
        <v>112.8</v>
      </c>
      <c r="M18" s="514"/>
      <c r="P18" s="638">
        <f>28-_xlfn.RANK.EQ(L18,$L$18:$L$44)</f>
        <v>21</v>
      </c>
      <c r="S18" s="84">
        <v>24.9</v>
      </c>
    </row>
    <row r="19" spans="1:19" x14ac:dyDescent="0.2">
      <c r="A19" s="726" t="s">
        <v>82</v>
      </c>
      <c r="B19" s="728">
        <v>15.3</v>
      </c>
      <c r="C19" s="728">
        <v>15.2</v>
      </c>
      <c r="D19" s="728">
        <v>16.600000000000001</v>
      </c>
      <c r="E19" s="728">
        <v>17</v>
      </c>
      <c r="F19" s="728">
        <v>27</v>
      </c>
      <c r="G19" s="728">
        <v>25.9</v>
      </c>
      <c r="H19" s="728">
        <v>29.1</v>
      </c>
      <c r="I19" s="728">
        <v>25.1</v>
      </c>
      <c r="J19" s="728">
        <v>22.1</v>
      </c>
      <c r="K19" s="728">
        <v>20</v>
      </c>
      <c r="L19" s="728">
        <v>24.7</v>
      </c>
      <c r="M19" s="514"/>
      <c r="P19" s="638">
        <f t="shared" ref="P19:P44" si="3">28-_xlfn.RANK.EQ(L19,$L$18:$L$44)</f>
        <v>2</v>
      </c>
      <c r="S19" s="84">
        <v>25</v>
      </c>
    </row>
    <row r="20" spans="1:19" x14ac:dyDescent="0.2">
      <c r="A20" s="726" t="s">
        <v>83</v>
      </c>
      <c r="B20" s="728">
        <v>37.1</v>
      </c>
      <c r="C20" s="728">
        <v>39.700000000000003</v>
      </c>
      <c r="D20" s="728">
        <v>44.2</v>
      </c>
      <c r="E20" s="728">
        <v>44.4</v>
      </c>
      <c r="F20" s="728">
        <v>41.9</v>
      </c>
      <c r="G20" s="728">
        <v>39.700000000000003</v>
      </c>
      <c r="H20" s="728">
        <v>36.6</v>
      </c>
      <c r="I20" s="728">
        <v>34.200000000000003</v>
      </c>
      <c r="J20" s="728">
        <v>32.1</v>
      </c>
      <c r="K20" s="728">
        <v>30</v>
      </c>
      <c r="L20" s="728">
        <v>37.700000000000003</v>
      </c>
      <c r="M20" s="514"/>
      <c r="P20" s="638">
        <f t="shared" si="3"/>
        <v>4</v>
      </c>
      <c r="S20" s="84">
        <v>38.1</v>
      </c>
    </row>
    <row r="21" spans="1:19" x14ac:dyDescent="0.2">
      <c r="A21" s="726" t="s">
        <v>16</v>
      </c>
      <c r="B21" s="728">
        <v>42.6</v>
      </c>
      <c r="C21" s="728">
        <v>46.1</v>
      </c>
      <c r="D21" s="728">
        <v>44.9</v>
      </c>
      <c r="E21" s="728">
        <v>44</v>
      </c>
      <c r="F21" s="728">
        <v>44.3</v>
      </c>
      <c r="G21" s="728">
        <v>39.799999999999997</v>
      </c>
      <c r="H21" s="728">
        <v>37.200000000000003</v>
      </c>
      <c r="I21" s="728">
        <v>35.9</v>
      </c>
      <c r="J21" s="728">
        <v>34</v>
      </c>
      <c r="K21" s="728">
        <v>33.6</v>
      </c>
      <c r="L21" s="728">
        <v>42.1</v>
      </c>
      <c r="M21" s="514"/>
      <c r="P21" s="638">
        <f t="shared" si="3"/>
        <v>6</v>
      </c>
      <c r="S21" s="84">
        <v>39.9</v>
      </c>
    </row>
    <row r="22" spans="1:19" x14ac:dyDescent="0.2">
      <c r="A22" s="726" t="s">
        <v>84</v>
      </c>
      <c r="B22" s="728">
        <v>82</v>
      </c>
      <c r="C22" s="728">
        <v>79.400000000000006</v>
      </c>
      <c r="D22" s="728">
        <v>80.7</v>
      </c>
      <c r="E22" s="728">
        <v>78.3</v>
      </c>
      <c r="F22" s="728">
        <v>75.3</v>
      </c>
      <c r="G22" s="728">
        <v>72</v>
      </c>
      <c r="H22" s="728">
        <v>69</v>
      </c>
      <c r="I22" s="728">
        <v>64.7</v>
      </c>
      <c r="J22" s="728">
        <v>61.3</v>
      </c>
      <c r="K22" s="728">
        <v>58.9</v>
      </c>
      <c r="L22" s="728">
        <v>68.7</v>
      </c>
      <c r="M22" s="514"/>
      <c r="P22" s="638">
        <f t="shared" si="3"/>
        <v>15</v>
      </c>
      <c r="S22" s="84">
        <v>42.2</v>
      </c>
    </row>
    <row r="23" spans="1:19" x14ac:dyDescent="0.2">
      <c r="A23" s="726" t="s">
        <v>17</v>
      </c>
      <c r="B23" s="728">
        <v>6.7</v>
      </c>
      <c r="C23" s="728">
        <v>6.2</v>
      </c>
      <c r="D23" s="728">
        <v>9.8000000000000007</v>
      </c>
      <c r="E23" s="728">
        <v>10.199999999999999</v>
      </c>
      <c r="F23" s="728">
        <v>10.6</v>
      </c>
      <c r="G23" s="728">
        <v>10.1</v>
      </c>
      <c r="H23" s="728">
        <v>10</v>
      </c>
      <c r="I23" s="728">
        <v>9.1</v>
      </c>
      <c r="J23" s="728">
        <v>8.1999999999999993</v>
      </c>
      <c r="K23" s="728">
        <v>8.6</v>
      </c>
      <c r="L23" s="728">
        <v>19</v>
      </c>
      <c r="M23" s="514"/>
      <c r="P23" s="638">
        <f t="shared" si="3"/>
        <v>1</v>
      </c>
      <c r="S23" s="84">
        <v>43.5</v>
      </c>
    </row>
    <row r="24" spans="1:19" x14ac:dyDescent="0.2">
      <c r="A24" s="726" t="s">
        <v>25</v>
      </c>
      <c r="B24" s="728">
        <v>86.2</v>
      </c>
      <c r="C24" s="728">
        <v>110.5</v>
      </c>
      <c r="D24" s="728">
        <v>119.7</v>
      </c>
      <c r="E24" s="728">
        <v>120</v>
      </c>
      <c r="F24" s="728">
        <v>104.3</v>
      </c>
      <c r="G24" s="728">
        <v>76.7</v>
      </c>
      <c r="H24" s="728">
        <v>74.3</v>
      </c>
      <c r="I24" s="728">
        <v>67.8</v>
      </c>
      <c r="J24" s="728">
        <v>63.1</v>
      </c>
      <c r="K24" s="728">
        <v>57.2</v>
      </c>
      <c r="L24" s="728">
        <v>58.4</v>
      </c>
      <c r="M24" s="514"/>
      <c r="P24" s="638">
        <f t="shared" si="3"/>
        <v>13</v>
      </c>
      <c r="S24" s="84">
        <v>47.3</v>
      </c>
    </row>
    <row r="25" spans="1:19" x14ac:dyDescent="0.2">
      <c r="A25" s="726" t="s">
        <v>22</v>
      </c>
      <c r="B25" s="728">
        <v>147.5</v>
      </c>
      <c r="C25" s="728">
        <v>175.2</v>
      </c>
      <c r="D25" s="728">
        <v>162</v>
      </c>
      <c r="E25" s="728">
        <v>178.2</v>
      </c>
      <c r="F25" s="728">
        <v>180.3</v>
      </c>
      <c r="G25" s="728">
        <v>176.7</v>
      </c>
      <c r="H25" s="728">
        <v>180.5</v>
      </c>
      <c r="I25" s="728">
        <v>179.5</v>
      </c>
      <c r="J25" s="728">
        <v>186.4</v>
      </c>
      <c r="K25" s="728">
        <v>180.7</v>
      </c>
      <c r="L25" s="728">
        <v>206.3</v>
      </c>
      <c r="M25" s="514"/>
      <c r="P25" s="638">
        <f t="shared" si="3"/>
        <v>27</v>
      </c>
      <c r="S25" s="84">
        <v>47.3</v>
      </c>
    </row>
    <row r="26" spans="1:19" x14ac:dyDescent="0.2">
      <c r="A26" s="726" t="s">
        <v>41</v>
      </c>
      <c r="B26" s="728">
        <v>60.5</v>
      </c>
      <c r="C26" s="728">
        <v>69.900000000000006</v>
      </c>
      <c r="D26" s="728">
        <v>86.3</v>
      </c>
      <c r="E26" s="728">
        <v>95.8</v>
      </c>
      <c r="F26" s="728">
        <v>100.7</v>
      </c>
      <c r="G26" s="728">
        <v>99.3</v>
      </c>
      <c r="H26" s="728">
        <v>99.2</v>
      </c>
      <c r="I26" s="728">
        <v>98.6</v>
      </c>
      <c r="J26" s="728">
        <v>97.5</v>
      </c>
      <c r="K26" s="728">
        <v>95.5</v>
      </c>
      <c r="L26" s="728">
        <v>120</v>
      </c>
      <c r="M26" s="514"/>
      <c r="P26" s="638">
        <f t="shared" si="3"/>
        <v>24</v>
      </c>
      <c r="S26" s="84">
        <v>54.3</v>
      </c>
    </row>
    <row r="27" spans="1:19" x14ac:dyDescent="0.2">
      <c r="A27" s="726" t="s">
        <v>19</v>
      </c>
      <c r="B27" s="728">
        <v>85.3</v>
      </c>
      <c r="C27" s="728">
        <v>87.8</v>
      </c>
      <c r="D27" s="728">
        <v>90.6</v>
      </c>
      <c r="E27" s="728">
        <v>93.4</v>
      </c>
      <c r="F27" s="728">
        <v>94.9</v>
      </c>
      <c r="G27" s="728">
        <v>95.6</v>
      </c>
      <c r="H27" s="728">
        <v>98</v>
      </c>
      <c r="I27" s="728">
        <v>98.1</v>
      </c>
      <c r="J27" s="728">
        <v>97.8</v>
      </c>
      <c r="K27" s="728">
        <v>97.5</v>
      </c>
      <c r="L27" s="728">
        <v>115</v>
      </c>
      <c r="M27" s="514"/>
      <c r="P27" s="638">
        <f t="shared" si="3"/>
        <v>22</v>
      </c>
      <c r="S27" s="84">
        <v>54.5</v>
      </c>
    </row>
    <row r="28" spans="1:19" x14ac:dyDescent="0.2">
      <c r="A28" s="726" t="s">
        <v>85</v>
      </c>
      <c r="B28" s="728">
        <v>57.3</v>
      </c>
      <c r="C28" s="728">
        <v>63.7</v>
      </c>
      <c r="D28" s="728">
        <v>69.400000000000006</v>
      </c>
      <c r="E28" s="728">
        <v>80.3</v>
      </c>
      <c r="F28" s="728">
        <v>83.9</v>
      </c>
      <c r="G28" s="728">
        <v>83.3</v>
      </c>
      <c r="H28" s="728">
        <v>79.8</v>
      </c>
      <c r="I28" s="728">
        <v>76.7</v>
      </c>
      <c r="J28" s="728">
        <v>73.3</v>
      </c>
      <c r="K28" s="728">
        <v>71.099999999999994</v>
      </c>
      <c r="L28" s="728">
        <v>87.3</v>
      </c>
      <c r="M28" s="514"/>
      <c r="P28" s="638">
        <f t="shared" si="3"/>
        <v>20</v>
      </c>
      <c r="S28" s="84">
        <v>57.5</v>
      </c>
    </row>
    <row r="29" spans="1:19" x14ac:dyDescent="0.2">
      <c r="A29" s="726" t="s">
        <v>27</v>
      </c>
      <c r="B29" s="728">
        <v>119.2</v>
      </c>
      <c r="C29" s="728">
        <v>119.7</v>
      </c>
      <c r="D29" s="728">
        <v>126.5</v>
      </c>
      <c r="E29" s="728">
        <v>132.5</v>
      </c>
      <c r="F29" s="728">
        <v>135.4</v>
      </c>
      <c r="G29" s="728">
        <v>135.30000000000001</v>
      </c>
      <c r="H29" s="728">
        <v>134.80000000000001</v>
      </c>
      <c r="I29" s="728">
        <v>134.19999999999999</v>
      </c>
      <c r="J29" s="728">
        <v>134.4</v>
      </c>
      <c r="K29" s="728">
        <v>134.30000000000001</v>
      </c>
      <c r="L29" s="728">
        <v>155.6</v>
      </c>
      <c r="M29" s="514"/>
      <c r="P29" s="638">
        <f t="shared" si="3"/>
        <v>26</v>
      </c>
      <c r="S29" s="84">
        <v>59.5</v>
      </c>
    </row>
    <row r="30" spans="1:19" x14ac:dyDescent="0.2">
      <c r="A30" s="726" t="s">
        <v>86</v>
      </c>
      <c r="B30" s="728">
        <v>56.4</v>
      </c>
      <c r="C30" s="728">
        <v>65.900000000000006</v>
      </c>
      <c r="D30" s="728">
        <v>80.3</v>
      </c>
      <c r="E30" s="728">
        <v>104</v>
      </c>
      <c r="F30" s="728">
        <v>109.1</v>
      </c>
      <c r="G30" s="728">
        <v>107.2</v>
      </c>
      <c r="H30" s="728">
        <v>103.1</v>
      </c>
      <c r="I30" s="728">
        <v>92.9</v>
      </c>
      <c r="J30" s="728">
        <v>98.4</v>
      </c>
      <c r="K30" s="728">
        <v>91.1</v>
      </c>
      <c r="L30" s="728">
        <v>115.3</v>
      </c>
      <c r="M30" s="514"/>
      <c r="P30" s="638">
        <f t="shared" si="3"/>
        <v>23</v>
      </c>
      <c r="S30" s="84">
        <v>60.6</v>
      </c>
    </row>
    <row r="31" spans="1:19" x14ac:dyDescent="0.2">
      <c r="A31" s="726" t="s">
        <v>30</v>
      </c>
      <c r="B31" s="728">
        <v>47.7</v>
      </c>
      <c r="C31" s="728">
        <v>45.1</v>
      </c>
      <c r="D31" s="728">
        <v>42.4</v>
      </c>
      <c r="E31" s="728">
        <v>40.4</v>
      </c>
      <c r="F31" s="728">
        <v>41.6</v>
      </c>
      <c r="G31" s="728">
        <v>37.1</v>
      </c>
      <c r="H31" s="728">
        <v>40.4</v>
      </c>
      <c r="I31" s="728">
        <v>39</v>
      </c>
      <c r="J31" s="728">
        <v>37.1</v>
      </c>
      <c r="K31" s="728">
        <v>36.700000000000003</v>
      </c>
      <c r="L31" s="728">
        <v>43.2</v>
      </c>
      <c r="M31" s="514"/>
      <c r="P31" s="638">
        <f t="shared" si="3"/>
        <v>7</v>
      </c>
      <c r="S31" s="84">
        <v>69.2</v>
      </c>
    </row>
    <row r="32" spans="1:19" x14ac:dyDescent="0.2">
      <c r="A32" s="726" t="s">
        <v>31</v>
      </c>
      <c r="B32" s="728">
        <v>36.200000000000003</v>
      </c>
      <c r="C32" s="728">
        <v>37.1</v>
      </c>
      <c r="D32" s="728">
        <v>39.700000000000003</v>
      </c>
      <c r="E32" s="728">
        <v>38.700000000000003</v>
      </c>
      <c r="F32" s="728">
        <v>40.5</v>
      </c>
      <c r="G32" s="728">
        <v>42.5</v>
      </c>
      <c r="H32" s="728">
        <v>39.700000000000003</v>
      </c>
      <c r="I32" s="728">
        <v>39.1</v>
      </c>
      <c r="J32" s="728">
        <v>33.700000000000003</v>
      </c>
      <c r="K32" s="728">
        <v>35.9</v>
      </c>
      <c r="L32" s="728">
        <v>46.6</v>
      </c>
      <c r="M32" s="514"/>
      <c r="P32" s="638">
        <f t="shared" si="3"/>
        <v>8</v>
      </c>
      <c r="S32" s="84">
        <v>69.8</v>
      </c>
    </row>
    <row r="33" spans="1:19" x14ac:dyDescent="0.2">
      <c r="A33" s="726" t="s">
        <v>32</v>
      </c>
      <c r="B33" s="728">
        <v>19.100000000000001</v>
      </c>
      <c r="C33" s="728">
        <v>18.5</v>
      </c>
      <c r="D33" s="728">
        <v>20.9</v>
      </c>
      <c r="E33" s="728">
        <v>22.4</v>
      </c>
      <c r="F33" s="728">
        <v>21.9</v>
      </c>
      <c r="G33" s="728">
        <v>21.1</v>
      </c>
      <c r="H33" s="728">
        <v>19.600000000000001</v>
      </c>
      <c r="I33" s="728">
        <v>21.8</v>
      </c>
      <c r="J33" s="728">
        <v>20.8</v>
      </c>
      <c r="K33" s="728">
        <v>22.3</v>
      </c>
      <c r="L33" s="728">
        <v>24.8</v>
      </c>
      <c r="M33" s="514"/>
      <c r="P33" s="639">
        <f t="shared" si="3"/>
        <v>3</v>
      </c>
      <c r="S33" s="84">
        <v>80.400000000000006</v>
      </c>
    </row>
    <row r="34" spans="1:19" x14ac:dyDescent="0.2">
      <c r="A34" s="726" t="s">
        <v>23</v>
      </c>
      <c r="B34" s="728">
        <v>80</v>
      </c>
      <c r="C34" s="728">
        <v>80.3</v>
      </c>
      <c r="D34" s="728">
        <v>78.099999999999994</v>
      </c>
      <c r="E34" s="728">
        <v>77.2</v>
      </c>
      <c r="F34" s="728">
        <v>76.5</v>
      </c>
      <c r="G34" s="728">
        <v>75.7</v>
      </c>
      <c r="H34" s="728">
        <v>74.8</v>
      </c>
      <c r="I34" s="728">
        <v>72.099999999999994</v>
      </c>
      <c r="J34" s="728">
        <v>69.099999999999994</v>
      </c>
      <c r="K34" s="728">
        <v>65.5</v>
      </c>
      <c r="L34" s="728">
        <v>80.099999999999994</v>
      </c>
      <c r="M34" s="514"/>
      <c r="P34" s="638">
        <f t="shared" si="3"/>
        <v>18</v>
      </c>
      <c r="S34" s="84">
        <v>80.8</v>
      </c>
    </row>
    <row r="35" spans="1:19" x14ac:dyDescent="0.2">
      <c r="A35" s="726" t="s">
        <v>87</v>
      </c>
      <c r="B35" s="728">
        <v>65.5</v>
      </c>
      <c r="C35" s="728">
        <v>70</v>
      </c>
      <c r="D35" s="728">
        <v>66.599999999999994</v>
      </c>
      <c r="E35" s="728">
        <v>66.400000000000006</v>
      </c>
      <c r="F35" s="728">
        <v>62.1</v>
      </c>
      <c r="G35" s="728">
        <v>56.3</v>
      </c>
      <c r="H35" s="728">
        <v>54.6</v>
      </c>
      <c r="I35" s="728">
        <v>47.7</v>
      </c>
      <c r="J35" s="728">
        <v>43.6</v>
      </c>
      <c r="K35" s="728">
        <v>40.700000000000003</v>
      </c>
      <c r="L35" s="728">
        <v>53.4</v>
      </c>
      <c r="M35" s="514"/>
      <c r="P35" s="638">
        <f t="shared" si="3"/>
        <v>10</v>
      </c>
      <c r="S35" s="84">
        <v>83.9</v>
      </c>
    </row>
    <row r="36" spans="1:19" x14ac:dyDescent="0.2">
      <c r="A36" s="726" t="s">
        <v>34</v>
      </c>
      <c r="B36" s="728">
        <v>59.2</v>
      </c>
      <c r="C36" s="728">
        <v>61.7</v>
      </c>
      <c r="D36" s="728">
        <v>66.2</v>
      </c>
      <c r="E36" s="728">
        <v>67.7</v>
      </c>
      <c r="F36" s="728">
        <v>67.900000000000006</v>
      </c>
      <c r="G36" s="728">
        <v>64.599999999999994</v>
      </c>
      <c r="H36" s="728">
        <v>61.9</v>
      </c>
      <c r="I36" s="728">
        <v>56.9</v>
      </c>
      <c r="J36" s="728">
        <v>52.4</v>
      </c>
      <c r="K36" s="728">
        <v>48.5</v>
      </c>
      <c r="L36" s="728">
        <v>54.3</v>
      </c>
      <c r="M36" s="514"/>
      <c r="P36" s="638">
        <f t="shared" si="3"/>
        <v>11</v>
      </c>
      <c r="S36" s="84">
        <v>88.7</v>
      </c>
    </row>
    <row r="37" spans="1:19" x14ac:dyDescent="0.2">
      <c r="A37" s="726" t="s">
        <v>6</v>
      </c>
      <c r="B37" s="728">
        <v>82.7</v>
      </c>
      <c r="C37" s="728">
        <v>82.4</v>
      </c>
      <c r="D37" s="728">
        <v>81.900000000000006</v>
      </c>
      <c r="E37" s="728">
        <v>81.3</v>
      </c>
      <c r="F37" s="728">
        <v>84</v>
      </c>
      <c r="G37" s="728">
        <v>84.9</v>
      </c>
      <c r="H37" s="728">
        <v>82.8</v>
      </c>
      <c r="I37" s="728">
        <v>78.5</v>
      </c>
      <c r="J37" s="728">
        <v>74</v>
      </c>
      <c r="K37" s="728">
        <v>70.599999999999994</v>
      </c>
      <c r="L37" s="728">
        <v>83.2</v>
      </c>
      <c r="M37" s="514"/>
      <c r="P37" s="638">
        <f t="shared" si="3"/>
        <v>19</v>
      </c>
      <c r="S37" s="84">
        <v>114.1</v>
      </c>
    </row>
    <row r="38" spans="1:19" x14ac:dyDescent="0.2">
      <c r="A38" s="726" t="s">
        <v>37</v>
      </c>
      <c r="B38" s="728">
        <v>53.5</v>
      </c>
      <c r="C38" s="728">
        <v>54.7</v>
      </c>
      <c r="D38" s="728">
        <v>54.4</v>
      </c>
      <c r="E38" s="728">
        <v>56.5</v>
      </c>
      <c r="F38" s="728">
        <v>51.1</v>
      </c>
      <c r="G38" s="728">
        <v>51.3</v>
      </c>
      <c r="H38" s="728">
        <v>54.2</v>
      </c>
      <c r="I38" s="728">
        <v>50.6</v>
      </c>
      <c r="J38" s="728">
        <v>48.8</v>
      </c>
      <c r="K38" s="728">
        <v>45.6</v>
      </c>
      <c r="L38" s="728">
        <v>57.4</v>
      </c>
      <c r="M38" s="514"/>
      <c r="P38" s="638">
        <f t="shared" si="3"/>
        <v>12</v>
      </c>
      <c r="S38" s="84">
        <v>115.7</v>
      </c>
    </row>
    <row r="39" spans="1:19" x14ac:dyDescent="0.2">
      <c r="A39" s="726" t="s">
        <v>38</v>
      </c>
      <c r="B39" s="728">
        <v>100.2</v>
      </c>
      <c r="C39" s="728">
        <v>114.4</v>
      </c>
      <c r="D39" s="728">
        <v>129</v>
      </c>
      <c r="E39" s="728">
        <v>131.4</v>
      </c>
      <c r="F39" s="728">
        <v>132.9</v>
      </c>
      <c r="G39" s="728">
        <v>131.19999999999999</v>
      </c>
      <c r="H39" s="728">
        <v>131.5</v>
      </c>
      <c r="I39" s="728">
        <v>126.1</v>
      </c>
      <c r="J39" s="728">
        <v>121.5</v>
      </c>
      <c r="K39" s="728">
        <v>116.6</v>
      </c>
      <c r="L39" s="728">
        <v>135.19999999999999</v>
      </c>
      <c r="M39" s="514"/>
      <c r="P39" s="638">
        <f t="shared" si="3"/>
        <v>25</v>
      </c>
      <c r="S39" s="84">
        <v>118.2</v>
      </c>
    </row>
    <row r="40" spans="1:19" x14ac:dyDescent="0.2">
      <c r="A40" s="726" t="s">
        <v>88</v>
      </c>
      <c r="B40" s="728">
        <v>29.6</v>
      </c>
      <c r="C40" s="728">
        <v>34</v>
      </c>
      <c r="D40" s="728">
        <v>37.1</v>
      </c>
      <c r="E40" s="728">
        <v>37.6</v>
      </c>
      <c r="F40" s="728">
        <v>39.200000000000003</v>
      </c>
      <c r="G40" s="728">
        <v>37.799999999999997</v>
      </c>
      <c r="H40" s="728">
        <v>37.299999999999997</v>
      </c>
      <c r="I40" s="728">
        <v>35.1</v>
      </c>
      <c r="J40" s="728">
        <v>34.700000000000003</v>
      </c>
      <c r="K40" s="728">
        <v>35.299999999999997</v>
      </c>
      <c r="L40" s="728">
        <v>47.4</v>
      </c>
      <c r="M40" s="514"/>
      <c r="P40" s="638">
        <f t="shared" si="3"/>
        <v>9</v>
      </c>
      <c r="S40" s="84">
        <v>120</v>
      </c>
    </row>
    <row r="41" spans="1:19" x14ac:dyDescent="0.2">
      <c r="A41" s="726" t="s">
        <v>40</v>
      </c>
      <c r="B41" s="728">
        <v>38.299999999999997</v>
      </c>
      <c r="C41" s="728">
        <v>46.5</v>
      </c>
      <c r="D41" s="728">
        <v>53.6</v>
      </c>
      <c r="E41" s="728">
        <v>70</v>
      </c>
      <c r="F41" s="728">
        <v>80.3</v>
      </c>
      <c r="G41" s="728">
        <v>82.6</v>
      </c>
      <c r="H41" s="728">
        <v>78.5</v>
      </c>
      <c r="I41" s="728">
        <v>74.2</v>
      </c>
      <c r="J41" s="728">
        <v>70.3</v>
      </c>
      <c r="K41" s="728">
        <v>65.599999999999994</v>
      </c>
      <c r="L41" s="728">
        <v>79.8</v>
      </c>
      <c r="M41" s="514"/>
      <c r="P41" s="638">
        <f t="shared" si="3"/>
        <v>17</v>
      </c>
      <c r="S41" s="84">
        <v>133.6</v>
      </c>
    </row>
    <row r="42" spans="1:19" x14ac:dyDescent="0.2">
      <c r="A42" s="726" t="s">
        <v>89</v>
      </c>
      <c r="B42" s="737">
        <v>40.799999999999997</v>
      </c>
      <c r="C42" s="737">
        <v>43.3</v>
      </c>
      <c r="D42" s="737">
        <v>51.9</v>
      </c>
      <c r="E42" s="737">
        <v>54.9</v>
      </c>
      <c r="F42" s="737">
        <v>53.7</v>
      </c>
      <c r="G42" s="737">
        <v>51.8</v>
      </c>
      <c r="H42" s="737">
        <v>52.4</v>
      </c>
      <c r="I42" s="737">
        <v>51.6</v>
      </c>
      <c r="J42" s="737">
        <v>49.6</v>
      </c>
      <c r="K42" s="737">
        <v>48.1</v>
      </c>
      <c r="L42" s="737">
        <v>59.7</v>
      </c>
      <c r="M42" s="546"/>
      <c r="P42" s="638">
        <f t="shared" si="3"/>
        <v>14</v>
      </c>
      <c r="S42" s="84">
        <v>155.80000000000001</v>
      </c>
    </row>
    <row r="43" spans="1:19" x14ac:dyDescent="0.2">
      <c r="A43" s="726" t="s">
        <v>18</v>
      </c>
      <c r="B43" s="728">
        <v>46.9</v>
      </c>
      <c r="C43" s="728">
        <v>48.3</v>
      </c>
      <c r="D43" s="728">
        <v>53.6</v>
      </c>
      <c r="E43" s="728">
        <v>56.2</v>
      </c>
      <c r="F43" s="728">
        <v>59.8</v>
      </c>
      <c r="G43" s="728">
        <v>63.6</v>
      </c>
      <c r="H43" s="728">
        <v>63.2</v>
      </c>
      <c r="I43" s="728">
        <v>61.2</v>
      </c>
      <c r="J43" s="728">
        <v>59.8</v>
      </c>
      <c r="K43" s="728">
        <v>59.5</v>
      </c>
      <c r="L43" s="728">
        <v>69.5</v>
      </c>
      <c r="M43" s="514"/>
      <c r="P43" s="638">
        <f t="shared" si="3"/>
        <v>16</v>
      </c>
      <c r="S43" s="84">
        <v>205.6</v>
      </c>
    </row>
    <row r="44" spans="1:19" x14ac:dyDescent="0.2">
      <c r="A44" s="726" t="s">
        <v>42</v>
      </c>
      <c r="B44" s="728">
        <v>38.1</v>
      </c>
      <c r="C44" s="728">
        <v>37.200000000000003</v>
      </c>
      <c r="D44" s="728">
        <v>37.5</v>
      </c>
      <c r="E44" s="728">
        <v>40.299999999999997</v>
      </c>
      <c r="F44" s="728">
        <v>45</v>
      </c>
      <c r="G44" s="728">
        <v>43.7</v>
      </c>
      <c r="H44" s="728">
        <v>42.3</v>
      </c>
      <c r="I44" s="728">
        <v>40.700000000000003</v>
      </c>
      <c r="J44" s="728">
        <v>38.9</v>
      </c>
      <c r="K44" s="728">
        <v>34.9</v>
      </c>
      <c r="L44" s="728">
        <v>39.700000000000003</v>
      </c>
      <c r="M44" s="515"/>
      <c r="P44" s="638">
        <f t="shared" si="3"/>
        <v>5</v>
      </c>
    </row>
    <row r="45" spans="1:19" x14ac:dyDescent="0.2">
      <c r="A45" s="295" t="s">
        <v>433</v>
      </c>
      <c r="B45" s="452">
        <f>AVERAGE(B18:B44)</f>
        <v>60.525925925925925</v>
      </c>
      <c r="C45" s="452">
        <f t="shared" ref="C45:L45" si="4">AVERAGE(C18:C44)</f>
        <v>65.048148148148144</v>
      </c>
      <c r="D45" s="452">
        <f t="shared" si="4"/>
        <v>68.470370370370375</v>
      </c>
      <c r="E45" s="452">
        <f t="shared" si="4"/>
        <v>72.02222222222224</v>
      </c>
      <c r="F45" s="452">
        <f t="shared" si="4"/>
        <v>73.007407407407413</v>
      </c>
      <c r="G45" s="452">
        <f t="shared" si="4"/>
        <v>70.777777777777757</v>
      </c>
      <c r="H45" s="452">
        <f t="shared" si="4"/>
        <v>69.992592592592587</v>
      </c>
      <c r="I45" s="452">
        <f t="shared" si="4"/>
        <v>67.162962962962965</v>
      </c>
      <c r="J45" s="452">
        <f t="shared" si="4"/>
        <v>65.288888888888877</v>
      </c>
      <c r="K45" s="452">
        <f t="shared" si="4"/>
        <v>63.037037037037031</v>
      </c>
      <c r="L45" s="452">
        <f t="shared" si="4"/>
        <v>75.451851851851856</v>
      </c>
      <c r="M45" s="452"/>
      <c r="N45" s="454"/>
    </row>
    <row r="46" spans="1:19" x14ac:dyDescent="0.2">
      <c r="A46" s="301" t="s">
        <v>435</v>
      </c>
      <c r="B46" s="453">
        <f>STDEV(B18:B44)</f>
        <v>32.631162460641271</v>
      </c>
      <c r="C46" s="453">
        <f t="shared" ref="C46:L46" si="5">STDEV(C18:C44)</f>
        <v>37.033657979759759</v>
      </c>
      <c r="D46" s="453">
        <f t="shared" si="5"/>
        <v>36.694621433736593</v>
      </c>
      <c r="E46" s="453">
        <f t="shared" si="5"/>
        <v>39.294649599907174</v>
      </c>
      <c r="F46" s="453">
        <f t="shared" si="5"/>
        <v>38.998608712125652</v>
      </c>
      <c r="G46" s="453">
        <f t="shared" si="5"/>
        <v>38.437735198363221</v>
      </c>
      <c r="H46" s="453">
        <f t="shared" si="5"/>
        <v>38.763116151686965</v>
      </c>
      <c r="I46" s="453">
        <f t="shared" si="5"/>
        <v>38.388681706863601</v>
      </c>
      <c r="J46" s="453">
        <f t="shared" si="5"/>
        <v>39.70396544168949</v>
      </c>
      <c r="K46" s="453">
        <f t="shared" si="5"/>
        <v>38.671547363644194</v>
      </c>
      <c r="L46" s="453">
        <f t="shared" si="5"/>
        <v>44.102139930379188</v>
      </c>
      <c r="M46" s="453"/>
      <c r="N46" s="462"/>
    </row>
    <row r="47" spans="1:19" x14ac:dyDescent="0.2">
      <c r="A47" s="301" t="s">
        <v>436</v>
      </c>
      <c r="B47" s="453">
        <f>B45-3*B46</f>
        <v>-37.367561455997894</v>
      </c>
      <c r="C47" s="453">
        <f t="shared" ref="C47:L47" si="6">C45-3*C46</f>
        <v>-46.052825791131127</v>
      </c>
      <c r="D47" s="453">
        <f t="shared" si="6"/>
        <v>-41.613493930839411</v>
      </c>
      <c r="E47" s="453">
        <f t="shared" si="6"/>
        <v>-45.861726577499283</v>
      </c>
      <c r="F47" s="453">
        <f t="shared" si="6"/>
        <v>-43.988418728969549</v>
      </c>
      <c r="G47" s="453">
        <f t="shared" si="6"/>
        <v>-44.535427817311913</v>
      </c>
      <c r="H47" s="453">
        <f t="shared" si="6"/>
        <v>-46.296755862468302</v>
      </c>
      <c r="I47" s="453">
        <f t="shared" si="6"/>
        <v>-48.003082157627844</v>
      </c>
      <c r="J47" s="453">
        <f t="shared" si="6"/>
        <v>-53.823007436179594</v>
      </c>
      <c r="K47" s="453">
        <f t="shared" si="6"/>
        <v>-52.977605053895552</v>
      </c>
      <c r="L47" s="453">
        <f t="shared" si="6"/>
        <v>-56.854567939285701</v>
      </c>
      <c r="M47" s="453"/>
      <c r="N47" s="462"/>
    </row>
    <row r="48" spans="1:19" x14ac:dyDescent="0.2">
      <c r="A48" s="301" t="s">
        <v>437</v>
      </c>
      <c r="B48" s="453">
        <f>B45+3*B46</f>
        <v>158.41941330784974</v>
      </c>
      <c r="C48" s="453">
        <f t="shared" ref="C48:L48" si="7">C45+3*C46</f>
        <v>176.14912208742743</v>
      </c>
      <c r="D48" s="453">
        <f t="shared" si="7"/>
        <v>178.55423467158016</v>
      </c>
      <c r="E48" s="453">
        <f t="shared" si="7"/>
        <v>189.90617102194375</v>
      </c>
      <c r="F48" s="453">
        <f t="shared" si="7"/>
        <v>190.00323354378438</v>
      </c>
      <c r="G48" s="453">
        <f t="shared" si="7"/>
        <v>186.09098337286741</v>
      </c>
      <c r="H48" s="453">
        <f t="shared" si="7"/>
        <v>186.28194104765348</v>
      </c>
      <c r="I48" s="453">
        <f t="shared" si="7"/>
        <v>182.32900808355379</v>
      </c>
      <c r="J48" s="453">
        <f t="shared" si="7"/>
        <v>184.40078521395736</v>
      </c>
      <c r="K48" s="453">
        <f t="shared" si="7"/>
        <v>179.05167912796961</v>
      </c>
      <c r="L48" s="453">
        <f t="shared" si="7"/>
        <v>207.75827164298943</v>
      </c>
      <c r="M48" s="453"/>
      <c r="N48" s="462"/>
    </row>
    <row r="49" spans="1:14" x14ac:dyDescent="0.2">
      <c r="A49" s="412" t="s">
        <v>451</v>
      </c>
      <c r="B49" s="453">
        <f>MAX(B18:B44)</f>
        <v>147.5</v>
      </c>
      <c r="C49" s="453">
        <f t="shared" ref="C49:L49" si="8">MAX(C18:C44)</f>
        <v>175.2</v>
      </c>
      <c r="D49" s="453">
        <f t="shared" si="8"/>
        <v>162</v>
      </c>
      <c r="E49" s="453">
        <f t="shared" si="8"/>
        <v>178.2</v>
      </c>
      <c r="F49" s="453">
        <f t="shared" si="8"/>
        <v>180.3</v>
      </c>
      <c r="G49" s="453">
        <f t="shared" si="8"/>
        <v>176.7</v>
      </c>
      <c r="H49" s="453">
        <f t="shared" si="8"/>
        <v>180.5</v>
      </c>
      <c r="I49" s="453">
        <f t="shared" si="8"/>
        <v>179.5</v>
      </c>
      <c r="J49" s="453">
        <f t="shared" si="8"/>
        <v>186.4</v>
      </c>
      <c r="K49" s="453">
        <f t="shared" si="8"/>
        <v>180.7</v>
      </c>
      <c r="L49" s="453">
        <f t="shared" si="8"/>
        <v>206.3</v>
      </c>
      <c r="M49" s="453"/>
      <c r="N49" s="462"/>
    </row>
  </sheetData>
  <sortState ref="S17:S43">
    <sortCondition ref="S17:S43"/>
  </sortState>
  <mergeCells count="2">
    <mergeCell ref="G10:Q10"/>
    <mergeCell ref="G11:Q11"/>
  </mergeCells>
  <pageMargins left="0.75" right="0.75" top="1" bottom="1" header="0.5" footer="0.5"/>
  <pageSetup paperSize="9" firstPageNumber="0" fitToWidth="0" fitToHeight="0" pageOrder="overThenDown" orientation="portrait" horizontalDpi="300" verticalDpi="300"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
  <sheetViews>
    <sheetView showGridLines="0" workbookViewId="0">
      <selection activeCell="A3" sqref="A3"/>
    </sheetView>
  </sheetViews>
  <sheetFormatPr defaultColWidth="8.7109375" defaultRowHeight="11.25" x14ac:dyDescent="0.2"/>
  <cols>
    <col min="1" max="16384" width="8.7109375" style="149"/>
  </cols>
  <sheetData>
    <row r="1" spans="1:19" x14ac:dyDescent="0.2">
      <c r="A1" s="149" t="s">
        <v>476</v>
      </c>
    </row>
    <row r="2" spans="1:19" x14ac:dyDescent="0.2">
      <c r="A2" s="149" t="s">
        <v>475</v>
      </c>
    </row>
    <row r="3" spans="1:19" x14ac:dyDescent="0.2">
      <c r="A3" s="149" t="s">
        <v>498</v>
      </c>
    </row>
    <row r="4" spans="1:19" s="152" customFormat="1" x14ac:dyDescent="0.2">
      <c r="A4" s="57"/>
      <c r="B4" s="57"/>
      <c r="C4" s="155"/>
      <c r="D4" s="155"/>
      <c r="E4" s="155"/>
      <c r="F4" s="155"/>
      <c r="G4" s="912" t="s">
        <v>166</v>
      </c>
      <c r="H4" s="912"/>
      <c r="I4" s="912"/>
      <c r="J4" s="912"/>
      <c r="K4" s="912"/>
      <c r="L4" s="912"/>
      <c r="M4" s="912"/>
      <c r="N4" s="912"/>
      <c r="O4" s="912"/>
      <c r="P4" s="912"/>
      <c r="Q4" s="912"/>
      <c r="R4" s="155"/>
      <c r="S4" s="155"/>
    </row>
    <row r="5" spans="1:19" s="152" customFormat="1" ht="9.9499999999999993" customHeight="1" x14ac:dyDescent="0.2">
      <c r="A5" s="57"/>
      <c r="B5" s="57"/>
      <c r="C5" s="155"/>
      <c r="D5" s="155"/>
      <c r="E5" s="155"/>
      <c r="F5" s="155"/>
      <c r="G5" s="913" t="s">
        <v>496</v>
      </c>
      <c r="H5" s="914"/>
      <c r="I5" s="914"/>
      <c r="J5" s="914"/>
      <c r="K5" s="914"/>
      <c r="L5" s="914"/>
      <c r="M5" s="914"/>
      <c r="N5" s="914"/>
      <c r="O5" s="914"/>
      <c r="P5" s="914"/>
      <c r="Q5" s="915"/>
      <c r="R5" s="155"/>
      <c r="S5" s="155"/>
    </row>
    <row r="6" spans="1:19" s="152" customFormat="1" x14ac:dyDescent="0.2">
      <c r="A6" s="57"/>
      <c r="B6" s="57" t="s">
        <v>9</v>
      </c>
      <c r="C6" s="57" t="s">
        <v>4</v>
      </c>
      <c r="D6" s="57" t="s">
        <v>7</v>
      </c>
      <c r="E6" s="57" t="s">
        <v>12</v>
      </c>
      <c r="F6" s="57" t="s">
        <v>5</v>
      </c>
      <c r="G6" s="57" t="s">
        <v>78</v>
      </c>
      <c r="H6" s="57" t="s">
        <v>156</v>
      </c>
      <c r="I6" s="57" t="s">
        <v>157</v>
      </c>
      <c r="J6" s="57" t="s">
        <v>158</v>
      </c>
      <c r="K6" s="57" t="s">
        <v>159</v>
      </c>
      <c r="L6" s="57" t="s">
        <v>160</v>
      </c>
      <c r="M6" s="57" t="s">
        <v>161</v>
      </c>
      <c r="N6" s="57" t="s">
        <v>162</v>
      </c>
      <c r="O6" s="57" t="s">
        <v>163</v>
      </c>
      <c r="P6" s="57" t="s">
        <v>164</v>
      </c>
      <c r="Q6" s="57" t="s">
        <v>165</v>
      </c>
      <c r="R6" s="57" t="s">
        <v>155</v>
      </c>
      <c r="S6" s="57" t="s">
        <v>154</v>
      </c>
    </row>
    <row r="7" spans="1:19" s="152" customFormat="1" x14ac:dyDescent="0.2">
      <c r="A7" s="58" t="s">
        <v>152</v>
      </c>
      <c r="B7" s="509">
        <f>B35</f>
        <v>3.5</v>
      </c>
      <c r="C7" s="509">
        <f t="shared" ref="C7:H7" si="0">C35</f>
        <v>2.4</v>
      </c>
      <c r="D7" s="509">
        <f t="shared" si="0"/>
        <v>2.4</v>
      </c>
      <c r="E7" s="509">
        <f t="shared" si="0"/>
        <v>2.5</v>
      </c>
      <c r="F7" s="509">
        <f t="shared" si="0"/>
        <v>3.8</v>
      </c>
      <c r="G7" s="509">
        <f t="shared" si="0"/>
        <v>7.7</v>
      </c>
      <c r="H7" s="509">
        <f t="shared" si="0"/>
        <v>8.1999999999999993</v>
      </c>
      <c r="I7" s="471">
        <f>H7</f>
        <v>8.1999999999999993</v>
      </c>
      <c r="J7" s="92">
        <f>I7+($R$7-$H$7)/8</f>
        <v>7.4249999999999989</v>
      </c>
      <c r="K7" s="92">
        <f t="shared" ref="K7:Q7" si="1">J7+($R$7-$H$7)/8</f>
        <v>6.6499999999999986</v>
      </c>
      <c r="L7" s="92">
        <f t="shared" si="1"/>
        <v>5.8749999999999982</v>
      </c>
      <c r="M7" s="92">
        <f t="shared" si="1"/>
        <v>5.0999999999999979</v>
      </c>
      <c r="N7" s="92">
        <f t="shared" si="1"/>
        <v>4.3249999999999975</v>
      </c>
      <c r="O7" s="92">
        <f t="shared" si="1"/>
        <v>3.5499999999999976</v>
      </c>
      <c r="P7" s="92">
        <f t="shared" si="1"/>
        <v>2.7749999999999977</v>
      </c>
      <c r="Q7" s="92">
        <f t="shared" si="1"/>
        <v>1.9999999999999978</v>
      </c>
      <c r="R7" s="346">
        <v>2</v>
      </c>
      <c r="S7" s="58">
        <v>2</v>
      </c>
    </row>
    <row r="8" spans="1:19" s="152" customFormat="1" x14ac:dyDescent="0.2">
      <c r="A8" s="58" t="s">
        <v>153</v>
      </c>
      <c r="B8" s="205">
        <f>B38</f>
        <v>2.2999999999999994</v>
      </c>
      <c r="C8" s="205">
        <f t="shared" ref="C8:G8" si="2">C38</f>
        <v>2.0961538461538463</v>
      </c>
      <c r="D8" s="205">
        <f t="shared" si="2"/>
        <v>1.9269230769230767</v>
      </c>
      <c r="E8" s="205">
        <f t="shared" si="2"/>
        <v>2.3307692307692309</v>
      </c>
      <c r="F8" s="205">
        <f t="shared" si="2"/>
        <v>2.4384615384615387</v>
      </c>
      <c r="G8" s="205">
        <f t="shared" si="2"/>
        <v>2.4461538461538459</v>
      </c>
      <c r="H8" s="509"/>
      <c r="I8" s="92"/>
      <c r="J8" s="92"/>
      <c r="K8" s="92"/>
      <c r="L8" s="92"/>
      <c r="M8" s="92"/>
      <c r="N8" s="92"/>
      <c r="O8" s="92"/>
      <c r="P8" s="92"/>
      <c r="Q8" s="92"/>
      <c r="R8" s="346"/>
      <c r="S8" s="58"/>
    </row>
    <row r="10" spans="1:19" x14ac:dyDescent="0.2">
      <c r="B10" s="404">
        <v>2015</v>
      </c>
      <c r="C10" s="404">
        <v>2016</v>
      </c>
      <c r="D10" s="404">
        <v>2017</v>
      </c>
      <c r="E10" s="404">
        <v>2018</v>
      </c>
      <c r="F10" s="404">
        <v>2019</v>
      </c>
      <c r="G10" s="404">
        <v>2020</v>
      </c>
      <c r="H10" s="404">
        <v>2021</v>
      </c>
      <c r="I10" s="149" t="s">
        <v>379</v>
      </c>
      <c r="K10" s="93"/>
      <c r="L10" s="93"/>
      <c r="M10" s="93"/>
      <c r="N10" s="93"/>
      <c r="O10" s="93"/>
      <c r="P10" s="93"/>
    </row>
    <row r="11" spans="1:19" ht="12" customHeight="1" x14ac:dyDescent="0.25">
      <c r="A11" s="552" t="s">
        <v>8</v>
      </c>
      <c r="B11" s="404">
        <v>2.5</v>
      </c>
      <c r="C11" s="404">
        <v>3.1</v>
      </c>
      <c r="D11" s="404">
        <v>2.7</v>
      </c>
      <c r="E11" s="404">
        <v>4.3</v>
      </c>
      <c r="F11" s="404">
        <v>4.8</v>
      </c>
      <c r="G11" s="404">
        <v>3.7</v>
      </c>
      <c r="H11" s="404">
        <v>4.4000000000000004</v>
      </c>
      <c r="I11" s="149">
        <f>28-_xlfn.RANK.EQ(H11,$H$11:$H$37)</f>
        <v>22</v>
      </c>
      <c r="K11" s="640"/>
      <c r="L11" s="641"/>
      <c r="M11" s="93"/>
      <c r="N11" s="74"/>
      <c r="O11" s="93"/>
      <c r="P11" s="93"/>
    </row>
    <row r="12" spans="1:19" ht="12" customHeight="1" x14ac:dyDescent="0.25">
      <c r="A12" s="552" t="s">
        <v>82</v>
      </c>
      <c r="B12" s="404">
        <v>2.4</v>
      </c>
      <c r="C12" s="404">
        <v>1.4</v>
      </c>
      <c r="D12" s="404">
        <v>1</v>
      </c>
      <c r="E12" s="404">
        <v>1.8</v>
      </c>
      <c r="F12" s="404">
        <v>1.6</v>
      </c>
      <c r="G12" s="404">
        <v>2.5</v>
      </c>
      <c r="H12" s="404">
        <v>1.3</v>
      </c>
      <c r="I12" s="149">
        <f t="shared" ref="I12:I37" si="3">28-_xlfn.RANK.EQ(H12,$H$11:$H$37)</f>
        <v>12</v>
      </c>
      <c r="K12" s="640"/>
      <c r="L12" s="641"/>
      <c r="M12" s="93"/>
      <c r="N12" s="74"/>
      <c r="O12" s="93"/>
      <c r="P12" s="93"/>
    </row>
    <row r="13" spans="1:19" ht="12" customHeight="1" x14ac:dyDescent="0.25">
      <c r="A13" s="552" t="s">
        <v>83</v>
      </c>
      <c r="B13" s="406">
        <v>3.2</v>
      </c>
      <c r="C13" s="404">
        <v>2.9</v>
      </c>
      <c r="D13" s="404">
        <v>1.7</v>
      </c>
      <c r="E13" s="404">
        <v>4.0999999999999996</v>
      </c>
      <c r="F13" s="404">
        <v>4.8</v>
      </c>
      <c r="G13" s="404">
        <v>4.8</v>
      </c>
      <c r="H13" s="404">
        <v>4.0999999999999996</v>
      </c>
      <c r="I13" s="149">
        <f t="shared" si="3"/>
        <v>20</v>
      </c>
      <c r="K13" s="640"/>
      <c r="L13" s="641"/>
      <c r="M13" s="93"/>
      <c r="N13" s="74"/>
      <c r="O13" s="93"/>
      <c r="P13" s="93"/>
    </row>
    <row r="14" spans="1:19" ht="12" customHeight="1" x14ac:dyDescent="0.25">
      <c r="A14" s="552" t="s">
        <v>16</v>
      </c>
      <c r="B14" s="404">
        <v>1.2</v>
      </c>
      <c r="C14" s="404">
        <v>0.9</v>
      </c>
      <c r="D14" s="404">
        <v>0.9</v>
      </c>
      <c r="E14" s="404">
        <v>-0.5</v>
      </c>
      <c r="F14" s="404">
        <v>0.4</v>
      </c>
      <c r="G14" s="404">
        <v>1</v>
      </c>
      <c r="H14" s="404">
        <v>1.7</v>
      </c>
      <c r="I14" s="149">
        <f t="shared" si="3"/>
        <v>14</v>
      </c>
      <c r="K14" s="640"/>
      <c r="L14" s="641"/>
      <c r="M14" s="93"/>
      <c r="N14" s="74"/>
      <c r="O14" s="93"/>
      <c r="P14" s="93"/>
    </row>
    <row r="15" spans="1:19" ht="12" customHeight="1" x14ac:dyDescent="0.25">
      <c r="A15" s="552" t="s">
        <v>477</v>
      </c>
      <c r="B15" s="404">
        <v>1.7</v>
      </c>
      <c r="C15" s="404">
        <v>2</v>
      </c>
      <c r="D15" s="404">
        <v>1.2</v>
      </c>
      <c r="E15" s="404">
        <v>1.7</v>
      </c>
      <c r="F15" s="404">
        <v>2.2000000000000002</v>
      </c>
      <c r="G15" s="404">
        <v>2.1</v>
      </c>
      <c r="H15" s="404">
        <v>1.5</v>
      </c>
      <c r="I15" s="149">
        <f t="shared" si="3"/>
        <v>13</v>
      </c>
      <c r="K15" s="640"/>
      <c r="L15" s="641"/>
      <c r="M15" s="93"/>
      <c r="N15" s="74"/>
      <c r="O15" s="93"/>
      <c r="P15" s="93"/>
    </row>
    <row r="16" spans="1:19" ht="12" customHeight="1" x14ac:dyDescent="0.25">
      <c r="A16" s="552" t="s">
        <v>17</v>
      </c>
      <c r="B16" s="404">
        <v>0.7</v>
      </c>
      <c r="C16" s="404">
        <v>0.2</v>
      </c>
      <c r="D16" s="404">
        <v>1.6</v>
      </c>
      <c r="E16" s="404">
        <v>0.9</v>
      </c>
      <c r="F16" s="404">
        <v>0.8</v>
      </c>
      <c r="G16" s="404">
        <v>0.7</v>
      </c>
      <c r="H16" s="404">
        <v>-0.5</v>
      </c>
      <c r="I16" s="149">
        <f t="shared" si="3"/>
        <v>5</v>
      </c>
      <c r="K16" s="640"/>
      <c r="L16" s="641"/>
      <c r="M16" s="93"/>
      <c r="N16" s="74"/>
      <c r="O16" s="93"/>
      <c r="P16" s="93"/>
    </row>
    <row r="17" spans="1:22" ht="12" customHeight="1" x14ac:dyDescent="0.25">
      <c r="A17" s="552" t="s">
        <v>25</v>
      </c>
      <c r="B17" s="404">
        <v>1</v>
      </c>
      <c r="C17" s="404">
        <v>0.5</v>
      </c>
      <c r="D17" s="404">
        <v>-0.5</v>
      </c>
      <c r="E17" s="404">
        <v>3.3</v>
      </c>
      <c r="F17" s="404">
        <v>2.9</v>
      </c>
      <c r="G17" s="404">
        <v>2.4</v>
      </c>
      <c r="H17" s="404">
        <v>3.6</v>
      </c>
      <c r="I17" s="149">
        <f t="shared" si="3"/>
        <v>17</v>
      </c>
      <c r="K17" s="640"/>
      <c r="L17" s="641"/>
      <c r="M17" s="93"/>
      <c r="N17" s="74"/>
      <c r="O17" s="93"/>
      <c r="P17" s="93"/>
    </row>
    <row r="18" spans="1:22" ht="12" customHeight="1" x14ac:dyDescent="0.25">
      <c r="A18" s="552" t="s">
        <v>22</v>
      </c>
      <c r="B18" s="404"/>
      <c r="C18" s="404"/>
      <c r="D18" s="404"/>
      <c r="E18" s="404"/>
      <c r="F18" s="404"/>
      <c r="G18" s="404"/>
      <c r="H18" s="404">
        <v>0.3</v>
      </c>
      <c r="I18" s="149">
        <f t="shared" si="3"/>
        <v>8</v>
      </c>
      <c r="K18" s="640"/>
      <c r="L18" s="641"/>
      <c r="M18" s="93"/>
      <c r="N18" s="74"/>
      <c r="O18" s="93"/>
      <c r="P18" s="93"/>
    </row>
    <row r="19" spans="1:22" ht="12" customHeight="1" x14ac:dyDescent="0.25">
      <c r="A19" s="552" t="s">
        <v>41</v>
      </c>
      <c r="B19" s="404">
        <v>0.1</v>
      </c>
      <c r="C19" s="404">
        <v>1.9</v>
      </c>
      <c r="D19" s="404">
        <v>1.2</v>
      </c>
      <c r="E19" s="404">
        <v>2.2999999999999998</v>
      </c>
      <c r="F19" s="404">
        <v>1.8</v>
      </c>
      <c r="G19" s="404">
        <v>0.2</v>
      </c>
      <c r="H19" s="404">
        <v>1.2</v>
      </c>
      <c r="I19" s="149">
        <f t="shared" si="3"/>
        <v>10</v>
      </c>
      <c r="K19" s="640"/>
      <c r="L19" s="641"/>
      <c r="M19" s="93"/>
      <c r="N19" s="74"/>
      <c r="O19" s="93"/>
      <c r="P19" s="93"/>
    </row>
    <row r="20" spans="1:22" ht="12" customHeight="1" x14ac:dyDescent="0.25">
      <c r="A20" s="552" t="s">
        <v>19</v>
      </c>
      <c r="B20" s="404">
        <v>0.6</v>
      </c>
      <c r="C20" s="404">
        <v>0.7</v>
      </c>
      <c r="D20" s="404">
        <v>1.1000000000000001</v>
      </c>
      <c r="E20" s="404">
        <v>-0.1</v>
      </c>
      <c r="F20" s="404">
        <v>0.2</v>
      </c>
      <c r="G20" s="404">
        <v>-1.1000000000000001</v>
      </c>
      <c r="H20" s="404">
        <v>0.3</v>
      </c>
      <c r="I20" s="149">
        <f t="shared" si="3"/>
        <v>8</v>
      </c>
      <c r="K20" s="640"/>
      <c r="L20" s="641"/>
      <c r="M20" s="93"/>
      <c r="N20" s="74"/>
      <c r="O20" s="93"/>
      <c r="P20" s="93"/>
    </row>
    <row r="21" spans="1:22" ht="12" customHeight="1" x14ac:dyDescent="0.25">
      <c r="A21" s="552" t="s">
        <v>85</v>
      </c>
      <c r="B21" s="404">
        <v>-0.8</v>
      </c>
      <c r="C21" s="404">
        <v>-1.5</v>
      </c>
      <c r="D21" s="404">
        <v>-1.5</v>
      </c>
      <c r="E21" s="404">
        <v>-2.1</v>
      </c>
      <c r="F21" s="404">
        <v>-2.1</v>
      </c>
      <c r="G21" s="404">
        <v>-2.1</v>
      </c>
      <c r="H21" s="404">
        <v>-1.1000000000000001</v>
      </c>
      <c r="I21" s="149">
        <f t="shared" si="3"/>
        <v>2</v>
      </c>
      <c r="K21" s="640"/>
      <c r="L21" s="641"/>
      <c r="M21" s="93"/>
      <c r="N21" s="74"/>
      <c r="O21" s="93"/>
      <c r="P21" s="93"/>
    </row>
    <row r="22" spans="1:22" ht="12" customHeight="1" x14ac:dyDescent="0.25">
      <c r="A22" s="552" t="s">
        <v>27</v>
      </c>
      <c r="B22" s="404">
        <v>-0.9</v>
      </c>
      <c r="C22" s="404">
        <v>0.5</v>
      </c>
      <c r="D22" s="404">
        <v>0.6</v>
      </c>
      <c r="E22" s="404">
        <v>2.9</v>
      </c>
      <c r="F22" s="404">
        <v>2.1</v>
      </c>
      <c r="G22" s="404">
        <v>1.1000000000000001</v>
      </c>
      <c r="H22" s="404">
        <v>-0.5</v>
      </c>
      <c r="I22" s="149">
        <f t="shared" si="3"/>
        <v>5</v>
      </c>
      <c r="K22" s="640"/>
      <c r="L22" s="641"/>
      <c r="M22" s="93"/>
      <c r="N22" s="74"/>
      <c r="O22" s="93"/>
      <c r="P22" s="93"/>
    </row>
    <row r="23" spans="1:22" ht="12" customHeight="1" x14ac:dyDescent="0.25">
      <c r="A23" s="552" t="s">
        <v>86</v>
      </c>
      <c r="B23" s="404"/>
      <c r="C23" s="404">
        <v>-0.7</v>
      </c>
      <c r="D23" s="404">
        <v>-1.8</v>
      </c>
      <c r="E23" s="404">
        <v>-0.9</v>
      </c>
      <c r="F23" s="404">
        <v>-0.7</v>
      </c>
      <c r="G23" s="404">
        <v>0.2</v>
      </c>
      <c r="H23" s="404">
        <v>-0.8</v>
      </c>
      <c r="I23" s="157">
        <f t="shared" si="3"/>
        <v>3</v>
      </c>
      <c r="K23" s="640"/>
      <c r="L23" s="641"/>
      <c r="M23" s="93"/>
      <c r="N23" s="74"/>
      <c r="O23" s="93"/>
      <c r="P23" s="93"/>
    </row>
    <row r="24" spans="1:22" ht="12" customHeight="1" x14ac:dyDescent="0.25">
      <c r="A24" s="552" t="s">
        <v>30</v>
      </c>
      <c r="B24" s="404">
        <v>0.9</v>
      </c>
      <c r="C24" s="404">
        <v>0.8</v>
      </c>
      <c r="D24" s="404">
        <v>1.1000000000000001</v>
      </c>
      <c r="E24" s="404">
        <v>0.7</v>
      </c>
      <c r="F24" s="404">
        <v>0.3</v>
      </c>
      <c r="G24" s="404">
        <v>-0.3</v>
      </c>
      <c r="H24" s="404">
        <v>-0.3</v>
      </c>
      <c r="I24" s="149">
        <f t="shared" si="3"/>
        <v>6</v>
      </c>
      <c r="K24" s="640"/>
      <c r="L24" s="641"/>
      <c r="M24" s="93"/>
      <c r="N24" s="74"/>
      <c r="O24" s="93"/>
      <c r="P24" s="93"/>
    </row>
    <row r="25" spans="1:22" ht="12" customHeight="1" x14ac:dyDescent="0.25">
      <c r="A25" s="552" t="s">
        <v>31</v>
      </c>
      <c r="B25" s="404">
        <v>4.2</v>
      </c>
      <c r="C25" s="404">
        <v>3.4</v>
      </c>
      <c r="D25" s="404">
        <v>3.1</v>
      </c>
      <c r="E25" s="404">
        <v>0.5</v>
      </c>
      <c r="F25" s="404">
        <v>0.5</v>
      </c>
      <c r="G25" s="404">
        <v>0.3</v>
      </c>
      <c r="H25" s="404">
        <v>1</v>
      </c>
      <c r="I25" s="149">
        <f t="shared" si="3"/>
        <v>9</v>
      </c>
      <c r="K25" s="640"/>
      <c r="L25" s="641"/>
      <c r="M25" s="93"/>
      <c r="N25" s="74"/>
      <c r="O25" s="93"/>
      <c r="P25" s="93"/>
    </row>
    <row r="26" spans="1:22" ht="12" customHeight="1" x14ac:dyDescent="0.25">
      <c r="A26" s="552" t="s">
        <v>32</v>
      </c>
      <c r="B26" s="404"/>
      <c r="C26" s="404">
        <v>4.3</v>
      </c>
      <c r="D26" s="404">
        <v>4.4000000000000004</v>
      </c>
      <c r="E26" s="404">
        <v>8.1</v>
      </c>
      <c r="F26" s="404">
        <v>8.6</v>
      </c>
      <c r="G26" s="404">
        <v>10.7</v>
      </c>
      <c r="H26" s="404">
        <v>7</v>
      </c>
      <c r="I26" s="149">
        <f t="shared" si="3"/>
        <v>26</v>
      </c>
      <c r="K26" s="640"/>
      <c r="L26" s="641"/>
      <c r="M26" s="93"/>
      <c r="N26" s="74"/>
      <c r="O26" s="93"/>
      <c r="P26" s="93"/>
    </row>
    <row r="27" spans="1:22" ht="12" customHeight="1" x14ac:dyDescent="0.25">
      <c r="A27" s="552" t="s">
        <v>23</v>
      </c>
      <c r="B27" s="404">
        <v>1.5</v>
      </c>
      <c r="C27" s="404">
        <v>2.7</v>
      </c>
      <c r="D27" s="404">
        <v>3.4</v>
      </c>
      <c r="E27" s="404">
        <v>4.0999999999999996</v>
      </c>
      <c r="F27" s="404">
        <v>2.7</v>
      </c>
      <c r="G27" s="404">
        <v>3.3</v>
      </c>
      <c r="H27" s="404">
        <v>4.4000000000000004</v>
      </c>
      <c r="I27" s="149">
        <f t="shared" si="3"/>
        <v>22</v>
      </c>
      <c r="K27" s="640"/>
      <c r="L27" s="641"/>
      <c r="M27" s="93"/>
      <c r="N27" s="74"/>
      <c r="O27" s="93"/>
      <c r="P27" s="93"/>
    </row>
    <row r="28" spans="1:22" ht="12" customHeight="1" x14ac:dyDescent="0.25">
      <c r="A28" s="552" t="s">
        <v>87</v>
      </c>
      <c r="B28" s="404">
        <v>4.5999999999999996</v>
      </c>
      <c r="C28" s="404">
        <v>4</v>
      </c>
      <c r="D28" s="404">
        <v>3.2</v>
      </c>
      <c r="E28" s="404">
        <v>3.3</v>
      </c>
      <c r="F28" s="404">
        <v>3</v>
      </c>
      <c r="G28" s="404">
        <v>4.5999999999999996</v>
      </c>
      <c r="H28" s="404">
        <v>5.6</v>
      </c>
      <c r="I28" s="149">
        <f t="shared" si="3"/>
        <v>24</v>
      </c>
      <c r="K28" s="640"/>
      <c r="L28" s="641"/>
      <c r="M28" s="93"/>
      <c r="N28" s="74"/>
      <c r="O28" s="93"/>
      <c r="P28" s="93"/>
    </row>
    <row r="29" spans="1:22" ht="12" customHeight="1" x14ac:dyDescent="0.25">
      <c r="A29" s="552" t="s">
        <v>34</v>
      </c>
      <c r="B29" s="404">
        <v>4.5</v>
      </c>
      <c r="C29" s="404">
        <v>3.1</v>
      </c>
      <c r="D29" s="404">
        <v>3</v>
      </c>
      <c r="E29" s="404">
        <v>3</v>
      </c>
      <c r="F29" s="404">
        <v>2.8</v>
      </c>
      <c r="G29" s="404">
        <v>3.3</v>
      </c>
      <c r="H29" s="404">
        <v>3.8</v>
      </c>
      <c r="I29" s="149">
        <f t="shared" si="3"/>
        <v>18</v>
      </c>
      <c r="K29" s="640"/>
      <c r="L29" s="641"/>
      <c r="M29" s="93"/>
      <c r="N29" s="74"/>
      <c r="O29" s="93"/>
      <c r="P29" s="93"/>
    </row>
    <row r="30" spans="1:22" ht="12" customHeight="1" x14ac:dyDescent="0.25">
      <c r="A30" s="552" t="s">
        <v>6</v>
      </c>
      <c r="B30" s="404">
        <v>2.7</v>
      </c>
      <c r="C30" s="404">
        <v>2.4</v>
      </c>
      <c r="D30" s="404">
        <v>2.7</v>
      </c>
      <c r="E30" s="404">
        <v>2.6</v>
      </c>
      <c r="F30" s="404">
        <v>2.2999999999999998</v>
      </c>
      <c r="G30" s="404">
        <v>2.4</v>
      </c>
      <c r="H30" s="404">
        <v>1.3</v>
      </c>
      <c r="I30" s="149">
        <f t="shared" si="3"/>
        <v>12</v>
      </c>
      <c r="K30" s="640"/>
      <c r="L30" s="641"/>
      <c r="M30" s="93"/>
      <c r="N30" s="74"/>
      <c r="O30" s="93"/>
      <c r="P30" s="93"/>
    </row>
    <row r="31" spans="1:22" ht="12" customHeight="1" x14ac:dyDescent="0.25">
      <c r="A31" s="552" t="s">
        <v>37</v>
      </c>
      <c r="B31" s="404">
        <v>3.5</v>
      </c>
      <c r="C31" s="404">
        <v>3.8</v>
      </c>
      <c r="D31" s="404">
        <v>3.1</v>
      </c>
      <c r="E31" s="404">
        <v>2.2000000000000002</v>
      </c>
      <c r="F31" s="404">
        <v>1.9</v>
      </c>
      <c r="G31" s="404">
        <v>1.6</v>
      </c>
      <c r="H31" s="404">
        <v>2.4</v>
      </c>
      <c r="I31" s="149">
        <f t="shared" si="3"/>
        <v>16</v>
      </c>
      <c r="K31" s="640"/>
      <c r="L31" s="641"/>
      <c r="M31" s="93"/>
      <c r="N31" s="74"/>
      <c r="O31" s="93"/>
      <c r="P31" s="93"/>
    </row>
    <row r="32" spans="1:22" ht="12" customHeight="1" x14ac:dyDescent="0.25">
      <c r="A32" s="552" t="s">
        <v>38</v>
      </c>
      <c r="B32" s="404">
        <v>0.7</v>
      </c>
      <c r="C32" s="404">
        <v>1.3</v>
      </c>
      <c r="D32" s="404">
        <v>1</v>
      </c>
      <c r="E32" s="404">
        <v>0.7</v>
      </c>
      <c r="F32" s="404">
        <v>-0.3</v>
      </c>
      <c r="G32" s="404">
        <v>-1.5</v>
      </c>
      <c r="H32" s="404">
        <v>-4.2</v>
      </c>
      <c r="I32" s="149">
        <f t="shared" si="3"/>
        <v>1</v>
      </c>
      <c r="K32" s="640"/>
      <c r="L32" s="641"/>
      <c r="M32" s="93"/>
      <c r="N32" s="74"/>
      <c r="O32" s="93"/>
      <c r="P32" s="93"/>
      <c r="Q32" s="93"/>
      <c r="R32" s="93"/>
      <c r="S32" s="93"/>
      <c r="T32" s="93"/>
      <c r="U32" s="93"/>
      <c r="V32" s="93"/>
    </row>
    <row r="33" spans="1:22" ht="12" customHeight="1" x14ac:dyDescent="0.25">
      <c r="A33" s="552" t="s">
        <v>88</v>
      </c>
      <c r="B33" s="404">
        <v>4.4000000000000004</v>
      </c>
      <c r="C33" s="404">
        <v>3.7</v>
      </c>
      <c r="D33" s="404">
        <v>5.0999999999999996</v>
      </c>
      <c r="E33" s="404">
        <v>5.9</v>
      </c>
      <c r="F33" s="404">
        <v>8.8000000000000007</v>
      </c>
      <c r="G33" s="404">
        <v>6.5</v>
      </c>
      <c r="H33" s="404">
        <v>4.9000000000000004</v>
      </c>
      <c r="I33" s="149">
        <f t="shared" si="3"/>
        <v>23</v>
      </c>
      <c r="K33" s="640"/>
      <c r="L33" s="641"/>
      <c r="M33" s="93"/>
      <c r="N33" s="74"/>
      <c r="O33" s="93"/>
      <c r="P33" s="93"/>
      <c r="Q33" s="93"/>
      <c r="R33" s="93"/>
      <c r="S33" s="93"/>
      <c r="T33" s="93"/>
      <c r="U33" s="93"/>
      <c r="V33" s="93"/>
    </row>
    <row r="34" spans="1:22" ht="12" customHeight="1" x14ac:dyDescent="0.25">
      <c r="A34" s="552" t="s">
        <v>40</v>
      </c>
      <c r="B34" s="404">
        <v>6.8</v>
      </c>
      <c r="C34" s="404">
        <v>6.5</v>
      </c>
      <c r="D34" s="404">
        <v>6.1</v>
      </c>
      <c r="E34" s="404">
        <v>5.5</v>
      </c>
      <c r="F34" s="404">
        <v>5.4</v>
      </c>
      <c r="G34" s="404">
        <v>3.4</v>
      </c>
      <c r="H34" s="404">
        <v>6</v>
      </c>
      <c r="I34" s="149">
        <f t="shared" si="3"/>
        <v>25</v>
      </c>
      <c r="K34" s="640"/>
      <c r="L34" s="641"/>
      <c r="M34" s="93"/>
      <c r="N34" s="74"/>
      <c r="O34" s="93"/>
      <c r="P34" s="93"/>
      <c r="Q34" s="93"/>
      <c r="R34" s="93"/>
      <c r="S34" s="93"/>
      <c r="T34" s="93"/>
      <c r="U34" s="93"/>
      <c r="V34" s="93"/>
    </row>
    <row r="35" spans="1:22" ht="12" customHeight="1" x14ac:dyDescent="0.25">
      <c r="A35" s="553" t="s">
        <v>89</v>
      </c>
      <c r="B35" s="554">
        <v>3.5</v>
      </c>
      <c r="C35" s="554">
        <v>2.4</v>
      </c>
      <c r="D35" s="554">
        <v>2.4</v>
      </c>
      <c r="E35" s="554">
        <v>2.5</v>
      </c>
      <c r="F35" s="554">
        <v>3.8</v>
      </c>
      <c r="G35" s="554">
        <v>7.7</v>
      </c>
      <c r="H35" s="404">
        <v>8.1999999999999993</v>
      </c>
      <c r="I35" s="149">
        <f t="shared" si="3"/>
        <v>27</v>
      </c>
      <c r="K35" s="640"/>
      <c r="L35" s="641"/>
      <c r="M35" s="74"/>
      <c r="N35" s="74"/>
      <c r="O35" s="93"/>
      <c r="P35" s="93"/>
      <c r="Q35" s="93"/>
      <c r="R35" s="93"/>
      <c r="S35" s="93"/>
      <c r="T35" s="93"/>
      <c r="U35" s="93"/>
      <c r="V35" s="93"/>
    </row>
    <row r="36" spans="1:22" ht="12" customHeight="1" x14ac:dyDescent="0.25">
      <c r="A36" s="552" t="s">
        <v>18</v>
      </c>
      <c r="B36" s="404">
        <v>3.9</v>
      </c>
      <c r="C36" s="404">
        <v>3.2</v>
      </c>
      <c r="D36" s="404">
        <v>2.8</v>
      </c>
      <c r="E36" s="404">
        <v>2.7</v>
      </c>
      <c r="F36" s="404">
        <v>3.6</v>
      </c>
      <c r="G36" s="404">
        <v>3.2</v>
      </c>
      <c r="H36" s="404">
        <v>3.9</v>
      </c>
      <c r="I36" s="149">
        <f t="shared" si="3"/>
        <v>19</v>
      </c>
      <c r="K36" s="640"/>
      <c r="L36" s="641"/>
      <c r="M36" s="93"/>
      <c r="N36" s="74"/>
      <c r="O36" s="93"/>
      <c r="P36" s="93"/>
      <c r="Q36" s="93"/>
      <c r="R36" s="93"/>
      <c r="S36" s="93"/>
      <c r="T36" s="93"/>
      <c r="U36" s="93"/>
      <c r="V36" s="93"/>
    </row>
    <row r="37" spans="1:22" ht="15" x14ac:dyDescent="0.25">
      <c r="A37" s="552" t="s">
        <v>42</v>
      </c>
      <c r="B37" s="404">
        <v>2.2999999999999998</v>
      </c>
      <c r="C37" s="404">
        <v>1</v>
      </c>
      <c r="D37" s="404">
        <v>0.5</v>
      </c>
      <c r="E37" s="404">
        <v>1.1000000000000001</v>
      </c>
      <c r="F37" s="404">
        <v>1.2</v>
      </c>
      <c r="G37" s="404">
        <v>2.9</v>
      </c>
      <c r="H37" s="404">
        <v>2</v>
      </c>
      <c r="I37" s="149">
        <f t="shared" si="3"/>
        <v>15</v>
      </c>
      <c r="K37" s="640"/>
      <c r="L37" s="641"/>
      <c r="M37" s="93"/>
      <c r="N37" s="74"/>
      <c r="O37" s="93"/>
      <c r="P37" s="93"/>
      <c r="Q37" s="93"/>
      <c r="R37" s="93"/>
      <c r="S37" s="93"/>
      <c r="T37" s="93"/>
      <c r="U37" s="93"/>
      <c r="V37" s="93"/>
    </row>
    <row r="38" spans="1:22" x14ac:dyDescent="0.2">
      <c r="A38" s="295" t="s">
        <v>433</v>
      </c>
      <c r="B38" s="452">
        <f>AVERAGE(B11:B37)</f>
        <v>2.2999999999999994</v>
      </c>
      <c r="C38" s="452">
        <f t="shared" ref="C38:G38" si="4">AVERAGE(C11:C37)</f>
        <v>2.0961538461538463</v>
      </c>
      <c r="D38" s="452">
        <f>AVERAGE(D11:D37)</f>
        <v>1.9269230769230767</v>
      </c>
      <c r="E38" s="452">
        <f t="shared" si="4"/>
        <v>2.3307692307692309</v>
      </c>
      <c r="F38" s="452">
        <f t="shared" si="4"/>
        <v>2.4384615384615387</v>
      </c>
      <c r="G38" s="452">
        <f t="shared" si="4"/>
        <v>2.4461538461538459</v>
      </c>
      <c r="H38" s="404"/>
    </row>
    <row r="39" spans="1:22" x14ac:dyDescent="0.2">
      <c r="A39" s="301" t="s">
        <v>435</v>
      </c>
      <c r="B39" s="452">
        <f>STDEV(B11:B37)</f>
        <v>1.9044570149360507</v>
      </c>
      <c r="C39" s="452">
        <f t="shared" ref="C39:G39" si="5">STDEV(C11:C37)</f>
        <v>1.7475653393749304</v>
      </c>
      <c r="D39" s="452">
        <f t="shared" si="5"/>
        <v>1.8346787603954415</v>
      </c>
      <c r="E39" s="452">
        <f t="shared" si="5"/>
        <v>2.2451314849280837</v>
      </c>
      <c r="F39" s="452">
        <f t="shared" si="5"/>
        <v>2.5576672063545596</v>
      </c>
      <c r="G39" s="452">
        <f t="shared" si="5"/>
        <v>2.8698753658276894</v>
      </c>
      <c r="H39" s="404"/>
    </row>
    <row r="40" spans="1:22" x14ac:dyDescent="0.2">
      <c r="A40" s="301" t="s">
        <v>436</v>
      </c>
      <c r="B40" s="452">
        <f>B38-3*B39</f>
        <v>-3.4133710448081529</v>
      </c>
      <c r="C40" s="452">
        <f t="shared" ref="C40:G40" si="6">C38-3*C39</f>
        <v>-3.1465421719709448</v>
      </c>
      <c r="D40" s="452">
        <f t="shared" si="6"/>
        <v>-3.5771132042632483</v>
      </c>
      <c r="E40" s="452">
        <f t="shared" si="6"/>
        <v>-4.4046252240150192</v>
      </c>
      <c r="F40" s="452">
        <f t="shared" si="6"/>
        <v>-5.23454008060214</v>
      </c>
      <c r="G40" s="452">
        <f t="shared" si="6"/>
        <v>-6.1634722513292228</v>
      </c>
      <c r="H40" s="404"/>
    </row>
    <row r="41" spans="1:22" x14ac:dyDescent="0.2">
      <c r="A41" s="301" t="s">
        <v>437</v>
      </c>
      <c r="B41" s="452">
        <f>B38+3*B39</f>
        <v>8.0133710448081512</v>
      </c>
      <c r="C41" s="452">
        <f t="shared" ref="C41:G41" si="7">C38+3*C39</f>
        <v>7.3388498642786377</v>
      </c>
      <c r="D41" s="452">
        <f t="shared" si="7"/>
        <v>7.4309593581094013</v>
      </c>
      <c r="E41" s="452">
        <f t="shared" si="7"/>
        <v>9.066163685553482</v>
      </c>
      <c r="F41" s="452">
        <f t="shared" si="7"/>
        <v>10.111463157525218</v>
      </c>
      <c r="G41" s="452">
        <f t="shared" si="7"/>
        <v>11.055779943636916</v>
      </c>
      <c r="H41" s="404"/>
    </row>
    <row r="42" spans="1:22" x14ac:dyDescent="0.2">
      <c r="A42" s="412" t="s">
        <v>451</v>
      </c>
      <c r="B42" s="452">
        <f>MAX(B11:B37)</f>
        <v>6.8</v>
      </c>
      <c r="C42" s="452">
        <f t="shared" ref="C42:G42" si="8">MAX(C11:C37)</f>
        <v>6.5</v>
      </c>
      <c r="D42" s="452">
        <f t="shared" si="8"/>
        <v>6.1</v>
      </c>
      <c r="E42" s="452">
        <f t="shared" si="8"/>
        <v>8.1</v>
      </c>
      <c r="F42" s="452">
        <f t="shared" si="8"/>
        <v>8.8000000000000007</v>
      </c>
      <c r="G42" s="452">
        <f t="shared" si="8"/>
        <v>10.7</v>
      </c>
      <c r="H42" s="404"/>
    </row>
  </sheetData>
  <sortState ref="Q11:Q37">
    <sortCondition ref="Q11:Q37"/>
  </sortState>
  <mergeCells count="2">
    <mergeCell ref="G4:Q4"/>
    <mergeCell ref="G5:Q5"/>
  </mergeCells>
  <pageMargins left="0.7" right="0.7" top="0.75" bottom="0.75" header="0.3" footer="0.3"/>
  <pageSetup paperSize="9"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showGridLines="0" workbookViewId="0">
      <pane xSplit="2" ySplit="1" topLeftCell="C2" activePane="bottomRight" state="frozen"/>
      <selection pane="topRight" activeCell="C1" sqref="C1"/>
      <selection pane="bottomLeft" activeCell="A2" sqref="A2"/>
      <selection pane="bottomRight" activeCell="O7" sqref="O7"/>
    </sheetView>
  </sheetViews>
  <sheetFormatPr defaultRowHeight="15" x14ac:dyDescent="0.25"/>
  <cols>
    <col min="1" max="1" width="5.28515625" customWidth="1"/>
    <col min="2" max="2" width="10.85546875" customWidth="1"/>
    <col min="3" max="3" width="24.85546875" customWidth="1"/>
    <col min="7" max="7" width="9.140625" customWidth="1"/>
    <col min="8" max="8" width="9.5703125" customWidth="1"/>
    <col min="9" max="9" width="16.85546875" customWidth="1"/>
    <col min="17" max="17" width="15.42578125" bestFit="1" customWidth="1"/>
  </cols>
  <sheetData>
    <row r="1" spans="1:21" ht="39" thickBot="1" x14ac:dyDescent="0.3">
      <c r="A1" s="847" t="s">
        <v>910</v>
      </c>
      <c r="B1" s="15"/>
      <c r="C1" s="847" t="s">
        <v>911</v>
      </c>
      <c r="D1" s="848" t="s">
        <v>912</v>
      </c>
      <c r="E1" s="848" t="s">
        <v>913</v>
      </c>
      <c r="F1" s="848" t="s">
        <v>451</v>
      </c>
      <c r="G1" s="848" t="s">
        <v>914</v>
      </c>
      <c r="H1" s="848" t="s">
        <v>915</v>
      </c>
      <c r="I1" s="849" t="s">
        <v>916</v>
      </c>
      <c r="J1" s="850" t="s">
        <v>917</v>
      </c>
      <c r="K1" s="848" t="s">
        <v>915</v>
      </c>
      <c r="L1" s="850" t="s">
        <v>918</v>
      </c>
    </row>
    <row r="2" spans="1:21" ht="38.25" x14ac:dyDescent="0.25">
      <c r="A2" s="15">
        <v>1</v>
      </c>
      <c r="B2" s="851" t="s">
        <v>919</v>
      </c>
      <c r="C2" s="2" t="s">
        <v>342</v>
      </c>
      <c r="D2" s="50">
        <v>0.68</v>
      </c>
      <c r="E2" s="50">
        <v>0.88</v>
      </c>
      <c r="F2" s="50">
        <v>-0.1</v>
      </c>
      <c r="G2" s="50">
        <v>0.79</v>
      </c>
      <c r="H2" s="50">
        <v>1.81</v>
      </c>
      <c r="I2" s="16"/>
      <c r="J2" s="845">
        <f>(D2-F2)/(H2-F2)*100</f>
        <v>40.837696335078533</v>
      </c>
      <c r="K2" s="37">
        <v>100</v>
      </c>
      <c r="L2" s="845">
        <f>(E2-F2)/(H2-F2)*100</f>
        <v>51.308900523560212</v>
      </c>
    </row>
    <row r="3" spans="1:21" x14ac:dyDescent="0.25">
      <c r="A3" s="15">
        <v>2</v>
      </c>
      <c r="B3" s="15"/>
      <c r="C3" s="2" t="s">
        <v>343</v>
      </c>
      <c r="D3" s="50">
        <v>0.44</v>
      </c>
      <c r="E3" s="8">
        <v>0.84</v>
      </c>
      <c r="F3" s="50">
        <v>-0.3</v>
      </c>
      <c r="G3" s="50">
        <v>0.5</v>
      </c>
      <c r="H3" s="50">
        <v>2.13</v>
      </c>
      <c r="I3" s="14"/>
      <c r="J3" s="845">
        <f t="shared" ref="J3:J7" si="0">(D3-F3)/(H3-F3)*100</f>
        <v>30.452674897119348</v>
      </c>
      <c r="K3" s="37">
        <v>100</v>
      </c>
      <c r="L3" s="845">
        <f t="shared" ref="L3:L7" si="1">(E3-F3)/(H3-F3)*100</f>
        <v>46.913580246913583</v>
      </c>
    </row>
    <row r="4" spans="1:21" ht="24.95" customHeight="1" x14ac:dyDescent="0.25">
      <c r="A4" s="15">
        <v>3</v>
      </c>
      <c r="B4" s="15"/>
      <c r="C4" s="35" t="s">
        <v>377</v>
      </c>
      <c r="D4" s="8">
        <v>1.52</v>
      </c>
      <c r="E4" s="51">
        <v>1.3</v>
      </c>
      <c r="F4" s="50">
        <v>1.9</v>
      </c>
      <c r="G4" s="50">
        <v>1.34</v>
      </c>
      <c r="H4" s="50">
        <v>1.08</v>
      </c>
      <c r="I4" s="14"/>
      <c r="J4" s="845">
        <f t="shared" si="0"/>
        <v>46.341463414634141</v>
      </c>
      <c r="K4" s="37">
        <v>100</v>
      </c>
      <c r="L4" s="845">
        <f t="shared" si="1"/>
        <v>73.170731707317074</v>
      </c>
    </row>
    <row r="5" spans="1:21" ht="24.95" customHeight="1" x14ac:dyDescent="0.25">
      <c r="A5" s="15">
        <v>4</v>
      </c>
      <c r="B5" s="21"/>
      <c r="C5" s="2" t="s">
        <v>301</v>
      </c>
      <c r="D5" s="28">
        <v>45</v>
      </c>
      <c r="E5" s="9">
        <v>81</v>
      </c>
      <c r="F5" s="50">
        <v>36.44</v>
      </c>
      <c r="G5" s="50">
        <v>74</v>
      </c>
      <c r="H5" s="50">
        <v>69.150000000000006</v>
      </c>
      <c r="I5" s="280"/>
      <c r="J5" s="845">
        <f t="shared" si="0"/>
        <v>26.169367166004282</v>
      </c>
      <c r="K5" s="37">
        <v>100</v>
      </c>
      <c r="L5" s="845">
        <v>100</v>
      </c>
    </row>
    <row r="6" spans="1:21" x14ac:dyDescent="0.25">
      <c r="A6" s="15">
        <v>5</v>
      </c>
      <c r="B6" s="15"/>
      <c r="C6" s="2" t="s">
        <v>920</v>
      </c>
      <c r="D6" s="8">
        <v>0.33</v>
      </c>
      <c r="E6" s="28">
        <v>0.48</v>
      </c>
      <c r="F6" s="50">
        <v>0.16400000000000001</v>
      </c>
      <c r="G6" s="50">
        <v>0.41</v>
      </c>
      <c r="H6" s="50">
        <v>0.68899999999999995</v>
      </c>
      <c r="I6" s="18"/>
      <c r="J6" s="845">
        <f t="shared" si="0"/>
        <v>31.619047619047624</v>
      </c>
      <c r="K6" s="37">
        <v>100</v>
      </c>
      <c r="L6" s="845">
        <f t="shared" si="1"/>
        <v>60.190476190476197</v>
      </c>
    </row>
    <row r="7" spans="1:21" ht="25.5" x14ac:dyDescent="0.25">
      <c r="A7" s="15">
        <v>6</v>
      </c>
      <c r="B7" s="15"/>
      <c r="C7" s="2" t="s">
        <v>302</v>
      </c>
      <c r="D7" s="8">
        <v>0.45</v>
      </c>
      <c r="E7" s="8">
        <v>1.04</v>
      </c>
      <c r="F7" s="28">
        <v>0.2</v>
      </c>
      <c r="G7" s="30">
        <v>0.7</v>
      </c>
      <c r="H7" s="30">
        <v>2.19</v>
      </c>
      <c r="I7" s="18"/>
      <c r="J7" s="845">
        <f t="shared" si="0"/>
        <v>12.562814070351758</v>
      </c>
      <c r="K7" s="37">
        <v>100</v>
      </c>
      <c r="L7" s="845">
        <f t="shared" si="1"/>
        <v>42.211055276381913</v>
      </c>
    </row>
    <row r="8" spans="1:21" ht="39" thickBot="1" x14ac:dyDescent="0.3">
      <c r="A8" s="15"/>
      <c r="B8" s="15"/>
      <c r="C8" s="1"/>
      <c r="D8" s="846"/>
      <c r="E8" s="12"/>
      <c r="F8" s="13"/>
      <c r="G8" s="22"/>
      <c r="H8" s="22"/>
      <c r="I8" s="22"/>
      <c r="J8" s="850" t="s">
        <v>917</v>
      </c>
      <c r="K8" s="850" t="s">
        <v>921</v>
      </c>
      <c r="L8" s="850" t="s">
        <v>918</v>
      </c>
      <c r="P8" s="882"/>
      <c r="Q8" s="882" t="s">
        <v>917</v>
      </c>
      <c r="R8" s="882" t="s">
        <v>434</v>
      </c>
      <c r="S8" s="882"/>
      <c r="T8" s="882" t="s">
        <v>922</v>
      </c>
      <c r="U8" s="882"/>
    </row>
    <row r="9" spans="1:21" ht="25.5" x14ac:dyDescent="0.25">
      <c r="A9" s="15">
        <v>7</v>
      </c>
      <c r="B9" s="851" t="s">
        <v>905</v>
      </c>
      <c r="C9" s="35" t="s">
        <v>923</v>
      </c>
      <c r="D9" s="36">
        <v>72.5</v>
      </c>
      <c r="E9" s="37">
        <v>76.5</v>
      </c>
      <c r="F9" s="37">
        <v>61.1</v>
      </c>
      <c r="G9" s="37">
        <v>76.400000000000006</v>
      </c>
      <c r="H9" s="37">
        <v>79.7</v>
      </c>
      <c r="I9" s="283"/>
      <c r="J9" s="845">
        <f>(D9-F9)/(H9-F9)*100</f>
        <v>61.290322580645153</v>
      </c>
      <c r="K9" s="37">
        <v>100</v>
      </c>
      <c r="L9" s="845">
        <f>(E9-F9)/(H9-F9)*100</f>
        <v>82.79569892473117</v>
      </c>
      <c r="P9" s="882" t="s">
        <v>905</v>
      </c>
      <c r="Q9" s="883">
        <f>AVERAGE(J9:J13)</f>
        <v>43.516189587201119</v>
      </c>
      <c r="R9" s="883">
        <f>AVERAGE(L9:L13)</f>
        <v>70.129024825204127</v>
      </c>
      <c r="S9" s="882"/>
      <c r="T9" s="884">
        <f>R9-Q9</f>
        <v>26.612835238003008</v>
      </c>
      <c r="U9" s="882">
        <f>_xlfn.RANK.EQ(T9,$T$9:$T$16)</f>
        <v>4</v>
      </c>
    </row>
    <row r="10" spans="1:21" x14ac:dyDescent="0.25">
      <c r="A10" s="15">
        <v>8</v>
      </c>
      <c r="B10" s="25"/>
      <c r="C10" s="35" t="s">
        <v>924</v>
      </c>
      <c r="D10" s="36">
        <v>43.934183056806944</v>
      </c>
      <c r="E10" s="37">
        <v>47.399653703676833</v>
      </c>
      <c r="F10" s="37">
        <v>41</v>
      </c>
      <c r="G10" s="37">
        <v>46.7</v>
      </c>
      <c r="H10" s="37">
        <v>53.9</v>
      </c>
      <c r="I10" s="283"/>
      <c r="J10" s="845">
        <f>(D10-F10)/(H10-F10)*100</f>
        <v>22.745605091526699</v>
      </c>
      <c r="K10" s="37">
        <v>100</v>
      </c>
      <c r="L10" s="845">
        <f>(E10-F10)/(H10-F10)*100</f>
        <v>49.609718633153747</v>
      </c>
      <c r="P10" s="882" t="s">
        <v>906</v>
      </c>
      <c r="Q10" s="883">
        <f>AVERAGE(J15:J20)</f>
        <v>35.011292369432631</v>
      </c>
      <c r="R10" s="883">
        <f>AVERAGE(L15:L20)</f>
        <v>56.019568139787815</v>
      </c>
      <c r="S10" s="882"/>
      <c r="T10" s="884">
        <f t="shared" ref="T10:T16" si="2">R10-Q10</f>
        <v>21.008275770355183</v>
      </c>
      <c r="U10" s="882">
        <f t="shared" ref="U10:U16" si="3">_xlfn.RANK.EQ(T10,$T$9:$T$16)</f>
        <v>6</v>
      </c>
    </row>
    <row r="11" spans="1:21" x14ac:dyDescent="0.25">
      <c r="A11" s="15">
        <v>9</v>
      </c>
      <c r="B11" s="25"/>
      <c r="C11" s="35" t="s">
        <v>925</v>
      </c>
      <c r="D11" s="47">
        <v>13.8</v>
      </c>
      <c r="E11" s="47">
        <v>13.6</v>
      </c>
      <c r="F11" s="46">
        <v>36.299999999999997</v>
      </c>
      <c r="G11" s="283">
        <v>14.1</v>
      </c>
      <c r="H11" s="283">
        <v>13.6</v>
      </c>
      <c r="I11" s="283"/>
      <c r="J11" s="845">
        <f>(D11-F11)/(H11-F11)*100</f>
        <v>99.118942731277542</v>
      </c>
      <c r="K11" s="37">
        <v>100</v>
      </c>
      <c r="L11" s="845">
        <f>(E11-F11)/(H11-F11)*100</f>
        <v>100</v>
      </c>
      <c r="P11" s="882" t="s">
        <v>907</v>
      </c>
      <c r="Q11" s="883">
        <f>AVERAGE(J22:J24)</f>
        <v>15.235230719101686</v>
      </c>
      <c r="R11" s="883">
        <f>AVERAGE(L22:L24)</f>
        <v>38.140762463343108</v>
      </c>
      <c r="S11" s="882"/>
      <c r="T11" s="884">
        <f t="shared" si="2"/>
        <v>22.905531744241422</v>
      </c>
      <c r="U11" s="882">
        <f t="shared" si="3"/>
        <v>5</v>
      </c>
    </row>
    <row r="12" spans="1:21" x14ac:dyDescent="0.25">
      <c r="A12" s="15">
        <v>10</v>
      </c>
      <c r="B12" s="25"/>
      <c r="C12" s="35" t="s">
        <v>926</v>
      </c>
      <c r="D12" s="37">
        <v>57.94913640690875</v>
      </c>
      <c r="E12" s="37">
        <v>66.781275198191224</v>
      </c>
      <c r="F12" s="37">
        <v>48</v>
      </c>
      <c r="G12" s="284">
        <v>59.9</v>
      </c>
      <c r="H12" s="284">
        <v>76.900000000000006</v>
      </c>
      <c r="I12" s="31"/>
      <c r="J12" s="845">
        <f>(D12-F12)/(H12-F12)*100</f>
        <v>34.426077532556221</v>
      </c>
      <c r="K12" s="37">
        <v>100</v>
      </c>
      <c r="L12" s="845">
        <f>(E12-F12)/(H12-F12)*100</f>
        <v>64.987111412426373</v>
      </c>
      <c r="P12" s="882" t="s">
        <v>908</v>
      </c>
      <c r="Q12" s="883">
        <f>AVERAGE(J26:J29)</f>
        <v>23.115593306932425</v>
      </c>
      <c r="R12" s="883">
        <f>AVERAGE(L26:L29)</f>
        <v>63.645151576253035</v>
      </c>
      <c r="S12" s="882"/>
      <c r="T12" s="884">
        <f t="shared" si="2"/>
        <v>40.52955826932061</v>
      </c>
      <c r="U12" s="882">
        <f t="shared" si="3"/>
        <v>2</v>
      </c>
    </row>
    <row r="13" spans="1:21" ht="25.5" x14ac:dyDescent="0.25">
      <c r="A13" s="15">
        <v>11</v>
      </c>
      <c r="B13" s="281"/>
      <c r="C13" s="35" t="s">
        <v>927</v>
      </c>
      <c r="D13" s="284">
        <v>34</v>
      </c>
      <c r="E13" s="37">
        <v>49.390000000000008</v>
      </c>
      <c r="F13" s="37">
        <v>34</v>
      </c>
      <c r="G13" s="37">
        <v>45.8</v>
      </c>
      <c r="H13" s="284">
        <v>62.9</v>
      </c>
      <c r="I13" s="31"/>
      <c r="J13" s="845">
        <f>(D13-F13)/(H13-F13)*100</f>
        <v>0</v>
      </c>
      <c r="K13" s="37">
        <v>100</v>
      </c>
      <c r="L13" s="845">
        <f>(E13-F13)/(H13-F13)*100</f>
        <v>53.252595155709372</v>
      </c>
      <c r="P13" s="882" t="s">
        <v>955</v>
      </c>
      <c r="Q13" s="883">
        <f>AVERAGE(J31:J34)</f>
        <v>58.729109357415737</v>
      </c>
      <c r="R13" s="883">
        <f>AVERAGE(L31:L34)</f>
        <v>78.712117206523757</v>
      </c>
      <c r="S13" s="882"/>
      <c r="T13" s="884">
        <f t="shared" si="2"/>
        <v>19.98300784910802</v>
      </c>
      <c r="U13" s="882">
        <f t="shared" si="3"/>
        <v>7</v>
      </c>
    </row>
    <row r="14" spans="1:21" ht="39" thickBot="1" x14ac:dyDescent="0.3">
      <c r="A14" s="15"/>
      <c r="B14" s="285"/>
      <c r="C14" s="39"/>
      <c r="D14" s="40"/>
      <c r="E14" s="40"/>
      <c r="F14" s="45"/>
      <c r="G14" s="32"/>
      <c r="H14" s="33"/>
      <c r="I14" s="33"/>
      <c r="J14" s="850" t="s">
        <v>917</v>
      </c>
      <c r="K14" s="850" t="s">
        <v>921</v>
      </c>
      <c r="L14" s="850" t="s">
        <v>918</v>
      </c>
      <c r="P14" s="882" t="s">
        <v>909</v>
      </c>
      <c r="Q14" s="883">
        <f>AVERAGE(J36:J37)</f>
        <v>39.789706696181518</v>
      </c>
      <c r="R14" s="883">
        <f>AVERAGE(L36:L37)</f>
        <v>80.266248539629814</v>
      </c>
      <c r="S14" s="882"/>
      <c r="T14" s="884">
        <f t="shared" si="2"/>
        <v>40.476541843448295</v>
      </c>
      <c r="U14" s="882">
        <f t="shared" si="3"/>
        <v>3</v>
      </c>
    </row>
    <row r="15" spans="1:21" x14ac:dyDescent="0.25">
      <c r="A15" s="15">
        <v>12</v>
      </c>
      <c r="B15" s="851" t="s">
        <v>906</v>
      </c>
      <c r="C15" s="843" t="s">
        <v>929</v>
      </c>
      <c r="D15" s="36">
        <v>77.8</v>
      </c>
      <c r="E15" s="36">
        <v>94.6</v>
      </c>
      <c r="F15" s="36">
        <v>68.8</v>
      </c>
      <c r="G15" s="36">
        <v>92</v>
      </c>
      <c r="H15" s="36">
        <v>98.3</v>
      </c>
      <c r="I15" s="742"/>
      <c r="J15" s="845">
        <f t="shared" ref="J15:J20" si="4">(D15-F15)/(H15-F15)*100</f>
        <v>30.508474576271187</v>
      </c>
      <c r="K15" s="37">
        <v>100</v>
      </c>
      <c r="L15" s="845">
        <f t="shared" ref="L15:L20" si="5">(E15-F15)/(H15-F15)*100</f>
        <v>87.457627118644055</v>
      </c>
      <c r="P15" s="882" t="s">
        <v>952</v>
      </c>
      <c r="Q15" s="883">
        <f>AVERAGE(J2:J4)</f>
        <v>39.210611548944009</v>
      </c>
      <c r="R15" s="883">
        <f>AVERAGE(L2:L4)</f>
        <v>57.131070825930294</v>
      </c>
      <c r="S15" s="882"/>
      <c r="T15" s="884">
        <f t="shared" si="2"/>
        <v>17.920459276986286</v>
      </c>
      <c r="U15" s="882">
        <f t="shared" si="3"/>
        <v>8</v>
      </c>
    </row>
    <row r="16" spans="1:21" ht="24.95" customHeight="1" x14ac:dyDescent="0.25">
      <c r="A16" s="15">
        <v>13</v>
      </c>
      <c r="B16" s="25"/>
      <c r="C16" s="843" t="s">
        <v>255</v>
      </c>
      <c r="D16" s="41">
        <v>466</v>
      </c>
      <c r="E16" s="41">
        <v>472.67744681209678</v>
      </c>
      <c r="F16" s="41">
        <v>428</v>
      </c>
      <c r="G16" s="42">
        <v>470</v>
      </c>
      <c r="H16" s="42">
        <v>509</v>
      </c>
      <c r="I16" s="31"/>
      <c r="J16" s="845">
        <f t="shared" si="4"/>
        <v>46.913580246913575</v>
      </c>
      <c r="K16" s="37">
        <v>100</v>
      </c>
      <c r="L16" s="845">
        <f t="shared" si="5"/>
        <v>55.157341743329354</v>
      </c>
      <c r="P16" s="882" t="s">
        <v>904</v>
      </c>
      <c r="Q16" s="883">
        <f>AVERAGE(J5:J7)</f>
        <v>23.450409618467887</v>
      </c>
      <c r="R16" s="883">
        <f>AVERAGE(L5:L7)</f>
        <v>67.467177155619368</v>
      </c>
      <c r="S16" s="882"/>
      <c r="T16" s="884">
        <f t="shared" si="2"/>
        <v>44.01676753715148</v>
      </c>
      <c r="U16" s="882">
        <f t="shared" si="3"/>
        <v>1</v>
      </c>
    </row>
    <row r="17" spans="1:12" x14ac:dyDescent="0.25">
      <c r="A17" s="15">
        <v>14</v>
      </c>
      <c r="B17" s="25"/>
      <c r="C17" s="844" t="s">
        <v>930</v>
      </c>
      <c r="D17" s="52">
        <v>31.4</v>
      </c>
      <c r="E17" s="37">
        <v>28.009999999999998</v>
      </c>
      <c r="F17" s="37">
        <v>47.1</v>
      </c>
      <c r="G17" s="37">
        <v>29.3</v>
      </c>
      <c r="H17" s="37">
        <v>13.5</v>
      </c>
      <c r="I17" s="31"/>
      <c r="J17" s="845">
        <f t="shared" si="4"/>
        <v>46.726190476190482</v>
      </c>
      <c r="K17" s="37">
        <v>100</v>
      </c>
      <c r="L17" s="845">
        <f t="shared" si="5"/>
        <v>56.815476190476197</v>
      </c>
    </row>
    <row r="18" spans="1:12" x14ac:dyDescent="0.25">
      <c r="A18" s="15">
        <v>15</v>
      </c>
      <c r="B18" s="38"/>
      <c r="C18" s="852" t="s">
        <v>931</v>
      </c>
      <c r="D18" s="36">
        <v>7.6</v>
      </c>
      <c r="E18" s="37">
        <v>6</v>
      </c>
      <c r="F18" s="37">
        <v>16.7</v>
      </c>
      <c r="G18" s="37">
        <v>6.8</v>
      </c>
      <c r="H18" s="37">
        <v>4.0999999999999996</v>
      </c>
      <c r="I18" s="31"/>
      <c r="J18" s="845">
        <f t="shared" si="4"/>
        <v>72.222222222222214</v>
      </c>
      <c r="K18" s="37">
        <v>100</v>
      </c>
      <c r="L18" s="845">
        <f t="shared" si="5"/>
        <v>84.920634920634924</v>
      </c>
    </row>
    <row r="19" spans="1:12" x14ac:dyDescent="0.25">
      <c r="A19" s="15">
        <v>16</v>
      </c>
      <c r="B19" s="38"/>
      <c r="C19" s="35" t="s">
        <v>932</v>
      </c>
      <c r="D19" s="42">
        <v>834</v>
      </c>
      <c r="E19" s="42">
        <v>706</v>
      </c>
      <c r="F19" s="42">
        <v>868</v>
      </c>
      <c r="G19" s="42">
        <v>853.1</v>
      </c>
      <c r="H19" s="284">
        <v>63</v>
      </c>
      <c r="I19" s="31"/>
      <c r="J19" s="845">
        <f t="shared" si="4"/>
        <v>4.2236024844720497</v>
      </c>
      <c r="K19" s="37">
        <v>100</v>
      </c>
      <c r="L19" s="845">
        <f t="shared" si="5"/>
        <v>20.124223602484474</v>
      </c>
    </row>
    <row r="20" spans="1:12" x14ac:dyDescent="0.25">
      <c r="A20" s="15">
        <v>17</v>
      </c>
      <c r="B20" s="25"/>
      <c r="C20" s="853" t="s">
        <v>933</v>
      </c>
      <c r="D20" s="52">
        <v>2.8</v>
      </c>
      <c r="E20" s="37">
        <v>7.0119999999999996</v>
      </c>
      <c r="F20" s="37">
        <v>1</v>
      </c>
      <c r="G20" s="37">
        <v>4.2</v>
      </c>
      <c r="H20" s="37">
        <v>20</v>
      </c>
      <c r="I20" s="31"/>
      <c r="J20" s="845">
        <f t="shared" si="4"/>
        <v>9.473684210526315</v>
      </c>
      <c r="K20" s="37">
        <v>100</v>
      </c>
      <c r="L20" s="845">
        <f t="shared" si="5"/>
        <v>31.642105263157895</v>
      </c>
    </row>
    <row r="21" spans="1:12" ht="38.25" x14ac:dyDescent="0.25">
      <c r="A21" s="15"/>
      <c r="B21" s="25"/>
      <c r="C21" s="853"/>
      <c r="D21" s="52"/>
      <c r="E21" s="37"/>
      <c r="F21" s="37"/>
      <c r="G21" s="37"/>
      <c r="H21" s="37"/>
      <c r="I21" s="31"/>
      <c r="J21" s="850" t="s">
        <v>917</v>
      </c>
      <c r="K21" s="850" t="s">
        <v>921</v>
      </c>
      <c r="L21" s="850" t="s">
        <v>918</v>
      </c>
    </row>
    <row r="22" spans="1:12" x14ac:dyDescent="0.25">
      <c r="A22" s="15">
        <v>18</v>
      </c>
      <c r="B22" s="854" t="s">
        <v>907</v>
      </c>
      <c r="C22" s="853" t="s">
        <v>934</v>
      </c>
      <c r="D22" s="36">
        <v>30.1</v>
      </c>
      <c r="E22" s="47">
        <v>16.5</v>
      </c>
      <c r="F22" s="47">
        <v>45.1</v>
      </c>
      <c r="G22" s="288">
        <v>24.6</v>
      </c>
      <c r="H22" s="288">
        <v>4.8</v>
      </c>
      <c r="I22" s="288"/>
      <c r="J22" s="845">
        <f>(D22-F22)/(H22-F22)*100</f>
        <v>37.220843672456574</v>
      </c>
      <c r="K22" s="14">
        <v>100</v>
      </c>
      <c r="L22" s="845">
        <f>(E22-F22)/(H22-F22)*100</f>
        <v>70.967741935483858</v>
      </c>
    </row>
    <row r="23" spans="1:12" ht="24.95" customHeight="1" x14ac:dyDescent="0.25">
      <c r="A23" s="15">
        <v>19</v>
      </c>
      <c r="B23" s="15"/>
      <c r="C23" s="2" t="s">
        <v>935</v>
      </c>
      <c r="D23" s="47">
        <v>30.6</v>
      </c>
      <c r="E23" s="47">
        <v>27.9</v>
      </c>
      <c r="F23" s="47">
        <v>30.6</v>
      </c>
      <c r="G23" s="288">
        <v>30.5</v>
      </c>
      <c r="H23" s="288">
        <v>15.6</v>
      </c>
      <c r="I23" s="288"/>
      <c r="J23" s="845">
        <f t="shared" ref="J23:J24" si="6">(D23-F23)/(H23-F23)*100</f>
        <v>0</v>
      </c>
      <c r="K23" s="14">
        <v>100</v>
      </c>
      <c r="L23" s="845">
        <f t="shared" ref="L23:L24" si="7">(E23-F23)/(H23-F23)*100</f>
        <v>18.000000000000014</v>
      </c>
    </row>
    <row r="24" spans="1:12" x14ac:dyDescent="0.25">
      <c r="A24" s="15">
        <v>20</v>
      </c>
      <c r="B24" s="15"/>
      <c r="C24" s="2" t="s">
        <v>936</v>
      </c>
      <c r="D24" s="7">
        <v>1.4</v>
      </c>
      <c r="E24" s="23">
        <v>4.2</v>
      </c>
      <c r="F24" s="23">
        <v>0</v>
      </c>
      <c r="G24" s="288">
        <v>3.3</v>
      </c>
      <c r="H24" s="288">
        <v>16.5</v>
      </c>
      <c r="I24" s="288"/>
      <c r="J24" s="845">
        <f t="shared" si="6"/>
        <v>8.4848484848484844</v>
      </c>
      <c r="K24" s="14">
        <v>100</v>
      </c>
      <c r="L24" s="845">
        <f t="shared" si="7"/>
        <v>25.454545454545457</v>
      </c>
    </row>
    <row r="25" spans="1:12" ht="39" thickBot="1" x14ac:dyDescent="0.3">
      <c r="A25" s="15"/>
      <c r="B25" s="15"/>
      <c r="C25" s="1"/>
      <c r="D25" s="22"/>
      <c r="E25" s="846"/>
      <c r="F25" s="43"/>
      <c r="G25" s="43"/>
      <c r="H25" s="43"/>
      <c r="I25" s="43"/>
      <c r="J25" s="850" t="s">
        <v>917</v>
      </c>
      <c r="K25" s="850" t="s">
        <v>921</v>
      </c>
      <c r="L25" s="850" t="s">
        <v>918</v>
      </c>
    </row>
    <row r="26" spans="1:12" x14ac:dyDescent="0.25">
      <c r="A26" s="15">
        <v>21</v>
      </c>
      <c r="B26" s="851" t="s">
        <v>908</v>
      </c>
      <c r="C26" s="2" t="s">
        <v>937</v>
      </c>
      <c r="D26" s="23">
        <v>76.900000000000006</v>
      </c>
      <c r="E26" s="46">
        <v>80.599999999999994</v>
      </c>
      <c r="F26" s="46">
        <v>75.099999999999994</v>
      </c>
      <c r="G26" s="46">
        <v>80.099999999999994</v>
      </c>
      <c r="H26" s="283">
        <v>83.2</v>
      </c>
      <c r="I26" s="31"/>
      <c r="J26" s="845">
        <f>(D26-F26)/(H26-F26)*100</f>
        <v>22.222222222222339</v>
      </c>
      <c r="K26" s="37">
        <v>100</v>
      </c>
      <c r="L26" s="845">
        <f>(E26-F26)/(H26-F26)*100</f>
        <v>67.901234567901156</v>
      </c>
    </row>
    <row r="27" spans="1:12" x14ac:dyDescent="0.25">
      <c r="A27" s="15">
        <v>22</v>
      </c>
      <c r="B27" s="25"/>
      <c r="C27" s="35" t="s">
        <v>938</v>
      </c>
      <c r="D27" s="47">
        <v>165.32</v>
      </c>
      <c r="E27" s="47">
        <v>119.62314285714277</v>
      </c>
      <c r="F27" s="47">
        <v>210.4</v>
      </c>
      <c r="G27" s="283">
        <v>130.6</v>
      </c>
      <c r="H27" s="283">
        <v>64.94</v>
      </c>
      <c r="I27" s="31"/>
      <c r="J27" s="845">
        <f>(D27-F27)/(H27-F27)*100</f>
        <v>30.991337824831579</v>
      </c>
      <c r="K27" s="37">
        <v>100</v>
      </c>
      <c r="L27" s="845">
        <f>(E27-F27)/(H27-F27)*100</f>
        <v>62.406749032625619</v>
      </c>
    </row>
    <row r="28" spans="1:12" x14ac:dyDescent="0.25">
      <c r="A28" s="15">
        <v>23</v>
      </c>
      <c r="B28" s="25"/>
      <c r="C28" s="35" t="s">
        <v>939</v>
      </c>
      <c r="D28" s="47">
        <v>241.27</v>
      </c>
      <c r="E28" s="47">
        <v>173.74257142857138</v>
      </c>
      <c r="F28" s="47">
        <v>325.60000000000002</v>
      </c>
      <c r="G28" s="283">
        <v>195.1</v>
      </c>
      <c r="H28" s="283">
        <v>110.74</v>
      </c>
      <c r="I28" s="31"/>
      <c r="J28" s="845">
        <f t="shared" ref="J28:J29" si="8">(D28-F28)/(H28-F28)*100</f>
        <v>39.248813180675789</v>
      </c>
      <c r="K28" s="37">
        <v>100</v>
      </c>
      <c r="L28" s="845">
        <f t="shared" ref="L28:L29" si="9">(E28-F28)/(H28-F28)*100</f>
        <v>70.677384609247241</v>
      </c>
    </row>
    <row r="29" spans="1:12" x14ac:dyDescent="0.25">
      <c r="A29" s="15">
        <v>24</v>
      </c>
      <c r="B29" s="38"/>
      <c r="C29" s="35" t="s">
        <v>940</v>
      </c>
      <c r="D29" s="46">
        <v>15.6</v>
      </c>
      <c r="E29" s="46">
        <v>9.5973333333333279</v>
      </c>
      <c r="F29" s="46">
        <v>15.6</v>
      </c>
      <c r="G29" s="46">
        <v>7.5</v>
      </c>
      <c r="H29" s="283">
        <v>4.4000000000000004</v>
      </c>
      <c r="I29" s="31"/>
      <c r="J29" s="845">
        <f t="shared" si="8"/>
        <v>0</v>
      </c>
      <c r="K29" s="37">
        <v>100</v>
      </c>
      <c r="L29" s="845">
        <f t="shared" si="9"/>
        <v>53.595238095238138</v>
      </c>
    </row>
    <row r="30" spans="1:12" ht="39" thickBot="1" x14ac:dyDescent="0.3">
      <c r="A30" s="15"/>
      <c r="B30" s="38"/>
      <c r="C30" s="39"/>
      <c r="D30" s="48"/>
      <c r="E30" s="48"/>
      <c r="F30" s="43"/>
      <c r="G30" s="48"/>
      <c r="H30" s="43"/>
      <c r="I30" s="43"/>
      <c r="J30" s="850" t="s">
        <v>917</v>
      </c>
      <c r="K30" s="850" t="s">
        <v>921</v>
      </c>
      <c r="L30" s="850" t="s">
        <v>918</v>
      </c>
    </row>
    <row r="31" spans="1:12" ht="25.5" x14ac:dyDescent="0.25">
      <c r="A31" s="15">
        <v>25</v>
      </c>
      <c r="B31" s="851" t="s">
        <v>1044</v>
      </c>
      <c r="C31" s="35" t="s">
        <v>941</v>
      </c>
      <c r="D31" s="36">
        <v>13.8</v>
      </c>
      <c r="E31" s="46">
        <v>8.6</v>
      </c>
      <c r="F31" s="46">
        <v>24.3</v>
      </c>
      <c r="G31" s="283">
        <v>12.7</v>
      </c>
      <c r="H31" s="283">
        <v>6.4</v>
      </c>
      <c r="I31" s="31"/>
      <c r="J31" s="845">
        <f>(D31-F31)/(H31-F31)*100</f>
        <v>58.659217877094974</v>
      </c>
      <c r="K31" s="37">
        <v>100</v>
      </c>
      <c r="L31" s="845">
        <f>(E31-F31)/(H31-F31)*100</f>
        <v>87.709497206703929</v>
      </c>
    </row>
    <row r="32" spans="1:12" x14ac:dyDescent="0.25">
      <c r="A32" s="15">
        <v>26</v>
      </c>
      <c r="B32" s="38"/>
      <c r="C32" s="35" t="s">
        <v>942</v>
      </c>
      <c r="D32" s="36">
        <v>-47.253936964676569</v>
      </c>
      <c r="E32" s="54">
        <v>-55</v>
      </c>
      <c r="F32" s="54">
        <v>58</v>
      </c>
      <c r="G32" s="283">
        <v>-55</v>
      </c>
      <c r="H32" s="283">
        <v>-63.3</v>
      </c>
      <c r="I32" s="283"/>
      <c r="J32" s="845">
        <f t="shared" ref="J32:J34" si="10">(D32-F32)/(H32-F32)*100</f>
        <v>86.771588594127422</v>
      </c>
      <c r="K32" s="37">
        <v>100</v>
      </c>
      <c r="L32" s="845">
        <f t="shared" ref="L32:L34" si="11">(E32-F32)/(H32-F32)*100</f>
        <v>93.157460840890366</v>
      </c>
    </row>
    <row r="33" spans="1:12" ht="24.95" customHeight="1" x14ac:dyDescent="0.25">
      <c r="A33" s="15">
        <v>27</v>
      </c>
      <c r="B33" s="38"/>
      <c r="C33" s="35" t="s">
        <v>943</v>
      </c>
      <c r="D33" s="36">
        <v>42.2</v>
      </c>
      <c r="E33" s="54">
        <v>60</v>
      </c>
      <c r="F33" s="46">
        <v>10.5</v>
      </c>
      <c r="G33" s="46">
        <v>47.5</v>
      </c>
      <c r="H33" s="283">
        <v>56.8</v>
      </c>
      <c r="I33" s="283"/>
      <c r="J33" s="845">
        <f t="shared" si="10"/>
        <v>68.466522678185754</v>
      </c>
      <c r="K33" s="37">
        <v>100</v>
      </c>
      <c r="L33" s="845">
        <f t="shared" si="11"/>
        <v>106.91144708423326</v>
      </c>
    </row>
    <row r="34" spans="1:12" ht="24.95" customHeight="1" x14ac:dyDescent="0.25">
      <c r="A34" s="15">
        <v>28</v>
      </c>
      <c r="B34" s="38"/>
      <c r="C34" s="35" t="s">
        <v>297</v>
      </c>
      <c r="D34" s="36">
        <v>17.3</v>
      </c>
      <c r="E34" s="46">
        <v>19.2</v>
      </c>
      <c r="F34" s="46">
        <v>10.7</v>
      </c>
      <c r="G34" s="283">
        <v>25.1</v>
      </c>
      <c r="H34" s="283">
        <v>42.1</v>
      </c>
      <c r="I34" s="283"/>
      <c r="J34" s="845">
        <f t="shared" si="10"/>
        <v>21.01910828025478</v>
      </c>
      <c r="K34" s="37">
        <v>100</v>
      </c>
      <c r="L34" s="845">
        <f t="shared" si="11"/>
        <v>27.070063694267514</v>
      </c>
    </row>
    <row r="35" spans="1:12" ht="39" thickBot="1" x14ac:dyDescent="0.3">
      <c r="A35" s="15"/>
      <c r="B35" s="38"/>
      <c r="C35" s="39"/>
      <c r="D35" s="48"/>
      <c r="E35" s="43"/>
      <c r="F35" s="43"/>
      <c r="G35" s="48"/>
      <c r="H35" s="43"/>
      <c r="I35" s="43"/>
      <c r="J35" s="850" t="s">
        <v>917</v>
      </c>
      <c r="K35" s="850" t="s">
        <v>921</v>
      </c>
      <c r="L35" s="850" t="s">
        <v>918</v>
      </c>
    </row>
    <row r="36" spans="1:12" ht="51" x14ac:dyDescent="0.25">
      <c r="A36" s="15">
        <v>29</v>
      </c>
      <c r="B36" s="851" t="s">
        <v>944</v>
      </c>
      <c r="C36" s="2" t="s">
        <v>945</v>
      </c>
      <c r="D36" s="55">
        <v>61.8</v>
      </c>
      <c r="E36" s="56">
        <v>40.000000000000021</v>
      </c>
      <c r="F36" s="56">
        <v>205.6</v>
      </c>
      <c r="G36" s="30"/>
      <c r="H36" s="30">
        <v>24.9</v>
      </c>
      <c r="I36" s="30"/>
      <c r="J36" s="845">
        <f>(D36-F36)/(H36-F36)*100</f>
        <v>79.579413392363037</v>
      </c>
      <c r="K36" s="37">
        <v>100</v>
      </c>
      <c r="L36" s="845">
        <f>(E36-F36)/(H36-F36)*100</f>
        <v>91.643608190370756</v>
      </c>
    </row>
    <row r="37" spans="1:12" ht="25.5" x14ac:dyDescent="0.25">
      <c r="A37" s="15">
        <v>30</v>
      </c>
      <c r="B37" s="15"/>
      <c r="C37" s="2" t="s">
        <v>330</v>
      </c>
      <c r="D37" s="55">
        <v>8.1999999999999993</v>
      </c>
      <c r="E37" s="55">
        <v>2</v>
      </c>
      <c r="F37" s="55">
        <v>8.1999999999999993</v>
      </c>
      <c r="G37" s="30"/>
      <c r="H37" s="55">
        <v>-0.8</v>
      </c>
      <c r="I37" s="30"/>
      <c r="J37" s="845">
        <f>(D37-F37)/(H37-F37)*100</f>
        <v>0</v>
      </c>
      <c r="K37" s="37">
        <v>100</v>
      </c>
      <c r="L37" s="845">
        <f>(E37-F37)/(H37-F37)*100</f>
        <v>68.888888888888872</v>
      </c>
    </row>
  </sheetData>
  <pageMargins left="0.7" right="0.7" top="0.75" bottom="0.75" header="0.3" footer="0.3"/>
  <pageSetup paperSize="9"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showGridLines="0" workbookViewId="0">
      <selection activeCell="U4" sqref="U4"/>
    </sheetView>
  </sheetViews>
  <sheetFormatPr defaultRowHeight="15" x14ac:dyDescent="0.25"/>
  <cols>
    <col min="1" max="1" width="5.28515625" customWidth="1"/>
    <col min="2" max="2" width="10.85546875" customWidth="1"/>
    <col min="3" max="3" width="24.85546875" customWidth="1"/>
    <col min="7" max="7" width="9.140625" customWidth="1"/>
    <col min="8" max="8" width="9.5703125" customWidth="1"/>
    <col min="9" max="9" width="16.85546875" customWidth="1"/>
  </cols>
  <sheetData>
    <row r="1" spans="1:13" ht="39" thickBot="1" x14ac:dyDescent="0.3">
      <c r="A1" s="847" t="s">
        <v>910</v>
      </c>
      <c r="B1" s="15"/>
      <c r="C1" s="847" t="s">
        <v>911</v>
      </c>
      <c r="D1" s="848" t="s">
        <v>912</v>
      </c>
      <c r="E1" s="848" t="s">
        <v>913</v>
      </c>
      <c r="F1" s="848" t="s">
        <v>451</v>
      </c>
      <c r="G1" s="848" t="s">
        <v>914</v>
      </c>
      <c r="H1" s="848" t="s">
        <v>915</v>
      </c>
      <c r="I1" s="849" t="s">
        <v>916</v>
      </c>
      <c r="J1" s="850" t="s">
        <v>917</v>
      </c>
      <c r="K1" s="848" t="s">
        <v>915</v>
      </c>
      <c r="L1" s="850" t="s">
        <v>918</v>
      </c>
      <c r="M1" s="850" t="s">
        <v>946</v>
      </c>
    </row>
    <row r="2" spans="1:13" ht="38.25" x14ac:dyDescent="0.25">
      <c r="A2" s="15">
        <v>1</v>
      </c>
      <c r="B2" s="855" t="s">
        <v>919</v>
      </c>
      <c r="C2" s="2" t="s">
        <v>342</v>
      </c>
      <c r="D2" s="50">
        <v>0.68</v>
      </c>
      <c r="E2" s="50">
        <v>0.88</v>
      </c>
      <c r="F2" s="50">
        <v>-0.1</v>
      </c>
      <c r="G2" s="50">
        <v>0.79</v>
      </c>
      <c r="H2" s="50">
        <v>1.81</v>
      </c>
      <c r="I2" s="16"/>
      <c r="J2" s="845">
        <f t="shared" ref="J2:J7" si="0">(D2-F2)/(H2-F2)*100</f>
        <v>40.837696335078533</v>
      </c>
      <c r="K2" s="37">
        <v>100</v>
      </c>
      <c r="L2" s="845">
        <f>(E2-F2)/(H2-F2)*100</f>
        <v>51.308900523560212</v>
      </c>
      <c r="M2" s="845">
        <f>(G2-F2)/(H2-F2)*100</f>
        <v>46.596858638743456</v>
      </c>
    </row>
    <row r="3" spans="1:13" ht="24.95" customHeight="1" x14ac:dyDescent="0.25">
      <c r="A3" s="15">
        <v>2</v>
      </c>
      <c r="B3" s="15"/>
      <c r="C3" s="2" t="s">
        <v>947</v>
      </c>
      <c r="D3" s="50">
        <v>0.44</v>
      </c>
      <c r="E3" s="50">
        <v>0.84</v>
      </c>
      <c r="F3" s="50">
        <v>-0.3</v>
      </c>
      <c r="G3" s="50">
        <v>0.5</v>
      </c>
      <c r="H3" s="50">
        <v>2.13</v>
      </c>
      <c r="I3" s="14"/>
      <c r="J3" s="845">
        <f t="shared" si="0"/>
        <v>30.452674897119348</v>
      </c>
      <c r="K3" s="37">
        <v>100</v>
      </c>
      <c r="L3" s="845">
        <f>(E3-F3)/(H3-F3)*100</f>
        <v>46.913580246913583</v>
      </c>
      <c r="M3" s="845">
        <f>(G3-F3)/(H3-F3)*100</f>
        <v>32.921810699588484</v>
      </c>
    </row>
    <row r="4" spans="1:13" ht="24.95" customHeight="1" x14ac:dyDescent="0.25">
      <c r="A4" s="15">
        <v>3</v>
      </c>
      <c r="B4" s="15"/>
      <c r="C4" s="35" t="s">
        <v>377</v>
      </c>
      <c r="D4" s="50">
        <v>1.52</v>
      </c>
      <c r="E4" s="50">
        <v>1.3</v>
      </c>
      <c r="F4" s="50">
        <v>1.9</v>
      </c>
      <c r="G4" s="50">
        <v>1.34</v>
      </c>
      <c r="H4" s="50">
        <v>1.08</v>
      </c>
      <c r="I4" s="14"/>
      <c r="J4" s="845">
        <f t="shared" si="0"/>
        <v>46.341463414634141</v>
      </c>
      <c r="K4" s="37">
        <v>100</v>
      </c>
      <c r="L4" s="845">
        <f>(E4-F4)/(H4-F4)*100</f>
        <v>73.170731707317074</v>
      </c>
      <c r="M4" s="845">
        <f>(G4-F4)/(H4-F4)*100</f>
        <v>68.292682926829258</v>
      </c>
    </row>
    <row r="5" spans="1:13" ht="24.95" customHeight="1" x14ac:dyDescent="0.25">
      <c r="A5" s="15">
        <v>4</v>
      </c>
      <c r="B5" s="21"/>
      <c r="C5" s="2" t="s">
        <v>301</v>
      </c>
      <c r="D5" s="50">
        <v>45</v>
      </c>
      <c r="E5" s="50">
        <v>81</v>
      </c>
      <c r="F5" s="50">
        <v>36.44</v>
      </c>
      <c r="G5" s="50">
        <v>74</v>
      </c>
      <c r="H5" s="50">
        <v>69.150000000000006</v>
      </c>
      <c r="I5" s="280"/>
      <c r="J5" s="845">
        <f t="shared" si="0"/>
        <v>26.169367166004282</v>
      </c>
      <c r="K5" s="37">
        <v>100</v>
      </c>
      <c r="L5" s="37">
        <v>100</v>
      </c>
      <c r="M5" s="37">
        <v>100</v>
      </c>
    </row>
    <row r="6" spans="1:13" ht="24.95" customHeight="1" x14ac:dyDescent="0.25">
      <c r="A6" s="15">
        <v>5</v>
      </c>
      <c r="B6" s="15"/>
      <c r="C6" s="2" t="s">
        <v>948</v>
      </c>
      <c r="D6" s="50">
        <v>0.33</v>
      </c>
      <c r="E6" s="50">
        <v>0.48</v>
      </c>
      <c r="F6" s="50">
        <v>0.16400000000000001</v>
      </c>
      <c r="G6" s="50">
        <v>0.41</v>
      </c>
      <c r="H6" s="50">
        <v>0.68899999999999995</v>
      </c>
      <c r="I6" s="18"/>
      <c r="J6" s="845">
        <f t="shared" si="0"/>
        <v>31.619047619047624</v>
      </c>
      <c r="K6" s="37">
        <v>100</v>
      </c>
      <c r="L6" s="845">
        <f>(E6-F6)/(H6-F6)*100</f>
        <v>60.190476190476197</v>
      </c>
      <c r="M6" s="845">
        <f>(G6-F6)/(H6-F6)*100</f>
        <v>46.857142857142861</v>
      </c>
    </row>
    <row r="7" spans="1:13" x14ac:dyDescent="0.25">
      <c r="A7" s="15">
        <v>6</v>
      </c>
      <c r="B7" s="15"/>
      <c r="C7" s="2" t="s">
        <v>949</v>
      </c>
      <c r="D7" s="50">
        <v>0.45</v>
      </c>
      <c r="E7" s="50">
        <v>1.04</v>
      </c>
      <c r="F7" s="50">
        <v>0.2</v>
      </c>
      <c r="G7" s="50">
        <v>0.7</v>
      </c>
      <c r="H7" s="50">
        <v>2.19</v>
      </c>
      <c r="I7" s="18"/>
      <c r="J7" s="845">
        <f t="shared" si="0"/>
        <v>12.562814070351758</v>
      </c>
      <c r="K7" s="37">
        <v>100</v>
      </c>
      <c r="L7" s="845">
        <f>(E7-F7)/(H7-F7)*100</f>
        <v>42.211055276381913</v>
      </c>
      <c r="M7" s="845">
        <f>(G7-F7)/(H7-F7)*100</f>
        <v>25.125628140703515</v>
      </c>
    </row>
    <row r="8" spans="1:13" ht="39" thickBot="1" x14ac:dyDescent="0.3">
      <c r="A8" s="15"/>
      <c r="B8" s="15"/>
      <c r="C8" s="1"/>
      <c r="D8" s="846"/>
      <c r="E8" s="12"/>
      <c r="F8" s="13"/>
      <c r="G8" s="22"/>
      <c r="H8" s="22"/>
      <c r="I8" s="22"/>
      <c r="J8" s="850" t="s">
        <v>917</v>
      </c>
      <c r="K8" s="848" t="s">
        <v>915</v>
      </c>
      <c r="L8" s="850" t="s">
        <v>918</v>
      </c>
      <c r="M8" s="850" t="s">
        <v>946</v>
      </c>
    </row>
    <row r="9" spans="1:13" ht="25.5" x14ac:dyDescent="0.25">
      <c r="A9" s="15">
        <v>7</v>
      </c>
      <c r="B9" s="851" t="s">
        <v>905</v>
      </c>
      <c r="C9" s="35" t="s">
        <v>923</v>
      </c>
      <c r="D9" s="36">
        <v>72.5</v>
      </c>
      <c r="E9" s="37">
        <v>76.5</v>
      </c>
      <c r="F9" s="37">
        <v>61.1</v>
      </c>
      <c r="G9" s="37">
        <v>76.400000000000006</v>
      </c>
      <c r="H9" s="37">
        <v>79.7</v>
      </c>
      <c r="I9" s="283"/>
      <c r="J9" s="845">
        <f>(D9-F9)/(H9-F9)*100</f>
        <v>61.290322580645153</v>
      </c>
      <c r="K9" s="37">
        <v>100</v>
      </c>
      <c r="L9" s="845">
        <f>(E9-F9)/(H9-F9)*100</f>
        <v>82.79569892473117</v>
      </c>
      <c r="M9" s="845">
        <f>(G9-F9)/(H9-F9)*100</f>
        <v>82.258064516129053</v>
      </c>
    </row>
    <row r="10" spans="1:13" x14ac:dyDescent="0.25">
      <c r="A10" s="15">
        <v>8</v>
      </c>
      <c r="B10" s="25"/>
      <c r="C10" s="35" t="s">
        <v>924</v>
      </c>
      <c r="D10" s="36">
        <v>43.934183056806944</v>
      </c>
      <c r="E10" s="37">
        <v>47.399653703676833</v>
      </c>
      <c r="F10" s="37">
        <v>41</v>
      </c>
      <c r="G10" s="37">
        <v>46.7</v>
      </c>
      <c r="H10" s="37">
        <v>53.9</v>
      </c>
      <c r="I10" s="283"/>
      <c r="J10" s="845">
        <f>(D10-F10)/(H10-F10)*100</f>
        <v>22.745605091526699</v>
      </c>
      <c r="K10" s="37">
        <v>100</v>
      </c>
      <c r="L10" s="845">
        <f>(E10-F10)/(H10-F10)*100</f>
        <v>49.609718633153747</v>
      </c>
      <c r="M10" s="845">
        <f>(G10-F10)/(H10-F10)*100</f>
        <v>44.186046511627936</v>
      </c>
    </row>
    <row r="11" spans="1:13" x14ac:dyDescent="0.25">
      <c r="A11" s="15">
        <v>9</v>
      </c>
      <c r="B11" s="25"/>
      <c r="C11" s="35" t="s">
        <v>925</v>
      </c>
      <c r="D11" s="47">
        <v>13.8</v>
      </c>
      <c r="E11" s="47">
        <v>13.6</v>
      </c>
      <c r="F11" s="46">
        <v>36.299999999999997</v>
      </c>
      <c r="G11" s="283">
        <v>14.1</v>
      </c>
      <c r="H11" s="283">
        <v>13.6</v>
      </c>
      <c r="I11" s="283" t="s">
        <v>950</v>
      </c>
      <c r="J11" s="845">
        <f>(D11-F11)/(H11-F11)*100</f>
        <v>99.118942731277542</v>
      </c>
      <c r="K11" s="37">
        <v>100</v>
      </c>
      <c r="L11" s="845">
        <f>(E11-F11)/(H11-F11)*100</f>
        <v>100</v>
      </c>
      <c r="M11" s="845">
        <f>(G11-F11)/(H11-F11)*100</f>
        <v>97.797356828193841</v>
      </c>
    </row>
    <row r="12" spans="1:13" x14ac:dyDescent="0.25">
      <c r="A12" s="15">
        <v>10</v>
      </c>
      <c r="B12" s="25"/>
      <c r="C12" s="35" t="s">
        <v>926</v>
      </c>
      <c r="D12" s="37">
        <v>57.94913640690875</v>
      </c>
      <c r="E12" s="37">
        <v>66.781275198191224</v>
      </c>
      <c r="F12" s="37">
        <v>48</v>
      </c>
      <c r="G12" s="284">
        <v>59.9</v>
      </c>
      <c r="H12" s="284">
        <v>76.900000000000006</v>
      </c>
      <c r="I12" s="31"/>
      <c r="J12" s="845">
        <f>(D12-F12)/(H12-F12)*100</f>
        <v>34.426077532556221</v>
      </c>
      <c r="K12" s="37">
        <v>100</v>
      </c>
      <c r="L12" s="845">
        <f>(E12-F12)/(H12-F12)*100</f>
        <v>64.987111412426373</v>
      </c>
      <c r="M12" s="845">
        <f>(G12-F12)/(H12-F12)*100</f>
        <v>41.176470588235283</v>
      </c>
    </row>
    <row r="13" spans="1:13" ht="25.5" x14ac:dyDescent="0.25">
      <c r="A13" s="15">
        <v>11</v>
      </c>
      <c r="B13" s="281"/>
      <c r="C13" s="35" t="s">
        <v>927</v>
      </c>
      <c r="D13" s="37">
        <v>34</v>
      </c>
      <c r="E13" s="37">
        <v>49.390000000000008</v>
      </c>
      <c r="F13" s="37">
        <v>34</v>
      </c>
      <c r="G13" s="37">
        <v>45.8</v>
      </c>
      <c r="H13" s="284">
        <v>62.9</v>
      </c>
      <c r="I13" s="31"/>
      <c r="J13" s="845">
        <f>(D13-F13)/(H13-F13)*100</f>
        <v>0</v>
      </c>
      <c r="K13" s="37">
        <v>100</v>
      </c>
      <c r="L13" s="845">
        <f>(E13-F13)/(H13-F13)*100</f>
        <v>53.252595155709372</v>
      </c>
      <c r="M13" s="845">
        <f>(G13-F13)/(H13-F13)*100</f>
        <v>40.830449826989614</v>
      </c>
    </row>
    <row r="14" spans="1:13" ht="39" thickBot="1" x14ac:dyDescent="0.3">
      <c r="A14" s="15"/>
      <c r="B14" s="285"/>
      <c r="C14" s="39"/>
      <c r="D14" s="40"/>
      <c r="E14" s="40"/>
      <c r="F14" s="45"/>
      <c r="G14" s="32"/>
      <c r="H14" s="33"/>
      <c r="I14" s="33"/>
      <c r="J14" s="850" t="s">
        <v>917</v>
      </c>
      <c r="K14" s="848" t="s">
        <v>915</v>
      </c>
      <c r="L14" s="850" t="s">
        <v>918</v>
      </c>
      <c r="M14" s="850" t="s">
        <v>946</v>
      </c>
    </row>
    <row r="15" spans="1:13" x14ac:dyDescent="0.25">
      <c r="A15" s="15">
        <v>12</v>
      </c>
      <c r="B15" s="851" t="s">
        <v>906</v>
      </c>
      <c r="C15" s="843" t="s">
        <v>929</v>
      </c>
      <c r="D15" s="36">
        <v>77.8</v>
      </c>
      <c r="E15" s="36">
        <v>94.6</v>
      </c>
      <c r="F15" s="36">
        <v>68.8</v>
      </c>
      <c r="G15" s="36">
        <v>92</v>
      </c>
      <c r="H15" s="36">
        <v>98.3</v>
      </c>
      <c r="I15" s="742"/>
      <c r="J15" s="845">
        <f t="shared" ref="J15:J20" si="1">(D15-F15)/(H15-F15)*100</f>
        <v>30.508474576271187</v>
      </c>
      <c r="K15" s="37">
        <v>100</v>
      </c>
      <c r="L15" s="845">
        <f t="shared" ref="L15:L20" si="2">(E15-F15)/(H15-F15)*100</f>
        <v>87.457627118644055</v>
      </c>
      <c r="M15" s="845">
        <f t="shared" ref="M15:M20" si="3">(G15-F15)/(H15-F15)*100</f>
        <v>78.644067796610187</v>
      </c>
    </row>
    <row r="16" spans="1:13" ht="24.95" customHeight="1" x14ac:dyDescent="0.25">
      <c r="A16" s="15">
        <v>13</v>
      </c>
      <c r="B16" s="25"/>
      <c r="C16" s="843" t="s">
        <v>255</v>
      </c>
      <c r="D16" s="41">
        <v>466</v>
      </c>
      <c r="E16" s="41">
        <v>472.67744681209678</v>
      </c>
      <c r="F16" s="41">
        <v>428</v>
      </c>
      <c r="G16" s="42">
        <v>470</v>
      </c>
      <c r="H16" s="42">
        <v>509</v>
      </c>
      <c r="I16" s="31"/>
      <c r="J16" s="845">
        <f t="shared" si="1"/>
        <v>46.913580246913575</v>
      </c>
      <c r="K16" s="37">
        <v>100</v>
      </c>
      <c r="L16" s="845">
        <f t="shared" si="2"/>
        <v>55.157341743329354</v>
      </c>
      <c r="M16" s="845">
        <f t="shared" si="3"/>
        <v>51.851851851851848</v>
      </c>
    </row>
    <row r="17" spans="1:15" x14ac:dyDescent="0.25">
      <c r="A17" s="15">
        <v>14</v>
      </c>
      <c r="B17" s="25"/>
      <c r="C17" s="844" t="s">
        <v>930</v>
      </c>
      <c r="D17" s="52">
        <v>31.4</v>
      </c>
      <c r="E17" s="37">
        <v>28.009999999999998</v>
      </c>
      <c r="F17" s="37">
        <v>47.1</v>
      </c>
      <c r="G17" s="37">
        <v>29.3</v>
      </c>
      <c r="H17" s="37">
        <v>13.5</v>
      </c>
      <c r="I17" s="31"/>
      <c r="J17" s="845">
        <f t="shared" si="1"/>
        <v>46.726190476190482</v>
      </c>
      <c r="K17" s="37">
        <v>100</v>
      </c>
      <c r="L17" s="845">
        <f t="shared" si="2"/>
        <v>56.815476190476197</v>
      </c>
      <c r="M17" s="845">
        <f t="shared" si="3"/>
        <v>52.976190476190474</v>
      </c>
    </row>
    <row r="18" spans="1:15" x14ac:dyDescent="0.25">
      <c r="A18" s="15">
        <v>15</v>
      </c>
      <c r="B18" s="38"/>
      <c r="C18" s="852" t="s">
        <v>931</v>
      </c>
      <c r="D18" s="36">
        <v>7.6</v>
      </c>
      <c r="E18" s="37">
        <v>6</v>
      </c>
      <c r="F18" s="37">
        <v>16.7</v>
      </c>
      <c r="G18" s="37">
        <v>6.8</v>
      </c>
      <c r="H18" s="37">
        <v>4.0999999999999996</v>
      </c>
      <c r="I18" s="31"/>
      <c r="J18" s="845">
        <f t="shared" si="1"/>
        <v>72.222222222222214</v>
      </c>
      <c r="K18" s="37">
        <v>100</v>
      </c>
      <c r="L18" s="845">
        <f t="shared" si="2"/>
        <v>84.920634920634924</v>
      </c>
      <c r="M18" s="845">
        <f t="shared" si="3"/>
        <v>78.571428571428555</v>
      </c>
    </row>
    <row r="19" spans="1:15" x14ac:dyDescent="0.25">
      <c r="A19" s="15">
        <v>16</v>
      </c>
      <c r="B19" s="38"/>
      <c r="C19" s="35" t="s">
        <v>932</v>
      </c>
      <c r="D19" s="42">
        <v>834</v>
      </c>
      <c r="E19" s="42">
        <v>706</v>
      </c>
      <c r="F19" s="42">
        <v>868</v>
      </c>
      <c r="G19" s="42">
        <v>853.1</v>
      </c>
      <c r="H19" s="284">
        <v>63</v>
      </c>
      <c r="I19" s="31"/>
      <c r="J19" s="845">
        <f t="shared" si="1"/>
        <v>4.2236024844720497</v>
      </c>
      <c r="K19" s="37">
        <v>100</v>
      </c>
      <c r="L19" s="845">
        <f t="shared" si="2"/>
        <v>20.124223602484474</v>
      </c>
      <c r="M19" s="845">
        <f t="shared" si="3"/>
        <v>1.8509316770186308</v>
      </c>
    </row>
    <row r="20" spans="1:15" x14ac:dyDescent="0.25">
      <c r="A20" s="15">
        <v>17</v>
      </c>
      <c r="B20" s="25"/>
      <c r="C20" s="853" t="s">
        <v>933</v>
      </c>
      <c r="D20" s="52">
        <v>2.8</v>
      </c>
      <c r="E20" s="37">
        <v>7.0119999999999996</v>
      </c>
      <c r="F20" s="37">
        <v>1</v>
      </c>
      <c r="G20" s="37">
        <v>4.2</v>
      </c>
      <c r="H20" s="37">
        <v>20</v>
      </c>
      <c r="I20" s="31"/>
      <c r="J20" s="845">
        <f t="shared" si="1"/>
        <v>9.473684210526315</v>
      </c>
      <c r="K20" s="37">
        <v>100</v>
      </c>
      <c r="L20" s="845">
        <f t="shared" si="2"/>
        <v>31.642105263157895</v>
      </c>
      <c r="M20" s="845">
        <f t="shared" si="3"/>
        <v>16.842105263157894</v>
      </c>
    </row>
    <row r="21" spans="1:15" ht="39" thickBot="1" x14ac:dyDescent="0.3">
      <c r="A21" s="748"/>
      <c r="B21" s="748"/>
      <c r="C21" s="856"/>
      <c r="D21" s="856"/>
      <c r="E21" s="856"/>
      <c r="F21" s="856"/>
      <c r="G21" s="856"/>
      <c r="H21" s="856"/>
      <c r="I21" s="856"/>
      <c r="J21" s="850" t="s">
        <v>917</v>
      </c>
      <c r="K21" s="848" t="s">
        <v>915</v>
      </c>
      <c r="L21" s="850" t="s">
        <v>918</v>
      </c>
      <c r="M21" s="850" t="s">
        <v>946</v>
      </c>
    </row>
    <row r="22" spans="1:15" ht="24.95" customHeight="1" x14ac:dyDescent="0.25">
      <c r="A22" s="15">
        <v>18</v>
      </c>
      <c r="B22" s="854" t="s">
        <v>907</v>
      </c>
      <c r="C22" s="843" t="s">
        <v>951</v>
      </c>
      <c r="D22" s="36">
        <v>30.1</v>
      </c>
      <c r="E22" s="36">
        <v>16.5</v>
      </c>
      <c r="F22" s="36">
        <v>45.1</v>
      </c>
      <c r="G22" s="36">
        <v>24.6</v>
      </c>
      <c r="H22" s="36">
        <v>4.8</v>
      </c>
      <c r="I22" s="742"/>
      <c r="J22" s="23">
        <f>(D22-F22)/(H22-F22)*100</f>
        <v>37.220843672456574</v>
      </c>
      <c r="K22" s="46">
        <v>100</v>
      </c>
      <c r="L22" s="46">
        <f>(E22-F22)/(H22-F22)*100</f>
        <v>70.967741935483858</v>
      </c>
      <c r="M22" s="46">
        <f>(G22-F22)/(H22-F22)*100</f>
        <v>50.868486352357309</v>
      </c>
      <c r="N22" s="283"/>
      <c r="O22" s="31"/>
    </row>
    <row r="23" spans="1:15" ht="24.95" customHeight="1" x14ac:dyDescent="0.25">
      <c r="A23" s="15">
        <v>19</v>
      </c>
      <c r="B23" s="15"/>
      <c r="C23" s="2" t="s">
        <v>935</v>
      </c>
      <c r="D23" s="23">
        <v>30.6</v>
      </c>
      <c r="E23" s="46">
        <v>27.9</v>
      </c>
      <c r="F23" s="46">
        <v>30.6</v>
      </c>
      <c r="G23" s="46">
        <v>30.5</v>
      </c>
      <c r="H23" s="283">
        <v>15.6</v>
      </c>
      <c r="I23" s="31"/>
      <c r="J23" s="845">
        <f>(D23-F23)/(H23-F23)*100</f>
        <v>0</v>
      </c>
      <c r="K23" s="14">
        <v>100</v>
      </c>
      <c r="L23" s="845">
        <f>(E23-F23)/(H23-F23)*100</f>
        <v>18.000000000000014</v>
      </c>
      <c r="M23" s="845">
        <f>(G23-F23)/(H23-F23)*100</f>
        <v>0.66666666666667607</v>
      </c>
    </row>
    <row r="24" spans="1:15" x14ac:dyDescent="0.25">
      <c r="A24" s="15">
        <v>20</v>
      </c>
      <c r="B24" s="843"/>
      <c r="C24" s="2" t="s">
        <v>936</v>
      </c>
      <c r="D24" s="7">
        <v>1.4</v>
      </c>
      <c r="E24" s="23">
        <v>4.5999999999999996</v>
      </c>
      <c r="F24" s="23">
        <v>0</v>
      </c>
      <c r="G24" s="288">
        <v>3.3</v>
      </c>
      <c r="H24" s="288">
        <v>16.5</v>
      </c>
      <c r="I24" s="288"/>
      <c r="J24" s="845">
        <f>(D24-F24)/(H24-F24)*100</f>
        <v>8.4848484848484844</v>
      </c>
      <c r="K24" s="14">
        <v>100</v>
      </c>
      <c r="L24" s="845">
        <f>(E24-F24)/(H24-F24)*100</f>
        <v>27.878787878787875</v>
      </c>
      <c r="M24" s="845">
        <f>(G24-F24)/(H24-F24)*100</f>
        <v>20</v>
      </c>
    </row>
    <row r="25" spans="1:15" ht="39" thickBot="1" x14ac:dyDescent="0.3">
      <c r="A25" s="15"/>
      <c r="B25" s="15"/>
      <c r="C25" s="1"/>
      <c r="D25" s="22"/>
      <c r="E25" s="846"/>
      <c r="F25" s="43"/>
      <c r="G25" s="43"/>
      <c r="H25" s="43"/>
      <c r="I25" s="43"/>
      <c r="J25" s="850" t="s">
        <v>917</v>
      </c>
      <c r="K25" s="848" t="s">
        <v>915</v>
      </c>
      <c r="L25" s="850" t="s">
        <v>918</v>
      </c>
      <c r="M25" s="850" t="s">
        <v>946</v>
      </c>
    </row>
    <row r="26" spans="1:15" x14ac:dyDescent="0.25">
      <c r="A26" s="15">
        <v>21</v>
      </c>
      <c r="B26" s="851" t="s">
        <v>908</v>
      </c>
      <c r="C26" s="2" t="s">
        <v>937</v>
      </c>
      <c r="D26" s="23">
        <v>76.900000000000006</v>
      </c>
      <c r="E26" s="46">
        <v>80.599999999999994</v>
      </c>
      <c r="F26" s="46">
        <v>75.099999999999994</v>
      </c>
      <c r="G26" s="46">
        <v>80.099999999999994</v>
      </c>
      <c r="H26" s="283">
        <v>83.2</v>
      </c>
      <c r="I26" s="31"/>
      <c r="J26" s="845">
        <f>(D26-F26)/(H26-F26)*100</f>
        <v>22.222222222222339</v>
      </c>
      <c r="K26" s="37">
        <v>100</v>
      </c>
      <c r="L26" s="845">
        <f>(E26-F26)/(H26-F26)*100</f>
        <v>67.901234567901156</v>
      </c>
      <c r="M26" s="845">
        <f>(G26-F26)/(H26-F26)*100</f>
        <v>61.728395061728328</v>
      </c>
    </row>
    <row r="27" spans="1:15" x14ac:dyDescent="0.25">
      <c r="A27" s="15">
        <v>22</v>
      </c>
      <c r="B27" s="25"/>
      <c r="C27" s="35" t="s">
        <v>938</v>
      </c>
      <c r="D27" s="47">
        <v>165.32</v>
      </c>
      <c r="E27" s="47">
        <v>119.62314285714277</v>
      </c>
      <c r="F27" s="47">
        <v>210.4</v>
      </c>
      <c r="G27" s="283">
        <v>130.6</v>
      </c>
      <c r="H27" s="283">
        <v>64.94</v>
      </c>
      <c r="I27" s="31"/>
      <c r="J27" s="845">
        <f>(D27-F27)/(H27-F27)*100</f>
        <v>30.991337824831579</v>
      </c>
      <c r="K27" s="37">
        <v>100</v>
      </c>
      <c r="L27" s="845">
        <f>(E27-F27)/(H27-F27)*100</f>
        <v>62.406749032625619</v>
      </c>
      <c r="M27" s="845">
        <f>(G27-F27)/(H27-F27)*100</f>
        <v>54.860442733397505</v>
      </c>
    </row>
    <row r="28" spans="1:15" x14ac:dyDescent="0.25">
      <c r="A28" s="15">
        <v>23</v>
      </c>
      <c r="B28" s="25"/>
      <c r="C28" s="35" t="s">
        <v>939</v>
      </c>
      <c r="D28" s="47">
        <v>241.27</v>
      </c>
      <c r="E28" s="47">
        <v>173.74257142857138</v>
      </c>
      <c r="F28" s="47">
        <v>325.60000000000002</v>
      </c>
      <c r="G28" s="283">
        <v>195.1</v>
      </c>
      <c r="H28" s="283">
        <v>110.74</v>
      </c>
      <c r="I28" s="31"/>
      <c r="J28" s="845">
        <f>(D28-F28)/(H28-F28)*100</f>
        <v>39.248813180675789</v>
      </c>
      <c r="K28" s="37">
        <v>100</v>
      </c>
      <c r="L28" s="845">
        <f>(E28-F28)/(H28-F28)*100</f>
        <v>70.677384609247241</v>
      </c>
      <c r="M28" s="845">
        <f>(G28-F28)/(H28-F28)*100</f>
        <v>60.737224239039392</v>
      </c>
    </row>
    <row r="29" spans="1:15" x14ac:dyDescent="0.25">
      <c r="A29" s="15">
        <v>24</v>
      </c>
      <c r="B29" s="38"/>
      <c r="C29" s="35" t="s">
        <v>940</v>
      </c>
      <c r="D29" s="46">
        <v>15.6</v>
      </c>
      <c r="E29" s="46">
        <v>9.5973333333333279</v>
      </c>
      <c r="F29" s="46">
        <v>15.6</v>
      </c>
      <c r="G29" s="46">
        <v>7.5</v>
      </c>
      <c r="H29" s="283">
        <v>4.4000000000000004</v>
      </c>
      <c r="I29" s="31"/>
      <c r="J29" s="845">
        <f>(D29-F29)/(H29-F29)*100</f>
        <v>0</v>
      </c>
      <c r="K29" s="37">
        <v>100</v>
      </c>
      <c r="L29" s="845">
        <f>(E29-F29)/(H29-F29)*100</f>
        <v>53.595238095238138</v>
      </c>
      <c r="M29" s="845">
        <f>(G29-F29)/(H29-F29)*100</f>
        <v>72.321428571428569</v>
      </c>
    </row>
    <row r="30" spans="1:15" ht="39" thickBot="1" x14ac:dyDescent="0.3">
      <c r="A30" s="15"/>
      <c r="B30" s="38"/>
      <c r="C30" s="39"/>
      <c r="D30" s="48"/>
      <c r="E30" s="48"/>
      <c r="F30" s="43"/>
      <c r="G30" s="48"/>
      <c r="H30" s="43"/>
      <c r="I30" s="43"/>
      <c r="J30" s="850" t="s">
        <v>917</v>
      </c>
      <c r="K30" s="848" t="s">
        <v>915</v>
      </c>
      <c r="L30" s="850" t="s">
        <v>918</v>
      </c>
      <c r="M30" s="850" t="s">
        <v>946</v>
      </c>
    </row>
    <row r="31" spans="1:15" ht="38.25" x14ac:dyDescent="0.25">
      <c r="A31" s="15">
        <v>25</v>
      </c>
      <c r="B31" s="851" t="s">
        <v>928</v>
      </c>
      <c r="C31" s="35" t="s">
        <v>941</v>
      </c>
      <c r="D31" s="36">
        <v>13.8</v>
      </c>
      <c r="E31" s="46">
        <v>8.6</v>
      </c>
      <c r="F31" s="46">
        <v>24.3</v>
      </c>
      <c r="G31" s="283">
        <v>12.7</v>
      </c>
      <c r="H31" s="283">
        <v>6.4</v>
      </c>
      <c r="I31" s="31"/>
      <c r="J31" s="845">
        <f>(D31-F31)/(H31-F31)*100</f>
        <v>58.659217877094974</v>
      </c>
      <c r="K31" s="37">
        <v>100</v>
      </c>
      <c r="L31" s="845">
        <f>(E31-F31)/(H31-F31)*100</f>
        <v>87.709497206703929</v>
      </c>
      <c r="M31" s="845">
        <f>(G31-F31)/(H31-F31)*100</f>
        <v>64.804469273743024</v>
      </c>
    </row>
    <row r="32" spans="1:15" x14ac:dyDescent="0.25">
      <c r="A32" s="15">
        <v>26</v>
      </c>
      <c r="B32" s="38"/>
      <c r="C32" s="35" t="s">
        <v>942</v>
      </c>
      <c r="D32" s="36">
        <v>-47.253936964676569</v>
      </c>
      <c r="E32" s="54">
        <v>-55</v>
      </c>
      <c r="F32" s="54">
        <v>58</v>
      </c>
      <c r="G32" s="283">
        <v>-55</v>
      </c>
      <c r="H32" s="283">
        <v>-63.3</v>
      </c>
      <c r="I32" s="283"/>
      <c r="J32" s="845">
        <f>(D32-F32)/(H32-F32)*100</f>
        <v>86.771588594127422</v>
      </c>
      <c r="K32" s="37">
        <v>100</v>
      </c>
      <c r="L32" s="845">
        <f>(E32-F32)/(H32-F32)*100</f>
        <v>93.157460840890366</v>
      </c>
      <c r="M32" s="845">
        <f>(G32-F32)/(H32-F32)*100</f>
        <v>93.157460840890366</v>
      </c>
    </row>
    <row r="33" spans="1:13" ht="24.95" customHeight="1" x14ac:dyDescent="0.25">
      <c r="A33" s="15">
        <v>27</v>
      </c>
      <c r="B33" s="38"/>
      <c r="C33" s="35" t="s">
        <v>943</v>
      </c>
      <c r="D33" s="36">
        <v>42.2</v>
      </c>
      <c r="E33" s="54">
        <v>60</v>
      </c>
      <c r="F33" s="46">
        <v>10.5</v>
      </c>
      <c r="G33" s="46">
        <v>47.5</v>
      </c>
      <c r="H33" s="283">
        <v>56.8</v>
      </c>
      <c r="I33" s="283"/>
      <c r="J33" s="845">
        <f>(D33-F33)/(H33-F33)*100</f>
        <v>68.466522678185754</v>
      </c>
      <c r="K33" s="37">
        <v>100</v>
      </c>
      <c r="L33" s="845">
        <f>(E33-F33)/(H33-F33)*100</f>
        <v>106.91144708423326</v>
      </c>
      <c r="M33" s="845">
        <f>(G33-F33)/(H33-F33)*100</f>
        <v>79.91360691144709</v>
      </c>
    </row>
    <row r="34" spans="1:13" ht="24.95" customHeight="1" x14ac:dyDescent="0.25">
      <c r="A34" s="15">
        <v>28</v>
      </c>
      <c r="B34" s="38"/>
      <c r="C34" s="35" t="s">
        <v>297</v>
      </c>
      <c r="D34" s="36">
        <v>17.3</v>
      </c>
      <c r="E34" s="46">
        <v>19.2</v>
      </c>
      <c r="F34" s="46">
        <v>10.7</v>
      </c>
      <c r="G34" s="283">
        <v>25</v>
      </c>
      <c r="H34" s="283">
        <v>42.1</v>
      </c>
      <c r="I34" s="283"/>
      <c r="J34" s="845">
        <f>(D34-F34)/(H34-F34)*100</f>
        <v>21.01910828025478</v>
      </c>
      <c r="K34" s="37">
        <v>100</v>
      </c>
      <c r="L34" s="845">
        <f>(E34-F34)/(H34-F34)*100</f>
        <v>27.070063694267514</v>
      </c>
      <c r="M34" s="845">
        <f>(G34-F34)/(H34-F34)*100</f>
        <v>45.541401273885349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92"/>
  <sheetViews>
    <sheetView showGridLines="0" zoomScaleNormal="100" workbookViewId="0">
      <pane xSplit="1" topLeftCell="AN1" activePane="topRight" state="frozen"/>
      <selection pane="topRight" activeCell="AW38" sqref="AW38"/>
    </sheetView>
  </sheetViews>
  <sheetFormatPr defaultColWidth="9.140625" defaultRowHeight="11.25" x14ac:dyDescent="0.2"/>
  <cols>
    <col min="1" max="38" width="3.85546875" style="93" hidden="1" customWidth="1"/>
    <col min="39" max="39" width="3.5703125" style="93" hidden="1" customWidth="1"/>
    <col min="40" max="40" width="3.85546875" style="93" customWidth="1"/>
    <col min="41" max="42" width="9.140625" style="93"/>
    <col min="43" max="43" width="6.7109375" style="93" customWidth="1"/>
    <col min="44" max="45" width="4.5703125" style="93" customWidth="1"/>
    <col min="46" max="47" width="9.140625" style="93" customWidth="1"/>
    <col min="48" max="48" width="12.7109375" style="93" customWidth="1"/>
    <col min="49" max="49" width="16.42578125" style="93" customWidth="1"/>
    <col min="50" max="54" width="9.140625" style="93" customWidth="1"/>
    <col min="55" max="55" width="5.85546875" style="93" customWidth="1"/>
    <col min="56" max="56" width="11.85546875" style="93" customWidth="1"/>
    <col min="57" max="57" width="5.85546875" style="93" customWidth="1"/>
    <col min="58" max="58" width="9.140625" style="93"/>
    <col min="59" max="59" width="9.42578125" style="93" bestFit="1" customWidth="1"/>
    <col min="60" max="61" width="9.140625" style="93"/>
    <col min="62" max="62" width="13" style="93" customWidth="1"/>
    <col min="63" max="16384" width="9.140625" style="93"/>
  </cols>
  <sheetData>
    <row r="1" spans="1:64" x14ac:dyDescent="0.2">
      <c r="A1" s="908"/>
      <c r="B1" s="906"/>
      <c r="C1" s="906"/>
      <c r="D1" s="906"/>
      <c r="E1" s="906"/>
      <c r="F1" s="906"/>
      <c r="G1" s="906"/>
      <c r="H1" s="906"/>
      <c r="I1" s="906"/>
      <c r="J1" s="906"/>
      <c r="K1" s="906"/>
      <c r="L1" s="906"/>
      <c r="M1" s="906"/>
      <c r="N1" s="906"/>
      <c r="O1" s="906"/>
      <c r="P1" s="908"/>
      <c r="Q1" s="906"/>
      <c r="R1" s="906"/>
      <c r="S1" s="906"/>
      <c r="T1" s="906"/>
      <c r="U1" s="906"/>
      <c r="V1" s="906"/>
      <c r="W1" s="906"/>
      <c r="X1" s="906"/>
      <c r="Y1" s="906"/>
      <c r="Z1" s="906"/>
      <c r="AA1" s="906"/>
      <c r="AB1" s="906"/>
      <c r="AC1" s="908"/>
      <c r="AD1" s="906"/>
      <c r="AE1" s="906"/>
      <c r="AF1" s="906"/>
      <c r="AG1" s="906"/>
      <c r="AH1" s="906"/>
      <c r="AI1" s="906"/>
      <c r="AJ1" s="906"/>
      <c r="AK1" s="906"/>
      <c r="AL1" s="906"/>
      <c r="AM1" s="906"/>
      <c r="AN1" s="328"/>
      <c r="AP1" s="64"/>
      <c r="AQ1" s="64"/>
      <c r="AR1" s="90"/>
      <c r="AS1" s="90"/>
      <c r="AT1" s="90"/>
      <c r="AU1" s="90"/>
      <c r="AV1" s="905" t="s">
        <v>166</v>
      </c>
      <c r="AW1" s="905"/>
      <c r="AX1" s="905"/>
      <c r="AY1" s="905"/>
      <c r="AZ1" s="905"/>
      <c r="BA1" s="905"/>
      <c r="BB1" s="905"/>
      <c r="BC1" s="905"/>
      <c r="BD1" s="905"/>
      <c r="BE1" s="905"/>
      <c r="BF1" s="905"/>
      <c r="BG1" s="90"/>
      <c r="BH1" s="90"/>
    </row>
    <row r="2" spans="1:64" ht="15" customHeight="1" thickBot="1" x14ac:dyDescent="0.25">
      <c r="A2" s="908"/>
      <c r="B2" s="906"/>
      <c r="C2" s="906"/>
      <c r="D2" s="906"/>
      <c r="E2" s="906"/>
      <c r="F2" s="906"/>
      <c r="G2" s="906"/>
      <c r="H2" s="906"/>
      <c r="I2" s="906"/>
      <c r="J2" s="906"/>
      <c r="K2" s="906"/>
      <c r="L2" s="906"/>
      <c r="M2" s="906"/>
      <c r="N2" s="906"/>
      <c r="O2" s="906"/>
      <c r="P2" s="908"/>
      <c r="Q2" s="906"/>
      <c r="R2" s="906"/>
      <c r="S2" s="906"/>
      <c r="T2" s="906"/>
      <c r="U2" s="906"/>
      <c r="V2" s="906"/>
      <c r="W2" s="906"/>
      <c r="X2" s="906"/>
      <c r="Y2" s="906"/>
      <c r="Z2" s="906"/>
      <c r="AA2" s="906"/>
      <c r="AB2" s="906"/>
      <c r="AC2" s="908"/>
      <c r="AD2" s="906"/>
      <c r="AE2" s="906"/>
      <c r="AF2" s="906"/>
      <c r="AG2" s="906"/>
      <c r="AH2" s="906"/>
      <c r="AI2" s="906"/>
      <c r="AJ2" s="906"/>
      <c r="AK2" s="906"/>
      <c r="AL2" s="906"/>
      <c r="AM2" s="906"/>
      <c r="AN2" s="328"/>
      <c r="AP2" s="64"/>
      <c r="AQ2" s="64"/>
      <c r="AR2" s="90"/>
      <c r="AS2" s="90"/>
      <c r="AT2" s="90"/>
      <c r="AU2" s="90"/>
      <c r="AV2" s="907" t="s">
        <v>450</v>
      </c>
      <c r="AW2" s="907"/>
      <c r="AX2" s="907"/>
      <c r="AY2" s="907"/>
      <c r="AZ2" s="907"/>
      <c r="BA2" s="907"/>
      <c r="BB2" s="907"/>
      <c r="BC2" s="907"/>
      <c r="BD2" s="907"/>
      <c r="BE2" s="907"/>
      <c r="BF2" s="907"/>
      <c r="BG2" s="907"/>
      <c r="BH2" s="90"/>
    </row>
    <row r="3" spans="1:64" ht="14.45" customHeight="1" x14ac:dyDescent="0.2">
      <c r="A3" s="900"/>
      <c r="B3" s="902" t="s">
        <v>228</v>
      </c>
      <c r="C3" s="903"/>
      <c r="D3" s="903"/>
      <c r="E3" s="903"/>
      <c r="F3" s="903"/>
      <c r="G3" s="903"/>
      <c r="H3" s="903"/>
      <c r="I3" s="903"/>
      <c r="J3" s="903"/>
      <c r="K3" s="904"/>
      <c r="L3" s="900"/>
      <c r="M3" s="902" t="s">
        <v>229</v>
      </c>
      <c r="N3" s="903"/>
      <c r="O3" s="903"/>
      <c r="P3" s="903"/>
      <c r="Q3" s="903"/>
      <c r="R3" s="903"/>
      <c r="S3" s="903"/>
      <c r="T3" s="903"/>
      <c r="U3" s="903"/>
      <c r="V3" s="903"/>
      <c r="W3" s="903"/>
      <c r="X3" s="904"/>
      <c r="Y3" s="900"/>
      <c r="Z3" s="902" t="s">
        <v>230</v>
      </c>
      <c r="AA3" s="903"/>
      <c r="AB3" s="903"/>
      <c r="AC3" s="903"/>
      <c r="AD3" s="903"/>
      <c r="AE3" s="903"/>
      <c r="AF3" s="903"/>
      <c r="AG3" s="903"/>
      <c r="AH3" s="903"/>
      <c r="AI3" s="903"/>
      <c r="AJ3" s="903"/>
      <c r="AK3" s="903"/>
      <c r="AL3" s="903"/>
      <c r="AM3" s="904"/>
      <c r="AN3" s="328"/>
      <c r="AP3" s="57"/>
      <c r="AQ3" s="57" t="s">
        <v>9</v>
      </c>
      <c r="AR3" s="57" t="s">
        <v>4</v>
      </c>
      <c r="AS3" s="57" t="s">
        <v>7</v>
      </c>
      <c r="AT3" s="57" t="s">
        <v>12</v>
      </c>
      <c r="AU3" s="57" t="s">
        <v>5</v>
      </c>
      <c r="AV3" s="57" t="s">
        <v>78</v>
      </c>
      <c r="AW3" s="57" t="s">
        <v>156</v>
      </c>
      <c r="AX3" s="57" t="s">
        <v>157</v>
      </c>
      <c r="AY3" s="57" t="s">
        <v>158</v>
      </c>
      <c r="AZ3" s="57" t="s">
        <v>159</v>
      </c>
      <c r="BA3" s="57" t="s">
        <v>160</v>
      </c>
      <c r="BB3" s="57" t="s">
        <v>161</v>
      </c>
      <c r="BC3" s="57" t="s">
        <v>162</v>
      </c>
      <c r="BD3" s="57" t="s">
        <v>163</v>
      </c>
      <c r="BE3" s="57" t="s">
        <v>164</v>
      </c>
      <c r="BF3" s="57" t="s">
        <v>165</v>
      </c>
      <c r="BG3" s="57" t="s">
        <v>155</v>
      </c>
      <c r="BH3" s="57" t="s">
        <v>154</v>
      </c>
      <c r="BK3" s="99"/>
    </row>
    <row r="4" spans="1:64" x14ac:dyDescent="0.2">
      <c r="A4" s="901"/>
      <c r="B4" s="897" t="s">
        <v>231</v>
      </c>
      <c r="C4" s="898"/>
      <c r="D4" s="897" t="s">
        <v>107</v>
      </c>
      <c r="E4" s="898"/>
      <c r="F4" s="897" t="s">
        <v>108</v>
      </c>
      <c r="G4" s="898"/>
      <c r="H4" s="897" t="s">
        <v>109</v>
      </c>
      <c r="I4" s="898"/>
      <c r="J4" s="897" t="s">
        <v>110</v>
      </c>
      <c r="K4" s="899"/>
      <c r="L4" s="901"/>
      <c r="M4" s="897" t="s">
        <v>232</v>
      </c>
      <c r="N4" s="898"/>
      <c r="O4" s="897" t="s">
        <v>231</v>
      </c>
      <c r="P4" s="898"/>
      <c r="Q4" s="897" t="s">
        <v>107</v>
      </c>
      <c r="R4" s="898"/>
      <c r="S4" s="897" t="s">
        <v>108</v>
      </c>
      <c r="T4" s="898"/>
      <c r="U4" s="897" t="s">
        <v>109</v>
      </c>
      <c r="V4" s="898"/>
      <c r="W4" s="897" t="s">
        <v>110</v>
      </c>
      <c r="X4" s="899"/>
      <c r="Y4" s="901"/>
      <c r="Z4" s="897" t="s">
        <v>233</v>
      </c>
      <c r="AA4" s="898"/>
      <c r="AB4" s="897" t="s">
        <v>232</v>
      </c>
      <c r="AC4" s="898"/>
      <c r="AD4" s="897" t="s">
        <v>231</v>
      </c>
      <c r="AE4" s="898"/>
      <c r="AF4" s="897" t="s">
        <v>107</v>
      </c>
      <c r="AG4" s="898"/>
      <c r="AH4" s="897" t="s">
        <v>108</v>
      </c>
      <c r="AI4" s="898"/>
      <c r="AJ4" s="897" t="s">
        <v>109</v>
      </c>
      <c r="AK4" s="898"/>
      <c r="AL4" s="897" t="s">
        <v>110</v>
      </c>
      <c r="AM4" s="899"/>
      <c r="AN4" s="328"/>
      <c r="AP4" s="58" t="s">
        <v>152</v>
      </c>
      <c r="AQ4" s="60">
        <f>BH32</f>
        <v>462.83976593838639</v>
      </c>
      <c r="AR4" s="60"/>
      <c r="AS4" s="60"/>
      <c r="AT4" s="60">
        <f>BI32</f>
        <v>465.75388354842244</v>
      </c>
      <c r="AU4" s="198"/>
      <c r="AV4" s="91"/>
      <c r="AW4" s="91">
        <f>AT4+BJ32*3</f>
        <v>461.61823746416718</v>
      </c>
      <c r="AX4" s="91"/>
      <c r="AY4" s="91"/>
      <c r="AZ4" s="91">
        <f>AW4+3*$BK$8</f>
        <v>465.30464058014371</v>
      </c>
      <c r="BA4" s="91"/>
      <c r="BB4" s="91"/>
      <c r="BC4" s="91">
        <f>AZ4+3*$BK$8</f>
        <v>468.99104369612024</v>
      </c>
      <c r="BD4" s="91"/>
      <c r="BE4" s="91"/>
      <c r="BF4" s="91">
        <f>BC4+3*$BK$8</f>
        <v>472.67744681209678</v>
      </c>
      <c r="BG4" s="344">
        <f>AW4+9*BK8</f>
        <v>472.67744681209678</v>
      </c>
      <c r="BH4" s="61">
        <v>473</v>
      </c>
    </row>
    <row r="5" spans="1:64" ht="45" x14ac:dyDescent="0.2">
      <c r="A5" s="104"/>
      <c r="B5" s="105" t="s">
        <v>151</v>
      </c>
      <c r="C5" s="106" t="s">
        <v>111</v>
      </c>
      <c r="D5" s="105" t="s">
        <v>151</v>
      </c>
      <c r="E5" s="106" t="s">
        <v>111</v>
      </c>
      <c r="F5" s="105" t="s">
        <v>151</v>
      </c>
      <c r="G5" s="106" t="s">
        <v>111</v>
      </c>
      <c r="H5" s="105" t="s">
        <v>151</v>
      </c>
      <c r="I5" s="107" t="s">
        <v>111</v>
      </c>
      <c r="J5" s="105" t="s">
        <v>151</v>
      </c>
      <c r="K5" s="108" t="s">
        <v>111</v>
      </c>
      <c r="L5" s="104"/>
      <c r="M5" s="105" t="s">
        <v>151</v>
      </c>
      <c r="N5" s="106" t="s">
        <v>111</v>
      </c>
      <c r="O5" s="105" t="s">
        <v>151</v>
      </c>
      <c r="P5" s="106" t="s">
        <v>111</v>
      </c>
      <c r="Q5" s="105" t="s">
        <v>151</v>
      </c>
      <c r="R5" s="106" t="s">
        <v>111</v>
      </c>
      <c r="S5" s="105" t="s">
        <v>151</v>
      </c>
      <c r="T5" s="106" t="s">
        <v>111</v>
      </c>
      <c r="U5" s="105" t="s">
        <v>151</v>
      </c>
      <c r="V5" s="107" t="s">
        <v>111</v>
      </c>
      <c r="W5" s="105" t="s">
        <v>151</v>
      </c>
      <c r="X5" s="108" t="s">
        <v>111</v>
      </c>
      <c r="Y5" s="104"/>
      <c r="Z5" s="105" t="s">
        <v>151</v>
      </c>
      <c r="AA5" s="107" t="s">
        <v>111</v>
      </c>
      <c r="AB5" s="105" t="s">
        <v>151</v>
      </c>
      <c r="AC5" s="106" t="s">
        <v>111</v>
      </c>
      <c r="AD5" s="105" t="s">
        <v>151</v>
      </c>
      <c r="AE5" s="106" t="s">
        <v>111</v>
      </c>
      <c r="AF5" s="105" t="s">
        <v>151</v>
      </c>
      <c r="AG5" s="106" t="s">
        <v>111</v>
      </c>
      <c r="AH5" s="105" t="s">
        <v>151</v>
      </c>
      <c r="AI5" s="106" t="s">
        <v>111</v>
      </c>
      <c r="AJ5" s="105" t="s">
        <v>151</v>
      </c>
      <c r="AK5" s="107" t="s">
        <v>111</v>
      </c>
      <c r="AL5" s="105" t="s">
        <v>151</v>
      </c>
      <c r="AM5" s="108" t="s">
        <v>111</v>
      </c>
      <c r="AN5" s="109"/>
      <c r="AP5" s="58" t="s">
        <v>153</v>
      </c>
      <c r="AQ5" s="60">
        <f>BH35</f>
        <v>486.47784255721206</v>
      </c>
      <c r="AR5" s="60"/>
      <c r="AS5" s="60"/>
      <c r="AT5" s="60">
        <f>BI35</f>
        <v>483.67539966826519</v>
      </c>
      <c r="AU5" s="198"/>
      <c r="AV5" s="91"/>
      <c r="AW5" s="91">
        <f>AT5+3*BJ35</f>
        <v>482.98197582896267</v>
      </c>
      <c r="AX5" s="91"/>
      <c r="AY5" s="91"/>
      <c r="AZ5" s="91">
        <f>AW5+3*BJ35</f>
        <v>482.28855198966016</v>
      </c>
      <c r="BA5" s="91"/>
      <c r="BB5" s="91"/>
      <c r="BC5" s="91">
        <f>AZ5+3*BJ35</f>
        <v>481.59512815035765</v>
      </c>
      <c r="BD5" s="91"/>
      <c r="BE5" s="91"/>
      <c r="BF5" s="91">
        <f>BC5+3*BJ35</f>
        <v>480.90170431105514</v>
      </c>
      <c r="BG5" s="344">
        <f>AT5+12*BJ35</f>
        <v>480.90170431105508</v>
      </c>
      <c r="BH5" s="61">
        <v>481</v>
      </c>
    </row>
    <row r="6" spans="1:64" x14ac:dyDescent="0.2">
      <c r="A6" s="110" t="s">
        <v>112</v>
      </c>
      <c r="B6" s="111"/>
      <c r="C6" s="112"/>
      <c r="D6" s="111"/>
      <c r="E6" s="112"/>
      <c r="F6" s="111"/>
      <c r="G6" s="112"/>
      <c r="H6" s="111"/>
      <c r="I6" s="112"/>
      <c r="J6" s="113"/>
      <c r="K6" s="114"/>
      <c r="L6" s="115" t="s">
        <v>112</v>
      </c>
      <c r="M6" s="111"/>
      <c r="N6" s="112"/>
      <c r="O6" s="111"/>
      <c r="P6" s="112"/>
      <c r="Q6" s="111"/>
      <c r="R6" s="112"/>
      <c r="S6" s="111"/>
      <c r="T6" s="112"/>
      <c r="U6" s="111"/>
      <c r="V6" s="112"/>
      <c r="W6" s="113"/>
      <c r="X6" s="114"/>
      <c r="Y6" s="115" t="s">
        <v>112</v>
      </c>
      <c r="Z6" s="111"/>
      <c r="AA6" s="112"/>
      <c r="AB6" s="111"/>
      <c r="AC6" s="112"/>
      <c r="AD6" s="111"/>
      <c r="AE6" s="112"/>
      <c r="AF6" s="111"/>
      <c r="AG6" s="112"/>
      <c r="AH6" s="111"/>
      <c r="AI6" s="112"/>
      <c r="AJ6" s="111"/>
      <c r="AK6" s="112"/>
      <c r="AL6" s="113"/>
      <c r="AM6" s="114"/>
      <c r="AN6" s="116"/>
      <c r="BC6" s="94"/>
      <c r="BD6" s="94"/>
      <c r="BE6" s="896" t="s">
        <v>400</v>
      </c>
      <c r="BF6" s="896"/>
      <c r="BG6" s="896"/>
      <c r="BH6" s="896"/>
      <c r="BI6" s="896"/>
    </row>
    <row r="7" spans="1:64" x14ac:dyDescent="0.2">
      <c r="A7" s="62" t="s">
        <v>3</v>
      </c>
      <c r="B7" s="117">
        <v>526.87958871616945</v>
      </c>
      <c r="C7" s="118">
        <v>2.2602803793472535</v>
      </c>
      <c r="D7" s="117">
        <v>527.27053402653735</v>
      </c>
      <c r="E7" s="118">
        <v>2.5311304758554778</v>
      </c>
      <c r="F7" s="117">
        <v>521.49474631531655</v>
      </c>
      <c r="G7" s="118">
        <v>1.7576246285283066</v>
      </c>
      <c r="H7" s="117">
        <v>509.99385417269826</v>
      </c>
      <c r="I7" s="118">
        <v>1.5353112640374842</v>
      </c>
      <c r="J7" s="117">
        <v>502.96456288243826</v>
      </c>
      <c r="K7" s="119">
        <v>1.7953982848856638</v>
      </c>
      <c r="L7" s="120" t="s">
        <v>3</v>
      </c>
      <c r="M7" s="117">
        <v>524.26600425418724</v>
      </c>
      <c r="N7" s="118">
        <v>2.1484469893209113</v>
      </c>
      <c r="O7" s="117">
        <v>519.90774829966358</v>
      </c>
      <c r="P7" s="118">
        <v>2.2406177917408807</v>
      </c>
      <c r="Q7" s="117">
        <v>514.34046239919394</v>
      </c>
      <c r="R7" s="118">
        <v>2.5282615913782704</v>
      </c>
      <c r="S7" s="117">
        <v>504.15076631112953</v>
      </c>
      <c r="T7" s="118">
        <v>1.6430784731553016</v>
      </c>
      <c r="U7" s="117">
        <v>493.89623128472181</v>
      </c>
      <c r="V7" s="118">
        <v>1.6053521969833575</v>
      </c>
      <c r="W7" s="117">
        <v>491.36002524263733</v>
      </c>
      <c r="X7" s="119">
        <v>1.9398330002982749</v>
      </c>
      <c r="Y7" s="121" t="s">
        <v>3</v>
      </c>
      <c r="Z7" s="117">
        <v>528.27850441782186</v>
      </c>
      <c r="AA7" s="118">
        <v>3.5225483850708144</v>
      </c>
      <c r="AB7" s="117">
        <v>525.42700665042526</v>
      </c>
      <c r="AC7" s="118">
        <v>2.1264365449609275</v>
      </c>
      <c r="AD7" s="117">
        <v>512.8932912988322</v>
      </c>
      <c r="AE7" s="118">
        <v>2.0620323230802926</v>
      </c>
      <c r="AF7" s="117">
        <v>514.90065519726579</v>
      </c>
      <c r="AG7" s="118">
        <v>2.3374214535585187</v>
      </c>
      <c r="AH7" s="117">
        <v>511.80399766650754</v>
      </c>
      <c r="AI7" s="118">
        <v>1.5767988826038386</v>
      </c>
      <c r="AJ7" s="117">
        <v>502.90055977262148</v>
      </c>
      <c r="AK7" s="118">
        <v>1.6908919494308619</v>
      </c>
      <c r="AL7" s="117">
        <v>502.63172442266045</v>
      </c>
      <c r="AM7" s="116">
        <v>1.6343430782949673</v>
      </c>
      <c r="AN7" s="116"/>
      <c r="AO7" s="95"/>
      <c r="AP7" s="95" t="s">
        <v>234</v>
      </c>
      <c r="AQ7" s="95" t="s">
        <v>235</v>
      </c>
      <c r="AR7" s="95" t="s">
        <v>236</v>
      </c>
      <c r="AS7" s="95" t="s">
        <v>237</v>
      </c>
      <c r="AT7" s="95" t="s">
        <v>238</v>
      </c>
      <c r="AU7" s="95" t="s">
        <v>390</v>
      </c>
      <c r="AV7" s="95" t="s">
        <v>239</v>
      </c>
      <c r="AW7" s="95" t="s">
        <v>240</v>
      </c>
      <c r="AX7" s="95" t="s">
        <v>241</v>
      </c>
      <c r="AY7" s="95" t="s">
        <v>242</v>
      </c>
      <c r="AZ7" s="95" t="s">
        <v>391</v>
      </c>
      <c r="BA7" s="95" t="s">
        <v>243</v>
      </c>
      <c r="BB7" s="95" t="s">
        <v>244</v>
      </c>
      <c r="BC7" s="95" t="s">
        <v>245</v>
      </c>
      <c r="BD7" s="95" t="s">
        <v>246</v>
      </c>
      <c r="BE7" s="96">
        <v>2006</v>
      </c>
      <c r="BF7" s="96">
        <v>2009</v>
      </c>
      <c r="BG7" s="96">
        <v>2012</v>
      </c>
      <c r="BH7" s="96">
        <v>2015</v>
      </c>
      <c r="BI7" s="96">
        <v>2018</v>
      </c>
      <c r="BJ7" s="301" t="s">
        <v>431</v>
      </c>
      <c r="BK7" s="301" t="s">
        <v>170</v>
      </c>
      <c r="BL7" s="301" t="s">
        <v>452</v>
      </c>
    </row>
    <row r="8" spans="1:64" x14ac:dyDescent="0.2">
      <c r="A8" s="62" t="s">
        <v>6</v>
      </c>
      <c r="B8" s="117">
        <v>510.83715436131706</v>
      </c>
      <c r="C8" s="118">
        <v>3.9249414485108889</v>
      </c>
      <c r="D8" s="117" t="s">
        <v>113</v>
      </c>
      <c r="E8" s="118" t="s">
        <v>113</v>
      </c>
      <c r="F8" s="117">
        <v>505.78124706763805</v>
      </c>
      <c r="G8" s="118">
        <v>2.7003100712833374</v>
      </c>
      <c r="H8" s="117">
        <v>495.03748650783791</v>
      </c>
      <c r="I8" s="118">
        <v>2.4393445042795556</v>
      </c>
      <c r="J8" s="117">
        <v>489.7804395314086</v>
      </c>
      <c r="K8" s="119">
        <v>2.7773948419802861</v>
      </c>
      <c r="L8" s="120" t="s">
        <v>6</v>
      </c>
      <c r="M8" s="117">
        <v>505.61098328530875</v>
      </c>
      <c r="N8" s="118">
        <v>3.2661907390444505</v>
      </c>
      <c r="O8" s="117">
        <v>505.48359832016627</v>
      </c>
      <c r="P8" s="118">
        <v>3.7377645114128826</v>
      </c>
      <c r="Q8" s="117" t="s">
        <v>113</v>
      </c>
      <c r="R8" s="118" t="s">
        <v>113</v>
      </c>
      <c r="S8" s="117">
        <v>505.54074324980269</v>
      </c>
      <c r="T8" s="118">
        <v>2.6680635236188324</v>
      </c>
      <c r="U8" s="117">
        <v>496.74227422202898</v>
      </c>
      <c r="V8" s="118">
        <v>2.8608614574704321</v>
      </c>
      <c r="W8" s="117">
        <v>498.94231379959274</v>
      </c>
      <c r="X8" s="119">
        <v>2.9709986603212997</v>
      </c>
      <c r="Y8" s="122" t="s">
        <v>6</v>
      </c>
      <c r="Z8" s="117">
        <v>492.0560068433133</v>
      </c>
      <c r="AA8" s="118">
        <v>2.6920120458072425</v>
      </c>
      <c r="AB8" s="117">
        <v>490.69324043792631</v>
      </c>
      <c r="AC8" s="118">
        <v>3.7583527808517827</v>
      </c>
      <c r="AD8" s="117">
        <v>490.19397730200257</v>
      </c>
      <c r="AE8" s="118">
        <v>4.0800057570927093</v>
      </c>
      <c r="AF8" s="117" t="s">
        <v>113</v>
      </c>
      <c r="AG8" s="118" t="s">
        <v>113</v>
      </c>
      <c r="AH8" s="117">
        <v>489.60933538438661</v>
      </c>
      <c r="AI8" s="118">
        <v>2.761191166251197</v>
      </c>
      <c r="AJ8" s="117">
        <v>484.86559727479317</v>
      </c>
      <c r="AK8" s="118">
        <v>2.8352776741113024</v>
      </c>
      <c r="AL8" s="117">
        <v>484.3925685119973</v>
      </c>
      <c r="AM8" s="116">
        <v>2.6974721130727501</v>
      </c>
      <c r="AN8" s="116"/>
      <c r="AO8" s="123" t="s">
        <v>8</v>
      </c>
      <c r="AP8" s="97">
        <f>VLOOKUP(AO8,$A$7:$K$88,2,FALSE)</f>
        <v>510.36348360351644</v>
      </c>
      <c r="AQ8" s="97">
        <f t="shared" ref="AQ8:AQ19" si="0">VLOOKUP(AO8,$A$7:$K$88,4,FALSE)</f>
        <v>506.57552626029383</v>
      </c>
      <c r="AR8" s="97">
        <f t="shared" ref="AR8:AR24" si="1">VLOOKUP(AO8,$A$7:$K$88,6,FALSE)</f>
        <v>504.86765304655978</v>
      </c>
      <c r="AS8" s="97">
        <f t="shared" ref="AS8:AS34" si="2">VLOOKUP(AO8,$A$7:$K$88,8,FALSE)</f>
        <v>501.99971369755485</v>
      </c>
      <c r="AT8" s="97">
        <f t="shared" ref="AT8:AT34" si="3">VLOOKUP(AO8,$A$7:$K$88,10,FALSE)</f>
        <v>498.77312723921972</v>
      </c>
      <c r="AU8" s="97">
        <f>VLOOKUP(AO8,$L$7:$X$90,4,FALSE)</f>
        <v>520.34897264246354</v>
      </c>
      <c r="AV8" s="97">
        <f t="shared" ref="AV8:AV19" si="4">VLOOKUP(AO8,$L$7:$X$90,6,FALSE)</f>
        <v>515.27227687388586</v>
      </c>
      <c r="AW8" s="97">
        <f t="shared" ref="AW8:AW24" si="5">VLOOKUP(AO8,$L$7:$X$90,8,FALSE)</f>
        <v>514.52924472735526</v>
      </c>
      <c r="AX8" s="97">
        <f>VLOOKUP(AO8,$L$7:$X$90,12,FALSE)</f>
        <v>508.07030635647089</v>
      </c>
      <c r="AY8" s="97">
        <f t="shared" ref="AY8:AY34" si="6">VLOOKUP(AO8,$L$7:$X$90,10,FALSE)</f>
        <v>506.984362427169</v>
      </c>
      <c r="AZ8" s="97">
        <f>VLOOKUP(AO8,$Y$7:$AM$92,6,FALSE)</f>
        <v>500.90059457675716</v>
      </c>
      <c r="BA8" s="97">
        <f t="shared" ref="BA8:BA19" si="7">VLOOKUP(AO8,$Y$7:$AM$92,8,FALSE)</f>
        <v>505.94579615868929</v>
      </c>
      <c r="BB8" s="97">
        <f t="shared" ref="BB8:BB34" si="8">VLOOKUP(AO8,$Y$7:$AM$92,10,FALSE)</f>
        <v>508.61787632103773</v>
      </c>
      <c r="BC8" s="97">
        <f t="shared" ref="BC8:BC34" si="9">VLOOKUP(AO8,$Y$7:$AM$92,12,FALSE)</f>
        <v>498.52418921353996</v>
      </c>
      <c r="BD8" s="97">
        <f t="shared" ref="BD8:BD15" si="10">VLOOKUP(AO8,$Y$7:$AM$92,14,FALSE)</f>
        <v>492.86443860384173</v>
      </c>
      <c r="BE8" s="98">
        <f>AVERAGE(AP8,AU8,AZ8)</f>
        <v>510.53768360757903</v>
      </c>
      <c r="BF8" s="98">
        <f>AVERAGE(AQ8,AV8,BA8)</f>
        <v>509.26453309762297</v>
      </c>
      <c r="BG8" s="98">
        <f>AVERAGE(AR8,AW8,BB8)</f>
        <v>509.33825803165092</v>
      </c>
      <c r="BH8" s="98">
        <f>AVERAGE(AS8,AX8,BC8)</f>
        <v>502.8647364225219</v>
      </c>
      <c r="BI8" s="98">
        <f>AVERAGE(AT8,AY8,BD8)</f>
        <v>499.54064275674347</v>
      </c>
      <c r="BJ8" s="99">
        <f>(BI8-BE8)/12</f>
        <v>-0.9164200709029634</v>
      </c>
      <c r="BK8" s="99">
        <f>AVERAGE(BJ9,BJ29,BJ19,BJ28,BJ30)</f>
        <v>1.2288010386588439</v>
      </c>
      <c r="BL8" s="298">
        <f>_xlfn.RANK.EQ(BI8,$BI$8:$BI$34)</f>
        <v>10</v>
      </c>
    </row>
    <row r="9" spans="1:64" x14ac:dyDescent="0.2">
      <c r="A9" s="62" t="s">
        <v>8</v>
      </c>
      <c r="B9" s="117">
        <v>510.36348360351644</v>
      </c>
      <c r="C9" s="118">
        <v>2.4846976577638635</v>
      </c>
      <c r="D9" s="117">
        <v>506.57552626029383</v>
      </c>
      <c r="E9" s="118">
        <v>2.5222073544905093</v>
      </c>
      <c r="F9" s="117">
        <v>504.86765304655978</v>
      </c>
      <c r="G9" s="118">
        <v>2.1802990902253567</v>
      </c>
      <c r="H9" s="117">
        <v>501.99971369755485</v>
      </c>
      <c r="I9" s="118">
        <v>2.2895887939713644</v>
      </c>
      <c r="J9" s="117">
        <v>498.77312723921972</v>
      </c>
      <c r="K9" s="119">
        <v>2.2292398477964568</v>
      </c>
      <c r="L9" s="120" t="s">
        <v>8</v>
      </c>
      <c r="M9" s="117">
        <v>529.28641453316118</v>
      </c>
      <c r="N9" s="118">
        <v>2.2860606454432508</v>
      </c>
      <c r="O9" s="117">
        <v>520.34897264246354</v>
      </c>
      <c r="P9" s="118">
        <v>2.9546330873838151</v>
      </c>
      <c r="Q9" s="117">
        <v>515.27227687388586</v>
      </c>
      <c r="R9" s="118">
        <v>2.2543160809381759</v>
      </c>
      <c r="S9" s="117">
        <v>514.52924472735526</v>
      </c>
      <c r="T9" s="118">
        <v>2.1448913334081445</v>
      </c>
      <c r="U9" s="117">
        <v>506.984362427169</v>
      </c>
      <c r="V9" s="118">
        <v>2.3503429997052758</v>
      </c>
      <c r="W9" s="117">
        <v>508.07030635647089</v>
      </c>
      <c r="X9" s="119">
        <v>2.262661979466503</v>
      </c>
      <c r="Y9" s="122" t="s">
        <v>8</v>
      </c>
      <c r="Z9" s="117">
        <v>507.12589052999988</v>
      </c>
      <c r="AA9" s="118">
        <v>3.5578481275764928</v>
      </c>
      <c r="AB9" s="117">
        <v>506.9873321853612</v>
      </c>
      <c r="AC9" s="118">
        <v>2.5817493846675403</v>
      </c>
      <c r="AD9" s="117">
        <v>500.90059457675716</v>
      </c>
      <c r="AE9" s="118">
        <v>3.0412549524808297</v>
      </c>
      <c r="AF9" s="117">
        <v>505.94579615868929</v>
      </c>
      <c r="AG9" s="118">
        <v>2.3497604296086698</v>
      </c>
      <c r="AH9" s="117">
        <v>508.61787632103773</v>
      </c>
      <c r="AI9" s="118">
        <v>2.2540626696354216</v>
      </c>
      <c r="AJ9" s="117">
        <v>498.52418921353996</v>
      </c>
      <c r="AK9" s="118">
        <v>2.4157057863544411</v>
      </c>
      <c r="AL9" s="117">
        <v>492.86443860384173</v>
      </c>
      <c r="AM9" s="116">
        <v>2.3219733225544985</v>
      </c>
      <c r="AN9" s="116"/>
      <c r="AO9" s="124" t="s">
        <v>82</v>
      </c>
      <c r="AP9" s="97">
        <f t="shared" ref="AP9:AP34" si="11">VLOOKUP(AO9,$A$7:$K$88,2,FALSE)</f>
        <v>434.0797709047086</v>
      </c>
      <c r="AQ9" s="97">
        <f t="shared" si="0"/>
        <v>439.29414873367</v>
      </c>
      <c r="AR9" s="97">
        <f t="shared" si="1"/>
        <v>446.46870937619343</v>
      </c>
      <c r="AS9" s="97">
        <f t="shared" si="2"/>
        <v>445.77195784044454</v>
      </c>
      <c r="AT9" s="97">
        <f t="shared" si="3"/>
        <v>424.07358287521805</v>
      </c>
      <c r="AU9" s="97">
        <f t="shared" ref="AU9:AU34" si="12">VLOOKUP(AO9,$L$7:$X$90,4,FALSE)</f>
        <v>413.44917133540486</v>
      </c>
      <c r="AV9" s="97">
        <f t="shared" si="4"/>
        <v>428.06614278616962</v>
      </c>
      <c r="AW9" s="97">
        <f t="shared" si="5"/>
        <v>438.7382598774164</v>
      </c>
      <c r="AX9" s="97">
        <f t="shared" ref="AX9:AX34" si="13">VLOOKUP(AO9,$L$7:$X$90,10,FALSE)</f>
        <v>441.18991931001284</v>
      </c>
      <c r="AY9" s="97">
        <f t="shared" si="6"/>
        <v>441.18991931001284</v>
      </c>
      <c r="AZ9" s="97">
        <f t="shared" ref="AZ9:AZ34" si="14">VLOOKUP(AO9,$Y$7:$AM$92,6,FALSE)</f>
        <v>401.93498026137325</v>
      </c>
      <c r="BA9" s="97">
        <f t="shared" si="7"/>
        <v>429.08108695953456</v>
      </c>
      <c r="BB9" s="97">
        <f t="shared" si="8"/>
        <v>436.12572527866132</v>
      </c>
      <c r="BC9" s="97">
        <f t="shared" si="9"/>
        <v>431.71753287083561</v>
      </c>
      <c r="BD9" s="97">
        <f t="shared" si="10"/>
        <v>419.84400596424894</v>
      </c>
      <c r="BE9" s="98">
        <f t="shared" ref="BE9:BI34" si="15">AVERAGE(AP9,AU9,AZ9)</f>
        <v>416.48797416716224</v>
      </c>
      <c r="BF9" s="98">
        <f>AVERAGE(AQ9,AV9,BA9)</f>
        <v>432.14712615979141</v>
      </c>
      <c r="BG9" s="98">
        <f t="shared" si="15"/>
        <v>440.44423151075699</v>
      </c>
      <c r="BH9" s="98">
        <f t="shared" si="15"/>
        <v>439.55980334043102</v>
      </c>
      <c r="BI9" s="98">
        <f t="shared" si="15"/>
        <v>428.36916938315994</v>
      </c>
      <c r="BJ9" s="99">
        <f>(BI9-BE9)/12</f>
        <v>0.99009960133314223</v>
      </c>
      <c r="BK9" s="95"/>
      <c r="BL9" s="298">
        <f t="shared" ref="BL9:BL34" si="16">_xlfn.RANK.EQ(BI9,$BI$8:$BI$34)</f>
        <v>27</v>
      </c>
    </row>
    <row r="10" spans="1:64" x14ac:dyDescent="0.2">
      <c r="A10" s="62" t="s">
        <v>10</v>
      </c>
      <c r="B10" s="117">
        <v>534.46977728998297</v>
      </c>
      <c r="C10" s="118">
        <v>2.0317591041177545</v>
      </c>
      <c r="D10" s="117">
        <v>528.70495321335488</v>
      </c>
      <c r="E10" s="118">
        <v>1.6213398643042634</v>
      </c>
      <c r="F10" s="117">
        <v>525.44129214262387</v>
      </c>
      <c r="G10" s="118">
        <v>1.9304555379176946</v>
      </c>
      <c r="H10" s="117">
        <v>527.70468431697293</v>
      </c>
      <c r="I10" s="118">
        <v>2.0802615228086889</v>
      </c>
      <c r="J10" s="117">
        <v>517.99766075566959</v>
      </c>
      <c r="K10" s="119">
        <v>2.1536511750359875</v>
      </c>
      <c r="L10" s="120" t="s">
        <v>10</v>
      </c>
      <c r="M10" s="117">
        <v>532.48673608140666</v>
      </c>
      <c r="N10" s="118">
        <v>1.8179167941567196</v>
      </c>
      <c r="O10" s="117">
        <v>527.00717884782534</v>
      </c>
      <c r="P10" s="118">
        <v>1.9668961052744927</v>
      </c>
      <c r="Q10" s="117">
        <v>526.80515275093262</v>
      </c>
      <c r="R10" s="118">
        <v>1.6135697564974179</v>
      </c>
      <c r="S10" s="117">
        <v>518.07039959593624</v>
      </c>
      <c r="T10" s="118">
        <v>1.8413554238988696</v>
      </c>
      <c r="U10" s="117">
        <v>515.64742803482716</v>
      </c>
      <c r="V10" s="118">
        <v>2.3130850112696146</v>
      </c>
      <c r="W10" s="117">
        <v>512.01694282393089</v>
      </c>
      <c r="X10" s="119">
        <v>2.3574757476109576</v>
      </c>
      <c r="Y10" s="121" t="s">
        <v>10</v>
      </c>
      <c r="Z10" s="117">
        <v>534.31271906311702</v>
      </c>
      <c r="AA10" s="118">
        <v>1.5587309959489621</v>
      </c>
      <c r="AB10" s="117">
        <v>527.91361167948878</v>
      </c>
      <c r="AC10" s="118">
        <v>1.7466676487840249</v>
      </c>
      <c r="AD10" s="117">
        <v>527.01129529103434</v>
      </c>
      <c r="AE10" s="118">
        <v>2.4386908182268754</v>
      </c>
      <c r="AF10" s="117">
        <v>524.24183340857905</v>
      </c>
      <c r="AG10" s="118">
        <v>1.4831774133611004</v>
      </c>
      <c r="AH10" s="117">
        <v>523.12400296667442</v>
      </c>
      <c r="AI10" s="118">
        <v>1.9263781815428516</v>
      </c>
      <c r="AJ10" s="117">
        <v>526.66780550551539</v>
      </c>
      <c r="AK10" s="118">
        <v>2.3009395852625198</v>
      </c>
      <c r="AL10" s="117">
        <v>520.08552092652087</v>
      </c>
      <c r="AM10" s="116">
        <v>1.7997161634459793</v>
      </c>
      <c r="AN10" s="116"/>
      <c r="AO10" s="123" t="s">
        <v>15</v>
      </c>
      <c r="AP10" s="97">
        <f t="shared" si="11"/>
        <v>512.86074610202434</v>
      </c>
      <c r="AQ10" s="97">
        <f t="shared" si="0"/>
        <v>500.49706602884618</v>
      </c>
      <c r="AR10" s="97">
        <f t="shared" si="1"/>
        <v>508.29907935426883</v>
      </c>
      <c r="AS10" s="97">
        <f t="shared" si="2"/>
        <v>492.83004827768758</v>
      </c>
      <c r="AT10" s="97">
        <f t="shared" si="3"/>
        <v>496.79131065623119</v>
      </c>
      <c r="AU10" s="97">
        <f t="shared" si="12"/>
        <v>509.85935906720346</v>
      </c>
      <c r="AV10" s="97">
        <f t="shared" si="4"/>
        <v>492.8140942573923</v>
      </c>
      <c r="AW10" s="97">
        <f t="shared" si="5"/>
        <v>498.95788231767892</v>
      </c>
      <c r="AX10" s="97">
        <f t="shared" si="13"/>
        <v>492.32543788673183</v>
      </c>
      <c r="AY10" s="97">
        <f t="shared" si="6"/>
        <v>492.32543788673183</v>
      </c>
      <c r="AZ10" s="97">
        <f t="shared" si="14"/>
        <v>482.71516181446987</v>
      </c>
      <c r="BA10" s="97">
        <f t="shared" si="7"/>
        <v>478.18672057933946</v>
      </c>
      <c r="BB10" s="97">
        <f t="shared" si="8"/>
        <v>492.88973821148141</v>
      </c>
      <c r="BC10" s="97">
        <f t="shared" si="9"/>
        <v>487.25014112496922</v>
      </c>
      <c r="BD10" s="97">
        <f t="shared" si="10"/>
        <v>490.21881502637234</v>
      </c>
      <c r="BE10" s="98">
        <f t="shared" si="15"/>
        <v>501.81175566123255</v>
      </c>
      <c r="BF10" s="98">
        <f t="shared" si="15"/>
        <v>490.49929362185929</v>
      </c>
      <c r="BG10" s="98">
        <f t="shared" si="15"/>
        <v>500.04889996114304</v>
      </c>
      <c r="BH10" s="98">
        <f t="shared" si="15"/>
        <v>490.80187576312954</v>
      </c>
      <c r="BI10" s="98">
        <f t="shared" si="15"/>
        <v>493.11185452311179</v>
      </c>
      <c r="BJ10" s="99">
        <f t="shared" ref="BJ10:BJ34" si="17">(BI10-BE10)/12</f>
        <v>-0.72499176151006373</v>
      </c>
      <c r="BK10" s="95"/>
      <c r="BL10" s="298">
        <f t="shared" si="16"/>
        <v>11</v>
      </c>
    </row>
    <row r="11" spans="1:64" x14ac:dyDescent="0.2">
      <c r="A11" s="62" t="s">
        <v>11</v>
      </c>
      <c r="B11" s="117">
        <v>438.17744500684296</v>
      </c>
      <c r="C11" s="118">
        <v>4.317691373769577</v>
      </c>
      <c r="D11" s="117">
        <v>447.46735993240884</v>
      </c>
      <c r="E11" s="118">
        <v>2.9227634642213993</v>
      </c>
      <c r="F11" s="117">
        <v>444.93391972953634</v>
      </c>
      <c r="G11" s="118">
        <v>2.863275866321815</v>
      </c>
      <c r="H11" s="117">
        <v>446.95606637790718</v>
      </c>
      <c r="I11" s="118">
        <v>2.3792866829151653</v>
      </c>
      <c r="J11" s="117">
        <v>443.58256338766546</v>
      </c>
      <c r="K11" s="119">
        <v>2.4152800816432416</v>
      </c>
      <c r="L11" s="120" t="s">
        <v>11</v>
      </c>
      <c r="M11" s="117" t="s">
        <v>113</v>
      </c>
      <c r="N11" s="118" t="s">
        <v>113</v>
      </c>
      <c r="O11" s="117">
        <v>411.35033860708029</v>
      </c>
      <c r="P11" s="118">
        <v>4.5813598053618954</v>
      </c>
      <c r="Q11" s="117">
        <v>421.06047296124808</v>
      </c>
      <c r="R11" s="118">
        <v>3.0593922354601282</v>
      </c>
      <c r="S11" s="117">
        <v>422.63235545200718</v>
      </c>
      <c r="T11" s="118">
        <v>3.0672575011014724</v>
      </c>
      <c r="U11" s="117">
        <v>422.67135797291297</v>
      </c>
      <c r="V11" s="118">
        <v>2.5394627952512927</v>
      </c>
      <c r="W11" s="117">
        <v>417.40655623356497</v>
      </c>
      <c r="X11" s="119">
        <v>2.4158875647104239</v>
      </c>
      <c r="Y11" s="122" t="s">
        <v>11</v>
      </c>
      <c r="Z11" s="117">
        <v>409.55678202563467</v>
      </c>
      <c r="AA11" s="118">
        <v>3.5857396592144322</v>
      </c>
      <c r="AB11" s="117" t="s">
        <v>113</v>
      </c>
      <c r="AC11" s="118" t="s">
        <v>113</v>
      </c>
      <c r="AD11" s="117">
        <v>442.09134588483175</v>
      </c>
      <c r="AE11" s="118">
        <v>4.9926504627199222</v>
      </c>
      <c r="AF11" s="117">
        <v>449.36960681750799</v>
      </c>
      <c r="AG11" s="118">
        <v>3.125474097741535</v>
      </c>
      <c r="AH11" s="117">
        <v>441.39816338906076</v>
      </c>
      <c r="AI11" s="118">
        <v>2.9021027690357482</v>
      </c>
      <c r="AJ11" s="117">
        <v>458.57087608222338</v>
      </c>
      <c r="AK11" s="118">
        <v>2.5848778160979915</v>
      </c>
      <c r="AL11" s="117">
        <v>452.27255409198017</v>
      </c>
      <c r="AM11" s="116">
        <v>2.6437662224570233</v>
      </c>
      <c r="AN11" s="116"/>
      <c r="AO11" s="124" t="s">
        <v>16</v>
      </c>
      <c r="AP11" s="97">
        <f t="shared" si="11"/>
        <v>495.89430979476219</v>
      </c>
      <c r="AQ11" s="97">
        <f t="shared" si="0"/>
        <v>499.33697468611712</v>
      </c>
      <c r="AR11" s="97">
        <f t="shared" si="1"/>
        <v>498.47420142947033</v>
      </c>
      <c r="AS11" s="97">
        <f t="shared" si="2"/>
        <v>501.93688699560408</v>
      </c>
      <c r="AT11" s="97">
        <f t="shared" si="3"/>
        <v>492.63703335097438</v>
      </c>
      <c r="AU11" s="97">
        <f t="shared" si="12"/>
        <v>513.02594984186396</v>
      </c>
      <c r="AV11" s="97">
        <f t="shared" si="4"/>
        <v>503.27814716140233</v>
      </c>
      <c r="AW11" s="97">
        <f t="shared" si="5"/>
        <v>500.0267566254139</v>
      </c>
      <c r="AX11" s="97">
        <f t="shared" si="13"/>
        <v>511.08763174489843</v>
      </c>
      <c r="AY11" s="97">
        <f t="shared" si="6"/>
        <v>511.08763174489843</v>
      </c>
      <c r="AZ11" s="97">
        <f t="shared" si="14"/>
        <v>494.48298089587865</v>
      </c>
      <c r="BA11" s="97">
        <f t="shared" si="7"/>
        <v>494.91616179640107</v>
      </c>
      <c r="BB11" s="97">
        <f t="shared" si="8"/>
        <v>496.13088138356909</v>
      </c>
      <c r="BC11" s="97">
        <f t="shared" si="9"/>
        <v>499.81458410148355</v>
      </c>
      <c r="BD11" s="97">
        <f t="shared" si="10"/>
        <v>501.12993377404803</v>
      </c>
      <c r="BE11" s="98">
        <f t="shared" si="15"/>
        <v>501.13441351083492</v>
      </c>
      <c r="BF11" s="98">
        <f t="shared" si="15"/>
        <v>499.17709454797358</v>
      </c>
      <c r="BG11" s="98">
        <f t="shared" si="15"/>
        <v>498.21061314615116</v>
      </c>
      <c r="BH11" s="98">
        <f t="shared" si="15"/>
        <v>504.27970094732865</v>
      </c>
      <c r="BI11" s="98">
        <f t="shared" si="15"/>
        <v>501.61819962330691</v>
      </c>
      <c r="BJ11" s="99">
        <f t="shared" si="17"/>
        <v>4.031550937266578E-2</v>
      </c>
      <c r="BK11" s="95"/>
      <c r="BL11" s="298">
        <f t="shared" si="16"/>
        <v>7</v>
      </c>
    </row>
    <row r="12" spans="1:64" x14ac:dyDescent="0.2">
      <c r="A12" s="62" t="s">
        <v>13</v>
      </c>
      <c r="B12" s="117">
        <v>388.03827171424945</v>
      </c>
      <c r="C12" s="118">
        <v>3.3749380958354287</v>
      </c>
      <c r="D12" s="117">
        <v>401.75011529874678</v>
      </c>
      <c r="E12" s="118">
        <v>3.6344092766242206</v>
      </c>
      <c r="F12" s="117">
        <v>398.67863161579913</v>
      </c>
      <c r="G12" s="118">
        <v>3.05280337818657</v>
      </c>
      <c r="H12" s="117">
        <v>415.72876063696259</v>
      </c>
      <c r="I12" s="118">
        <v>2.36107791823538</v>
      </c>
      <c r="J12" s="117">
        <v>413.32299297387709</v>
      </c>
      <c r="K12" s="119">
        <v>3.0524015268880467</v>
      </c>
      <c r="L12" s="120" t="s">
        <v>13</v>
      </c>
      <c r="M12" s="117" t="s">
        <v>113</v>
      </c>
      <c r="N12" s="118" t="s">
        <v>113</v>
      </c>
      <c r="O12" s="117">
        <v>369.9785134575373</v>
      </c>
      <c r="P12" s="118">
        <v>3.7833689278504985</v>
      </c>
      <c r="Q12" s="117">
        <v>380.84821487547345</v>
      </c>
      <c r="R12" s="118">
        <v>3.2408925451592494</v>
      </c>
      <c r="S12" s="117">
        <v>376.48860107281814</v>
      </c>
      <c r="T12" s="118">
        <v>2.8867441149778119</v>
      </c>
      <c r="U12" s="117">
        <v>389.64382788353481</v>
      </c>
      <c r="V12" s="118">
        <v>2.2861274058104355</v>
      </c>
      <c r="W12" s="117">
        <v>390.93227374034632</v>
      </c>
      <c r="X12" s="119">
        <v>2.9895591266244455</v>
      </c>
      <c r="Y12" s="125" t="s">
        <v>13</v>
      </c>
      <c r="Z12" s="117" t="s">
        <v>113</v>
      </c>
      <c r="AA12" s="118" t="s">
        <v>113</v>
      </c>
      <c r="AB12" s="117" t="s">
        <v>113</v>
      </c>
      <c r="AC12" s="118" t="s">
        <v>113</v>
      </c>
      <c r="AD12" s="117">
        <v>385.30803826079023</v>
      </c>
      <c r="AE12" s="118">
        <v>5.0829278428706886</v>
      </c>
      <c r="AF12" s="117">
        <v>413.18149914182345</v>
      </c>
      <c r="AG12" s="118">
        <v>3.7425938037811957</v>
      </c>
      <c r="AH12" s="117">
        <v>403.40253410220225</v>
      </c>
      <c r="AI12" s="118">
        <v>3.4455847635908068</v>
      </c>
      <c r="AJ12" s="117">
        <v>424.9051670623324</v>
      </c>
      <c r="AK12" s="118">
        <v>2.9446880975951766</v>
      </c>
      <c r="AL12" s="117">
        <v>412.29508567556314</v>
      </c>
      <c r="AM12" s="116">
        <v>3.2513437048035891</v>
      </c>
      <c r="AN12" s="116"/>
      <c r="AO12" s="123" t="s">
        <v>21</v>
      </c>
      <c r="AP12" s="97">
        <f t="shared" si="11"/>
        <v>515.64912985393289</v>
      </c>
      <c r="AQ12" s="97">
        <f t="shared" si="0"/>
        <v>520.40534948389552</v>
      </c>
      <c r="AR12" s="97">
        <f t="shared" si="1"/>
        <v>524.12079925700129</v>
      </c>
      <c r="AS12" s="97">
        <f t="shared" si="2"/>
        <v>509.14064729188925</v>
      </c>
      <c r="AT12" s="97">
        <f t="shared" si="3"/>
        <v>502.98890282349976</v>
      </c>
      <c r="AU12" s="97">
        <f t="shared" si="12"/>
        <v>503.79085848679318</v>
      </c>
      <c r="AV12" s="97">
        <f t="shared" si="4"/>
        <v>512.7776425998411</v>
      </c>
      <c r="AW12" s="97">
        <f t="shared" si="5"/>
        <v>513.52505581992546</v>
      </c>
      <c r="AX12" s="97">
        <f t="shared" si="13"/>
        <v>505.9712824219327</v>
      </c>
      <c r="AY12" s="97">
        <f t="shared" si="6"/>
        <v>505.9712824219327</v>
      </c>
      <c r="AZ12" s="97">
        <f t="shared" si="14"/>
        <v>494.94441797943909</v>
      </c>
      <c r="BA12" s="97">
        <f t="shared" si="7"/>
        <v>497.305058150886</v>
      </c>
      <c r="BB12" s="97">
        <f t="shared" si="8"/>
        <v>507.67652976553001</v>
      </c>
      <c r="BC12" s="97">
        <f t="shared" si="9"/>
        <v>509.10413880552198</v>
      </c>
      <c r="BD12" s="97">
        <f t="shared" si="10"/>
        <v>498.27925642959156</v>
      </c>
      <c r="BE12" s="98">
        <f t="shared" si="15"/>
        <v>504.79480210672176</v>
      </c>
      <c r="BF12" s="98">
        <f t="shared" si="15"/>
        <v>510.16268341154091</v>
      </c>
      <c r="BG12" s="98">
        <f t="shared" si="15"/>
        <v>515.10746161415216</v>
      </c>
      <c r="BH12" s="98">
        <f t="shared" si="15"/>
        <v>508.07202283978131</v>
      </c>
      <c r="BI12" s="98">
        <f t="shared" si="15"/>
        <v>502.413147225008</v>
      </c>
      <c r="BJ12" s="99">
        <f t="shared" si="17"/>
        <v>-0.19847124014281312</v>
      </c>
      <c r="BK12" s="95"/>
      <c r="BL12" s="298">
        <f t="shared" si="16"/>
        <v>6</v>
      </c>
    </row>
    <row r="13" spans="1:64" x14ac:dyDescent="0.2">
      <c r="A13" s="62" t="s">
        <v>15</v>
      </c>
      <c r="B13" s="117">
        <v>512.86074610202434</v>
      </c>
      <c r="C13" s="118">
        <v>3.4784298431925835</v>
      </c>
      <c r="D13" s="117">
        <v>500.49706602884618</v>
      </c>
      <c r="E13" s="118">
        <v>2.9742249195339254</v>
      </c>
      <c r="F13" s="117">
        <v>508.29907935426883</v>
      </c>
      <c r="G13" s="118">
        <v>2.9628634070350559</v>
      </c>
      <c r="H13" s="117">
        <v>492.83004827768758</v>
      </c>
      <c r="I13" s="118">
        <v>2.2676972461938134</v>
      </c>
      <c r="J13" s="117">
        <v>496.79131065623119</v>
      </c>
      <c r="K13" s="119">
        <v>2.5460693525327907</v>
      </c>
      <c r="L13" s="120" t="s">
        <v>15</v>
      </c>
      <c r="M13" s="117">
        <v>516.45500048847032</v>
      </c>
      <c r="N13" s="118">
        <v>3.5455882711306508</v>
      </c>
      <c r="O13" s="117">
        <v>509.85935906720346</v>
      </c>
      <c r="P13" s="118">
        <v>3.5510937612173481</v>
      </c>
      <c r="Q13" s="117">
        <v>492.8140942573923</v>
      </c>
      <c r="R13" s="118">
        <v>2.830126267784999</v>
      </c>
      <c r="S13" s="117">
        <v>498.95788231767892</v>
      </c>
      <c r="T13" s="118">
        <v>2.8524695805200149</v>
      </c>
      <c r="U13" s="117">
        <v>492.32543788673183</v>
      </c>
      <c r="V13" s="118">
        <v>2.3960551949577025</v>
      </c>
      <c r="W13" s="117">
        <v>499.4676509062466</v>
      </c>
      <c r="X13" s="119">
        <v>2.460661451202431</v>
      </c>
      <c r="Y13" s="122" t="s">
        <v>15</v>
      </c>
      <c r="Z13" s="117">
        <v>491.5770321057833</v>
      </c>
      <c r="AA13" s="118">
        <v>2.3698110466596707</v>
      </c>
      <c r="AB13" s="117">
        <v>488.54228428696928</v>
      </c>
      <c r="AC13" s="118">
        <v>3.4632015807772989</v>
      </c>
      <c r="AD13" s="117">
        <v>482.71516181446987</v>
      </c>
      <c r="AE13" s="118">
        <v>4.1814524566952986</v>
      </c>
      <c r="AF13" s="117">
        <v>478.18672057933946</v>
      </c>
      <c r="AG13" s="118">
        <v>2.8921209324046822</v>
      </c>
      <c r="AH13" s="117">
        <v>492.88973821148141</v>
      </c>
      <c r="AI13" s="118">
        <v>2.8706841045664895</v>
      </c>
      <c r="AJ13" s="117">
        <v>487.25014112496922</v>
      </c>
      <c r="AK13" s="118">
        <v>2.5997068824247296</v>
      </c>
      <c r="AL13" s="117">
        <v>490.21881502637234</v>
      </c>
      <c r="AM13" s="116">
        <v>2.5478509476001521</v>
      </c>
      <c r="AN13" s="116"/>
      <c r="AO13" s="124" t="s">
        <v>17</v>
      </c>
      <c r="AP13" s="97">
        <f t="shared" si="11"/>
        <v>531.39180397025882</v>
      </c>
      <c r="AQ13" s="97">
        <f t="shared" si="0"/>
        <v>527.83175624738578</v>
      </c>
      <c r="AR13" s="97">
        <f t="shared" si="1"/>
        <v>541.40475616409674</v>
      </c>
      <c r="AS13" s="97">
        <f t="shared" si="2"/>
        <v>534.19374210385831</v>
      </c>
      <c r="AT13" s="97">
        <f t="shared" si="3"/>
        <v>530.10800462174336</v>
      </c>
      <c r="AU13" s="97">
        <f t="shared" si="12"/>
        <v>514.57546164242035</v>
      </c>
      <c r="AV13" s="97">
        <f t="shared" si="4"/>
        <v>512.10419773905323</v>
      </c>
      <c r="AW13" s="97">
        <f t="shared" si="5"/>
        <v>520.54552167679503</v>
      </c>
      <c r="AX13" s="97">
        <f t="shared" si="13"/>
        <v>519.52913236906284</v>
      </c>
      <c r="AY13" s="97">
        <f t="shared" si="6"/>
        <v>519.52913236906284</v>
      </c>
      <c r="AZ13" s="97">
        <f t="shared" si="14"/>
        <v>500.74976183998018</v>
      </c>
      <c r="BA13" s="97">
        <f t="shared" si="7"/>
        <v>500.96186551205005</v>
      </c>
      <c r="BB13" s="97">
        <f t="shared" si="8"/>
        <v>516.29418431307693</v>
      </c>
      <c r="BC13" s="97">
        <f t="shared" si="9"/>
        <v>519.14285498077868</v>
      </c>
      <c r="BD13" s="97">
        <f t="shared" si="10"/>
        <v>523.01701842526472</v>
      </c>
      <c r="BE13" s="98">
        <f t="shared" si="15"/>
        <v>515.5723424842198</v>
      </c>
      <c r="BF13" s="98">
        <f t="shared" si="15"/>
        <v>513.63260649949632</v>
      </c>
      <c r="BG13" s="98">
        <f t="shared" si="15"/>
        <v>526.08148738465627</v>
      </c>
      <c r="BH13" s="98">
        <f t="shared" si="15"/>
        <v>524.28857648456653</v>
      </c>
      <c r="BI13" s="98">
        <f t="shared" si="15"/>
        <v>524.21805180535694</v>
      </c>
      <c r="BJ13" s="99">
        <f t="shared" si="17"/>
        <v>0.72047577676142771</v>
      </c>
      <c r="BK13" s="95"/>
      <c r="BL13" s="298">
        <f t="shared" si="16"/>
        <v>1</v>
      </c>
    </row>
    <row r="14" spans="1:64" x14ac:dyDescent="0.2">
      <c r="A14" s="62" t="s">
        <v>16</v>
      </c>
      <c r="B14" s="117">
        <v>495.89430979476219</v>
      </c>
      <c r="C14" s="118">
        <v>3.1086929696382164</v>
      </c>
      <c r="D14" s="117">
        <v>499.33697468611712</v>
      </c>
      <c r="E14" s="118">
        <v>2.4822663433981904</v>
      </c>
      <c r="F14" s="117">
        <v>498.47420142947033</v>
      </c>
      <c r="G14" s="118">
        <v>2.7420960838558561</v>
      </c>
      <c r="H14" s="117">
        <v>501.93688699560408</v>
      </c>
      <c r="I14" s="118">
        <v>2.3754778914201284</v>
      </c>
      <c r="J14" s="117">
        <v>492.63703335097438</v>
      </c>
      <c r="K14" s="119">
        <v>1.937603727265951</v>
      </c>
      <c r="L14" s="120" t="s">
        <v>16</v>
      </c>
      <c r="M14" s="117">
        <v>514.28767517677591</v>
      </c>
      <c r="N14" s="118">
        <v>2.7437284747709558</v>
      </c>
      <c r="O14" s="117">
        <v>513.02594984186396</v>
      </c>
      <c r="P14" s="118">
        <v>2.6169586940832881</v>
      </c>
      <c r="Q14" s="117">
        <v>503.27814716140233</v>
      </c>
      <c r="R14" s="118">
        <v>2.6027197423744339</v>
      </c>
      <c r="S14" s="117">
        <v>500.0267566254139</v>
      </c>
      <c r="T14" s="118">
        <v>2.2946481400102963</v>
      </c>
      <c r="U14" s="117">
        <v>511.08763174489843</v>
      </c>
      <c r="V14" s="118">
        <v>2.1741783897524569</v>
      </c>
      <c r="W14" s="117">
        <v>509.39837450250388</v>
      </c>
      <c r="X14" s="119">
        <v>1.7350023537509975</v>
      </c>
      <c r="Y14" s="121" t="s">
        <v>16</v>
      </c>
      <c r="Z14" s="117">
        <v>496.87096632113838</v>
      </c>
      <c r="AA14" s="118">
        <v>2.3528211076857968</v>
      </c>
      <c r="AB14" s="117">
        <v>492.32337924904391</v>
      </c>
      <c r="AC14" s="118">
        <v>2.8175045737771307</v>
      </c>
      <c r="AD14" s="117">
        <v>494.48298089587865</v>
      </c>
      <c r="AE14" s="118">
        <v>3.1781996291943528</v>
      </c>
      <c r="AF14" s="117">
        <v>494.91616179640107</v>
      </c>
      <c r="AG14" s="118">
        <v>2.0739167030795365</v>
      </c>
      <c r="AH14" s="117">
        <v>496.13088138356909</v>
      </c>
      <c r="AI14" s="118">
        <v>2.647816517708081</v>
      </c>
      <c r="AJ14" s="117">
        <v>499.81458410148355</v>
      </c>
      <c r="AK14" s="118">
        <v>2.544547443832911</v>
      </c>
      <c r="AL14" s="117">
        <v>501.12993377404803</v>
      </c>
      <c r="AM14" s="116">
        <v>1.7954575451334636</v>
      </c>
      <c r="AN14" s="116"/>
      <c r="AO14" s="123" t="s">
        <v>25</v>
      </c>
      <c r="AP14" s="97">
        <f t="shared" si="11"/>
        <v>508.32893001830911</v>
      </c>
      <c r="AQ14" s="97">
        <f t="shared" si="0"/>
        <v>507.98415380649834</v>
      </c>
      <c r="AR14" s="97">
        <f t="shared" si="1"/>
        <v>522.00395919666721</v>
      </c>
      <c r="AS14" s="97">
        <f t="shared" si="2"/>
        <v>502.57511552561914</v>
      </c>
      <c r="AT14" s="97">
        <f t="shared" si="3"/>
        <v>496.11356187258372</v>
      </c>
      <c r="AU14" s="97">
        <f t="shared" si="12"/>
        <v>501.47177088984512</v>
      </c>
      <c r="AV14" s="97">
        <f t="shared" si="4"/>
        <v>487.13637524220917</v>
      </c>
      <c r="AW14" s="97">
        <f t="shared" si="5"/>
        <v>501.49746019664821</v>
      </c>
      <c r="AX14" s="97">
        <f t="shared" si="13"/>
        <v>503.7219973409334</v>
      </c>
      <c r="AY14" s="97">
        <f t="shared" si="6"/>
        <v>503.7219973409334</v>
      </c>
      <c r="AZ14" s="97">
        <f t="shared" si="14"/>
        <v>517.31323806633634</v>
      </c>
      <c r="BA14" s="97">
        <f t="shared" si="7"/>
        <v>495.63910877454566</v>
      </c>
      <c r="BB14" s="97">
        <f t="shared" si="8"/>
        <v>523.17321024093451</v>
      </c>
      <c r="BC14" s="97">
        <f t="shared" si="9"/>
        <v>520.81484118789922</v>
      </c>
      <c r="BD14" s="97">
        <f t="shared" si="10"/>
        <v>518.07845911939353</v>
      </c>
      <c r="BE14" s="98">
        <f t="shared" si="15"/>
        <v>509.03797965816352</v>
      </c>
      <c r="BF14" s="98">
        <f t="shared" si="15"/>
        <v>496.91987927441778</v>
      </c>
      <c r="BG14" s="98">
        <f t="shared" si="15"/>
        <v>515.55820987808329</v>
      </c>
      <c r="BH14" s="98">
        <f t="shared" si="15"/>
        <v>509.03731801815064</v>
      </c>
      <c r="BI14" s="98">
        <f t="shared" si="15"/>
        <v>505.97133944430357</v>
      </c>
      <c r="BJ14" s="99">
        <f t="shared" si="17"/>
        <v>-0.25555335115499628</v>
      </c>
      <c r="BK14" s="95"/>
      <c r="BL14" s="298">
        <f t="shared" si="16"/>
        <v>4</v>
      </c>
    </row>
    <row r="15" spans="1:64" x14ac:dyDescent="0.2">
      <c r="A15" s="62" t="s">
        <v>17</v>
      </c>
      <c r="B15" s="117">
        <v>531.39180397025882</v>
      </c>
      <c r="C15" s="118">
        <v>2.5229649088327704</v>
      </c>
      <c r="D15" s="117">
        <v>527.83175624738578</v>
      </c>
      <c r="E15" s="118">
        <v>2.6685815126955186</v>
      </c>
      <c r="F15" s="117">
        <v>541.40475616409674</v>
      </c>
      <c r="G15" s="118">
        <v>1.9483205431350912</v>
      </c>
      <c r="H15" s="117">
        <v>534.19374210385831</v>
      </c>
      <c r="I15" s="118">
        <v>2.0948070674297314</v>
      </c>
      <c r="J15" s="117">
        <v>530.10800462174336</v>
      </c>
      <c r="K15" s="119">
        <v>1.8845690508301391</v>
      </c>
      <c r="L15" s="120" t="s">
        <v>17</v>
      </c>
      <c r="M15" s="117" t="s">
        <v>113</v>
      </c>
      <c r="N15" s="118" t="s">
        <v>113</v>
      </c>
      <c r="O15" s="117">
        <v>514.57546164242035</v>
      </c>
      <c r="P15" s="118">
        <v>2.7452263197192419</v>
      </c>
      <c r="Q15" s="117">
        <v>512.10419773905323</v>
      </c>
      <c r="R15" s="118">
        <v>2.565600767519824</v>
      </c>
      <c r="S15" s="117">
        <v>520.54552167679503</v>
      </c>
      <c r="T15" s="118">
        <v>2.0211658963331498</v>
      </c>
      <c r="U15" s="117">
        <v>519.52913236906284</v>
      </c>
      <c r="V15" s="118">
        <v>2.0425543283304557</v>
      </c>
      <c r="W15" s="117">
        <v>523.41458013492047</v>
      </c>
      <c r="X15" s="119">
        <v>1.7436021744656307</v>
      </c>
      <c r="Y15" s="126" t="s">
        <v>17</v>
      </c>
      <c r="Z15" s="117" t="s">
        <v>113</v>
      </c>
      <c r="AA15" s="118" t="s">
        <v>113</v>
      </c>
      <c r="AB15" s="117" t="s">
        <v>113</v>
      </c>
      <c r="AC15" s="118" t="s">
        <v>113</v>
      </c>
      <c r="AD15" s="117">
        <v>500.74976183998018</v>
      </c>
      <c r="AE15" s="118">
        <v>2.9269412502987597</v>
      </c>
      <c r="AF15" s="117">
        <v>500.96186551205005</v>
      </c>
      <c r="AG15" s="118">
        <v>2.635479688393652</v>
      </c>
      <c r="AH15" s="117">
        <v>516.29418431307693</v>
      </c>
      <c r="AI15" s="118">
        <v>2.0316207024618058</v>
      </c>
      <c r="AJ15" s="117">
        <v>519.14285498077868</v>
      </c>
      <c r="AK15" s="118">
        <v>2.2176883470034725</v>
      </c>
      <c r="AL15" s="117">
        <v>523.01701842526472</v>
      </c>
      <c r="AM15" s="116">
        <v>1.8422422127632565</v>
      </c>
      <c r="AN15" s="116"/>
      <c r="AO15" s="124" t="s">
        <v>22</v>
      </c>
      <c r="AP15" s="97">
        <f t="shared" si="11"/>
        <v>473.37796402961749</v>
      </c>
      <c r="AQ15" s="97">
        <f t="shared" si="0"/>
        <v>470.11576423820173</v>
      </c>
      <c r="AR15" s="97">
        <f t="shared" si="1"/>
        <v>466.7220294888246</v>
      </c>
      <c r="AS15" s="97">
        <f t="shared" si="2"/>
        <v>454.82881661033673</v>
      </c>
      <c r="AT15" s="97">
        <f t="shared" si="3"/>
        <v>451.63274164662926</v>
      </c>
      <c r="AU15" s="97">
        <f t="shared" si="12"/>
        <v>459.20198664050758</v>
      </c>
      <c r="AV15" s="97">
        <f t="shared" si="4"/>
        <v>466.09637285855024</v>
      </c>
      <c r="AW15" s="97">
        <f t="shared" si="5"/>
        <v>452.97342685890976</v>
      </c>
      <c r="AX15" s="97">
        <f t="shared" si="13"/>
        <v>453.62985087261978</v>
      </c>
      <c r="AY15" s="97">
        <f t="shared" si="6"/>
        <v>453.62985087261978</v>
      </c>
      <c r="AZ15" s="97">
        <f t="shared" si="14"/>
        <v>459.71118463202129</v>
      </c>
      <c r="BA15" s="97">
        <f t="shared" si="7"/>
        <v>482.77624196128494</v>
      </c>
      <c r="BB15" s="97">
        <f t="shared" si="8"/>
        <v>477.1971765179203</v>
      </c>
      <c r="BC15" s="97">
        <f t="shared" si="9"/>
        <v>467.03953801404009</v>
      </c>
      <c r="BD15" s="97">
        <f t="shared" si="10"/>
        <v>457.41439470369306</v>
      </c>
      <c r="BE15" s="98">
        <f t="shared" si="15"/>
        <v>464.09704510071543</v>
      </c>
      <c r="BF15" s="98">
        <f t="shared" si="15"/>
        <v>472.99612635267903</v>
      </c>
      <c r="BG15" s="98">
        <f t="shared" si="15"/>
        <v>465.63087762188485</v>
      </c>
      <c r="BH15" s="98">
        <f t="shared" si="15"/>
        <v>458.49940183233224</v>
      </c>
      <c r="BI15" s="98">
        <f t="shared" si="15"/>
        <v>454.22566240764735</v>
      </c>
      <c r="BJ15" s="99">
        <f t="shared" si="17"/>
        <v>-0.82261522442234047</v>
      </c>
      <c r="BK15" s="95"/>
      <c r="BL15" s="298">
        <f t="shared" si="16"/>
        <v>24</v>
      </c>
    </row>
    <row r="16" spans="1:64" x14ac:dyDescent="0.2">
      <c r="A16" s="62" t="s">
        <v>18</v>
      </c>
      <c r="B16" s="117">
        <v>563.32283412591858</v>
      </c>
      <c r="C16" s="118">
        <v>2.0184856088412992</v>
      </c>
      <c r="D16" s="117">
        <v>554.07951000650189</v>
      </c>
      <c r="E16" s="118">
        <v>2.3358012770603533</v>
      </c>
      <c r="F16" s="117">
        <v>545.44193998787637</v>
      </c>
      <c r="G16" s="118">
        <v>2.1987213032914399</v>
      </c>
      <c r="H16" s="117">
        <v>530.66115863918992</v>
      </c>
      <c r="I16" s="118">
        <v>2.3923685935315158</v>
      </c>
      <c r="J16" s="117">
        <v>521.88456314353959</v>
      </c>
      <c r="K16" s="119">
        <v>2.5095151891772547</v>
      </c>
      <c r="L16" s="120" t="s">
        <v>18</v>
      </c>
      <c r="M16" s="117">
        <v>544.28918696931964</v>
      </c>
      <c r="N16" s="118">
        <v>1.8662725136960414</v>
      </c>
      <c r="O16" s="117">
        <v>548.35839492400748</v>
      </c>
      <c r="P16" s="118">
        <v>2.2955551415174558</v>
      </c>
      <c r="Q16" s="117">
        <v>540.50434807139743</v>
      </c>
      <c r="R16" s="118">
        <v>2.1665392782803714</v>
      </c>
      <c r="S16" s="117">
        <v>518.75033528297615</v>
      </c>
      <c r="T16" s="118">
        <v>1.9407497581484512</v>
      </c>
      <c r="U16" s="117">
        <v>511.0768529909555</v>
      </c>
      <c r="V16" s="118">
        <v>2.3092518361458456</v>
      </c>
      <c r="W16" s="117">
        <v>507.30136181814419</v>
      </c>
      <c r="X16" s="119">
        <v>1.9679204226507387</v>
      </c>
      <c r="Y16" s="127" t="s">
        <v>18</v>
      </c>
      <c r="Z16" s="117">
        <v>546.46914462296388</v>
      </c>
      <c r="AA16" s="118">
        <v>2.5782092015139684</v>
      </c>
      <c r="AB16" s="117">
        <v>543.46254326511075</v>
      </c>
      <c r="AC16" s="118">
        <v>1.6416433417375618</v>
      </c>
      <c r="AD16" s="117">
        <v>546.86828128283332</v>
      </c>
      <c r="AE16" s="118">
        <v>2.1471897177223744</v>
      </c>
      <c r="AF16" s="117">
        <v>535.87798449465811</v>
      </c>
      <c r="AG16" s="118">
        <v>2.2538282769790188</v>
      </c>
      <c r="AH16" s="117">
        <v>524.02166969350674</v>
      </c>
      <c r="AI16" s="118">
        <v>2.3816523560862031</v>
      </c>
      <c r="AJ16" s="117">
        <v>526.42474711154034</v>
      </c>
      <c r="AK16" s="118">
        <v>2.5465765270977774</v>
      </c>
      <c r="AL16" s="117">
        <v>520.07874831668892</v>
      </c>
      <c r="AM16" s="116">
        <v>2.3071019944848046</v>
      </c>
      <c r="AN16" s="116"/>
      <c r="AO16" s="123" t="s">
        <v>41</v>
      </c>
      <c r="AP16" s="97">
        <f t="shared" si="11"/>
        <v>488.42452268131888</v>
      </c>
      <c r="AQ16" s="97">
        <f t="shared" si="0"/>
        <v>488.25463025628687</v>
      </c>
      <c r="AR16" s="97">
        <f t="shared" si="1"/>
        <v>496.44582282446294</v>
      </c>
      <c r="AS16" s="97">
        <f t="shared" si="2"/>
        <v>492.78613594276868</v>
      </c>
      <c r="AT16" s="97">
        <f t="shared" si="3"/>
        <v>483.25204272548837</v>
      </c>
      <c r="AU16" s="97">
        <f t="shared" si="12"/>
        <v>479.95750697601875</v>
      </c>
      <c r="AV16" s="97">
        <f t="shared" si="4"/>
        <v>483.49314032126705</v>
      </c>
      <c r="AW16" s="97">
        <f t="shared" si="5"/>
        <v>484.31929780196191</v>
      </c>
      <c r="AX16" s="97">
        <f t="shared" si="13"/>
        <v>485.84321725603269</v>
      </c>
      <c r="AY16" s="97">
        <f t="shared" si="6"/>
        <v>485.84321725603269</v>
      </c>
      <c r="AZ16" s="97">
        <f t="shared" si="14"/>
        <v>460.83011201748025</v>
      </c>
      <c r="BA16" s="97">
        <f t="shared" si="7"/>
        <v>481.04232605262382</v>
      </c>
      <c r="BB16" s="97">
        <f t="shared" si="8"/>
        <v>487.9391815977886</v>
      </c>
      <c r="BC16" s="97">
        <f t="shared" si="9"/>
        <v>495.57643518575878</v>
      </c>
      <c r="BD16" s="97"/>
      <c r="BE16" s="98">
        <f t="shared" si="15"/>
        <v>476.40404722493923</v>
      </c>
      <c r="BF16" s="98">
        <f t="shared" si="15"/>
        <v>484.26336554339258</v>
      </c>
      <c r="BG16" s="98">
        <f t="shared" si="15"/>
        <v>489.56810074140452</v>
      </c>
      <c r="BH16" s="98">
        <f t="shared" si="15"/>
        <v>491.40192946152001</v>
      </c>
      <c r="BI16" s="98">
        <f t="shared" si="15"/>
        <v>484.54762999076053</v>
      </c>
      <c r="BJ16" s="99">
        <f t="shared" si="17"/>
        <v>0.67863189715177441</v>
      </c>
      <c r="BK16" s="95"/>
      <c r="BL16" s="298">
        <f t="shared" si="16"/>
        <v>15</v>
      </c>
    </row>
    <row r="17" spans="1:64" x14ac:dyDescent="0.2">
      <c r="A17" s="62" t="s">
        <v>19</v>
      </c>
      <c r="B17" s="117">
        <v>495.21983896621691</v>
      </c>
      <c r="C17" s="118">
        <v>3.3602647580113376</v>
      </c>
      <c r="D17" s="117">
        <v>498.22689391510562</v>
      </c>
      <c r="E17" s="118">
        <v>3.6013718125206369</v>
      </c>
      <c r="F17" s="117">
        <v>498.97089415147167</v>
      </c>
      <c r="G17" s="118">
        <v>2.5786732500873057</v>
      </c>
      <c r="H17" s="117">
        <v>494.97760030083509</v>
      </c>
      <c r="I17" s="118">
        <v>2.0607266219895788</v>
      </c>
      <c r="J17" s="117">
        <v>492.9770760583545</v>
      </c>
      <c r="K17" s="119">
        <v>2.2236612981441564</v>
      </c>
      <c r="L17" s="120" t="s">
        <v>19</v>
      </c>
      <c r="M17" s="117">
        <v>510.79947353216505</v>
      </c>
      <c r="N17" s="118">
        <v>2.5034961452429947</v>
      </c>
      <c r="O17" s="117">
        <v>495.53833282458254</v>
      </c>
      <c r="P17" s="118">
        <v>3.1708343715821181</v>
      </c>
      <c r="Q17" s="117">
        <v>496.78231039753092</v>
      </c>
      <c r="R17" s="118">
        <v>3.0935712126094423</v>
      </c>
      <c r="S17" s="117">
        <v>494.98467432063057</v>
      </c>
      <c r="T17" s="118">
        <v>2.4548063513332283</v>
      </c>
      <c r="U17" s="117">
        <v>492.92040182386467</v>
      </c>
      <c r="V17" s="118">
        <v>2.098858066161839</v>
      </c>
      <c r="W17" s="117">
        <v>495.40758144403202</v>
      </c>
      <c r="X17" s="119">
        <v>2.3202141054779735</v>
      </c>
      <c r="Y17" s="125" t="s">
        <v>19</v>
      </c>
      <c r="Z17" s="117">
        <v>504.74238823850396</v>
      </c>
      <c r="AA17" s="118">
        <v>2.7279407499818631</v>
      </c>
      <c r="AB17" s="117">
        <v>496.18878489376971</v>
      </c>
      <c r="AC17" s="118">
        <v>2.677839697327788</v>
      </c>
      <c r="AD17" s="117">
        <v>487.70624727245149</v>
      </c>
      <c r="AE17" s="118">
        <v>4.0644088040065114</v>
      </c>
      <c r="AF17" s="117">
        <v>495.61654131094139</v>
      </c>
      <c r="AG17" s="118">
        <v>3.4418675654450732</v>
      </c>
      <c r="AH17" s="117">
        <v>505.48148337801308</v>
      </c>
      <c r="AI17" s="118">
        <v>2.8263888560451806</v>
      </c>
      <c r="AJ17" s="117">
        <v>499.30614175619849</v>
      </c>
      <c r="AK17" s="118">
        <v>2.5070197513435999</v>
      </c>
      <c r="AL17" s="117">
        <v>492.60648133455328</v>
      </c>
      <c r="AM17" s="116">
        <v>2.3209785699770027</v>
      </c>
      <c r="AN17" s="116"/>
      <c r="AO17" s="124" t="s">
        <v>19</v>
      </c>
      <c r="AP17" s="97">
        <f t="shared" si="11"/>
        <v>495.21983896621691</v>
      </c>
      <c r="AQ17" s="97">
        <f t="shared" si="0"/>
        <v>498.22689391510562</v>
      </c>
      <c r="AR17" s="97">
        <f t="shared" si="1"/>
        <v>498.97089415147167</v>
      </c>
      <c r="AS17" s="97">
        <f t="shared" si="2"/>
        <v>494.97760030083509</v>
      </c>
      <c r="AT17" s="97">
        <f t="shared" si="3"/>
        <v>492.9770760583545</v>
      </c>
      <c r="AU17" s="97">
        <f t="shared" si="12"/>
        <v>495.53833282458254</v>
      </c>
      <c r="AV17" s="97">
        <f t="shared" si="4"/>
        <v>496.78231039753092</v>
      </c>
      <c r="AW17" s="97">
        <f t="shared" si="5"/>
        <v>494.98467432063057</v>
      </c>
      <c r="AX17" s="97">
        <f t="shared" si="13"/>
        <v>492.92040182386467</v>
      </c>
      <c r="AY17" s="97">
        <f t="shared" si="6"/>
        <v>492.92040182386467</v>
      </c>
      <c r="AZ17" s="97">
        <f t="shared" si="14"/>
        <v>487.70624727245149</v>
      </c>
      <c r="BA17" s="97">
        <f t="shared" si="7"/>
        <v>495.61654131094139</v>
      </c>
      <c r="BB17" s="97">
        <f t="shared" si="8"/>
        <v>505.48148337801308</v>
      </c>
      <c r="BC17" s="97">
        <f t="shared" si="9"/>
        <v>499.30614175619849</v>
      </c>
      <c r="BD17" s="97">
        <f t="shared" ref="BD17:BD34" si="18">VLOOKUP(AO17,$Y$7:$AM$92,14,FALSE)</f>
        <v>492.60648133455328</v>
      </c>
      <c r="BE17" s="98">
        <f t="shared" si="15"/>
        <v>492.82147302108365</v>
      </c>
      <c r="BF17" s="98">
        <f t="shared" si="15"/>
        <v>496.8752485411926</v>
      </c>
      <c r="BG17" s="98">
        <f t="shared" si="15"/>
        <v>499.81235061670509</v>
      </c>
      <c r="BH17" s="98">
        <f t="shared" si="15"/>
        <v>495.73471462696608</v>
      </c>
      <c r="BI17" s="98">
        <f t="shared" si="15"/>
        <v>492.83465307225748</v>
      </c>
      <c r="BJ17" s="99">
        <f t="shared" si="17"/>
        <v>1.098337597819447E-3</v>
      </c>
      <c r="BK17" s="95"/>
      <c r="BL17" s="298">
        <f t="shared" si="16"/>
        <v>12</v>
      </c>
    </row>
    <row r="18" spans="1:64" x14ac:dyDescent="0.2">
      <c r="A18" s="62" t="s">
        <v>21</v>
      </c>
      <c r="B18" s="117">
        <v>515.64912985393289</v>
      </c>
      <c r="C18" s="118">
        <v>3.7956172781026569</v>
      </c>
      <c r="D18" s="117">
        <v>520.40534948389552</v>
      </c>
      <c r="E18" s="118">
        <v>2.7986835126319423</v>
      </c>
      <c r="F18" s="117">
        <v>524.12079925700129</v>
      </c>
      <c r="G18" s="118">
        <v>2.9632742156485201</v>
      </c>
      <c r="H18" s="117">
        <v>509.14064729188925</v>
      </c>
      <c r="I18" s="118">
        <v>2.6988193823936433</v>
      </c>
      <c r="J18" s="117">
        <v>502.98890282349976</v>
      </c>
      <c r="K18" s="119">
        <v>2.9115005535325515</v>
      </c>
      <c r="L18" s="120" t="s">
        <v>21</v>
      </c>
      <c r="M18" s="117">
        <v>502.98553214174535</v>
      </c>
      <c r="N18" s="118">
        <v>3.3172087907823529</v>
      </c>
      <c r="O18" s="117">
        <v>503.79085848679318</v>
      </c>
      <c r="P18" s="118">
        <v>3.8682440219339886</v>
      </c>
      <c r="Q18" s="117">
        <v>512.7776425998411</v>
      </c>
      <c r="R18" s="118">
        <v>2.8630640729747019</v>
      </c>
      <c r="S18" s="117">
        <v>513.52505581992546</v>
      </c>
      <c r="T18" s="118">
        <v>2.8765253955044301</v>
      </c>
      <c r="U18" s="117">
        <v>505.9712824219327</v>
      </c>
      <c r="V18" s="118">
        <v>2.8878866008659214</v>
      </c>
      <c r="W18" s="117">
        <v>500.04378016676566</v>
      </c>
      <c r="X18" s="119">
        <v>2.6470829297669343</v>
      </c>
      <c r="Y18" s="125" t="s">
        <v>21</v>
      </c>
      <c r="Z18" s="117">
        <v>483.99082376624494</v>
      </c>
      <c r="AA18" s="118">
        <v>2.4650904541584615</v>
      </c>
      <c r="AB18" s="117">
        <v>491.35799851747356</v>
      </c>
      <c r="AC18" s="118">
        <v>3.3863505475833238</v>
      </c>
      <c r="AD18" s="117">
        <v>494.94441797943909</v>
      </c>
      <c r="AE18" s="118">
        <v>4.4100951514735911</v>
      </c>
      <c r="AF18" s="117">
        <v>497.305058150886</v>
      </c>
      <c r="AG18" s="118">
        <v>2.6558081602114494</v>
      </c>
      <c r="AH18" s="117">
        <v>507.67652976553001</v>
      </c>
      <c r="AI18" s="118">
        <v>2.8160085383472362</v>
      </c>
      <c r="AJ18" s="117">
        <v>509.10413880552198</v>
      </c>
      <c r="AK18" s="118">
        <v>3.0184897844462495</v>
      </c>
      <c r="AL18" s="117">
        <v>498.27925642959156</v>
      </c>
      <c r="AM18" s="116">
        <v>3.0254079122693804</v>
      </c>
      <c r="AN18" s="116"/>
      <c r="AO18" s="123" t="s">
        <v>85</v>
      </c>
      <c r="AP18" s="97">
        <f t="shared" si="11"/>
        <v>493.20439184735363</v>
      </c>
      <c r="AQ18" s="97">
        <f t="shared" si="0"/>
        <v>486.36344878966304</v>
      </c>
      <c r="AR18" s="97">
        <f t="shared" si="1"/>
        <v>491.3565828342355</v>
      </c>
      <c r="AS18" s="97">
        <f t="shared" si="2"/>
        <v>475.39117680164338</v>
      </c>
      <c r="AT18" s="97">
        <f t="shared" si="3"/>
        <v>472.36261957297722</v>
      </c>
      <c r="AU18" s="97">
        <f t="shared" si="12"/>
        <v>467.24671395183441</v>
      </c>
      <c r="AV18" s="97">
        <f t="shared" si="4"/>
        <v>459.93891790257823</v>
      </c>
      <c r="AW18" s="97">
        <f t="shared" si="5"/>
        <v>471.13146075925147</v>
      </c>
      <c r="AX18" s="97">
        <f t="shared" si="13"/>
        <v>464.04009937816892</v>
      </c>
      <c r="AY18" s="97">
        <f t="shared" si="6"/>
        <v>464.04009937816892</v>
      </c>
      <c r="AZ18" s="97">
        <f t="shared" si="14"/>
        <v>477.36423775139519</v>
      </c>
      <c r="BA18" s="97">
        <f t="shared" si="7"/>
        <v>475.74888637866638</v>
      </c>
      <c r="BB18" s="97">
        <f t="shared" si="8"/>
        <v>484.56503212569646</v>
      </c>
      <c r="BC18" s="97">
        <f t="shared" si="9"/>
        <v>486.86318645387956</v>
      </c>
      <c r="BD18" s="97">
        <f t="shared" si="18"/>
        <v>478.98915239507591</v>
      </c>
      <c r="BE18" s="98">
        <f t="shared" si="15"/>
        <v>479.27178118352776</v>
      </c>
      <c r="BF18" s="98">
        <f t="shared" si="15"/>
        <v>474.01708435696924</v>
      </c>
      <c r="BG18" s="98">
        <f t="shared" si="15"/>
        <v>482.35102523972779</v>
      </c>
      <c r="BH18" s="98">
        <f t="shared" si="15"/>
        <v>475.43148754456394</v>
      </c>
      <c r="BI18" s="98">
        <f t="shared" si="15"/>
        <v>471.79729044874074</v>
      </c>
      <c r="BJ18" s="99">
        <f t="shared" si="17"/>
        <v>-0.62287422789891878</v>
      </c>
      <c r="BK18" s="95"/>
      <c r="BL18" s="298">
        <f t="shared" si="16"/>
        <v>21</v>
      </c>
    </row>
    <row r="19" spans="1:64" x14ac:dyDescent="0.2">
      <c r="A19" s="62" t="s">
        <v>22</v>
      </c>
      <c r="B19" s="117">
        <v>473.37796402961749</v>
      </c>
      <c r="C19" s="118">
        <v>3.2309207679152996</v>
      </c>
      <c r="D19" s="117">
        <v>470.11576423820173</v>
      </c>
      <c r="E19" s="118">
        <v>4.0388376548860849</v>
      </c>
      <c r="F19" s="117">
        <v>466.7220294888246</v>
      </c>
      <c r="G19" s="118">
        <v>3.1225044409576261</v>
      </c>
      <c r="H19" s="117">
        <v>454.82881661033673</v>
      </c>
      <c r="I19" s="118">
        <v>3.9173170513072892</v>
      </c>
      <c r="J19" s="117">
        <v>451.63274164662926</v>
      </c>
      <c r="K19" s="119">
        <v>3.1396304559424899</v>
      </c>
      <c r="L19" s="120" t="s">
        <v>22</v>
      </c>
      <c r="M19" s="117">
        <v>444.91186270104447</v>
      </c>
      <c r="N19" s="118">
        <v>3.9007754934617345</v>
      </c>
      <c r="O19" s="117">
        <v>459.20198664050758</v>
      </c>
      <c r="P19" s="118">
        <v>2.9681959820489228</v>
      </c>
      <c r="Q19" s="117">
        <v>466.09637285855024</v>
      </c>
      <c r="R19" s="118">
        <v>3.8796975804352223</v>
      </c>
      <c r="S19" s="117">
        <v>452.97342685890976</v>
      </c>
      <c r="T19" s="118">
        <v>2.5020506690597353</v>
      </c>
      <c r="U19" s="117">
        <v>453.62985087261978</v>
      </c>
      <c r="V19" s="118">
        <v>3.7535854544584075</v>
      </c>
      <c r="W19" s="117">
        <v>451.37034377028198</v>
      </c>
      <c r="X19" s="119">
        <v>3.0912281809339901</v>
      </c>
      <c r="Y19" s="128" t="s">
        <v>22</v>
      </c>
      <c r="Z19" s="117">
        <v>473.79885148691983</v>
      </c>
      <c r="AA19" s="118">
        <v>4.9701490129447832</v>
      </c>
      <c r="AB19" s="117">
        <v>472.26687639581746</v>
      </c>
      <c r="AC19" s="118">
        <v>4.1005755316155863</v>
      </c>
      <c r="AD19" s="117">
        <v>459.71118463202129</v>
      </c>
      <c r="AE19" s="118">
        <v>4.0439908853825957</v>
      </c>
      <c r="AF19" s="117">
        <v>482.77624196128494</v>
      </c>
      <c r="AG19" s="118">
        <v>4.3221523430668656</v>
      </c>
      <c r="AH19" s="117">
        <v>477.1971765179203</v>
      </c>
      <c r="AI19" s="118">
        <v>3.2674514694482455</v>
      </c>
      <c r="AJ19" s="117">
        <v>467.03953801404009</v>
      </c>
      <c r="AK19" s="118">
        <v>4.3386973688478978</v>
      </c>
      <c r="AL19" s="117">
        <v>457.41439470369306</v>
      </c>
      <c r="AM19" s="116">
        <v>3.6209996580630088</v>
      </c>
      <c r="AN19" s="116"/>
      <c r="AO19" s="124" t="s">
        <v>27</v>
      </c>
      <c r="AP19" s="97">
        <f t="shared" si="11"/>
        <v>475.39722049054035</v>
      </c>
      <c r="AQ19" s="97">
        <f t="shared" si="0"/>
        <v>488.83136294319104</v>
      </c>
      <c r="AR19" s="97">
        <f t="shared" si="1"/>
        <v>493.54148180496804</v>
      </c>
      <c r="AS19" s="97">
        <f t="shared" si="2"/>
        <v>480.54676244498552</v>
      </c>
      <c r="AT19" s="97">
        <f t="shared" si="3"/>
        <v>468.01172789151281</v>
      </c>
      <c r="AU19" s="97">
        <f t="shared" si="12"/>
        <v>461.68872068980892</v>
      </c>
      <c r="AV19" s="97">
        <f t="shared" si="4"/>
        <v>482.90848043052779</v>
      </c>
      <c r="AW19" s="97">
        <f t="shared" si="5"/>
        <v>485.32118101256566</v>
      </c>
      <c r="AX19" s="97">
        <f t="shared" si="13"/>
        <v>489.72873084182157</v>
      </c>
      <c r="AY19" s="97">
        <f t="shared" si="6"/>
        <v>489.72873084182157</v>
      </c>
      <c r="AZ19" s="97">
        <f t="shared" si="14"/>
        <v>468.52310857988908</v>
      </c>
      <c r="BA19" s="97">
        <f t="shared" si="7"/>
        <v>486.05109878153962</v>
      </c>
      <c r="BB19" s="97">
        <f t="shared" si="8"/>
        <v>489.75440328485575</v>
      </c>
      <c r="BC19" s="97">
        <f t="shared" si="9"/>
        <v>484.75799610146845</v>
      </c>
      <c r="BD19" s="97">
        <f t="shared" si="18"/>
        <v>476.28467969266717</v>
      </c>
      <c r="BE19" s="98">
        <f t="shared" si="15"/>
        <v>468.53634992007943</v>
      </c>
      <c r="BF19" s="98">
        <f t="shared" si="15"/>
        <v>485.93031405175287</v>
      </c>
      <c r="BG19" s="98">
        <f t="shared" si="15"/>
        <v>489.5390220341298</v>
      </c>
      <c r="BH19" s="98">
        <f t="shared" si="15"/>
        <v>485.01116312942514</v>
      </c>
      <c r="BI19" s="98">
        <f t="shared" si="15"/>
        <v>478.00837947533387</v>
      </c>
      <c r="BJ19" s="99">
        <f t="shared" si="17"/>
        <v>0.78933579627120309</v>
      </c>
      <c r="BK19" s="95"/>
      <c r="BL19" s="298">
        <f t="shared" si="16"/>
        <v>18</v>
      </c>
    </row>
    <row r="20" spans="1:64" x14ac:dyDescent="0.2">
      <c r="A20" s="62" t="s">
        <v>23</v>
      </c>
      <c r="B20" s="117">
        <v>503.9317287583965</v>
      </c>
      <c r="C20" s="118">
        <v>2.6759722562803931</v>
      </c>
      <c r="D20" s="117">
        <v>502.64274872824893</v>
      </c>
      <c r="E20" s="118">
        <v>3.1422820958093602</v>
      </c>
      <c r="F20" s="117">
        <v>494.30235122168381</v>
      </c>
      <c r="G20" s="118">
        <v>2.949817140243336</v>
      </c>
      <c r="H20" s="117">
        <v>476.7475123944638</v>
      </c>
      <c r="I20" s="118">
        <v>2.4214643213072238</v>
      </c>
      <c r="J20" s="117">
        <v>480.9116938822861</v>
      </c>
      <c r="K20" s="119">
        <v>2.3299765109215396</v>
      </c>
      <c r="L20" s="120" t="s">
        <v>23</v>
      </c>
      <c r="M20" s="117">
        <v>490.0123923840809</v>
      </c>
      <c r="N20" s="118">
        <v>2.837591299355303</v>
      </c>
      <c r="O20" s="117">
        <v>490.93738287695606</v>
      </c>
      <c r="P20" s="118">
        <v>2.8852148274914304</v>
      </c>
      <c r="Q20" s="117">
        <v>490.17002755257312</v>
      </c>
      <c r="R20" s="118">
        <v>3.4510419854438008</v>
      </c>
      <c r="S20" s="117">
        <v>477.04445501549026</v>
      </c>
      <c r="T20" s="118">
        <v>3.1928573708864474</v>
      </c>
      <c r="U20" s="117">
        <v>476.83088081470635</v>
      </c>
      <c r="V20" s="118">
        <v>2.5269614471190431</v>
      </c>
      <c r="W20" s="117">
        <v>481.082636356244</v>
      </c>
      <c r="X20" s="119">
        <v>2.3195967411673326</v>
      </c>
      <c r="Y20" s="127" t="s">
        <v>23</v>
      </c>
      <c r="Z20" s="117">
        <v>479.96677781719148</v>
      </c>
      <c r="AA20" s="118">
        <v>3.9537485473738729</v>
      </c>
      <c r="AB20" s="117">
        <v>481.86969442734784</v>
      </c>
      <c r="AC20" s="118">
        <v>2.4689692346551748</v>
      </c>
      <c r="AD20" s="117">
        <v>482.37451705979157</v>
      </c>
      <c r="AE20" s="118">
        <v>3.281400153208573</v>
      </c>
      <c r="AF20" s="117">
        <v>494.17875334322025</v>
      </c>
      <c r="AG20" s="118">
        <v>3.1747481649915654</v>
      </c>
      <c r="AH20" s="117">
        <v>488.46133395845573</v>
      </c>
      <c r="AI20" s="118">
        <v>3.1570898511636645</v>
      </c>
      <c r="AJ20" s="117">
        <v>469.52325777649094</v>
      </c>
      <c r="AK20" s="118">
        <v>2.6590546222850371</v>
      </c>
      <c r="AL20" s="117">
        <v>475.98667224503328</v>
      </c>
      <c r="AM20" s="116">
        <v>2.2509620905298031</v>
      </c>
      <c r="AN20" s="116"/>
      <c r="AO20" s="123" t="s">
        <v>86</v>
      </c>
      <c r="AP20" s="97" t="str">
        <f t="shared" si="11"/>
        <v>m</v>
      </c>
      <c r="AQ20" s="97" t="s">
        <v>167</v>
      </c>
      <c r="AR20" s="97">
        <f t="shared" si="1"/>
        <v>437.67645896250161</v>
      </c>
      <c r="AS20" s="97">
        <f t="shared" si="2"/>
        <v>432.5767658983433</v>
      </c>
      <c r="AT20" s="97">
        <f t="shared" si="3"/>
        <v>439.0082497979065</v>
      </c>
      <c r="AU20" s="97" t="str">
        <f t="shared" si="12"/>
        <v>m</v>
      </c>
      <c r="AV20" s="97" t="s">
        <v>167</v>
      </c>
      <c r="AW20" s="97">
        <f t="shared" si="5"/>
        <v>439.69638279902642</v>
      </c>
      <c r="AX20" s="97">
        <f t="shared" si="13"/>
        <v>437.12852378548473</v>
      </c>
      <c r="AY20" s="97">
        <f t="shared" si="6"/>
        <v>437.12852378548473</v>
      </c>
      <c r="AZ20" s="97" t="str">
        <f t="shared" si="14"/>
        <v>m</v>
      </c>
      <c r="BA20" s="97" t="s">
        <v>167</v>
      </c>
      <c r="BB20" s="97">
        <f t="shared" si="8"/>
        <v>448.95297870359138</v>
      </c>
      <c r="BC20" s="97">
        <f t="shared" si="9"/>
        <v>442.8314335788022</v>
      </c>
      <c r="BD20" s="97">
        <f t="shared" si="18"/>
        <v>424.3582472168186</v>
      </c>
      <c r="BE20" s="98" t="s">
        <v>167</v>
      </c>
      <c r="BF20" s="98"/>
      <c r="BG20" s="98">
        <f t="shared" si="15"/>
        <v>442.10860682170642</v>
      </c>
      <c r="BH20" s="98">
        <f t="shared" si="15"/>
        <v>437.51224108754337</v>
      </c>
      <c r="BI20" s="98">
        <f t="shared" si="15"/>
        <v>433.49834026673665</v>
      </c>
      <c r="BJ20" s="99"/>
      <c r="BK20" s="95"/>
      <c r="BL20" s="298">
        <f t="shared" si="16"/>
        <v>25</v>
      </c>
    </row>
    <row r="21" spans="1:64" x14ac:dyDescent="0.2">
      <c r="A21" s="62" t="s">
        <v>24</v>
      </c>
      <c r="B21" s="117">
        <v>490.79377421677231</v>
      </c>
      <c r="C21" s="118">
        <v>1.637478151786937</v>
      </c>
      <c r="D21" s="117">
        <v>495.59849828033549</v>
      </c>
      <c r="E21" s="118">
        <v>1.4110466266323656</v>
      </c>
      <c r="F21" s="117">
        <v>478.15459619459563</v>
      </c>
      <c r="G21" s="118">
        <v>2.1150865523789082</v>
      </c>
      <c r="H21" s="117">
        <v>473.23008608727514</v>
      </c>
      <c r="I21" s="118">
        <v>1.6809248920352213</v>
      </c>
      <c r="J21" s="117">
        <v>475.02410633375797</v>
      </c>
      <c r="K21" s="119">
        <v>1.7955024804775139</v>
      </c>
      <c r="L21" s="120" t="s">
        <v>24</v>
      </c>
      <c r="M21" s="117">
        <v>515.10865002475146</v>
      </c>
      <c r="N21" s="118">
        <v>1.4234206961883809</v>
      </c>
      <c r="O21" s="117">
        <v>505.54482821560146</v>
      </c>
      <c r="P21" s="118">
        <v>1.806656246692381</v>
      </c>
      <c r="Q21" s="117">
        <v>506.66916364738773</v>
      </c>
      <c r="R21" s="118">
        <v>1.3897894878571686</v>
      </c>
      <c r="S21" s="117">
        <v>492.79569723949663</v>
      </c>
      <c r="T21" s="118">
        <v>1.7023824139356256</v>
      </c>
      <c r="U21" s="117">
        <v>488.03318441486903</v>
      </c>
      <c r="V21" s="118">
        <v>1.9886791791033749</v>
      </c>
      <c r="W21" s="117">
        <v>495.18737617387626</v>
      </c>
      <c r="X21" s="119">
        <v>1.9530824978131265</v>
      </c>
      <c r="Y21" s="127" t="s">
        <v>24</v>
      </c>
      <c r="Z21" s="117">
        <v>506.93046147792467</v>
      </c>
      <c r="AA21" s="118">
        <v>1.4540478818932316</v>
      </c>
      <c r="AB21" s="117">
        <v>491.74696006973085</v>
      </c>
      <c r="AC21" s="118">
        <v>1.5579725309576502</v>
      </c>
      <c r="AD21" s="117">
        <v>484.44527144620025</v>
      </c>
      <c r="AE21" s="118">
        <v>1.9452315227473829</v>
      </c>
      <c r="AF21" s="117">
        <v>500.28331925631039</v>
      </c>
      <c r="AG21" s="118">
        <v>1.4093757192498597</v>
      </c>
      <c r="AH21" s="117">
        <v>482.52243992825834</v>
      </c>
      <c r="AI21" s="118">
        <v>1.8010984615546521</v>
      </c>
      <c r="AJ21" s="117">
        <v>481.52554084459729</v>
      </c>
      <c r="AK21" s="118">
        <v>1.9849638311163715</v>
      </c>
      <c r="AL21" s="117">
        <v>473.9743167673447</v>
      </c>
      <c r="AM21" s="116">
        <v>1.741510568561754</v>
      </c>
      <c r="AN21" s="116"/>
      <c r="AO21" s="124" t="s">
        <v>30</v>
      </c>
      <c r="AP21" s="97">
        <f t="shared" si="11"/>
        <v>489.54377799079657</v>
      </c>
      <c r="AQ21" s="97">
        <f t="shared" ref="AQ21:AQ26" si="19">VLOOKUP(AO21,$A$7:$K$88,4,FALSE)</f>
        <v>493.87892388006316</v>
      </c>
      <c r="AR21" s="97">
        <f t="shared" si="1"/>
        <v>502.18619208773657</v>
      </c>
      <c r="AS21" s="97">
        <f t="shared" si="2"/>
        <v>490.22501828225171</v>
      </c>
      <c r="AT21" s="97">
        <f t="shared" si="3"/>
        <v>487.25058835762195</v>
      </c>
      <c r="AU21" s="97">
        <f t="shared" si="12"/>
        <v>486.16608340191738</v>
      </c>
      <c r="AV21" s="97">
        <f t="shared" ref="AV21:AV26" si="20">VLOOKUP(AO21,$L$7:$X$90,6,FALSE)</f>
        <v>481.9538226208968</v>
      </c>
      <c r="AW21" s="97">
        <f t="shared" si="5"/>
        <v>490.57102141135442</v>
      </c>
      <c r="AX21" s="97">
        <f t="shared" si="13"/>
        <v>482.30507154661876</v>
      </c>
      <c r="AY21" s="97">
        <f t="shared" si="6"/>
        <v>482.30507154661876</v>
      </c>
      <c r="AZ21" s="97">
        <f t="shared" si="14"/>
        <v>479.4918354552758</v>
      </c>
      <c r="BA21" s="97">
        <f t="shared" ref="BA21:BA26" si="21">VLOOKUP(AO21,$Y$7:$AM$92,8,FALSE)</f>
        <v>483.96014553422106</v>
      </c>
      <c r="BB21" s="97">
        <f t="shared" si="8"/>
        <v>488.69441378942741</v>
      </c>
      <c r="BC21" s="97">
        <f t="shared" si="9"/>
        <v>487.75809838276768</v>
      </c>
      <c r="BD21" s="97">
        <f t="shared" si="18"/>
        <v>478.6986741450462</v>
      </c>
      <c r="BE21" s="98">
        <f t="shared" si="15"/>
        <v>485.06723228266327</v>
      </c>
      <c r="BF21" s="98">
        <f t="shared" si="15"/>
        <v>486.59763067839367</v>
      </c>
      <c r="BG21" s="98">
        <f t="shared" si="15"/>
        <v>493.8172090961728</v>
      </c>
      <c r="BH21" s="98">
        <f t="shared" si="15"/>
        <v>486.76272940387935</v>
      </c>
      <c r="BI21" s="98">
        <f t="shared" si="15"/>
        <v>482.7514446830956</v>
      </c>
      <c r="BJ21" s="99">
        <f t="shared" si="17"/>
        <v>-0.19298229996397254</v>
      </c>
      <c r="BK21" s="95"/>
      <c r="BL21" s="298">
        <f t="shared" si="16"/>
        <v>16</v>
      </c>
    </row>
    <row r="22" spans="1:64" x14ac:dyDescent="0.2">
      <c r="A22" s="62" t="s">
        <v>25</v>
      </c>
      <c r="B22" s="117">
        <v>508.32893001830911</v>
      </c>
      <c r="C22" s="118">
        <v>3.1860632144208547</v>
      </c>
      <c r="D22" s="117">
        <v>507.98415380649834</v>
      </c>
      <c r="E22" s="118">
        <v>3.2670604536125154</v>
      </c>
      <c r="F22" s="117">
        <v>522.00395919666721</v>
      </c>
      <c r="G22" s="118">
        <v>2.4503479312470189</v>
      </c>
      <c r="H22" s="117">
        <v>502.57511552561914</v>
      </c>
      <c r="I22" s="118">
        <v>2.3860270695421875</v>
      </c>
      <c r="J22" s="117">
        <v>496.11356187258372</v>
      </c>
      <c r="K22" s="119">
        <v>2.2141464349753375</v>
      </c>
      <c r="L22" s="120" t="s">
        <v>25</v>
      </c>
      <c r="M22" s="117">
        <v>502.83731927835447</v>
      </c>
      <c r="N22" s="118">
        <v>2.4481209733109073</v>
      </c>
      <c r="O22" s="117">
        <v>501.47177088984512</v>
      </c>
      <c r="P22" s="118">
        <v>2.7852207095500732</v>
      </c>
      <c r="Q22" s="117">
        <v>487.13637524220917</v>
      </c>
      <c r="R22" s="118">
        <v>2.5440654083339598</v>
      </c>
      <c r="S22" s="117">
        <v>501.49746019664821</v>
      </c>
      <c r="T22" s="118">
        <v>2.2475975047364245</v>
      </c>
      <c r="U22" s="117">
        <v>503.7219973409334</v>
      </c>
      <c r="V22" s="118">
        <v>2.0531370910791082</v>
      </c>
      <c r="W22" s="117">
        <v>499.63289403766771</v>
      </c>
      <c r="X22" s="119">
        <v>2.1986210741377268</v>
      </c>
      <c r="Y22" s="127" t="s">
        <v>25</v>
      </c>
      <c r="Z22" s="117">
        <v>526.66864933774355</v>
      </c>
      <c r="AA22" s="118">
        <v>3.237310805783618</v>
      </c>
      <c r="AB22" s="117">
        <v>515.48007670024651</v>
      </c>
      <c r="AC22" s="118">
        <v>2.6254273307077556</v>
      </c>
      <c r="AD22" s="117">
        <v>517.31323806633634</v>
      </c>
      <c r="AE22" s="118">
        <v>3.5361224831332145</v>
      </c>
      <c r="AF22" s="117">
        <v>495.63910877454566</v>
      </c>
      <c r="AG22" s="118">
        <v>2.9719043217388492</v>
      </c>
      <c r="AH22" s="117">
        <v>523.17321024093451</v>
      </c>
      <c r="AI22" s="118">
        <v>2.5503655535411265</v>
      </c>
      <c r="AJ22" s="117">
        <v>520.81484118789922</v>
      </c>
      <c r="AK22" s="118">
        <v>2.4660549147113286</v>
      </c>
      <c r="AL22" s="117">
        <v>518.07845911939353</v>
      </c>
      <c r="AM22" s="116">
        <v>2.2444778003871422</v>
      </c>
      <c r="AN22" s="116"/>
      <c r="AO22" s="123" t="s">
        <v>31</v>
      </c>
      <c r="AP22" s="97">
        <f t="shared" si="11"/>
        <v>487.95669815517698</v>
      </c>
      <c r="AQ22" s="97">
        <f t="shared" si="19"/>
        <v>491.40979086365491</v>
      </c>
      <c r="AR22" s="97">
        <f t="shared" si="1"/>
        <v>495.7000863968986</v>
      </c>
      <c r="AS22" s="97">
        <f t="shared" si="2"/>
        <v>475.40894655672383</v>
      </c>
      <c r="AT22" s="97">
        <f t="shared" si="3"/>
        <v>482.0670125704612</v>
      </c>
      <c r="AU22" s="97">
        <f t="shared" si="12"/>
        <v>486.42133472588586</v>
      </c>
      <c r="AV22" s="97">
        <f t="shared" si="20"/>
        <v>476.6023030928522</v>
      </c>
      <c r="AW22" s="97">
        <f t="shared" si="5"/>
        <v>478.82327743335418</v>
      </c>
      <c r="AX22" s="97">
        <f t="shared" si="13"/>
        <v>478.38338173522209</v>
      </c>
      <c r="AY22" s="97">
        <f t="shared" si="6"/>
        <v>478.38338173522209</v>
      </c>
      <c r="AZ22" s="97">
        <f t="shared" si="14"/>
        <v>470.07075568436517</v>
      </c>
      <c r="BA22" s="97">
        <f t="shared" si="21"/>
        <v>468.44273430849557</v>
      </c>
      <c r="BB22" s="97">
        <f t="shared" si="8"/>
        <v>477.30661154996608</v>
      </c>
      <c r="BC22" s="97">
        <f t="shared" si="9"/>
        <v>472.40655227078054</v>
      </c>
      <c r="BD22" s="97">
        <f t="shared" si="18"/>
        <v>475.87347960821211</v>
      </c>
      <c r="BE22" s="98">
        <f t="shared" si="15"/>
        <v>481.48292952180935</v>
      </c>
      <c r="BF22" s="98">
        <f t="shared" si="15"/>
        <v>478.81827608833419</v>
      </c>
      <c r="BG22" s="98">
        <f t="shared" si="15"/>
        <v>483.94332512673964</v>
      </c>
      <c r="BH22" s="98">
        <f t="shared" si="15"/>
        <v>475.39962685424217</v>
      </c>
      <c r="BI22" s="98">
        <f t="shared" si="15"/>
        <v>478.77462463796513</v>
      </c>
      <c r="BJ22" s="99">
        <f t="shared" si="17"/>
        <v>-0.22569207365368507</v>
      </c>
      <c r="BK22" s="95"/>
      <c r="BL22" s="298">
        <f t="shared" si="16"/>
        <v>17</v>
      </c>
    </row>
    <row r="23" spans="1:64" x14ac:dyDescent="0.2">
      <c r="A23" s="62" t="s">
        <v>26</v>
      </c>
      <c r="B23" s="117">
        <v>453.90370809909365</v>
      </c>
      <c r="C23" s="118">
        <v>3.7069536470057587</v>
      </c>
      <c r="D23" s="117">
        <v>454.85096336001783</v>
      </c>
      <c r="E23" s="118">
        <v>3.1124512413355081</v>
      </c>
      <c r="F23" s="117">
        <v>470.07266182271979</v>
      </c>
      <c r="G23" s="118">
        <v>4.9577519389605964</v>
      </c>
      <c r="H23" s="117">
        <v>466.55281214357251</v>
      </c>
      <c r="I23" s="118">
        <v>3.4375542441047022</v>
      </c>
      <c r="J23" s="117">
        <v>462.19663275373335</v>
      </c>
      <c r="K23" s="119">
        <v>3.6183877441759691</v>
      </c>
      <c r="L23" s="120" t="s">
        <v>26</v>
      </c>
      <c r="M23" s="117" t="s">
        <v>113</v>
      </c>
      <c r="N23" s="118" t="s">
        <v>113</v>
      </c>
      <c r="O23" s="117">
        <v>441.85872772743772</v>
      </c>
      <c r="P23" s="118">
        <v>4.3457319742635852</v>
      </c>
      <c r="Q23" s="117">
        <v>446.86376384316031</v>
      </c>
      <c r="R23" s="118">
        <v>3.2782157824013454</v>
      </c>
      <c r="S23" s="117">
        <v>466.48143014930378</v>
      </c>
      <c r="T23" s="118">
        <v>4.6821079571949324</v>
      </c>
      <c r="U23" s="117">
        <v>469.66945415582262</v>
      </c>
      <c r="V23" s="118">
        <v>3.6292011081023094</v>
      </c>
      <c r="W23" s="117">
        <v>463.03454892045522</v>
      </c>
      <c r="X23" s="119">
        <v>3.4985632467049439</v>
      </c>
      <c r="Y23" s="127" t="s">
        <v>26</v>
      </c>
      <c r="Z23" s="117">
        <v>452.17240396987194</v>
      </c>
      <c r="AA23" s="118">
        <v>8.4671533031048121</v>
      </c>
      <c r="AB23" s="117" t="s">
        <v>113</v>
      </c>
      <c r="AC23" s="118" t="s">
        <v>113</v>
      </c>
      <c r="AD23" s="117">
        <v>438.67227528011017</v>
      </c>
      <c r="AE23" s="118">
        <v>4.5813610174698249</v>
      </c>
      <c r="AF23" s="117">
        <v>473.98995043365397</v>
      </c>
      <c r="AG23" s="118">
        <v>3.6337335691564423</v>
      </c>
      <c r="AH23" s="117">
        <v>485.80321244403706</v>
      </c>
      <c r="AI23" s="118">
        <v>5.006797924590856</v>
      </c>
      <c r="AJ23" s="117">
        <v>478.96064276872517</v>
      </c>
      <c r="AK23" s="118">
        <v>3.7765932938445319</v>
      </c>
      <c r="AL23" s="117">
        <v>470.41517797924456</v>
      </c>
      <c r="AM23" s="116">
        <v>3.670985340667654</v>
      </c>
      <c r="AN23" s="116"/>
      <c r="AO23" s="124" t="s">
        <v>32</v>
      </c>
      <c r="AP23" s="97">
        <f t="shared" si="11"/>
        <v>486.32436286399945</v>
      </c>
      <c r="AQ23" s="97">
        <f t="shared" si="19"/>
        <v>483.92842104317356</v>
      </c>
      <c r="AR23" s="97">
        <f t="shared" si="1"/>
        <v>491.21517567045606</v>
      </c>
      <c r="AS23" s="97">
        <f t="shared" si="2"/>
        <v>482.80638364844037</v>
      </c>
      <c r="AT23" s="97">
        <f t="shared" si="3"/>
        <v>476.7694062088251</v>
      </c>
      <c r="AU23" s="97">
        <f t="shared" si="12"/>
        <v>490.00184019657291</v>
      </c>
      <c r="AV23" s="97">
        <f t="shared" si="20"/>
        <v>489.0672634080924</v>
      </c>
      <c r="AW23" s="97">
        <f t="shared" si="5"/>
        <v>489.84509803719658</v>
      </c>
      <c r="AX23" s="97">
        <f t="shared" si="13"/>
        <v>485.7706280411266</v>
      </c>
      <c r="AY23" s="97">
        <f t="shared" si="6"/>
        <v>485.7706280411266</v>
      </c>
      <c r="AZ23" s="97">
        <f t="shared" si="14"/>
        <v>479.36654127604663</v>
      </c>
      <c r="BA23" s="97">
        <f t="shared" si="21"/>
        <v>472.17338671505189</v>
      </c>
      <c r="BB23" s="97">
        <f t="shared" si="8"/>
        <v>487.80704283397785</v>
      </c>
      <c r="BC23" s="97">
        <f t="shared" si="9"/>
        <v>481.43909716678166</v>
      </c>
      <c r="BD23" s="97">
        <f t="shared" si="18"/>
        <v>469.98538936317885</v>
      </c>
      <c r="BE23" s="98">
        <f t="shared" si="15"/>
        <v>485.230914778873</v>
      </c>
      <c r="BF23" s="98">
        <f t="shared" si="15"/>
        <v>481.72302372210601</v>
      </c>
      <c r="BG23" s="98">
        <f t="shared" si="15"/>
        <v>489.62243884721016</v>
      </c>
      <c r="BH23" s="98">
        <f t="shared" si="15"/>
        <v>483.33870295211619</v>
      </c>
      <c r="BI23" s="98">
        <f t="shared" si="15"/>
        <v>477.50847453771024</v>
      </c>
      <c r="BJ23" s="99">
        <f t="shared" si="17"/>
        <v>-0.64353668676356313</v>
      </c>
      <c r="BK23" s="95"/>
      <c r="BL23" s="298">
        <f t="shared" si="16"/>
        <v>20</v>
      </c>
    </row>
    <row r="24" spans="1:64" x14ac:dyDescent="0.2">
      <c r="A24" s="62" t="s">
        <v>27</v>
      </c>
      <c r="B24" s="117">
        <v>475.39722049054035</v>
      </c>
      <c r="C24" s="118">
        <v>2.0193220416544904</v>
      </c>
      <c r="D24" s="117">
        <v>488.83136294319104</v>
      </c>
      <c r="E24" s="118">
        <v>1.7729594803539501</v>
      </c>
      <c r="F24" s="117">
        <v>493.54148180496804</v>
      </c>
      <c r="G24" s="118">
        <v>1.9355238160018966</v>
      </c>
      <c r="H24" s="117">
        <v>480.54676244498552</v>
      </c>
      <c r="I24" s="118">
        <v>2.5159528465800971</v>
      </c>
      <c r="J24" s="117">
        <v>468.01172789151281</v>
      </c>
      <c r="K24" s="119">
        <v>2.4295619575181586</v>
      </c>
      <c r="L24" s="120" t="s">
        <v>27</v>
      </c>
      <c r="M24" s="117">
        <v>465.66421009310153</v>
      </c>
      <c r="N24" s="118">
        <v>3.0750314180244698</v>
      </c>
      <c r="O24" s="117">
        <v>461.68872068980892</v>
      </c>
      <c r="P24" s="118">
        <v>2.2824584054412513</v>
      </c>
      <c r="Q24" s="117">
        <v>482.90848043052779</v>
      </c>
      <c r="R24" s="118">
        <v>1.8558580202530104</v>
      </c>
      <c r="S24" s="117">
        <v>485.32118101256566</v>
      </c>
      <c r="T24" s="118">
        <v>2.0252223455150502</v>
      </c>
      <c r="U24" s="117">
        <v>489.72873084182157</v>
      </c>
      <c r="V24" s="118">
        <v>2.8454151351387478</v>
      </c>
      <c r="W24" s="117">
        <v>486.58985801290993</v>
      </c>
      <c r="X24" s="119">
        <v>2.7800460370555951</v>
      </c>
      <c r="Y24" s="125" t="s">
        <v>27</v>
      </c>
      <c r="Z24" s="117">
        <v>487.46964533873972</v>
      </c>
      <c r="AA24" s="118">
        <v>2.9130081234538703</v>
      </c>
      <c r="AB24" s="117">
        <v>475.66158082656676</v>
      </c>
      <c r="AC24" s="118">
        <v>3.0440987628067595</v>
      </c>
      <c r="AD24" s="117">
        <v>468.52310857988908</v>
      </c>
      <c r="AE24" s="118">
        <v>2.4255913808440357</v>
      </c>
      <c r="AF24" s="117">
        <v>486.05109878153962</v>
      </c>
      <c r="AG24" s="118">
        <v>1.5721541044820779</v>
      </c>
      <c r="AH24" s="117">
        <v>489.75440328485575</v>
      </c>
      <c r="AI24" s="118">
        <v>1.9715338853191304</v>
      </c>
      <c r="AJ24" s="117">
        <v>484.75799610146845</v>
      </c>
      <c r="AK24" s="118">
        <v>2.6813971061454041</v>
      </c>
      <c r="AL24" s="117">
        <v>476.28467969266717</v>
      </c>
      <c r="AM24" s="116">
        <v>2.4389103254640507</v>
      </c>
      <c r="AN24" s="116"/>
      <c r="AO24" s="123" t="s">
        <v>23</v>
      </c>
      <c r="AP24" s="97">
        <f t="shared" si="11"/>
        <v>503.9317287583965</v>
      </c>
      <c r="AQ24" s="97">
        <f t="shared" si="19"/>
        <v>502.64274872824893</v>
      </c>
      <c r="AR24" s="97">
        <f t="shared" si="1"/>
        <v>494.30235122168381</v>
      </c>
      <c r="AS24" s="97">
        <f t="shared" si="2"/>
        <v>476.7475123944638</v>
      </c>
      <c r="AT24" s="97">
        <f t="shared" si="3"/>
        <v>480.9116938822861</v>
      </c>
      <c r="AU24" s="97">
        <f t="shared" si="12"/>
        <v>490.93738287695606</v>
      </c>
      <c r="AV24" s="97">
        <f t="shared" si="20"/>
        <v>490.17002755257312</v>
      </c>
      <c r="AW24" s="97">
        <f t="shared" si="5"/>
        <v>477.04445501549026</v>
      </c>
      <c r="AX24" s="97">
        <f t="shared" si="13"/>
        <v>476.83088081470635</v>
      </c>
      <c r="AY24" s="97">
        <f t="shared" si="6"/>
        <v>476.83088081470635</v>
      </c>
      <c r="AZ24" s="97">
        <f t="shared" si="14"/>
        <v>482.37451705979157</v>
      </c>
      <c r="BA24" s="97">
        <f t="shared" si="21"/>
        <v>494.17875334322025</v>
      </c>
      <c r="BB24" s="97">
        <f t="shared" si="8"/>
        <v>488.46133395845573</v>
      </c>
      <c r="BC24" s="97">
        <f t="shared" si="9"/>
        <v>469.52325777649094</v>
      </c>
      <c r="BD24" s="97">
        <f t="shared" si="18"/>
        <v>475.98667224503328</v>
      </c>
      <c r="BE24" s="98">
        <f t="shared" si="15"/>
        <v>492.41454289838134</v>
      </c>
      <c r="BF24" s="98">
        <f t="shared" si="15"/>
        <v>495.66384320801416</v>
      </c>
      <c r="BG24" s="98">
        <f t="shared" si="15"/>
        <v>486.60271339854324</v>
      </c>
      <c r="BH24" s="98">
        <f t="shared" si="15"/>
        <v>474.36721699522036</v>
      </c>
      <c r="BI24" s="98">
        <f t="shared" si="15"/>
        <v>477.90974898067526</v>
      </c>
      <c r="BJ24" s="99">
        <f t="shared" si="17"/>
        <v>-1.2087328264755068</v>
      </c>
      <c r="BK24" s="95"/>
      <c r="BL24" s="298">
        <f t="shared" si="16"/>
        <v>19</v>
      </c>
    </row>
    <row r="25" spans="1:64" x14ac:dyDescent="0.2">
      <c r="A25" s="62" t="s">
        <v>28</v>
      </c>
      <c r="B25" s="117">
        <v>531.38850883000669</v>
      </c>
      <c r="C25" s="118">
        <v>3.3743335061541906</v>
      </c>
      <c r="D25" s="117">
        <v>539.43099403180247</v>
      </c>
      <c r="E25" s="118">
        <v>3.4126435852282655</v>
      </c>
      <c r="F25" s="117">
        <v>546.73559977510638</v>
      </c>
      <c r="G25" s="118">
        <v>3.6045798546752637</v>
      </c>
      <c r="H25" s="117">
        <v>538.39475102467202</v>
      </c>
      <c r="I25" s="118">
        <v>2.9661787673403248</v>
      </c>
      <c r="J25" s="117">
        <v>529.13543377082146</v>
      </c>
      <c r="K25" s="119">
        <v>2.5931679269098491</v>
      </c>
      <c r="L25" s="120" t="s">
        <v>28</v>
      </c>
      <c r="M25" s="117">
        <v>534.1365015716691</v>
      </c>
      <c r="N25" s="118">
        <v>4.0157236472792892</v>
      </c>
      <c r="O25" s="117">
        <v>523.10251495872296</v>
      </c>
      <c r="P25" s="118">
        <v>3.3415088988429678</v>
      </c>
      <c r="Q25" s="117">
        <v>528.99309300025823</v>
      </c>
      <c r="R25" s="118">
        <v>3.32820535494551</v>
      </c>
      <c r="S25" s="117">
        <v>536.40691823421946</v>
      </c>
      <c r="T25" s="118">
        <v>3.5871471403675375</v>
      </c>
      <c r="U25" s="117">
        <v>532.43987220398378</v>
      </c>
      <c r="V25" s="118">
        <v>3.0000148104209448</v>
      </c>
      <c r="W25" s="117">
        <v>526.97325049698168</v>
      </c>
      <c r="X25" s="119">
        <v>2.4714753589966301</v>
      </c>
      <c r="Y25" s="125" t="s">
        <v>28</v>
      </c>
      <c r="Z25" s="117">
        <v>522.23492849496358</v>
      </c>
      <c r="AA25" s="118">
        <v>5.2099351004736576</v>
      </c>
      <c r="AB25" s="117">
        <v>498.10520584203135</v>
      </c>
      <c r="AC25" s="118">
        <v>3.9239747073532198</v>
      </c>
      <c r="AD25" s="117">
        <v>497.95706853665354</v>
      </c>
      <c r="AE25" s="118">
        <v>3.6496213139154996</v>
      </c>
      <c r="AF25" s="117">
        <v>519.85772238868014</v>
      </c>
      <c r="AG25" s="118">
        <v>3.4656314208296881</v>
      </c>
      <c r="AH25" s="117">
        <v>538.05148482953848</v>
      </c>
      <c r="AI25" s="118">
        <v>3.673015311642315</v>
      </c>
      <c r="AJ25" s="117">
        <v>515.95847991936751</v>
      </c>
      <c r="AK25" s="118">
        <v>3.1972108559573797</v>
      </c>
      <c r="AL25" s="117">
        <v>503.85604130918574</v>
      </c>
      <c r="AM25" s="116">
        <v>2.6709734574974817</v>
      </c>
      <c r="AN25" s="116"/>
      <c r="AO25" s="124" t="s">
        <v>87</v>
      </c>
      <c r="AP25" s="97" t="str">
        <f t="shared" si="11"/>
        <v>m</v>
      </c>
      <c r="AQ25" s="97">
        <f t="shared" si="19"/>
        <v>461.33914036797916</v>
      </c>
      <c r="AR25" s="97" t="s">
        <v>167</v>
      </c>
      <c r="AS25" s="97">
        <f t="shared" si="2"/>
        <v>464.78196465300374</v>
      </c>
      <c r="AT25" s="97">
        <f t="shared" si="3"/>
        <v>456.59032278179876</v>
      </c>
      <c r="AU25" s="97" t="str">
        <f t="shared" si="12"/>
        <v>m</v>
      </c>
      <c r="AV25" s="97">
        <f t="shared" si="20"/>
        <v>462.87598469693296</v>
      </c>
      <c r="AW25" s="97" t="s">
        <v>167</v>
      </c>
      <c r="AX25" s="97">
        <f t="shared" si="13"/>
        <v>478.64479380005497</v>
      </c>
      <c r="AY25" s="97">
        <f t="shared" si="6"/>
        <v>478.64479380005497</v>
      </c>
      <c r="AZ25" s="97" t="str">
        <f t="shared" si="14"/>
        <v>m</v>
      </c>
      <c r="BA25" s="97">
        <f t="shared" si="21"/>
        <v>442.05233719817255</v>
      </c>
      <c r="BB25" s="97" t="str">
        <f t="shared" si="8"/>
        <v>m</v>
      </c>
      <c r="BC25" s="97">
        <f t="shared" si="9"/>
        <v>446.66614265152504</v>
      </c>
      <c r="BD25" s="97">
        <f t="shared" si="18"/>
        <v>448.23476010986792</v>
      </c>
      <c r="BE25" s="98" t="s">
        <v>167</v>
      </c>
      <c r="BF25" s="98">
        <f t="shared" si="15"/>
        <v>455.42248742102828</v>
      </c>
      <c r="BG25" s="98" t="s">
        <v>167</v>
      </c>
      <c r="BH25" s="98">
        <f t="shared" si="15"/>
        <v>463.36430036819456</v>
      </c>
      <c r="BI25" s="98">
        <f t="shared" si="15"/>
        <v>461.15662556390726</v>
      </c>
      <c r="BJ25" s="99"/>
      <c r="BK25" s="95"/>
      <c r="BL25" s="298">
        <f t="shared" si="16"/>
        <v>23</v>
      </c>
    </row>
    <row r="26" spans="1:64" x14ac:dyDescent="0.2">
      <c r="A26" s="62" t="s">
        <v>29</v>
      </c>
      <c r="B26" s="117">
        <v>522.14814089779657</v>
      </c>
      <c r="C26" s="118">
        <v>3.3575917272943627</v>
      </c>
      <c r="D26" s="117">
        <v>537.98623028695465</v>
      </c>
      <c r="E26" s="118">
        <v>3.4387134706174107</v>
      </c>
      <c r="F26" s="117">
        <v>537.78762153518187</v>
      </c>
      <c r="G26" s="118">
        <v>3.6575113109400688</v>
      </c>
      <c r="H26" s="117">
        <v>515.8099113359234</v>
      </c>
      <c r="I26" s="118">
        <v>3.1318420192899499</v>
      </c>
      <c r="J26" s="117">
        <v>519.00725458120428</v>
      </c>
      <c r="K26" s="119">
        <v>2.8027616089782104</v>
      </c>
      <c r="L26" s="120" t="s">
        <v>29</v>
      </c>
      <c r="M26" s="117">
        <v>542.22736945479028</v>
      </c>
      <c r="N26" s="118">
        <v>3.238245998456994</v>
      </c>
      <c r="O26" s="117">
        <v>547.45847873791706</v>
      </c>
      <c r="P26" s="118">
        <v>3.7611539115319657</v>
      </c>
      <c r="Q26" s="117">
        <v>546.2285340719842</v>
      </c>
      <c r="R26" s="118">
        <v>4.0153600483017815</v>
      </c>
      <c r="S26" s="117">
        <v>553.76665914360933</v>
      </c>
      <c r="T26" s="118">
        <v>4.5791613283609793</v>
      </c>
      <c r="U26" s="117">
        <v>524.10621628281251</v>
      </c>
      <c r="V26" s="118">
        <v>3.7123336861991221</v>
      </c>
      <c r="W26" s="117">
        <v>525.93300185889268</v>
      </c>
      <c r="X26" s="119">
        <v>3.1213942783396669</v>
      </c>
      <c r="Y26" s="127" t="s">
        <v>29</v>
      </c>
      <c r="Z26" s="117">
        <v>524.75429891335818</v>
      </c>
      <c r="AA26" s="118">
        <v>2.4161553136009872</v>
      </c>
      <c r="AB26" s="117">
        <v>534.09126443033608</v>
      </c>
      <c r="AC26" s="118">
        <v>3.092476964158307</v>
      </c>
      <c r="AD26" s="117">
        <v>556.0219101746394</v>
      </c>
      <c r="AE26" s="118">
        <v>3.8130408768482398</v>
      </c>
      <c r="AF26" s="117">
        <v>539.26748342765302</v>
      </c>
      <c r="AG26" s="118">
        <v>3.4605638023194736</v>
      </c>
      <c r="AH26" s="117">
        <v>535.79049035632613</v>
      </c>
      <c r="AI26" s="118">
        <v>3.941383560845503</v>
      </c>
      <c r="AJ26" s="117">
        <v>517.43670962797921</v>
      </c>
      <c r="AK26" s="118">
        <v>3.5047235412366033</v>
      </c>
      <c r="AL26" s="117">
        <v>514.05228795826918</v>
      </c>
      <c r="AM26" s="116">
        <v>2.9405429951517457</v>
      </c>
      <c r="AN26" s="116"/>
      <c r="AO26" s="123" t="s">
        <v>114</v>
      </c>
      <c r="AP26" s="97">
        <f t="shared" si="11"/>
        <v>524.8615059603984</v>
      </c>
      <c r="AQ26" s="97">
        <f t="shared" si="19"/>
        <v>522.21812820108084</v>
      </c>
      <c r="AR26" s="97">
        <f t="shared" ref="AR26:AR34" si="22">VLOOKUP(AO26,$A$7:$K$88,6,FALSE)</f>
        <v>522.05582172580091</v>
      </c>
      <c r="AS26" s="97">
        <f t="shared" si="2"/>
        <v>508.57480625604279</v>
      </c>
      <c r="AT26" s="97">
        <f t="shared" si="3"/>
        <v>503.38381975000721</v>
      </c>
      <c r="AU26" s="97">
        <f t="shared" si="12"/>
        <v>530.65404621091125</v>
      </c>
      <c r="AV26" s="97">
        <f t="shared" si="20"/>
        <v>525.83568838092469</v>
      </c>
      <c r="AW26" s="97">
        <f t="shared" ref="AW26:AW34" si="23">VLOOKUP(AO26,$L$7:$X$90,8,FALSE)</f>
        <v>522.97175819268023</v>
      </c>
      <c r="AX26" s="97">
        <f t="shared" si="13"/>
        <v>512.25278988666537</v>
      </c>
      <c r="AY26" s="97">
        <f t="shared" si="6"/>
        <v>512.25278988666537</v>
      </c>
      <c r="AZ26" s="97">
        <f t="shared" si="14"/>
        <v>506.74697063880512</v>
      </c>
      <c r="BA26" s="97">
        <f t="shared" si="21"/>
        <v>508.40372294455085</v>
      </c>
      <c r="BB26" s="97">
        <f t="shared" si="8"/>
        <v>511.22996524541696</v>
      </c>
      <c r="BC26" s="97">
        <f t="shared" si="9"/>
        <v>502.95905109877435</v>
      </c>
      <c r="BD26" s="97">
        <f t="shared" si="18"/>
        <v>484.78372537056595</v>
      </c>
      <c r="BE26" s="98">
        <f t="shared" si="15"/>
        <v>520.75417427003822</v>
      </c>
      <c r="BF26" s="98">
        <f t="shared" si="15"/>
        <v>518.81917984218546</v>
      </c>
      <c r="BG26" s="98">
        <f t="shared" si="15"/>
        <v>518.75251505463268</v>
      </c>
      <c r="BH26" s="98">
        <f t="shared" si="15"/>
        <v>507.92888241382752</v>
      </c>
      <c r="BI26" s="98">
        <f t="shared" si="15"/>
        <v>500.14011166907949</v>
      </c>
      <c r="BJ26" s="99">
        <f t="shared" si="17"/>
        <v>-1.7178385500798943</v>
      </c>
      <c r="BK26" s="95"/>
      <c r="BL26" s="298">
        <f t="shared" si="16"/>
        <v>8</v>
      </c>
    </row>
    <row r="27" spans="1:64" x14ac:dyDescent="0.2">
      <c r="A27" s="62" t="s">
        <v>30</v>
      </c>
      <c r="B27" s="117">
        <v>489.54377799079657</v>
      </c>
      <c r="C27" s="118">
        <v>2.971691649763196</v>
      </c>
      <c r="D27" s="117">
        <v>493.87892388006316</v>
      </c>
      <c r="E27" s="118">
        <v>3.0652009879058149</v>
      </c>
      <c r="F27" s="117">
        <v>502.18619208773657</v>
      </c>
      <c r="G27" s="118">
        <v>2.752082648252772</v>
      </c>
      <c r="H27" s="117">
        <v>490.22501828225171</v>
      </c>
      <c r="I27" s="118">
        <v>1.5602818633914042</v>
      </c>
      <c r="J27" s="117">
        <v>487.25058835762195</v>
      </c>
      <c r="K27" s="119">
        <v>1.7627962800918793</v>
      </c>
      <c r="L27" s="120" t="s">
        <v>30</v>
      </c>
      <c r="M27" s="117">
        <v>483.37494854382908</v>
      </c>
      <c r="N27" s="118">
        <v>3.6873532760047687</v>
      </c>
      <c r="O27" s="117">
        <v>486.16608340191738</v>
      </c>
      <c r="P27" s="118">
        <v>3.0271076090066193</v>
      </c>
      <c r="Q27" s="117">
        <v>481.9538226208968</v>
      </c>
      <c r="R27" s="118">
        <v>3.0671494192989592</v>
      </c>
      <c r="S27" s="117">
        <v>490.57102141135442</v>
      </c>
      <c r="T27" s="118">
        <v>2.7522316383777468</v>
      </c>
      <c r="U27" s="117">
        <v>482.30507154661876</v>
      </c>
      <c r="V27" s="118">
        <v>1.8687428964735218</v>
      </c>
      <c r="W27" s="117">
        <v>496.12633069612497</v>
      </c>
      <c r="X27" s="119">
        <v>1.9627668308487409</v>
      </c>
      <c r="Y27" s="129" t="s">
        <v>30</v>
      </c>
      <c r="Z27" s="117">
        <v>458.07108187310314</v>
      </c>
      <c r="AA27" s="118">
        <v>5.2704470072990208</v>
      </c>
      <c r="AB27" s="117">
        <v>490.56253369278113</v>
      </c>
      <c r="AC27" s="118">
        <v>3.6691915379711766</v>
      </c>
      <c r="AD27" s="117">
        <v>479.4918354552758</v>
      </c>
      <c r="AE27" s="118">
        <v>3.7307367556559052</v>
      </c>
      <c r="AF27" s="117">
        <v>483.96014553422106</v>
      </c>
      <c r="AG27" s="118">
        <v>2.9570060803396565</v>
      </c>
      <c r="AH27" s="117">
        <v>488.69441378942741</v>
      </c>
      <c r="AI27" s="118">
        <v>2.3856178808425108</v>
      </c>
      <c r="AJ27" s="117">
        <v>487.75809838276768</v>
      </c>
      <c r="AK27" s="118">
        <v>1.8020299359863894</v>
      </c>
      <c r="AL27" s="117">
        <v>478.6986741450462</v>
      </c>
      <c r="AM27" s="116">
        <v>1.6168557997986752</v>
      </c>
      <c r="AN27" s="116"/>
      <c r="AO27" s="124" t="s">
        <v>6</v>
      </c>
      <c r="AP27" s="97">
        <f t="shared" si="11"/>
        <v>510.83715436131706</v>
      </c>
      <c r="AQ27" s="97" t="s">
        <v>167</v>
      </c>
      <c r="AR27" s="97">
        <f t="shared" si="22"/>
        <v>505.78124706763805</v>
      </c>
      <c r="AS27" s="97">
        <f t="shared" si="2"/>
        <v>495.03748650783791</v>
      </c>
      <c r="AT27" s="97">
        <f t="shared" si="3"/>
        <v>489.7804395314086</v>
      </c>
      <c r="AU27" s="97">
        <f t="shared" si="12"/>
        <v>505.48359832016627</v>
      </c>
      <c r="AV27" s="97" t="s">
        <v>167</v>
      </c>
      <c r="AW27" s="97">
        <f t="shared" si="23"/>
        <v>505.54074324980269</v>
      </c>
      <c r="AX27" s="97">
        <f t="shared" si="13"/>
        <v>496.74227422202898</v>
      </c>
      <c r="AY27" s="97">
        <f t="shared" si="6"/>
        <v>496.74227422202898</v>
      </c>
      <c r="AZ27" s="97">
        <f t="shared" si="14"/>
        <v>490.19397730200257</v>
      </c>
      <c r="BA27" s="97" t="s">
        <v>167</v>
      </c>
      <c r="BB27" s="97">
        <f t="shared" si="8"/>
        <v>489.60933538438661</v>
      </c>
      <c r="BC27" s="97">
        <f t="shared" si="9"/>
        <v>484.86559727479317</v>
      </c>
      <c r="BD27" s="97">
        <f t="shared" si="18"/>
        <v>484.3925685119973</v>
      </c>
      <c r="BE27" s="98">
        <f t="shared" si="15"/>
        <v>502.17157666116196</v>
      </c>
      <c r="BF27" s="98"/>
      <c r="BG27" s="98">
        <f t="shared" si="15"/>
        <v>500.31044190060908</v>
      </c>
      <c r="BH27" s="98">
        <f t="shared" si="15"/>
        <v>492.21511933488665</v>
      </c>
      <c r="BI27" s="98">
        <f t="shared" si="15"/>
        <v>490.30509408847826</v>
      </c>
      <c r="BJ27" s="99">
        <f t="shared" si="17"/>
        <v>-0.98887354772364233</v>
      </c>
      <c r="BK27" s="95"/>
      <c r="BL27" s="298">
        <f t="shared" si="16"/>
        <v>14</v>
      </c>
    </row>
    <row r="28" spans="1:64" x14ac:dyDescent="0.2">
      <c r="A28" s="62" t="s">
        <v>31</v>
      </c>
      <c r="B28" s="117">
        <v>487.95669815517698</v>
      </c>
      <c r="C28" s="118">
        <v>2.7569174255573854</v>
      </c>
      <c r="D28" s="117">
        <v>491.40979086365491</v>
      </c>
      <c r="E28" s="118">
        <v>2.9295462599798445</v>
      </c>
      <c r="F28" s="117">
        <v>495.7000863968986</v>
      </c>
      <c r="G28" s="118">
        <v>2.5544953008540303</v>
      </c>
      <c r="H28" s="117">
        <v>475.40894655672383</v>
      </c>
      <c r="I28" s="118">
        <v>2.652676422298335</v>
      </c>
      <c r="J28" s="117">
        <v>482.0670125704612</v>
      </c>
      <c r="K28" s="119">
        <v>1.6292368484329447</v>
      </c>
      <c r="L28" s="120" t="s">
        <v>31</v>
      </c>
      <c r="M28" s="117" t="s">
        <v>113</v>
      </c>
      <c r="N28" s="118" t="s">
        <v>113</v>
      </c>
      <c r="O28" s="117">
        <v>486.42133472588586</v>
      </c>
      <c r="P28" s="118">
        <v>2.9252704596584915</v>
      </c>
      <c r="Q28" s="117">
        <v>476.6023030928522</v>
      </c>
      <c r="R28" s="118">
        <v>2.6166534884954236</v>
      </c>
      <c r="S28" s="117">
        <v>478.82327743335418</v>
      </c>
      <c r="T28" s="118">
        <v>2.6409513949045129</v>
      </c>
      <c r="U28" s="117">
        <v>478.38338173522209</v>
      </c>
      <c r="V28" s="118">
        <v>2.3292901168699922</v>
      </c>
      <c r="W28" s="117">
        <v>481.19118829456306</v>
      </c>
      <c r="X28" s="119">
        <v>1.9532819668032606</v>
      </c>
      <c r="Y28" s="122" t="s">
        <v>31</v>
      </c>
      <c r="Z28" s="117" t="s">
        <v>113</v>
      </c>
      <c r="AA28" s="118" t="s">
        <v>113</v>
      </c>
      <c r="AB28" s="117" t="s">
        <v>113</v>
      </c>
      <c r="AC28" s="118" t="s">
        <v>113</v>
      </c>
      <c r="AD28" s="117">
        <v>470.07075568436517</v>
      </c>
      <c r="AE28" s="118">
        <v>2.9832434405919765</v>
      </c>
      <c r="AF28" s="117">
        <v>468.44273430849557</v>
      </c>
      <c r="AG28" s="118">
        <v>2.3910727516895518</v>
      </c>
      <c r="AH28" s="117">
        <v>477.30661154996608</v>
      </c>
      <c r="AI28" s="118">
        <v>2.4811890022444625</v>
      </c>
      <c r="AJ28" s="117">
        <v>472.40655227078054</v>
      </c>
      <c r="AK28" s="118">
        <v>2.735928680986059</v>
      </c>
      <c r="AL28" s="117">
        <v>475.87347960821211</v>
      </c>
      <c r="AM28" s="116">
        <v>1.5182764468588867</v>
      </c>
      <c r="AN28" s="116"/>
      <c r="AO28" s="123" t="s">
        <v>37</v>
      </c>
      <c r="AP28" s="97">
        <f t="shared" si="11"/>
        <v>497.80650214244298</v>
      </c>
      <c r="AQ28" s="97">
        <f t="shared" ref="AQ28:AQ34" si="24">VLOOKUP(AO28,$A$7:$K$88,4,FALSE)</f>
        <v>508.06829768790095</v>
      </c>
      <c r="AR28" s="97">
        <f t="shared" si="22"/>
        <v>525.81644543816935</v>
      </c>
      <c r="AS28" s="97">
        <f t="shared" si="2"/>
        <v>501.43533191824429</v>
      </c>
      <c r="AT28" s="97">
        <f t="shared" si="3"/>
        <v>511.0355617941691</v>
      </c>
      <c r="AU28" s="97">
        <f t="shared" si="12"/>
        <v>495.4284966175731</v>
      </c>
      <c r="AV28" s="97">
        <f t="shared" ref="AV28:AV34" si="25">VLOOKUP(AO28,$L$7:$X$90,6,FALSE)</f>
        <v>494.80291851711047</v>
      </c>
      <c r="AW28" s="97">
        <f t="shared" si="23"/>
        <v>517.50109681795698</v>
      </c>
      <c r="AX28" s="97">
        <f t="shared" si="13"/>
        <v>504.46925149000413</v>
      </c>
      <c r="AY28" s="97">
        <f t="shared" si="6"/>
        <v>504.46925149000413</v>
      </c>
      <c r="AZ28" s="97">
        <f t="shared" si="14"/>
        <v>507.63952711655321</v>
      </c>
      <c r="BA28" s="97">
        <f t="shared" ref="BA28:BA34" si="26">VLOOKUP(AO28,$Y$7:$AM$92,8,FALSE)</f>
        <v>500.4784825552581</v>
      </c>
      <c r="BB28" s="97">
        <f t="shared" si="8"/>
        <v>518.18688054864003</v>
      </c>
      <c r="BC28" s="97">
        <f t="shared" si="9"/>
        <v>505.69707043808467</v>
      </c>
      <c r="BD28" s="97">
        <f t="shared" si="18"/>
        <v>511.85569535773169</v>
      </c>
      <c r="BE28" s="98">
        <f t="shared" si="15"/>
        <v>500.29150862552314</v>
      </c>
      <c r="BF28" s="98">
        <f t="shared" si="15"/>
        <v>501.11656625342317</v>
      </c>
      <c r="BG28" s="98">
        <f t="shared" si="15"/>
        <v>520.50147426825549</v>
      </c>
      <c r="BH28" s="98">
        <f t="shared" si="15"/>
        <v>503.86721794877775</v>
      </c>
      <c r="BI28" s="98">
        <f t="shared" si="15"/>
        <v>509.12016954730166</v>
      </c>
      <c r="BJ28" s="99">
        <f t="shared" si="17"/>
        <v>0.7357217434815434</v>
      </c>
      <c r="BK28" s="95"/>
      <c r="BL28" s="299">
        <f t="shared" si="16"/>
        <v>3</v>
      </c>
    </row>
    <row r="29" spans="1:64" x14ac:dyDescent="0.2">
      <c r="A29" s="62" t="s">
        <v>32</v>
      </c>
      <c r="B29" s="117">
        <v>486.32436286399945</v>
      </c>
      <c r="C29" s="118">
        <v>1.0542602510937136</v>
      </c>
      <c r="D29" s="117">
        <v>483.92842104317356</v>
      </c>
      <c r="E29" s="118">
        <v>1.2309440071661177</v>
      </c>
      <c r="F29" s="117">
        <v>491.21517567045606</v>
      </c>
      <c r="G29" s="118">
        <v>1.3047849812569174</v>
      </c>
      <c r="H29" s="117">
        <v>482.80638364844037</v>
      </c>
      <c r="I29" s="118">
        <v>1.1209868527591569</v>
      </c>
      <c r="J29" s="117">
        <v>476.7694062088251</v>
      </c>
      <c r="K29" s="119">
        <v>1.2208428713811432</v>
      </c>
      <c r="L29" s="120" t="s">
        <v>32</v>
      </c>
      <c r="M29" s="117">
        <v>493.2085566477059</v>
      </c>
      <c r="N29" s="118">
        <v>0.97164088358431377</v>
      </c>
      <c r="O29" s="117">
        <v>490.00184019657291</v>
      </c>
      <c r="P29" s="118">
        <v>1.0655735431277336</v>
      </c>
      <c r="Q29" s="117">
        <v>489.0672634080924</v>
      </c>
      <c r="R29" s="118">
        <v>1.1793512854254014</v>
      </c>
      <c r="S29" s="117">
        <v>489.84509803719658</v>
      </c>
      <c r="T29" s="118">
        <v>1.0945469588153893</v>
      </c>
      <c r="U29" s="117">
        <v>485.7706280411266</v>
      </c>
      <c r="V29" s="118">
        <v>1.2678092641644938</v>
      </c>
      <c r="W29" s="117">
        <v>483.42148522271901</v>
      </c>
      <c r="X29" s="119">
        <v>1.0976324931443862</v>
      </c>
      <c r="Y29" s="128" t="s">
        <v>32</v>
      </c>
      <c r="Z29" s="117" t="s">
        <v>113</v>
      </c>
      <c r="AA29" s="118" t="s">
        <v>113</v>
      </c>
      <c r="AB29" s="117">
        <v>479.42258356244804</v>
      </c>
      <c r="AC29" s="118">
        <v>1.4842516484590214</v>
      </c>
      <c r="AD29" s="117">
        <v>479.36654127604663</v>
      </c>
      <c r="AE29" s="118">
        <v>1.2819123065814999</v>
      </c>
      <c r="AF29" s="117">
        <v>472.17338671505189</v>
      </c>
      <c r="AG29" s="118">
        <v>1.253416219908392</v>
      </c>
      <c r="AH29" s="117">
        <v>487.80704283397785</v>
      </c>
      <c r="AI29" s="118">
        <v>1.5418114575960487</v>
      </c>
      <c r="AJ29" s="117">
        <v>481.43909716678166</v>
      </c>
      <c r="AK29" s="118">
        <v>1.4414449076820324</v>
      </c>
      <c r="AL29" s="117">
        <v>469.98538936317885</v>
      </c>
      <c r="AM29" s="116">
        <v>1.1258908272900787</v>
      </c>
      <c r="AN29" s="116"/>
      <c r="AO29" s="124" t="s">
        <v>115</v>
      </c>
      <c r="AP29" s="97">
        <f t="shared" si="11"/>
        <v>474.30588923429343</v>
      </c>
      <c r="AQ29" s="97">
        <f t="shared" si="24"/>
        <v>492.94996741876378</v>
      </c>
      <c r="AR29" s="97">
        <f t="shared" si="22"/>
        <v>489.27473198152211</v>
      </c>
      <c r="AS29" s="97">
        <f t="shared" si="2"/>
        <v>501.10006214249074</v>
      </c>
      <c r="AT29" s="97">
        <f t="shared" si="3"/>
        <v>491.67732851561425</v>
      </c>
      <c r="AU29" s="97">
        <f t="shared" si="12"/>
        <v>466.1609856087299</v>
      </c>
      <c r="AV29" s="97">
        <f t="shared" si="25"/>
        <v>486.88830609813834</v>
      </c>
      <c r="AW29" s="97">
        <f t="shared" si="23"/>
        <v>487.06318134390733</v>
      </c>
      <c r="AX29" s="97">
        <f t="shared" si="13"/>
        <v>491.62696777303495</v>
      </c>
      <c r="AY29" s="97">
        <f t="shared" si="6"/>
        <v>491.62696777303495</v>
      </c>
      <c r="AZ29" s="97">
        <f t="shared" si="14"/>
        <v>472.30430502820695</v>
      </c>
      <c r="BA29" s="97">
        <f t="shared" si="26"/>
        <v>489.3349239398226</v>
      </c>
      <c r="BB29" s="97">
        <f t="shared" si="8"/>
        <v>487.75768722258755</v>
      </c>
      <c r="BC29" s="97">
        <f t="shared" si="9"/>
        <v>498.12890567450796</v>
      </c>
      <c r="BD29" s="97">
        <f t="shared" si="18"/>
        <v>491.80078513683378</v>
      </c>
      <c r="BE29" s="98">
        <f t="shared" si="15"/>
        <v>470.92372662374345</v>
      </c>
      <c r="BF29" s="98">
        <f t="shared" si="15"/>
        <v>489.72439915224157</v>
      </c>
      <c r="BG29" s="98">
        <f t="shared" si="15"/>
        <v>488.031866849339</v>
      </c>
      <c r="BH29" s="98">
        <f t="shared" si="15"/>
        <v>496.95197853001122</v>
      </c>
      <c r="BI29" s="98">
        <f t="shared" si="15"/>
        <v>491.70169380849433</v>
      </c>
      <c r="BJ29" s="99">
        <f t="shared" si="17"/>
        <v>1.7314972653959064</v>
      </c>
      <c r="BK29" s="95"/>
      <c r="BL29" s="298">
        <f t="shared" si="16"/>
        <v>13</v>
      </c>
    </row>
    <row r="30" spans="1:64" x14ac:dyDescent="0.2">
      <c r="A30" s="62" t="s">
        <v>33</v>
      </c>
      <c r="B30" s="117">
        <v>409.65195164267919</v>
      </c>
      <c r="C30" s="118">
        <v>2.7145327040814604</v>
      </c>
      <c r="D30" s="117">
        <v>415.90867223300324</v>
      </c>
      <c r="E30" s="118">
        <v>1.7879471149007131</v>
      </c>
      <c r="F30" s="117">
        <v>414.92014771533889</v>
      </c>
      <c r="G30" s="118">
        <v>1.3054451728833127</v>
      </c>
      <c r="H30" s="117">
        <v>415.70988295791068</v>
      </c>
      <c r="I30" s="118">
        <v>2.1304905933473681</v>
      </c>
      <c r="J30" s="117">
        <v>419.20471958248436</v>
      </c>
      <c r="K30" s="119">
        <v>2.584009507846559</v>
      </c>
      <c r="L30" s="120" t="s">
        <v>33</v>
      </c>
      <c r="M30" s="117">
        <v>385.2183394712219</v>
      </c>
      <c r="N30" s="118">
        <v>3.6433261323327915</v>
      </c>
      <c r="O30" s="117">
        <v>405.65463974687367</v>
      </c>
      <c r="P30" s="118">
        <v>2.9260414215752344</v>
      </c>
      <c r="Q30" s="117">
        <v>418.50909475913369</v>
      </c>
      <c r="R30" s="118">
        <v>1.8259085099812502</v>
      </c>
      <c r="S30" s="117">
        <v>413.28146666769976</v>
      </c>
      <c r="T30" s="118">
        <v>1.3528110409086631</v>
      </c>
      <c r="U30" s="117">
        <v>408.02347775190589</v>
      </c>
      <c r="V30" s="118">
        <v>2.240859323819663</v>
      </c>
      <c r="W30" s="117">
        <v>408.80147375476099</v>
      </c>
      <c r="X30" s="119">
        <v>2.4932256146572991</v>
      </c>
      <c r="Y30" s="125" t="s">
        <v>33</v>
      </c>
      <c r="Z30" s="117">
        <v>421.9606301803924</v>
      </c>
      <c r="AA30" s="118">
        <v>3.314585352738761</v>
      </c>
      <c r="AB30" s="117">
        <v>399.72192746912515</v>
      </c>
      <c r="AC30" s="118">
        <v>4.0922897481068894</v>
      </c>
      <c r="AD30" s="117">
        <v>410.49645477876879</v>
      </c>
      <c r="AE30" s="118">
        <v>3.0594346566554869</v>
      </c>
      <c r="AF30" s="117">
        <v>425.26529915619869</v>
      </c>
      <c r="AG30" s="118">
        <v>1.9532015873317305</v>
      </c>
      <c r="AH30" s="117">
        <v>423.55376178165147</v>
      </c>
      <c r="AI30" s="118">
        <v>1.5142232549857439</v>
      </c>
      <c r="AJ30" s="117">
        <v>423.27647940013497</v>
      </c>
      <c r="AK30" s="118">
        <v>2.5836137361729867</v>
      </c>
      <c r="AL30" s="117">
        <v>420.46889277117191</v>
      </c>
      <c r="AM30" s="116">
        <v>2.7462788996566898</v>
      </c>
      <c r="AN30" s="116"/>
      <c r="AO30" s="123" t="s">
        <v>88</v>
      </c>
      <c r="AP30" s="97">
        <f t="shared" si="11"/>
        <v>418.38637255272653</v>
      </c>
      <c r="AQ30" s="97">
        <f t="shared" si="24"/>
        <v>428.17888466493264</v>
      </c>
      <c r="AR30" s="97">
        <f t="shared" si="22"/>
        <v>438.76805621175868</v>
      </c>
      <c r="AS30" s="97">
        <f t="shared" si="2"/>
        <v>434.88486177329014</v>
      </c>
      <c r="AT30" s="97">
        <f t="shared" si="3"/>
        <v>425.76122708517244</v>
      </c>
      <c r="AU30" s="97">
        <f t="shared" si="12"/>
        <v>414.79595025240747</v>
      </c>
      <c r="AV30" s="97">
        <f t="shared" si="25"/>
        <v>427.07917566887318</v>
      </c>
      <c r="AW30" s="97">
        <f t="shared" si="23"/>
        <v>444.55424278765287</v>
      </c>
      <c r="AX30" s="97">
        <f t="shared" si="13"/>
        <v>443.95431517395531</v>
      </c>
      <c r="AY30" s="97">
        <f t="shared" si="6"/>
        <v>443.95431517395531</v>
      </c>
      <c r="AZ30" s="97">
        <f t="shared" si="14"/>
        <v>395.9317369793913</v>
      </c>
      <c r="BA30" s="97">
        <f t="shared" si="26"/>
        <v>424.45832836062277</v>
      </c>
      <c r="BB30" s="97">
        <f t="shared" si="8"/>
        <v>437.59948827743176</v>
      </c>
      <c r="BC30" s="97">
        <f t="shared" si="9"/>
        <v>433.61659804157063</v>
      </c>
      <c r="BD30" s="97">
        <f t="shared" si="18"/>
        <v>427.70314585064472</v>
      </c>
      <c r="BE30" s="98">
        <f t="shared" si="15"/>
        <v>409.70468659484169</v>
      </c>
      <c r="BF30" s="98">
        <f t="shared" si="15"/>
        <v>426.57212956480953</v>
      </c>
      <c r="BG30" s="98">
        <f t="shared" si="15"/>
        <v>440.3072624256144</v>
      </c>
      <c r="BH30" s="98">
        <f t="shared" si="15"/>
        <v>437.48525832960536</v>
      </c>
      <c r="BI30" s="98">
        <f t="shared" si="15"/>
        <v>432.47289603659078</v>
      </c>
      <c r="BJ30" s="99">
        <f t="shared" si="17"/>
        <v>1.8973507868124244</v>
      </c>
      <c r="BK30" s="95"/>
      <c r="BL30" s="298">
        <f t="shared" si="16"/>
        <v>26</v>
      </c>
    </row>
    <row r="31" spans="1:64" x14ac:dyDescent="0.2">
      <c r="A31" s="62" t="s">
        <v>114</v>
      </c>
      <c r="B31" s="117">
        <v>524.8615059603984</v>
      </c>
      <c r="C31" s="118">
        <v>2.7416428836441198</v>
      </c>
      <c r="D31" s="117">
        <v>522.21812820108084</v>
      </c>
      <c r="E31" s="118">
        <v>5.4188586354723194</v>
      </c>
      <c r="F31" s="117">
        <v>522.05582172580091</v>
      </c>
      <c r="G31" s="118">
        <v>3.5081626663273107</v>
      </c>
      <c r="H31" s="117">
        <v>508.57480625604279</v>
      </c>
      <c r="I31" s="118">
        <v>2.2573958612603726</v>
      </c>
      <c r="J31" s="117">
        <v>503.38381975000721</v>
      </c>
      <c r="K31" s="119">
        <v>2.8406216863386584</v>
      </c>
      <c r="L31" s="120" t="s">
        <v>114</v>
      </c>
      <c r="M31" s="117">
        <v>537.82327599997609</v>
      </c>
      <c r="N31" s="118">
        <v>3.1301740152046116</v>
      </c>
      <c r="O31" s="117">
        <v>530.65404621091125</v>
      </c>
      <c r="P31" s="118">
        <v>2.5856695046043221</v>
      </c>
      <c r="Q31" s="117">
        <v>525.83568838092469</v>
      </c>
      <c r="R31" s="118">
        <v>4.7453575086552569</v>
      </c>
      <c r="S31" s="117">
        <v>522.97175819268023</v>
      </c>
      <c r="T31" s="118">
        <v>3.4719827679244912</v>
      </c>
      <c r="U31" s="117">
        <v>512.25278988666537</v>
      </c>
      <c r="V31" s="118">
        <v>2.2115867311952262</v>
      </c>
      <c r="W31" s="117">
        <v>519.2309826765586</v>
      </c>
      <c r="X31" s="119">
        <v>2.6322779404613565</v>
      </c>
      <c r="Y31" s="127" t="s">
        <v>114</v>
      </c>
      <c r="Z31" s="117" t="s">
        <v>113</v>
      </c>
      <c r="AA31" s="118" t="s">
        <v>113</v>
      </c>
      <c r="AB31" s="117">
        <v>513.11897042539636</v>
      </c>
      <c r="AC31" s="118">
        <v>2.8543376492165886</v>
      </c>
      <c r="AD31" s="117">
        <v>506.74697063880512</v>
      </c>
      <c r="AE31" s="118">
        <v>2.9246935071233504</v>
      </c>
      <c r="AF31" s="117">
        <v>508.40372294455085</v>
      </c>
      <c r="AG31" s="118">
        <v>5.1495805796244838</v>
      </c>
      <c r="AH31" s="117">
        <v>511.22996524541696</v>
      </c>
      <c r="AI31" s="118">
        <v>3.469158841715736</v>
      </c>
      <c r="AJ31" s="117">
        <v>502.95905109877435</v>
      </c>
      <c r="AK31" s="118">
        <v>2.4117431724256573</v>
      </c>
      <c r="AL31" s="117">
        <v>484.78372537056595</v>
      </c>
      <c r="AM31" s="116">
        <v>2.6508645371257917</v>
      </c>
      <c r="AN31" s="116"/>
      <c r="AO31" s="124" t="s">
        <v>40</v>
      </c>
      <c r="AP31" s="97">
        <f t="shared" si="11"/>
        <v>518.81560953639917</v>
      </c>
      <c r="AQ31" s="97">
        <f t="shared" si="24"/>
        <v>511.75947310835545</v>
      </c>
      <c r="AR31" s="97">
        <f t="shared" si="22"/>
        <v>514.14255496614715</v>
      </c>
      <c r="AS31" s="97">
        <f t="shared" si="2"/>
        <v>512.86357854935579</v>
      </c>
      <c r="AT31" s="97">
        <f t="shared" si="3"/>
        <v>507.00654597077448</v>
      </c>
      <c r="AU31" s="97">
        <f t="shared" si="12"/>
        <v>504.45596339085546</v>
      </c>
      <c r="AV31" s="97">
        <f t="shared" si="25"/>
        <v>501.47238949235725</v>
      </c>
      <c r="AW31" s="97">
        <f t="shared" si="23"/>
        <v>501.12742239095326</v>
      </c>
      <c r="AX31" s="97">
        <f t="shared" si="13"/>
        <v>509.91963208616448</v>
      </c>
      <c r="AY31" s="97">
        <f t="shared" si="6"/>
        <v>509.91963208616448</v>
      </c>
      <c r="AZ31" s="97">
        <f t="shared" si="14"/>
        <v>494.40903682116999</v>
      </c>
      <c r="BA31" s="97">
        <f t="shared" si="26"/>
        <v>483.08204231910014</v>
      </c>
      <c r="BB31" s="97">
        <f t="shared" si="8"/>
        <v>481.31628349168381</v>
      </c>
      <c r="BC31" s="97">
        <f t="shared" si="9"/>
        <v>505.21588070201983</v>
      </c>
      <c r="BD31" s="97">
        <f t="shared" si="18"/>
        <v>495.34561512603591</v>
      </c>
      <c r="BE31" s="98">
        <f t="shared" si="15"/>
        <v>505.89353658280817</v>
      </c>
      <c r="BF31" s="98">
        <f t="shared" si="15"/>
        <v>498.77130163993758</v>
      </c>
      <c r="BG31" s="98">
        <f t="shared" si="15"/>
        <v>498.8620869495947</v>
      </c>
      <c r="BH31" s="98">
        <f t="shared" si="15"/>
        <v>509.33303044584665</v>
      </c>
      <c r="BI31" s="98">
        <f t="shared" si="15"/>
        <v>504.09059772765823</v>
      </c>
      <c r="BJ31" s="99">
        <f t="shared" si="17"/>
        <v>-0.15024490459582771</v>
      </c>
      <c r="BK31" s="95"/>
      <c r="BL31" s="298">
        <f t="shared" si="16"/>
        <v>5</v>
      </c>
    </row>
    <row r="32" spans="1:64" x14ac:dyDescent="0.2">
      <c r="A32" s="62" t="s">
        <v>35</v>
      </c>
      <c r="B32" s="117">
        <v>530.38436054142619</v>
      </c>
      <c r="C32" s="118">
        <v>2.6929042941713592</v>
      </c>
      <c r="D32" s="117">
        <v>532.00690138029051</v>
      </c>
      <c r="E32" s="118">
        <v>2.5787547192979732</v>
      </c>
      <c r="F32" s="117">
        <v>515.63631870057736</v>
      </c>
      <c r="G32" s="118">
        <v>2.1444236190759463</v>
      </c>
      <c r="H32" s="117">
        <v>513.30351212950336</v>
      </c>
      <c r="I32" s="118">
        <v>2.3842484573346989</v>
      </c>
      <c r="J32" s="117">
        <v>508.4907214228428</v>
      </c>
      <c r="K32" s="119">
        <v>2.1046335637422655</v>
      </c>
      <c r="L32" s="120" t="s">
        <v>35</v>
      </c>
      <c r="M32" s="117">
        <v>523.48658470675264</v>
      </c>
      <c r="N32" s="118">
        <v>2.2568835495902655</v>
      </c>
      <c r="O32" s="117">
        <v>521.98884861636202</v>
      </c>
      <c r="P32" s="118">
        <v>2.3895592214360031</v>
      </c>
      <c r="Q32" s="117">
        <v>519.30087248905147</v>
      </c>
      <c r="R32" s="118">
        <v>2.3119869641891828</v>
      </c>
      <c r="S32" s="117">
        <v>499.749902827592</v>
      </c>
      <c r="T32" s="118">
        <v>2.2053817459506502</v>
      </c>
      <c r="U32" s="117">
        <v>495.22325646027849</v>
      </c>
      <c r="V32" s="118">
        <v>2.2653789713957435</v>
      </c>
      <c r="W32" s="117">
        <v>494.48967597920677</v>
      </c>
      <c r="X32" s="119">
        <v>1.7059428545385502</v>
      </c>
      <c r="Y32" s="125" t="s">
        <v>35</v>
      </c>
      <c r="Z32" s="117">
        <v>528.79973211704771</v>
      </c>
      <c r="AA32" s="118">
        <v>2.7841426330056533</v>
      </c>
      <c r="AB32" s="117">
        <v>521.55151001040576</v>
      </c>
      <c r="AC32" s="118">
        <v>2.4592158186772517</v>
      </c>
      <c r="AD32" s="117">
        <v>521.03264500352293</v>
      </c>
      <c r="AE32" s="118">
        <v>2.9909998758032503</v>
      </c>
      <c r="AF32" s="117">
        <v>520.88000868659697</v>
      </c>
      <c r="AG32" s="118">
        <v>2.3532627107820989</v>
      </c>
      <c r="AH32" s="117">
        <v>512.18679332334125</v>
      </c>
      <c r="AI32" s="118">
        <v>2.3981741646826622</v>
      </c>
      <c r="AJ32" s="117">
        <v>509.27071254171733</v>
      </c>
      <c r="AK32" s="118">
        <v>2.404678981088475</v>
      </c>
      <c r="AL32" s="117">
        <v>505.72728344383086</v>
      </c>
      <c r="AM32" s="116">
        <v>2.0431431399532407</v>
      </c>
      <c r="AN32" s="116"/>
      <c r="AO32" s="161" t="s">
        <v>39</v>
      </c>
      <c r="AP32" s="162">
        <f t="shared" si="11"/>
        <v>488.43339793176057</v>
      </c>
      <c r="AQ32" s="162">
        <f t="shared" si="24"/>
        <v>490.2659220923486</v>
      </c>
      <c r="AR32" s="162">
        <f t="shared" si="22"/>
        <v>471.19317726605823</v>
      </c>
      <c r="AS32" s="162">
        <f t="shared" si="2"/>
        <v>460.7748557087246</v>
      </c>
      <c r="AT32" s="162">
        <f t="shared" si="3"/>
        <v>464.0475783434913</v>
      </c>
      <c r="AU32" s="162">
        <f t="shared" si="12"/>
        <v>492.10623722576003</v>
      </c>
      <c r="AV32" s="162">
        <f t="shared" si="25"/>
        <v>496.68342016504579</v>
      </c>
      <c r="AW32" s="162">
        <f t="shared" si="23"/>
        <v>481.64474400632844</v>
      </c>
      <c r="AX32" s="162">
        <f t="shared" si="13"/>
        <v>475.23010526102775</v>
      </c>
      <c r="AY32" s="162">
        <f t="shared" si="6"/>
        <v>475.23010526102775</v>
      </c>
      <c r="AZ32" s="162">
        <f t="shared" si="14"/>
        <v>466.34976849880991</v>
      </c>
      <c r="BA32" s="162">
        <f t="shared" si="26"/>
        <v>477.44335244583749</v>
      </c>
      <c r="BB32" s="162">
        <f t="shared" si="8"/>
        <v>462.76703277016395</v>
      </c>
      <c r="BC32" s="162">
        <f t="shared" si="9"/>
        <v>452.51433684540683</v>
      </c>
      <c r="BD32" s="162">
        <f t="shared" si="18"/>
        <v>457.98396704074833</v>
      </c>
      <c r="BE32" s="162">
        <f t="shared" si="15"/>
        <v>482.29646788544352</v>
      </c>
      <c r="BF32" s="162">
        <f>AVERAGE(AQ32,AV32,BA32)</f>
        <v>488.13089823441061</v>
      </c>
      <c r="BG32" s="162">
        <f t="shared" si="15"/>
        <v>471.86831801418356</v>
      </c>
      <c r="BH32" s="162">
        <f t="shared" si="15"/>
        <v>462.83976593838639</v>
      </c>
      <c r="BI32" s="162">
        <f t="shared" si="15"/>
        <v>465.75388354842244</v>
      </c>
      <c r="BJ32" s="163">
        <f t="shared" si="17"/>
        <v>-1.3785486947517569</v>
      </c>
      <c r="BK32" s="95"/>
      <c r="BL32" s="298">
        <f t="shared" si="16"/>
        <v>22</v>
      </c>
    </row>
    <row r="33" spans="1:64" x14ac:dyDescent="0.2">
      <c r="A33" s="62" t="s">
        <v>36</v>
      </c>
      <c r="B33" s="117">
        <v>486.52795752284715</v>
      </c>
      <c r="C33" s="118">
        <v>3.1113778243818602</v>
      </c>
      <c r="D33" s="117">
        <v>499.8756997765355</v>
      </c>
      <c r="E33" s="118">
        <v>2.6003416104959975</v>
      </c>
      <c r="F33" s="117">
        <v>494.52393474131298</v>
      </c>
      <c r="G33" s="118">
        <v>3.0872781162310954</v>
      </c>
      <c r="H33" s="117">
        <v>498.48110899519429</v>
      </c>
      <c r="I33" s="118">
        <v>2.2623856514192613</v>
      </c>
      <c r="J33" s="117">
        <v>490.41314927260748</v>
      </c>
      <c r="K33" s="119">
        <v>2.2825075738357379</v>
      </c>
      <c r="L33" s="120" t="s">
        <v>36</v>
      </c>
      <c r="M33" s="117">
        <v>495.18539048572552</v>
      </c>
      <c r="N33" s="118">
        <v>2.3764412473653187</v>
      </c>
      <c r="O33" s="117">
        <v>489.8463530017255</v>
      </c>
      <c r="P33" s="118">
        <v>2.640756378677183</v>
      </c>
      <c r="Q33" s="117">
        <v>497.95569310561461</v>
      </c>
      <c r="R33" s="118">
        <v>2.397251685254433</v>
      </c>
      <c r="S33" s="117">
        <v>489.3730703487596</v>
      </c>
      <c r="T33" s="118">
        <v>2.7338480877739277</v>
      </c>
      <c r="U33" s="117">
        <v>501.7298150609314</v>
      </c>
      <c r="V33" s="118">
        <v>2.2316364789952035</v>
      </c>
      <c r="W33" s="117">
        <v>500.96378835595345</v>
      </c>
      <c r="X33" s="119">
        <v>2.2190448538793213</v>
      </c>
      <c r="Y33" s="127" t="s">
        <v>36</v>
      </c>
      <c r="Z33" s="117">
        <v>505.28098876448342</v>
      </c>
      <c r="AA33" s="118">
        <v>2.8018767002386307</v>
      </c>
      <c r="AB33" s="117">
        <v>499.74023383240501</v>
      </c>
      <c r="AC33" s="118">
        <v>2.7759342886419955</v>
      </c>
      <c r="AD33" s="117">
        <v>484.2925630084614</v>
      </c>
      <c r="AE33" s="118">
        <v>3.1820177023936753</v>
      </c>
      <c r="AF33" s="117">
        <v>503.2300203653121</v>
      </c>
      <c r="AG33" s="118">
        <v>2.5808050667767626</v>
      </c>
      <c r="AH33" s="117">
        <v>503.93668599627046</v>
      </c>
      <c r="AI33" s="118">
        <v>3.2152007386073485</v>
      </c>
      <c r="AJ33" s="117">
        <v>513.19117288587427</v>
      </c>
      <c r="AK33" s="118">
        <v>2.5093294872601613</v>
      </c>
      <c r="AL33" s="117">
        <v>499.45095627638415</v>
      </c>
      <c r="AM33" s="116">
        <v>2.1718487515464946</v>
      </c>
      <c r="AN33" s="116"/>
      <c r="AO33" s="124" t="s">
        <v>18</v>
      </c>
      <c r="AP33" s="97">
        <f t="shared" si="11"/>
        <v>563.32283412591858</v>
      </c>
      <c r="AQ33" s="97">
        <f t="shared" si="24"/>
        <v>554.07951000650189</v>
      </c>
      <c r="AR33" s="97">
        <f t="shared" si="22"/>
        <v>545.44193998787637</v>
      </c>
      <c r="AS33" s="97">
        <f t="shared" si="2"/>
        <v>530.66115863918992</v>
      </c>
      <c r="AT33" s="97">
        <f t="shared" si="3"/>
        <v>521.88456314353959</v>
      </c>
      <c r="AU33" s="97">
        <f t="shared" si="12"/>
        <v>548.35839492400748</v>
      </c>
      <c r="AV33" s="97">
        <f t="shared" si="25"/>
        <v>540.50434807139743</v>
      </c>
      <c r="AW33" s="97">
        <f t="shared" si="23"/>
        <v>518.75033528297615</v>
      </c>
      <c r="AX33" s="97">
        <f t="shared" si="13"/>
        <v>511.0768529909555</v>
      </c>
      <c r="AY33" s="97">
        <f t="shared" si="6"/>
        <v>511.0768529909555</v>
      </c>
      <c r="AZ33" s="97">
        <f t="shared" si="14"/>
        <v>546.86828128283332</v>
      </c>
      <c r="BA33" s="97">
        <f t="shared" si="26"/>
        <v>535.87798449465811</v>
      </c>
      <c r="BB33" s="97">
        <f t="shared" si="8"/>
        <v>524.02166969350674</v>
      </c>
      <c r="BC33" s="97">
        <f t="shared" si="9"/>
        <v>526.42474711154034</v>
      </c>
      <c r="BD33" s="97">
        <f t="shared" si="18"/>
        <v>520.07874831668892</v>
      </c>
      <c r="BE33" s="98">
        <f t="shared" si="15"/>
        <v>552.84983677758646</v>
      </c>
      <c r="BF33" s="98">
        <f t="shared" si="15"/>
        <v>543.48728085751918</v>
      </c>
      <c r="BG33" s="98">
        <f t="shared" si="15"/>
        <v>529.40464832145301</v>
      </c>
      <c r="BH33" s="98">
        <f t="shared" si="15"/>
        <v>522.72091958056183</v>
      </c>
      <c r="BI33" s="98">
        <f t="shared" si="15"/>
        <v>517.68005481706132</v>
      </c>
      <c r="BJ33" s="99">
        <f t="shared" si="17"/>
        <v>-2.9308151633770954</v>
      </c>
      <c r="BK33" s="95"/>
      <c r="BL33" s="298">
        <f t="shared" si="16"/>
        <v>2</v>
      </c>
    </row>
    <row r="34" spans="1:64" x14ac:dyDescent="0.2">
      <c r="A34" s="62" t="s">
        <v>37</v>
      </c>
      <c r="B34" s="117">
        <v>497.80650214244298</v>
      </c>
      <c r="C34" s="118">
        <v>2.3424621127720262</v>
      </c>
      <c r="D34" s="117">
        <v>508.06829768790095</v>
      </c>
      <c r="E34" s="118">
        <v>2.4132536849723012</v>
      </c>
      <c r="F34" s="117">
        <v>525.81644543816935</v>
      </c>
      <c r="G34" s="118">
        <v>3.1234681312082411</v>
      </c>
      <c r="H34" s="117">
        <v>501.43533191824429</v>
      </c>
      <c r="I34" s="118">
        <v>2.5074518265583574</v>
      </c>
      <c r="J34" s="117">
        <v>511.0355617941691</v>
      </c>
      <c r="K34" s="119">
        <v>2.6072358760926826</v>
      </c>
      <c r="L34" s="120" t="s">
        <v>37</v>
      </c>
      <c r="M34" s="117">
        <v>490.2387760816157</v>
      </c>
      <c r="N34" s="118">
        <v>2.5041143183204837</v>
      </c>
      <c r="O34" s="117">
        <v>495.4284966175731</v>
      </c>
      <c r="P34" s="118">
        <v>2.4417316591288012</v>
      </c>
      <c r="Q34" s="117">
        <v>494.80291851711047</v>
      </c>
      <c r="R34" s="118">
        <v>2.8382403061259294</v>
      </c>
      <c r="S34" s="117">
        <v>517.50109681795698</v>
      </c>
      <c r="T34" s="118">
        <v>3.6173167045997245</v>
      </c>
      <c r="U34" s="117">
        <v>504.46925149000413</v>
      </c>
      <c r="V34" s="118">
        <v>2.3898236897273963</v>
      </c>
      <c r="W34" s="117">
        <v>515.64787462969241</v>
      </c>
      <c r="X34" s="119">
        <v>2.6020852097630831</v>
      </c>
      <c r="Y34" s="125" t="s">
        <v>37</v>
      </c>
      <c r="Z34" s="117">
        <v>479.1216879603366</v>
      </c>
      <c r="AA34" s="118">
        <v>4.4556287815581612</v>
      </c>
      <c r="AB34" s="117">
        <v>496.60526589979077</v>
      </c>
      <c r="AC34" s="118">
        <v>2.8750847261619548</v>
      </c>
      <c r="AD34" s="117">
        <v>507.63952711655321</v>
      </c>
      <c r="AE34" s="118">
        <v>2.7947520147398768</v>
      </c>
      <c r="AF34" s="117">
        <v>500.4784825552581</v>
      </c>
      <c r="AG34" s="118">
        <v>2.6048386159063672</v>
      </c>
      <c r="AH34" s="117">
        <v>518.18688054864003</v>
      </c>
      <c r="AI34" s="118">
        <v>3.1363869202115446</v>
      </c>
      <c r="AJ34" s="117">
        <v>505.69707043808467</v>
      </c>
      <c r="AK34" s="118">
        <v>2.4847532675168926</v>
      </c>
      <c r="AL34" s="117">
        <v>511.85569535773169</v>
      </c>
      <c r="AM34" s="116">
        <v>2.702457979027308</v>
      </c>
      <c r="AN34" s="116"/>
      <c r="AO34" s="123" t="s">
        <v>42</v>
      </c>
      <c r="AP34" s="97">
        <f t="shared" si="11"/>
        <v>503.33400564655415</v>
      </c>
      <c r="AQ34" s="97">
        <f t="shared" si="24"/>
        <v>495.10589811614977</v>
      </c>
      <c r="AR34" s="97">
        <f t="shared" si="22"/>
        <v>484.79896580901095</v>
      </c>
      <c r="AS34" s="97">
        <f t="shared" si="2"/>
        <v>493.42235631309859</v>
      </c>
      <c r="AT34" s="97">
        <f t="shared" si="3"/>
        <v>499.44469005930114</v>
      </c>
      <c r="AU34" s="97">
        <f t="shared" si="12"/>
        <v>502.35639827641648</v>
      </c>
      <c r="AV34" s="97">
        <f t="shared" si="25"/>
        <v>494.2381754223893</v>
      </c>
      <c r="AW34" s="97">
        <f t="shared" si="23"/>
        <v>478.26063590300987</v>
      </c>
      <c r="AX34" s="97">
        <f t="shared" si="13"/>
        <v>493.9181222653001</v>
      </c>
      <c r="AY34" s="97">
        <f t="shared" si="6"/>
        <v>493.9181222653001</v>
      </c>
      <c r="AZ34" s="97">
        <f t="shared" si="14"/>
        <v>507.31288005794534</v>
      </c>
      <c r="BA34" s="97">
        <f t="shared" si="26"/>
        <v>497.44942352599855</v>
      </c>
      <c r="BB34" s="97">
        <f t="shared" si="8"/>
        <v>483.33500557419393</v>
      </c>
      <c r="BC34" s="97">
        <f t="shared" si="9"/>
        <v>500.15560677432035</v>
      </c>
      <c r="BD34" s="97">
        <f t="shared" si="18"/>
        <v>505.78522059816532</v>
      </c>
      <c r="BE34" s="98">
        <f t="shared" si="15"/>
        <v>504.33442799363866</v>
      </c>
      <c r="BF34" s="98">
        <f t="shared" si="15"/>
        <v>495.59783235484588</v>
      </c>
      <c r="BG34" s="98">
        <f t="shared" si="15"/>
        <v>482.13153576207156</v>
      </c>
      <c r="BH34" s="98">
        <f t="shared" si="15"/>
        <v>495.83202845090636</v>
      </c>
      <c r="BI34" s="98">
        <f t="shared" si="15"/>
        <v>499.71601097425554</v>
      </c>
      <c r="BJ34" s="99">
        <f t="shared" si="17"/>
        <v>-0.38486808494859304</v>
      </c>
      <c r="BK34" s="95"/>
      <c r="BL34" s="298">
        <f t="shared" si="16"/>
        <v>9</v>
      </c>
    </row>
    <row r="35" spans="1:64" x14ac:dyDescent="0.2">
      <c r="A35" s="62" t="s">
        <v>115</v>
      </c>
      <c r="B35" s="117">
        <v>474.30588923429343</v>
      </c>
      <c r="C35" s="118">
        <v>3.0233134943580553</v>
      </c>
      <c r="D35" s="117">
        <v>492.94996741876378</v>
      </c>
      <c r="E35" s="118">
        <v>2.8977230924876416</v>
      </c>
      <c r="F35" s="117">
        <v>489.27473198152211</v>
      </c>
      <c r="G35" s="118">
        <v>3.7467201516210005</v>
      </c>
      <c r="H35" s="117">
        <v>501.10006214249074</v>
      </c>
      <c r="I35" s="118">
        <v>2.4308203970149043</v>
      </c>
      <c r="J35" s="117">
        <v>491.67732851561425</v>
      </c>
      <c r="K35" s="119">
        <v>2.7731625876427284</v>
      </c>
      <c r="L35" s="120" t="s">
        <v>115</v>
      </c>
      <c r="M35" s="117">
        <v>466.01669470103707</v>
      </c>
      <c r="N35" s="118">
        <v>3.4046363817810272</v>
      </c>
      <c r="O35" s="117">
        <v>466.1609856087299</v>
      </c>
      <c r="P35" s="118">
        <v>3.0685364329998959</v>
      </c>
      <c r="Q35" s="117">
        <v>486.88830609813834</v>
      </c>
      <c r="R35" s="118">
        <v>2.9149030417966024</v>
      </c>
      <c r="S35" s="117">
        <v>487.06318134390733</v>
      </c>
      <c r="T35" s="118">
        <v>3.8124844500751127</v>
      </c>
      <c r="U35" s="117">
        <v>491.62696777303495</v>
      </c>
      <c r="V35" s="118">
        <v>2.4908568461585543</v>
      </c>
      <c r="W35" s="117">
        <v>492.48740611179284</v>
      </c>
      <c r="X35" s="119">
        <v>2.6845700935493624</v>
      </c>
      <c r="Y35" s="129" t="s">
        <v>115</v>
      </c>
      <c r="Z35" s="117">
        <v>470.15462206587995</v>
      </c>
      <c r="AA35" s="118">
        <v>4.5177095286941089</v>
      </c>
      <c r="AB35" s="117">
        <v>477.56864555293953</v>
      </c>
      <c r="AC35" s="118">
        <v>3.7323242255155464</v>
      </c>
      <c r="AD35" s="117">
        <v>472.30430502820695</v>
      </c>
      <c r="AE35" s="118">
        <v>3.560561230289363</v>
      </c>
      <c r="AF35" s="117">
        <v>489.3349239398226</v>
      </c>
      <c r="AG35" s="118">
        <v>3.0668586546460213</v>
      </c>
      <c r="AH35" s="117">
        <v>487.75768722258755</v>
      </c>
      <c r="AI35" s="118">
        <v>3.7511108818419929</v>
      </c>
      <c r="AJ35" s="117">
        <v>498.12890567450796</v>
      </c>
      <c r="AK35" s="118">
        <v>2.6935600866865772</v>
      </c>
      <c r="AL35" s="117">
        <v>491.80078513683378</v>
      </c>
      <c r="AM35" s="119">
        <v>2.42893075340492</v>
      </c>
      <c r="AN35" s="116"/>
      <c r="AQ35" s="100"/>
      <c r="AR35" s="100"/>
      <c r="AS35" s="100"/>
      <c r="AT35" s="100"/>
      <c r="AU35" s="100"/>
      <c r="AV35" s="100"/>
      <c r="AW35" s="100"/>
      <c r="AX35" s="100"/>
      <c r="AY35" s="100"/>
      <c r="AZ35" s="100"/>
      <c r="BA35" s="100"/>
      <c r="BB35" s="100"/>
      <c r="BC35" s="100"/>
      <c r="BD35" s="295" t="s">
        <v>433</v>
      </c>
      <c r="BE35" s="97">
        <f>AVERAGE(BE8:BE34)</f>
        <v>489.35692836571087</v>
      </c>
      <c r="BF35" s="97">
        <f t="shared" ref="BF35:BI35" si="27">AVERAGE(BF8:BF34)</f>
        <v>489.05320817903754</v>
      </c>
      <c r="BG35" s="97">
        <f t="shared" si="27"/>
        <v>491.45980694679122</v>
      </c>
      <c r="BH35" s="97">
        <f t="shared" si="27"/>
        <v>486.47784255721206</v>
      </c>
      <c r="BI35" s="97">
        <f t="shared" si="27"/>
        <v>483.67539966826519</v>
      </c>
      <c r="BJ35" s="99">
        <f>AVERAGE(BJ8:BJ34)</f>
        <v>-0.23114127976750901</v>
      </c>
      <c r="BK35" s="95"/>
      <c r="BL35" s="95"/>
    </row>
    <row r="36" spans="1:64" s="101" customFormat="1" x14ac:dyDescent="0.2">
      <c r="A36" s="130" t="s">
        <v>39</v>
      </c>
      <c r="B36" s="131">
        <v>488.43339793176057</v>
      </c>
      <c r="C36" s="132">
        <v>2.5853652739301989</v>
      </c>
      <c r="D36" s="131">
        <v>490.2659220923486</v>
      </c>
      <c r="E36" s="132">
        <v>2.9859862644771478</v>
      </c>
      <c r="F36" s="131">
        <v>471.19317726605823</v>
      </c>
      <c r="G36" s="132">
        <v>3.608221080264177</v>
      </c>
      <c r="H36" s="131">
        <v>460.7748557087246</v>
      </c>
      <c r="I36" s="132">
        <v>2.5936775162975922</v>
      </c>
      <c r="J36" s="131">
        <v>464.0475783434913</v>
      </c>
      <c r="K36" s="133">
        <v>2.2781878834864369</v>
      </c>
      <c r="L36" s="134" t="s">
        <v>39</v>
      </c>
      <c r="M36" s="131">
        <v>498.18345599289864</v>
      </c>
      <c r="N36" s="132">
        <v>3.3475270729307876</v>
      </c>
      <c r="O36" s="131">
        <v>492.10623722576003</v>
      </c>
      <c r="P36" s="132">
        <v>2.823507201786795</v>
      </c>
      <c r="Q36" s="131">
        <v>496.68342016504579</v>
      </c>
      <c r="R36" s="132">
        <v>3.0824621024918533</v>
      </c>
      <c r="S36" s="131">
        <v>481.64474400632844</v>
      </c>
      <c r="T36" s="132">
        <v>3.4260598380840617</v>
      </c>
      <c r="U36" s="131">
        <v>475.23010526102775</v>
      </c>
      <c r="V36" s="132">
        <v>2.6584019588586316</v>
      </c>
      <c r="W36" s="131">
        <v>486.16485429356203</v>
      </c>
      <c r="X36" s="133">
        <v>2.5555956783854552</v>
      </c>
      <c r="Y36" s="135" t="s">
        <v>39</v>
      </c>
      <c r="Z36" s="131" t="s">
        <v>113</v>
      </c>
      <c r="AA36" s="132" t="s">
        <v>113</v>
      </c>
      <c r="AB36" s="131">
        <v>469.15903339526062</v>
      </c>
      <c r="AC36" s="132">
        <v>3.1223530874341612</v>
      </c>
      <c r="AD36" s="131">
        <v>466.34976849880991</v>
      </c>
      <c r="AE36" s="132">
        <v>3.0555664723889286</v>
      </c>
      <c r="AF36" s="131">
        <v>477.44335244583749</v>
      </c>
      <c r="AG36" s="132">
        <v>2.5435487656119835</v>
      </c>
      <c r="AH36" s="131">
        <v>462.76703277016395</v>
      </c>
      <c r="AI36" s="132">
        <v>4.1710274190481984</v>
      </c>
      <c r="AJ36" s="131">
        <v>452.51433684540683</v>
      </c>
      <c r="AK36" s="132">
        <v>2.8281978158993661</v>
      </c>
      <c r="AL36" s="131">
        <v>457.98396704074833</v>
      </c>
      <c r="AM36" s="133">
        <v>2.2341291677767803</v>
      </c>
      <c r="AN36" s="136"/>
      <c r="AP36" s="102"/>
      <c r="AQ36" s="102"/>
      <c r="AU36" s="102"/>
      <c r="AY36" s="102"/>
      <c r="BB36" s="102"/>
      <c r="BC36" s="102"/>
      <c r="BD36" s="350" t="s">
        <v>435</v>
      </c>
      <c r="BE36" s="97">
        <f>STDEV(BE8:BE34)</f>
        <v>29.831399584523599</v>
      </c>
      <c r="BF36" s="97">
        <f t="shared" ref="BF36:BI36" si="28">STDEV(BF8:BF34)</f>
        <v>24.847138098131236</v>
      </c>
      <c r="BG36" s="97">
        <f t="shared" si="28"/>
        <v>24.488613049305528</v>
      </c>
      <c r="BH36" s="97">
        <f t="shared" si="28"/>
        <v>24.199522122068586</v>
      </c>
      <c r="BI36" s="97">
        <f t="shared" si="28"/>
        <v>25.007451856135528</v>
      </c>
      <c r="BJ36" s="341">
        <f>STDEV(BJ8:BJ34)</f>
        <v>1.0699693022448205</v>
      </c>
      <c r="BK36" s="300"/>
      <c r="BL36" s="300"/>
    </row>
    <row r="37" spans="1:64" x14ac:dyDescent="0.2">
      <c r="A37" s="62" t="s">
        <v>40</v>
      </c>
      <c r="B37" s="117">
        <v>518.81560953639917</v>
      </c>
      <c r="C37" s="118">
        <v>1.1111206986806681</v>
      </c>
      <c r="D37" s="117">
        <v>511.75947310835545</v>
      </c>
      <c r="E37" s="118">
        <v>1.1491931082139131</v>
      </c>
      <c r="F37" s="117">
        <v>514.14255496614715</v>
      </c>
      <c r="G37" s="118">
        <v>1.2862061321960696</v>
      </c>
      <c r="H37" s="117">
        <v>512.86357854935579</v>
      </c>
      <c r="I37" s="118">
        <v>1.3243673833000609</v>
      </c>
      <c r="J37" s="117">
        <v>507.00654597077448</v>
      </c>
      <c r="K37" s="119">
        <v>1.2504196433904597</v>
      </c>
      <c r="L37" s="120" t="s">
        <v>40</v>
      </c>
      <c r="M37" s="117" t="s">
        <v>113</v>
      </c>
      <c r="N37" s="118" t="s">
        <v>113</v>
      </c>
      <c r="O37" s="117">
        <v>504.45596339085546</v>
      </c>
      <c r="P37" s="118">
        <v>1.0427933523550308</v>
      </c>
      <c r="Q37" s="117">
        <v>501.47238949235725</v>
      </c>
      <c r="R37" s="118">
        <v>1.2250672348488225</v>
      </c>
      <c r="S37" s="117">
        <v>501.12742239095326</v>
      </c>
      <c r="T37" s="118">
        <v>1.2329651518130125</v>
      </c>
      <c r="U37" s="117">
        <v>509.91963208616448</v>
      </c>
      <c r="V37" s="118">
        <v>1.256337334185605</v>
      </c>
      <c r="W37" s="117">
        <v>508.89754408489466</v>
      </c>
      <c r="X37" s="119">
        <v>1.3638775876909572</v>
      </c>
      <c r="Y37" s="125" t="s">
        <v>40</v>
      </c>
      <c r="Z37" s="117" t="s">
        <v>113</v>
      </c>
      <c r="AA37" s="118" t="s">
        <v>113</v>
      </c>
      <c r="AB37" s="117" t="s">
        <v>113</v>
      </c>
      <c r="AC37" s="118" t="s">
        <v>113</v>
      </c>
      <c r="AD37" s="117">
        <v>494.40903682116999</v>
      </c>
      <c r="AE37" s="118">
        <v>0.98661737735392552</v>
      </c>
      <c r="AF37" s="117">
        <v>483.08204231910014</v>
      </c>
      <c r="AG37" s="118">
        <v>1.0320202003569561</v>
      </c>
      <c r="AH37" s="117">
        <v>481.31628349168381</v>
      </c>
      <c r="AI37" s="118">
        <v>1.218204738464828</v>
      </c>
      <c r="AJ37" s="117">
        <v>505.21588070201983</v>
      </c>
      <c r="AK37" s="118">
        <v>1.4729023029569963</v>
      </c>
      <c r="AL37" s="117">
        <v>495.34561512603591</v>
      </c>
      <c r="AM37" s="119">
        <v>1.2322991646208228</v>
      </c>
      <c r="AN37" s="116"/>
      <c r="AQ37" s="100"/>
      <c r="AU37" s="100"/>
      <c r="AY37" s="100"/>
      <c r="BB37" s="100"/>
      <c r="BC37" s="100"/>
      <c r="BD37" s="301" t="s">
        <v>436</v>
      </c>
      <c r="BE37" s="97">
        <f>BE35-3*BE36</f>
        <v>399.86272961214007</v>
      </c>
      <c r="BF37" s="97">
        <f t="shared" ref="BF37:BI37" si="29">BF35-3*BF36</f>
        <v>414.51179388464385</v>
      </c>
      <c r="BG37" s="97">
        <f t="shared" si="29"/>
        <v>417.99396779887462</v>
      </c>
      <c r="BH37" s="97">
        <f t="shared" si="29"/>
        <v>413.87927619100628</v>
      </c>
      <c r="BI37" s="97">
        <f t="shared" si="29"/>
        <v>408.65304409985862</v>
      </c>
      <c r="BJ37" s="99">
        <f>BJ35-3*BJ36</f>
        <v>-3.4410491865019703</v>
      </c>
    </row>
    <row r="38" spans="1:64" x14ac:dyDescent="0.2">
      <c r="A38" s="137" t="s">
        <v>41</v>
      </c>
      <c r="B38" s="117">
        <v>488.42452268131888</v>
      </c>
      <c r="C38" s="118">
        <v>2.565414354784139</v>
      </c>
      <c r="D38" s="117">
        <v>488.25463025628687</v>
      </c>
      <c r="E38" s="118">
        <v>2.052463624958464</v>
      </c>
      <c r="F38" s="117">
        <v>496.44582282446294</v>
      </c>
      <c r="G38" s="118">
        <v>1.8285748366412191</v>
      </c>
      <c r="H38" s="117">
        <v>492.78613594276868</v>
      </c>
      <c r="I38" s="118">
        <v>2.0654739847473769</v>
      </c>
      <c r="J38" s="117">
        <v>483.25204272548837</v>
      </c>
      <c r="K38" s="119">
        <v>1.5528528866847393</v>
      </c>
      <c r="L38" s="137" t="s">
        <v>41</v>
      </c>
      <c r="M38" s="117">
        <v>485.10805641084181</v>
      </c>
      <c r="N38" s="118">
        <v>2.409296591057001</v>
      </c>
      <c r="O38" s="117">
        <v>479.95750697601875</v>
      </c>
      <c r="P38" s="118">
        <v>2.3344328445071607</v>
      </c>
      <c r="Q38" s="117">
        <v>483.49314032126705</v>
      </c>
      <c r="R38" s="118">
        <v>2.1085115311073501</v>
      </c>
      <c r="S38" s="117">
        <v>484.31929780196191</v>
      </c>
      <c r="T38" s="118">
        <v>1.8960546404153005</v>
      </c>
      <c r="U38" s="117">
        <v>485.84321725603269</v>
      </c>
      <c r="V38" s="118">
        <v>2.1512279332508917</v>
      </c>
      <c r="W38" s="117">
        <v>481.39261267547636</v>
      </c>
      <c r="X38" s="119">
        <v>1.4624177600307886</v>
      </c>
      <c r="Y38" s="137" t="s">
        <v>41</v>
      </c>
      <c r="Z38" s="117">
        <v>492.55296916009979</v>
      </c>
      <c r="AA38" s="118">
        <v>2.708462540840213</v>
      </c>
      <c r="AB38" s="117">
        <v>480.53799046602137</v>
      </c>
      <c r="AC38" s="118">
        <v>2.6013105265769361</v>
      </c>
      <c r="AD38" s="117">
        <v>460.83011201748025</v>
      </c>
      <c r="AE38" s="118">
        <v>2.2335553157953165</v>
      </c>
      <c r="AF38" s="117">
        <v>481.04232605262382</v>
      </c>
      <c r="AG38" s="118">
        <v>2.0200569339734855</v>
      </c>
      <c r="AH38" s="117">
        <v>487.9391815977886</v>
      </c>
      <c r="AI38" s="118">
        <v>1.9090081215402335</v>
      </c>
      <c r="AJ38" s="117">
        <v>495.57643518575878</v>
      </c>
      <c r="AK38" s="118">
        <v>2.3637625002481744</v>
      </c>
      <c r="AL38" s="117" t="s">
        <v>113</v>
      </c>
      <c r="AM38" s="119" t="s">
        <v>113</v>
      </c>
      <c r="AN38" s="116"/>
      <c r="AP38" s="100"/>
      <c r="AQ38" s="100"/>
      <c r="AU38" s="100"/>
      <c r="AY38" s="100"/>
      <c r="BB38" s="100"/>
      <c r="BC38" s="100"/>
      <c r="BD38" s="301" t="s">
        <v>437</v>
      </c>
      <c r="BE38" s="97">
        <f>BE35+3*BE36</f>
        <v>578.85112711928173</v>
      </c>
      <c r="BF38" s="97">
        <f t="shared" ref="BF38:BI38" si="30">BF35+3*BF36</f>
        <v>563.59462247343129</v>
      </c>
      <c r="BG38" s="97">
        <f t="shared" si="30"/>
        <v>564.92564609470776</v>
      </c>
      <c r="BH38" s="97">
        <f t="shared" si="30"/>
        <v>559.07640892341783</v>
      </c>
      <c r="BI38" s="97">
        <f t="shared" si="30"/>
        <v>558.69775523667181</v>
      </c>
      <c r="BJ38" s="99">
        <f>BJ35+3*BJ36</f>
        <v>2.9787666269669519</v>
      </c>
    </row>
    <row r="39" spans="1:64" x14ac:dyDescent="0.2">
      <c r="A39" s="62" t="s">
        <v>42</v>
      </c>
      <c r="B39" s="117">
        <v>503.33400564655415</v>
      </c>
      <c r="C39" s="118">
        <v>2.3748067187913429</v>
      </c>
      <c r="D39" s="117">
        <v>495.10589811614977</v>
      </c>
      <c r="E39" s="118">
        <v>2.7205886670835349</v>
      </c>
      <c r="F39" s="117">
        <v>484.79896580901095</v>
      </c>
      <c r="G39" s="118">
        <v>3.0021902807460461</v>
      </c>
      <c r="H39" s="117">
        <v>493.42235631309859</v>
      </c>
      <c r="I39" s="118">
        <v>3.6007207310236926</v>
      </c>
      <c r="J39" s="117">
        <v>499.44469005930114</v>
      </c>
      <c r="K39" s="119">
        <v>3.0697109778588083</v>
      </c>
      <c r="L39" s="120" t="s">
        <v>42</v>
      </c>
      <c r="M39" s="117">
        <v>509.04644871741652</v>
      </c>
      <c r="N39" s="118">
        <v>2.5587864315438256</v>
      </c>
      <c r="O39" s="117">
        <v>502.35639827641648</v>
      </c>
      <c r="P39" s="118">
        <v>2.407671378021198</v>
      </c>
      <c r="Q39" s="117">
        <v>494.2381754223893</v>
      </c>
      <c r="R39" s="118">
        <v>2.8988736784698075</v>
      </c>
      <c r="S39" s="117">
        <v>478.26063590300987</v>
      </c>
      <c r="T39" s="118">
        <v>2.2554618157826787</v>
      </c>
      <c r="U39" s="117">
        <v>493.9181222653001</v>
      </c>
      <c r="V39" s="118">
        <v>3.1723403033294377</v>
      </c>
      <c r="W39" s="117">
        <v>502.38770205684824</v>
      </c>
      <c r="X39" s="119">
        <v>2.6542509544484916</v>
      </c>
      <c r="Y39" s="126" t="s">
        <v>42</v>
      </c>
      <c r="Z39" s="117">
        <v>516.33118577909443</v>
      </c>
      <c r="AA39" s="118">
        <v>2.2036706122629171</v>
      </c>
      <c r="AB39" s="117">
        <v>514.26741266931606</v>
      </c>
      <c r="AC39" s="118">
        <v>2.4209458534692843</v>
      </c>
      <c r="AD39" s="117">
        <v>507.31288005794534</v>
      </c>
      <c r="AE39" s="118">
        <v>3.4356574726446745</v>
      </c>
      <c r="AF39" s="117">
        <v>497.44942352599855</v>
      </c>
      <c r="AG39" s="118">
        <v>2.8796522396695732</v>
      </c>
      <c r="AH39" s="117">
        <v>483.33500557419393</v>
      </c>
      <c r="AI39" s="118">
        <v>3.0026942310521463</v>
      </c>
      <c r="AJ39" s="117">
        <v>500.15560677432035</v>
      </c>
      <c r="AK39" s="118">
        <v>3.4834003274162284</v>
      </c>
      <c r="AL39" s="117">
        <v>505.78522059816532</v>
      </c>
      <c r="AM39" s="119">
        <v>3.0247715272734075</v>
      </c>
      <c r="AN39" s="116"/>
      <c r="AP39" s="100"/>
      <c r="AQ39" s="100"/>
      <c r="AU39" s="100"/>
      <c r="AY39" s="100"/>
      <c r="BB39" s="100"/>
      <c r="BC39" s="100"/>
      <c r="BD39" s="301" t="s">
        <v>451</v>
      </c>
      <c r="BE39" s="97">
        <f>MIN(BE8:BE34)</f>
        <v>409.70468659484169</v>
      </c>
      <c r="BF39" s="97">
        <f t="shared" ref="BF39:BJ39" si="31">MIN(BF8:BF34)</f>
        <v>426.57212956480953</v>
      </c>
      <c r="BG39" s="97">
        <f t="shared" si="31"/>
        <v>440.3072624256144</v>
      </c>
      <c r="BH39" s="97">
        <f t="shared" si="31"/>
        <v>437.48525832960536</v>
      </c>
      <c r="BI39" s="341">
        <f t="shared" si="31"/>
        <v>428.36916938315994</v>
      </c>
      <c r="BJ39" s="99">
        <f t="shared" si="31"/>
        <v>-2.9308151633770954</v>
      </c>
    </row>
    <row r="40" spans="1:64" x14ac:dyDescent="0.2">
      <c r="A40" s="62" t="s">
        <v>43</v>
      </c>
      <c r="B40" s="117">
        <v>511.52390952916795</v>
      </c>
      <c r="C40" s="118">
        <v>3.1623189473648026</v>
      </c>
      <c r="D40" s="117">
        <v>516.56751024968537</v>
      </c>
      <c r="E40" s="118">
        <v>2.816659061078949</v>
      </c>
      <c r="F40" s="117">
        <v>515.29752346376756</v>
      </c>
      <c r="G40" s="118">
        <v>2.7138297690582234</v>
      </c>
      <c r="H40" s="117">
        <v>505.50581562743491</v>
      </c>
      <c r="I40" s="118">
        <v>2.9002721425820499</v>
      </c>
      <c r="J40" s="117">
        <v>495.27628796857744</v>
      </c>
      <c r="K40" s="119">
        <v>3.0049970789077025</v>
      </c>
      <c r="L40" s="120" t="s">
        <v>43</v>
      </c>
      <c r="M40" s="117">
        <v>526.55314803987824</v>
      </c>
      <c r="N40" s="118">
        <v>3.3830368785153659</v>
      </c>
      <c r="O40" s="117">
        <v>529.65614690363907</v>
      </c>
      <c r="P40" s="118">
        <v>3.1534446229959721</v>
      </c>
      <c r="Q40" s="117">
        <v>533.96064492051516</v>
      </c>
      <c r="R40" s="118">
        <v>3.2976817140208556</v>
      </c>
      <c r="S40" s="117">
        <v>530.93100395040528</v>
      </c>
      <c r="T40" s="118">
        <v>3.0405587005633672</v>
      </c>
      <c r="U40" s="117">
        <v>521.25057519160737</v>
      </c>
      <c r="V40" s="118">
        <v>2.9203286906657699</v>
      </c>
      <c r="W40" s="117">
        <v>515.3147131261436</v>
      </c>
      <c r="X40" s="119">
        <v>2.90800388240539</v>
      </c>
      <c r="Y40" s="125" t="s">
        <v>43</v>
      </c>
      <c r="Z40" s="117">
        <v>494.37161923036524</v>
      </c>
      <c r="AA40" s="118">
        <v>4.2467476720201009</v>
      </c>
      <c r="AB40" s="117">
        <v>499.12139859619759</v>
      </c>
      <c r="AC40" s="118">
        <v>3.28127788028642</v>
      </c>
      <c r="AD40" s="117">
        <v>499.27778358379931</v>
      </c>
      <c r="AE40" s="118">
        <v>3.0612547551644536</v>
      </c>
      <c r="AF40" s="117">
        <v>500.50021185924811</v>
      </c>
      <c r="AG40" s="118">
        <v>2.443576509851717</v>
      </c>
      <c r="AH40" s="117">
        <v>509.04024971252812</v>
      </c>
      <c r="AI40" s="118">
        <v>2.5653552014517103</v>
      </c>
      <c r="AJ40" s="117">
        <v>492.19822852648304</v>
      </c>
      <c r="AK40" s="118">
        <v>3.031019959131982</v>
      </c>
      <c r="AL40" s="117">
        <v>483.92940514533916</v>
      </c>
      <c r="AM40" s="119">
        <v>3.1243223606213251</v>
      </c>
      <c r="AN40" s="116"/>
      <c r="AO40" s="351"/>
      <c r="AP40" s="100"/>
      <c r="AQ40" s="100"/>
      <c r="AU40" s="100"/>
      <c r="AY40" s="100"/>
      <c r="BB40" s="100"/>
      <c r="BC40" s="100"/>
    </row>
    <row r="41" spans="1:64" x14ac:dyDescent="0.2">
      <c r="A41" s="62" t="s">
        <v>44</v>
      </c>
      <c r="B41" s="117">
        <v>423.83274500200008</v>
      </c>
      <c r="C41" s="118">
        <v>3.8390612175660142</v>
      </c>
      <c r="D41" s="117">
        <v>453.90971795523024</v>
      </c>
      <c r="E41" s="118">
        <v>3.596686700505789</v>
      </c>
      <c r="F41" s="117">
        <v>463.41290907273498</v>
      </c>
      <c r="G41" s="118">
        <v>3.8941409603534733</v>
      </c>
      <c r="H41" s="117">
        <v>425.48950893847518</v>
      </c>
      <c r="I41" s="118">
        <v>3.9339009138833561</v>
      </c>
      <c r="J41" s="117">
        <v>468.29961869569308</v>
      </c>
      <c r="K41" s="119">
        <v>2.0130490436301587</v>
      </c>
      <c r="L41" s="120" t="s">
        <v>44</v>
      </c>
      <c r="M41" s="117">
        <v>423.41941000036513</v>
      </c>
      <c r="N41" s="118">
        <v>6.736230554744945</v>
      </c>
      <c r="O41" s="117">
        <v>423.94119002187239</v>
      </c>
      <c r="P41" s="118">
        <v>4.9010462180551135</v>
      </c>
      <c r="Q41" s="117">
        <v>445.45134024143772</v>
      </c>
      <c r="R41" s="118">
        <v>4.4412552624654618</v>
      </c>
      <c r="S41" s="117">
        <v>447.98441497895749</v>
      </c>
      <c r="T41" s="118">
        <v>4.8296572695990614</v>
      </c>
      <c r="U41" s="117">
        <v>420.45397968790098</v>
      </c>
      <c r="V41" s="118">
        <v>4.128882766763228</v>
      </c>
      <c r="W41" s="117">
        <v>453.50777794614606</v>
      </c>
      <c r="X41" s="119">
        <v>2.2604068825297876</v>
      </c>
      <c r="Y41" s="128" t="s">
        <v>44</v>
      </c>
      <c r="Z41" s="117" t="s">
        <v>113</v>
      </c>
      <c r="AA41" s="118" t="s">
        <v>113</v>
      </c>
      <c r="AB41" s="117">
        <v>440.97098874927724</v>
      </c>
      <c r="AC41" s="118">
        <v>5.7875386581090371</v>
      </c>
      <c r="AD41" s="117">
        <v>447.14113231011197</v>
      </c>
      <c r="AE41" s="118">
        <v>4.2054916321168552</v>
      </c>
      <c r="AF41" s="117">
        <v>464.19437538739942</v>
      </c>
      <c r="AG41" s="118">
        <v>3.5208289861685844</v>
      </c>
      <c r="AH41" s="117">
        <v>475.49146608075364</v>
      </c>
      <c r="AI41" s="118">
        <v>4.2146152646934212</v>
      </c>
      <c r="AJ41" s="117">
        <v>428.33509279037639</v>
      </c>
      <c r="AK41" s="118">
        <v>3.9640643206351567</v>
      </c>
      <c r="AL41" s="117">
        <v>465.63166649860943</v>
      </c>
      <c r="AM41" s="119">
        <v>2.1712145076624227</v>
      </c>
      <c r="AN41" s="116"/>
      <c r="AP41" s="100"/>
      <c r="AQ41" s="100"/>
      <c r="AU41" s="100"/>
      <c r="AY41" s="100"/>
      <c r="BB41" s="100"/>
      <c r="BC41" s="100"/>
    </row>
    <row r="42" spans="1:64" x14ac:dyDescent="0.2">
      <c r="A42" s="62" t="s">
        <v>45</v>
      </c>
      <c r="B42" s="117">
        <v>514.77354777379367</v>
      </c>
      <c r="C42" s="118">
        <v>2.2890111914406361</v>
      </c>
      <c r="D42" s="117">
        <v>513.71024013981207</v>
      </c>
      <c r="E42" s="118">
        <v>2.5183565616644366</v>
      </c>
      <c r="F42" s="117">
        <v>514.12932105487926</v>
      </c>
      <c r="G42" s="118">
        <v>3.3817499111320961</v>
      </c>
      <c r="H42" s="117">
        <v>509.22150300096246</v>
      </c>
      <c r="I42" s="118">
        <v>2.5643959691004392</v>
      </c>
      <c r="J42" s="117">
        <v>504.66747353358471</v>
      </c>
      <c r="K42" s="119">
        <v>2.5644145566138241</v>
      </c>
      <c r="L42" s="120" t="s">
        <v>45</v>
      </c>
      <c r="M42" s="117" t="s">
        <v>113</v>
      </c>
      <c r="N42" s="118" t="s">
        <v>113</v>
      </c>
      <c r="O42" s="117">
        <v>495.44415827081542</v>
      </c>
      <c r="P42" s="118">
        <v>2.142734296809178</v>
      </c>
      <c r="Q42" s="117">
        <v>492.41407820626182</v>
      </c>
      <c r="R42" s="118">
        <v>2.4204433628839177</v>
      </c>
      <c r="S42" s="117">
        <v>493.93423089630409</v>
      </c>
      <c r="T42" s="118">
        <v>3.2964848324862137</v>
      </c>
      <c r="U42" s="117">
        <v>492.47853081407061</v>
      </c>
      <c r="V42" s="118">
        <v>2.4965244464295888</v>
      </c>
      <c r="W42" s="117">
        <v>501.76989911392042</v>
      </c>
      <c r="X42" s="119">
        <v>2.564427936285532</v>
      </c>
      <c r="Y42" s="127" t="s">
        <v>45</v>
      </c>
      <c r="Z42" s="117" t="s">
        <v>113</v>
      </c>
      <c r="AA42" s="118" t="s">
        <v>113</v>
      </c>
      <c r="AB42" s="117" t="s">
        <v>113</v>
      </c>
      <c r="AC42" s="118" t="s">
        <v>113</v>
      </c>
      <c r="AD42" s="117">
        <v>495.0835094099088</v>
      </c>
      <c r="AE42" s="118">
        <v>2.2551867062705786</v>
      </c>
      <c r="AF42" s="117">
        <v>494.18201030836246</v>
      </c>
      <c r="AG42" s="118">
        <v>2.2804698143998539</v>
      </c>
      <c r="AH42" s="117">
        <v>499.3231151303454</v>
      </c>
      <c r="AI42" s="118">
        <v>3.4999781732494255</v>
      </c>
      <c r="AJ42" s="117">
        <v>497.97193116667069</v>
      </c>
      <c r="AK42" s="118">
        <v>2.769377200916483</v>
      </c>
      <c r="AL42" s="117">
        <v>503.92810920604546</v>
      </c>
      <c r="AM42" s="119">
        <v>2.5825911706252378</v>
      </c>
      <c r="AN42" s="116"/>
      <c r="AP42" s="100"/>
      <c r="AQ42" s="100"/>
      <c r="AU42" s="100"/>
      <c r="AY42" s="100"/>
      <c r="BB42" s="100"/>
      <c r="BC42" s="100"/>
    </row>
    <row r="43" spans="1:64" x14ac:dyDescent="0.2">
      <c r="A43" s="62" t="s">
        <v>116</v>
      </c>
      <c r="B43" s="117">
        <v>488.90683677534838</v>
      </c>
      <c r="C43" s="118">
        <v>4.2241885110355666</v>
      </c>
      <c r="D43" s="117">
        <v>502.00226500793701</v>
      </c>
      <c r="E43" s="118">
        <v>3.6442255137162558</v>
      </c>
      <c r="F43" s="117">
        <v>497.40981148308896</v>
      </c>
      <c r="G43" s="118">
        <v>3.7758857127186922</v>
      </c>
      <c r="H43" s="117">
        <v>496.24243435406447</v>
      </c>
      <c r="I43" s="118">
        <v>3.1812008589421086</v>
      </c>
      <c r="J43" s="117">
        <v>502.38003200092146</v>
      </c>
      <c r="K43" s="119">
        <v>3.3179200378009552</v>
      </c>
      <c r="L43" s="120" t="s">
        <v>116</v>
      </c>
      <c r="M43" s="117">
        <v>482.88278954435168</v>
      </c>
      <c r="N43" s="118">
        <v>2.948951444398284</v>
      </c>
      <c r="O43" s="117">
        <v>474.35215750015982</v>
      </c>
      <c r="P43" s="118">
        <v>4.0205117321306929</v>
      </c>
      <c r="Q43" s="117">
        <v>487.39652040654005</v>
      </c>
      <c r="R43" s="118">
        <v>3.5740744085735736</v>
      </c>
      <c r="S43" s="117">
        <v>481.36678627921356</v>
      </c>
      <c r="T43" s="118">
        <v>3.5970930004765349</v>
      </c>
      <c r="U43" s="117">
        <v>469.628491921766</v>
      </c>
      <c r="V43" s="118">
        <v>3.1663949153969333</v>
      </c>
      <c r="W43" s="117">
        <v>478.24471737720535</v>
      </c>
      <c r="X43" s="119">
        <v>3.2354440776231184</v>
      </c>
      <c r="Y43" s="127" t="s">
        <v>116</v>
      </c>
      <c r="Z43" s="117">
        <v>504.41969124529533</v>
      </c>
      <c r="AA43" s="118">
        <v>7.0453747210972946</v>
      </c>
      <c r="AB43" s="117">
        <v>495.18586523978678</v>
      </c>
      <c r="AC43" s="118">
        <v>3.2215127893712583</v>
      </c>
      <c r="AD43" s="117" t="s">
        <v>113</v>
      </c>
      <c r="AE43" s="118" t="s">
        <v>113</v>
      </c>
      <c r="AF43" s="117">
        <v>499.8268211316655</v>
      </c>
      <c r="AG43" s="118">
        <v>3.6539853236097679</v>
      </c>
      <c r="AH43" s="117">
        <v>497.58171811695502</v>
      </c>
      <c r="AI43" s="118">
        <v>3.7439200795891767</v>
      </c>
      <c r="AJ43" s="117">
        <v>496.93509736306601</v>
      </c>
      <c r="AK43" s="118">
        <v>3.407477126649495</v>
      </c>
      <c r="AL43" s="117">
        <v>505.35277105006838</v>
      </c>
      <c r="AM43" s="119">
        <v>3.5686731906740112</v>
      </c>
      <c r="AN43" s="116"/>
      <c r="AP43" s="97">
        <v>2006</v>
      </c>
      <c r="AQ43" s="97" t="s">
        <v>402</v>
      </c>
      <c r="AU43" s="100"/>
      <c r="AY43" s="100"/>
      <c r="BB43" s="100"/>
      <c r="BC43" s="100"/>
      <c r="BG43" s="296"/>
      <c r="BH43" s="100"/>
    </row>
    <row r="44" spans="1:64" x14ac:dyDescent="0.2">
      <c r="A44" s="62" t="s">
        <v>247</v>
      </c>
      <c r="B44" s="117">
        <v>494.35957737263362</v>
      </c>
      <c r="C44" s="118">
        <v>0.48607556538579039</v>
      </c>
      <c r="D44" s="117">
        <v>497.8168670606866</v>
      </c>
      <c r="E44" s="118">
        <v>0.48329947557879133</v>
      </c>
      <c r="F44" s="117">
        <v>498.04464318421481</v>
      </c>
      <c r="G44" s="118">
        <v>0.47795662112469989</v>
      </c>
      <c r="H44" s="117">
        <v>490.50444921388038</v>
      </c>
      <c r="I44" s="118">
        <v>0.42285075818576662</v>
      </c>
      <c r="J44" s="117">
        <v>488.6313202055058</v>
      </c>
      <c r="K44" s="119">
        <v>0.40621962777923232</v>
      </c>
      <c r="L44" s="120" t="s">
        <v>248</v>
      </c>
      <c r="M44" s="117">
        <v>498.94828289753929</v>
      </c>
      <c r="N44" s="118">
        <v>0.57354218558808268</v>
      </c>
      <c r="O44" s="117">
        <v>497.08666924994122</v>
      </c>
      <c r="P44" s="118">
        <v>0.54412638349772835</v>
      </c>
      <c r="Q44" s="117">
        <v>498.83839248866292</v>
      </c>
      <c r="R44" s="118">
        <v>0.54232484721853003</v>
      </c>
      <c r="S44" s="117">
        <v>495.78153073341412</v>
      </c>
      <c r="T44" s="118">
        <v>0.52640955503158782</v>
      </c>
      <c r="U44" s="117">
        <v>491.2457279648637</v>
      </c>
      <c r="V44" s="118">
        <v>0.4826614435932618</v>
      </c>
      <c r="W44" s="117">
        <v>493.72471651275089</v>
      </c>
      <c r="X44" s="119">
        <v>0.445210266282767</v>
      </c>
      <c r="Y44" s="127" t="s">
        <v>249</v>
      </c>
      <c r="Z44" s="117">
        <v>499.53402738709201</v>
      </c>
      <c r="AA44" s="118">
        <v>0.71538419958628907</v>
      </c>
      <c r="AB44" s="117">
        <v>497.41580552794261</v>
      </c>
      <c r="AC44" s="118">
        <v>0.62213270642662033</v>
      </c>
      <c r="AD44" s="117">
        <v>495.46593751912002</v>
      </c>
      <c r="AE44" s="118">
        <v>0.68576928151220007</v>
      </c>
      <c r="AF44" s="117">
        <v>499.39752150663702</v>
      </c>
      <c r="AG44" s="118">
        <v>0.56868109344188422</v>
      </c>
      <c r="AH44" s="117">
        <v>501.36470419353259</v>
      </c>
      <c r="AI44" s="118">
        <v>0.57516739456716703</v>
      </c>
      <c r="AJ44" s="117">
        <v>497.24891067335318</v>
      </c>
      <c r="AK44" s="118">
        <v>0.5693283149563636</v>
      </c>
      <c r="AL44" s="117">
        <v>492.83733406540728</v>
      </c>
      <c r="AM44" s="119">
        <v>0.51447665357150651</v>
      </c>
      <c r="AN44" s="116"/>
      <c r="AO44" s="342" t="s">
        <v>8</v>
      </c>
      <c r="AP44" s="97">
        <v>510.53768360757903</v>
      </c>
      <c r="AQ44" s="99">
        <v>-0.9164200709029634</v>
      </c>
      <c r="AT44" s="149" t="s">
        <v>404</v>
      </c>
      <c r="AU44" s="149"/>
      <c r="AV44" s="149"/>
      <c r="AW44" s="149"/>
      <c r="AX44" s="149"/>
      <c r="AY44" s="149"/>
      <c r="AZ44" s="149"/>
      <c r="BA44" s="149"/>
      <c r="BB44" s="149"/>
      <c r="BC44" s="100"/>
      <c r="BG44" s="296"/>
      <c r="BH44" s="100"/>
    </row>
    <row r="45" spans="1:64" ht="12" thickBot="1" x14ac:dyDescent="0.25">
      <c r="A45" s="62" t="s">
        <v>250</v>
      </c>
      <c r="B45" s="117">
        <v>494.80491729124668</v>
      </c>
      <c r="C45" s="118">
        <v>0.48468915712319383</v>
      </c>
      <c r="D45" s="117" t="s">
        <v>113</v>
      </c>
      <c r="E45" s="118" t="s">
        <v>113</v>
      </c>
      <c r="F45" s="117">
        <v>498.25374058646941</v>
      </c>
      <c r="G45" s="118">
        <v>0.47073074354650368</v>
      </c>
      <c r="H45" s="117">
        <v>490.62696373533868</v>
      </c>
      <c r="I45" s="118">
        <v>0.41667120054252199</v>
      </c>
      <c r="J45" s="117">
        <v>488.66237748458423</v>
      </c>
      <c r="K45" s="119">
        <v>0.40230577778497451</v>
      </c>
      <c r="L45" s="120" t="s">
        <v>251</v>
      </c>
      <c r="M45" s="117">
        <v>499.17037291046489</v>
      </c>
      <c r="N45" s="118">
        <v>0.5650127719623691</v>
      </c>
      <c r="O45" s="117">
        <v>497.36656688561538</v>
      </c>
      <c r="P45" s="118">
        <v>0.54054367149508764</v>
      </c>
      <c r="Q45" s="117" t="s">
        <v>113</v>
      </c>
      <c r="R45" s="118" t="s">
        <v>113</v>
      </c>
      <c r="S45" s="117">
        <v>496.10683781729381</v>
      </c>
      <c r="T45" s="118">
        <v>0.51657587017549789</v>
      </c>
      <c r="U45" s="117">
        <v>491.42894617343592</v>
      </c>
      <c r="V45" s="118">
        <v>0.47621847051122801</v>
      </c>
      <c r="W45" s="117">
        <v>493.89863642231228</v>
      </c>
      <c r="X45" s="119">
        <v>0.4416173270094893</v>
      </c>
      <c r="Y45" s="125" t="s">
        <v>252</v>
      </c>
      <c r="Z45" s="117">
        <v>494.35138940693457</v>
      </c>
      <c r="AA45" s="118">
        <v>0.75191861601617893</v>
      </c>
      <c r="AB45" s="117" t="s">
        <v>113</v>
      </c>
      <c r="AC45" s="118" t="s">
        <v>113</v>
      </c>
      <c r="AD45" s="117" t="s">
        <v>113</v>
      </c>
      <c r="AE45" s="118" t="s">
        <v>113</v>
      </c>
      <c r="AF45" s="117" t="s">
        <v>113</v>
      </c>
      <c r="AG45" s="118" t="s">
        <v>113</v>
      </c>
      <c r="AH45" s="117">
        <v>497.99187502909962</v>
      </c>
      <c r="AI45" s="118">
        <v>0.56185785032813496</v>
      </c>
      <c r="AJ45" s="117">
        <v>494.66878366577521</v>
      </c>
      <c r="AK45" s="118">
        <v>0.53934525931614374</v>
      </c>
      <c r="AL45" s="117">
        <v>490.6552501902836</v>
      </c>
      <c r="AM45" s="119">
        <v>0.49758874285677213</v>
      </c>
      <c r="AN45" s="116"/>
      <c r="AO45" s="343" t="s">
        <v>82</v>
      </c>
      <c r="AP45" s="97">
        <v>416.48797416716224</v>
      </c>
      <c r="AQ45" s="99">
        <v>0.99009960133314223</v>
      </c>
      <c r="AT45" s="149"/>
      <c r="AU45" s="149"/>
      <c r="AV45" s="149"/>
      <c r="AW45" s="149"/>
      <c r="AX45" s="149"/>
      <c r="AY45" s="149"/>
      <c r="AZ45" s="149"/>
      <c r="BA45" s="149"/>
      <c r="BB45" s="149"/>
      <c r="BC45" s="100"/>
      <c r="BG45" s="297"/>
      <c r="BH45" s="100"/>
    </row>
    <row r="46" spans="1:64" x14ac:dyDescent="0.2">
      <c r="A46" s="138" t="s">
        <v>119</v>
      </c>
      <c r="B46" s="117"/>
      <c r="C46" s="118"/>
      <c r="D46" s="117"/>
      <c r="E46" s="118"/>
      <c r="F46" s="117"/>
      <c r="G46" s="118"/>
      <c r="H46" s="117"/>
      <c r="I46" s="118"/>
      <c r="J46" s="117"/>
      <c r="K46" s="119"/>
      <c r="L46" s="120" t="s">
        <v>247</v>
      </c>
      <c r="M46" s="117" t="s">
        <v>113</v>
      </c>
      <c r="N46" s="118" t="s">
        <v>113</v>
      </c>
      <c r="O46" s="117">
        <v>489.98883072417578</v>
      </c>
      <c r="P46" s="118">
        <v>0.50073877394595234</v>
      </c>
      <c r="Q46" s="117">
        <v>491.60218895504528</v>
      </c>
      <c r="R46" s="118">
        <v>0.48012202683623267</v>
      </c>
      <c r="S46" s="117">
        <v>489.93603417612633</v>
      </c>
      <c r="T46" s="118">
        <v>0.47803388659485002</v>
      </c>
      <c r="U46" s="117">
        <v>486.90059522216211</v>
      </c>
      <c r="V46" s="118">
        <v>0.42869318434515252</v>
      </c>
      <c r="W46" s="117">
        <v>489.01842692756782</v>
      </c>
      <c r="X46" s="119">
        <v>0.40158086218355099</v>
      </c>
      <c r="Y46" s="125" t="s">
        <v>253</v>
      </c>
      <c r="Z46" s="117" t="s">
        <v>113</v>
      </c>
      <c r="AA46" s="118" t="s">
        <v>113</v>
      </c>
      <c r="AB46" s="117">
        <v>494.10738651561292</v>
      </c>
      <c r="AC46" s="118">
        <v>0.57993324184716033</v>
      </c>
      <c r="AD46" s="117" t="s">
        <v>113</v>
      </c>
      <c r="AE46" s="118" t="s">
        <v>113</v>
      </c>
      <c r="AF46" s="117" t="s">
        <v>113</v>
      </c>
      <c r="AG46" s="118" t="s">
        <v>113</v>
      </c>
      <c r="AH46" s="117">
        <v>498.4784398925139</v>
      </c>
      <c r="AI46" s="118">
        <v>0.54107863957817037</v>
      </c>
      <c r="AJ46" s="117">
        <v>492.54390406987312</v>
      </c>
      <c r="AK46" s="118">
        <v>0.51461834781021054</v>
      </c>
      <c r="AL46" s="117">
        <v>489.77202659791499</v>
      </c>
      <c r="AM46" s="119">
        <v>0.46009746300516702</v>
      </c>
      <c r="AN46" s="116"/>
      <c r="AO46" s="342" t="s">
        <v>15</v>
      </c>
      <c r="AP46" s="97">
        <v>501.81175566123255</v>
      </c>
      <c r="AQ46" s="99">
        <v>-0.72499176151006373</v>
      </c>
      <c r="AT46" s="352" t="s">
        <v>405</v>
      </c>
      <c r="AU46" s="352"/>
      <c r="AV46" s="149"/>
      <c r="AW46" s="149"/>
      <c r="AX46" s="149"/>
      <c r="AY46" s="149"/>
      <c r="AZ46" s="149"/>
      <c r="BA46" s="149"/>
      <c r="BB46" s="149"/>
      <c r="BC46" s="100"/>
      <c r="BG46" s="297"/>
      <c r="BH46" s="100"/>
    </row>
    <row r="47" spans="1:64" x14ac:dyDescent="0.2">
      <c r="A47" s="62" t="s">
        <v>98</v>
      </c>
      <c r="B47" s="117" t="s">
        <v>113</v>
      </c>
      <c r="C47" s="118" t="s">
        <v>113</v>
      </c>
      <c r="D47" s="117">
        <v>390.69574552703494</v>
      </c>
      <c r="E47" s="118">
        <v>3.9388791649803809</v>
      </c>
      <c r="F47" s="117">
        <v>397.37321355917851</v>
      </c>
      <c r="G47" s="118">
        <v>2.4435044817931084</v>
      </c>
      <c r="H47" s="117">
        <v>427.22498269658865</v>
      </c>
      <c r="I47" s="118">
        <v>3.2777924265684613</v>
      </c>
      <c r="J47" s="117">
        <v>416.72625758012231</v>
      </c>
      <c r="K47" s="119">
        <v>1.985404697410714</v>
      </c>
      <c r="L47" s="120" t="s">
        <v>250</v>
      </c>
      <c r="M47" s="117" t="s">
        <v>113</v>
      </c>
      <c r="N47" s="118" t="s">
        <v>113</v>
      </c>
      <c r="O47" s="117">
        <v>490.40760822677021</v>
      </c>
      <c r="P47" s="118">
        <v>0.49756825883599132</v>
      </c>
      <c r="Q47" s="117" t="s">
        <v>113</v>
      </c>
      <c r="R47" s="118" t="s">
        <v>113</v>
      </c>
      <c r="S47" s="117">
        <v>490.35778307000942</v>
      </c>
      <c r="T47" s="118">
        <v>0.47067070039594111</v>
      </c>
      <c r="U47" s="117">
        <v>487.1665865464829</v>
      </c>
      <c r="V47" s="118">
        <v>0.42421294558275552</v>
      </c>
      <c r="W47" s="117">
        <v>489.28664008627118</v>
      </c>
      <c r="X47" s="119">
        <v>0.3988928336427871</v>
      </c>
      <c r="Y47" s="125" t="s">
        <v>117</v>
      </c>
      <c r="Z47" s="117" t="s">
        <v>113</v>
      </c>
      <c r="AA47" s="118" t="s">
        <v>113</v>
      </c>
      <c r="AB47" s="117" t="s">
        <v>113</v>
      </c>
      <c r="AC47" s="118" t="s">
        <v>113</v>
      </c>
      <c r="AD47" s="117" t="s">
        <v>113</v>
      </c>
      <c r="AE47" s="118" t="s">
        <v>113</v>
      </c>
      <c r="AF47" s="117">
        <v>491.18269606051848</v>
      </c>
      <c r="AG47" s="118">
        <v>0.48427734063533351</v>
      </c>
      <c r="AH47" s="117">
        <v>493.46027216911108</v>
      </c>
      <c r="AI47" s="118">
        <v>0.50140377659136393</v>
      </c>
      <c r="AJ47" s="117">
        <v>490.17375787957309</v>
      </c>
      <c r="AK47" s="118">
        <v>0.46646103821269203</v>
      </c>
      <c r="AL47" s="117">
        <v>487.20409265542531</v>
      </c>
      <c r="AM47" s="119">
        <v>0.41960028423728579</v>
      </c>
      <c r="AN47" s="116"/>
      <c r="AO47" s="343" t="s">
        <v>16</v>
      </c>
      <c r="AP47" s="97">
        <v>501.13441351083492</v>
      </c>
      <c r="AQ47" s="99">
        <v>4.031550937266578E-2</v>
      </c>
      <c r="AT47" s="353" t="s">
        <v>406</v>
      </c>
      <c r="AU47" s="353">
        <v>0.66852698078451744</v>
      </c>
      <c r="AV47" s="149"/>
      <c r="AW47" s="149"/>
      <c r="AX47" s="149"/>
      <c r="AY47" s="149"/>
      <c r="AZ47" s="149"/>
      <c r="BA47" s="149"/>
      <c r="BB47" s="149"/>
      <c r="BC47" s="100"/>
      <c r="BG47" s="296"/>
      <c r="BH47" s="100"/>
    </row>
    <row r="48" spans="1:64" x14ac:dyDescent="0.2">
      <c r="A48" s="62" t="s">
        <v>120</v>
      </c>
      <c r="B48" s="117">
        <v>391.24390168687171</v>
      </c>
      <c r="C48" s="118">
        <v>6.0800392382625734</v>
      </c>
      <c r="D48" s="117">
        <v>400.83852018337359</v>
      </c>
      <c r="E48" s="118">
        <v>4.5766754374836749</v>
      </c>
      <c r="F48" s="117">
        <v>405.6320049856003</v>
      </c>
      <c r="G48" s="118">
        <v>3.8809104983821916</v>
      </c>
      <c r="H48" s="117" t="s">
        <v>113</v>
      </c>
      <c r="I48" s="118" t="s">
        <v>113</v>
      </c>
      <c r="J48" s="117">
        <v>404.07144482169264</v>
      </c>
      <c r="K48" s="119">
        <v>2.8705259761839272</v>
      </c>
      <c r="L48" s="139" t="s">
        <v>119</v>
      </c>
      <c r="M48" s="117"/>
      <c r="N48" s="118"/>
      <c r="O48" s="117"/>
      <c r="P48" s="118"/>
      <c r="Q48" s="117"/>
      <c r="R48" s="118"/>
      <c r="S48" s="117"/>
      <c r="T48" s="118"/>
      <c r="U48" s="117"/>
      <c r="V48" s="118"/>
      <c r="W48" s="117"/>
      <c r="X48" s="119"/>
      <c r="Y48" s="127" t="s">
        <v>254</v>
      </c>
      <c r="Z48" s="117" t="s">
        <v>113</v>
      </c>
      <c r="AA48" s="118" t="s">
        <v>113</v>
      </c>
      <c r="AB48" s="117" t="s">
        <v>113</v>
      </c>
      <c r="AC48" s="118" t="s">
        <v>113</v>
      </c>
      <c r="AD48" s="117">
        <v>486.05427646133421</v>
      </c>
      <c r="AE48" s="118">
        <v>0.56994211875131506</v>
      </c>
      <c r="AF48" s="117" t="s">
        <v>113</v>
      </c>
      <c r="AG48" s="118" t="s">
        <v>113</v>
      </c>
      <c r="AH48" s="117">
        <v>493.23248980532338</v>
      </c>
      <c r="AI48" s="118">
        <v>0.496172517349597</v>
      </c>
      <c r="AJ48" s="117">
        <v>489.82891501990821</v>
      </c>
      <c r="AK48" s="118">
        <v>0.46332483167703148</v>
      </c>
      <c r="AL48" s="117">
        <v>486.60522972576598</v>
      </c>
      <c r="AM48" s="119">
        <v>0.41425597443501488</v>
      </c>
      <c r="AN48" s="116"/>
      <c r="AO48" s="342" t="s">
        <v>21</v>
      </c>
      <c r="AP48" s="97">
        <v>504.79480210672176</v>
      </c>
      <c r="AQ48" s="99">
        <v>-0.19847124014281312</v>
      </c>
      <c r="AT48" s="353" t="s">
        <v>407</v>
      </c>
      <c r="AU48" s="353">
        <v>0.44692832403686256</v>
      </c>
      <c r="AV48" s="149"/>
      <c r="AW48" s="149"/>
      <c r="AX48" s="149"/>
      <c r="AY48" s="149"/>
      <c r="AZ48" s="149"/>
      <c r="BA48" s="149"/>
      <c r="BB48" s="149"/>
      <c r="BC48" s="100"/>
      <c r="BG48" s="297"/>
      <c r="BH48" s="100"/>
    </row>
    <row r="49" spans="1:60" x14ac:dyDescent="0.2">
      <c r="A49" s="62" t="s">
        <v>121</v>
      </c>
      <c r="B49" s="117" t="s">
        <v>113</v>
      </c>
      <c r="C49" s="118" t="s">
        <v>113</v>
      </c>
      <c r="D49" s="117" t="s">
        <v>113</v>
      </c>
      <c r="E49" s="118" t="s">
        <v>113</v>
      </c>
      <c r="F49" s="117" t="s">
        <v>113</v>
      </c>
      <c r="G49" s="118" t="s">
        <v>113</v>
      </c>
      <c r="H49" s="117" t="s">
        <v>113</v>
      </c>
      <c r="I49" s="118" t="s">
        <v>113</v>
      </c>
      <c r="J49" s="117">
        <v>397.6495810748745</v>
      </c>
      <c r="K49" s="119">
        <v>2.3565838202282436</v>
      </c>
      <c r="L49" s="120" t="s">
        <v>98</v>
      </c>
      <c r="M49" s="117" t="s">
        <v>113</v>
      </c>
      <c r="N49" s="118" t="s">
        <v>113</v>
      </c>
      <c r="O49" s="117" t="s">
        <v>113</v>
      </c>
      <c r="P49" s="118" t="s">
        <v>113</v>
      </c>
      <c r="Q49" s="117">
        <v>377.46105645178642</v>
      </c>
      <c r="R49" s="118">
        <v>3.9797548204754034</v>
      </c>
      <c r="S49" s="117">
        <v>394.32933335631412</v>
      </c>
      <c r="T49" s="118">
        <v>2.001617623306108</v>
      </c>
      <c r="U49" s="117">
        <v>413.15702122356583</v>
      </c>
      <c r="V49" s="118">
        <v>3.447866882715974</v>
      </c>
      <c r="W49" s="117">
        <v>437.2219911613538</v>
      </c>
      <c r="X49" s="119">
        <v>2.4209769392268607</v>
      </c>
      <c r="Y49" s="122" t="s">
        <v>118</v>
      </c>
      <c r="Z49" s="117" t="s">
        <v>113</v>
      </c>
      <c r="AA49" s="118" t="s">
        <v>113</v>
      </c>
      <c r="AB49" s="117" t="s">
        <v>113</v>
      </c>
      <c r="AC49" s="118" t="s">
        <v>113</v>
      </c>
      <c r="AD49" s="117" t="s">
        <v>113</v>
      </c>
      <c r="AE49" s="118" t="s">
        <v>113</v>
      </c>
      <c r="AF49" s="117" t="s">
        <v>113</v>
      </c>
      <c r="AG49" s="118" t="s">
        <v>113</v>
      </c>
      <c r="AH49" s="117">
        <v>493.35330170286869</v>
      </c>
      <c r="AI49" s="118">
        <v>0.49347299762098501</v>
      </c>
      <c r="AJ49" s="117">
        <v>490.02630897388491</v>
      </c>
      <c r="AK49" s="118">
        <v>0.46029171422834941</v>
      </c>
      <c r="AL49" s="117">
        <v>487.1259947625523</v>
      </c>
      <c r="AM49" s="119">
        <v>0.41476905289764121</v>
      </c>
      <c r="AN49" s="116"/>
      <c r="AO49" s="343" t="s">
        <v>17</v>
      </c>
      <c r="AP49" s="97">
        <v>515.5723424842198</v>
      </c>
      <c r="AQ49" s="99">
        <v>0.72047577676142771</v>
      </c>
      <c r="AT49" s="353" t="s">
        <v>408</v>
      </c>
      <c r="AU49" s="353">
        <v>0.42288172942976965</v>
      </c>
      <c r="AV49" s="149"/>
      <c r="AW49" s="149"/>
      <c r="AX49" s="149"/>
      <c r="AY49" s="149"/>
      <c r="AZ49" s="149"/>
      <c r="BA49" s="149"/>
      <c r="BB49" s="149"/>
      <c r="BC49" s="100"/>
      <c r="BG49" s="296"/>
      <c r="BH49" s="100"/>
    </row>
    <row r="50" spans="1:60" x14ac:dyDescent="0.2">
      <c r="A50" s="62" t="s">
        <v>122</v>
      </c>
      <c r="B50" s="117" t="s">
        <v>113</v>
      </c>
      <c r="C50" s="118" t="s">
        <v>113</v>
      </c>
      <c r="D50" s="117" t="s">
        <v>113</v>
      </c>
      <c r="E50" s="118" t="s">
        <v>113</v>
      </c>
      <c r="F50" s="117" t="s">
        <v>113</v>
      </c>
      <c r="G50" s="118" t="s">
        <v>113</v>
      </c>
      <c r="H50" s="117" t="s">
        <v>113</v>
      </c>
      <c r="I50" s="118" t="s">
        <v>113</v>
      </c>
      <c r="J50" s="117">
        <v>471.26368079345161</v>
      </c>
      <c r="K50" s="119">
        <v>2.4461952409677825</v>
      </c>
      <c r="L50" s="120" t="s">
        <v>120</v>
      </c>
      <c r="M50" s="117" t="s">
        <v>113</v>
      </c>
      <c r="N50" s="118" t="s">
        <v>113</v>
      </c>
      <c r="O50" s="117">
        <v>381.25391101846401</v>
      </c>
      <c r="P50" s="118">
        <v>6.2436324414616147</v>
      </c>
      <c r="Q50" s="117">
        <v>388.06812831872696</v>
      </c>
      <c r="R50" s="118">
        <v>4.0909240555583075</v>
      </c>
      <c r="S50" s="117">
        <v>388.43170990714674</v>
      </c>
      <c r="T50" s="118">
        <v>3.529716523881</v>
      </c>
      <c r="U50" s="117" t="s">
        <v>113</v>
      </c>
      <c r="V50" s="118" t="s">
        <v>113</v>
      </c>
      <c r="W50" s="117">
        <v>379.4538166029289</v>
      </c>
      <c r="X50" s="119">
        <v>2.7711141512780739</v>
      </c>
      <c r="Y50" s="140" t="s">
        <v>119</v>
      </c>
      <c r="Z50" s="117"/>
      <c r="AA50" s="118"/>
      <c r="AB50" s="117"/>
      <c r="AC50" s="118"/>
      <c r="AD50" s="117"/>
      <c r="AE50" s="118"/>
      <c r="AF50" s="117"/>
      <c r="AG50" s="118"/>
      <c r="AH50" s="117"/>
      <c r="AI50" s="118"/>
      <c r="AJ50" s="117"/>
      <c r="AK50" s="118"/>
      <c r="AL50" s="117"/>
      <c r="AM50" s="119"/>
      <c r="AN50" s="116"/>
      <c r="AO50" s="342" t="s">
        <v>25</v>
      </c>
      <c r="AP50" s="97">
        <v>509.03797965816352</v>
      </c>
      <c r="AQ50" s="99">
        <v>-0.25555335115499628</v>
      </c>
      <c r="AT50" s="353" t="s">
        <v>409</v>
      </c>
      <c r="AU50" s="353">
        <v>0.81283749653666504</v>
      </c>
      <c r="AV50" s="149"/>
      <c r="AW50" s="149"/>
      <c r="AX50" s="149"/>
      <c r="AY50" s="149"/>
      <c r="AZ50" s="149"/>
      <c r="BA50" s="149"/>
      <c r="BB50" s="149"/>
      <c r="BC50" s="100"/>
      <c r="BG50" s="297"/>
      <c r="BH50" s="100"/>
    </row>
    <row r="51" spans="1:60" ht="12" thickBot="1" x14ac:dyDescent="0.25">
      <c r="A51" s="62" t="s">
        <v>123</v>
      </c>
      <c r="B51" s="117" t="s">
        <v>113</v>
      </c>
      <c r="C51" s="118" t="s">
        <v>113</v>
      </c>
      <c r="D51" s="117" t="s">
        <v>113</v>
      </c>
      <c r="E51" s="118" t="s">
        <v>113</v>
      </c>
      <c r="F51" s="117" t="s">
        <v>113</v>
      </c>
      <c r="G51" s="118" t="s">
        <v>113</v>
      </c>
      <c r="H51" s="117" t="s">
        <v>113</v>
      </c>
      <c r="I51" s="118" t="s">
        <v>113</v>
      </c>
      <c r="J51" s="117">
        <v>398.49766269909844</v>
      </c>
      <c r="K51" s="119">
        <v>2.7372524028452068</v>
      </c>
      <c r="L51" s="120" t="s">
        <v>121</v>
      </c>
      <c r="M51" s="117" t="s">
        <v>113</v>
      </c>
      <c r="N51" s="118" t="s">
        <v>113</v>
      </c>
      <c r="O51" s="117" t="s">
        <v>113</v>
      </c>
      <c r="P51" s="118" t="s">
        <v>113</v>
      </c>
      <c r="Q51" s="117" t="s">
        <v>113</v>
      </c>
      <c r="R51" s="118" t="s">
        <v>113</v>
      </c>
      <c r="S51" s="117" t="s">
        <v>113</v>
      </c>
      <c r="T51" s="118" t="s">
        <v>113</v>
      </c>
      <c r="U51" s="117" t="s">
        <v>113</v>
      </c>
      <c r="V51" s="118" t="s">
        <v>113</v>
      </c>
      <c r="W51" s="117">
        <v>419.64311269150994</v>
      </c>
      <c r="X51" s="119">
        <v>2.8222659538535546</v>
      </c>
      <c r="Y51" s="127" t="s">
        <v>98</v>
      </c>
      <c r="Z51" s="117">
        <v>348.84951240148303</v>
      </c>
      <c r="AA51" s="118">
        <v>3.2906683174348386</v>
      </c>
      <c r="AB51" s="117" t="s">
        <v>113</v>
      </c>
      <c r="AC51" s="118" t="s">
        <v>113</v>
      </c>
      <c r="AD51" s="117" t="s">
        <v>113</v>
      </c>
      <c r="AE51" s="118" t="s">
        <v>113</v>
      </c>
      <c r="AF51" s="117">
        <v>384.81660237996766</v>
      </c>
      <c r="AG51" s="118">
        <v>4.0360795455237346</v>
      </c>
      <c r="AH51" s="117">
        <v>393.96425193922744</v>
      </c>
      <c r="AI51" s="118">
        <v>3.1957986736703821</v>
      </c>
      <c r="AJ51" s="117">
        <v>405.25875999137509</v>
      </c>
      <c r="AK51" s="118">
        <v>4.130182887469247</v>
      </c>
      <c r="AL51" s="117">
        <v>405.42936627838083</v>
      </c>
      <c r="AM51" s="119">
        <v>1.9222908015158928</v>
      </c>
      <c r="AN51" s="116"/>
      <c r="AO51" s="343" t="s">
        <v>22</v>
      </c>
      <c r="AP51" s="97">
        <v>464.09704510071543</v>
      </c>
      <c r="AQ51" s="99">
        <v>-0.82261522442234047</v>
      </c>
      <c r="AT51" s="354" t="s">
        <v>410</v>
      </c>
      <c r="AU51" s="354">
        <v>25</v>
      </c>
      <c r="AV51" s="149"/>
      <c r="AW51" s="149"/>
      <c r="AX51" s="149"/>
      <c r="AY51" s="149"/>
      <c r="AZ51" s="149"/>
      <c r="BA51" s="149"/>
      <c r="BB51" s="149"/>
      <c r="BC51" s="100"/>
      <c r="BG51" s="297"/>
      <c r="BH51" s="100"/>
    </row>
    <row r="52" spans="1:60" x14ac:dyDescent="0.2">
      <c r="A52" s="62" t="s">
        <v>124</v>
      </c>
      <c r="B52" s="117">
        <v>390.33157081658334</v>
      </c>
      <c r="C52" s="118">
        <v>2.7863364974139544</v>
      </c>
      <c r="D52" s="117">
        <v>405.40398876308456</v>
      </c>
      <c r="E52" s="118">
        <v>2.4330176798234753</v>
      </c>
      <c r="F52" s="117">
        <v>401.61968483882185</v>
      </c>
      <c r="G52" s="118">
        <v>2.0608716797756417</v>
      </c>
      <c r="H52" s="117">
        <v>400.68210313690656</v>
      </c>
      <c r="I52" s="118">
        <v>2.2968376463179436</v>
      </c>
      <c r="J52" s="117">
        <v>403.62094203924062</v>
      </c>
      <c r="K52" s="119">
        <v>2.0577515304651088</v>
      </c>
      <c r="L52" s="120" t="s">
        <v>122</v>
      </c>
      <c r="M52" s="117" t="s">
        <v>113</v>
      </c>
      <c r="N52" s="118" t="s">
        <v>113</v>
      </c>
      <c r="O52" s="117" t="s">
        <v>113</v>
      </c>
      <c r="P52" s="118" t="s">
        <v>113</v>
      </c>
      <c r="Q52" s="117" t="s">
        <v>113</v>
      </c>
      <c r="R52" s="118" t="s">
        <v>113</v>
      </c>
      <c r="S52" s="117" t="s">
        <v>113</v>
      </c>
      <c r="T52" s="118" t="s">
        <v>113</v>
      </c>
      <c r="U52" s="117" t="s">
        <v>113</v>
      </c>
      <c r="V52" s="118" t="s">
        <v>113</v>
      </c>
      <c r="W52" s="117">
        <v>471.86514427741088</v>
      </c>
      <c r="X52" s="119">
        <v>2.6740709101605673</v>
      </c>
      <c r="Y52" s="127" t="s">
        <v>120</v>
      </c>
      <c r="Z52" s="117">
        <v>418.25070034719823</v>
      </c>
      <c r="AA52" s="118">
        <v>9.864304162074049</v>
      </c>
      <c r="AB52" s="117" t="s">
        <v>113</v>
      </c>
      <c r="AC52" s="118" t="s">
        <v>113</v>
      </c>
      <c r="AD52" s="117">
        <v>373.72377119767941</v>
      </c>
      <c r="AE52" s="118">
        <v>7.1717660882490426</v>
      </c>
      <c r="AF52" s="117">
        <v>398.26087999149905</v>
      </c>
      <c r="AG52" s="118">
        <v>4.6335726077878459</v>
      </c>
      <c r="AH52" s="117">
        <v>395.97912270217341</v>
      </c>
      <c r="AI52" s="118">
        <v>3.7044309829694417</v>
      </c>
      <c r="AJ52" s="117" t="s">
        <v>113</v>
      </c>
      <c r="AK52" s="118" t="s">
        <v>113</v>
      </c>
      <c r="AL52" s="117">
        <v>401.50310880731661</v>
      </c>
      <c r="AM52" s="119">
        <v>2.9770426767113269</v>
      </c>
      <c r="AN52" s="116"/>
      <c r="AO52" s="342" t="s">
        <v>41</v>
      </c>
      <c r="AP52" s="97">
        <v>476.40404722493923</v>
      </c>
      <c r="AQ52" s="99">
        <v>0.67863189715177441</v>
      </c>
      <c r="AT52" s="149"/>
      <c r="AU52" s="149"/>
      <c r="AV52" s="149"/>
      <c r="AW52" s="149"/>
      <c r="AX52" s="149"/>
      <c r="AY52" s="149"/>
      <c r="AZ52" s="149"/>
      <c r="BA52" s="149"/>
      <c r="BB52" s="149"/>
      <c r="BC52" s="100"/>
      <c r="BG52" s="297"/>
      <c r="BH52" s="100"/>
    </row>
    <row r="53" spans="1:60" ht="12" thickBot="1" x14ac:dyDescent="0.25">
      <c r="A53" s="62" t="s">
        <v>125</v>
      </c>
      <c r="B53" s="117" t="s">
        <v>113</v>
      </c>
      <c r="C53" s="118" t="s">
        <v>113</v>
      </c>
      <c r="D53" s="117" t="s">
        <v>113</v>
      </c>
      <c r="E53" s="118" t="s">
        <v>113</v>
      </c>
      <c r="F53" s="117" t="s">
        <v>113</v>
      </c>
      <c r="G53" s="118" t="s">
        <v>113</v>
      </c>
      <c r="H53" s="117" t="s">
        <v>113</v>
      </c>
      <c r="I53" s="118" t="s">
        <v>113</v>
      </c>
      <c r="J53" s="117">
        <v>430.98437661665878</v>
      </c>
      <c r="K53" s="119">
        <v>1.2100864891651528</v>
      </c>
      <c r="L53" s="120" t="s">
        <v>123</v>
      </c>
      <c r="M53" s="117" t="s">
        <v>113</v>
      </c>
      <c r="N53" s="118" t="s">
        <v>113</v>
      </c>
      <c r="O53" s="117" t="s">
        <v>113</v>
      </c>
      <c r="P53" s="118" t="s">
        <v>113</v>
      </c>
      <c r="Q53" s="117" t="s">
        <v>113</v>
      </c>
      <c r="R53" s="118" t="s">
        <v>113</v>
      </c>
      <c r="S53" s="117" t="s">
        <v>113</v>
      </c>
      <c r="T53" s="118" t="s">
        <v>113</v>
      </c>
      <c r="U53" s="117" t="s">
        <v>113</v>
      </c>
      <c r="V53" s="118" t="s">
        <v>113</v>
      </c>
      <c r="W53" s="117">
        <v>406.38440791443315</v>
      </c>
      <c r="X53" s="119">
        <v>3.0558674675626696</v>
      </c>
      <c r="Y53" s="122" t="s">
        <v>121</v>
      </c>
      <c r="Z53" s="117" t="s">
        <v>113</v>
      </c>
      <c r="AA53" s="118" t="s">
        <v>113</v>
      </c>
      <c r="AB53" s="117" t="s">
        <v>113</v>
      </c>
      <c r="AC53" s="118" t="s">
        <v>113</v>
      </c>
      <c r="AD53" s="117" t="s">
        <v>113</v>
      </c>
      <c r="AE53" s="118" t="s">
        <v>113</v>
      </c>
      <c r="AF53" s="117" t="s">
        <v>113</v>
      </c>
      <c r="AG53" s="118" t="s">
        <v>113</v>
      </c>
      <c r="AH53" s="117" t="s">
        <v>113</v>
      </c>
      <c r="AI53" s="118" t="s">
        <v>113</v>
      </c>
      <c r="AJ53" s="117" t="s">
        <v>113</v>
      </c>
      <c r="AK53" s="118" t="s">
        <v>113</v>
      </c>
      <c r="AL53" s="117">
        <v>389.38833381099158</v>
      </c>
      <c r="AM53" s="119">
        <v>2.5058139100861014</v>
      </c>
      <c r="AN53" s="116"/>
      <c r="AO53" s="343" t="s">
        <v>19</v>
      </c>
      <c r="AP53" s="97">
        <v>492.82147302108365</v>
      </c>
      <c r="AQ53" s="99">
        <v>1.098337597819447E-3</v>
      </c>
      <c r="AT53" s="149" t="s">
        <v>411</v>
      </c>
      <c r="AU53" s="149"/>
      <c r="AV53" s="149"/>
      <c r="AW53" s="149"/>
      <c r="AX53" s="149"/>
      <c r="AY53" s="149"/>
      <c r="AZ53" s="149"/>
      <c r="BA53" s="149"/>
      <c r="BB53" s="149"/>
      <c r="BC53" s="100"/>
      <c r="BG53" s="297"/>
      <c r="BH53" s="100"/>
    </row>
    <row r="54" spans="1:60" x14ac:dyDescent="0.2">
      <c r="A54" s="62" t="s">
        <v>126</v>
      </c>
      <c r="B54" s="117" t="s">
        <v>113</v>
      </c>
      <c r="C54" s="118" t="s">
        <v>113</v>
      </c>
      <c r="D54" s="117" t="s">
        <v>113</v>
      </c>
      <c r="E54" s="118" t="s">
        <v>113</v>
      </c>
      <c r="F54" s="117" t="s">
        <v>113</v>
      </c>
      <c r="G54" s="118" t="s">
        <v>113</v>
      </c>
      <c r="H54" s="117" t="s">
        <v>113</v>
      </c>
      <c r="I54" s="118" t="s">
        <v>113</v>
      </c>
      <c r="J54" s="117">
        <v>590.45264008078777</v>
      </c>
      <c r="K54" s="119">
        <v>2.6715704014655164</v>
      </c>
      <c r="L54" s="120" t="s">
        <v>124</v>
      </c>
      <c r="M54" s="117">
        <v>356.01579097354232</v>
      </c>
      <c r="N54" s="118">
        <v>4.8322956508896358</v>
      </c>
      <c r="O54" s="117">
        <v>369.51504657714997</v>
      </c>
      <c r="P54" s="118">
        <v>2.9334068401468807</v>
      </c>
      <c r="Q54" s="117">
        <v>385.81411198514184</v>
      </c>
      <c r="R54" s="118">
        <v>2.3885660555290391</v>
      </c>
      <c r="S54" s="117">
        <v>388.50896333838892</v>
      </c>
      <c r="T54" s="118">
        <v>1.9365302108586555</v>
      </c>
      <c r="U54" s="117">
        <v>377.06952347040726</v>
      </c>
      <c r="V54" s="118">
        <v>2.863359928745592</v>
      </c>
      <c r="W54" s="117">
        <v>383.56912410618042</v>
      </c>
      <c r="X54" s="119">
        <v>2.0323689114623655</v>
      </c>
      <c r="Y54" s="125" t="s">
        <v>122</v>
      </c>
      <c r="Z54" s="117" t="s">
        <v>113</v>
      </c>
      <c r="AA54" s="118" t="s">
        <v>113</v>
      </c>
      <c r="AB54" s="117" t="s">
        <v>113</v>
      </c>
      <c r="AC54" s="118" t="s">
        <v>113</v>
      </c>
      <c r="AD54" s="117" t="s">
        <v>113</v>
      </c>
      <c r="AE54" s="118" t="s">
        <v>113</v>
      </c>
      <c r="AF54" s="117" t="s">
        <v>113</v>
      </c>
      <c r="AG54" s="118" t="s">
        <v>113</v>
      </c>
      <c r="AH54" s="117" t="s">
        <v>113</v>
      </c>
      <c r="AI54" s="118" t="s">
        <v>113</v>
      </c>
      <c r="AJ54" s="117" t="s">
        <v>113</v>
      </c>
      <c r="AK54" s="118" t="s">
        <v>113</v>
      </c>
      <c r="AL54" s="117">
        <v>473.78844693315233</v>
      </c>
      <c r="AM54" s="119">
        <v>2.4350607459616236</v>
      </c>
      <c r="AN54" s="116"/>
      <c r="AO54" s="342" t="s">
        <v>85</v>
      </c>
      <c r="AP54" s="97">
        <v>479.27178118352776</v>
      </c>
      <c r="AQ54" s="99">
        <v>-0.62287422789891878</v>
      </c>
      <c r="AT54" s="355"/>
      <c r="AU54" s="355" t="s">
        <v>415</v>
      </c>
      <c r="AV54" s="355" t="s">
        <v>416</v>
      </c>
      <c r="AW54" s="355" t="s">
        <v>417</v>
      </c>
      <c r="AX54" s="355" t="s">
        <v>418</v>
      </c>
      <c r="AY54" s="355" t="s">
        <v>419</v>
      </c>
      <c r="AZ54" s="149"/>
      <c r="BA54" s="149"/>
      <c r="BB54" s="149"/>
      <c r="BC54" s="100"/>
      <c r="BG54" s="296"/>
      <c r="BH54" s="100"/>
    </row>
    <row r="55" spans="1:60" x14ac:dyDescent="0.2">
      <c r="A55" s="62" t="s">
        <v>82</v>
      </c>
      <c r="B55" s="117">
        <v>434.0797709047086</v>
      </c>
      <c r="C55" s="118">
        <v>6.1117566440568138</v>
      </c>
      <c r="D55" s="117">
        <v>439.29414873367</v>
      </c>
      <c r="E55" s="118">
        <v>5.8621624761879954</v>
      </c>
      <c r="F55" s="117">
        <v>446.46870937619343</v>
      </c>
      <c r="G55" s="118">
        <v>4.7835251657384683</v>
      </c>
      <c r="H55" s="117">
        <v>445.77195784044454</v>
      </c>
      <c r="I55" s="118">
        <v>4.350222638011358</v>
      </c>
      <c r="J55" s="117">
        <v>424.07358287521805</v>
      </c>
      <c r="K55" s="119">
        <v>3.631466684245785</v>
      </c>
      <c r="L55" s="120" t="s">
        <v>125</v>
      </c>
      <c r="M55" s="117" t="s">
        <v>113</v>
      </c>
      <c r="N55" s="118" t="s">
        <v>113</v>
      </c>
      <c r="O55" s="117" t="s">
        <v>113</v>
      </c>
      <c r="P55" s="118" t="s">
        <v>113</v>
      </c>
      <c r="Q55" s="117" t="s">
        <v>113</v>
      </c>
      <c r="R55" s="118" t="s">
        <v>113</v>
      </c>
      <c r="S55" s="117" t="s">
        <v>113</v>
      </c>
      <c r="T55" s="118" t="s">
        <v>113</v>
      </c>
      <c r="U55" s="117" t="s">
        <v>113</v>
      </c>
      <c r="V55" s="118" t="s">
        <v>113</v>
      </c>
      <c r="W55" s="117">
        <v>430.11296226737625</v>
      </c>
      <c r="X55" s="119">
        <v>1.1589695886735225</v>
      </c>
      <c r="Y55" s="125" t="s">
        <v>123</v>
      </c>
      <c r="Z55" s="117" t="s">
        <v>113</v>
      </c>
      <c r="AA55" s="118" t="s">
        <v>113</v>
      </c>
      <c r="AB55" s="117" t="s">
        <v>113</v>
      </c>
      <c r="AC55" s="118" t="s">
        <v>113</v>
      </c>
      <c r="AD55" s="117" t="s">
        <v>113</v>
      </c>
      <c r="AE55" s="118" t="s">
        <v>113</v>
      </c>
      <c r="AF55" s="117" t="s">
        <v>113</v>
      </c>
      <c r="AG55" s="118" t="s">
        <v>113</v>
      </c>
      <c r="AH55" s="117" t="s">
        <v>113</v>
      </c>
      <c r="AI55" s="118" t="s">
        <v>113</v>
      </c>
      <c r="AJ55" s="117" t="s">
        <v>113</v>
      </c>
      <c r="AK55" s="118" t="s">
        <v>113</v>
      </c>
      <c r="AL55" s="117">
        <v>402.97782126090317</v>
      </c>
      <c r="AM55" s="119">
        <v>2.9250633672032849</v>
      </c>
      <c r="AN55" s="116"/>
      <c r="AO55" s="343" t="s">
        <v>27</v>
      </c>
      <c r="AP55" s="97">
        <v>468.53634992007943</v>
      </c>
      <c r="AQ55" s="99">
        <v>0.78933579627120309</v>
      </c>
      <c r="AT55" s="353" t="s">
        <v>412</v>
      </c>
      <c r="AU55" s="353">
        <v>1</v>
      </c>
      <c r="AV55" s="353">
        <v>12.279813083062589</v>
      </c>
      <c r="AW55" s="353">
        <v>12.279813083062589</v>
      </c>
      <c r="AX55" s="353">
        <v>18.585929997132894</v>
      </c>
      <c r="AY55" s="353">
        <v>2.5927174773710991E-4</v>
      </c>
      <c r="AZ55" s="149"/>
      <c r="BA55" s="149"/>
      <c r="BB55" s="149"/>
      <c r="BC55" s="100"/>
      <c r="BG55" s="296"/>
      <c r="BH55" s="100"/>
    </row>
    <row r="56" spans="1:60" x14ac:dyDescent="0.2">
      <c r="A56" s="62" t="s">
        <v>14</v>
      </c>
      <c r="B56" s="117" t="s">
        <v>113</v>
      </c>
      <c r="C56" s="118" t="s">
        <v>113</v>
      </c>
      <c r="D56" s="117">
        <v>430.48125543266627</v>
      </c>
      <c r="E56" s="118">
        <v>2.7632880214751165</v>
      </c>
      <c r="F56" s="117">
        <v>429.35096754224554</v>
      </c>
      <c r="G56" s="118">
        <v>2.9379587830814633</v>
      </c>
      <c r="H56" s="117">
        <v>419.60803314290752</v>
      </c>
      <c r="I56" s="118">
        <v>2.0745339449216966</v>
      </c>
      <c r="J56" s="117">
        <v>415.62246211057595</v>
      </c>
      <c r="K56" s="119">
        <v>3.2660242129466264</v>
      </c>
      <c r="L56" s="120" t="s">
        <v>126</v>
      </c>
      <c r="M56" s="117" t="s">
        <v>113</v>
      </c>
      <c r="N56" s="118" t="s">
        <v>113</v>
      </c>
      <c r="O56" s="117" t="s">
        <v>113</v>
      </c>
      <c r="P56" s="118" t="s">
        <v>113</v>
      </c>
      <c r="Q56" s="117" t="s">
        <v>113</v>
      </c>
      <c r="R56" s="118" t="s">
        <v>113</v>
      </c>
      <c r="S56" s="117" t="s">
        <v>113</v>
      </c>
      <c r="T56" s="118" t="s">
        <v>113</v>
      </c>
      <c r="U56" s="117" t="s">
        <v>113</v>
      </c>
      <c r="V56" s="118" t="s">
        <v>113</v>
      </c>
      <c r="W56" s="117">
        <v>591.39359687851254</v>
      </c>
      <c r="X56" s="119">
        <v>2.5171671823404358</v>
      </c>
      <c r="Y56" s="129" t="s">
        <v>124</v>
      </c>
      <c r="Z56" s="117">
        <v>396.02908368282579</v>
      </c>
      <c r="AA56" s="118">
        <v>3.0991865567705816</v>
      </c>
      <c r="AB56" s="117">
        <v>402.79628396744249</v>
      </c>
      <c r="AC56" s="118">
        <v>4.579101318096221</v>
      </c>
      <c r="AD56" s="117">
        <v>392.88511225337891</v>
      </c>
      <c r="AE56" s="118">
        <v>3.7431953829955242</v>
      </c>
      <c r="AF56" s="117">
        <v>411.75492751248504</v>
      </c>
      <c r="AG56" s="118">
        <v>2.7278021012114868</v>
      </c>
      <c r="AH56" s="117">
        <v>406.53315779717138</v>
      </c>
      <c r="AI56" s="118">
        <v>2.0303731305236044</v>
      </c>
      <c r="AJ56" s="117">
        <v>407.3485924259341</v>
      </c>
      <c r="AK56" s="118">
        <v>2.7501551880757402</v>
      </c>
      <c r="AL56" s="117">
        <v>412.87331668524951</v>
      </c>
      <c r="AM56" s="119">
        <v>2.1109821806103208</v>
      </c>
      <c r="AN56" s="116"/>
      <c r="AO56" s="343" t="s">
        <v>30</v>
      </c>
      <c r="AP56" s="97">
        <v>485.06723228266327</v>
      </c>
      <c r="AQ56" s="99">
        <v>-0.19298229996397254</v>
      </c>
      <c r="AT56" s="353" t="s">
        <v>413</v>
      </c>
      <c r="AU56" s="353">
        <v>23</v>
      </c>
      <c r="AV56" s="353">
        <v>15.196210302847838</v>
      </c>
      <c r="AW56" s="353">
        <v>0.66070479577599295</v>
      </c>
      <c r="AX56" s="353"/>
      <c r="AY56" s="353"/>
      <c r="AZ56" s="149"/>
      <c r="BA56" s="149"/>
      <c r="BB56" s="149"/>
      <c r="BC56" s="100"/>
      <c r="BG56" s="296"/>
      <c r="BH56" s="100"/>
    </row>
    <row r="57" spans="1:60" ht="12" thickBot="1" x14ac:dyDescent="0.25">
      <c r="A57" s="62" t="s">
        <v>85</v>
      </c>
      <c r="B57" s="117">
        <v>493.20439184735363</v>
      </c>
      <c r="C57" s="118">
        <v>2.4451515777782724</v>
      </c>
      <c r="D57" s="117">
        <v>486.36344878966304</v>
      </c>
      <c r="E57" s="118">
        <v>2.8335873021179512</v>
      </c>
      <c r="F57" s="117">
        <v>491.3565828342355</v>
      </c>
      <c r="G57" s="118">
        <v>3.1005176361905917</v>
      </c>
      <c r="H57" s="117">
        <v>475.39117680164338</v>
      </c>
      <c r="I57" s="118">
        <v>2.4520080553865733</v>
      </c>
      <c r="J57" s="117">
        <v>472.36261957297722</v>
      </c>
      <c r="K57" s="119">
        <v>2.7895294455305448</v>
      </c>
      <c r="L57" s="120" t="s">
        <v>82</v>
      </c>
      <c r="M57" s="117" t="s">
        <v>113</v>
      </c>
      <c r="N57" s="118" t="s">
        <v>113</v>
      </c>
      <c r="O57" s="117">
        <v>413.44917133540486</v>
      </c>
      <c r="P57" s="118">
        <v>6.1332269600336558</v>
      </c>
      <c r="Q57" s="117">
        <v>428.06614278616962</v>
      </c>
      <c r="R57" s="118">
        <v>5.8596603481741338</v>
      </c>
      <c r="S57" s="117">
        <v>438.7382598774164</v>
      </c>
      <c r="T57" s="118">
        <v>3.9884170859499934</v>
      </c>
      <c r="U57" s="117">
        <v>441.18991931001284</v>
      </c>
      <c r="V57" s="118">
        <v>3.9548928920988193</v>
      </c>
      <c r="W57" s="117">
        <v>436.04057099732</v>
      </c>
      <c r="X57" s="119">
        <v>3.8172445194795102</v>
      </c>
      <c r="Y57" s="125" t="s">
        <v>125</v>
      </c>
      <c r="Z57" s="117" t="s">
        <v>113</v>
      </c>
      <c r="AA57" s="118" t="s">
        <v>113</v>
      </c>
      <c r="AB57" s="117" t="s">
        <v>113</v>
      </c>
      <c r="AC57" s="118" t="s">
        <v>113</v>
      </c>
      <c r="AD57" s="117" t="s">
        <v>113</v>
      </c>
      <c r="AE57" s="118" t="s">
        <v>113</v>
      </c>
      <c r="AF57" s="117" t="s">
        <v>113</v>
      </c>
      <c r="AG57" s="118" t="s">
        <v>113</v>
      </c>
      <c r="AH57" s="117" t="s">
        <v>113</v>
      </c>
      <c r="AI57" s="118" t="s">
        <v>113</v>
      </c>
      <c r="AJ57" s="117" t="s">
        <v>113</v>
      </c>
      <c r="AK57" s="118" t="s">
        <v>113</v>
      </c>
      <c r="AL57" s="117">
        <v>408.06994401933429</v>
      </c>
      <c r="AM57" s="119">
        <v>0.89776623671988476</v>
      </c>
      <c r="AN57" s="116"/>
      <c r="AO57" s="342" t="s">
        <v>31</v>
      </c>
      <c r="AP57" s="97">
        <v>481.48292952180935</v>
      </c>
      <c r="AQ57" s="99">
        <v>-0.22569207365368507</v>
      </c>
      <c r="AT57" s="354" t="s">
        <v>0</v>
      </c>
      <c r="AU57" s="354">
        <v>24</v>
      </c>
      <c r="AV57" s="354">
        <v>27.476023385910427</v>
      </c>
      <c r="AW57" s="354"/>
      <c r="AX57" s="354"/>
      <c r="AY57" s="354"/>
      <c r="AZ57" s="149"/>
      <c r="BA57" s="149"/>
      <c r="BB57" s="149"/>
      <c r="BC57" s="100"/>
      <c r="BG57" s="297"/>
      <c r="BH57" s="100"/>
    </row>
    <row r="58" spans="1:60" ht="12" thickBot="1" x14ac:dyDescent="0.25">
      <c r="A58" s="62" t="s">
        <v>86</v>
      </c>
      <c r="B58" s="117" t="s">
        <v>113</v>
      </c>
      <c r="C58" s="118" t="s">
        <v>113</v>
      </c>
      <c r="D58" s="117" t="s">
        <v>113</v>
      </c>
      <c r="E58" s="118" t="s">
        <v>113</v>
      </c>
      <c r="F58" s="117">
        <v>437.67645896250161</v>
      </c>
      <c r="G58" s="118">
        <v>1.1833191172907409</v>
      </c>
      <c r="H58" s="117">
        <v>432.5767658983433</v>
      </c>
      <c r="I58" s="118">
        <v>1.3789964975249278</v>
      </c>
      <c r="J58" s="117">
        <v>439.0082497979065</v>
      </c>
      <c r="K58" s="119">
        <v>1.3876111753279003</v>
      </c>
      <c r="L58" s="120" t="s">
        <v>14</v>
      </c>
      <c r="M58" s="117" t="s">
        <v>113</v>
      </c>
      <c r="N58" s="118" t="s">
        <v>113</v>
      </c>
      <c r="O58" s="117" t="s">
        <v>113</v>
      </c>
      <c r="P58" s="118" t="s">
        <v>113</v>
      </c>
      <c r="Q58" s="117">
        <v>409.38538424604474</v>
      </c>
      <c r="R58" s="118">
        <v>2.9810140654396311</v>
      </c>
      <c r="S58" s="117">
        <v>406.99986698879184</v>
      </c>
      <c r="T58" s="118">
        <v>3.0415292605695514</v>
      </c>
      <c r="U58" s="117">
        <v>400.25337307312196</v>
      </c>
      <c r="V58" s="118">
        <v>2.465254804963346</v>
      </c>
      <c r="W58" s="117">
        <v>402.33055860721203</v>
      </c>
      <c r="X58" s="119">
        <v>3.2887994412305668</v>
      </c>
      <c r="Y58" s="125" t="s">
        <v>126</v>
      </c>
      <c r="Z58" s="117" t="s">
        <v>113</v>
      </c>
      <c r="AA58" s="118" t="s">
        <v>113</v>
      </c>
      <c r="AB58" s="117" t="s">
        <v>113</v>
      </c>
      <c r="AC58" s="118" t="s">
        <v>113</v>
      </c>
      <c r="AD58" s="117" t="s">
        <v>113</v>
      </c>
      <c r="AE58" s="118" t="s">
        <v>113</v>
      </c>
      <c r="AF58" s="117" t="s">
        <v>113</v>
      </c>
      <c r="AG58" s="118" t="s">
        <v>113</v>
      </c>
      <c r="AH58" s="117" t="s">
        <v>113</v>
      </c>
      <c r="AI58" s="118" t="s">
        <v>113</v>
      </c>
      <c r="AJ58" s="117" t="s">
        <v>113</v>
      </c>
      <c r="AK58" s="118" t="s">
        <v>113</v>
      </c>
      <c r="AL58" s="117">
        <v>555.23624358750749</v>
      </c>
      <c r="AM58" s="119">
        <v>2.7451959179360865</v>
      </c>
      <c r="AN58" s="116"/>
      <c r="AO58" s="343" t="s">
        <v>32</v>
      </c>
      <c r="AP58" s="97">
        <v>485.230914778873</v>
      </c>
      <c r="AQ58" s="99">
        <v>-0.64353668676356313</v>
      </c>
      <c r="AT58" s="149"/>
      <c r="AU58" s="149"/>
      <c r="AV58" s="149"/>
      <c r="AW58" s="149"/>
      <c r="AX58" s="149"/>
      <c r="AY58" s="149"/>
      <c r="AZ58" s="149"/>
      <c r="BA58" s="149"/>
      <c r="BB58" s="149"/>
      <c r="BC58" s="100"/>
      <c r="BG58" s="296"/>
      <c r="BH58" s="100"/>
    </row>
    <row r="59" spans="1:60" x14ac:dyDescent="0.2">
      <c r="A59" s="62" t="s">
        <v>127</v>
      </c>
      <c r="B59" s="117" t="s">
        <v>113</v>
      </c>
      <c r="C59" s="118" t="s">
        <v>113</v>
      </c>
      <c r="D59" s="117" t="s">
        <v>113</v>
      </c>
      <c r="E59" s="118" t="s">
        <v>113</v>
      </c>
      <c r="F59" s="117" t="s">
        <v>113</v>
      </c>
      <c r="G59" s="118" t="s">
        <v>113</v>
      </c>
      <c r="H59" s="117">
        <v>331.63882721212622</v>
      </c>
      <c r="I59" s="118">
        <v>2.5781919197449108</v>
      </c>
      <c r="J59" s="117">
        <v>335.62994655771934</v>
      </c>
      <c r="K59" s="119">
        <v>2.5047391624463349</v>
      </c>
      <c r="L59" s="120" t="s">
        <v>85</v>
      </c>
      <c r="M59" s="117" t="s">
        <v>113</v>
      </c>
      <c r="N59" s="118" t="s">
        <v>113</v>
      </c>
      <c r="O59" s="117">
        <v>467.24671395183441</v>
      </c>
      <c r="P59" s="118">
        <v>2.3658012448538259</v>
      </c>
      <c r="Q59" s="117">
        <v>459.93891790257823</v>
      </c>
      <c r="R59" s="118">
        <v>3.0908941695006971</v>
      </c>
      <c r="S59" s="117">
        <v>471.13146075925147</v>
      </c>
      <c r="T59" s="118">
        <v>3.5393044192261911</v>
      </c>
      <c r="U59" s="117">
        <v>464.04009937816892</v>
      </c>
      <c r="V59" s="118">
        <v>2.7710976514334393</v>
      </c>
      <c r="W59" s="117">
        <v>464.20427271196877</v>
      </c>
      <c r="X59" s="119">
        <v>2.5485653032878397</v>
      </c>
      <c r="Y59" s="127" t="s">
        <v>82</v>
      </c>
      <c r="Z59" s="117">
        <v>430.40343283946459</v>
      </c>
      <c r="AA59" s="118">
        <v>4.8869470321479227</v>
      </c>
      <c r="AB59" s="117" t="s">
        <v>113</v>
      </c>
      <c r="AC59" s="118" t="s">
        <v>113</v>
      </c>
      <c r="AD59" s="117">
        <v>401.93498026137325</v>
      </c>
      <c r="AE59" s="118">
        <v>6.9082927353593453</v>
      </c>
      <c r="AF59" s="117">
        <v>429.08108695953456</v>
      </c>
      <c r="AG59" s="118">
        <v>6.681256630630525</v>
      </c>
      <c r="AH59" s="117">
        <v>436.12572527866132</v>
      </c>
      <c r="AI59" s="118">
        <v>6.0225821079300266</v>
      </c>
      <c r="AJ59" s="117">
        <v>431.71753287083561</v>
      </c>
      <c r="AK59" s="118">
        <v>4.997707970781021</v>
      </c>
      <c r="AL59" s="117">
        <v>419.84400596424894</v>
      </c>
      <c r="AM59" s="119">
        <v>3.9125771223795494</v>
      </c>
      <c r="AN59" s="116"/>
      <c r="AO59" s="342" t="s">
        <v>23</v>
      </c>
      <c r="AP59" s="97">
        <v>492.41454289838134</v>
      </c>
      <c r="AQ59" s="99">
        <v>-1.2087328264755068</v>
      </c>
      <c r="AT59" s="355"/>
      <c r="AU59" s="355" t="s">
        <v>420</v>
      </c>
      <c r="AV59" s="355" t="s">
        <v>409</v>
      </c>
      <c r="AW59" s="355" t="s">
        <v>421</v>
      </c>
      <c r="AX59" s="355" t="s">
        <v>422</v>
      </c>
      <c r="AY59" s="355" t="s">
        <v>423</v>
      </c>
      <c r="AZ59" s="355" t="s">
        <v>424</v>
      </c>
      <c r="BA59" s="355" t="s">
        <v>425</v>
      </c>
      <c r="BB59" s="355" t="s">
        <v>426</v>
      </c>
      <c r="BC59" s="100"/>
      <c r="BG59" s="297"/>
      <c r="BH59" s="100"/>
    </row>
    <row r="60" spans="1:60" x14ac:dyDescent="0.2">
      <c r="A60" s="62" t="s">
        <v>128</v>
      </c>
      <c r="B60" s="117" t="s">
        <v>113</v>
      </c>
      <c r="C60" s="118" t="s">
        <v>113</v>
      </c>
      <c r="D60" s="117">
        <v>372.65296016531352</v>
      </c>
      <c r="E60" s="118">
        <v>2.9175514425300588</v>
      </c>
      <c r="F60" s="117" t="s">
        <v>113</v>
      </c>
      <c r="G60" s="118" t="s">
        <v>113</v>
      </c>
      <c r="H60" s="117">
        <v>411.13152394620158</v>
      </c>
      <c r="I60" s="118">
        <v>2.4169250304432821</v>
      </c>
      <c r="J60" s="117">
        <v>382.66360635191222</v>
      </c>
      <c r="K60" s="119">
        <v>2.3099745247482875</v>
      </c>
      <c r="L60" s="120" t="s">
        <v>86</v>
      </c>
      <c r="M60" s="117" t="s">
        <v>113</v>
      </c>
      <c r="N60" s="118" t="s">
        <v>113</v>
      </c>
      <c r="O60" s="117" t="s">
        <v>113</v>
      </c>
      <c r="P60" s="118" t="s">
        <v>113</v>
      </c>
      <c r="Q60" s="117" t="s">
        <v>113</v>
      </c>
      <c r="R60" s="118" t="s">
        <v>113</v>
      </c>
      <c r="S60" s="117">
        <v>439.69638279902642</v>
      </c>
      <c r="T60" s="118">
        <v>1.0748734398772464</v>
      </c>
      <c r="U60" s="117">
        <v>437.12852378548473</v>
      </c>
      <c r="V60" s="118">
        <v>1.7182498326068592</v>
      </c>
      <c r="W60" s="117">
        <v>450.68299442684065</v>
      </c>
      <c r="X60" s="119">
        <v>1.4102091023654681</v>
      </c>
      <c r="Y60" s="125" t="s">
        <v>14</v>
      </c>
      <c r="Z60" s="117" t="s">
        <v>113</v>
      </c>
      <c r="AA60" s="118" t="s">
        <v>113</v>
      </c>
      <c r="AB60" s="117" t="s">
        <v>113</v>
      </c>
      <c r="AC60" s="118" t="s">
        <v>113</v>
      </c>
      <c r="AD60" s="117" t="s">
        <v>113</v>
      </c>
      <c r="AE60" s="118" t="s">
        <v>113</v>
      </c>
      <c r="AF60" s="117">
        <v>442.58090387291054</v>
      </c>
      <c r="AG60" s="118">
        <v>3.1700209996121753</v>
      </c>
      <c r="AH60" s="117">
        <v>440.54781067028154</v>
      </c>
      <c r="AI60" s="118">
        <v>3.5037372355037171</v>
      </c>
      <c r="AJ60" s="117">
        <v>427.48754829953828</v>
      </c>
      <c r="AK60" s="118">
        <v>2.6349793587444257</v>
      </c>
      <c r="AL60" s="117">
        <v>426.49822500736076</v>
      </c>
      <c r="AM60" s="119">
        <v>3.4203070197491883</v>
      </c>
      <c r="AN60" s="116"/>
      <c r="AO60" s="342" t="s">
        <v>114</v>
      </c>
      <c r="AP60" s="97">
        <v>520.75417427003822</v>
      </c>
      <c r="AQ60" s="99">
        <v>-1.7178385500798943</v>
      </c>
      <c r="AT60" s="353" t="s">
        <v>414</v>
      </c>
      <c r="AU60" s="353">
        <v>11.502758359270263</v>
      </c>
      <c r="AV60" s="353">
        <v>2.7266131218348502</v>
      </c>
      <c r="AW60" s="353">
        <v>4.218698379742845</v>
      </c>
      <c r="AX60" s="353">
        <v>3.2646484420025847E-4</v>
      </c>
      <c r="AY60" s="353">
        <v>5.8623293741181586</v>
      </c>
      <c r="AZ60" s="353">
        <v>17.143187344422369</v>
      </c>
      <c r="BA60" s="353">
        <v>5.8623293741181586</v>
      </c>
      <c r="BB60" s="353">
        <v>17.143187344422369</v>
      </c>
      <c r="BC60" s="100"/>
      <c r="BG60" s="296"/>
      <c r="BH60" s="100"/>
    </row>
    <row r="61" spans="1:60" ht="12" thickBot="1" x14ac:dyDescent="0.25">
      <c r="A61" s="62" t="s">
        <v>129</v>
      </c>
      <c r="B61" s="117">
        <v>542.21138760758879</v>
      </c>
      <c r="C61" s="118">
        <v>2.4733156045077367</v>
      </c>
      <c r="D61" s="117">
        <v>549.02870691592614</v>
      </c>
      <c r="E61" s="118">
        <v>2.7515692514194274</v>
      </c>
      <c r="F61" s="117">
        <v>554.93743439574087</v>
      </c>
      <c r="G61" s="118">
        <v>2.609193887434234</v>
      </c>
      <c r="H61" s="117">
        <v>523.2774477574402</v>
      </c>
      <c r="I61" s="118">
        <v>2.5472279669915139</v>
      </c>
      <c r="J61" s="117">
        <v>516.6861295472213</v>
      </c>
      <c r="K61" s="119">
        <v>2.5430957774290195</v>
      </c>
      <c r="L61" s="120" t="s">
        <v>127</v>
      </c>
      <c r="M61" s="117" t="s">
        <v>113</v>
      </c>
      <c r="N61" s="118" t="s">
        <v>113</v>
      </c>
      <c r="O61" s="117" t="s">
        <v>113</v>
      </c>
      <c r="P61" s="118" t="s">
        <v>113</v>
      </c>
      <c r="Q61" s="117" t="s">
        <v>113</v>
      </c>
      <c r="R61" s="118" t="s">
        <v>113</v>
      </c>
      <c r="S61" s="117" t="s">
        <v>113</v>
      </c>
      <c r="T61" s="118" t="s">
        <v>113</v>
      </c>
      <c r="U61" s="117">
        <v>327.70202510792484</v>
      </c>
      <c r="V61" s="118">
        <v>2.6859433578558822</v>
      </c>
      <c r="W61" s="117">
        <v>325.10054663957055</v>
      </c>
      <c r="X61" s="119">
        <v>2.6187795556723819</v>
      </c>
      <c r="Y61" s="127" t="s">
        <v>85</v>
      </c>
      <c r="Z61" s="117" t="s">
        <v>113</v>
      </c>
      <c r="AA61" s="118" t="s">
        <v>113</v>
      </c>
      <c r="AB61" s="117" t="s">
        <v>113</v>
      </c>
      <c r="AC61" s="118" t="s">
        <v>113</v>
      </c>
      <c r="AD61" s="117">
        <v>477.36423775139519</v>
      </c>
      <c r="AE61" s="118">
        <v>2.8056268679348388</v>
      </c>
      <c r="AF61" s="117">
        <v>475.74888637866638</v>
      </c>
      <c r="AG61" s="118">
        <v>2.8706581320610094</v>
      </c>
      <c r="AH61" s="117">
        <v>484.56503212569646</v>
      </c>
      <c r="AI61" s="118">
        <v>3.3063766566054991</v>
      </c>
      <c r="AJ61" s="117">
        <v>486.86318645387956</v>
      </c>
      <c r="AK61" s="118">
        <v>2.6768154690813639</v>
      </c>
      <c r="AL61" s="117">
        <v>478.98915239507591</v>
      </c>
      <c r="AM61" s="119">
        <v>2.6685131126062482</v>
      </c>
      <c r="AN61" s="116"/>
      <c r="AO61" s="343" t="s">
        <v>6</v>
      </c>
      <c r="AP61" s="97">
        <v>502.17157666116196</v>
      </c>
      <c r="AQ61" s="99">
        <v>-0.98887354772364233</v>
      </c>
      <c r="AT61" s="354">
        <v>2006</v>
      </c>
      <c r="AU61" s="354">
        <v>-2.3978202736855261E-2</v>
      </c>
      <c r="AV61" s="354">
        <v>5.5619166885850137E-3</v>
      </c>
      <c r="AW61" s="354">
        <v>-4.3111402200732112</v>
      </c>
      <c r="AX61" s="354">
        <v>2.5927174773710991E-4</v>
      </c>
      <c r="AY61" s="354">
        <v>-3.5483904023213365E-2</v>
      </c>
      <c r="AZ61" s="354">
        <v>-1.2472501450497157E-2</v>
      </c>
      <c r="BA61" s="354">
        <v>-3.5483904023213365E-2</v>
      </c>
      <c r="BB61" s="354">
        <v>-1.2472501450497157E-2</v>
      </c>
      <c r="BC61" s="100"/>
      <c r="BG61" s="297"/>
      <c r="BH61" s="100"/>
    </row>
    <row r="62" spans="1:60" x14ac:dyDescent="0.2">
      <c r="A62" s="62" t="s">
        <v>130</v>
      </c>
      <c r="B62" s="117">
        <v>393.48101811969212</v>
      </c>
      <c r="C62" s="118">
        <v>5.7299608730710645</v>
      </c>
      <c r="D62" s="117">
        <v>382.56945169320568</v>
      </c>
      <c r="E62" s="118">
        <v>3.7848860738068462</v>
      </c>
      <c r="F62" s="117">
        <v>381.9114848659583</v>
      </c>
      <c r="G62" s="118">
        <v>3.8169068900130432</v>
      </c>
      <c r="H62" s="117">
        <v>403.09974498931552</v>
      </c>
      <c r="I62" s="118">
        <v>2.5657901887510084</v>
      </c>
      <c r="J62" s="117">
        <v>396.07005465060138</v>
      </c>
      <c r="K62" s="119">
        <v>2.3863908428966902</v>
      </c>
      <c r="L62" s="120" t="s">
        <v>128</v>
      </c>
      <c r="M62" s="117" t="s">
        <v>113</v>
      </c>
      <c r="N62" s="118" t="s">
        <v>113</v>
      </c>
      <c r="O62" s="117" t="s">
        <v>113</v>
      </c>
      <c r="P62" s="118" t="s">
        <v>113</v>
      </c>
      <c r="Q62" s="117">
        <v>379.49093170626026</v>
      </c>
      <c r="R62" s="118">
        <v>2.7930036730922105</v>
      </c>
      <c r="S62" s="117" t="s">
        <v>113</v>
      </c>
      <c r="T62" s="118" t="s">
        <v>113</v>
      </c>
      <c r="U62" s="117">
        <v>403.83322941370966</v>
      </c>
      <c r="V62" s="118">
        <v>2.781938536611519</v>
      </c>
      <c r="W62" s="117">
        <v>397.58635524417718</v>
      </c>
      <c r="X62" s="119">
        <v>2.6027229125609765</v>
      </c>
      <c r="Y62" s="125" t="s">
        <v>86</v>
      </c>
      <c r="Z62" s="117" t="s">
        <v>113</v>
      </c>
      <c r="AA62" s="118" t="s">
        <v>113</v>
      </c>
      <c r="AB62" s="117" t="s">
        <v>113</v>
      </c>
      <c r="AC62" s="118" t="s">
        <v>113</v>
      </c>
      <c r="AD62" s="117" t="s">
        <v>113</v>
      </c>
      <c r="AE62" s="118" t="s">
        <v>113</v>
      </c>
      <c r="AF62" s="117" t="s">
        <v>113</v>
      </c>
      <c r="AG62" s="118" t="s">
        <v>113</v>
      </c>
      <c r="AH62" s="117">
        <v>448.95297870359138</v>
      </c>
      <c r="AI62" s="118">
        <v>1.1837126207825266</v>
      </c>
      <c r="AJ62" s="117">
        <v>442.8314335788022</v>
      </c>
      <c r="AK62" s="118">
        <v>1.6587097523725676</v>
      </c>
      <c r="AL62" s="117">
        <v>424.3582472168186</v>
      </c>
      <c r="AM62" s="119">
        <v>1.3684262455127574</v>
      </c>
      <c r="AN62" s="116"/>
      <c r="AO62" s="342" t="s">
        <v>37</v>
      </c>
      <c r="AP62" s="97">
        <v>500.29150862552314</v>
      </c>
      <c r="AQ62" s="99">
        <v>0.7357217434815434</v>
      </c>
      <c r="AT62" s="149"/>
      <c r="AU62" s="149"/>
      <c r="AV62" s="149"/>
      <c r="AW62" s="149"/>
      <c r="AX62" s="149"/>
      <c r="AY62" s="149"/>
      <c r="AZ62" s="149"/>
      <c r="BA62" s="149"/>
      <c r="BB62" s="149"/>
      <c r="BC62" s="100"/>
      <c r="BG62" s="296"/>
      <c r="BH62" s="100"/>
    </row>
    <row r="63" spans="1:60" x14ac:dyDescent="0.2">
      <c r="A63" s="62" t="s">
        <v>131</v>
      </c>
      <c r="B63" s="117">
        <v>421.97182488864883</v>
      </c>
      <c r="C63" s="118">
        <v>2.8397298884832631</v>
      </c>
      <c r="D63" s="117">
        <v>415.38778365601451</v>
      </c>
      <c r="E63" s="118">
        <v>3.5439982018655085</v>
      </c>
      <c r="F63" s="117">
        <v>409.36721468725244</v>
      </c>
      <c r="G63" s="118">
        <v>3.1220912208876719</v>
      </c>
      <c r="H63" s="117">
        <v>408.66911340007363</v>
      </c>
      <c r="I63" s="118">
        <v>2.6744015609038172</v>
      </c>
      <c r="J63" s="117">
        <v>429.25207373367567</v>
      </c>
      <c r="K63" s="119">
        <v>2.9319986077007272</v>
      </c>
      <c r="L63" s="120" t="s">
        <v>129</v>
      </c>
      <c r="M63" s="117">
        <v>550.38324053822657</v>
      </c>
      <c r="N63" s="118">
        <v>4.5353237532429462</v>
      </c>
      <c r="O63" s="117">
        <v>547.46067951362181</v>
      </c>
      <c r="P63" s="118">
        <v>2.6696152257167687</v>
      </c>
      <c r="Q63" s="117">
        <v>554.52750647197468</v>
      </c>
      <c r="R63" s="118">
        <v>2.7281643538877014</v>
      </c>
      <c r="S63" s="117">
        <v>561.24109645455235</v>
      </c>
      <c r="T63" s="118">
        <v>3.2167760089080377</v>
      </c>
      <c r="U63" s="117">
        <v>547.93104936560565</v>
      </c>
      <c r="V63" s="118">
        <v>2.9800119367788196</v>
      </c>
      <c r="W63" s="117">
        <v>551.15427412710028</v>
      </c>
      <c r="X63" s="119">
        <v>2.9951368235633082</v>
      </c>
      <c r="Y63" s="127" t="s">
        <v>127</v>
      </c>
      <c r="Z63" s="117" t="s">
        <v>113</v>
      </c>
      <c r="AA63" s="118" t="s">
        <v>113</v>
      </c>
      <c r="AB63" s="117" t="s">
        <v>113</v>
      </c>
      <c r="AC63" s="118" t="s">
        <v>113</v>
      </c>
      <c r="AD63" s="117" t="s">
        <v>113</v>
      </c>
      <c r="AE63" s="118" t="s">
        <v>113</v>
      </c>
      <c r="AF63" s="117" t="s">
        <v>113</v>
      </c>
      <c r="AG63" s="118" t="s">
        <v>113</v>
      </c>
      <c r="AH63" s="117" t="s">
        <v>113</v>
      </c>
      <c r="AI63" s="118" t="s">
        <v>113</v>
      </c>
      <c r="AJ63" s="117">
        <v>357.73769635832809</v>
      </c>
      <c r="AK63" s="118">
        <v>3.0534896832808633</v>
      </c>
      <c r="AL63" s="117">
        <v>341.62562074396402</v>
      </c>
      <c r="AM63" s="119">
        <v>2.8637438186871429</v>
      </c>
      <c r="AN63" s="116"/>
      <c r="AO63" s="343" t="s">
        <v>115</v>
      </c>
      <c r="AP63" s="97">
        <v>470.92372662374345</v>
      </c>
      <c r="AQ63" s="99">
        <v>1.7314972653959064</v>
      </c>
      <c r="AT63" s="149"/>
      <c r="AU63" s="149"/>
      <c r="AV63" s="149"/>
      <c r="AW63" s="149"/>
      <c r="AX63" s="149"/>
      <c r="AY63" s="149"/>
      <c r="AZ63" s="149"/>
      <c r="BA63" s="149"/>
      <c r="BB63" s="149"/>
      <c r="BC63" s="100"/>
      <c r="BG63" s="297"/>
      <c r="BH63" s="100"/>
    </row>
    <row r="64" spans="1:60" x14ac:dyDescent="0.2">
      <c r="A64" s="62" t="s">
        <v>132</v>
      </c>
      <c r="B64" s="117" t="s">
        <v>113</v>
      </c>
      <c r="C64" s="118" t="s">
        <v>113</v>
      </c>
      <c r="D64" s="117">
        <v>400.37613880284698</v>
      </c>
      <c r="E64" s="118">
        <v>3.1316647922674012</v>
      </c>
      <c r="F64" s="117">
        <v>424.70752297396041</v>
      </c>
      <c r="G64" s="118">
        <v>2.9722912746683927</v>
      </c>
      <c r="H64" s="117" t="s">
        <v>113</v>
      </c>
      <c r="I64" s="118" t="s">
        <v>113</v>
      </c>
      <c r="J64" s="117">
        <v>397.10483528103458</v>
      </c>
      <c r="K64" s="119">
        <v>1.6578279249445513</v>
      </c>
      <c r="L64" s="120" t="s">
        <v>130</v>
      </c>
      <c r="M64" s="117">
        <v>360.15883202385032</v>
      </c>
      <c r="N64" s="118">
        <v>3.9085628994567982</v>
      </c>
      <c r="O64" s="117">
        <v>391.00680810018991</v>
      </c>
      <c r="P64" s="118">
        <v>5.6260547515523482</v>
      </c>
      <c r="Q64" s="117">
        <v>371.30093102839254</v>
      </c>
      <c r="R64" s="118">
        <v>3.7207900257211115</v>
      </c>
      <c r="S64" s="117">
        <v>375.11445168174816</v>
      </c>
      <c r="T64" s="118">
        <v>4.0363338445088921</v>
      </c>
      <c r="U64" s="117">
        <v>386.10959123811119</v>
      </c>
      <c r="V64" s="118">
        <v>3.0844629019257672</v>
      </c>
      <c r="W64" s="117">
        <v>378.66813229902954</v>
      </c>
      <c r="X64" s="119">
        <v>3.1195886775826698</v>
      </c>
      <c r="Y64" s="127" t="s">
        <v>128</v>
      </c>
      <c r="Z64" s="117" t="s">
        <v>113</v>
      </c>
      <c r="AA64" s="118" t="s">
        <v>113</v>
      </c>
      <c r="AB64" s="117" t="s">
        <v>113</v>
      </c>
      <c r="AC64" s="118" t="s">
        <v>113</v>
      </c>
      <c r="AD64" s="117" t="s">
        <v>113</v>
      </c>
      <c r="AE64" s="118" t="s">
        <v>113</v>
      </c>
      <c r="AF64" s="117">
        <v>374.25984206263257</v>
      </c>
      <c r="AG64" s="118">
        <v>2.88632125295574</v>
      </c>
      <c r="AH64" s="117" t="s">
        <v>113</v>
      </c>
      <c r="AI64" s="118" t="s">
        <v>113</v>
      </c>
      <c r="AJ64" s="117">
        <v>401.28813522064286</v>
      </c>
      <c r="AK64" s="118">
        <v>2.9576711559077169</v>
      </c>
      <c r="AL64" s="117">
        <v>379.75254064634555</v>
      </c>
      <c r="AM64" s="119">
        <v>2.1613326019945704</v>
      </c>
      <c r="AN64" s="116"/>
      <c r="AO64" s="342" t="s">
        <v>88</v>
      </c>
      <c r="AP64" s="97">
        <v>409.70468659484169</v>
      </c>
      <c r="AQ64" s="99">
        <v>1.8973507868124244</v>
      </c>
      <c r="AX64" s="149"/>
      <c r="AY64" s="149"/>
      <c r="AZ64" s="149"/>
      <c r="BA64" s="149"/>
      <c r="BB64" s="149"/>
      <c r="BC64" s="100"/>
      <c r="BG64" s="297"/>
      <c r="BH64" s="100"/>
    </row>
    <row r="65" spans="1:60" x14ac:dyDescent="0.2">
      <c r="A65" s="62" t="s">
        <v>133</v>
      </c>
      <c r="B65" s="117" t="s">
        <v>113</v>
      </c>
      <c r="C65" s="118" t="s">
        <v>113</v>
      </c>
      <c r="D65" s="117" t="s">
        <v>113</v>
      </c>
      <c r="E65" s="118" t="s">
        <v>113</v>
      </c>
      <c r="F65" s="117" t="s">
        <v>113</v>
      </c>
      <c r="G65" s="118" t="s">
        <v>113</v>
      </c>
      <c r="H65" s="117">
        <v>378.44218505687485</v>
      </c>
      <c r="I65" s="118">
        <v>1.6995878956798935</v>
      </c>
      <c r="J65" s="117">
        <v>364.88240773795849</v>
      </c>
      <c r="K65" s="119">
        <v>1.1741365072750565</v>
      </c>
      <c r="L65" s="120" t="s">
        <v>131</v>
      </c>
      <c r="M65" s="117" t="s">
        <v>113</v>
      </c>
      <c r="N65" s="118" t="s">
        <v>113</v>
      </c>
      <c r="O65" s="117">
        <v>384.03605210744854</v>
      </c>
      <c r="P65" s="118">
        <v>3.3043238132420565</v>
      </c>
      <c r="Q65" s="117">
        <v>386.66381403842718</v>
      </c>
      <c r="R65" s="118">
        <v>3.7118985936792441</v>
      </c>
      <c r="S65" s="117">
        <v>385.59555639555833</v>
      </c>
      <c r="T65" s="118">
        <v>3.1162033593189693</v>
      </c>
      <c r="U65" s="117">
        <v>380.25901050706506</v>
      </c>
      <c r="V65" s="118">
        <v>2.6518123953260337</v>
      </c>
      <c r="W65" s="117">
        <v>399.76190925923868</v>
      </c>
      <c r="X65" s="119">
        <v>3.3122375105004869</v>
      </c>
      <c r="Y65" s="127" t="s">
        <v>129</v>
      </c>
      <c r="Z65" s="117">
        <v>525.45590482762339</v>
      </c>
      <c r="AA65" s="118">
        <v>2.9278795258599946</v>
      </c>
      <c r="AB65" s="117">
        <v>509.53515028446702</v>
      </c>
      <c r="AC65" s="118">
        <v>3.6865954075561014</v>
      </c>
      <c r="AD65" s="117">
        <v>536.0655662420312</v>
      </c>
      <c r="AE65" s="118">
        <v>2.4226520876135416</v>
      </c>
      <c r="AF65" s="117">
        <v>533.15126802471059</v>
      </c>
      <c r="AG65" s="118">
        <v>2.1173592832066324</v>
      </c>
      <c r="AH65" s="117">
        <v>544.60008598693025</v>
      </c>
      <c r="AI65" s="118">
        <v>2.7881737752214817</v>
      </c>
      <c r="AJ65" s="117">
        <v>526.67533999759473</v>
      </c>
      <c r="AK65" s="118">
        <v>2.6885087490342796</v>
      </c>
      <c r="AL65" s="117">
        <v>524.28311715195014</v>
      </c>
      <c r="AM65" s="119">
        <v>2.7317094257236767</v>
      </c>
      <c r="AN65" s="116"/>
      <c r="AO65" s="343" t="s">
        <v>40</v>
      </c>
      <c r="AP65" s="97">
        <v>505.89353658280817</v>
      </c>
      <c r="AQ65" s="99">
        <v>-0.15024490459582771</v>
      </c>
      <c r="AT65" s="356" t="s">
        <v>402</v>
      </c>
      <c r="AU65" s="356" t="s">
        <v>462</v>
      </c>
      <c r="AV65" s="356" t="s">
        <v>429</v>
      </c>
      <c r="AW65" s="356" t="s">
        <v>434</v>
      </c>
      <c r="AY65" s="100"/>
      <c r="BB65" s="100"/>
      <c r="BC65" s="100"/>
      <c r="BG65" s="296"/>
      <c r="BH65" s="100"/>
    </row>
    <row r="66" spans="1:60" x14ac:dyDescent="0.2">
      <c r="A66" s="62" t="s">
        <v>134</v>
      </c>
      <c r="B66" s="117" t="s">
        <v>113</v>
      </c>
      <c r="C66" s="118" t="s">
        <v>113</v>
      </c>
      <c r="D66" s="117" t="s">
        <v>113</v>
      </c>
      <c r="E66" s="118" t="s">
        <v>113</v>
      </c>
      <c r="F66" s="117" t="s">
        <v>113</v>
      </c>
      <c r="G66" s="118" t="s">
        <v>113</v>
      </c>
      <c r="H66" s="117">
        <v>386.48537246264891</v>
      </c>
      <c r="I66" s="118">
        <v>3.3952263230471358</v>
      </c>
      <c r="J66" s="117">
        <v>383.71699371009043</v>
      </c>
      <c r="K66" s="119">
        <v>3.5399089291526353</v>
      </c>
      <c r="L66" s="120" t="s">
        <v>132</v>
      </c>
      <c r="M66" s="117" t="s">
        <v>113</v>
      </c>
      <c r="N66" s="118" t="s">
        <v>113</v>
      </c>
      <c r="O66" s="117" t="s">
        <v>113</v>
      </c>
      <c r="P66" s="118" t="s">
        <v>113</v>
      </c>
      <c r="Q66" s="117">
        <v>404.88469210898376</v>
      </c>
      <c r="R66" s="118">
        <v>3.0379164338587903</v>
      </c>
      <c r="S66" s="117">
        <v>431.79840850507571</v>
      </c>
      <c r="T66" s="118">
        <v>3.0256097195782252</v>
      </c>
      <c r="U66" s="117" t="s">
        <v>113</v>
      </c>
      <c r="V66" s="118" t="s">
        <v>113</v>
      </c>
      <c r="W66" s="117">
        <v>423.14613302815644</v>
      </c>
      <c r="X66" s="119">
        <v>1.9128372367227846</v>
      </c>
      <c r="Y66" s="125" t="s">
        <v>130</v>
      </c>
      <c r="Z66" s="117">
        <v>370.61466398658575</v>
      </c>
      <c r="AA66" s="118">
        <v>3.9864949188762169</v>
      </c>
      <c r="AB66" s="117">
        <v>381.59036213400935</v>
      </c>
      <c r="AC66" s="118">
        <v>3.3841577795810291</v>
      </c>
      <c r="AD66" s="117">
        <v>392.93282973116152</v>
      </c>
      <c r="AE66" s="118">
        <v>5.9220611177663756</v>
      </c>
      <c r="AF66" s="117">
        <v>401.70519570522958</v>
      </c>
      <c r="AG66" s="118">
        <v>3.7352226972122926</v>
      </c>
      <c r="AH66" s="117">
        <v>396.1200945231368</v>
      </c>
      <c r="AI66" s="118">
        <v>4.2066939636401255</v>
      </c>
      <c r="AJ66" s="117">
        <v>397.2594941250747</v>
      </c>
      <c r="AK66" s="118">
        <v>2.8658407851480714</v>
      </c>
      <c r="AL66" s="117">
        <v>370.96538184622591</v>
      </c>
      <c r="AM66" s="119">
        <v>2.5590979987987481</v>
      </c>
      <c r="AN66" s="116"/>
      <c r="AO66" s="343" t="s">
        <v>39</v>
      </c>
      <c r="AP66" s="97">
        <v>482.29646788544352</v>
      </c>
      <c r="AQ66" s="99">
        <v>-1.3785486947517569</v>
      </c>
      <c r="AT66" s="292" t="s">
        <v>152</v>
      </c>
      <c r="AU66" s="294">
        <f>$AU$60+$AU$61*BE32</f>
        <v>-6.1844126956104972E-2</v>
      </c>
      <c r="AV66" s="294">
        <f>$AU$60+$AU$61*BI32</f>
        <v>0.33481731406851445</v>
      </c>
      <c r="AW66" s="293">
        <f>BI32+12*AV66</f>
        <v>469.77169131724463</v>
      </c>
      <c r="AY66" s="100"/>
      <c r="BB66" s="100"/>
      <c r="BC66" s="100"/>
      <c r="BG66" s="296"/>
      <c r="BH66" s="100"/>
    </row>
    <row r="67" spans="1:60" x14ac:dyDescent="0.2">
      <c r="A67" s="62" t="s">
        <v>135</v>
      </c>
      <c r="B67" s="117">
        <v>510.83972220731488</v>
      </c>
      <c r="C67" s="118">
        <v>1.0571240694843114</v>
      </c>
      <c r="D67" s="117">
        <v>511.06959775819178</v>
      </c>
      <c r="E67" s="118">
        <v>1.034302874849915</v>
      </c>
      <c r="F67" s="117">
        <v>520.57087533384788</v>
      </c>
      <c r="G67" s="118">
        <v>0.84857600449631787</v>
      </c>
      <c r="H67" s="117">
        <v>528.54960018870702</v>
      </c>
      <c r="I67" s="118">
        <v>1.0644048755654258</v>
      </c>
      <c r="J67" s="117">
        <v>543.58573372395108</v>
      </c>
      <c r="K67" s="119">
        <v>1.4577961166183935</v>
      </c>
      <c r="L67" s="120" t="s">
        <v>133</v>
      </c>
      <c r="M67" s="117" t="s">
        <v>113</v>
      </c>
      <c r="N67" s="118" t="s">
        <v>113</v>
      </c>
      <c r="O67" s="117" t="s">
        <v>113</v>
      </c>
      <c r="P67" s="118" t="s">
        <v>113</v>
      </c>
      <c r="Q67" s="117" t="s">
        <v>113</v>
      </c>
      <c r="R67" s="118" t="s">
        <v>113</v>
      </c>
      <c r="S67" s="117" t="s">
        <v>113</v>
      </c>
      <c r="T67" s="118" t="s">
        <v>113</v>
      </c>
      <c r="U67" s="117">
        <v>361.53398059825122</v>
      </c>
      <c r="V67" s="118">
        <v>1.6252878886944402</v>
      </c>
      <c r="W67" s="117">
        <v>365.88494667786102</v>
      </c>
      <c r="X67" s="119">
        <v>1.4913891990876076</v>
      </c>
      <c r="Y67" s="127" t="s">
        <v>131</v>
      </c>
      <c r="Z67" s="117" t="s">
        <v>113</v>
      </c>
      <c r="AA67" s="118" t="s">
        <v>113</v>
      </c>
      <c r="AB67" s="117" t="s">
        <v>113</v>
      </c>
      <c r="AC67" s="118" t="s">
        <v>113</v>
      </c>
      <c r="AD67" s="117">
        <v>400.5812379805912</v>
      </c>
      <c r="AE67" s="118">
        <v>3.2713915887446845</v>
      </c>
      <c r="AF67" s="117">
        <v>405.00931740164879</v>
      </c>
      <c r="AG67" s="118">
        <v>3.3077342888321306</v>
      </c>
      <c r="AH67" s="117">
        <v>399.03474710354283</v>
      </c>
      <c r="AI67" s="118">
        <v>3.5577518940942725</v>
      </c>
      <c r="AJ67" s="117">
        <v>408.10219777264115</v>
      </c>
      <c r="AK67" s="118">
        <v>2.9251735608625471</v>
      </c>
      <c r="AL67" s="117">
        <v>419.0636607101942</v>
      </c>
      <c r="AM67" s="119">
        <v>2.9350356824013657</v>
      </c>
      <c r="AN67" s="116"/>
      <c r="AO67" s="343" t="s">
        <v>18</v>
      </c>
      <c r="AP67" s="97">
        <v>552.84983677758646</v>
      </c>
      <c r="AQ67" s="99">
        <v>-2.9308151633770954</v>
      </c>
      <c r="AU67" s="100"/>
      <c r="AY67" s="100"/>
      <c r="BB67" s="100"/>
      <c r="BC67" s="100"/>
      <c r="BG67" s="297"/>
      <c r="BH67" s="100"/>
    </row>
    <row r="68" spans="1:60" x14ac:dyDescent="0.2">
      <c r="A68" s="62" t="s">
        <v>136</v>
      </c>
      <c r="B68" s="117" t="s">
        <v>113</v>
      </c>
      <c r="C68" s="118" t="s">
        <v>113</v>
      </c>
      <c r="D68" s="117">
        <v>422.23161552966934</v>
      </c>
      <c r="E68" s="118">
        <v>2.6797404734070605</v>
      </c>
      <c r="F68" s="117">
        <v>419.50264853365661</v>
      </c>
      <c r="G68" s="118">
        <v>2.9983599029249155</v>
      </c>
      <c r="H68" s="117" t="s">
        <v>113</v>
      </c>
      <c r="I68" s="118" t="s">
        <v>113</v>
      </c>
      <c r="J68" s="117">
        <v>437.61807367156007</v>
      </c>
      <c r="K68" s="119">
        <v>2.7058818846440387</v>
      </c>
      <c r="L68" s="120" t="s">
        <v>134</v>
      </c>
      <c r="M68" s="117" t="s">
        <v>113</v>
      </c>
      <c r="N68" s="118" t="s">
        <v>113</v>
      </c>
      <c r="O68" s="117" t="s">
        <v>113</v>
      </c>
      <c r="P68" s="118" t="s">
        <v>113</v>
      </c>
      <c r="Q68" s="117" t="s">
        <v>113</v>
      </c>
      <c r="R68" s="118" t="s">
        <v>113</v>
      </c>
      <c r="S68" s="117" t="s">
        <v>113</v>
      </c>
      <c r="T68" s="118" t="s">
        <v>113</v>
      </c>
      <c r="U68" s="117">
        <v>396.24965263758759</v>
      </c>
      <c r="V68" s="118">
        <v>3.6919811966384115</v>
      </c>
      <c r="W68" s="117">
        <v>393.45005421045192</v>
      </c>
      <c r="X68" s="119">
        <v>4.0493889309487052</v>
      </c>
      <c r="Y68" s="125" t="s">
        <v>132</v>
      </c>
      <c r="Z68" s="117" t="s">
        <v>113</v>
      </c>
      <c r="AA68" s="118" t="s">
        <v>113</v>
      </c>
      <c r="AB68" s="117" t="s">
        <v>113</v>
      </c>
      <c r="AC68" s="118" t="s">
        <v>113</v>
      </c>
      <c r="AD68" s="117" t="s">
        <v>113</v>
      </c>
      <c r="AE68" s="118" t="s">
        <v>113</v>
      </c>
      <c r="AF68" s="117">
        <v>390.41007653685517</v>
      </c>
      <c r="AG68" s="118">
        <v>3.0724317294624641</v>
      </c>
      <c r="AH68" s="117">
        <v>392.73623332722394</v>
      </c>
      <c r="AI68" s="118">
        <v>2.689989892899471</v>
      </c>
      <c r="AJ68" s="117" t="s">
        <v>113</v>
      </c>
      <c r="AK68" s="118" t="s">
        <v>113</v>
      </c>
      <c r="AL68" s="117">
        <v>386.90927469955631</v>
      </c>
      <c r="AM68" s="119">
        <v>1.4605218931337096</v>
      </c>
      <c r="AN68" s="116"/>
      <c r="AO68" s="342" t="s">
        <v>42</v>
      </c>
      <c r="AP68" s="97">
        <v>504.33442799363866</v>
      </c>
      <c r="AQ68" s="99">
        <v>-0.38486808494859304</v>
      </c>
      <c r="AU68" s="100"/>
      <c r="AY68" s="100"/>
      <c r="BB68" s="100"/>
      <c r="BC68" s="100"/>
      <c r="BG68" s="297"/>
      <c r="BH68" s="100"/>
    </row>
    <row r="69" spans="1:60" x14ac:dyDescent="0.2">
      <c r="A69" s="62" t="s">
        <v>87</v>
      </c>
      <c r="B69" s="117" t="s">
        <v>113</v>
      </c>
      <c r="C69" s="118" t="s">
        <v>113</v>
      </c>
      <c r="D69" s="117">
        <v>461.33914036797916</v>
      </c>
      <c r="E69" s="118">
        <v>1.7220615924483302</v>
      </c>
      <c r="F69" s="117" t="s">
        <v>113</v>
      </c>
      <c r="G69" s="118" t="s">
        <v>113</v>
      </c>
      <c r="H69" s="117">
        <v>464.78196465300374</v>
      </c>
      <c r="I69" s="118">
        <v>1.6419703489359065</v>
      </c>
      <c r="J69" s="117">
        <v>456.59032278179876</v>
      </c>
      <c r="K69" s="119">
        <v>1.8686162528141637</v>
      </c>
      <c r="L69" s="120" t="s">
        <v>135</v>
      </c>
      <c r="M69" s="117">
        <v>527.27028125169147</v>
      </c>
      <c r="N69" s="118">
        <v>2.885145723289062</v>
      </c>
      <c r="O69" s="117">
        <v>525.00250852890008</v>
      </c>
      <c r="P69" s="118">
        <v>1.3036324167381141</v>
      </c>
      <c r="Q69" s="117">
        <v>525.28302277122748</v>
      </c>
      <c r="R69" s="118">
        <v>0.91510458297157105</v>
      </c>
      <c r="S69" s="117">
        <v>538.13449473391779</v>
      </c>
      <c r="T69" s="118">
        <v>0.96469985387716284</v>
      </c>
      <c r="U69" s="117">
        <v>543.80777577464073</v>
      </c>
      <c r="V69" s="118">
        <v>1.1076972749084906</v>
      </c>
      <c r="W69" s="117">
        <v>557.67023036938531</v>
      </c>
      <c r="X69" s="119">
        <v>1.5349330443252103</v>
      </c>
      <c r="Y69" s="125" t="s">
        <v>133</v>
      </c>
      <c r="Z69" s="117" t="s">
        <v>113</v>
      </c>
      <c r="AA69" s="118" t="s">
        <v>113</v>
      </c>
      <c r="AB69" s="117" t="s">
        <v>113</v>
      </c>
      <c r="AC69" s="118" t="s">
        <v>113</v>
      </c>
      <c r="AD69" s="117" t="s">
        <v>113</v>
      </c>
      <c r="AE69" s="118" t="s">
        <v>113</v>
      </c>
      <c r="AF69" s="117" t="s">
        <v>113</v>
      </c>
      <c r="AG69" s="118" t="s">
        <v>113</v>
      </c>
      <c r="AH69" s="117" t="s">
        <v>113</v>
      </c>
      <c r="AI69" s="118" t="s">
        <v>113</v>
      </c>
      <c r="AJ69" s="117">
        <v>347.12590293285791</v>
      </c>
      <c r="AK69" s="118">
        <v>1.5689821469837462</v>
      </c>
      <c r="AL69" s="117">
        <v>353.06543254045846</v>
      </c>
      <c r="AM69" s="119">
        <v>1.1403396791265359</v>
      </c>
      <c r="AN69" s="116"/>
      <c r="AO69" s="149"/>
      <c r="AP69" s="156"/>
      <c r="AQ69" s="103"/>
      <c r="AU69" s="100"/>
      <c r="AY69" s="100"/>
      <c r="BB69" s="100"/>
      <c r="BC69" s="100"/>
      <c r="BG69" s="296"/>
      <c r="BH69" s="100"/>
    </row>
    <row r="70" spans="1:60" x14ac:dyDescent="0.2">
      <c r="A70" s="62" t="s">
        <v>137</v>
      </c>
      <c r="B70" s="117" t="s">
        <v>113</v>
      </c>
      <c r="C70" s="118" t="s">
        <v>113</v>
      </c>
      <c r="D70" s="117">
        <v>412.7708982634764</v>
      </c>
      <c r="E70" s="118">
        <v>3.0131755651969012</v>
      </c>
      <c r="F70" s="117" t="s">
        <v>113</v>
      </c>
      <c r="G70" s="118" t="s">
        <v>113</v>
      </c>
      <c r="H70" s="117">
        <v>427.99780566698837</v>
      </c>
      <c r="I70" s="118">
        <v>1.9725845690772521</v>
      </c>
      <c r="J70" s="117">
        <v>428.48526680661701</v>
      </c>
      <c r="K70" s="119">
        <v>2.2597388478350138</v>
      </c>
      <c r="L70" s="120" t="s">
        <v>136</v>
      </c>
      <c r="M70" s="117" t="s">
        <v>113</v>
      </c>
      <c r="N70" s="118" t="s">
        <v>113</v>
      </c>
      <c r="O70" s="117" t="s">
        <v>113</v>
      </c>
      <c r="P70" s="118" t="s">
        <v>113</v>
      </c>
      <c r="Q70" s="117">
        <v>404.25812452267201</v>
      </c>
      <c r="R70" s="118">
        <v>2.7132446316107619</v>
      </c>
      <c r="S70" s="117">
        <v>420.5129676190478</v>
      </c>
      <c r="T70" s="118">
        <v>3.1794475651108978</v>
      </c>
      <c r="U70" s="117" t="s">
        <v>113</v>
      </c>
      <c r="V70" s="118" t="s">
        <v>113</v>
      </c>
      <c r="W70" s="117">
        <v>440.20753671111146</v>
      </c>
      <c r="X70" s="119">
        <v>2.8770117577537713</v>
      </c>
      <c r="Y70" s="141" t="s">
        <v>134</v>
      </c>
      <c r="Z70" s="117" t="s">
        <v>113</v>
      </c>
      <c r="AA70" s="118" t="s">
        <v>113</v>
      </c>
      <c r="AB70" s="117" t="s">
        <v>113</v>
      </c>
      <c r="AC70" s="118" t="s">
        <v>113</v>
      </c>
      <c r="AD70" s="117" t="s">
        <v>113</v>
      </c>
      <c r="AE70" s="118" t="s">
        <v>113</v>
      </c>
      <c r="AF70" s="117" t="s">
        <v>113</v>
      </c>
      <c r="AG70" s="118" t="s">
        <v>113</v>
      </c>
      <c r="AH70" s="117" t="s">
        <v>113</v>
      </c>
      <c r="AI70" s="118" t="s">
        <v>113</v>
      </c>
      <c r="AJ70" s="117">
        <v>346.54897697285406</v>
      </c>
      <c r="AK70" s="118">
        <v>4.4135569392481511</v>
      </c>
      <c r="AL70" s="117">
        <v>353.35531643001087</v>
      </c>
      <c r="AM70" s="119">
        <v>4.3179906254746898</v>
      </c>
      <c r="AN70" s="116"/>
      <c r="AO70" s="149"/>
      <c r="AP70" s="160"/>
      <c r="AU70" s="100"/>
      <c r="AY70" s="100"/>
      <c r="BB70" s="100"/>
      <c r="BC70" s="100"/>
    </row>
    <row r="71" spans="1:60" x14ac:dyDescent="0.2">
      <c r="A71" s="62" t="s">
        <v>90</v>
      </c>
      <c r="B71" s="117">
        <v>411.78842839190997</v>
      </c>
      <c r="C71" s="118">
        <v>1.0640874391961237</v>
      </c>
      <c r="D71" s="117">
        <v>401.2774698259027</v>
      </c>
      <c r="E71" s="118">
        <v>2.0343195759459709</v>
      </c>
      <c r="F71" s="117">
        <v>410.09760226255651</v>
      </c>
      <c r="G71" s="118">
        <v>1.0650151983157732</v>
      </c>
      <c r="H71" s="117">
        <v>411.31364817274607</v>
      </c>
      <c r="I71" s="118">
        <v>1.0292559632065243</v>
      </c>
      <c r="J71" s="117">
        <v>415.17223115627161</v>
      </c>
      <c r="K71" s="119">
        <v>1.3105716468578228</v>
      </c>
      <c r="L71" s="120" t="s">
        <v>87</v>
      </c>
      <c r="M71" s="117" t="s">
        <v>113</v>
      </c>
      <c r="N71" s="118" t="s">
        <v>113</v>
      </c>
      <c r="O71" s="117" t="s">
        <v>113</v>
      </c>
      <c r="P71" s="118" t="s">
        <v>113</v>
      </c>
      <c r="Q71" s="117">
        <v>462.87598469693296</v>
      </c>
      <c r="R71" s="118">
        <v>1.4305645023338569</v>
      </c>
      <c r="S71" s="117" t="s">
        <v>113</v>
      </c>
      <c r="T71" s="118" t="s">
        <v>113</v>
      </c>
      <c r="U71" s="117">
        <v>478.64479380005497</v>
      </c>
      <c r="V71" s="118">
        <v>1.7158363827662715</v>
      </c>
      <c r="W71" s="117">
        <v>471.7244150486564</v>
      </c>
      <c r="X71" s="119">
        <v>1.9021291186552414</v>
      </c>
      <c r="Y71" s="125" t="s">
        <v>135</v>
      </c>
      <c r="Z71" s="117" t="s">
        <v>113</v>
      </c>
      <c r="AA71" s="118" t="s">
        <v>113</v>
      </c>
      <c r="AB71" s="117">
        <v>497.64007553815031</v>
      </c>
      <c r="AC71" s="118">
        <v>2.1604096726065722</v>
      </c>
      <c r="AD71" s="117">
        <v>492.28781417605433</v>
      </c>
      <c r="AE71" s="118">
        <v>1.0990706633596283</v>
      </c>
      <c r="AF71" s="117">
        <v>486.63534930495183</v>
      </c>
      <c r="AG71" s="118">
        <v>0.89183690427234763</v>
      </c>
      <c r="AH71" s="117">
        <v>508.94925542063061</v>
      </c>
      <c r="AI71" s="118">
        <v>0.90623492391447347</v>
      </c>
      <c r="AJ71" s="117">
        <v>508.69051854729508</v>
      </c>
      <c r="AK71" s="118">
        <v>1.2506939712952534</v>
      </c>
      <c r="AL71" s="117">
        <v>525.11616894822509</v>
      </c>
      <c r="AM71" s="119">
        <v>1.2271468603492528</v>
      </c>
      <c r="AN71" s="116"/>
      <c r="AO71" s="149"/>
      <c r="AP71" s="160"/>
      <c r="AQ71" s="100"/>
      <c r="AU71" s="100"/>
      <c r="AY71" s="100"/>
      <c r="BB71" s="100"/>
      <c r="BC71" s="100"/>
    </row>
    <row r="72" spans="1:60" x14ac:dyDescent="0.2">
      <c r="A72" s="62" t="s">
        <v>138</v>
      </c>
      <c r="B72" s="117" t="s">
        <v>113</v>
      </c>
      <c r="C72" s="118" t="s">
        <v>113</v>
      </c>
      <c r="D72" s="117" t="s">
        <v>113</v>
      </c>
      <c r="E72" s="118" t="s">
        <v>113</v>
      </c>
      <c r="F72" s="117" t="s">
        <v>113</v>
      </c>
      <c r="G72" s="118" t="s">
        <v>113</v>
      </c>
      <c r="H72" s="117" t="s">
        <v>113</v>
      </c>
      <c r="I72" s="118" t="s">
        <v>113</v>
      </c>
      <c r="J72" s="117">
        <v>376.59688926497472</v>
      </c>
      <c r="K72" s="119">
        <v>3.0044393695621148</v>
      </c>
      <c r="L72" s="120" t="s">
        <v>137</v>
      </c>
      <c r="M72" s="117" t="s">
        <v>113</v>
      </c>
      <c r="N72" s="118" t="s">
        <v>113</v>
      </c>
      <c r="O72" s="117" t="s">
        <v>113</v>
      </c>
      <c r="P72" s="118" t="s">
        <v>113</v>
      </c>
      <c r="Q72" s="117">
        <v>397.49200866685834</v>
      </c>
      <c r="R72" s="118">
        <v>3.1281671827118047</v>
      </c>
      <c r="S72" s="117" t="s">
        <v>113</v>
      </c>
      <c r="T72" s="118" t="s">
        <v>113</v>
      </c>
      <c r="U72" s="117">
        <v>419.66352142129267</v>
      </c>
      <c r="V72" s="118">
        <v>2.4655214004080057</v>
      </c>
      <c r="W72" s="117">
        <v>420.60399887256983</v>
      </c>
      <c r="X72" s="119">
        <v>2.4349853969443629</v>
      </c>
      <c r="Y72" s="127" t="s">
        <v>136</v>
      </c>
      <c r="Z72" s="117" t="s">
        <v>113</v>
      </c>
      <c r="AA72" s="118" t="s">
        <v>113</v>
      </c>
      <c r="AB72" s="117" t="s">
        <v>113</v>
      </c>
      <c r="AC72" s="118" t="s">
        <v>113</v>
      </c>
      <c r="AD72" s="117" t="s">
        <v>113</v>
      </c>
      <c r="AE72" s="118" t="s">
        <v>113</v>
      </c>
      <c r="AF72" s="117">
        <v>413.81204363905408</v>
      </c>
      <c r="AG72" s="118">
        <v>2.8554458491258843</v>
      </c>
      <c r="AH72" s="117">
        <v>398.19605978766003</v>
      </c>
      <c r="AI72" s="118">
        <v>3.3312398272913537</v>
      </c>
      <c r="AJ72" s="117" t="s">
        <v>113</v>
      </c>
      <c r="AK72" s="118" t="s">
        <v>113</v>
      </c>
      <c r="AL72" s="117">
        <v>414.97951420628556</v>
      </c>
      <c r="AM72" s="119">
        <v>2.8678316557625401</v>
      </c>
      <c r="AN72" s="116"/>
      <c r="AO72" s="149"/>
      <c r="AP72" s="160"/>
      <c r="AQ72" s="100"/>
      <c r="AU72" s="100"/>
      <c r="AY72" s="100"/>
      <c r="BB72" s="100"/>
      <c r="BC72" s="100"/>
    </row>
    <row r="73" spans="1:60" x14ac:dyDescent="0.2">
      <c r="A73" s="62" t="s">
        <v>91</v>
      </c>
      <c r="B73" s="117" t="s">
        <v>113</v>
      </c>
      <c r="C73" s="118" t="s">
        <v>113</v>
      </c>
      <c r="D73" s="117" t="s">
        <v>113</v>
      </c>
      <c r="E73" s="118" t="s">
        <v>113</v>
      </c>
      <c r="F73" s="117" t="s">
        <v>113</v>
      </c>
      <c r="G73" s="118" t="s">
        <v>113</v>
      </c>
      <c r="H73" s="117">
        <v>383.68238778706797</v>
      </c>
      <c r="I73" s="118">
        <v>1.2485144820096945</v>
      </c>
      <c r="J73" s="117">
        <v>413.04467363207362</v>
      </c>
      <c r="K73" s="119">
        <v>1.4208618015098562</v>
      </c>
      <c r="L73" s="120" t="s">
        <v>90</v>
      </c>
      <c r="M73" s="117" t="s">
        <v>113</v>
      </c>
      <c r="N73" s="118" t="s">
        <v>113</v>
      </c>
      <c r="O73" s="117">
        <v>399.30768845175851</v>
      </c>
      <c r="P73" s="118">
        <v>1.3662270696057237</v>
      </c>
      <c r="Q73" s="117">
        <v>402.51536405248629</v>
      </c>
      <c r="R73" s="118">
        <v>2.0315909476353022</v>
      </c>
      <c r="S73" s="117">
        <v>409.62661328435456</v>
      </c>
      <c r="T73" s="118">
        <v>1.0541684507839106</v>
      </c>
      <c r="U73" s="117">
        <v>417.93412467609653</v>
      </c>
      <c r="V73" s="118">
        <v>1.4623859949203157</v>
      </c>
      <c r="W73" s="117">
        <v>429.61154242607859</v>
      </c>
      <c r="X73" s="119">
        <v>1.243281725375279</v>
      </c>
      <c r="Y73" s="121" t="s">
        <v>87</v>
      </c>
      <c r="Z73" s="117" t="s">
        <v>113</v>
      </c>
      <c r="AA73" s="118" t="s">
        <v>113</v>
      </c>
      <c r="AB73" s="117" t="s">
        <v>113</v>
      </c>
      <c r="AC73" s="118" t="s">
        <v>113</v>
      </c>
      <c r="AD73" s="117" t="s">
        <v>113</v>
      </c>
      <c r="AE73" s="118" t="s">
        <v>113</v>
      </c>
      <c r="AF73" s="117">
        <v>442.05233719817255</v>
      </c>
      <c r="AG73" s="118">
        <v>1.5845567339071003</v>
      </c>
      <c r="AH73" s="117" t="s">
        <v>113</v>
      </c>
      <c r="AI73" s="118" t="s">
        <v>113</v>
      </c>
      <c r="AJ73" s="117">
        <v>446.66614265152504</v>
      </c>
      <c r="AK73" s="118">
        <v>1.7787942961779375</v>
      </c>
      <c r="AL73" s="117">
        <v>448.23476010986792</v>
      </c>
      <c r="AM73" s="119">
        <v>1.7298503962909231</v>
      </c>
      <c r="AN73" s="116"/>
      <c r="AP73" s="100"/>
      <c r="AQ73" s="100"/>
      <c r="AU73" s="100"/>
      <c r="AY73" s="100"/>
      <c r="BB73" s="100"/>
      <c r="BC73" s="100"/>
    </row>
    <row r="74" spans="1:60" x14ac:dyDescent="0.2">
      <c r="A74" s="62" t="s">
        <v>139</v>
      </c>
      <c r="B74" s="117" t="s">
        <v>113</v>
      </c>
      <c r="C74" s="118" t="s">
        <v>113</v>
      </c>
      <c r="D74" s="117">
        <v>375.89555801499296</v>
      </c>
      <c r="E74" s="118">
        <v>5.7386038381710991</v>
      </c>
      <c r="F74" s="117" t="s">
        <v>113</v>
      </c>
      <c r="G74" s="118" t="s">
        <v>113</v>
      </c>
      <c r="H74" s="117" t="s">
        <v>113</v>
      </c>
      <c r="I74" s="118" t="s">
        <v>113</v>
      </c>
      <c r="J74" s="117">
        <v>364.62377248553207</v>
      </c>
      <c r="K74" s="119">
        <v>2.8865161967291226</v>
      </c>
      <c r="L74" s="120" t="s">
        <v>138</v>
      </c>
      <c r="M74" s="117" t="s">
        <v>113</v>
      </c>
      <c r="N74" s="118" t="s">
        <v>113</v>
      </c>
      <c r="O74" s="117" t="s">
        <v>113</v>
      </c>
      <c r="P74" s="118" t="s">
        <v>113</v>
      </c>
      <c r="Q74" s="117" t="s">
        <v>113</v>
      </c>
      <c r="R74" s="118" t="s">
        <v>113</v>
      </c>
      <c r="S74" s="117" t="s">
        <v>113</v>
      </c>
      <c r="T74" s="118" t="s">
        <v>113</v>
      </c>
      <c r="U74" s="117" t="s">
        <v>113</v>
      </c>
      <c r="V74" s="118" t="s">
        <v>113</v>
      </c>
      <c r="W74" s="117">
        <v>367.72735266586551</v>
      </c>
      <c r="X74" s="119">
        <v>3.3315838495146983</v>
      </c>
      <c r="Y74" s="122" t="s">
        <v>137</v>
      </c>
      <c r="Z74" s="117" t="s">
        <v>113</v>
      </c>
      <c r="AA74" s="118" t="s">
        <v>113</v>
      </c>
      <c r="AB74" s="117" t="s">
        <v>113</v>
      </c>
      <c r="AC74" s="118" t="s">
        <v>113</v>
      </c>
      <c r="AD74" s="117" t="s">
        <v>113</v>
      </c>
      <c r="AE74" s="118" t="s">
        <v>113</v>
      </c>
      <c r="AF74" s="117">
        <v>388.07769525825449</v>
      </c>
      <c r="AG74" s="118">
        <v>2.834070948481644</v>
      </c>
      <c r="AH74" s="117" t="s">
        <v>113</v>
      </c>
      <c r="AI74" s="118" t="s">
        <v>113</v>
      </c>
      <c r="AJ74" s="117">
        <v>416.22926213462716</v>
      </c>
      <c r="AK74" s="118">
        <v>2.517470017843471</v>
      </c>
      <c r="AL74" s="117">
        <v>423.99296573788729</v>
      </c>
      <c r="AM74" s="119">
        <v>2.4447523026874407</v>
      </c>
      <c r="AN74" s="116"/>
      <c r="AP74" s="100"/>
      <c r="AQ74" s="100"/>
      <c r="AU74" s="100"/>
      <c r="AY74" s="100"/>
      <c r="BB74" s="100"/>
      <c r="BC74" s="100"/>
    </row>
    <row r="75" spans="1:60" x14ac:dyDescent="0.2">
      <c r="A75" s="62" t="s">
        <v>140</v>
      </c>
      <c r="B75" s="117" t="s">
        <v>113</v>
      </c>
      <c r="C75" s="118" t="s">
        <v>113</v>
      </c>
      <c r="D75" s="117">
        <v>369.35177135966933</v>
      </c>
      <c r="E75" s="118">
        <v>3.4877137537052039</v>
      </c>
      <c r="F75" s="117">
        <v>373.11344837438713</v>
      </c>
      <c r="G75" s="118">
        <v>3.5750076568483191</v>
      </c>
      <c r="H75" s="117">
        <v>396.68364844564087</v>
      </c>
      <c r="I75" s="118">
        <v>2.3586747740301979</v>
      </c>
      <c r="J75" s="117">
        <v>404.21560133019642</v>
      </c>
      <c r="K75" s="119">
        <v>2.6685415331569264</v>
      </c>
      <c r="L75" s="120" t="s">
        <v>91</v>
      </c>
      <c r="M75" s="117" t="s">
        <v>113</v>
      </c>
      <c r="N75" s="118" t="s">
        <v>113</v>
      </c>
      <c r="O75" s="117" t="s">
        <v>113</v>
      </c>
      <c r="P75" s="118" t="s">
        <v>113</v>
      </c>
      <c r="Q75" s="117" t="s">
        <v>113</v>
      </c>
      <c r="R75" s="118" t="s">
        <v>113</v>
      </c>
      <c r="S75" s="117" t="s">
        <v>113</v>
      </c>
      <c r="T75" s="118" t="s">
        <v>113</v>
      </c>
      <c r="U75" s="117">
        <v>371.31142887004864</v>
      </c>
      <c r="V75" s="118">
        <v>1.2830766739879607</v>
      </c>
      <c r="W75" s="117">
        <v>394.44682990594123</v>
      </c>
      <c r="X75" s="119">
        <v>1.5607771359198483</v>
      </c>
      <c r="Y75" s="122" t="s">
        <v>90</v>
      </c>
      <c r="Z75" s="117" t="s">
        <v>113</v>
      </c>
      <c r="AA75" s="118" t="s">
        <v>113</v>
      </c>
      <c r="AB75" s="117" t="s">
        <v>113</v>
      </c>
      <c r="AC75" s="118" t="s">
        <v>113</v>
      </c>
      <c r="AD75" s="117">
        <v>391.9754480681828</v>
      </c>
      <c r="AE75" s="118">
        <v>1.2153242257518968</v>
      </c>
      <c r="AF75" s="117">
        <v>407.54776948663914</v>
      </c>
      <c r="AG75" s="118">
        <v>1.7164858556375695</v>
      </c>
      <c r="AH75" s="117">
        <v>422.11135426998271</v>
      </c>
      <c r="AI75" s="118">
        <v>1.1837480047808291</v>
      </c>
      <c r="AJ75" s="117">
        <v>426.88447764033265</v>
      </c>
      <c r="AK75" s="118">
        <v>1.5788595645076189</v>
      </c>
      <c r="AL75" s="117">
        <v>421.05757319802069</v>
      </c>
      <c r="AM75" s="119">
        <v>1.0549402601205202</v>
      </c>
      <c r="AN75" s="116"/>
      <c r="AP75" s="100"/>
      <c r="AQ75" s="100"/>
      <c r="AU75" s="100"/>
      <c r="AY75" s="100"/>
      <c r="BB75" s="100"/>
      <c r="BC75" s="100"/>
    </row>
    <row r="76" spans="1:60" x14ac:dyDescent="0.2">
      <c r="A76" s="62" t="s">
        <v>141</v>
      </c>
      <c r="B76" s="117" t="s">
        <v>113</v>
      </c>
      <c r="C76" s="118" t="s">
        <v>113</v>
      </c>
      <c r="D76" s="117" t="s">
        <v>113</v>
      </c>
      <c r="E76" s="118" t="s">
        <v>113</v>
      </c>
      <c r="F76" s="117" t="s">
        <v>113</v>
      </c>
      <c r="G76" s="118" t="s">
        <v>113</v>
      </c>
      <c r="H76" s="117" t="s">
        <v>113</v>
      </c>
      <c r="I76" s="118" t="s">
        <v>113</v>
      </c>
      <c r="J76" s="117">
        <v>356.93332361925559</v>
      </c>
      <c r="K76" s="119">
        <v>3.1815576695248504</v>
      </c>
      <c r="L76" s="120" t="s">
        <v>139</v>
      </c>
      <c r="M76" s="117" t="s">
        <v>113</v>
      </c>
      <c r="N76" s="118" t="s">
        <v>113</v>
      </c>
      <c r="O76" s="117" t="s">
        <v>113</v>
      </c>
      <c r="P76" s="118" t="s">
        <v>113</v>
      </c>
      <c r="Q76" s="117">
        <v>359.74815907000004</v>
      </c>
      <c r="R76" s="118">
        <v>5.2491553136255131</v>
      </c>
      <c r="S76" s="117" t="s">
        <v>113</v>
      </c>
      <c r="T76" s="118" t="s">
        <v>113</v>
      </c>
      <c r="U76" s="117" t="s">
        <v>113</v>
      </c>
      <c r="V76" s="118" t="s">
        <v>113</v>
      </c>
      <c r="W76" s="117">
        <v>352.84625573702897</v>
      </c>
      <c r="X76" s="119">
        <v>2.7235067481246187</v>
      </c>
      <c r="Y76" s="121" t="s">
        <v>138</v>
      </c>
      <c r="Z76" s="117" t="s">
        <v>113</v>
      </c>
      <c r="AA76" s="118" t="s">
        <v>113</v>
      </c>
      <c r="AB76" s="117" t="s">
        <v>113</v>
      </c>
      <c r="AC76" s="118" t="s">
        <v>113</v>
      </c>
      <c r="AD76" s="117" t="s">
        <v>113</v>
      </c>
      <c r="AE76" s="118" t="s">
        <v>113</v>
      </c>
      <c r="AF76" s="117" t="s">
        <v>113</v>
      </c>
      <c r="AG76" s="118" t="s">
        <v>113</v>
      </c>
      <c r="AH76" s="117" t="s">
        <v>113</v>
      </c>
      <c r="AI76" s="118" t="s">
        <v>113</v>
      </c>
      <c r="AJ76" s="117" t="s">
        <v>113</v>
      </c>
      <c r="AK76" s="118" t="s">
        <v>113</v>
      </c>
      <c r="AL76" s="117">
        <v>359.3878862166863</v>
      </c>
      <c r="AM76" s="119">
        <v>3.1261445659520315</v>
      </c>
      <c r="AN76" s="116"/>
      <c r="AP76" s="100"/>
      <c r="AQ76" s="100"/>
      <c r="AU76" s="100"/>
      <c r="AY76" s="100"/>
      <c r="BB76" s="100"/>
      <c r="BC76" s="100"/>
    </row>
    <row r="77" spans="1:60" x14ac:dyDescent="0.2">
      <c r="A77" s="62" t="s">
        <v>142</v>
      </c>
      <c r="B77" s="117">
        <v>349.31314513049097</v>
      </c>
      <c r="C77" s="118">
        <v>0.85520631110366885</v>
      </c>
      <c r="D77" s="117">
        <v>379.44694861725822</v>
      </c>
      <c r="E77" s="118">
        <v>0.89108442916244124</v>
      </c>
      <c r="F77" s="117">
        <v>383.64255338748916</v>
      </c>
      <c r="G77" s="118">
        <v>0.74613721210145412</v>
      </c>
      <c r="H77" s="117">
        <v>417.61113015538507</v>
      </c>
      <c r="I77" s="118">
        <v>1.0045904103418437</v>
      </c>
      <c r="J77" s="117">
        <v>419.12715488324943</v>
      </c>
      <c r="K77" s="119">
        <v>0.92434601094934732</v>
      </c>
      <c r="L77" s="120" t="s">
        <v>140</v>
      </c>
      <c r="M77" s="117" t="s">
        <v>113</v>
      </c>
      <c r="N77" s="118" t="s">
        <v>113</v>
      </c>
      <c r="O77" s="117" t="s">
        <v>113</v>
      </c>
      <c r="P77" s="118" t="s">
        <v>113</v>
      </c>
      <c r="Q77" s="117">
        <v>365.10727223971423</v>
      </c>
      <c r="R77" s="118">
        <v>3.9981780651807823</v>
      </c>
      <c r="S77" s="117">
        <v>368.10254712735599</v>
      </c>
      <c r="T77" s="118">
        <v>3.6901492481360259</v>
      </c>
      <c r="U77" s="117">
        <v>386.56058797029164</v>
      </c>
      <c r="V77" s="118">
        <v>2.7141952181667914</v>
      </c>
      <c r="W77" s="117">
        <v>399.83767481282183</v>
      </c>
      <c r="X77" s="119">
        <v>2.6066929631734466</v>
      </c>
      <c r="Y77" s="142" t="s">
        <v>91</v>
      </c>
      <c r="Z77" s="117">
        <v>372.50913806747991</v>
      </c>
      <c r="AA77" s="118">
        <v>1.9342888387506578</v>
      </c>
      <c r="AB77" s="117" t="s">
        <v>113</v>
      </c>
      <c r="AC77" s="118" t="s">
        <v>113</v>
      </c>
      <c r="AD77" s="117" t="s">
        <v>113</v>
      </c>
      <c r="AE77" s="118" t="s">
        <v>113</v>
      </c>
      <c r="AF77" s="117" t="s">
        <v>113</v>
      </c>
      <c r="AG77" s="118" t="s">
        <v>113</v>
      </c>
      <c r="AH77" s="117" t="s">
        <v>113</v>
      </c>
      <c r="AI77" s="118" t="s">
        <v>113</v>
      </c>
      <c r="AJ77" s="117">
        <v>351.74154869463524</v>
      </c>
      <c r="AK77" s="118">
        <v>1.4081961669777694</v>
      </c>
      <c r="AL77" s="117">
        <v>392.66776940308341</v>
      </c>
      <c r="AM77" s="119">
        <v>1.1040482297536116</v>
      </c>
      <c r="AN77" s="116"/>
      <c r="AP77" s="100"/>
      <c r="AQ77" s="100"/>
      <c r="AU77" s="100"/>
      <c r="AY77" s="100"/>
      <c r="BB77" s="100"/>
      <c r="BC77" s="100"/>
    </row>
    <row r="78" spans="1:60" x14ac:dyDescent="0.2">
      <c r="A78" s="62" t="s">
        <v>88</v>
      </c>
      <c r="B78" s="117">
        <v>418.38637255272653</v>
      </c>
      <c r="C78" s="118">
        <v>4.1999828424928909</v>
      </c>
      <c r="D78" s="117">
        <v>428.17888466493264</v>
      </c>
      <c r="E78" s="118">
        <v>3.3590331255716284</v>
      </c>
      <c r="F78" s="117">
        <v>438.76805621175868</v>
      </c>
      <c r="G78" s="118">
        <v>3.2504311379542608</v>
      </c>
      <c r="H78" s="117">
        <v>434.88486177329014</v>
      </c>
      <c r="I78" s="118">
        <v>3.2334538006724389</v>
      </c>
      <c r="J78" s="117">
        <v>425.76122708517244</v>
      </c>
      <c r="K78" s="119">
        <v>4.5979260773618149</v>
      </c>
      <c r="L78" s="120" t="s">
        <v>141</v>
      </c>
      <c r="M78" s="117" t="s">
        <v>113</v>
      </c>
      <c r="N78" s="118" t="s">
        <v>113</v>
      </c>
      <c r="O78" s="117" t="s">
        <v>113</v>
      </c>
      <c r="P78" s="118" t="s">
        <v>113</v>
      </c>
      <c r="Q78" s="117" t="s">
        <v>113</v>
      </c>
      <c r="R78" s="118" t="s">
        <v>113</v>
      </c>
      <c r="S78" s="117" t="s">
        <v>113</v>
      </c>
      <c r="T78" s="118" t="s">
        <v>113</v>
      </c>
      <c r="U78" s="117" t="s">
        <v>113</v>
      </c>
      <c r="V78" s="118" t="s">
        <v>113</v>
      </c>
      <c r="W78" s="117">
        <v>352.56706710002618</v>
      </c>
      <c r="X78" s="119">
        <v>3.4655984678520095</v>
      </c>
      <c r="Y78" s="127" t="s">
        <v>139</v>
      </c>
      <c r="Z78" s="117" t="s">
        <v>113</v>
      </c>
      <c r="AA78" s="118" t="s">
        <v>113</v>
      </c>
      <c r="AB78" s="117" t="s">
        <v>113</v>
      </c>
      <c r="AC78" s="118" t="s">
        <v>113</v>
      </c>
      <c r="AD78" s="117" t="s">
        <v>113</v>
      </c>
      <c r="AE78" s="118" t="s">
        <v>113</v>
      </c>
      <c r="AF78" s="117">
        <v>370.72730053829014</v>
      </c>
      <c r="AG78" s="118">
        <v>6.5412124835121928</v>
      </c>
      <c r="AH78" s="117" t="s">
        <v>113</v>
      </c>
      <c r="AI78" s="118" t="s">
        <v>113</v>
      </c>
      <c r="AJ78" s="117" t="s">
        <v>113</v>
      </c>
      <c r="AK78" s="118" t="s">
        <v>113</v>
      </c>
      <c r="AL78" s="117">
        <v>376.97131666197612</v>
      </c>
      <c r="AM78" s="119">
        <v>2.9540306895980062</v>
      </c>
      <c r="AN78" s="116"/>
      <c r="AP78" s="100"/>
      <c r="AQ78" s="100"/>
      <c r="AU78" s="100"/>
      <c r="AY78" s="100"/>
      <c r="BB78" s="100"/>
      <c r="BC78" s="100"/>
    </row>
    <row r="79" spans="1:60" x14ac:dyDescent="0.2">
      <c r="A79" s="62" t="s">
        <v>99</v>
      </c>
      <c r="B79" s="117">
        <v>479.47041718167321</v>
      </c>
      <c r="C79" s="118">
        <v>3.6658857313080411</v>
      </c>
      <c r="D79" s="117">
        <v>478.29752992325268</v>
      </c>
      <c r="E79" s="118">
        <v>3.3033102581231404</v>
      </c>
      <c r="F79" s="117">
        <v>486.29548996518918</v>
      </c>
      <c r="G79" s="118">
        <v>2.8532264621954346</v>
      </c>
      <c r="H79" s="117">
        <v>486.63104115954377</v>
      </c>
      <c r="I79" s="118">
        <v>2.9147675691491548</v>
      </c>
      <c r="J79" s="117">
        <v>477.71767976295882</v>
      </c>
      <c r="K79" s="119">
        <v>2.8658055110508167</v>
      </c>
      <c r="L79" s="120" t="s">
        <v>142</v>
      </c>
      <c r="M79" s="117" t="s">
        <v>113</v>
      </c>
      <c r="N79" s="118" t="s">
        <v>113</v>
      </c>
      <c r="O79" s="117">
        <v>317.95565240583755</v>
      </c>
      <c r="P79" s="118">
        <v>1.0229062201712205</v>
      </c>
      <c r="Q79" s="117">
        <v>368.11248736585929</v>
      </c>
      <c r="R79" s="118">
        <v>0.70388452911369936</v>
      </c>
      <c r="S79" s="117">
        <v>376.44839863469224</v>
      </c>
      <c r="T79" s="118">
        <v>0.75573599719590967</v>
      </c>
      <c r="U79" s="117">
        <v>402.40063510400546</v>
      </c>
      <c r="V79" s="118">
        <v>1.2735422932220704</v>
      </c>
      <c r="W79" s="117">
        <v>414.22871767426824</v>
      </c>
      <c r="X79" s="119">
        <v>1.2323213756043678</v>
      </c>
      <c r="Y79" s="125" t="s">
        <v>140</v>
      </c>
      <c r="Z79" s="117">
        <v>327.08484294048952</v>
      </c>
      <c r="AA79" s="118">
        <v>4.4153974327178034</v>
      </c>
      <c r="AB79" s="117" t="s">
        <v>113</v>
      </c>
      <c r="AC79" s="118" t="s">
        <v>113</v>
      </c>
      <c r="AD79" s="117" t="s">
        <v>113</v>
      </c>
      <c r="AE79" s="118" t="s">
        <v>113</v>
      </c>
      <c r="AF79" s="117">
        <v>369.69576026268101</v>
      </c>
      <c r="AG79" s="118">
        <v>3.9514080087084942</v>
      </c>
      <c r="AH79" s="117">
        <v>384.15122346219329</v>
      </c>
      <c r="AI79" s="118">
        <v>4.344283923247767</v>
      </c>
      <c r="AJ79" s="117">
        <v>397.54143915992637</v>
      </c>
      <c r="AK79" s="118">
        <v>2.8870327681935346</v>
      </c>
      <c r="AL79" s="117">
        <v>400.51370593416982</v>
      </c>
      <c r="AM79" s="119">
        <v>2.9626550884012524</v>
      </c>
      <c r="AN79" s="116"/>
      <c r="AP79" s="100"/>
      <c r="AQ79" s="100"/>
      <c r="AU79" s="100"/>
      <c r="AY79" s="100"/>
      <c r="BB79" s="100"/>
      <c r="BC79" s="100"/>
    </row>
    <row r="80" spans="1:60" x14ac:dyDescent="0.2">
      <c r="A80" s="62" t="s">
        <v>143</v>
      </c>
      <c r="B80" s="117" t="s">
        <v>113</v>
      </c>
      <c r="C80" s="118" t="s">
        <v>113</v>
      </c>
      <c r="D80" s="117" t="s">
        <v>113</v>
      </c>
      <c r="E80" s="118" t="s">
        <v>113</v>
      </c>
      <c r="F80" s="117" t="s">
        <v>113</v>
      </c>
      <c r="G80" s="118" t="s">
        <v>113</v>
      </c>
      <c r="H80" s="117" t="s">
        <v>113</v>
      </c>
      <c r="I80" s="118" t="s">
        <v>113</v>
      </c>
      <c r="J80" s="117">
        <v>386.24614496617278</v>
      </c>
      <c r="K80" s="119">
        <v>2.8399033405575262</v>
      </c>
      <c r="L80" s="120" t="s">
        <v>88</v>
      </c>
      <c r="M80" s="117" t="s">
        <v>113</v>
      </c>
      <c r="N80" s="118" t="s">
        <v>113</v>
      </c>
      <c r="O80" s="117">
        <v>414.79595025240747</v>
      </c>
      <c r="P80" s="118">
        <v>4.2088117353181449</v>
      </c>
      <c r="Q80" s="117">
        <v>427.07917566887318</v>
      </c>
      <c r="R80" s="118">
        <v>3.4056174614329455</v>
      </c>
      <c r="S80" s="117">
        <v>444.55424278765287</v>
      </c>
      <c r="T80" s="118">
        <v>3.7605736746160114</v>
      </c>
      <c r="U80" s="117">
        <v>443.95431517395531</v>
      </c>
      <c r="V80" s="118">
        <v>3.7850009171300916</v>
      </c>
      <c r="W80" s="117">
        <v>429.91682707446563</v>
      </c>
      <c r="X80" s="119">
        <v>4.9038359308378086</v>
      </c>
      <c r="Y80" s="121" t="s">
        <v>141</v>
      </c>
      <c r="Z80" s="117" t="s">
        <v>113</v>
      </c>
      <c r="AA80" s="118" t="s">
        <v>113</v>
      </c>
      <c r="AB80" s="117" t="s">
        <v>113</v>
      </c>
      <c r="AC80" s="118" t="s">
        <v>113</v>
      </c>
      <c r="AD80" s="117" t="s">
        <v>113</v>
      </c>
      <c r="AE80" s="118" t="s">
        <v>113</v>
      </c>
      <c r="AF80" s="117" t="s">
        <v>113</v>
      </c>
      <c r="AG80" s="118" t="s">
        <v>113</v>
      </c>
      <c r="AH80" s="117" t="s">
        <v>113</v>
      </c>
      <c r="AI80" s="118" t="s">
        <v>113</v>
      </c>
      <c r="AJ80" s="117" t="s">
        <v>113</v>
      </c>
      <c r="AK80" s="118" t="s">
        <v>113</v>
      </c>
      <c r="AL80" s="117">
        <v>339.69158997901422</v>
      </c>
      <c r="AM80" s="119">
        <v>3.289619243395852</v>
      </c>
      <c r="AN80" s="116"/>
      <c r="AP80" s="100"/>
      <c r="AQ80" s="100"/>
      <c r="AU80" s="100"/>
      <c r="AY80" s="100"/>
      <c r="BB80" s="100"/>
      <c r="BC80" s="100"/>
    </row>
    <row r="81" spans="1:55" x14ac:dyDescent="0.2">
      <c r="A81" s="62" t="s">
        <v>92</v>
      </c>
      <c r="B81" s="117">
        <v>435.63634443717888</v>
      </c>
      <c r="C81" s="118">
        <v>3.0364477877703973</v>
      </c>
      <c r="D81" s="117">
        <v>442.7857869563839</v>
      </c>
      <c r="E81" s="118">
        <v>2.3656031927768888</v>
      </c>
      <c r="F81" s="117">
        <v>444.80411087113254</v>
      </c>
      <c r="G81" s="118">
        <v>3.4020758651656524</v>
      </c>
      <c r="H81" s="117" t="s">
        <v>113</v>
      </c>
      <c r="I81" s="118" t="s">
        <v>113</v>
      </c>
      <c r="J81" s="117">
        <v>439.87388946262348</v>
      </c>
      <c r="K81" s="119">
        <v>3.0487249712574149</v>
      </c>
      <c r="L81" s="120" t="s">
        <v>99</v>
      </c>
      <c r="M81" s="117">
        <v>468.40665401936013</v>
      </c>
      <c r="N81" s="118">
        <v>4.1980325914534697</v>
      </c>
      <c r="O81" s="117">
        <v>475.67907501562968</v>
      </c>
      <c r="P81" s="118">
        <v>3.8679533078299744</v>
      </c>
      <c r="Q81" s="117">
        <v>467.81220919642112</v>
      </c>
      <c r="R81" s="118">
        <v>3.2936309512440491</v>
      </c>
      <c r="S81" s="117">
        <v>482.16941566331155</v>
      </c>
      <c r="T81" s="118">
        <v>3.0353342530845264</v>
      </c>
      <c r="U81" s="117">
        <v>494.06003025897945</v>
      </c>
      <c r="V81" s="118">
        <v>3.1087702333133267</v>
      </c>
      <c r="W81" s="117">
        <v>487.78653873432705</v>
      </c>
      <c r="X81" s="119">
        <v>2.9584237784104683</v>
      </c>
      <c r="Y81" s="127" t="s">
        <v>142</v>
      </c>
      <c r="Z81" s="117" t="s">
        <v>113</v>
      </c>
      <c r="AA81" s="118" t="s">
        <v>113</v>
      </c>
      <c r="AB81" s="117" t="s">
        <v>113</v>
      </c>
      <c r="AC81" s="118" t="s">
        <v>113</v>
      </c>
      <c r="AD81" s="117">
        <v>312.21345571845967</v>
      </c>
      <c r="AE81" s="118">
        <v>1.1962745244088009</v>
      </c>
      <c r="AF81" s="117">
        <v>371.71603058283171</v>
      </c>
      <c r="AG81" s="118">
        <v>0.76453147694746215</v>
      </c>
      <c r="AH81" s="117">
        <v>387.50413093173165</v>
      </c>
      <c r="AI81" s="118">
        <v>0.82368017410967831</v>
      </c>
      <c r="AJ81" s="117">
        <v>401.88733114997046</v>
      </c>
      <c r="AK81" s="118">
        <v>1.0191363440601928</v>
      </c>
      <c r="AL81" s="117">
        <v>407.09179209025712</v>
      </c>
      <c r="AM81" s="119">
        <v>0.76875072835014302</v>
      </c>
      <c r="AN81" s="116"/>
      <c r="AP81" s="100"/>
      <c r="AQ81" s="100"/>
      <c r="AU81" s="100"/>
      <c r="AY81" s="100"/>
      <c r="BB81" s="100"/>
      <c r="BC81" s="100"/>
    </row>
    <row r="82" spans="1:55" x14ac:dyDescent="0.2">
      <c r="A82" s="62" t="s">
        <v>144</v>
      </c>
      <c r="B82" s="117" t="s">
        <v>113</v>
      </c>
      <c r="C82" s="118" t="s">
        <v>113</v>
      </c>
      <c r="D82" s="117">
        <v>541.69551809018037</v>
      </c>
      <c r="E82" s="118">
        <v>1.3627961037104894</v>
      </c>
      <c r="F82" s="117">
        <v>551.49315664283449</v>
      </c>
      <c r="G82" s="118">
        <v>1.5061795457786133</v>
      </c>
      <c r="H82" s="117">
        <v>555.57467994278306</v>
      </c>
      <c r="I82" s="118">
        <v>1.1960180093275576</v>
      </c>
      <c r="J82" s="117">
        <v>550.93689998680804</v>
      </c>
      <c r="K82" s="119">
        <v>1.483473811371365</v>
      </c>
      <c r="L82" s="120" t="s">
        <v>143</v>
      </c>
      <c r="M82" s="117" t="s">
        <v>113</v>
      </c>
      <c r="N82" s="118" t="s">
        <v>113</v>
      </c>
      <c r="O82" s="117" t="s">
        <v>113</v>
      </c>
      <c r="P82" s="118" t="s">
        <v>113</v>
      </c>
      <c r="Q82" s="117" t="s">
        <v>113</v>
      </c>
      <c r="R82" s="118" t="s">
        <v>113</v>
      </c>
      <c r="S82" s="117" t="s">
        <v>113</v>
      </c>
      <c r="T82" s="118" t="s">
        <v>113</v>
      </c>
      <c r="U82" s="117" t="s">
        <v>113</v>
      </c>
      <c r="V82" s="118" t="s">
        <v>113</v>
      </c>
      <c r="W82" s="117">
        <v>373.23880574054249</v>
      </c>
      <c r="X82" s="119">
        <v>2.9892892601047776</v>
      </c>
      <c r="Y82" s="121" t="s">
        <v>88</v>
      </c>
      <c r="Z82" s="117" t="s">
        <v>113</v>
      </c>
      <c r="AA82" s="118" t="s">
        <v>113</v>
      </c>
      <c r="AB82" s="117" t="s">
        <v>113</v>
      </c>
      <c r="AC82" s="118" t="s">
        <v>113</v>
      </c>
      <c r="AD82" s="117">
        <v>395.9317369793913</v>
      </c>
      <c r="AE82" s="118">
        <v>4.6927392588465375</v>
      </c>
      <c r="AF82" s="117">
        <v>424.45832836062277</v>
      </c>
      <c r="AG82" s="118">
        <v>4.094563743887857</v>
      </c>
      <c r="AH82" s="117">
        <v>437.59948827743176</v>
      </c>
      <c r="AI82" s="118">
        <v>3.97765270529514</v>
      </c>
      <c r="AJ82" s="117">
        <v>433.61659804157063</v>
      </c>
      <c r="AK82" s="118">
        <v>4.0674455982803188</v>
      </c>
      <c r="AL82" s="117">
        <v>427.70314585064472</v>
      </c>
      <c r="AM82" s="119">
        <v>5.1403766474893215</v>
      </c>
      <c r="AN82" s="116"/>
      <c r="AP82" s="100"/>
      <c r="AQ82" s="100"/>
      <c r="AU82" s="100"/>
      <c r="AY82" s="100"/>
      <c r="BB82" s="100"/>
      <c r="BC82" s="100"/>
    </row>
    <row r="83" spans="1:55" x14ac:dyDescent="0.2">
      <c r="A83" s="62" t="s">
        <v>145</v>
      </c>
      <c r="B83" s="117">
        <v>532.47354620873489</v>
      </c>
      <c r="C83" s="118">
        <v>3.5685844980241641</v>
      </c>
      <c r="D83" s="117">
        <v>520.41979255432977</v>
      </c>
      <c r="E83" s="118">
        <v>2.631940413357472</v>
      </c>
      <c r="F83" s="117">
        <v>523.31490445114105</v>
      </c>
      <c r="G83" s="118">
        <v>2.3294784242628448</v>
      </c>
      <c r="H83" s="117">
        <v>532.34745457706083</v>
      </c>
      <c r="I83" s="118">
        <v>2.6915595998684791</v>
      </c>
      <c r="J83" s="117">
        <v>515.74802774857142</v>
      </c>
      <c r="K83" s="119">
        <v>2.8738639849795145</v>
      </c>
      <c r="L83" s="120" t="s">
        <v>92</v>
      </c>
      <c r="M83" s="117" t="s">
        <v>113</v>
      </c>
      <c r="N83" s="118" t="s">
        <v>113</v>
      </c>
      <c r="O83" s="117">
        <v>435.37533207698289</v>
      </c>
      <c r="P83" s="118">
        <v>3.5102613808202392</v>
      </c>
      <c r="Q83" s="117">
        <v>442.3818886962876</v>
      </c>
      <c r="R83" s="118">
        <v>2.9231427614500909</v>
      </c>
      <c r="S83" s="117">
        <v>448.85913024759969</v>
      </c>
      <c r="T83" s="118">
        <v>3.388589741217725</v>
      </c>
      <c r="U83" s="117" t="s">
        <v>113</v>
      </c>
      <c r="V83" s="118" t="s">
        <v>113</v>
      </c>
      <c r="W83" s="117">
        <v>448.2830562982835</v>
      </c>
      <c r="X83" s="119">
        <v>3.1578549702481951</v>
      </c>
      <c r="Y83" s="141" t="s">
        <v>99</v>
      </c>
      <c r="Z83" s="117">
        <v>461.76203307931303</v>
      </c>
      <c r="AA83" s="118">
        <v>4.1588734114230714</v>
      </c>
      <c r="AB83" s="117">
        <v>442.19683015168005</v>
      </c>
      <c r="AC83" s="118">
        <v>3.9353605249225558</v>
      </c>
      <c r="AD83" s="117">
        <v>439.85574294300153</v>
      </c>
      <c r="AE83" s="118">
        <v>4.3248891996312633</v>
      </c>
      <c r="AF83" s="117">
        <v>459.39592932747274</v>
      </c>
      <c r="AG83" s="118">
        <v>3.3360960261689554</v>
      </c>
      <c r="AH83" s="117">
        <v>475.14937406676273</v>
      </c>
      <c r="AI83" s="118">
        <v>2.974161420926948</v>
      </c>
      <c r="AJ83" s="117">
        <v>494.62783260397941</v>
      </c>
      <c r="AK83" s="118">
        <v>3.0817424802482569</v>
      </c>
      <c r="AL83" s="117">
        <v>478.50193399494424</v>
      </c>
      <c r="AM83" s="119">
        <v>3.0756873941827951</v>
      </c>
      <c r="AN83" s="116"/>
      <c r="AP83" s="100"/>
      <c r="AQ83" s="100"/>
      <c r="AU83" s="100"/>
      <c r="AY83" s="100"/>
      <c r="BB83" s="100"/>
      <c r="BC83" s="100"/>
    </row>
    <row r="84" spans="1:55" x14ac:dyDescent="0.2">
      <c r="A84" s="62" t="s">
        <v>146</v>
      </c>
      <c r="B84" s="117">
        <v>421.01146920658732</v>
      </c>
      <c r="C84" s="118">
        <v>2.1433656142480095</v>
      </c>
      <c r="D84" s="117">
        <v>425.29628493070197</v>
      </c>
      <c r="E84" s="118">
        <v>2.97628545661434</v>
      </c>
      <c r="F84" s="117">
        <v>443.999935089443</v>
      </c>
      <c r="G84" s="118">
        <v>2.9304045744182274</v>
      </c>
      <c r="H84" s="117">
        <v>421.33732592797355</v>
      </c>
      <c r="I84" s="118">
        <v>2.8329897418929528</v>
      </c>
      <c r="J84" s="117">
        <v>425.81344997713569</v>
      </c>
      <c r="K84" s="119">
        <v>3.1783381921067835</v>
      </c>
      <c r="L84" s="120" t="s">
        <v>144</v>
      </c>
      <c r="M84" s="117" t="s">
        <v>113</v>
      </c>
      <c r="N84" s="118" t="s">
        <v>113</v>
      </c>
      <c r="O84" s="117" t="s">
        <v>113</v>
      </c>
      <c r="P84" s="118" t="s">
        <v>113</v>
      </c>
      <c r="Q84" s="117">
        <v>562.01874123399364</v>
      </c>
      <c r="R84" s="118">
        <v>1.4399263648537308</v>
      </c>
      <c r="S84" s="117">
        <v>573.46831429665087</v>
      </c>
      <c r="T84" s="118">
        <v>1.3225723486239209</v>
      </c>
      <c r="U84" s="117">
        <v>564.18967856543929</v>
      </c>
      <c r="V84" s="118">
        <v>1.4662682988835638</v>
      </c>
      <c r="W84" s="117">
        <v>569.0077798017121</v>
      </c>
      <c r="X84" s="119">
        <v>1.6029642059483213</v>
      </c>
      <c r="Y84" s="121" t="s">
        <v>143</v>
      </c>
      <c r="Z84" s="117" t="s">
        <v>113</v>
      </c>
      <c r="AA84" s="118" t="s">
        <v>113</v>
      </c>
      <c r="AB84" s="117" t="s">
        <v>113</v>
      </c>
      <c r="AC84" s="118" t="s">
        <v>113</v>
      </c>
      <c r="AD84" s="117" t="s">
        <v>113</v>
      </c>
      <c r="AE84" s="118" t="s">
        <v>113</v>
      </c>
      <c r="AF84" s="117" t="s">
        <v>113</v>
      </c>
      <c r="AG84" s="118" t="s">
        <v>113</v>
      </c>
      <c r="AH84" s="117" t="s">
        <v>113</v>
      </c>
      <c r="AI84" s="118" t="s">
        <v>113</v>
      </c>
      <c r="AJ84" s="117" t="s">
        <v>113</v>
      </c>
      <c r="AK84" s="118" t="s">
        <v>113</v>
      </c>
      <c r="AL84" s="117">
        <v>399.15165857859211</v>
      </c>
      <c r="AM84" s="119">
        <v>2.9594642973637537</v>
      </c>
      <c r="AN84" s="116"/>
      <c r="AP84" s="100"/>
      <c r="AQ84" s="100"/>
      <c r="AU84" s="100"/>
      <c r="AY84" s="100"/>
      <c r="BB84" s="100"/>
      <c r="BC84" s="100"/>
    </row>
    <row r="85" spans="1:55" x14ac:dyDescent="0.2">
      <c r="A85" s="62" t="s">
        <v>147</v>
      </c>
      <c r="B85" s="117" t="s">
        <v>113</v>
      </c>
      <c r="C85" s="118" t="s">
        <v>113</v>
      </c>
      <c r="D85" s="117" t="s">
        <v>113</v>
      </c>
      <c r="E85" s="118" t="s">
        <v>113</v>
      </c>
      <c r="F85" s="117" t="s">
        <v>113</v>
      </c>
      <c r="G85" s="118" t="s">
        <v>113</v>
      </c>
      <c r="H85" s="117" t="s">
        <v>113</v>
      </c>
      <c r="I85" s="118" t="s">
        <v>113</v>
      </c>
      <c r="J85" s="117">
        <v>468.98774261240408</v>
      </c>
      <c r="K85" s="119">
        <v>3.2975422061569666</v>
      </c>
      <c r="L85" s="120" t="s">
        <v>145</v>
      </c>
      <c r="M85" s="117" t="s">
        <v>113</v>
      </c>
      <c r="N85" s="118" t="s">
        <v>113</v>
      </c>
      <c r="O85" s="117">
        <v>549.35726532621152</v>
      </c>
      <c r="P85" s="118">
        <v>4.1027356774493802</v>
      </c>
      <c r="Q85" s="117">
        <v>543.18242286835323</v>
      </c>
      <c r="R85" s="118">
        <v>3.3953943738582764</v>
      </c>
      <c r="S85" s="117">
        <v>559.82479620150173</v>
      </c>
      <c r="T85" s="118">
        <v>3.2976317962820501</v>
      </c>
      <c r="U85" s="117">
        <v>542.3214669682967</v>
      </c>
      <c r="V85" s="118">
        <v>3.0304410660499048</v>
      </c>
      <c r="W85" s="117">
        <v>531.14353645305528</v>
      </c>
      <c r="X85" s="119">
        <v>2.8914394056664441</v>
      </c>
      <c r="Y85" s="127" t="s">
        <v>92</v>
      </c>
      <c r="Z85" s="117" t="s">
        <v>113</v>
      </c>
      <c r="AA85" s="118" t="s">
        <v>113</v>
      </c>
      <c r="AB85" s="117" t="s">
        <v>113</v>
      </c>
      <c r="AC85" s="118" t="s">
        <v>113</v>
      </c>
      <c r="AD85" s="117">
        <v>401.02750759389403</v>
      </c>
      <c r="AE85" s="118">
        <v>3.4627254791846722</v>
      </c>
      <c r="AF85" s="117">
        <v>442.01670125731573</v>
      </c>
      <c r="AG85" s="118">
        <v>2.4332490204643107</v>
      </c>
      <c r="AH85" s="117">
        <v>446.13019551645516</v>
      </c>
      <c r="AI85" s="118">
        <v>3.4388041383343642</v>
      </c>
      <c r="AJ85" s="117" t="s">
        <v>113</v>
      </c>
      <c r="AK85" s="118" t="s">
        <v>113</v>
      </c>
      <c r="AL85" s="117">
        <v>439.46634120605881</v>
      </c>
      <c r="AM85" s="119">
        <v>3.2736101591296811</v>
      </c>
      <c r="AN85" s="116"/>
      <c r="AP85" s="100"/>
      <c r="AQ85" s="100"/>
      <c r="AU85" s="100"/>
      <c r="AY85" s="100"/>
      <c r="BB85" s="100"/>
      <c r="BC85" s="100"/>
    </row>
    <row r="86" spans="1:55" x14ac:dyDescent="0.2">
      <c r="A86" s="62" t="s">
        <v>148</v>
      </c>
      <c r="B86" s="117" t="s">
        <v>113</v>
      </c>
      <c r="C86" s="118" t="s">
        <v>113</v>
      </c>
      <c r="D86" s="117">
        <v>437.80644040613754</v>
      </c>
      <c r="E86" s="118">
        <v>2.6186173753158117</v>
      </c>
      <c r="F86" s="117">
        <v>448.37029586320836</v>
      </c>
      <c r="G86" s="118">
        <v>2.8086163810822367</v>
      </c>
      <c r="H86" s="117">
        <v>436.73114786521393</v>
      </c>
      <c r="I86" s="118">
        <v>2.4226499034667066</v>
      </c>
      <c r="J86" s="117">
        <v>433.63680266746826</v>
      </c>
      <c r="K86" s="119">
        <v>2.0076594329877437</v>
      </c>
      <c r="L86" s="120" t="s">
        <v>146</v>
      </c>
      <c r="M86" s="117">
        <v>416.9779603173306</v>
      </c>
      <c r="N86" s="118">
        <v>2.9982601796151491</v>
      </c>
      <c r="O86" s="117">
        <v>417.07261409359057</v>
      </c>
      <c r="P86" s="118">
        <v>2.3358088743363967</v>
      </c>
      <c r="Q86" s="117">
        <v>418.5839349609829</v>
      </c>
      <c r="R86" s="118">
        <v>3.2283181233837506</v>
      </c>
      <c r="S86" s="117">
        <v>426.73749129301018</v>
      </c>
      <c r="T86" s="118">
        <v>3.4481131553681745</v>
      </c>
      <c r="U86" s="117">
        <v>415.46379998932701</v>
      </c>
      <c r="V86" s="118">
        <v>3.0342479089841441</v>
      </c>
      <c r="W86" s="117">
        <v>418.55550167959967</v>
      </c>
      <c r="X86" s="119">
        <v>3.4456724002833261</v>
      </c>
      <c r="Y86" s="125" t="s">
        <v>144</v>
      </c>
      <c r="Z86" s="117" t="s">
        <v>113</v>
      </c>
      <c r="AA86" s="118" t="s">
        <v>113</v>
      </c>
      <c r="AB86" s="117" t="s">
        <v>113</v>
      </c>
      <c r="AC86" s="118" t="s">
        <v>113</v>
      </c>
      <c r="AD86" s="117" t="s">
        <v>113</v>
      </c>
      <c r="AE86" s="118" t="s">
        <v>113</v>
      </c>
      <c r="AF86" s="117">
        <v>525.89651673706419</v>
      </c>
      <c r="AG86" s="118">
        <v>1.0559491263048093</v>
      </c>
      <c r="AH86" s="117">
        <v>542.21583417416844</v>
      </c>
      <c r="AI86" s="118">
        <v>1.3695149204361059</v>
      </c>
      <c r="AJ86" s="117">
        <v>535.10015436184256</v>
      </c>
      <c r="AK86" s="118">
        <v>1.6349665650401934</v>
      </c>
      <c r="AL86" s="117">
        <v>549.46470779446076</v>
      </c>
      <c r="AM86" s="119">
        <v>1.5872142620010428</v>
      </c>
      <c r="AN86" s="116"/>
      <c r="AP86" s="100"/>
      <c r="AQ86" s="100"/>
      <c r="AU86" s="100"/>
      <c r="AY86" s="100"/>
      <c r="BB86" s="100"/>
      <c r="BC86" s="100"/>
    </row>
    <row r="87" spans="1:55" x14ac:dyDescent="0.2">
      <c r="A87" s="62" t="s">
        <v>149</v>
      </c>
      <c r="B87" s="117">
        <v>428.13388499145742</v>
      </c>
      <c r="C87" s="118">
        <v>2.7485407008635314</v>
      </c>
      <c r="D87" s="117">
        <v>427.21424970546809</v>
      </c>
      <c r="E87" s="118">
        <v>2.574898676198663</v>
      </c>
      <c r="F87" s="117">
        <v>415.84293548984181</v>
      </c>
      <c r="G87" s="118">
        <v>2.7671773758923401</v>
      </c>
      <c r="H87" s="117">
        <v>435.36295628163845</v>
      </c>
      <c r="I87" s="118">
        <v>2.2008757523930047</v>
      </c>
      <c r="J87" s="117">
        <v>425.81267662409067</v>
      </c>
      <c r="K87" s="119">
        <v>2.4719277862716647</v>
      </c>
      <c r="L87" s="120" t="s">
        <v>147</v>
      </c>
      <c r="M87" s="117" t="s">
        <v>113</v>
      </c>
      <c r="N87" s="118" t="s">
        <v>113</v>
      </c>
      <c r="O87" s="117" t="s">
        <v>113</v>
      </c>
      <c r="P87" s="118" t="s">
        <v>113</v>
      </c>
      <c r="Q87" s="117" t="s">
        <v>113</v>
      </c>
      <c r="R87" s="118" t="s">
        <v>113</v>
      </c>
      <c r="S87" s="117" t="s">
        <v>113</v>
      </c>
      <c r="T87" s="118" t="s">
        <v>113</v>
      </c>
      <c r="U87" s="117" t="s">
        <v>113</v>
      </c>
      <c r="V87" s="118" t="s">
        <v>113</v>
      </c>
      <c r="W87" s="117">
        <v>453.11749892793364</v>
      </c>
      <c r="X87" s="119">
        <v>3.6454588842850599</v>
      </c>
      <c r="Y87" s="142" t="s">
        <v>145</v>
      </c>
      <c r="Z87" s="117" t="s">
        <v>113</v>
      </c>
      <c r="AA87" s="118" t="s">
        <v>113</v>
      </c>
      <c r="AB87" s="117" t="s">
        <v>113</v>
      </c>
      <c r="AC87" s="118" t="s">
        <v>113</v>
      </c>
      <c r="AD87" s="117">
        <v>496.23542266261705</v>
      </c>
      <c r="AE87" s="118">
        <v>3.3757580742599451</v>
      </c>
      <c r="AF87" s="117">
        <v>495.24046542904171</v>
      </c>
      <c r="AG87" s="118">
        <v>2.5960570128558147</v>
      </c>
      <c r="AH87" s="117">
        <v>523.11890390770952</v>
      </c>
      <c r="AI87" s="118">
        <v>3.0292139461768728</v>
      </c>
      <c r="AJ87" s="117">
        <v>497.0990920382676</v>
      </c>
      <c r="AK87" s="118">
        <v>2.4967371668140963</v>
      </c>
      <c r="AL87" s="117">
        <v>502.60114690242108</v>
      </c>
      <c r="AM87" s="119">
        <v>2.8384187251273278</v>
      </c>
      <c r="AN87" s="116"/>
      <c r="AP87" s="100"/>
      <c r="AQ87" s="100"/>
      <c r="AU87" s="100"/>
      <c r="AY87" s="100"/>
      <c r="BB87" s="100"/>
      <c r="BC87" s="100"/>
    </row>
    <row r="88" spans="1:55" x14ac:dyDescent="0.2">
      <c r="A88" s="62" t="s">
        <v>150</v>
      </c>
      <c r="B88" s="117" t="s">
        <v>113</v>
      </c>
      <c r="C88" s="118" t="s">
        <v>113</v>
      </c>
      <c r="D88" s="117" t="s">
        <v>113</v>
      </c>
      <c r="E88" s="118" t="s">
        <v>113</v>
      </c>
      <c r="F88" s="117">
        <v>528.42325898667889</v>
      </c>
      <c r="G88" s="118">
        <v>4.312392827622638</v>
      </c>
      <c r="H88" s="117">
        <v>524.64451930930397</v>
      </c>
      <c r="I88" s="118">
        <v>3.910067834406147</v>
      </c>
      <c r="J88" s="117" t="s">
        <v>113</v>
      </c>
      <c r="K88" s="119" t="s">
        <v>113</v>
      </c>
      <c r="L88" s="120" t="s">
        <v>148</v>
      </c>
      <c r="M88" s="117" t="s">
        <v>113</v>
      </c>
      <c r="N88" s="118" t="s">
        <v>113</v>
      </c>
      <c r="O88" s="117" t="s">
        <v>113</v>
      </c>
      <c r="P88" s="118" t="s">
        <v>113</v>
      </c>
      <c r="Q88" s="117">
        <v>421.14983021932312</v>
      </c>
      <c r="R88" s="118">
        <v>2.461792455978316</v>
      </c>
      <c r="S88" s="117">
        <v>434.00716465781574</v>
      </c>
      <c r="T88" s="118">
        <v>2.4255984904131442</v>
      </c>
      <c r="U88" s="117">
        <v>427.48273895587204</v>
      </c>
      <c r="V88" s="118">
        <v>2.4076711142905318</v>
      </c>
      <c r="W88" s="117">
        <v>434.94725186532128</v>
      </c>
      <c r="X88" s="119">
        <v>2.1443751083636622</v>
      </c>
      <c r="Y88" s="122" t="s">
        <v>146</v>
      </c>
      <c r="Z88" s="117">
        <v>430.68387332311659</v>
      </c>
      <c r="AA88" s="118">
        <v>3.2376704533085281</v>
      </c>
      <c r="AB88" s="117">
        <v>419.91482906848205</v>
      </c>
      <c r="AC88" s="118">
        <v>2.8071790817254527</v>
      </c>
      <c r="AD88" s="117">
        <v>416.75176466773473</v>
      </c>
      <c r="AE88" s="118">
        <v>2.5927893407086606</v>
      </c>
      <c r="AF88" s="117">
        <v>421.37441418058955</v>
      </c>
      <c r="AG88" s="118">
        <v>2.6403560600552471</v>
      </c>
      <c r="AH88" s="117">
        <v>441.21993430987698</v>
      </c>
      <c r="AI88" s="118">
        <v>3.0835035537595625</v>
      </c>
      <c r="AJ88" s="117">
        <v>409.13011537937882</v>
      </c>
      <c r="AK88" s="118">
        <v>3.3488758588720891</v>
      </c>
      <c r="AL88" s="117">
        <v>392.88864098808062</v>
      </c>
      <c r="AM88" s="119">
        <v>3.2315830871040934</v>
      </c>
      <c r="AN88" s="116"/>
      <c r="AP88" s="100"/>
      <c r="AQ88" s="100"/>
      <c r="AU88" s="100"/>
      <c r="AY88" s="100"/>
      <c r="BB88" s="100"/>
      <c r="BC88" s="100"/>
    </row>
    <row r="89" spans="1:55" ht="12" thickBot="1" x14ac:dyDescent="0.25">
      <c r="A89" s="143"/>
      <c r="B89" s="144"/>
      <c r="C89" s="145"/>
      <c r="D89" s="144"/>
      <c r="E89" s="145"/>
      <c r="F89" s="144"/>
      <c r="G89" s="145"/>
      <c r="H89" s="144"/>
      <c r="I89" s="145"/>
      <c r="J89" s="144"/>
      <c r="K89" s="146"/>
      <c r="L89" s="120" t="s">
        <v>149</v>
      </c>
      <c r="M89" s="117">
        <v>422.19987927942003</v>
      </c>
      <c r="N89" s="118">
        <v>3.2854238341688871</v>
      </c>
      <c r="O89" s="117">
        <v>426.79904076438766</v>
      </c>
      <c r="P89" s="118">
        <v>2.6050975940815304</v>
      </c>
      <c r="Q89" s="117">
        <v>426.72377266341823</v>
      </c>
      <c r="R89" s="118">
        <v>2.5875253856860492</v>
      </c>
      <c r="S89" s="117">
        <v>409.29156793771199</v>
      </c>
      <c r="T89" s="118">
        <v>2.7637558316362427</v>
      </c>
      <c r="U89" s="117">
        <v>417.99188287873625</v>
      </c>
      <c r="V89" s="118">
        <v>2.4959680176304571</v>
      </c>
      <c r="W89" s="117">
        <v>417.66161727968966</v>
      </c>
      <c r="X89" s="119">
        <v>2.6323876667474035</v>
      </c>
      <c r="Y89" s="121" t="s">
        <v>147</v>
      </c>
      <c r="Z89" s="117" t="s">
        <v>113</v>
      </c>
      <c r="AA89" s="118" t="s">
        <v>113</v>
      </c>
      <c r="AB89" s="117" t="s">
        <v>113</v>
      </c>
      <c r="AC89" s="118" t="s">
        <v>113</v>
      </c>
      <c r="AD89" s="117" t="s">
        <v>113</v>
      </c>
      <c r="AE89" s="118" t="s">
        <v>113</v>
      </c>
      <c r="AF89" s="117" t="s">
        <v>113</v>
      </c>
      <c r="AG89" s="118" t="s">
        <v>113</v>
      </c>
      <c r="AH89" s="117" t="s">
        <v>113</v>
      </c>
      <c r="AI89" s="118" t="s">
        <v>113</v>
      </c>
      <c r="AJ89" s="117" t="s">
        <v>113</v>
      </c>
      <c r="AK89" s="118" t="s">
        <v>113</v>
      </c>
      <c r="AL89" s="117">
        <v>465.95014814029156</v>
      </c>
      <c r="AM89" s="119">
        <v>3.4991248958448176</v>
      </c>
      <c r="AN89" s="116"/>
      <c r="AP89" s="100"/>
      <c r="AQ89" s="100"/>
      <c r="AU89" s="100"/>
      <c r="AY89" s="100"/>
      <c r="BB89" s="100"/>
      <c r="BC89" s="100"/>
    </row>
    <row r="90" spans="1:55" ht="12" thickBot="1" x14ac:dyDescent="0.25">
      <c r="L90" s="147" t="s">
        <v>150</v>
      </c>
      <c r="M90" s="144" t="s">
        <v>113</v>
      </c>
      <c r="N90" s="145" t="s">
        <v>113</v>
      </c>
      <c r="O90" s="144" t="s">
        <v>113</v>
      </c>
      <c r="P90" s="145" t="s">
        <v>113</v>
      </c>
      <c r="Q90" s="144" t="s">
        <v>113</v>
      </c>
      <c r="R90" s="145" t="s">
        <v>113</v>
      </c>
      <c r="S90" s="144">
        <v>511.33820750118758</v>
      </c>
      <c r="T90" s="145">
        <v>4.8401803636377982</v>
      </c>
      <c r="U90" s="144">
        <v>494.51831162011263</v>
      </c>
      <c r="V90" s="145">
        <v>4.4577131656514162</v>
      </c>
      <c r="W90" s="144" t="s">
        <v>113</v>
      </c>
      <c r="X90" s="146" t="s">
        <v>113</v>
      </c>
      <c r="Y90" s="142" t="s">
        <v>148</v>
      </c>
      <c r="Z90" s="117" t="s">
        <v>113</v>
      </c>
      <c r="AA90" s="118" t="s">
        <v>113</v>
      </c>
      <c r="AB90" s="117" t="s">
        <v>113</v>
      </c>
      <c r="AC90" s="118" t="s">
        <v>113</v>
      </c>
      <c r="AD90" s="117" t="s">
        <v>113</v>
      </c>
      <c r="AE90" s="118" t="s">
        <v>113</v>
      </c>
      <c r="AF90" s="117">
        <v>431.41610869226781</v>
      </c>
      <c r="AG90" s="118">
        <v>2.8611799448415183</v>
      </c>
      <c r="AH90" s="117">
        <v>441.70373607626311</v>
      </c>
      <c r="AI90" s="118">
        <v>2.4962261673064909</v>
      </c>
      <c r="AJ90" s="117">
        <v>433.54229025900031</v>
      </c>
      <c r="AK90" s="118">
        <v>2.870551428810542</v>
      </c>
      <c r="AL90" s="117">
        <v>431.78176943111998</v>
      </c>
      <c r="AM90" s="119">
        <v>2.3022042105700575</v>
      </c>
      <c r="AN90" s="116"/>
      <c r="AP90" s="100"/>
      <c r="AQ90" s="100"/>
      <c r="AU90" s="100"/>
      <c r="AY90" s="100"/>
      <c r="BB90" s="100"/>
      <c r="BC90" s="100"/>
    </row>
    <row r="91" spans="1:55" x14ac:dyDescent="0.2">
      <c r="Y91" s="122" t="s">
        <v>149</v>
      </c>
      <c r="Z91" s="117" t="s">
        <v>113</v>
      </c>
      <c r="AA91" s="118" t="s">
        <v>113</v>
      </c>
      <c r="AB91" s="117">
        <v>434.14975808702968</v>
      </c>
      <c r="AC91" s="118">
        <v>3.432596573391669</v>
      </c>
      <c r="AD91" s="117">
        <v>412.51673263260386</v>
      </c>
      <c r="AE91" s="118">
        <v>3.4340685276633129</v>
      </c>
      <c r="AF91" s="117">
        <v>425.81335865198429</v>
      </c>
      <c r="AG91" s="118">
        <v>2.6044427485368669</v>
      </c>
      <c r="AH91" s="117">
        <v>411.34891904111032</v>
      </c>
      <c r="AI91" s="118">
        <v>3.155122355231426</v>
      </c>
      <c r="AJ91" s="117">
        <v>436.57213154276474</v>
      </c>
      <c r="AK91" s="118">
        <v>2.5498620745139235</v>
      </c>
      <c r="AL91" s="117">
        <v>427.1176181983505</v>
      </c>
      <c r="AM91" s="119">
        <v>2.7619914282729479</v>
      </c>
      <c r="AN91" s="116"/>
      <c r="AP91" s="100"/>
      <c r="AQ91" s="100"/>
      <c r="AU91" s="100"/>
      <c r="AY91" s="100"/>
      <c r="BB91" s="100"/>
      <c r="BC91" s="100"/>
    </row>
    <row r="92" spans="1:55" ht="12" thickBot="1" x14ac:dyDescent="0.25">
      <c r="Y92" s="148" t="s">
        <v>150</v>
      </c>
      <c r="Z92" s="144" t="s">
        <v>113</v>
      </c>
      <c r="AA92" s="145" t="s">
        <v>113</v>
      </c>
      <c r="AB92" s="144" t="s">
        <v>113</v>
      </c>
      <c r="AC92" s="145" t="s">
        <v>113</v>
      </c>
      <c r="AD92" s="144" t="s">
        <v>113</v>
      </c>
      <c r="AE92" s="145" t="s">
        <v>113</v>
      </c>
      <c r="AF92" s="144" t="s">
        <v>113</v>
      </c>
      <c r="AG92" s="145" t="s">
        <v>113</v>
      </c>
      <c r="AH92" s="144">
        <v>508.21899043210954</v>
      </c>
      <c r="AI92" s="145">
        <v>4.3968178975249721</v>
      </c>
      <c r="AJ92" s="144">
        <v>486.77376404084043</v>
      </c>
      <c r="AK92" s="145">
        <v>3.7307893394556446</v>
      </c>
      <c r="AL92" s="144" t="s">
        <v>113</v>
      </c>
      <c r="AM92" s="146" t="s">
        <v>113</v>
      </c>
      <c r="AN92" s="116"/>
      <c r="AP92" s="100"/>
      <c r="AQ92" s="100"/>
      <c r="AU92" s="100"/>
      <c r="AY92" s="100"/>
      <c r="BB92" s="100"/>
      <c r="BC92" s="100"/>
    </row>
  </sheetData>
  <sortState ref="BG44:BH70">
    <sortCondition descending="1" ref="BH44:BH70"/>
  </sortState>
  <mergeCells count="51">
    <mergeCell ref="AV2:BG2"/>
    <mergeCell ref="AL2:AM2"/>
    <mergeCell ref="A1:A2"/>
    <mergeCell ref="B1:O1"/>
    <mergeCell ref="P1:P2"/>
    <mergeCell ref="Q1:AB1"/>
    <mergeCell ref="AC1:AC2"/>
    <mergeCell ref="U2:V2"/>
    <mergeCell ref="W2:X2"/>
    <mergeCell ref="Y2:Z2"/>
    <mergeCell ref="AA2:AB2"/>
    <mergeCell ref="Z3:AM3"/>
    <mergeCell ref="AV1:BF1"/>
    <mergeCell ref="B2:C2"/>
    <mergeCell ref="D2:E2"/>
    <mergeCell ref="F2:G2"/>
    <mergeCell ref="H2:I2"/>
    <mergeCell ref="J2:K2"/>
    <mergeCell ref="L2:M2"/>
    <mergeCell ref="N2:O2"/>
    <mergeCell ref="Q2:R2"/>
    <mergeCell ref="S2:T2"/>
    <mergeCell ref="AD1:AM1"/>
    <mergeCell ref="AD2:AE2"/>
    <mergeCell ref="AF2:AG2"/>
    <mergeCell ref="AH2:AI2"/>
    <mergeCell ref="AJ2:AK2"/>
    <mergeCell ref="A3:A4"/>
    <mergeCell ref="B3:K3"/>
    <mergeCell ref="L3:L4"/>
    <mergeCell ref="M3:X3"/>
    <mergeCell ref="Y3:Y4"/>
    <mergeCell ref="B4:C4"/>
    <mergeCell ref="D4:E4"/>
    <mergeCell ref="F4:G4"/>
    <mergeCell ref="BE6:BI6"/>
    <mergeCell ref="H4:I4"/>
    <mergeCell ref="J4:K4"/>
    <mergeCell ref="M4:N4"/>
    <mergeCell ref="O4:P4"/>
    <mergeCell ref="Q4:R4"/>
    <mergeCell ref="S4:T4"/>
    <mergeCell ref="AH4:AI4"/>
    <mergeCell ref="AJ4:AK4"/>
    <mergeCell ref="AL4:AM4"/>
    <mergeCell ref="U4:V4"/>
    <mergeCell ref="W4:X4"/>
    <mergeCell ref="Z4:AA4"/>
    <mergeCell ref="AB4:AC4"/>
    <mergeCell ref="AD4:AE4"/>
    <mergeCell ref="AF4:AG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66"/>
  <sheetViews>
    <sheetView showGridLines="0" zoomScaleNormal="100" workbookViewId="0">
      <selection activeCell="T20" sqref="T20"/>
    </sheetView>
  </sheetViews>
  <sheetFormatPr defaultColWidth="8.7109375" defaultRowHeight="11.25" x14ac:dyDescent="0.2"/>
  <cols>
    <col min="1" max="1" width="26.42578125" style="149" customWidth="1"/>
    <col min="2" max="2" width="10.85546875" style="149" customWidth="1"/>
    <col min="3" max="8" width="7.140625" style="149" customWidth="1"/>
    <col min="9" max="9" width="10.28515625" style="149" customWidth="1"/>
    <col min="10" max="16" width="7.140625" style="149" customWidth="1"/>
    <col min="17" max="17" width="8.85546875" style="149" customWidth="1"/>
    <col min="18" max="18" width="9.140625" style="149" customWidth="1"/>
    <col min="19" max="28" width="7.140625" style="149" customWidth="1"/>
    <col min="29" max="16384" width="8.7109375" style="149"/>
  </cols>
  <sheetData>
    <row r="1" spans="1:29" x14ac:dyDescent="0.2">
      <c r="A1" s="62" t="s">
        <v>95</v>
      </c>
    </row>
    <row r="3" spans="1:29" x14ac:dyDescent="0.2">
      <c r="A3" s="62" t="s">
        <v>46</v>
      </c>
      <c r="B3" s="63">
        <v>44271.611562499995</v>
      </c>
    </row>
    <row r="4" spans="1:29" x14ac:dyDescent="0.2">
      <c r="A4" s="62" t="s">
        <v>47</v>
      </c>
      <c r="B4" s="63">
        <v>44368.507381400465</v>
      </c>
    </row>
    <row r="5" spans="1:29" x14ac:dyDescent="0.2">
      <c r="A5" s="62" t="s">
        <v>48</v>
      </c>
      <c r="B5" s="62" t="s">
        <v>49</v>
      </c>
    </row>
    <row r="6" spans="1:29" s="152" customFormat="1" x14ac:dyDescent="0.2">
      <c r="A6" s="64"/>
      <c r="B6" s="64"/>
      <c r="C6" s="90"/>
      <c r="D6" s="90"/>
      <c r="E6" s="90"/>
      <c r="F6" s="90"/>
      <c r="G6" s="905" t="s">
        <v>166</v>
      </c>
      <c r="H6" s="905"/>
      <c r="I6" s="905"/>
      <c r="J6" s="905"/>
      <c r="K6" s="905"/>
      <c r="L6" s="905"/>
      <c r="M6" s="905"/>
      <c r="N6" s="905"/>
      <c r="O6" s="905"/>
      <c r="P6" s="905"/>
      <c r="Q6" s="905"/>
      <c r="R6" s="90"/>
      <c r="S6" s="90"/>
    </row>
    <row r="7" spans="1:29" s="152" customFormat="1" x14ac:dyDescent="0.2">
      <c r="A7" s="64"/>
      <c r="B7" s="64"/>
      <c r="C7" s="90"/>
      <c r="D7" s="90"/>
      <c r="E7" s="90"/>
      <c r="F7" s="90"/>
      <c r="G7" s="909"/>
      <c r="H7" s="909"/>
      <c r="I7" s="909" t="s">
        <v>453</v>
      </c>
      <c r="J7" s="909"/>
      <c r="K7" s="909"/>
      <c r="L7" s="909"/>
      <c r="M7" s="909"/>
      <c r="N7" s="909"/>
      <c r="O7" s="909"/>
      <c r="P7" s="909"/>
      <c r="Q7" s="909"/>
      <c r="R7" s="90"/>
      <c r="S7" s="90"/>
    </row>
    <row r="8" spans="1:29" s="152" customFormat="1" x14ac:dyDescent="0.2">
      <c r="A8" s="57"/>
      <c r="B8" s="57" t="s">
        <v>9</v>
      </c>
      <c r="C8" s="57" t="s">
        <v>4</v>
      </c>
      <c r="D8" s="57" t="s">
        <v>7</v>
      </c>
      <c r="E8" s="57" t="s">
        <v>12</v>
      </c>
      <c r="F8" s="158" t="s">
        <v>5</v>
      </c>
      <c r="G8" s="158" t="s">
        <v>78</v>
      </c>
      <c r="H8" s="158" t="s">
        <v>156</v>
      </c>
      <c r="I8" s="158" t="s">
        <v>157</v>
      </c>
      <c r="J8" s="158" t="s">
        <v>158</v>
      </c>
      <c r="K8" s="158" t="s">
        <v>159</v>
      </c>
      <c r="L8" s="158" t="s">
        <v>160</v>
      </c>
      <c r="M8" s="158" t="s">
        <v>161</v>
      </c>
      <c r="N8" s="158" t="s">
        <v>162</v>
      </c>
      <c r="O8" s="158" t="s">
        <v>163</v>
      </c>
      <c r="P8" s="158" t="s">
        <v>164</v>
      </c>
      <c r="Q8" s="158" t="s">
        <v>165</v>
      </c>
      <c r="R8" s="57" t="s">
        <v>155</v>
      </c>
      <c r="S8" s="57" t="s">
        <v>154</v>
      </c>
    </row>
    <row r="9" spans="1:29" s="152" customFormat="1" x14ac:dyDescent="0.2">
      <c r="A9" s="58" t="s">
        <v>152</v>
      </c>
      <c r="B9" s="58">
        <f>G42</f>
        <v>32.1</v>
      </c>
      <c r="C9" s="58" t="s">
        <v>167</v>
      </c>
      <c r="D9" s="58" t="s">
        <v>167</v>
      </c>
      <c r="E9" s="58">
        <f>H42</f>
        <v>31.4</v>
      </c>
      <c r="F9" s="92" t="s">
        <v>167</v>
      </c>
      <c r="G9" s="150" t="s">
        <v>167</v>
      </c>
      <c r="H9" s="150">
        <f>E9+I42*3</f>
        <v>32.299999999999997</v>
      </c>
      <c r="I9" s="150"/>
      <c r="J9" s="150"/>
      <c r="K9" s="150">
        <f>H9+3*J17</f>
        <v>30.869999999999997</v>
      </c>
      <c r="L9" s="150"/>
      <c r="M9" s="150"/>
      <c r="N9" s="150">
        <f>K9+3*$J$17</f>
        <v>29.439999999999998</v>
      </c>
      <c r="O9" s="150"/>
      <c r="P9" s="150"/>
      <c r="Q9" s="150">
        <f>N9+3*J17</f>
        <v>28.009999999999998</v>
      </c>
      <c r="R9" s="349">
        <f>H9+9*J17</f>
        <v>28.009999999999998</v>
      </c>
      <c r="S9" s="155">
        <v>28</v>
      </c>
    </row>
    <row r="10" spans="1:29" s="152" customFormat="1" x14ac:dyDescent="0.2">
      <c r="A10" s="58" t="s">
        <v>153</v>
      </c>
      <c r="B10" s="58">
        <f>G17</f>
        <v>20</v>
      </c>
      <c r="C10" s="58" t="s">
        <v>167</v>
      </c>
      <c r="D10" s="58" t="s">
        <v>167</v>
      </c>
      <c r="E10" s="58">
        <f>H17</f>
        <v>22.5</v>
      </c>
      <c r="F10" s="92" t="s">
        <v>167</v>
      </c>
      <c r="G10" s="151" t="s">
        <v>167</v>
      </c>
      <c r="H10" s="151">
        <f>E10+3*I17</f>
        <v>22.2</v>
      </c>
      <c r="I10" s="151"/>
      <c r="J10" s="151"/>
      <c r="K10" s="151">
        <f>H10+3*I17</f>
        <v>21.9</v>
      </c>
      <c r="L10" s="151"/>
      <c r="M10" s="151"/>
      <c r="N10" s="151">
        <f>K10+3*I17</f>
        <v>21.599999999999998</v>
      </c>
      <c r="O10" s="151"/>
      <c r="P10" s="151"/>
      <c r="Q10" s="151">
        <f>N10+3*I17</f>
        <v>21.299999999999997</v>
      </c>
      <c r="R10" s="58">
        <f>E10+12*I17</f>
        <v>21.3</v>
      </c>
      <c r="S10" s="58">
        <v>21.3</v>
      </c>
    </row>
    <row r="12" spans="1:29" x14ac:dyDescent="0.2">
      <c r="A12" s="62" t="s">
        <v>96</v>
      </c>
      <c r="B12" s="62" t="s">
        <v>97</v>
      </c>
      <c r="L12" s="93"/>
      <c r="M12" s="93"/>
      <c r="N12" s="93"/>
      <c r="O12" s="93"/>
      <c r="P12" s="93"/>
      <c r="Q12" s="93"/>
      <c r="R12" s="93"/>
      <c r="S12" s="93"/>
      <c r="T12" s="93"/>
      <c r="U12" s="74"/>
      <c r="V12" s="74"/>
      <c r="W12" s="93"/>
      <c r="X12" s="93"/>
      <c r="Y12" s="93"/>
      <c r="Z12" s="93"/>
      <c r="AA12" s="93"/>
      <c r="AB12" s="93"/>
      <c r="AC12" s="93"/>
    </row>
    <row r="13" spans="1:29" x14ac:dyDescent="0.2">
      <c r="A13" s="62" t="s">
        <v>50</v>
      </c>
      <c r="B13" s="62" t="s">
        <v>0</v>
      </c>
      <c r="L13" s="93"/>
      <c r="M13" s="93"/>
      <c r="N13" s="93"/>
      <c r="O13" s="93"/>
      <c r="P13" s="93"/>
      <c r="Q13" s="93"/>
      <c r="R13" s="93"/>
      <c r="S13" s="93"/>
      <c r="T13" s="93"/>
      <c r="U13" s="74"/>
      <c r="V13" s="74"/>
      <c r="W13" s="93"/>
      <c r="X13" s="93"/>
      <c r="Y13" s="93"/>
      <c r="Z13" s="93"/>
      <c r="AA13" s="93"/>
      <c r="AB13" s="93"/>
      <c r="AC13" s="93"/>
    </row>
    <row r="14" spans="1:29" x14ac:dyDescent="0.2">
      <c r="A14" s="62" t="s">
        <v>53</v>
      </c>
      <c r="B14" s="62" t="s">
        <v>54</v>
      </c>
      <c r="L14" s="93"/>
      <c r="M14" s="93"/>
      <c r="N14" s="93"/>
      <c r="O14" s="93"/>
      <c r="P14" s="93"/>
      <c r="Q14" s="93"/>
      <c r="R14" s="93"/>
      <c r="S14" s="93"/>
      <c r="T14" s="93"/>
      <c r="U14" s="74"/>
      <c r="V14" s="74"/>
      <c r="W14" s="93"/>
      <c r="X14" s="93"/>
      <c r="Y14" s="93"/>
      <c r="Z14" s="93"/>
      <c r="AA14" s="93"/>
      <c r="AB14" s="93"/>
      <c r="AC14" s="93"/>
    </row>
    <row r="15" spans="1:29" x14ac:dyDescent="0.2">
      <c r="L15" s="93"/>
      <c r="M15" s="93"/>
      <c r="N15" s="93"/>
      <c r="O15" s="93"/>
      <c r="P15" s="93"/>
      <c r="Q15" s="93"/>
      <c r="R15" s="93"/>
      <c r="S15" s="93"/>
      <c r="T15" s="93"/>
      <c r="U15" s="93"/>
      <c r="V15" s="93"/>
      <c r="W15" s="93"/>
      <c r="X15" s="93"/>
      <c r="Y15" s="93"/>
      <c r="Z15" s="93"/>
      <c r="AA15" s="93"/>
      <c r="AB15" s="93"/>
      <c r="AC15" s="93"/>
    </row>
    <row r="16" spans="1:29" x14ac:dyDescent="0.2">
      <c r="A16" s="65" t="s">
        <v>55</v>
      </c>
      <c r="B16" s="65" t="s">
        <v>64</v>
      </c>
      <c r="C16" s="65" t="s">
        <v>67</v>
      </c>
      <c r="D16" s="65" t="s">
        <v>70</v>
      </c>
      <c r="E16" s="65" t="s">
        <v>73</v>
      </c>
      <c r="F16" s="65" t="s">
        <v>76</v>
      </c>
      <c r="G16" s="652" t="s">
        <v>9</v>
      </c>
      <c r="H16" s="80" t="s">
        <v>12</v>
      </c>
      <c r="I16" s="74" t="s">
        <v>431</v>
      </c>
      <c r="J16" s="74" t="s">
        <v>170</v>
      </c>
      <c r="K16" s="149" t="s">
        <v>379</v>
      </c>
      <c r="L16" s="93"/>
      <c r="M16" s="93"/>
      <c r="N16" s="93"/>
      <c r="O16" s="93"/>
      <c r="P16" s="153"/>
      <c r="Q16" s="93"/>
      <c r="R16" s="93"/>
      <c r="S16" s="74"/>
      <c r="T16" s="74"/>
      <c r="U16" s="74"/>
      <c r="V16" s="74"/>
      <c r="W16" s="74"/>
      <c r="X16" s="74"/>
      <c r="Y16" s="74"/>
      <c r="Z16" s="74"/>
      <c r="AA16" s="74"/>
      <c r="AB16" s="74"/>
      <c r="AC16" s="93"/>
    </row>
    <row r="17" spans="1:29" x14ac:dyDescent="0.2">
      <c r="A17" s="65" t="s">
        <v>79</v>
      </c>
      <c r="B17" s="66" t="s">
        <v>80</v>
      </c>
      <c r="C17" s="66" t="s">
        <v>80</v>
      </c>
      <c r="D17" s="67">
        <v>23.7</v>
      </c>
      <c r="E17" s="67">
        <v>19.7</v>
      </c>
      <c r="F17" s="67">
        <v>18</v>
      </c>
      <c r="G17" s="668">
        <v>20</v>
      </c>
      <c r="H17" s="81">
        <v>22.5</v>
      </c>
      <c r="I17" s="79">
        <f>(H17-D17)/12</f>
        <v>-9.9999999999999936E-2</v>
      </c>
      <c r="J17" s="79">
        <f>AVERAGE(I19,I29,I20,I40,I39)</f>
        <v>-0.47666666666666668</v>
      </c>
      <c r="L17" s="93"/>
      <c r="M17" s="93"/>
      <c r="N17" s="93"/>
      <c r="O17" s="93"/>
      <c r="P17" s="153"/>
      <c r="Q17" s="93"/>
      <c r="R17" s="93"/>
      <c r="S17" s="75"/>
      <c r="T17" s="75"/>
      <c r="U17" s="74"/>
      <c r="V17" s="74"/>
      <c r="W17" s="74"/>
      <c r="X17" s="75"/>
      <c r="Y17" s="75"/>
      <c r="Z17" s="75"/>
      <c r="AA17" s="75"/>
      <c r="AB17" s="75"/>
      <c r="AC17" s="93"/>
    </row>
    <row r="18" spans="1:29" x14ac:dyDescent="0.2">
      <c r="A18" s="65" t="s">
        <v>8</v>
      </c>
      <c r="B18" s="67">
        <v>19</v>
      </c>
      <c r="C18" s="67">
        <v>17.899999999999999</v>
      </c>
      <c r="D18" s="67">
        <v>19.399999999999999</v>
      </c>
      <c r="E18" s="67">
        <v>17.7</v>
      </c>
      <c r="F18" s="67">
        <v>16.100000000000001</v>
      </c>
      <c r="G18" s="668">
        <v>19.5</v>
      </c>
      <c r="H18" s="81">
        <v>21.3</v>
      </c>
      <c r="I18" s="79">
        <f>(H18-D18)/12</f>
        <v>0.15833333333333352</v>
      </c>
      <c r="J18" s="75"/>
      <c r="K18" s="642">
        <f>27-_xlfn.RANK.EQ(H18,$H$18:$H$44)</f>
        <v>12</v>
      </c>
      <c r="L18" s="93"/>
      <c r="M18" s="93"/>
      <c r="N18" s="93"/>
      <c r="O18" s="93"/>
      <c r="P18" s="153"/>
      <c r="Q18" s="93"/>
      <c r="R18" s="93"/>
      <c r="S18" s="75"/>
      <c r="T18" s="75"/>
      <c r="U18" s="74"/>
      <c r="V18" s="74"/>
      <c r="W18" s="74"/>
      <c r="X18" s="75"/>
      <c r="Y18" s="75"/>
      <c r="Z18" s="75"/>
      <c r="AA18" s="75"/>
      <c r="AB18" s="75"/>
      <c r="AC18" s="93"/>
    </row>
    <row r="19" spans="1:29" x14ac:dyDescent="0.2">
      <c r="A19" s="65" t="s">
        <v>82</v>
      </c>
      <c r="B19" s="67">
        <v>40.299999999999997</v>
      </c>
      <c r="C19" s="66" t="s">
        <v>80</v>
      </c>
      <c r="D19" s="67">
        <v>51.1</v>
      </c>
      <c r="E19" s="67">
        <v>41</v>
      </c>
      <c r="F19" s="67">
        <v>39.4</v>
      </c>
      <c r="G19" s="668">
        <v>41.5</v>
      </c>
      <c r="H19" s="81">
        <v>47.1</v>
      </c>
      <c r="I19" s="79">
        <f t="shared" ref="I19:I44" si="0">(H19-D19)/12</f>
        <v>-0.33333333333333331</v>
      </c>
      <c r="J19" s="75"/>
      <c r="K19" s="642">
        <f t="shared" ref="K19:K44" si="1">27-_xlfn.RANK.EQ(H19,$H$18:$H$44)</f>
        <v>26</v>
      </c>
      <c r="L19" s="93"/>
      <c r="M19" s="93"/>
      <c r="N19" s="93"/>
      <c r="O19" s="93"/>
      <c r="P19" s="153"/>
      <c r="Q19" s="93"/>
      <c r="R19" s="93"/>
      <c r="S19" s="75"/>
      <c r="T19" s="75"/>
      <c r="U19" s="74"/>
      <c r="V19" s="74"/>
      <c r="W19" s="74"/>
      <c r="X19" s="75"/>
      <c r="Y19" s="75"/>
      <c r="Z19" s="75"/>
      <c r="AA19" s="75"/>
      <c r="AB19" s="75"/>
      <c r="AC19" s="93"/>
    </row>
    <row r="20" spans="1:29" x14ac:dyDescent="0.2">
      <c r="A20" s="65" t="s">
        <v>83</v>
      </c>
      <c r="B20" s="67">
        <v>17.5</v>
      </c>
      <c r="C20" s="67">
        <v>19.3</v>
      </c>
      <c r="D20" s="67">
        <v>24.8</v>
      </c>
      <c r="E20" s="67">
        <v>23.1</v>
      </c>
      <c r="F20" s="67">
        <v>16.899999999999999</v>
      </c>
      <c r="G20" s="668">
        <v>22</v>
      </c>
      <c r="H20" s="81">
        <v>20.7</v>
      </c>
      <c r="I20" s="79">
        <f t="shared" si="0"/>
        <v>-0.34166666666666679</v>
      </c>
      <c r="J20" s="75"/>
      <c r="K20" s="642">
        <f t="shared" si="1"/>
        <v>10</v>
      </c>
      <c r="L20" s="93"/>
      <c r="M20" s="93"/>
      <c r="N20" s="93"/>
      <c r="O20" s="93"/>
      <c r="P20" s="153"/>
      <c r="Q20" s="93"/>
      <c r="R20" s="93"/>
      <c r="S20" s="75"/>
      <c r="T20" s="75"/>
      <c r="U20" s="74"/>
      <c r="V20" s="74"/>
      <c r="W20" s="74"/>
      <c r="X20" s="75"/>
      <c r="Y20" s="75"/>
      <c r="Z20" s="75"/>
      <c r="AA20" s="75"/>
      <c r="AB20" s="75"/>
      <c r="AC20" s="93"/>
    </row>
    <row r="21" spans="1:29" x14ac:dyDescent="0.2">
      <c r="A21" s="65" t="s">
        <v>16</v>
      </c>
      <c r="B21" s="67">
        <v>17.899999999999999</v>
      </c>
      <c r="C21" s="67">
        <v>16.5</v>
      </c>
      <c r="D21" s="67">
        <v>16</v>
      </c>
      <c r="E21" s="67">
        <v>15.2</v>
      </c>
      <c r="F21" s="67">
        <v>14.6</v>
      </c>
      <c r="G21" s="668">
        <v>15</v>
      </c>
      <c r="H21" s="81">
        <v>16</v>
      </c>
      <c r="I21" s="79">
        <f t="shared" si="0"/>
        <v>0</v>
      </c>
      <c r="J21" s="75"/>
      <c r="K21" s="642">
        <f t="shared" si="1"/>
        <v>5</v>
      </c>
      <c r="L21" s="93"/>
      <c r="M21" s="93"/>
      <c r="N21" s="93"/>
      <c r="O21" s="93"/>
      <c r="P21" s="153"/>
      <c r="Q21" s="93"/>
      <c r="R21" s="93"/>
      <c r="S21" s="75"/>
      <c r="T21" s="75"/>
      <c r="U21" s="74"/>
      <c r="V21" s="74"/>
      <c r="W21" s="74"/>
      <c r="X21" s="75"/>
      <c r="Y21" s="75"/>
      <c r="Z21" s="75"/>
      <c r="AA21" s="75"/>
      <c r="AB21" s="75"/>
      <c r="AC21" s="93"/>
    </row>
    <row r="22" spans="1:29" x14ac:dyDescent="0.2">
      <c r="A22" s="65" t="s">
        <v>84</v>
      </c>
      <c r="B22" s="67">
        <v>22.6</v>
      </c>
      <c r="C22" s="67">
        <v>22.3</v>
      </c>
      <c r="D22" s="67">
        <v>20</v>
      </c>
      <c r="E22" s="67">
        <v>18.5</v>
      </c>
      <c r="F22" s="67">
        <v>14.5</v>
      </c>
      <c r="G22" s="668">
        <v>16.2</v>
      </c>
      <c r="H22" s="81">
        <v>20.7</v>
      </c>
      <c r="I22" s="79">
        <f t="shared" si="0"/>
        <v>5.8333333333333272E-2</v>
      </c>
      <c r="J22" s="75"/>
      <c r="K22" s="642">
        <f t="shared" si="1"/>
        <v>10</v>
      </c>
      <c r="L22" s="93"/>
      <c r="M22" s="93"/>
      <c r="N22" s="93"/>
      <c r="O22" s="93"/>
      <c r="P22" s="153"/>
      <c r="Q22" s="93"/>
      <c r="R22" s="93"/>
      <c r="S22" s="75"/>
      <c r="T22" s="75"/>
      <c r="U22" s="74"/>
      <c r="V22" s="74"/>
      <c r="W22" s="74"/>
      <c r="X22" s="75"/>
      <c r="Y22" s="75"/>
      <c r="Z22" s="75"/>
      <c r="AA22" s="75"/>
      <c r="AB22" s="75"/>
      <c r="AC22" s="93"/>
    </row>
    <row r="23" spans="1:29" x14ac:dyDescent="0.2">
      <c r="A23" s="65" t="s">
        <v>17</v>
      </c>
      <c r="B23" s="66" t="s">
        <v>80</v>
      </c>
      <c r="C23" s="66" t="s">
        <v>80</v>
      </c>
      <c r="D23" s="67">
        <v>13.6</v>
      </c>
      <c r="E23" s="67">
        <v>13.3</v>
      </c>
      <c r="F23" s="67">
        <v>9.1</v>
      </c>
      <c r="G23" s="668">
        <v>10.6</v>
      </c>
      <c r="H23" s="81">
        <v>11.1</v>
      </c>
      <c r="I23" s="79">
        <f t="shared" si="0"/>
        <v>-0.20833333333333334</v>
      </c>
      <c r="J23" s="75"/>
      <c r="K23" s="642">
        <f t="shared" si="1"/>
        <v>1</v>
      </c>
      <c r="L23" s="93"/>
      <c r="M23" s="93"/>
      <c r="N23" s="93"/>
      <c r="O23" s="93"/>
      <c r="P23" s="153"/>
      <c r="Q23" s="93"/>
      <c r="R23" s="93"/>
      <c r="S23" s="75"/>
      <c r="T23" s="75"/>
      <c r="U23" s="74"/>
      <c r="V23" s="74"/>
      <c r="W23" s="74"/>
      <c r="X23" s="75"/>
      <c r="Y23" s="75"/>
      <c r="Z23" s="75"/>
      <c r="AA23" s="75"/>
      <c r="AB23" s="75"/>
      <c r="AC23" s="93"/>
    </row>
    <row r="24" spans="1:29" x14ac:dyDescent="0.2">
      <c r="A24" s="65" t="s">
        <v>25</v>
      </c>
      <c r="B24" s="67">
        <v>11</v>
      </c>
      <c r="C24" s="67">
        <v>11</v>
      </c>
      <c r="D24" s="67">
        <v>12.1</v>
      </c>
      <c r="E24" s="67">
        <v>17.2</v>
      </c>
      <c r="F24" s="67">
        <v>9.6</v>
      </c>
      <c r="G24" s="668">
        <v>10.199999999999999</v>
      </c>
      <c r="H24" s="81">
        <v>11.8</v>
      </c>
      <c r="I24" s="79">
        <f t="shared" si="0"/>
        <v>-2.4999999999999911E-2</v>
      </c>
      <c r="J24" s="75"/>
      <c r="K24" s="642">
        <f t="shared" si="1"/>
        <v>2</v>
      </c>
      <c r="L24" s="93"/>
      <c r="M24" s="93"/>
      <c r="N24" s="93"/>
      <c r="O24" s="93"/>
      <c r="P24" s="153"/>
      <c r="Q24" s="93"/>
      <c r="R24" s="93"/>
      <c r="S24" s="75"/>
      <c r="T24" s="75"/>
      <c r="U24" s="74"/>
      <c r="V24" s="74"/>
      <c r="W24" s="74"/>
      <c r="X24" s="75"/>
      <c r="Y24" s="75"/>
      <c r="Z24" s="75"/>
      <c r="AA24" s="75"/>
      <c r="AB24" s="75"/>
      <c r="AC24" s="93"/>
    </row>
    <row r="25" spans="1:29" x14ac:dyDescent="0.2">
      <c r="A25" s="65" t="s">
        <v>22</v>
      </c>
      <c r="B25" s="67">
        <v>24.4</v>
      </c>
      <c r="C25" s="67">
        <v>25.3</v>
      </c>
      <c r="D25" s="67">
        <v>27.7</v>
      </c>
      <c r="E25" s="67">
        <v>21.3</v>
      </c>
      <c r="F25" s="67">
        <v>22.6</v>
      </c>
      <c r="G25" s="668">
        <v>27.3</v>
      </c>
      <c r="H25" s="81">
        <v>30.5</v>
      </c>
      <c r="I25" s="79">
        <f t="shared" si="0"/>
        <v>0.23333333333333339</v>
      </c>
      <c r="J25" s="75"/>
      <c r="K25" s="642">
        <f t="shared" si="1"/>
        <v>21</v>
      </c>
      <c r="L25" s="93"/>
      <c r="M25" s="93"/>
      <c r="N25" s="93"/>
      <c r="O25" s="93"/>
      <c r="P25" s="153"/>
      <c r="Q25" s="93"/>
      <c r="R25" s="93"/>
      <c r="S25" s="75"/>
      <c r="T25" s="75"/>
      <c r="U25" s="74"/>
      <c r="V25" s="74"/>
      <c r="W25" s="74"/>
      <c r="X25" s="75"/>
      <c r="Y25" s="75"/>
      <c r="Z25" s="75"/>
      <c r="AA25" s="75"/>
      <c r="AB25" s="75"/>
      <c r="AC25" s="93"/>
    </row>
    <row r="26" spans="1:29" x14ac:dyDescent="0.2">
      <c r="A26" s="65" t="s">
        <v>41</v>
      </c>
      <c r="B26" s="67">
        <v>16.3</v>
      </c>
      <c r="C26" s="67">
        <v>21.1</v>
      </c>
      <c r="D26" s="67">
        <v>25.7</v>
      </c>
      <c r="E26" s="67">
        <v>19.600000000000001</v>
      </c>
      <c r="F26" s="67">
        <v>18.3</v>
      </c>
      <c r="G26" s="668">
        <v>16.2</v>
      </c>
      <c r="H26" s="604" t="s">
        <v>80</v>
      </c>
      <c r="I26" s="79"/>
      <c r="J26" s="74"/>
      <c r="K26" s="642"/>
      <c r="L26" s="93"/>
      <c r="M26" s="93"/>
      <c r="N26" s="93"/>
      <c r="O26" s="93"/>
      <c r="P26" s="153"/>
      <c r="Q26" s="93"/>
      <c r="R26" s="93"/>
      <c r="S26" s="74"/>
      <c r="T26" s="74"/>
      <c r="U26" s="74"/>
      <c r="V26" s="74"/>
      <c r="W26" s="74"/>
      <c r="X26" s="75"/>
      <c r="Y26" s="75"/>
      <c r="Z26" s="75"/>
      <c r="AA26" s="75"/>
      <c r="AB26" s="75"/>
      <c r="AC26" s="93"/>
    </row>
    <row r="27" spans="1:29" x14ac:dyDescent="0.2">
      <c r="A27" s="65" t="s">
        <v>19</v>
      </c>
      <c r="B27" s="67">
        <v>15.2</v>
      </c>
      <c r="C27" s="67">
        <v>17.5</v>
      </c>
      <c r="D27" s="67">
        <v>21.7</v>
      </c>
      <c r="E27" s="67">
        <v>19.8</v>
      </c>
      <c r="F27" s="67">
        <v>18.899999999999999</v>
      </c>
      <c r="G27" s="668">
        <v>21.5</v>
      </c>
      <c r="H27" s="81">
        <v>20.9</v>
      </c>
      <c r="I27" s="79">
        <f t="shared" si="0"/>
        <v>-6.6666666666666721E-2</v>
      </c>
      <c r="J27" s="75"/>
      <c r="K27" s="642">
        <f t="shared" si="1"/>
        <v>11</v>
      </c>
      <c r="L27" s="93"/>
      <c r="M27" s="93"/>
      <c r="N27" s="93"/>
      <c r="O27" s="93"/>
      <c r="P27" s="153"/>
      <c r="Q27" s="93"/>
      <c r="R27" s="93"/>
      <c r="S27" s="75"/>
      <c r="T27" s="75"/>
      <c r="U27" s="74"/>
      <c r="V27" s="74"/>
      <c r="W27" s="74"/>
      <c r="X27" s="75"/>
      <c r="Y27" s="75"/>
      <c r="Z27" s="75"/>
      <c r="AA27" s="75"/>
      <c r="AB27" s="75"/>
      <c r="AC27" s="93"/>
    </row>
    <row r="28" spans="1:29" x14ac:dyDescent="0.2">
      <c r="A28" s="65" t="s">
        <v>85</v>
      </c>
      <c r="B28" s="66" t="s">
        <v>80</v>
      </c>
      <c r="C28" s="66" t="s">
        <v>80</v>
      </c>
      <c r="D28" s="67">
        <v>21.5</v>
      </c>
      <c r="E28" s="67">
        <v>22.4</v>
      </c>
      <c r="F28" s="67">
        <v>18.7</v>
      </c>
      <c r="G28" s="668">
        <v>19.899999999999999</v>
      </c>
      <c r="H28" s="81">
        <v>21.6</v>
      </c>
      <c r="I28" s="79">
        <f t="shared" si="0"/>
        <v>8.3333333333334512E-3</v>
      </c>
      <c r="J28" s="75"/>
      <c r="K28" s="642">
        <f t="shared" si="1"/>
        <v>13</v>
      </c>
      <c r="L28" s="93"/>
      <c r="M28" s="93"/>
      <c r="N28" s="93"/>
      <c r="O28" s="93"/>
      <c r="P28" s="153"/>
      <c r="Q28" s="93"/>
      <c r="R28" s="93"/>
      <c r="S28" s="75"/>
      <c r="T28" s="75"/>
      <c r="U28" s="74"/>
      <c r="V28" s="74"/>
      <c r="W28" s="74"/>
      <c r="X28" s="75"/>
      <c r="Y28" s="75"/>
      <c r="Z28" s="75"/>
      <c r="AA28" s="75"/>
      <c r="AB28" s="75"/>
      <c r="AC28" s="93"/>
    </row>
    <row r="29" spans="1:29" x14ac:dyDescent="0.2">
      <c r="A29" s="65" t="s">
        <v>27</v>
      </c>
      <c r="B29" s="67">
        <v>18.899999999999999</v>
      </c>
      <c r="C29" s="67">
        <v>23.9</v>
      </c>
      <c r="D29" s="67">
        <v>26.4</v>
      </c>
      <c r="E29" s="67">
        <v>21</v>
      </c>
      <c r="F29" s="67">
        <v>19.5</v>
      </c>
      <c r="G29" s="668">
        <v>21</v>
      </c>
      <c r="H29" s="81">
        <v>23.3</v>
      </c>
      <c r="I29" s="79">
        <f t="shared" si="0"/>
        <v>-0.25833333333333314</v>
      </c>
      <c r="J29" s="75"/>
      <c r="K29" s="642">
        <f t="shared" si="1"/>
        <v>15</v>
      </c>
      <c r="L29" s="93"/>
      <c r="M29" s="93"/>
      <c r="N29" s="93"/>
      <c r="O29" s="93"/>
      <c r="P29" s="153"/>
      <c r="Q29" s="93"/>
      <c r="R29" s="93"/>
      <c r="S29" s="75"/>
      <c r="T29" s="75"/>
      <c r="U29" s="74"/>
      <c r="V29" s="74"/>
      <c r="W29" s="74"/>
      <c r="X29" s="75"/>
      <c r="Y29" s="75"/>
      <c r="Z29" s="75"/>
      <c r="AA29" s="75"/>
      <c r="AB29" s="75"/>
      <c r="AC29" s="93"/>
    </row>
    <row r="30" spans="1:29" x14ac:dyDescent="0.2">
      <c r="A30" s="65" t="s">
        <v>86</v>
      </c>
      <c r="B30" s="66" t="s">
        <v>80</v>
      </c>
      <c r="C30" s="66" t="s">
        <v>80</v>
      </c>
      <c r="D30" s="66" t="s">
        <v>80</v>
      </c>
      <c r="E30" s="66" t="s">
        <v>80</v>
      </c>
      <c r="F30" s="67">
        <v>32.799999999999997</v>
      </c>
      <c r="G30" s="668">
        <v>35.6</v>
      </c>
      <c r="H30" s="81">
        <v>43.7</v>
      </c>
      <c r="I30" s="79"/>
      <c r="J30" s="75"/>
      <c r="K30" s="642">
        <f t="shared" si="1"/>
        <v>25</v>
      </c>
      <c r="L30" s="93"/>
      <c r="M30" s="93"/>
      <c r="N30" s="93"/>
      <c r="O30" s="93"/>
      <c r="P30" s="153"/>
      <c r="Q30" s="93"/>
      <c r="R30" s="93"/>
      <c r="S30" s="75"/>
      <c r="T30" s="75"/>
      <c r="U30" s="74"/>
      <c r="V30" s="74"/>
      <c r="W30" s="74"/>
      <c r="X30" s="74"/>
      <c r="Y30" s="74"/>
      <c r="Z30" s="75"/>
      <c r="AA30" s="75"/>
      <c r="AB30" s="75"/>
      <c r="AC30" s="93"/>
    </row>
    <row r="31" spans="1:29" x14ac:dyDescent="0.2">
      <c r="A31" s="65" t="s">
        <v>30</v>
      </c>
      <c r="B31" s="67">
        <v>30.1</v>
      </c>
      <c r="C31" s="67">
        <v>18</v>
      </c>
      <c r="D31" s="67">
        <v>21.2</v>
      </c>
      <c r="E31" s="67">
        <v>17.600000000000001</v>
      </c>
      <c r="F31" s="67">
        <v>17</v>
      </c>
      <c r="G31" s="668">
        <v>17.7</v>
      </c>
      <c r="H31" s="81">
        <v>22.4</v>
      </c>
      <c r="I31" s="79">
        <f t="shared" si="0"/>
        <v>9.9999999999999936E-2</v>
      </c>
      <c r="J31" s="75"/>
      <c r="K31" s="642">
        <f t="shared" si="1"/>
        <v>14</v>
      </c>
      <c r="L31" s="93"/>
      <c r="M31" s="93"/>
      <c r="N31" s="93"/>
      <c r="O31" s="93"/>
      <c r="P31" s="153"/>
      <c r="Q31" s="93"/>
      <c r="R31" s="93"/>
      <c r="S31" s="75"/>
      <c r="T31" s="75"/>
      <c r="U31" s="74"/>
      <c r="V31" s="74"/>
      <c r="W31" s="74"/>
      <c r="X31" s="75"/>
      <c r="Y31" s="75"/>
      <c r="Z31" s="75"/>
      <c r="AA31" s="75"/>
      <c r="AB31" s="75"/>
      <c r="AC31" s="93"/>
    </row>
    <row r="32" spans="1:29" x14ac:dyDescent="0.2">
      <c r="A32" s="65" t="s">
        <v>31</v>
      </c>
      <c r="B32" s="66" t="s">
        <v>80</v>
      </c>
      <c r="C32" s="66" t="s">
        <v>80</v>
      </c>
      <c r="D32" s="67">
        <v>25.7</v>
      </c>
      <c r="E32" s="67">
        <v>24.4</v>
      </c>
      <c r="F32" s="67">
        <v>21.2</v>
      </c>
      <c r="G32" s="668">
        <v>25.1</v>
      </c>
      <c r="H32" s="81">
        <v>24.4</v>
      </c>
      <c r="I32" s="79">
        <f t="shared" si="0"/>
        <v>-0.10833333333333339</v>
      </c>
      <c r="J32" s="75"/>
      <c r="K32" s="642">
        <f t="shared" si="1"/>
        <v>18</v>
      </c>
      <c r="L32" s="93"/>
      <c r="M32" s="93"/>
      <c r="N32" s="93"/>
      <c r="O32" s="93"/>
      <c r="P32" s="153"/>
      <c r="Q32" s="93"/>
      <c r="R32" s="93"/>
      <c r="S32" s="75"/>
      <c r="T32" s="75"/>
      <c r="U32" s="74"/>
      <c r="V32" s="74"/>
      <c r="W32" s="74"/>
      <c r="X32" s="75"/>
      <c r="Y32" s="75"/>
      <c r="Z32" s="75"/>
      <c r="AA32" s="75"/>
      <c r="AB32" s="75"/>
      <c r="AC32" s="93"/>
    </row>
    <row r="33" spans="1:29" x14ac:dyDescent="0.2">
      <c r="A33" s="65" t="s">
        <v>32</v>
      </c>
      <c r="B33" s="67">
        <v>35.1</v>
      </c>
      <c r="C33" s="67">
        <v>22.7</v>
      </c>
      <c r="D33" s="67">
        <v>22.9</v>
      </c>
      <c r="E33" s="67">
        <v>26</v>
      </c>
      <c r="F33" s="67">
        <v>22.2</v>
      </c>
      <c r="G33" s="668">
        <v>25.6</v>
      </c>
      <c r="H33" s="81">
        <v>29.3</v>
      </c>
      <c r="I33" s="79">
        <f t="shared" si="0"/>
        <v>0.53333333333333355</v>
      </c>
      <c r="J33" s="75"/>
      <c r="K33" s="642">
        <f t="shared" si="1"/>
        <v>20</v>
      </c>
      <c r="L33" s="93"/>
      <c r="M33" s="93"/>
      <c r="N33" s="93"/>
      <c r="O33" s="93"/>
      <c r="P33" s="153"/>
      <c r="Q33" s="93"/>
      <c r="R33" s="93"/>
      <c r="S33" s="75"/>
      <c r="T33" s="75"/>
      <c r="U33" s="74"/>
      <c r="V33" s="74"/>
      <c r="W33" s="74"/>
      <c r="X33" s="75"/>
      <c r="Y33" s="75"/>
      <c r="Z33" s="75"/>
      <c r="AA33" s="75"/>
      <c r="AB33" s="75"/>
      <c r="AC33" s="93"/>
    </row>
    <row r="34" spans="1:29" x14ac:dyDescent="0.2">
      <c r="A34" s="65" t="s">
        <v>23</v>
      </c>
      <c r="B34" s="67">
        <v>22.7</v>
      </c>
      <c r="C34" s="67">
        <v>20.5</v>
      </c>
      <c r="D34" s="67">
        <v>20.6</v>
      </c>
      <c r="E34" s="67">
        <v>17.600000000000001</v>
      </c>
      <c r="F34" s="67">
        <v>19.7</v>
      </c>
      <c r="G34" s="668">
        <v>27.5</v>
      </c>
      <c r="H34" s="81">
        <v>25.3</v>
      </c>
      <c r="I34" s="79">
        <f t="shared" si="0"/>
        <v>0.39166666666666661</v>
      </c>
      <c r="J34" s="75"/>
      <c r="K34" s="642">
        <f t="shared" si="1"/>
        <v>19</v>
      </c>
      <c r="L34" s="93"/>
      <c r="M34" s="93"/>
      <c r="N34" s="93"/>
      <c r="O34" s="93"/>
      <c r="P34" s="153"/>
      <c r="Q34" s="93"/>
      <c r="R34" s="93"/>
      <c r="S34" s="75"/>
      <c r="T34" s="75"/>
      <c r="U34" s="74"/>
      <c r="V34" s="74"/>
      <c r="W34" s="74"/>
      <c r="X34" s="75"/>
      <c r="Y34" s="75"/>
      <c r="Z34" s="75"/>
      <c r="AA34" s="75"/>
      <c r="AB34" s="75"/>
      <c r="AC34" s="93"/>
    </row>
    <row r="35" spans="1:29" x14ac:dyDescent="0.2">
      <c r="A35" s="65" t="s">
        <v>87</v>
      </c>
      <c r="B35" s="66" t="s">
        <v>80</v>
      </c>
      <c r="C35" s="66" t="s">
        <v>80</v>
      </c>
      <c r="D35" s="66" t="s">
        <v>80</v>
      </c>
      <c r="E35" s="67">
        <v>36.299999999999997</v>
      </c>
      <c r="F35" s="66" t="s">
        <v>80</v>
      </c>
      <c r="G35" s="668">
        <v>35.6</v>
      </c>
      <c r="H35" s="81">
        <v>35.9</v>
      </c>
      <c r="I35" s="79"/>
      <c r="J35" s="75"/>
      <c r="K35" s="642">
        <f t="shared" si="1"/>
        <v>23</v>
      </c>
      <c r="L35" s="93"/>
      <c r="M35" s="93"/>
      <c r="N35" s="93"/>
      <c r="O35" s="93"/>
      <c r="P35" s="153"/>
      <c r="Q35" s="93"/>
      <c r="R35" s="93"/>
      <c r="S35" s="75"/>
      <c r="T35" s="75"/>
      <c r="U35" s="74"/>
      <c r="V35" s="74"/>
      <c r="W35" s="74"/>
      <c r="X35" s="74"/>
      <c r="Y35" s="75"/>
      <c r="Z35" s="74"/>
      <c r="AA35" s="75"/>
      <c r="AB35" s="75"/>
      <c r="AC35" s="93"/>
    </row>
    <row r="36" spans="1:29" x14ac:dyDescent="0.2">
      <c r="A36" s="65" t="s">
        <v>34</v>
      </c>
      <c r="B36" s="66" t="s">
        <v>80</v>
      </c>
      <c r="C36" s="67">
        <v>11.5</v>
      </c>
      <c r="D36" s="67">
        <v>15.1</v>
      </c>
      <c r="E36" s="67">
        <v>14.3</v>
      </c>
      <c r="F36" s="67">
        <v>14</v>
      </c>
      <c r="G36" s="668">
        <v>18.100000000000001</v>
      </c>
      <c r="H36" s="81">
        <v>24.1</v>
      </c>
      <c r="I36" s="79">
        <f t="shared" si="0"/>
        <v>0.75000000000000011</v>
      </c>
      <c r="J36" s="75"/>
      <c r="K36" s="642">
        <f t="shared" si="1"/>
        <v>17</v>
      </c>
      <c r="L36" s="93"/>
      <c r="M36" s="93"/>
      <c r="N36" s="93"/>
      <c r="O36" s="93"/>
      <c r="P36" s="153"/>
      <c r="Q36" s="93"/>
      <c r="R36" s="93"/>
      <c r="S36" s="75"/>
      <c r="T36" s="75"/>
      <c r="U36" s="74"/>
      <c r="V36" s="74"/>
      <c r="W36" s="74"/>
      <c r="X36" s="75"/>
      <c r="Y36" s="75"/>
      <c r="Z36" s="75"/>
      <c r="AA36" s="75"/>
      <c r="AB36" s="75"/>
      <c r="AC36" s="93"/>
    </row>
    <row r="37" spans="1:29" x14ac:dyDescent="0.2">
      <c r="A37" s="65" t="s">
        <v>6</v>
      </c>
      <c r="B37" s="67">
        <v>19.3</v>
      </c>
      <c r="C37" s="67">
        <v>20.7</v>
      </c>
      <c r="D37" s="67">
        <v>21.5</v>
      </c>
      <c r="E37" s="66" t="s">
        <v>80</v>
      </c>
      <c r="F37" s="67">
        <v>19.5</v>
      </c>
      <c r="G37" s="668">
        <v>22.5</v>
      </c>
      <c r="H37" s="81">
        <v>23.6</v>
      </c>
      <c r="I37" s="79">
        <f t="shared" si="0"/>
        <v>0.17500000000000013</v>
      </c>
      <c r="J37" s="75"/>
      <c r="K37" s="642">
        <f t="shared" si="1"/>
        <v>16</v>
      </c>
      <c r="L37" s="93"/>
      <c r="M37" s="93"/>
      <c r="N37" s="93"/>
      <c r="O37" s="93"/>
      <c r="P37" s="75"/>
      <c r="Q37" s="93"/>
      <c r="R37" s="93"/>
      <c r="S37" s="75"/>
      <c r="T37" s="75"/>
      <c r="U37" s="74"/>
      <c r="V37" s="74"/>
      <c r="W37" s="74"/>
      <c r="X37" s="75"/>
      <c r="Y37" s="74"/>
      <c r="Z37" s="75"/>
      <c r="AA37" s="75"/>
      <c r="AB37" s="75"/>
      <c r="AC37" s="93"/>
    </row>
    <row r="38" spans="1:29" x14ac:dyDescent="0.2">
      <c r="A38" s="65" t="s">
        <v>37</v>
      </c>
      <c r="B38" s="67">
        <v>23.2</v>
      </c>
      <c r="C38" s="67">
        <v>16.8</v>
      </c>
      <c r="D38" s="67">
        <v>16.2</v>
      </c>
      <c r="E38" s="67">
        <v>15</v>
      </c>
      <c r="F38" s="67">
        <v>10.6</v>
      </c>
      <c r="G38" s="668">
        <v>14.4</v>
      </c>
      <c r="H38" s="81">
        <v>14.7</v>
      </c>
      <c r="I38" s="79">
        <f>(H38-D38)/12</f>
        <v>-0.125</v>
      </c>
      <c r="J38" s="75"/>
      <c r="K38" s="642">
        <f t="shared" si="1"/>
        <v>4</v>
      </c>
      <c r="L38" s="93"/>
      <c r="M38" s="93"/>
      <c r="N38" s="93"/>
      <c r="O38" s="93"/>
      <c r="P38" s="153"/>
      <c r="Q38" s="93"/>
      <c r="R38" s="93"/>
      <c r="S38" s="75"/>
      <c r="T38" s="75"/>
      <c r="U38" s="74"/>
      <c r="V38" s="74"/>
      <c r="W38" s="74"/>
      <c r="X38" s="75"/>
      <c r="Y38" s="75"/>
      <c r="Z38" s="75"/>
      <c r="AA38" s="75"/>
      <c r="AB38" s="75"/>
      <c r="AC38" s="93"/>
    </row>
    <row r="39" spans="1:29" x14ac:dyDescent="0.2">
      <c r="A39" s="65" t="s">
        <v>38</v>
      </c>
      <c r="B39" s="67">
        <v>26.3</v>
      </c>
      <c r="C39" s="67">
        <v>21.9</v>
      </c>
      <c r="D39" s="67">
        <v>24.9</v>
      </c>
      <c r="E39" s="67">
        <v>17.600000000000001</v>
      </c>
      <c r="F39" s="67">
        <v>18.8</v>
      </c>
      <c r="G39" s="668">
        <v>17.2</v>
      </c>
      <c r="H39" s="81">
        <v>20.2</v>
      </c>
      <c r="I39" s="79">
        <f t="shared" si="0"/>
        <v>-0.39166666666666661</v>
      </c>
      <c r="J39" s="75"/>
      <c r="K39" s="642">
        <f t="shared" si="1"/>
        <v>8</v>
      </c>
      <c r="L39" s="93"/>
      <c r="M39" s="93"/>
      <c r="N39" s="93"/>
      <c r="O39" s="93"/>
      <c r="P39" s="153"/>
      <c r="Q39" s="93"/>
      <c r="R39" s="93"/>
      <c r="S39" s="75"/>
      <c r="T39" s="75"/>
      <c r="U39" s="74"/>
      <c r="V39" s="74"/>
      <c r="W39" s="74"/>
      <c r="X39" s="75"/>
      <c r="Y39" s="75"/>
      <c r="Z39" s="75"/>
      <c r="AA39" s="75"/>
      <c r="AB39" s="75"/>
      <c r="AC39" s="93"/>
    </row>
    <row r="40" spans="1:29" x14ac:dyDescent="0.2">
      <c r="A40" s="65" t="s">
        <v>88</v>
      </c>
      <c r="B40" s="67">
        <v>41.3</v>
      </c>
      <c r="C40" s="66" t="s">
        <v>80</v>
      </c>
      <c r="D40" s="67">
        <v>53.5</v>
      </c>
      <c r="E40" s="67">
        <v>40.4</v>
      </c>
      <c r="F40" s="67">
        <v>37.299999999999997</v>
      </c>
      <c r="G40" s="668">
        <v>38.700000000000003</v>
      </c>
      <c r="H40" s="81">
        <v>40.799999999999997</v>
      </c>
      <c r="I40" s="79">
        <f t="shared" si="0"/>
        <v>-1.0583333333333336</v>
      </c>
      <c r="J40" s="75"/>
      <c r="K40" s="642">
        <f t="shared" si="1"/>
        <v>24</v>
      </c>
      <c r="L40" s="93"/>
      <c r="M40" s="93"/>
      <c r="N40" s="93"/>
      <c r="O40" s="93"/>
      <c r="P40" s="153"/>
      <c r="Q40" s="93"/>
      <c r="R40" s="93"/>
      <c r="S40" s="75"/>
      <c r="T40" s="75"/>
      <c r="U40" s="74"/>
      <c r="V40" s="74"/>
      <c r="W40" s="74"/>
      <c r="X40" s="75"/>
      <c r="Y40" s="75"/>
      <c r="Z40" s="75"/>
      <c r="AA40" s="75"/>
      <c r="AB40" s="75"/>
      <c r="AC40" s="93"/>
    </row>
    <row r="41" spans="1:29" x14ac:dyDescent="0.2">
      <c r="A41" s="65" t="s">
        <v>40</v>
      </c>
      <c r="B41" s="66" t="s">
        <v>80</v>
      </c>
      <c r="C41" s="66" t="s">
        <v>80</v>
      </c>
      <c r="D41" s="67">
        <v>16.5</v>
      </c>
      <c r="E41" s="67">
        <v>21.2</v>
      </c>
      <c r="F41" s="67">
        <v>21.1</v>
      </c>
      <c r="G41" s="668">
        <v>15.1</v>
      </c>
      <c r="H41" s="81">
        <v>17.899999999999999</v>
      </c>
      <c r="I41" s="79">
        <f t="shared" si="0"/>
        <v>0.11666666666666654</v>
      </c>
      <c r="J41" s="75"/>
      <c r="K41" s="642">
        <f t="shared" si="1"/>
        <v>6</v>
      </c>
      <c r="L41" s="93"/>
      <c r="M41" s="93"/>
      <c r="N41" s="93"/>
      <c r="O41" s="93"/>
      <c r="P41" s="153"/>
      <c r="Q41" s="93"/>
      <c r="R41" s="93"/>
      <c r="S41" s="75"/>
      <c r="T41" s="75"/>
      <c r="U41" s="74"/>
      <c r="V41" s="74"/>
      <c r="W41" s="74"/>
      <c r="X41" s="75"/>
      <c r="Y41" s="75"/>
      <c r="Z41" s="75"/>
      <c r="AA41" s="75"/>
      <c r="AB41" s="75"/>
      <c r="AC41" s="93"/>
    </row>
    <row r="42" spans="1:29" s="152" customFormat="1" x14ac:dyDescent="0.2">
      <c r="A42" s="69" t="s">
        <v>89</v>
      </c>
      <c r="B42" s="69" t="s">
        <v>80</v>
      </c>
      <c r="C42" s="70">
        <v>24.9</v>
      </c>
      <c r="D42" s="70">
        <v>27.8</v>
      </c>
      <c r="E42" s="70">
        <v>22.2</v>
      </c>
      <c r="F42" s="70">
        <v>28.2</v>
      </c>
      <c r="G42" s="669">
        <v>32.1</v>
      </c>
      <c r="H42" s="673">
        <v>31.4</v>
      </c>
      <c r="I42" s="79">
        <f>(H42-D42)/12</f>
        <v>0.29999999999999982</v>
      </c>
      <c r="J42" s="75"/>
      <c r="K42" s="642">
        <f t="shared" si="1"/>
        <v>22</v>
      </c>
      <c r="L42" s="93"/>
      <c r="M42" s="93"/>
      <c r="N42" s="93"/>
      <c r="O42" s="93"/>
      <c r="P42" s="302"/>
      <c r="Q42" s="93"/>
      <c r="R42" s="93"/>
      <c r="S42" s="75"/>
      <c r="T42" s="75"/>
      <c r="U42" s="74"/>
      <c r="V42" s="74"/>
      <c r="W42" s="74"/>
      <c r="X42" s="75"/>
      <c r="Y42" s="75"/>
      <c r="Z42" s="75"/>
      <c r="AA42" s="75"/>
      <c r="AB42" s="75"/>
      <c r="AC42" s="93"/>
    </row>
    <row r="43" spans="1:29" x14ac:dyDescent="0.2">
      <c r="A43" s="76" t="s">
        <v>18</v>
      </c>
      <c r="B43" s="77">
        <v>7</v>
      </c>
      <c r="C43" s="77">
        <v>5.7</v>
      </c>
      <c r="D43" s="77">
        <v>4.8</v>
      </c>
      <c r="E43" s="77">
        <v>8.1</v>
      </c>
      <c r="F43" s="77">
        <v>11.3</v>
      </c>
      <c r="G43" s="670">
        <v>11.1</v>
      </c>
      <c r="H43" s="81">
        <v>13.5</v>
      </c>
      <c r="I43" s="79">
        <f t="shared" si="0"/>
        <v>0.72499999999999998</v>
      </c>
      <c r="J43" s="75"/>
      <c r="K43" s="643">
        <f t="shared" si="1"/>
        <v>3</v>
      </c>
      <c r="L43" s="93"/>
      <c r="M43" s="93"/>
      <c r="N43" s="93"/>
      <c r="O43" s="93"/>
      <c r="P43" s="93"/>
      <c r="Q43" s="93"/>
      <c r="R43" s="93"/>
      <c r="S43" s="75"/>
      <c r="T43" s="75"/>
      <c r="U43" s="74"/>
      <c r="V43" s="74"/>
      <c r="W43" s="74"/>
      <c r="X43" s="75"/>
      <c r="Y43" s="75"/>
      <c r="Z43" s="75"/>
      <c r="AA43" s="75"/>
      <c r="AB43" s="75"/>
      <c r="AC43" s="93"/>
    </row>
    <row r="44" spans="1:29" x14ac:dyDescent="0.2">
      <c r="A44" s="80" t="s">
        <v>42</v>
      </c>
      <c r="B44" s="81">
        <v>12.6</v>
      </c>
      <c r="C44" s="81">
        <v>13.3</v>
      </c>
      <c r="D44" s="81">
        <v>15.3</v>
      </c>
      <c r="E44" s="81">
        <v>17.399999999999999</v>
      </c>
      <c r="F44" s="81">
        <v>22.7</v>
      </c>
      <c r="G44" s="671">
        <v>18.399999999999999</v>
      </c>
      <c r="H44" s="81">
        <v>18.399999999999999</v>
      </c>
      <c r="I44" s="79">
        <f t="shared" si="0"/>
        <v>0.25833333333333314</v>
      </c>
      <c r="J44" s="75"/>
      <c r="K44" s="642">
        <f t="shared" si="1"/>
        <v>7</v>
      </c>
      <c r="L44" s="93"/>
      <c r="M44" s="93"/>
      <c r="N44" s="93"/>
      <c r="O44" s="93"/>
      <c r="P44" s="93"/>
      <c r="Q44" s="93"/>
      <c r="R44" s="93"/>
      <c r="S44" s="75"/>
      <c r="T44" s="75"/>
      <c r="U44" s="74"/>
      <c r="V44" s="74"/>
      <c r="W44" s="74"/>
      <c r="X44" s="75"/>
      <c r="Y44" s="75"/>
      <c r="Z44" s="75"/>
      <c r="AA44" s="75"/>
      <c r="AB44" s="75"/>
      <c r="AC44" s="93"/>
    </row>
    <row r="45" spans="1:29" x14ac:dyDescent="0.2">
      <c r="A45" s="327" t="s">
        <v>433</v>
      </c>
      <c r="B45" s="305">
        <f>AVERAGE(B18:B44)</f>
        <v>22.142105263157898</v>
      </c>
      <c r="C45" s="305">
        <f t="shared" ref="C45:I45" si="2">AVERAGE(C18:C44)</f>
        <v>18.463157894736838</v>
      </c>
      <c r="D45" s="305">
        <f t="shared" si="2"/>
        <v>22.63999999999999</v>
      </c>
      <c r="E45" s="305">
        <f t="shared" si="2"/>
        <v>21.128</v>
      </c>
      <c r="F45" s="305">
        <f t="shared" si="2"/>
        <v>19.792307692307695</v>
      </c>
      <c r="G45" s="672">
        <f t="shared" si="2"/>
        <v>22.059259259259264</v>
      </c>
      <c r="H45" s="305">
        <f t="shared" si="2"/>
        <v>24.253846153846151</v>
      </c>
      <c r="I45" s="79">
        <f t="shared" si="2"/>
        <v>3.7152777777777778E-2</v>
      </c>
      <c r="J45" s="75"/>
      <c r="L45" s="93"/>
      <c r="M45" s="93"/>
      <c r="N45" s="93"/>
      <c r="O45" s="93"/>
      <c r="P45" s="93"/>
      <c r="Q45" s="93"/>
      <c r="R45" s="93"/>
      <c r="S45" s="75"/>
      <c r="T45" s="75"/>
      <c r="U45" s="74"/>
      <c r="V45" s="74"/>
      <c r="W45" s="74"/>
      <c r="X45" s="75"/>
      <c r="Y45" s="75"/>
      <c r="Z45" s="75"/>
      <c r="AA45" s="75"/>
      <c r="AB45" s="75"/>
      <c r="AC45" s="93"/>
    </row>
    <row r="46" spans="1:29" x14ac:dyDescent="0.2">
      <c r="A46" s="327" t="s">
        <v>435</v>
      </c>
      <c r="B46" s="307">
        <f>STDEV(B18:B44)</f>
        <v>9.2700422982058832</v>
      </c>
      <c r="C46" s="307">
        <f t="shared" ref="C46:H46" si="3">STDEV(C18:C44)</f>
        <v>5.1685169295903473</v>
      </c>
      <c r="D46" s="307">
        <f t="shared" si="3"/>
        <v>10.467210707729185</v>
      </c>
      <c r="E46" s="307">
        <f t="shared" si="3"/>
        <v>7.8458863956428369</v>
      </c>
      <c r="F46" s="307">
        <f t="shared" si="3"/>
        <v>7.6294651491135639</v>
      </c>
      <c r="G46" s="667">
        <f t="shared" si="3"/>
        <v>8.5561610397357271</v>
      </c>
      <c r="H46" s="307">
        <f t="shared" si="3"/>
        <v>9.3327051070622034</v>
      </c>
      <c r="I46" s="486">
        <f>STDEV(I18:I44)</f>
        <v>0.38621302698662396</v>
      </c>
      <c r="J46" s="74"/>
      <c r="L46" s="93"/>
      <c r="M46" s="93"/>
      <c r="N46" s="93"/>
      <c r="O46" s="93"/>
      <c r="P46" s="93"/>
      <c r="Q46" s="93"/>
      <c r="R46" s="93"/>
      <c r="S46" s="74"/>
      <c r="T46" s="74"/>
      <c r="U46" s="74"/>
      <c r="V46" s="74"/>
      <c r="W46" s="74"/>
      <c r="X46" s="74"/>
      <c r="Y46" s="74"/>
      <c r="Z46" s="74"/>
      <c r="AA46" s="74"/>
      <c r="AB46" s="74"/>
      <c r="AC46" s="93"/>
    </row>
    <row r="47" spans="1:29" x14ac:dyDescent="0.2">
      <c r="A47" s="327" t="s">
        <v>436</v>
      </c>
      <c r="B47" s="305">
        <f>B45-3*B46</f>
        <v>-5.6680216314597516</v>
      </c>
      <c r="C47" s="305">
        <f t="shared" ref="C47:H47" si="4">C45-3*C46</f>
        <v>2.9576071059657956</v>
      </c>
      <c r="D47" s="305">
        <f t="shared" si="4"/>
        <v>-8.7616321231875638</v>
      </c>
      <c r="E47" s="305">
        <f t="shared" si="4"/>
        <v>-2.4096591869285113</v>
      </c>
      <c r="F47" s="305">
        <f t="shared" si="4"/>
        <v>-3.0960877550329968</v>
      </c>
      <c r="G47" s="672">
        <f t="shared" si="4"/>
        <v>-3.6092238599479174</v>
      </c>
      <c r="H47" s="305">
        <f t="shared" si="4"/>
        <v>-3.7442691673404589</v>
      </c>
      <c r="I47" s="79">
        <f>I45-3*I46</f>
        <v>-1.1214863031820941</v>
      </c>
      <c r="J47" s="75"/>
      <c r="L47" s="93"/>
      <c r="M47" s="93"/>
      <c r="N47" s="93"/>
      <c r="O47" s="93"/>
      <c r="P47" s="93"/>
      <c r="Q47" s="93"/>
      <c r="R47" s="93"/>
      <c r="S47" s="75"/>
      <c r="T47" s="75"/>
      <c r="U47" s="74"/>
      <c r="V47" s="74"/>
      <c r="W47" s="74"/>
      <c r="X47" s="75"/>
      <c r="Y47" s="75"/>
      <c r="Z47" s="75"/>
      <c r="AA47" s="75"/>
      <c r="AB47" s="75"/>
      <c r="AC47" s="93"/>
    </row>
    <row r="48" spans="1:29" x14ac:dyDescent="0.2">
      <c r="A48" s="327" t="s">
        <v>437</v>
      </c>
      <c r="B48" s="305">
        <f>B45+3*B46</f>
        <v>49.952232157775548</v>
      </c>
      <c r="C48" s="305">
        <f t="shared" ref="C48:H48" si="5">C45+3*C46</f>
        <v>33.968708683507884</v>
      </c>
      <c r="D48" s="305">
        <f t="shared" si="5"/>
        <v>54.04163212318754</v>
      </c>
      <c r="E48" s="305">
        <f t="shared" si="5"/>
        <v>44.665659186928508</v>
      </c>
      <c r="F48" s="305">
        <f t="shared" si="5"/>
        <v>42.680703139648386</v>
      </c>
      <c r="G48" s="672">
        <f t="shared" si="5"/>
        <v>47.727742378466445</v>
      </c>
      <c r="H48" s="305">
        <f t="shared" si="5"/>
        <v>52.251961475032758</v>
      </c>
      <c r="I48" s="79">
        <f>I45+3*I46</f>
        <v>1.1957918587376497</v>
      </c>
      <c r="J48" s="75"/>
      <c r="L48" s="93"/>
      <c r="M48" s="93"/>
      <c r="N48" s="93"/>
      <c r="O48" s="93"/>
      <c r="P48" s="93"/>
      <c r="Q48" s="93"/>
      <c r="R48" s="93"/>
      <c r="S48" s="75"/>
      <c r="T48" s="75"/>
      <c r="U48" s="74"/>
      <c r="V48" s="74"/>
      <c r="W48" s="74"/>
      <c r="X48" s="75"/>
      <c r="Y48" s="75"/>
      <c r="Z48" s="75"/>
      <c r="AA48" s="75"/>
      <c r="AB48" s="75"/>
      <c r="AC48" s="93"/>
    </row>
    <row r="49" spans="1:29" x14ac:dyDescent="0.2">
      <c r="A49" s="327" t="s">
        <v>451</v>
      </c>
      <c r="B49" s="305">
        <f>MAX(B18:B44)</f>
        <v>41.3</v>
      </c>
      <c r="C49" s="305">
        <f t="shared" ref="C49:H49" si="6">MAX(C18:C44)</f>
        <v>25.3</v>
      </c>
      <c r="D49" s="305">
        <f t="shared" si="6"/>
        <v>53.5</v>
      </c>
      <c r="E49" s="305">
        <f t="shared" si="6"/>
        <v>41</v>
      </c>
      <c r="F49" s="305">
        <f t="shared" si="6"/>
        <v>39.4</v>
      </c>
      <c r="G49" s="672">
        <f t="shared" si="6"/>
        <v>41.5</v>
      </c>
      <c r="H49" s="305">
        <f t="shared" si="6"/>
        <v>47.1</v>
      </c>
      <c r="I49" s="79"/>
      <c r="J49" s="75"/>
      <c r="L49" s="93"/>
      <c r="M49" s="93"/>
      <c r="N49" s="93"/>
      <c r="O49" s="93"/>
      <c r="P49" s="93"/>
      <c r="Q49" s="93"/>
      <c r="R49" s="93"/>
      <c r="S49" s="75"/>
      <c r="T49" s="75"/>
      <c r="U49" s="74"/>
      <c r="V49" s="74"/>
      <c r="W49" s="74"/>
      <c r="X49" s="75"/>
      <c r="Y49" s="75"/>
      <c r="Z49" s="75"/>
      <c r="AA49" s="75"/>
      <c r="AB49" s="75"/>
      <c r="AC49" s="93"/>
    </row>
    <row r="50" spans="1:29" x14ac:dyDescent="0.2">
      <c r="A50" s="74"/>
      <c r="B50" s="74"/>
      <c r="C50" s="74"/>
      <c r="D50" s="75"/>
      <c r="E50" s="75"/>
      <c r="F50" s="75"/>
      <c r="G50" s="75"/>
      <c r="H50" s="75"/>
      <c r="I50" s="79"/>
      <c r="J50" s="75"/>
      <c r="L50" s="93"/>
      <c r="M50" s="93"/>
      <c r="N50" s="93"/>
      <c r="O50" s="93"/>
      <c r="P50" s="93"/>
      <c r="Q50" s="93"/>
      <c r="R50" s="93"/>
      <c r="S50" s="75"/>
      <c r="T50" s="75"/>
      <c r="U50" s="74"/>
      <c r="V50" s="74"/>
      <c r="W50" s="74"/>
      <c r="X50" s="75"/>
      <c r="Y50" s="75"/>
      <c r="Z50" s="75"/>
      <c r="AA50" s="75"/>
      <c r="AB50" s="75"/>
      <c r="AC50" s="93"/>
    </row>
    <row r="51" spans="1:29" x14ac:dyDescent="0.2">
      <c r="A51" s="74"/>
      <c r="B51" s="304">
        <v>2006</v>
      </c>
      <c r="C51" s="304" t="s">
        <v>402</v>
      </c>
      <c r="D51" s="75"/>
      <c r="E51" s="149" t="s">
        <v>404</v>
      </c>
      <c r="N51" s="93"/>
      <c r="O51" s="93"/>
      <c r="P51" s="93"/>
      <c r="Q51" s="93"/>
      <c r="R51" s="93"/>
      <c r="S51" s="75"/>
      <c r="T51" s="75"/>
      <c r="U51" s="74"/>
      <c r="V51" s="74"/>
      <c r="W51" s="74"/>
      <c r="X51" s="75"/>
      <c r="Y51" s="75"/>
      <c r="Z51" s="75"/>
      <c r="AA51" s="75"/>
      <c r="AB51" s="75"/>
      <c r="AC51" s="93"/>
    </row>
    <row r="52" spans="1:29" ht="12" thickBot="1" x14ac:dyDescent="0.25">
      <c r="A52" s="218" t="s">
        <v>8</v>
      </c>
      <c r="B52" s="396">
        <v>19.399999999999999</v>
      </c>
      <c r="C52" s="397">
        <v>0.15833333333333352</v>
      </c>
      <c r="D52" s="74"/>
      <c r="N52" s="93"/>
      <c r="O52" s="93"/>
      <c r="P52" s="93"/>
      <c r="Q52" s="93"/>
      <c r="R52" s="93"/>
      <c r="S52" s="75"/>
      <c r="T52" s="75"/>
      <c r="U52" s="74"/>
      <c r="V52" s="74"/>
      <c r="W52" s="74"/>
      <c r="X52" s="74"/>
      <c r="Y52" s="74"/>
      <c r="Z52" s="74"/>
      <c r="AA52" s="75"/>
      <c r="AB52" s="75"/>
      <c r="AC52" s="93"/>
    </row>
    <row r="53" spans="1:29" x14ac:dyDescent="0.2">
      <c r="A53" s="218" t="s">
        <v>82</v>
      </c>
      <c r="B53" s="67">
        <v>51.1</v>
      </c>
      <c r="C53" s="68">
        <v>-0.33333333333333331</v>
      </c>
      <c r="D53" s="74"/>
      <c r="E53" s="352" t="s">
        <v>405</v>
      </c>
      <c r="F53" s="352"/>
      <c r="N53" s="93"/>
      <c r="O53" s="93"/>
      <c r="P53" s="93"/>
      <c r="Q53" s="93"/>
      <c r="R53" s="93"/>
      <c r="S53" s="75"/>
      <c r="T53" s="75"/>
      <c r="U53" s="74"/>
      <c r="V53" s="74"/>
      <c r="W53" s="74"/>
      <c r="X53" s="74"/>
      <c r="Y53" s="75"/>
      <c r="Z53" s="75"/>
      <c r="AA53" s="75"/>
      <c r="AB53" s="75"/>
      <c r="AC53" s="93"/>
    </row>
    <row r="54" spans="1:29" x14ac:dyDescent="0.2">
      <c r="A54" s="218" t="s">
        <v>83</v>
      </c>
      <c r="B54" s="67">
        <v>24.8</v>
      </c>
      <c r="C54" s="68">
        <v>-0.34166666666666679</v>
      </c>
      <c r="D54" s="75"/>
      <c r="E54" s="353" t="s">
        <v>406</v>
      </c>
      <c r="F54" s="353">
        <v>0.65502194690412208</v>
      </c>
      <c r="N54" s="93"/>
      <c r="O54" s="93"/>
      <c r="P54" s="93"/>
      <c r="Q54" s="93"/>
      <c r="R54" s="93"/>
      <c r="S54" s="75"/>
      <c r="T54" s="75"/>
      <c r="U54" s="74"/>
      <c r="V54" s="74"/>
      <c r="W54" s="74"/>
      <c r="X54" s="75"/>
      <c r="Y54" s="75"/>
      <c r="Z54" s="75"/>
      <c r="AA54" s="74"/>
      <c r="AB54" s="75"/>
      <c r="AC54" s="93"/>
    </row>
    <row r="55" spans="1:29" x14ac:dyDescent="0.2">
      <c r="A55" s="218" t="s">
        <v>16</v>
      </c>
      <c r="B55" s="67">
        <v>16</v>
      </c>
      <c r="C55" s="68">
        <v>0</v>
      </c>
      <c r="D55" s="75"/>
      <c r="E55" s="353" t="s">
        <v>407</v>
      </c>
      <c r="F55" s="353">
        <v>0.42905375092606657</v>
      </c>
      <c r="N55" s="93"/>
      <c r="O55" s="93"/>
      <c r="P55" s="93"/>
      <c r="Q55" s="93"/>
      <c r="R55" s="93"/>
      <c r="S55" s="75"/>
      <c r="T55" s="75"/>
      <c r="U55" s="74"/>
      <c r="V55" s="74"/>
      <c r="W55" s="74"/>
      <c r="X55" s="75"/>
      <c r="Y55" s="75"/>
      <c r="Z55" s="75"/>
      <c r="AA55" s="75"/>
      <c r="AB55" s="75"/>
      <c r="AC55" s="93"/>
    </row>
    <row r="56" spans="1:29" x14ac:dyDescent="0.2">
      <c r="A56" s="218" t="s">
        <v>84</v>
      </c>
      <c r="B56" s="67">
        <v>20</v>
      </c>
      <c r="C56" s="68">
        <v>5.8333333333333272E-2</v>
      </c>
      <c r="D56" s="75"/>
      <c r="E56" s="353" t="s">
        <v>408</v>
      </c>
      <c r="F56" s="353">
        <v>0.40310164869543325</v>
      </c>
      <c r="N56" s="93"/>
      <c r="O56" s="93"/>
      <c r="P56" s="93"/>
      <c r="Q56" s="93"/>
      <c r="R56" s="93"/>
      <c r="S56" s="75"/>
      <c r="T56" s="75"/>
      <c r="U56" s="74"/>
      <c r="V56" s="74"/>
      <c r="W56" s="74"/>
      <c r="X56" s="75"/>
      <c r="Y56" s="75"/>
      <c r="Z56" s="75"/>
      <c r="AA56" s="75"/>
      <c r="AB56" s="75"/>
      <c r="AC56" s="93"/>
    </row>
    <row r="57" spans="1:29" x14ac:dyDescent="0.2">
      <c r="A57" s="218" t="s">
        <v>17</v>
      </c>
      <c r="B57" s="67">
        <v>13.6</v>
      </c>
      <c r="C57" s="68">
        <v>-0.20833333333333334</v>
      </c>
      <c r="D57" s="74"/>
      <c r="E57" s="353" t="s">
        <v>409</v>
      </c>
      <c r="F57" s="353">
        <v>0.29838508315832357</v>
      </c>
      <c r="N57" s="93"/>
      <c r="O57" s="93"/>
      <c r="P57" s="93"/>
      <c r="Q57" s="93"/>
      <c r="R57" s="93"/>
      <c r="S57" s="75"/>
      <c r="T57" s="75"/>
      <c r="U57" s="74"/>
      <c r="V57" s="74"/>
      <c r="W57" s="74"/>
      <c r="X57" s="75"/>
      <c r="Y57" s="75"/>
      <c r="Z57" s="75"/>
      <c r="AA57" s="75"/>
      <c r="AB57" s="75"/>
      <c r="AC57" s="93"/>
    </row>
    <row r="58" spans="1:29" ht="12" thickBot="1" x14ac:dyDescent="0.25">
      <c r="A58" s="218" t="s">
        <v>25</v>
      </c>
      <c r="B58" s="67">
        <v>12.1</v>
      </c>
      <c r="C58" s="68">
        <v>-2.4999999999999911E-2</v>
      </c>
      <c r="D58" s="75"/>
      <c r="E58" s="354" t="s">
        <v>410</v>
      </c>
      <c r="F58" s="354">
        <v>24</v>
      </c>
      <c r="N58" s="93"/>
      <c r="O58" s="93"/>
      <c r="P58" s="93"/>
      <c r="Q58" s="93"/>
      <c r="R58" s="93"/>
      <c r="S58" s="75"/>
      <c r="T58" s="75"/>
      <c r="U58" s="74"/>
      <c r="V58" s="74"/>
      <c r="W58" s="74"/>
      <c r="X58" s="75"/>
      <c r="Y58" s="75"/>
      <c r="Z58" s="75"/>
      <c r="AA58" s="75"/>
      <c r="AB58" s="75"/>
      <c r="AC58" s="93"/>
    </row>
    <row r="59" spans="1:29" x14ac:dyDescent="0.2">
      <c r="A59" s="218" t="s">
        <v>22</v>
      </c>
      <c r="B59" s="67">
        <v>27.7</v>
      </c>
      <c r="C59" s="68">
        <v>0.23333333333333339</v>
      </c>
      <c r="D59" s="75"/>
      <c r="N59" s="93"/>
      <c r="O59" s="93"/>
      <c r="P59" s="93"/>
      <c r="Q59" s="93"/>
      <c r="R59" s="93"/>
      <c r="S59" s="75"/>
      <c r="T59" s="75"/>
      <c r="U59" s="74"/>
      <c r="V59" s="74"/>
      <c r="W59" s="74"/>
      <c r="X59" s="75"/>
      <c r="Y59" s="75"/>
      <c r="Z59" s="75"/>
      <c r="AA59" s="75"/>
      <c r="AB59" s="75"/>
      <c r="AC59" s="93"/>
    </row>
    <row r="60" spans="1:29" ht="12" thickBot="1" x14ac:dyDescent="0.25">
      <c r="A60" s="218" t="s">
        <v>19</v>
      </c>
      <c r="B60" s="67">
        <v>21.7</v>
      </c>
      <c r="C60" s="68">
        <v>-6.6666666666666721E-2</v>
      </c>
      <c r="E60" s="149" t="s">
        <v>411</v>
      </c>
      <c r="N60" s="93"/>
      <c r="O60" s="93"/>
      <c r="P60" s="93"/>
      <c r="Q60" s="93"/>
      <c r="R60" s="93"/>
      <c r="S60" s="93"/>
      <c r="T60" s="93"/>
      <c r="U60" s="93"/>
      <c r="V60" s="93"/>
      <c r="W60" s="93"/>
      <c r="X60" s="93"/>
      <c r="Y60" s="93"/>
      <c r="Z60" s="93"/>
      <c r="AA60" s="93"/>
      <c r="AB60" s="93"/>
      <c r="AC60" s="93"/>
    </row>
    <row r="61" spans="1:29" x14ac:dyDescent="0.2">
      <c r="A61" s="218" t="s">
        <v>85</v>
      </c>
      <c r="B61" s="67">
        <v>21.5</v>
      </c>
      <c r="C61" s="68">
        <v>8.3333333333334512E-3</v>
      </c>
      <c r="E61" s="355"/>
      <c r="F61" s="355" t="s">
        <v>415</v>
      </c>
      <c r="G61" s="355" t="s">
        <v>416</v>
      </c>
      <c r="H61" s="355" t="s">
        <v>417</v>
      </c>
      <c r="I61" s="355" t="s">
        <v>418</v>
      </c>
      <c r="J61" s="355" t="s">
        <v>419</v>
      </c>
      <c r="N61" s="93"/>
      <c r="O61" s="93"/>
      <c r="P61" s="93"/>
      <c r="Q61" s="93"/>
      <c r="R61" s="93"/>
      <c r="S61" s="93"/>
      <c r="T61" s="93"/>
      <c r="U61" s="93"/>
      <c r="V61" s="93"/>
      <c r="W61" s="93"/>
      <c r="X61" s="93"/>
      <c r="Y61" s="93"/>
      <c r="Z61" s="93"/>
      <c r="AA61" s="93"/>
      <c r="AB61" s="93"/>
      <c r="AC61" s="93"/>
    </row>
    <row r="62" spans="1:29" x14ac:dyDescent="0.2">
      <c r="A62" s="218" t="s">
        <v>27</v>
      </c>
      <c r="B62" s="67">
        <v>26.4</v>
      </c>
      <c r="C62" s="68">
        <v>-0.25833333333333314</v>
      </c>
      <c r="E62" s="353" t="s">
        <v>412</v>
      </c>
      <c r="F62" s="353">
        <v>1</v>
      </c>
      <c r="G62" s="353">
        <v>1.4719510781951335</v>
      </c>
      <c r="H62" s="353">
        <v>1.4719510781951335</v>
      </c>
      <c r="I62" s="353">
        <v>16.532523920918443</v>
      </c>
      <c r="J62" s="353">
        <v>5.1345040200118661E-4</v>
      </c>
    </row>
    <row r="63" spans="1:29" x14ac:dyDescent="0.2">
      <c r="A63" s="218" t="s">
        <v>30</v>
      </c>
      <c r="B63" s="67">
        <v>21.2</v>
      </c>
      <c r="C63" s="68">
        <v>9.9999999999999936E-2</v>
      </c>
      <c r="E63" s="353" t="s">
        <v>413</v>
      </c>
      <c r="F63" s="353">
        <v>22</v>
      </c>
      <c r="G63" s="353">
        <v>1.9587404727307931</v>
      </c>
      <c r="H63" s="353">
        <v>8.9033657851399689E-2</v>
      </c>
      <c r="I63" s="353"/>
      <c r="J63" s="353"/>
    </row>
    <row r="64" spans="1:29" ht="12" thickBot="1" x14ac:dyDescent="0.25">
      <c r="A64" s="218" t="s">
        <v>31</v>
      </c>
      <c r="B64" s="67">
        <v>25.7</v>
      </c>
      <c r="C64" s="68">
        <v>-0.10833333333333339</v>
      </c>
      <c r="E64" s="354" t="s">
        <v>0</v>
      </c>
      <c r="F64" s="354">
        <v>23</v>
      </c>
      <c r="G64" s="354">
        <v>3.4306915509259266</v>
      </c>
      <c r="H64" s="354"/>
      <c r="I64" s="354"/>
      <c r="J64" s="354"/>
    </row>
    <row r="65" spans="1:13" ht="12" thickBot="1" x14ac:dyDescent="0.25">
      <c r="A65" s="218" t="s">
        <v>32</v>
      </c>
      <c r="B65" s="67">
        <v>22.9</v>
      </c>
      <c r="C65" s="68">
        <v>0.53333333333333355</v>
      </c>
    </row>
    <row r="66" spans="1:13" x14ac:dyDescent="0.2">
      <c r="A66" s="218" t="s">
        <v>23</v>
      </c>
      <c r="B66" s="67">
        <v>20.6</v>
      </c>
      <c r="C66" s="68">
        <v>0.39166666666666661</v>
      </c>
      <c r="E66" s="355"/>
      <c r="F66" s="355" t="s">
        <v>420</v>
      </c>
      <c r="G66" s="355" t="s">
        <v>409</v>
      </c>
      <c r="H66" s="355" t="s">
        <v>421</v>
      </c>
      <c r="I66" s="355" t="s">
        <v>422</v>
      </c>
      <c r="J66" s="355" t="s">
        <v>423</v>
      </c>
      <c r="K66" s="355" t="s">
        <v>424</v>
      </c>
      <c r="L66" s="355" t="s">
        <v>425</v>
      </c>
      <c r="M66" s="355" t="s">
        <v>426</v>
      </c>
    </row>
    <row r="67" spans="1:13" x14ac:dyDescent="0.2">
      <c r="A67" s="218" t="s">
        <v>34</v>
      </c>
      <c r="B67" s="67">
        <v>15.1</v>
      </c>
      <c r="C67" s="68">
        <v>0.75000000000000011</v>
      </c>
      <c r="E67" s="353" t="s">
        <v>414</v>
      </c>
      <c r="F67" s="353">
        <v>0.57078346964583559</v>
      </c>
      <c r="G67" s="353">
        <v>0.14468610793750888</v>
      </c>
      <c r="H67" s="353">
        <v>3.9449777022985626</v>
      </c>
      <c r="I67" s="353">
        <v>6.8966470766745772E-4</v>
      </c>
      <c r="J67" s="353">
        <v>0.27072284709438105</v>
      </c>
      <c r="K67" s="353">
        <v>0.8708440921972902</v>
      </c>
      <c r="L67" s="353">
        <v>0.27072284709438105</v>
      </c>
      <c r="M67" s="353">
        <v>0.8708440921972902</v>
      </c>
    </row>
    <row r="68" spans="1:13" ht="12" thickBot="1" x14ac:dyDescent="0.25">
      <c r="A68" s="218" t="s">
        <v>6</v>
      </c>
      <c r="B68" s="67">
        <v>21.5</v>
      </c>
      <c r="C68" s="68">
        <v>0.17500000000000013</v>
      </c>
      <c r="E68" s="354">
        <v>2006</v>
      </c>
      <c r="F68" s="354">
        <v>-2.3703750888086975E-2</v>
      </c>
      <c r="G68" s="354">
        <v>5.8297172917437514E-3</v>
      </c>
      <c r="H68" s="354">
        <v>-4.0660206493472764</v>
      </c>
      <c r="I68" s="354">
        <v>5.134504020011852E-4</v>
      </c>
      <c r="J68" s="354">
        <v>-3.5793844572928737E-2</v>
      </c>
      <c r="K68" s="354">
        <v>-1.1613657203245212E-2</v>
      </c>
      <c r="L68" s="354">
        <v>-3.5793844572928737E-2</v>
      </c>
      <c r="M68" s="354">
        <v>-1.1613657203245212E-2</v>
      </c>
    </row>
    <row r="69" spans="1:13" x14ac:dyDescent="0.2">
      <c r="A69" s="218" t="s">
        <v>37</v>
      </c>
      <c r="B69" s="67">
        <v>16.2</v>
      </c>
      <c r="C69" s="68">
        <v>-0.125</v>
      </c>
    </row>
    <row r="70" spans="1:13" x14ac:dyDescent="0.2">
      <c r="A70" s="218" t="s">
        <v>38</v>
      </c>
      <c r="B70" s="67">
        <v>24.9</v>
      </c>
      <c r="C70" s="68">
        <v>-0.39166666666666661</v>
      </c>
    </row>
    <row r="71" spans="1:13" x14ac:dyDescent="0.2">
      <c r="A71" s="218" t="s">
        <v>88</v>
      </c>
      <c r="B71" s="67">
        <v>53.5</v>
      </c>
      <c r="C71" s="68">
        <v>-1.0583333333333336</v>
      </c>
    </row>
    <row r="72" spans="1:13" x14ac:dyDescent="0.2">
      <c r="A72" s="218" t="s">
        <v>40</v>
      </c>
      <c r="B72" s="67">
        <v>16.5</v>
      </c>
      <c r="C72" s="68">
        <v>0.11666666666666654</v>
      </c>
      <c r="E72" s="356" t="s">
        <v>402</v>
      </c>
      <c r="F72" s="356" t="s">
        <v>428</v>
      </c>
      <c r="G72" s="356" t="s">
        <v>429</v>
      </c>
      <c r="H72" s="356" t="s">
        <v>434</v>
      </c>
    </row>
    <row r="73" spans="1:13" x14ac:dyDescent="0.2">
      <c r="A73" s="218" t="s">
        <v>89</v>
      </c>
      <c r="B73" s="73">
        <v>27.8</v>
      </c>
      <c r="C73" s="348">
        <v>0.29999999999999982</v>
      </c>
      <c r="E73" s="292" t="s">
        <v>152</v>
      </c>
      <c r="F73" s="294">
        <f>$F$67+$F$68*D42</f>
        <v>-8.8180805042982313E-2</v>
      </c>
      <c r="G73" s="303">
        <f>$F$67+$F$68*H42</f>
        <v>-0.17351430824009539</v>
      </c>
      <c r="H73" s="725">
        <f>H42+12*G73</f>
        <v>29.317828301118855</v>
      </c>
    </row>
    <row r="74" spans="1:13" x14ac:dyDescent="0.2">
      <c r="A74" s="347" t="s">
        <v>18</v>
      </c>
      <c r="B74" s="77">
        <v>4.8</v>
      </c>
      <c r="C74" s="78">
        <v>0.72499999999999998</v>
      </c>
    </row>
    <row r="75" spans="1:13" x14ac:dyDescent="0.2">
      <c r="A75" s="304" t="s">
        <v>42</v>
      </c>
      <c r="B75" s="81">
        <v>15.3</v>
      </c>
      <c r="C75" s="82">
        <v>0.25833333333333314</v>
      </c>
    </row>
    <row r="76" spans="1:13" x14ac:dyDescent="0.2">
      <c r="B76" s="156"/>
    </row>
    <row r="77" spans="1:13" x14ac:dyDescent="0.2">
      <c r="B77" s="160"/>
    </row>
    <row r="78" spans="1:13" x14ac:dyDescent="0.2">
      <c r="B78" s="160"/>
    </row>
    <row r="79" spans="1:13" x14ac:dyDescent="0.2">
      <c r="B79" s="160"/>
    </row>
    <row r="113" spans="1:2" x14ac:dyDescent="0.2">
      <c r="A113" s="62" t="s">
        <v>93</v>
      </c>
    </row>
    <row r="114" spans="1:2" x14ac:dyDescent="0.2">
      <c r="A114" s="62" t="s">
        <v>80</v>
      </c>
      <c r="B114" s="62" t="s">
        <v>94</v>
      </c>
    </row>
    <row r="165" spans="1:2" x14ac:dyDescent="0.2">
      <c r="A165" s="62" t="s">
        <v>93</v>
      </c>
    </row>
    <row r="166" spans="1:2" x14ac:dyDescent="0.2">
      <c r="A166" s="62" t="s">
        <v>80</v>
      </c>
      <c r="B166" s="62" t="s">
        <v>94</v>
      </c>
    </row>
  </sheetData>
  <sortState ref="P17:P43">
    <sortCondition ref="P17:P43"/>
  </sortState>
  <mergeCells count="3">
    <mergeCell ref="G6:Q6"/>
    <mergeCell ref="G7:H7"/>
    <mergeCell ref="I7:Q7"/>
  </mergeCells>
  <pageMargins left="0.7" right="0.7" top="0.75" bottom="0.75" header="0.3" footer="0.3"/>
  <pageSetup paperSize="9" orientation="portrait" horizontalDpi="90" verticalDpi="9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
  <dimension ref="A1:S81"/>
  <sheetViews>
    <sheetView showGridLines="0" zoomScaleNormal="100" workbookViewId="0">
      <selection activeCell="N28" sqref="N28"/>
    </sheetView>
  </sheetViews>
  <sheetFormatPr defaultColWidth="8.85546875" defaultRowHeight="11.45" customHeight="1" x14ac:dyDescent="0.2"/>
  <cols>
    <col min="1" max="1" width="29.85546875" style="357" customWidth="1"/>
    <col min="2" max="7" width="10" style="357" customWidth="1"/>
    <col min="8" max="8" width="11.140625" style="357" bestFit="1" customWidth="1"/>
    <col min="9" max="9" width="11.85546875" style="357" bestFit="1" customWidth="1"/>
    <col min="10" max="14" width="8.85546875" style="357"/>
    <col min="15" max="15" width="10.140625" style="357" bestFit="1" customWidth="1"/>
    <col min="16" max="17" width="8.85546875" style="357"/>
    <col min="18" max="18" width="11.28515625" style="357" customWidth="1"/>
    <col min="19" max="16384" width="8.85546875" style="357"/>
  </cols>
  <sheetData>
    <row r="1" spans="1:19" ht="11.25" x14ac:dyDescent="0.2">
      <c r="A1" s="83" t="s">
        <v>389</v>
      </c>
      <c r="B1" s="84"/>
    </row>
    <row r="2" spans="1:19" ht="11.25" x14ac:dyDescent="0.2">
      <c r="A2" s="358"/>
      <c r="B2" s="359"/>
    </row>
    <row r="3" spans="1:19" ht="11.25" x14ac:dyDescent="0.2">
      <c r="A3" s="83" t="s">
        <v>46</v>
      </c>
      <c r="B3" s="85">
        <v>44425.681111111116</v>
      </c>
    </row>
    <row r="4" spans="1:19" ht="11.45" customHeight="1" x14ac:dyDescent="0.2">
      <c r="A4" s="83" t="s">
        <v>47</v>
      </c>
      <c r="B4" s="85">
        <v>44480.470484328704</v>
      </c>
    </row>
    <row r="5" spans="1:19" ht="11.25" x14ac:dyDescent="0.2">
      <c r="A5" s="83" t="s">
        <v>48</v>
      </c>
      <c r="B5" s="83" t="s">
        <v>49</v>
      </c>
    </row>
    <row r="6" spans="1:19" ht="11.25" x14ac:dyDescent="0.2">
      <c r="A6" s="359" t="s">
        <v>184</v>
      </c>
      <c r="B6" s="358" t="s">
        <v>0</v>
      </c>
    </row>
    <row r="7" spans="1:19" ht="11.25" x14ac:dyDescent="0.2">
      <c r="A7" s="359" t="s">
        <v>183</v>
      </c>
      <c r="B7" s="358" t="s">
        <v>54</v>
      </c>
    </row>
    <row r="8" spans="1:19" s="152" customFormat="1" ht="11.25" x14ac:dyDescent="0.2">
      <c r="A8" s="64"/>
      <c r="B8" s="64"/>
      <c r="C8" s="90"/>
      <c r="D8" s="90"/>
      <c r="E8" s="90"/>
      <c r="F8" s="90"/>
      <c r="G8" s="905" t="s">
        <v>166</v>
      </c>
      <c r="H8" s="905"/>
      <c r="I8" s="905"/>
      <c r="J8" s="905"/>
      <c r="K8" s="905"/>
      <c r="L8" s="905"/>
      <c r="M8" s="905"/>
      <c r="N8" s="905"/>
      <c r="O8" s="905"/>
      <c r="P8" s="905"/>
      <c r="Q8" s="905"/>
      <c r="R8" s="90"/>
      <c r="S8" s="90"/>
    </row>
    <row r="9" spans="1:19" s="152" customFormat="1" ht="14.45" customHeight="1" x14ac:dyDescent="0.2">
      <c r="A9" s="64"/>
      <c r="B9" s="64"/>
      <c r="C9" s="90"/>
      <c r="D9" s="90"/>
      <c r="E9" s="90"/>
      <c r="F9" s="90"/>
      <c r="G9" s="910" t="s">
        <v>438</v>
      </c>
      <c r="H9" s="910"/>
      <c r="I9" s="910"/>
      <c r="J9" s="910"/>
      <c r="K9" s="910"/>
      <c r="L9" s="910"/>
      <c r="M9" s="910"/>
      <c r="N9" s="910"/>
      <c r="O9" s="910"/>
      <c r="P9" s="910"/>
      <c r="Q9" s="910"/>
      <c r="R9" s="90"/>
      <c r="S9" s="90"/>
    </row>
    <row r="10" spans="1:19" s="152" customFormat="1" ht="11.25" x14ac:dyDescent="0.2">
      <c r="A10" s="86"/>
      <c r="B10" s="86" t="s">
        <v>9</v>
      </c>
      <c r="C10" s="86" t="s">
        <v>4</v>
      </c>
      <c r="D10" s="86" t="s">
        <v>7</v>
      </c>
      <c r="E10" s="86" t="s">
        <v>12</v>
      </c>
      <c r="F10" s="86" t="s">
        <v>5</v>
      </c>
      <c r="G10" s="86" t="s">
        <v>78</v>
      </c>
      <c r="H10" s="86" t="s">
        <v>156</v>
      </c>
      <c r="I10" s="394" t="s">
        <v>157</v>
      </c>
      <c r="J10" s="394" t="s">
        <v>158</v>
      </c>
      <c r="K10" s="394" t="s">
        <v>159</v>
      </c>
      <c r="L10" s="394" t="s">
        <v>160</v>
      </c>
      <c r="M10" s="394" t="s">
        <v>161</v>
      </c>
      <c r="N10" s="394" t="s">
        <v>162</v>
      </c>
      <c r="O10" s="394" t="s">
        <v>163</v>
      </c>
      <c r="P10" s="394" t="s">
        <v>164</v>
      </c>
      <c r="Q10" s="395" t="s">
        <v>165</v>
      </c>
      <c r="R10" s="57" t="s">
        <v>155</v>
      </c>
      <c r="S10" s="57" t="s">
        <v>154</v>
      </c>
    </row>
    <row r="11" spans="1:19" s="152" customFormat="1" ht="11.25" x14ac:dyDescent="0.2">
      <c r="A11" s="87" t="s">
        <v>152</v>
      </c>
      <c r="B11" s="87">
        <f>D41</f>
        <v>72.2</v>
      </c>
      <c r="C11" s="87">
        <f t="shared" ref="C11:F11" si="0">E41</f>
        <v>73.400000000000006</v>
      </c>
      <c r="D11" s="87">
        <f t="shared" si="0"/>
        <v>74.900000000000006</v>
      </c>
      <c r="E11" s="87">
        <f t="shared" si="0"/>
        <v>77.599999999999994</v>
      </c>
      <c r="F11" s="87">
        <f t="shared" si="0"/>
        <v>77.8</v>
      </c>
      <c r="G11" s="360">
        <f>F11+$I$41</f>
        <v>78.716666666666669</v>
      </c>
      <c r="H11" s="361">
        <f>G11+$I$41</f>
        <v>79.63333333333334</v>
      </c>
      <c r="I11" s="92">
        <f>H11+$J$16</f>
        <v>82.083333333333343</v>
      </c>
      <c r="J11" s="92">
        <f>I11+$J$16</f>
        <v>84.533333333333346</v>
      </c>
      <c r="K11" s="92">
        <f>J11+$J$16</f>
        <v>86.983333333333348</v>
      </c>
      <c r="L11" s="92">
        <f>K11+$J$16</f>
        <v>89.433333333333351</v>
      </c>
      <c r="M11" s="92">
        <f>L11+$J$16</f>
        <v>91.883333333333354</v>
      </c>
      <c r="N11" s="92">
        <f>N12</f>
        <v>94.133333333333368</v>
      </c>
      <c r="O11" s="92">
        <f t="shared" ref="O11:P11" si="1">O12</f>
        <v>94.30000000000004</v>
      </c>
      <c r="P11" s="92">
        <f t="shared" si="1"/>
        <v>94.466666666666711</v>
      </c>
      <c r="Q11" s="362">
        <f>Q12</f>
        <v>94.633333333333383</v>
      </c>
      <c r="R11" s="346">
        <f>R12</f>
        <v>94.633333333333326</v>
      </c>
      <c r="S11" s="58">
        <v>94.6</v>
      </c>
    </row>
    <row r="12" spans="1:19" s="152" customFormat="1" ht="11.25" x14ac:dyDescent="0.2">
      <c r="A12" s="87" t="s">
        <v>153</v>
      </c>
      <c r="B12" s="87">
        <f>D16</f>
        <v>91.9</v>
      </c>
      <c r="C12" s="87">
        <f t="shared" ref="C12:F12" si="2">E16</f>
        <v>92.4</v>
      </c>
      <c r="D12" s="87">
        <f t="shared" si="2"/>
        <v>92.5</v>
      </c>
      <c r="E12" s="87">
        <f t="shared" si="2"/>
        <v>92.3</v>
      </c>
      <c r="F12" s="87">
        <f t="shared" si="2"/>
        <v>92.8</v>
      </c>
      <c r="G12" s="360">
        <f t="shared" ref="G12:Q12" si="3">F12+$I$16</f>
        <v>92.966666666666669</v>
      </c>
      <c r="H12" s="361">
        <f t="shared" si="3"/>
        <v>93.13333333333334</v>
      </c>
      <c r="I12" s="92">
        <f t="shared" si="3"/>
        <v>93.300000000000011</v>
      </c>
      <c r="J12" s="92">
        <f t="shared" si="3"/>
        <v>93.466666666666683</v>
      </c>
      <c r="K12" s="92">
        <f t="shared" si="3"/>
        <v>93.633333333333354</v>
      </c>
      <c r="L12" s="92">
        <f t="shared" si="3"/>
        <v>93.800000000000026</v>
      </c>
      <c r="M12" s="92">
        <f t="shared" si="3"/>
        <v>93.966666666666697</v>
      </c>
      <c r="N12" s="92">
        <f t="shared" si="3"/>
        <v>94.133333333333368</v>
      </c>
      <c r="O12" s="92">
        <f t="shared" si="3"/>
        <v>94.30000000000004</v>
      </c>
      <c r="P12" s="92">
        <f t="shared" si="3"/>
        <v>94.466666666666711</v>
      </c>
      <c r="Q12" s="362">
        <f t="shared" si="3"/>
        <v>94.633333333333383</v>
      </c>
      <c r="R12" s="346">
        <f>F12+11*I16</f>
        <v>94.633333333333326</v>
      </c>
      <c r="S12" s="58">
        <v>94.6</v>
      </c>
    </row>
    <row r="14" spans="1:19" ht="11.25" x14ac:dyDescent="0.2">
      <c r="A14" s="363" t="s">
        <v>187</v>
      </c>
      <c r="B14" s="364" t="s">
        <v>77</v>
      </c>
      <c r="C14" s="364" t="s">
        <v>20</v>
      </c>
      <c r="D14" s="364" t="s">
        <v>9</v>
      </c>
      <c r="E14" s="364" t="s">
        <v>4</v>
      </c>
      <c r="F14" s="364" t="s">
        <v>7</v>
      </c>
      <c r="G14" s="364" t="s">
        <v>12</v>
      </c>
      <c r="H14" s="364">
        <v>2019</v>
      </c>
    </row>
    <row r="15" spans="1:19" ht="11.25" x14ac:dyDescent="0.2">
      <c r="A15" s="365" t="s">
        <v>188</v>
      </c>
      <c r="B15" s="366" t="s">
        <v>2</v>
      </c>
      <c r="C15" s="366" t="s">
        <v>2</v>
      </c>
      <c r="D15" s="366" t="s">
        <v>2</v>
      </c>
      <c r="E15" s="366" t="s">
        <v>2</v>
      </c>
      <c r="F15" s="366" t="s">
        <v>2</v>
      </c>
      <c r="G15" s="366" t="s">
        <v>2</v>
      </c>
      <c r="H15" s="366"/>
      <c r="I15" s="357" t="s">
        <v>431</v>
      </c>
      <c r="J15" s="357" t="s">
        <v>432</v>
      </c>
      <c r="K15" s="357" t="s">
        <v>379</v>
      </c>
      <c r="L15" s="367"/>
      <c r="M15" s="367"/>
      <c r="N15" s="367"/>
    </row>
    <row r="16" spans="1:19" ht="11.25" x14ac:dyDescent="0.2">
      <c r="A16" s="368" t="s">
        <v>79</v>
      </c>
      <c r="B16" s="88">
        <v>91.8</v>
      </c>
      <c r="C16" s="88">
        <v>91.2</v>
      </c>
      <c r="D16" s="88">
        <v>91.9</v>
      </c>
      <c r="E16" s="88">
        <v>92.4</v>
      </c>
      <c r="F16" s="88">
        <v>92.5</v>
      </c>
      <c r="G16" s="88">
        <v>92.3</v>
      </c>
      <c r="H16" s="88">
        <v>92.8</v>
      </c>
      <c r="I16" s="369">
        <f>(H16-B16)/6</f>
        <v>0.16666666666666666</v>
      </c>
      <c r="J16" s="369">
        <f>AVERAGE(I23,I29,I37,I27,I19)</f>
        <v>2.4499999999999997</v>
      </c>
      <c r="L16" s="370"/>
      <c r="M16" s="371"/>
      <c r="N16" s="372"/>
    </row>
    <row r="17" spans="1:14" ht="11.25" x14ac:dyDescent="0.2">
      <c r="A17" s="368" t="s">
        <v>8</v>
      </c>
      <c r="B17" s="88">
        <v>98.3</v>
      </c>
      <c r="C17" s="88">
        <v>98.3</v>
      </c>
      <c r="D17" s="88">
        <v>98.2</v>
      </c>
      <c r="E17" s="88">
        <v>98.2</v>
      </c>
      <c r="F17" s="88">
        <v>98.6</v>
      </c>
      <c r="G17" s="88">
        <v>98.5</v>
      </c>
      <c r="H17" s="88">
        <v>98.3</v>
      </c>
      <c r="I17" s="369">
        <f>(H17-B17)/6</f>
        <v>0</v>
      </c>
      <c r="J17" s="373"/>
      <c r="K17" s="374">
        <f>_xlfn.RANK.EQ(H17,$H$17:$H$43)</f>
        <v>3</v>
      </c>
      <c r="L17" s="375"/>
      <c r="M17" s="371"/>
      <c r="N17" s="372"/>
    </row>
    <row r="18" spans="1:14" ht="11.25" x14ac:dyDescent="0.2">
      <c r="A18" s="368" t="s">
        <v>82</v>
      </c>
      <c r="B18" s="88">
        <v>83.8</v>
      </c>
      <c r="C18" s="88">
        <v>85.5</v>
      </c>
      <c r="D18" s="88">
        <v>84.8</v>
      </c>
      <c r="E18" s="88">
        <v>82.8</v>
      </c>
      <c r="F18" s="88">
        <v>81</v>
      </c>
      <c r="G18" s="88">
        <v>79.8</v>
      </c>
      <c r="H18" s="88">
        <v>79.900000000000006</v>
      </c>
      <c r="I18" s="369">
        <f t="shared" ref="I18:I43" si="4">(H18-B18)/6</f>
        <v>-0.64999999999999858</v>
      </c>
      <c r="J18" s="373"/>
      <c r="K18" s="357">
        <f t="shared" ref="K18:K43" si="5">_xlfn.RANK.EQ(H18,$H$17:$H$43)</f>
        <v>23</v>
      </c>
      <c r="L18" s="375"/>
      <c r="M18" s="371"/>
      <c r="N18" s="372"/>
    </row>
    <row r="19" spans="1:14" ht="11.25" x14ac:dyDescent="0.2">
      <c r="A19" s="368" t="s">
        <v>83</v>
      </c>
      <c r="B19" s="88">
        <v>76.8</v>
      </c>
      <c r="C19" s="88">
        <v>80.5</v>
      </c>
      <c r="D19" s="88">
        <v>84.6</v>
      </c>
      <c r="E19" s="88">
        <v>86.6</v>
      </c>
      <c r="F19" s="88">
        <v>87.7</v>
      </c>
      <c r="G19" s="88">
        <v>86.7</v>
      </c>
      <c r="H19" s="88">
        <v>86.3</v>
      </c>
      <c r="I19" s="369">
        <f t="shared" si="4"/>
        <v>1.5833333333333333</v>
      </c>
      <c r="J19" s="373"/>
      <c r="K19" s="357">
        <f t="shared" si="5"/>
        <v>22</v>
      </c>
      <c r="L19" s="375"/>
      <c r="M19" s="371"/>
      <c r="N19" s="372"/>
    </row>
    <row r="20" spans="1:14" ht="11.25" x14ac:dyDescent="0.2">
      <c r="A20" s="368" t="s">
        <v>16</v>
      </c>
      <c r="B20" s="88">
        <v>97.6</v>
      </c>
      <c r="C20" s="88">
        <v>97.5</v>
      </c>
      <c r="D20" s="88">
        <v>98</v>
      </c>
      <c r="E20" s="88">
        <v>97.6</v>
      </c>
      <c r="F20" s="88">
        <v>97.5</v>
      </c>
      <c r="G20" s="88">
        <v>99.5</v>
      </c>
      <c r="H20" s="88">
        <v>97.7</v>
      </c>
      <c r="I20" s="369">
        <f t="shared" si="4"/>
        <v>1.6666666666668089E-2</v>
      </c>
      <c r="J20" s="373"/>
      <c r="K20" s="357">
        <f t="shared" si="5"/>
        <v>4</v>
      </c>
      <c r="L20" s="375"/>
      <c r="M20" s="371"/>
      <c r="N20" s="372"/>
    </row>
    <row r="21" spans="1:14" ht="11.25" x14ac:dyDescent="0.2">
      <c r="A21" s="368" t="s">
        <v>84</v>
      </c>
      <c r="B21" s="88">
        <v>95.8</v>
      </c>
      <c r="C21" s="88">
        <v>95.8</v>
      </c>
      <c r="D21" s="88">
        <v>96</v>
      </c>
      <c r="E21" s="88">
        <v>94.9</v>
      </c>
      <c r="F21" s="88">
        <v>94.6</v>
      </c>
      <c r="G21" s="88">
        <v>94.2</v>
      </c>
      <c r="H21" s="88">
        <v>94</v>
      </c>
      <c r="I21" s="369">
        <f t="shared" si="4"/>
        <v>-0.29999999999999954</v>
      </c>
      <c r="J21" s="373"/>
      <c r="K21" s="357">
        <f t="shared" si="5"/>
        <v>8</v>
      </c>
      <c r="L21" s="375"/>
      <c r="M21" s="371"/>
      <c r="N21" s="372"/>
    </row>
    <row r="22" spans="1:14" ht="11.25" x14ac:dyDescent="0.2">
      <c r="A22" s="368" t="s">
        <v>17</v>
      </c>
      <c r="B22" s="88">
        <v>89.6</v>
      </c>
      <c r="C22" s="88">
        <v>90.3</v>
      </c>
      <c r="D22" s="88">
        <v>90.6</v>
      </c>
      <c r="E22" s="88">
        <v>91.3</v>
      </c>
      <c r="F22" s="88">
        <v>91.7</v>
      </c>
      <c r="G22" s="88">
        <v>91.8</v>
      </c>
      <c r="H22" s="88">
        <v>91.7</v>
      </c>
      <c r="I22" s="369">
        <f t="shared" si="4"/>
        <v>0.35000000000000142</v>
      </c>
      <c r="J22" s="373"/>
      <c r="K22" s="357">
        <f t="shared" si="5"/>
        <v>14</v>
      </c>
      <c r="L22" s="375"/>
      <c r="M22" s="371"/>
      <c r="N22" s="372"/>
    </row>
    <row r="23" spans="1:14" ht="11.25" x14ac:dyDescent="0.2">
      <c r="A23" s="368" t="s">
        <v>25</v>
      </c>
      <c r="B23" s="88">
        <v>82.4</v>
      </c>
      <c r="C23" s="88">
        <v>82.9</v>
      </c>
      <c r="D23" s="88">
        <v>78.7</v>
      </c>
      <c r="E23" s="88">
        <v>83.8</v>
      </c>
      <c r="F23" s="88">
        <v>98.4</v>
      </c>
      <c r="G23" s="88">
        <v>100</v>
      </c>
      <c r="H23" s="88">
        <v>100</v>
      </c>
      <c r="I23" s="369">
        <f t="shared" si="4"/>
        <v>2.9333333333333322</v>
      </c>
      <c r="J23" s="373"/>
      <c r="K23" s="357">
        <f t="shared" si="5"/>
        <v>1</v>
      </c>
      <c r="L23" s="375"/>
      <c r="M23" s="371"/>
      <c r="N23" s="372"/>
    </row>
    <row r="24" spans="1:14" ht="11.25" x14ac:dyDescent="0.2">
      <c r="A24" s="368" t="s">
        <v>22</v>
      </c>
      <c r="B24" s="88">
        <v>85.3</v>
      </c>
      <c r="C24" s="88">
        <v>71</v>
      </c>
      <c r="D24" s="88">
        <v>63</v>
      </c>
      <c r="E24" s="88">
        <v>63.1</v>
      </c>
      <c r="F24" s="88">
        <v>65.3</v>
      </c>
      <c r="G24" s="88">
        <v>50.8</v>
      </c>
      <c r="H24" s="88">
        <v>68.8</v>
      </c>
      <c r="I24" s="369">
        <f t="shared" si="4"/>
        <v>-2.75</v>
      </c>
      <c r="J24" s="373"/>
      <c r="K24" s="357">
        <f t="shared" si="5"/>
        <v>27</v>
      </c>
      <c r="L24" s="375"/>
      <c r="M24" s="371"/>
      <c r="N24" s="372"/>
    </row>
    <row r="25" spans="1:14" ht="11.25" x14ac:dyDescent="0.2">
      <c r="A25" s="368" t="s">
        <v>41</v>
      </c>
      <c r="B25" s="88">
        <v>96.6</v>
      </c>
      <c r="C25" s="88">
        <v>96.7</v>
      </c>
      <c r="D25" s="88">
        <v>96.8</v>
      </c>
      <c r="E25" s="88">
        <v>96.9</v>
      </c>
      <c r="F25" s="88">
        <v>97.1</v>
      </c>
      <c r="G25" s="88">
        <v>97.5</v>
      </c>
      <c r="H25" s="88">
        <v>97.3</v>
      </c>
      <c r="I25" s="369">
        <f t="shared" si="4"/>
        <v>0.11666666666666714</v>
      </c>
      <c r="J25" s="373"/>
      <c r="K25" s="357">
        <f t="shared" si="5"/>
        <v>5</v>
      </c>
      <c r="L25" s="375"/>
      <c r="M25" s="371"/>
      <c r="N25" s="372"/>
    </row>
    <row r="26" spans="1:14" ht="11.25" x14ac:dyDescent="0.2">
      <c r="A26" s="368" t="s">
        <v>19</v>
      </c>
      <c r="B26" s="88">
        <v>100</v>
      </c>
      <c r="C26" s="88">
        <v>99.3</v>
      </c>
      <c r="D26" s="88">
        <v>100</v>
      </c>
      <c r="E26" s="88">
        <v>100</v>
      </c>
      <c r="F26" s="88">
        <v>100</v>
      </c>
      <c r="G26" s="88">
        <v>100</v>
      </c>
      <c r="H26" s="88">
        <v>100</v>
      </c>
      <c r="I26" s="369">
        <f t="shared" si="4"/>
        <v>0</v>
      </c>
      <c r="J26" s="373"/>
      <c r="K26" s="357">
        <f t="shared" si="5"/>
        <v>1</v>
      </c>
      <c r="L26" s="375"/>
      <c r="M26" s="371"/>
      <c r="N26" s="372"/>
    </row>
    <row r="27" spans="1:14" ht="11.25" x14ac:dyDescent="0.2">
      <c r="A27" s="368" t="s">
        <v>85</v>
      </c>
      <c r="B27" s="88">
        <v>67.599999999999994</v>
      </c>
      <c r="C27" s="88">
        <v>67.599999999999994</v>
      </c>
      <c r="D27" s="88">
        <v>69.5</v>
      </c>
      <c r="E27" s="88">
        <v>70.5</v>
      </c>
      <c r="F27" s="88">
        <v>77.7</v>
      </c>
      <c r="G27" s="88">
        <v>76.3</v>
      </c>
      <c r="H27" s="88">
        <v>79.400000000000006</v>
      </c>
      <c r="I27" s="369">
        <f t="shared" si="4"/>
        <v>1.9666666666666686</v>
      </c>
      <c r="J27" s="373"/>
      <c r="K27" s="357">
        <f t="shared" si="5"/>
        <v>24</v>
      </c>
      <c r="L27" s="375"/>
      <c r="M27" s="371"/>
      <c r="N27" s="372"/>
    </row>
    <row r="28" spans="1:14" ht="11.25" x14ac:dyDescent="0.2">
      <c r="A28" s="368" t="s">
        <v>27</v>
      </c>
      <c r="B28" s="88">
        <v>97.3</v>
      </c>
      <c r="C28" s="88">
        <v>95.1</v>
      </c>
      <c r="D28" s="88">
        <v>94.9</v>
      </c>
      <c r="E28" s="88">
        <v>94.9</v>
      </c>
      <c r="F28" s="88">
        <v>93.9</v>
      </c>
      <c r="G28" s="88">
        <v>93.6</v>
      </c>
      <c r="H28" s="88">
        <v>93.6</v>
      </c>
      <c r="I28" s="369">
        <f t="shared" si="4"/>
        <v>-0.61666666666666714</v>
      </c>
      <c r="J28" s="373"/>
      <c r="K28" s="357">
        <f t="shared" si="5"/>
        <v>9</v>
      </c>
      <c r="L28" s="375"/>
      <c r="M28" s="371"/>
      <c r="N28" s="372"/>
    </row>
    <row r="29" spans="1:14" ht="11.25" x14ac:dyDescent="0.2">
      <c r="A29" s="368" t="s">
        <v>86</v>
      </c>
      <c r="B29" s="88">
        <v>69.400000000000006</v>
      </c>
      <c r="C29" s="88">
        <v>68.5</v>
      </c>
      <c r="D29" s="88">
        <v>81.3</v>
      </c>
      <c r="E29" s="88">
        <v>82.6</v>
      </c>
      <c r="F29" s="88">
        <v>86.5</v>
      </c>
      <c r="G29" s="88">
        <v>88.4</v>
      </c>
      <c r="H29" s="88">
        <v>90.1</v>
      </c>
      <c r="I29" s="369">
        <f t="shared" si="4"/>
        <v>3.449999999999998</v>
      </c>
      <c r="J29" s="373"/>
      <c r="K29" s="357">
        <f t="shared" si="5"/>
        <v>17</v>
      </c>
      <c r="L29" s="375"/>
      <c r="M29" s="371"/>
      <c r="N29" s="372"/>
    </row>
    <row r="30" spans="1:14" ht="11.25" x14ac:dyDescent="0.2">
      <c r="A30" s="368" t="s">
        <v>30</v>
      </c>
      <c r="B30" s="88">
        <v>91.3</v>
      </c>
      <c r="C30" s="88">
        <v>92.5</v>
      </c>
      <c r="D30" s="88">
        <v>93</v>
      </c>
      <c r="E30" s="88">
        <v>93.8</v>
      </c>
      <c r="F30" s="88">
        <v>94.5</v>
      </c>
      <c r="G30" s="88">
        <v>94.1</v>
      </c>
      <c r="H30" s="88">
        <v>94.1</v>
      </c>
      <c r="I30" s="369">
        <f t="shared" si="4"/>
        <v>0.46666666666666617</v>
      </c>
      <c r="J30" s="373"/>
      <c r="K30" s="357">
        <f t="shared" si="5"/>
        <v>7</v>
      </c>
      <c r="L30" s="375"/>
      <c r="M30" s="371"/>
      <c r="N30" s="372"/>
    </row>
    <row r="31" spans="1:14" ht="11.25" x14ac:dyDescent="0.2">
      <c r="A31" s="368" t="s">
        <v>31</v>
      </c>
      <c r="B31" s="88">
        <v>83.4</v>
      </c>
      <c r="C31" s="88">
        <v>85.9</v>
      </c>
      <c r="D31" s="88">
        <v>87.3</v>
      </c>
      <c r="E31" s="88">
        <v>88.1</v>
      </c>
      <c r="F31" s="88">
        <v>88.9</v>
      </c>
      <c r="G31" s="88">
        <v>88.9</v>
      </c>
      <c r="H31" s="88">
        <v>89.6</v>
      </c>
      <c r="I31" s="369">
        <f t="shared" si="4"/>
        <v>1.0333333333333314</v>
      </c>
      <c r="J31" s="373"/>
      <c r="K31" s="357">
        <f t="shared" si="5"/>
        <v>19</v>
      </c>
      <c r="L31" s="375"/>
      <c r="M31" s="371"/>
      <c r="N31" s="372"/>
    </row>
    <row r="32" spans="1:14" ht="11.25" x14ac:dyDescent="0.2">
      <c r="A32" s="368" t="s">
        <v>32</v>
      </c>
      <c r="B32" s="88">
        <v>89.9</v>
      </c>
      <c r="C32" s="88">
        <v>88.3</v>
      </c>
      <c r="D32" s="88">
        <v>86.3</v>
      </c>
      <c r="E32" s="88">
        <v>85.3</v>
      </c>
      <c r="F32" s="88">
        <v>87.5</v>
      </c>
      <c r="G32" s="88">
        <v>87.2</v>
      </c>
      <c r="H32" s="88">
        <v>88.4</v>
      </c>
      <c r="I32" s="369">
        <f t="shared" si="4"/>
        <v>-0.25</v>
      </c>
      <c r="J32" s="373"/>
      <c r="K32" s="357">
        <f t="shared" si="5"/>
        <v>21</v>
      </c>
      <c r="L32" s="375"/>
      <c r="M32" s="371"/>
      <c r="N32" s="372"/>
    </row>
    <row r="33" spans="1:14" ht="11.25" x14ac:dyDescent="0.2">
      <c r="A33" s="368" t="s">
        <v>23</v>
      </c>
      <c r="B33" s="88">
        <v>88.3</v>
      </c>
      <c r="C33" s="88">
        <v>89.7</v>
      </c>
      <c r="D33" s="88">
        <v>90.7</v>
      </c>
      <c r="E33" s="88">
        <v>92.1</v>
      </c>
      <c r="F33" s="88">
        <v>92</v>
      </c>
      <c r="G33" s="88">
        <v>92.2</v>
      </c>
      <c r="H33" s="88">
        <v>92.9</v>
      </c>
      <c r="I33" s="369">
        <f t="shared" si="4"/>
        <v>0.76666666666666805</v>
      </c>
      <c r="J33" s="373"/>
      <c r="K33" s="357">
        <f t="shared" si="5"/>
        <v>10</v>
      </c>
      <c r="L33" s="375"/>
      <c r="M33" s="371"/>
      <c r="N33" s="372"/>
    </row>
    <row r="34" spans="1:14" ht="11.25" x14ac:dyDescent="0.2">
      <c r="A34" s="368" t="s">
        <v>87</v>
      </c>
      <c r="B34" s="88">
        <v>99.4</v>
      </c>
      <c r="C34" s="88">
        <v>95.5</v>
      </c>
      <c r="D34" s="88">
        <v>96.9</v>
      </c>
      <c r="E34" s="88">
        <v>95</v>
      </c>
      <c r="F34" s="88">
        <v>93.2</v>
      </c>
      <c r="G34" s="88">
        <v>93.8</v>
      </c>
      <c r="H34" s="88">
        <v>91.9</v>
      </c>
      <c r="I34" s="369">
        <f t="shared" si="4"/>
        <v>-1.25</v>
      </c>
      <c r="J34" s="373"/>
      <c r="K34" s="357">
        <f t="shared" si="5"/>
        <v>13</v>
      </c>
      <c r="L34" s="375"/>
      <c r="M34" s="371"/>
      <c r="N34" s="372"/>
    </row>
    <row r="35" spans="1:14" ht="11.25" x14ac:dyDescent="0.2">
      <c r="A35" s="368" t="s">
        <v>34</v>
      </c>
      <c r="B35" s="88">
        <v>94.1</v>
      </c>
      <c r="C35" s="88">
        <v>92</v>
      </c>
      <c r="D35" s="88">
        <v>92.8</v>
      </c>
      <c r="E35" s="88">
        <v>93.9</v>
      </c>
      <c r="F35" s="88">
        <v>94.5</v>
      </c>
      <c r="G35" s="88">
        <v>89.4</v>
      </c>
      <c r="H35" s="88">
        <v>90.5</v>
      </c>
      <c r="I35" s="369">
        <f t="shared" si="4"/>
        <v>-0.59999999999999909</v>
      </c>
      <c r="J35" s="373"/>
      <c r="K35" s="357">
        <f t="shared" si="5"/>
        <v>15</v>
      </c>
      <c r="L35" s="375"/>
      <c r="M35" s="371"/>
      <c r="N35" s="372"/>
    </row>
    <row r="36" spans="1:14" ht="11.25" x14ac:dyDescent="0.2">
      <c r="A36" s="368" t="s">
        <v>6</v>
      </c>
      <c r="B36" s="88">
        <v>86.5</v>
      </c>
      <c r="C36" s="88">
        <v>86.9</v>
      </c>
      <c r="D36" s="88">
        <v>88.1</v>
      </c>
      <c r="E36" s="88">
        <v>88.5</v>
      </c>
      <c r="F36" s="88">
        <v>89.3</v>
      </c>
      <c r="G36" s="88">
        <v>89.7</v>
      </c>
      <c r="H36" s="88">
        <v>89.9</v>
      </c>
      <c r="I36" s="369">
        <f t="shared" si="4"/>
        <v>0.56666666666666765</v>
      </c>
      <c r="J36" s="373"/>
      <c r="K36" s="357">
        <f t="shared" si="5"/>
        <v>18</v>
      </c>
      <c r="L36" s="375"/>
      <c r="M36" s="371"/>
      <c r="N36" s="372"/>
    </row>
    <row r="37" spans="1:14" ht="11.25" x14ac:dyDescent="0.2">
      <c r="A37" s="368" t="s">
        <v>37</v>
      </c>
      <c r="B37" s="88">
        <v>76.400000000000006</v>
      </c>
      <c r="C37" s="88">
        <v>79.8</v>
      </c>
      <c r="D37" s="88">
        <v>84.3</v>
      </c>
      <c r="E37" s="88">
        <v>87.7</v>
      </c>
      <c r="F37" s="88">
        <v>86</v>
      </c>
      <c r="G37" s="88">
        <v>88.2</v>
      </c>
      <c r="H37" s="88">
        <v>90.3</v>
      </c>
      <c r="I37" s="369">
        <f t="shared" si="4"/>
        <v>2.3166666666666651</v>
      </c>
      <c r="J37" s="373"/>
      <c r="K37" s="357">
        <f t="shared" si="5"/>
        <v>16</v>
      </c>
      <c r="L37" s="375"/>
      <c r="M37" s="371"/>
      <c r="N37" s="372"/>
    </row>
    <row r="38" spans="1:14" ht="11.25" x14ac:dyDescent="0.2">
      <c r="A38" s="368" t="s">
        <v>38</v>
      </c>
      <c r="B38" s="88">
        <v>88.7</v>
      </c>
      <c r="C38" s="88">
        <v>87.9</v>
      </c>
      <c r="D38" s="88">
        <v>88.7</v>
      </c>
      <c r="E38" s="88">
        <v>88.5</v>
      </c>
      <c r="F38" s="88">
        <v>91.9</v>
      </c>
      <c r="G38" s="88">
        <v>91</v>
      </c>
      <c r="H38" s="88">
        <v>92.2</v>
      </c>
      <c r="I38" s="369">
        <f t="shared" si="4"/>
        <v>0.58333333333333337</v>
      </c>
      <c r="J38" s="373"/>
      <c r="K38" s="357">
        <f t="shared" si="5"/>
        <v>11</v>
      </c>
      <c r="L38" s="375"/>
      <c r="M38" s="371"/>
      <c r="N38" s="372"/>
    </row>
    <row r="39" spans="1:14" ht="11.25" x14ac:dyDescent="0.2">
      <c r="A39" s="368" t="s">
        <v>88</v>
      </c>
      <c r="B39" s="88">
        <v>84.1</v>
      </c>
      <c r="C39" s="88">
        <v>84.2</v>
      </c>
      <c r="D39" s="88">
        <v>84.6</v>
      </c>
      <c r="E39" s="88">
        <v>84.5</v>
      </c>
      <c r="F39" s="88">
        <v>84</v>
      </c>
      <c r="G39" s="88">
        <v>80.5</v>
      </c>
      <c r="H39" s="88">
        <v>78.599999999999994</v>
      </c>
      <c r="I39" s="369">
        <f t="shared" si="4"/>
        <v>-0.91666666666666663</v>
      </c>
      <c r="J39" s="373"/>
      <c r="K39" s="357">
        <f t="shared" si="5"/>
        <v>25</v>
      </c>
      <c r="L39" s="375"/>
      <c r="M39" s="371"/>
      <c r="N39" s="372"/>
    </row>
    <row r="40" spans="1:14" ht="11.25" x14ac:dyDescent="0.2">
      <c r="A40" s="368" t="s">
        <v>40</v>
      </c>
      <c r="B40" s="88">
        <v>87.9</v>
      </c>
      <c r="C40" s="88">
        <v>87.2</v>
      </c>
      <c r="D40" s="88">
        <v>88</v>
      </c>
      <c r="E40" s="88">
        <v>88.6</v>
      </c>
      <c r="F40" s="88">
        <v>90</v>
      </c>
      <c r="G40" s="88">
        <v>91.1</v>
      </c>
      <c r="H40" s="88">
        <v>92.1</v>
      </c>
      <c r="I40" s="369">
        <f t="shared" si="4"/>
        <v>0.69999999999999807</v>
      </c>
      <c r="J40" s="373"/>
      <c r="K40" s="357">
        <f t="shared" si="5"/>
        <v>12</v>
      </c>
      <c r="L40" s="375"/>
      <c r="M40" s="371"/>
      <c r="N40" s="372"/>
    </row>
    <row r="41" spans="1:14" s="351" customFormat="1" ht="11.25" x14ac:dyDescent="0.2">
      <c r="A41" s="376" t="s">
        <v>89</v>
      </c>
      <c r="B41" s="89">
        <v>72.3</v>
      </c>
      <c r="C41" s="89">
        <v>73</v>
      </c>
      <c r="D41" s="89">
        <v>72.2</v>
      </c>
      <c r="E41" s="89">
        <v>73.400000000000006</v>
      </c>
      <c r="F41" s="89">
        <v>74.900000000000006</v>
      </c>
      <c r="G41" s="89">
        <v>77.599999999999994</v>
      </c>
      <c r="H41" s="89">
        <v>77.8</v>
      </c>
      <c r="I41" s="377">
        <f t="shared" si="4"/>
        <v>0.91666666666666663</v>
      </c>
      <c r="J41" s="378"/>
      <c r="K41" s="357">
        <f t="shared" si="5"/>
        <v>26</v>
      </c>
      <c r="L41" s="375"/>
      <c r="M41" s="371"/>
      <c r="N41" s="372"/>
    </row>
    <row r="42" spans="1:14" ht="11.25" x14ac:dyDescent="0.2">
      <c r="A42" s="368" t="s">
        <v>18</v>
      </c>
      <c r="B42" s="88">
        <v>80</v>
      </c>
      <c r="C42" s="88">
        <v>79.7</v>
      </c>
      <c r="D42" s="88">
        <v>79.8</v>
      </c>
      <c r="E42" s="88">
        <v>83.9</v>
      </c>
      <c r="F42" s="88">
        <v>84.4</v>
      </c>
      <c r="G42" s="88">
        <v>86.4</v>
      </c>
      <c r="H42" s="88">
        <v>88.8</v>
      </c>
      <c r="I42" s="369">
        <f t="shared" si="4"/>
        <v>1.4666666666666661</v>
      </c>
      <c r="J42" s="373"/>
      <c r="K42" s="357">
        <f t="shared" si="5"/>
        <v>20</v>
      </c>
      <c r="L42" s="375"/>
      <c r="M42" s="371"/>
      <c r="N42" s="372"/>
    </row>
    <row r="43" spans="1:14" ht="11.25" x14ac:dyDescent="0.2">
      <c r="A43" s="379" t="s">
        <v>42</v>
      </c>
      <c r="B43" s="380">
        <v>95</v>
      </c>
      <c r="C43" s="380">
        <v>95.2</v>
      </c>
      <c r="D43" s="380">
        <v>94.1</v>
      </c>
      <c r="E43" s="380">
        <v>94.7</v>
      </c>
      <c r="F43" s="380">
        <v>95.4</v>
      </c>
      <c r="G43" s="380">
        <v>95.1</v>
      </c>
      <c r="H43" s="380">
        <v>95.6</v>
      </c>
      <c r="I43" s="369">
        <f t="shared" si="4"/>
        <v>9.9999999999999048E-2</v>
      </c>
      <c r="J43" s="373"/>
      <c r="K43" s="357">
        <f t="shared" si="5"/>
        <v>6</v>
      </c>
      <c r="L43" s="375"/>
      <c r="M43" s="371"/>
      <c r="N43" s="381"/>
    </row>
    <row r="44" spans="1:14" ht="11.25" x14ac:dyDescent="0.2">
      <c r="A44" s="327" t="s">
        <v>433</v>
      </c>
      <c r="B44" s="382">
        <f>AVERAGE(B17:B43)</f>
        <v>87.32592592592593</v>
      </c>
      <c r="C44" s="382">
        <f t="shared" ref="C44:G44" si="6">AVERAGE(C17:C43)</f>
        <v>86.918518518518511</v>
      </c>
      <c r="D44" s="382">
        <f t="shared" si="6"/>
        <v>87.525925925925918</v>
      </c>
      <c r="E44" s="382">
        <f t="shared" si="6"/>
        <v>88.19259259259259</v>
      </c>
      <c r="F44" s="382">
        <f t="shared" si="6"/>
        <v>89.500000000000014</v>
      </c>
      <c r="G44" s="382">
        <f t="shared" si="6"/>
        <v>88.974074074074082</v>
      </c>
      <c r="H44" s="382">
        <f>AVERAGE(H17:H43)</f>
        <v>89.992592592592601</v>
      </c>
      <c r="I44" s="383">
        <f>AVERAGE(I17:I43)</f>
        <v>0.44444444444444442</v>
      </c>
      <c r="J44" s="383"/>
      <c r="L44" s="383"/>
      <c r="M44" s="383"/>
    </row>
    <row r="45" spans="1:14" ht="11.25" x14ac:dyDescent="0.2">
      <c r="A45" s="327" t="s">
        <v>435</v>
      </c>
      <c r="B45" s="382">
        <f>STDEV(B17:B43)</f>
        <v>9.2249908314563065</v>
      </c>
      <c r="C45" s="382">
        <f t="shared" ref="C45:H45" si="7">STDEV(C17:C43)</f>
        <v>9.1730389661576996</v>
      </c>
      <c r="D45" s="382">
        <f t="shared" si="7"/>
        <v>9.1482908278664876</v>
      </c>
      <c r="E45" s="382">
        <f t="shared" si="7"/>
        <v>8.6740074105573921</v>
      </c>
      <c r="F45" s="382">
        <f t="shared" si="7"/>
        <v>7.9673371673641062</v>
      </c>
      <c r="G45" s="382">
        <f t="shared" si="7"/>
        <v>10.000022791996773</v>
      </c>
      <c r="H45" s="382">
        <f t="shared" si="7"/>
        <v>7.4513254332535164</v>
      </c>
      <c r="I45" s="384">
        <f>STDEV(I17:I43)</f>
        <v>1.3061737034520875</v>
      </c>
      <c r="M45" s="371"/>
    </row>
    <row r="46" spans="1:14" ht="11.45" customHeight="1" x14ac:dyDescent="0.2">
      <c r="A46" s="327" t="s">
        <v>436</v>
      </c>
      <c r="B46" s="385">
        <f>B44-3*B45</f>
        <v>59.650953431557014</v>
      </c>
      <c r="C46" s="385">
        <f t="shared" ref="C46:H46" si="8">C44-3*C45</f>
        <v>59.39940162004541</v>
      </c>
      <c r="D46" s="385">
        <f t="shared" si="8"/>
        <v>60.081053442326457</v>
      </c>
      <c r="E46" s="385">
        <f t="shared" si="8"/>
        <v>62.170570360920415</v>
      </c>
      <c r="F46" s="385">
        <f t="shared" si="8"/>
        <v>65.597988497907693</v>
      </c>
      <c r="G46" s="385">
        <f t="shared" si="8"/>
        <v>58.974005698083758</v>
      </c>
      <c r="H46" s="385">
        <f t="shared" si="8"/>
        <v>67.638616292832054</v>
      </c>
      <c r="I46" s="386">
        <f>I44-3*I45</f>
        <v>-3.4740766659118183</v>
      </c>
    </row>
    <row r="47" spans="1:14" ht="11.45" customHeight="1" x14ac:dyDescent="0.2">
      <c r="A47" s="327" t="s">
        <v>437</v>
      </c>
      <c r="B47" s="385">
        <f>B44+3*B45</f>
        <v>115.00089842029485</v>
      </c>
      <c r="C47" s="385">
        <f t="shared" ref="C47:H47" si="9">C44+3*C45</f>
        <v>114.43763541699161</v>
      </c>
      <c r="D47" s="385">
        <f t="shared" si="9"/>
        <v>114.97079840952537</v>
      </c>
      <c r="E47" s="385">
        <f t="shared" si="9"/>
        <v>114.21461482426477</v>
      </c>
      <c r="F47" s="385">
        <f t="shared" si="9"/>
        <v>113.40201150209234</v>
      </c>
      <c r="G47" s="385">
        <f t="shared" si="9"/>
        <v>118.97414245006441</v>
      </c>
      <c r="H47" s="385">
        <f t="shared" si="9"/>
        <v>112.34656889235315</v>
      </c>
      <c r="I47" s="386">
        <f>I44+3*I45</f>
        <v>4.3629655548007067</v>
      </c>
      <c r="N47" s="369"/>
    </row>
    <row r="48" spans="1:14" s="351" customFormat="1" ht="11.45" customHeight="1" x14ac:dyDescent="0.2">
      <c r="A48" s="387" t="s">
        <v>451</v>
      </c>
      <c r="B48" s="388">
        <f>MIN(B17:B43)</f>
        <v>67.599999999999994</v>
      </c>
      <c r="C48" s="388">
        <f t="shared" ref="C48:H48" si="10">MIN(C17:C43)</f>
        <v>67.599999999999994</v>
      </c>
      <c r="D48" s="388">
        <f t="shared" si="10"/>
        <v>63</v>
      </c>
      <c r="E48" s="388">
        <f t="shared" si="10"/>
        <v>63.1</v>
      </c>
      <c r="F48" s="388">
        <f t="shared" si="10"/>
        <v>65.3</v>
      </c>
      <c r="G48" s="388">
        <f t="shared" si="10"/>
        <v>50.8</v>
      </c>
      <c r="H48" s="388">
        <f t="shared" si="10"/>
        <v>68.8</v>
      </c>
      <c r="I48" s="475"/>
      <c r="N48" s="377"/>
    </row>
    <row r="49" spans="1:16" ht="11.45" customHeight="1" x14ac:dyDescent="0.2">
      <c r="A49" s="389"/>
      <c r="B49" s="389"/>
      <c r="C49" s="389"/>
      <c r="D49" s="389"/>
      <c r="E49" s="389"/>
      <c r="F49" s="389"/>
      <c r="G49" s="389"/>
      <c r="H49" s="389"/>
      <c r="I49" s="389"/>
      <c r="J49" s="389"/>
      <c r="K49" s="389"/>
      <c r="N49" s="369"/>
    </row>
    <row r="50" spans="1:16" ht="11.45" customHeight="1" x14ac:dyDescent="0.2">
      <c r="A50" s="367"/>
      <c r="B50" s="401">
        <v>2013</v>
      </c>
      <c r="C50" s="401" t="s">
        <v>402</v>
      </c>
      <c r="D50" s="178"/>
      <c r="E50" s="178"/>
      <c r="F50" s="149" t="s">
        <v>404</v>
      </c>
      <c r="G50" s="149"/>
      <c r="H50" s="149"/>
      <c r="I50" s="149"/>
      <c r="J50" s="149"/>
      <c r="K50" s="149"/>
      <c r="L50" s="149"/>
      <c r="M50" s="149"/>
      <c r="N50" s="149"/>
      <c r="O50" s="389"/>
      <c r="P50" s="389"/>
    </row>
    <row r="51" spans="1:16" ht="11.45" customHeight="1" thickBot="1" x14ac:dyDescent="0.25">
      <c r="A51" s="400" t="s">
        <v>8</v>
      </c>
      <c r="B51" s="385">
        <v>98.3</v>
      </c>
      <c r="C51" s="399">
        <v>0</v>
      </c>
      <c r="D51" s="178"/>
      <c r="E51" s="178"/>
      <c r="F51" s="149"/>
      <c r="G51" s="149"/>
      <c r="H51" s="149"/>
      <c r="I51" s="149"/>
      <c r="J51" s="149"/>
      <c r="K51" s="149"/>
      <c r="L51" s="149"/>
      <c r="M51" s="149"/>
      <c r="N51" s="149"/>
      <c r="O51" s="389"/>
      <c r="P51" s="389"/>
    </row>
    <row r="52" spans="1:16" ht="11.45" customHeight="1" x14ac:dyDescent="0.2">
      <c r="A52" s="398" t="s">
        <v>82</v>
      </c>
      <c r="B52" s="385">
        <v>83.8</v>
      </c>
      <c r="C52" s="399">
        <v>-0.64999999999999858</v>
      </c>
      <c r="D52" s="178"/>
      <c r="E52" s="178"/>
      <c r="F52" s="352" t="s">
        <v>405</v>
      </c>
      <c r="G52" s="352"/>
      <c r="H52" s="149"/>
      <c r="I52" s="149"/>
      <c r="J52" s="149"/>
      <c r="K52" s="149"/>
      <c r="L52" s="149"/>
      <c r="M52" s="149"/>
      <c r="N52" s="149"/>
      <c r="O52" s="389"/>
      <c r="P52" s="389"/>
    </row>
    <row r="53" spans="1:16" ht="11.45" customHeight="1" x14ac:dyDescent="0.2">
      <c r="A53" s="398" t="s">
        <v>83</v>
      </c>
      <c r="B53" s="385">
        <v>76.8</v>
      </c>
      <c r="C53" s="399">
        <v>1.5833333333333333</v>
      </c>
      <c r="D53" s="178"/>
      <c r="E53" s="178"/>
      <c r="F53" s="353" t="s">
        <v>406</v>
      </c>
      <c r="G53" s="353">
        <v>0.62933376008111686</v>
      </c>
      <c r="H53" s="149"/>
      <c r="I53" s="149"/>
      <c r="J53" s="149"/>
      <c r="K53" s="149"/>
      <c r="L53" s="149"/>
      <c r="M53" s="149"/>
      <c r="N53" s="149"/>
      <c r="O53" s="389"/>
      <c r="P53" s="389"/>
    </row>
    <row r="54" spans="1:16" ht="11.45" customHeight="1" x14ac:dyDescent="0.2">
      <c r="A54" s="398" t="s">
        <v>16</v>
      </c>
      <c r="B54" s="385">
        <v>97.6</v>
      </c>
      <c r="C54" s="399">
        <v>1.6666666666668089E-2</v>
      </c>
      <c r="D54" s="178"/>
      <c r="E54" s="178"/>
      <c r="F54" s="353" t="s">
        <v>407</v>
      </c>
      <c r="G54" s="353">
        <v>0.39606098157783676</v>
      </c>
      <c r="H54" s="149"/>
      <c r="I54" s="149"/>
      <c r="J54" s="149"/>
      <c r="K54" s="149"/>
      <c r="L54" s="149"/>
      <c r="M54" s="149"/>
      <c r="N54" s="149"/>
      <c r="O54" s="389"/>
      <c r="P54" s="389"/>
    </row>
    <row r="55" spans="1:16" ht="11.45" customHeight="1" x14ac:dyDescent="0.2">
      <c r="A55" s="398" t="s">
        <v>84</v>
      </c>
      <c r="B55" s="385">
        <v>95.8</v>
      </c>
      <c r="C55" s="399">
        <v>-0.29999999999999954</v>
      </c>
      <c r="D55" s="178"/>
      <c r="E55" s="178"/>
      <c r="F55" s="353" t="s">
        <v>408</v>
      </c>
      <c r="G55" s="353">
        <v>0.37190342084095024</v>
      </c>
      <c r="H55" s="149"/>
      <c r="I55" s="149"/>
      <c r="J55" s="149"/>
      <c r="K55" s="149"/>
      <c r="L55" s="149"/>
      <c r="M55" s="149"/>
      <c r="N55" s="149"/>
      <c r="O55" s="389"/>
      <c r="P55" s="389"/>
    </row>
    <row r="56" spans="1:16" ht="11.45" customHeight="1" x14ac:dyDescent="0.2">
      <c r="A56" s="398" t="s">
        <v>17</v>
      </c>
      <c r="B56" s="385">
        <v>89.6</v>
      </c>
      <c r="C56" s="399">
        <v>0.35000000000000142</v>
      </c>
      <c r="D56" s="178"/>
      <c r="E56" s="178"/>
      <c r="F56" s="353" t="s">
        <v>409</v>
      </c>
      <c r="G56" s="353">
        <v>1.0351758940813187</v>
      </c>
      <c r="H56" s="149"/>
      <c r="I56" s="149"/>
      <c r="J56" s="149"/>
      <c r="K56" s="149"/>
      <c r="L56" s="149"/>
      <c r="M56" s="149"/>
      <c r="N56" s="149"/>
      <c r="O56" s="389"/>
      <c r="P56" s="389"/>
    </row>
    <row r="57" spans="1:16" ht="11.45" customHeight="1" thickBot="1" x14ac:dyDescent="0.25">
      <c r="A57" s="398" t="s">
        <v>25</v>
      </c>
      <c r="B57" s="385">
        <v>82.4</v>
      </c>
      <c r="C57" s="399">
        <v>2.9333333333333322</v>
      </c>
      <c r="D57" s="178"/>
      <c r="E57" s="178"/>
      <c r="F57" s="354" t="s">
        <v>410</v>
      </c>
      <c r="G57" s="354">
        <v>27</v>
      </c>
      <c r="H57" s="149"/>
      <c r="I57" s="149"/>
      <c r="J57" s="149"/>
      <c r="K57" s="149"/>
      <c r="L57" s="149"/>
      <c r="M57" s="149"/>
      <c r="N57" s="149"/>
      <c r="O57" s="389"/>
      <c r="P57" s="389"/>
    </row>
    <row r="58" spans="1:16" ht="11.45" customHeight="1" x14ac:dyDescent="0.2">
      <c r="A58" s="398" t="s">
        <v>22</v>
      </c>
      <c r="B58" s="385">
        <v>85.3</v>
      </c>
      <c r="C58" s="399">
        <v>-2.75</v>
      </c>
      <c r="D58" s="178"/>
      <c r="E58" s="178"/>
      <c r="F58" s="149"/>
      <c r="G58" s="149"/>
      <c r="H58" s="149"/>
      <c r="I58" s="149"/>
      <c r="J58" s="149"/>
      <c r="K58" s="149"/>
      <c r="L58" s="149"/>
      <c r="M58" s="149"/>
      <c r="N58" s="149"/>
      <c r="O58" s="389"/>
      <c r="P58" s="389"/>
    </row>
    <row r="59" spans="1:16" ht="11.45" customHeight="1" thickBot="1" x14ac:dyDescent="0.25">
      <c r="A59" s="398" t="s">
        <v>41</v>
      </c>
      <c r="B59" s="385">
        <v>96.6</v>
      </c>
      <c r="C59" s="399">
        <v>0.11666666666666714</v>
      </c>
      <c r="D59" s="178"/>
      <c r="E59" s="178"/>
      <c r="F59" s="149" t="s">
        <v>411</v>
      </c>
      <c r="G59" s="149"/>
      <c r="H59" s="149"/>
      <c r="I59" s="149"/>
      <c r="J59" s="149"/>
      <c r="K59" s="149"/>
      <c r="L59" s="149"/>
      <c r="M59" s="149"/>
      <c r="N59" s="149"/>
      <c r="O59" s="389"/>
      <c r="P59" s="389"/>
    </row>
    <row r="60" spans="1:16" ht="11.45" customHeight="1" x14ac:dyDescent="0.2">
      <c r="A60" s="398" t="s">
        <v>19</v>
      </c>
      <c r="B60" s="385">
        <v>100</v>
      </c>
      <c r="C60" s="399">
        <v>0</v>
      </c>
      <c r="D60" s="390"/>
      <c r="E60" s="390"/>
      <c r="F60" s="355"/>
      <c r="G60" s="355" t="s">
        <v>415</v>
      </c>
      <c r="H60" s="355" t="s">
        <v>416</v>
      </c>
      <c r="I60" s="355" t="s">
        <v>417</v>
      </c>
      <c r="J60" s="355" t="s">
        <v>418</v>
      </c>
      <c r="K60" s="355" t="s">
        <v>419</v>
      </c>
      <c r="L60" s="149"/>
      <c r="M60" s="149"/>
      <c r="N60" s="149"/>
      <c r="O60" s="389"/>
      <c r="P60" s="389"/>
    </row>
    <row r="61" spans="1:16" ht="11.45" customHeight="1" x14ac:dyDescent="0.2">
      <c r="A61" s="398" t="s">
        <v>85</v>
      </c>
      <c r="B61" s="385">
        <v>67.599999999999994</v>
      </c>
      <c r="C61" s="399">
        <v>1.9666666666666686</v>
      </c>
      <c r="D61" s="353"/>
      <c r="E61" s="353"/>
      <c r="F61" s="353" t="s">
        <v>412</v>
      </c>
      <c r="G61" s="353">
        <v>1</v>
      </c>
      <c r="H61" s="353">
        <v>17.568605041156864</v>
      </c>
      <c r="I61" s="353">
        <v>17.568605041156864</v>
      </c>
      <c r="J61" s="353">
        <v>16.39490782581726</v>
      </c>
      <c r="K61" s="353">
        <v>4.3674726703950663E-4</v>
      </c>
      <c r="L61" s="149"/>
      <c r="M61" s="149"/>
      <c r="N61" s="149"/>
      <c r="O61" s="389"/>
      <c r="P61" s="389"/>
    </row>
    <row r="62" spans="1:16" ht="11.45" customHeight="1" x14ac:dyDescent="0.2">
      <c r="A62" s="398" t="s">
        <v>27</v>
      </c>
      <c r="B62" s="385">
        <v>97.3</v>
      </c>
      <c r="C62" s="399">
        <v>-0.61666666666666714</v>
      </c>
      <c r="D62" s="353"/>
      <c r="E62" s="353"/>
      <c r="F62" s="353" t="s">
        <v>413</v>
      </c>
      <c r="G62" s="353">
        <v>25</v>
      </c>
      <c r="H62" s="353">
        <v>26.789728292176441</v>
      </c>
      <c r="I62" s="353">
        <v>1.0715891316870576</v>
      </c>
      <c r="J62" s="353"/>
      <c r="K62" s="353"/>
      <c r="L62" s="149"/>
      <c r="M62" s="149"/>
      <c r="N62" s="149"/>
      <c r="O62" s="389"/>
      <c r="P62" s="389"/>
    </row>
    <row r="63" spans="1:16" ht="11.45" customHeight="1" thickBot="1" x14ac:dyDescent="0.25">
      <c r="A63" s="398" t="s">
        <v>86</v>
      </c>
      <c r="B63" s="385">
        <v>69.400000000000006</v>
      </c>
      <c r="C63" s="399">
        <v>3.449999999999998</v>
      </c>
      <c r="D63" s="353"/>
      <c r="E63" s="353"/>
      <c r="F63" s="354" t="s">
        <v>0</v>
      </c>
      <c r="G63" s="354">
        <v>26</v>
      </c>
      <c r="H63" s="354">
        <v>44.358333333333306</v>
      </c>
      <c r="I63" s="354"/>
      <c r="J63" s="354"/>
      <c r="K63" s="354"/>
      <c r="L63" s="149"/>
      <c r="M63" s="149"/>
      <c r="N63" s="149"/>
      <c r="O63" s="389"/>
      <c r="P63" s="389"/>
    </row>
    <row r="64" spans="1:16" ht="11.45" customHeight="1" thickBot="1" x14ac:dyDescent="0.25">
      <c r="A64" s="398" t="s">
        <v>30</v>
      </c>
      <c r="B64" s="385">
        <v>91.3</v>
      </c>
      <c r="C64" s="399">
        <v>0.46666666666666617</v>
      </c>
      <c r="D64" s="178"/>
      <c r="E64" s="178"/>
      <c r="F64" s="149"/>
      <c r="G64" s="149"/>
      <c r="H64" s="149"/>
      <c r="I64" s="149"/>
      <c r="J64" s="149"/>
      <c r="K64" s="149"/>
      <c r="L64" s="149"/>
      <c r="M64" s="149"/>
      <c r="N64" s="149"/>
      <c r="O64" s="389"/>
      <c r="P64" s="389"/>
    </row>
    <row r="65" spans="1:16" ht="11.45" customHeight="1" x14ac:dyDescent="0.2">
      <c r="A65" s="398" t="s">
        <v>31</v>
      </c>
      <c r="B65" s="385">
        <v>83.4</v>
      </c>
      <c r="C65" s="399">
        <v>1.0333333333333314</v>
      </c>
      <c r="D65" s="390"/>
      <c r="E65" s="390"/>
      <c r="F65" s="355"/>
      <c r="G65" s="355" t="s">
        <v>420</v>
      </c>
      <c r="H65" s="355" t="s">
        <v>409</v>
      </c>
      <c r="I65" s="355" t="s">
        <v>421</v>
      </c>
      <c r="J65" s="355" t="s">
        <v>422</v>
      </c>
      <c r="K65" s="355" t="s">
        <v>423</v>
      </c>
      <c r="L65" s="355" t="s">
        <v>424</v>
      </c>
      <c r="M65" s="355" t="s">
        <v>425</v>
      </c>
      <c r="N65" s="355" t="s">
        <v>426</v>
      </c>
      <c r="O65" s="389"/>
      <c r="P65" s="389"/>
    </row>
    <row r="66" spans="1:16" ht="11.45" customHeight="1" x14ac:dyDescent="0.2">
      <c r="A66" s="398" t="s">
        <v>32</v>
      </c>
      <c r="B66" s="385">
        <v>89.9</v>
      </c>
      <c r="C66" s="399">
        <v>-0.25</v>
      </c>
      <c r="D66" s="353"/>
      <c r="E66" s="353"/>
      <c r="F66" s="353" t="s">
        <v>414</v>
      </c>
      <c r="G66" s="353">
        <v>8.2258709833794512</v>
      </c>
      <c r="H66" s="353">
        <v>1.9320830547946164</v>
      </c>
      <c r="I66" s="353">
        <v>4.257514169986794</v>
      </c>
      <c r="J66" s="353">
        <v>2.5513863342167462E-4</v>
      </c>
      <c r="K66" s="353">
        <v>4.2466714449085767</v>
      </c>
      <c r="L66" s="353">
        <v>12.205070521850326</v>
      </c>
      <c r="M66" s="353">
        <v>4.2466714449085767</v>
      </c>
      <c r="N66" s="353">
        <v>12.205070521850326</v>
      </c>
      <c r="O66" s="389"/>
      <c r="P66" s="389"/>
    </row>
    <row r="67" spans="1:16" ht="11.45" customHeight="1" thickBot="1" x14ac:dyDescent="0.25">
      <c r="A67" s="398" t="s">
        <v>23</v>
      </c>
      <c r="B67" s="385">
        <v>88.3</v>
      </c>
      <c r="C67" s="399">
        <v>0.76666666666666805</v>
      </c>
      <c r="D67" s="353"/>
      <c r="E67" s="353"/>
      <c r="F67" s="354">
        <v>2013</v>
      </c>
      <c r="G67" s="354">
        <v>-8.9107861799662888E-2</v>
      </c>
      <c r="H67" s="354">
        <v>2.2007034938525776E-2</v>
      </c>
      <c r="I67" s="354">
        <v>-4.0490625860583158</v>
      </c>
      <c r="J67" s="354">
        <v>4.3674726703950663E-4</v>
      </c>
      <c r="K67" s="354">
        <v>-0.13443219868734552</v>
      </c>
      <c r="L67" s="354">
        <v>-4.3783524911980252E-2</v>
      </c>
      <c r="M67" s="354">
        <v>-0.13443219868734552</v>
      </c>
      <c r="N67" s="354">
        <v>-4.3783524911980252E-2</v>
      </c>
      <c r="O67" s="389"/>
      <c r="P67" s="389"/>
    </row>
    <row r="68" spans="1:16" ht="11.45" customHeight="1" x14ac:dyDescent="0.2">
      <c r="A68" s="398" t="s">
        <v>87</v>
      </c>
      <c r="B68" s="385">
        <v>99.4</v>
      </c>
      <c r="C68" s="399">
        <v>-1.25</v>
      </c>
      <c r="D68" s="353"/>
      <c r="E68" s="353"/>
      <c r="F68" s="149"/>
      <c r="G68" s="149"/>
      <c r="H68" s="149"/>
      <c r="I68" s="149"/>
      <c r="J68" s="149"/>
      <c r="K68" s="149"/>
      <c r="L68" s="149"/>
      <c r="M68" s="149"/>
      <c r="N68" s="149"/>
      <c r="O68" s="389"/>
      <c r="P68" s="389"/>
    </row>
    <row r="69" spans="1:16" ht="11.45" customHeight="1" x14ac:dyDescent="0.2">
      <c r="A69" s="398" t="s">
        <v>34</v>
      </c>
      <c r="B69" s="385">
        <v>94.1</v>
      </c>
      <c r="C69" s="399">
        <v>-0.59999999999999909</v>
      </c>
      <c r="D69" s="178"/>
      <c r="E69" s="178"/>
      <c r="J69" s="149"/>
      <c r="K69" s="149"/>
      <c r="L69" s="149"/>
      <c r="M69" s="149"/>
      <c r="N69" s="149"/>
    </row>
    <row r="70" spans="1:16" ht="11.45" customHeight="1" x14ac:dyDescent="0.2">
      <c r="A70" s="398" t="s">
        <v>6</v>
      </c>
      <c r="B70" s="385">
        <v>86.5</v>
      </c>
      <c r="C70" s="399">
        <v>0.56666666666666765</v>
      </c>
      <c r="D70" s="178"/>
      <c r="E70" s="178"/>
      <c r="F70" s="356" t="s">
        <v>402</v>
      </c>
      <c r="G70" s="356" t="s">
        <v>448</v>
      </c>
      <c r="H70" s="356" t="s">
        <v>429</v>
      </c>
      <c r="I70" s="356" t="s">
        <v>434</v>
      </c>
      <c r="J70" s="149"/>
      <c r="K70" s="149"/>
      <c r="L70" s="149"/>
      <c r="M70" s="149"/>
      <c r="N70" s="149"/>
    </row>
    <row r="71" spans="1:16" ht="11.45" customHeight="1" x14ac:dyDescent="0.2">
      <c r="A71" s="398" t="s">
        <v>37</v>
      </c>
      <c r="B71" s="385">
        <v>76.400000000000006</v>
      </c>
      <c r="C71" s="399">
        <v>2.3166666666666651</v>
      </c>
      <c r="D71" s="178"/>
      <c r="E71" s="178"/>
      <c r="F71" s="356" t="s">
        <v>152</v>
      </c>
      <c r="G71" s="391">
        <f>$G$66+$G$67*B41</f>
        <v>1.783372575263825</v>
      </c>
      <c r="H71" s="391">
        <f>$G$66+$G$67*H41</f>
        <v>1.2932793353656784</v>
      </c>
      <c r="I71" s="391">
        <f>H41+11*H71</f>
        <v>92.026072689022456</v>
      </c>
      <c r="J71" s="149"/>
      <c r="K71" s="149"/>
      <c r="L71" s="149"/>
      <c r="M71" s="149"/>
      <c r="N71" s="149"/>
    </row>
    <row r="72" spans="1:16" ht="11.45" customHeight="1" x14ac:dyDescent="0.2">
      <c r="A72" s="398" t="s">
        <v>38</v>
      </c>
      <c r="B72" s="385">
        <v>88.7</v>
      </c>
      <c r="C72" s="399">
        <v>0.58333333333333337</v>
      </c>
      <c r="D72" s="178"/>
      <c r="E72" s="178"/>
    </row>
    <row r="73" spans="1:16" ht="11.45" customHeight="1" x14ac:dyDescent="0.2">
      <c r="A73" s="398" t="s">
        <v>88</v>
      </c>
      <c r="B73" s="385">
        <v>84.1</v>
      </c>
      <c r="C73" s="399">
        <v>-0.91666666666666663</v>
      </c>
      <c r="D73" s="389"/>
      <c r="E73" s="389"/>
    </row>
    <row r="74" spans="1:16" ht="11.45" customHeight="1" x14ac:dyDescent="0.2">
      <c r="A74" s="398" t="s">
        <v>40</v>
      </c>
      <c r="B74" s="385">
        <v>87.9</v>
      </c>
      <c r="C74" s="399">
        <v>0.69999999999999807</v>
      </c>
    </row>
    <row r="75" spans="1:16" ht="11.45" customHeight="1" x14ac:dyDescent="0.2">
      <c r="A75" s="398" t="s">
        <v>89</v>
      </c>
      <c r="B75" s="385">
        <v>72.3</v>
      </c>
      <c r="C75" s="399">
        <v>0.91666666666666663</v>
      </c>
    </row>
    <row r="76" spans="1:16" ht="11.45" customHeight="1" x14ac:dyDescent="0.2">
      <c r="A76" s="398" t="s">
        <v>18</v>
      </c>
      <c r="B76" s="385">
        <v>80</v>
      </c>
      <c r="C76" s="399">
        <v>1.4666666666666661</v>
      </c>
    </row>
    <row r="77" spans="1:16" ht="11.45" customHeight="1" x14ac:dyDescent="0.2">
      <c r="A77" s="398" t="s">
        <v>42</v>
      </c>
      <c r="B77" s="385">
        <v>95</v>
      </c>
      <c r="C77" s="399">
        <v>9.9999999999999048E-2</v>
      </c>
    </row>
    <row r="78" spans="1:16" ht="11.45" customHeight="1" x14ac:dyDescent="0.2">
      <c r="B78" s="392"/>
      <c r="C78" s="393"/>
    </row>
    <row r="79" spans="1:16" ht="11.45" customHeight="1" x14ac:dyDescent="0.2">
      <c r="B79" s="369"/>
    </row>
    <row r="80" spans="1:16" ht="11.45" customHeight="1" x14ac:dyDescent="0.2">
      <c r="B80" s="369"/>
    </row>
    <row r="81" spans="2:2" ht="11.45" customHeight="1" x14ac:dyDescent="0.2">
      <c r="B81" s="369"/>
    </row>
  </sheetData>
  <mergeCells count="2">
    <mergeCell ref="G8:Q8"/>
    <mergeCell ref="G9:Q9"/>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8"/>
  <sheetViews>
    <sheetView showGridLines="0" zoomScale="108" zoomScaleNormal="108" workbookViewId="0">
      <selection activeCell="I84" sqref="I84"/>
    </sheetView>
  </sheetViews>
  <sheetFormatPr defaultColWidth="8.7109375" defaultRowHeight="11.25" x14ac:dyDescent="0.2"/>
  <cols>
    <col min="1" max="1" width="19.85546875" style="149" customWidth="1"/>
    <col min="2" max="5" width="8.7109375" style="149"/>
    <col min="6" max="6" width="9.7109375" style="149" bestFit="1" customWidth="1"/>
    <col min="7" max="17" width="8.7109375" style="149"/>
    <col min="18" max="18" width="11" style="149" customWidth="1"/>
    <col min="19" max="30" width="8.7109375" style="149"/>
    <col min="31" max="31" width="13.140625" style="149" customWidth="1"/>
    <col min="32" max="16384" width="8.7109375" style="149"/>
  </cols>
  <sheetData>
    <row r="1" spans="1:19" x14ac:dyDescent="0.2">
      <c r="A1" s="62" t="s">
        <v>100</v>
      </c>
    </row>
    <row r="3" spans="1:19" x14ac:dyDescent="0.2">
      <c r="A3" s="62" t="s">
        <v>46</v>
      </c>
      <c r="B3" s="63">
        <v>44350.760196759264</v>
      </c>
    </row>
    <row r="4" spans="1:19" x14ac:dyDescent="0.2">
      <c r="A4" s="62" t="s">
        <v>47</v>
      </c>
      <c r="B4" s="63">
        <v>44368.525314861108</v>
      </c>
    </row>
    <row r="5" spans="1:19" x14ac:dyDescent="0.2">
      <c r="A5" s="62" t="s">
        <v>48</v>
      </c>
      <c r="B5" s="62" t="s">
        <v>49</v>
      </c>
    </row>
    <row r="7" spans="1:19" x14ac:dyDescent="0.2">
      <c r="A7" s="62" t="s">
        <v>50</v>
      </c>
      <c r="B7" s="62" t="s">
        <v>0</v>
      </c>
    </row>
    <row r="8" spans="1:19" x14ac:dyDescent="0.2">
      <c r="A8" s="62" t="s">
        <v>101</v>
      </c>
      <c r="B8" s="62" t="s">
        <v>102</v>
      </c>
    </row>
    <row r="9" spans="1:19" x14ac:dyDescent="0.2">
      <c r="A9" s="62" t="s">
        <v>53</v>
      </c>
      <c r="B9" s="62" t="s">
        <v>54</v>
      </c>
    </row>
    <row r="10" spans="1:19" x14ac:dyDescent="0.2">
      <c r="A10" s="62" t="s">
        <v>51</v>
      </c>
      <c r="B10" s="62" t="s">
        <v>103</v>
      </c>
    </row>
    <row r="11" spans="1:19" s="152" customFormat="1" x14ac:dyDescent="0.2">
      <c r="A11" s="64"/>
      <c r="B11" s="64"/>
      <c r="C11" s="90"/>
      <c r="D11" s="90"/>
      <c r="E11" s="90"/>
      <c r="F11" s="90"/>
      <c r="G11" s="905" t="s">
        <v>166</v>
      </c>
      <c r="H11" s="905"/>
      <c r="I11" s="905"/>
      <c r="J11" s="905"/>
      <c r="K11" s="905"/>
      <c r="L11" s="905"/>
      <c r="M11" s="905"/>
      <c r="N11" s="905"/>
      <c r="O11" s="905"/>
      <c r="P11" s="905"/>
      <c r="Q11" s="905"/>
      <c r="R11" s="90"/>
      <c r="S11" s="90"/>
    </row>
    <row r="12" spans="1:19" s="152" customFormat="1" ht="9.6" customHeight="1" x14ac:dyDescent="0.2">
      <c r="A12" s="64"/>
      <c r="B12" s="64"/>
      <c r="C12" s="90"/>
      <c r="D12" s="90"/>
      <c r="E12" s="90"/>
      <c r="F12" s="911" t="s">
        <v>499</v>
      </c>
      <c r="G12" s="911"/>
      <c r="H12" s="911"/>
      <c r="I12" s="911"/>
      <c r="J12" s="911"/>
      <c r="K12" s="911"/>
      <c r="L12" s="911"/>
      <c r="M12" s="911"/>
      <c r="N12" s="911"/>
      <c r="O12" s="911"/>
      <c r="P12" s="911"/>
      <c r="Q12" s="911"/>
      <c r="R12" s="911"/>
      <c r="S12" s="911"/>
    </row>
    <row r="13" spans="1:19" s="152" customFormat="1" x14ac:dyDescent="0.2">
      <c r="A13" s="57"/>
      <c r="B13" s="57" t="s">
        <v>9</v>
      </c>
      <c r="C13" s="57" t="s">
        <v>4</v>
      </c>
      <c r="D13" s="57" t="s">
        <v>7</v>
      </c>
      <c r="E13" s="57" t="s">
        <v>12</v>
      </c>
      <c r="F13" s="57" t="s">
        <v>5</v>
      </c>
      <c r="G13" s="57" t="s">
        <v>78</v>
      </c>
      <c r="H13" s="57" t="s">
        <v>156</v>
      </c>
      <c r="I13" s="57" t="s">
        <v>157</v>
      </c>
      <c r="J13" s="57" t="s">
        <v>158</v>
      </c>
      <c r="K13" s="57" t="s">
        <v>159</v>
      </c>
      <c r="L13" s="57" t="s">
        <v>160</v>
      </c>
      <c r="M13" s="57" t="s">
        <v>161</v>
      </c>
      <c r="N13" s="57" t="s">
        <v>162</v>
      </c>
      <c r="O13" s="57" t="s">
        <v>163</v>
      </c>
      <c r="P13" s="57" t="s">
        <v>164</v>
      </c>
      <c r="Q13" s="57" t="s">
        <v>165</v>
      </c>
      <c r="R13" s="57" t="s">
        <v>155</v>
      </c>
      <c r="S13" s="57" t="s">
        <v>154</v>
      </c>
    </row>
    <row r="14" spans="1:19" s="152" customFormat="1" x14ac:dyDescent="0.2">
      <c r="A14" s="58" t="s">
        <v>152</v>
      </c>
      <c r="B14" s="58">
        <f>H43</f>
        <v>6.9</v>
      </c>
      <c r="C14" s="58">
        <f t="shared" ref="C14:G14" si="0">I43</f>
        <v>7.4</v>
      </c>
      <c r="D14" s="58">
        <f t="shared" si="0"/>
        <v>9.3000000000000007</v>
      </c>
      <c r="E14" s="58">
        <f t="shared" si="0"/>
        <v>8.6</v>
      </c>
      <c r="F14" s="58">
        <f t="shared" si="0"/>
        <v>8.3000000000000007</v>
      </c>
      <c r="G14" s="58">
        <f t="shared" si="0"/>
        <v>7.6</v>
      </c>
      <c r="H14" s="150">
        <f>G14+N43</f>
        <v>7.89</v>
      </c>
      <c r="I14" s="150">
        <f>H14+1/9*($S$14-$H$14)</f>
        <v>7.68</v>
      </c>
      <c r="J14" s="150">
        <f t="shared" ref="J14:Q14" si="1">I14+1/9*($S$14-$H$14)</f>
        <v>7.47</v>
      </c>
      <c r="K14" s="150">
        <f t="shared" si="1"/>
        <v>7.26</v>
      </c>
      <c r="L14" s="150">
        <f t="shared" si="1"/>
        <v>7.05</v>
      </c>
      <c r="M14" s="150">
        <f t="shared" si="1"/>
        <v>6.84</v>
      </c>
      <c r="N14" s="150">
        <f t="shared" si="1"/>
        <v>6.63</v>
      </c>
      <c r="O14" s="150">
        <f t="shared" si="1"/>
        <v>6.42</v>
      </c>
      <c r="P14" s="150">
        <f t="shared" si="1"/>
        <v>6.21</v>
      </c>
      <c r="Q14" s="150">
        <f t="shared" si="1"/>
        <v>6</v>
      </c>
      <c r="R14" s="213">
        <f>H14+($S$14-$H$14)</f>
        <v>6</v>
      </c>
      <c r="S14" s="58">
        <v>6</v>
      </c>
    </row>
    <row r="15" spans="1:19" s="152" customFormat="1" x14ac:dyDescent="0.2">
      <c r="A15" s="58" t="s">
        <v>153</v>
      </c>
      <c r="B15" s="58">
        <f>H18</f>
        <v>11</v>
      </c>
      <c r="C15" s="58">
        <f t="shared" ref="C15:G15" si="2">I18</f>
        <v>10.6</v>
      </c>
      <c r="D15" s="58">
        <f t="shared" si="2"/>
        <v>10.5</v>
      </c>
      <c r="E15" s="58">
        <f t="shared" si="2"/>
        <v>10.5</v>
      </c>
      <c r="F15" s="58">
        <f t="shared" si="2"/>
        <v>10.199999999999999</v>
      </c>
      <c r="G15" s="58">
        <f t="shared" si="2"/>
        <v>9.9</v>
      </c>
      <c r="H15" s="150">
        <f>G15+$N$18</f>
        <v>9.51</v>
      </c>
      <c r="I15" s="150">
        <f t="shared" ref="I15:Q15" si="3">H15+$N$18</f>
        <v>9.1199999999999992</v>
      </c>
      <c r="J15" s="150">
        <f t="shared" si="3"/>
        <v>8.7299999999999986</v>
      </c>
      <c r="K15" s="150">
        <f t="shared" si="3"/>
        <v>8.3399999999999981</v>
      </c>
      <c r="L15" s="150">
        <f t="shared" si="3"/>
        <v>7.9499999999999984</v>
      </c>
      <c r="M15" s="150">
        <f t="shared" si="3"/>
        <v>7.5599999999999987</v>
      </c>
      <c r="N15" s="150">
        <f t="shared" si="3"/>
        <v>7.169999999999999</v>
      </c>
      <c r="O15" s="150">
        <f t="shared" si="3"/>
        <v>6.7799999999999994</v>
      </c>
      <c r="P15" s="150">
        <f t="shared" si="3"/>
        <v>6.39</v>
      </c>
      <c r="Q15" s="150">
        <f t="shared" si="3"/>
        <v>6</v>
      </c>
      <c r="R15" s="346">
        <f>G15+10*N18</f>
        <v>6</v>
      </c>
      <c r="S15" s="58">
        <v>6</v>
      </c>
    </row>
    <row r="16" spans="1:19" x14ac:dyDescent="0.2">
      <c r="R16" s="156"/>
    </row>
    <row r="17" spans="1:18" x14ac:dyDescent="0.2">
      <c r="A17" s="65" t="s">
        <v>55</v>
      </c>
      <c r="B17" s="65" t="s">
        <v>73</v>
      </c>
      <c r="C17" s="65" t="s">
        <v>74</v>
      </c>
      <c r="D17" s="65" t="s">
        <v>75</v>
      </c>
      <c r="E17" s="65" t="s">
        <v>76</v>
      </c>
      <c r="F17" s="65" t="s">
        <v>77</v>
      </c>
      <c r="G17" s="65" t="s">
        <v>20</v>
      </c>
      <c r="H17" s="65" t="s">
        <v>9</v>
      </c>
      <c r="I17" s="65" t="s">
        <v>4</v>
      </c>
      <c r="J17" s="65" t="s">
        <v>7</v>
      </c>
      <c r="K17" s="65" t="s">
        <v>12</v>
      </c>
      <c r="L17" s="65" t="s">
        <v>5</v>
      </c>
      <c r="M17" s="65" t="s">
        <v>78</v>
      </c>
      <c r="N17" s="154" t="s">
        <v>440</v>
      </c>
      <c r="O17" s="164" t="s">
        <v>170</v>
      </c>
      <c r="P17" s="74" t="s">
        <v>379</v>
      </c>
      <c r="Q17" s="74"/>
      <c r="R17" s="74"/>
    </row>
    <row r="18" spans="1:18" x14ac:dyDescent="0.2">
      <c r="A18" s="65" t="s">
        <v>79</v>
      </c>
      <c r="B18" s="67">
        <v>14</v>
      </c>
      <c r="C18" s="67">
        <v>13.8</v>
      </c>
      <c r="D18" s="67">
        <v>13.2</v>
      </c>
      <c r="E18" s="67">
        <v>12.6</v>
      </c>
      <c r="F18" s="67">
        <v>11.8</v>
      </c>
      <c r="G18" s="67">
        <v>11.1</v>
      </c>
      <c r="H18" s="67">
        <v>11</v>
      </c>
      <c r="I18" s="67">
        <v>10.6</v>
      </c>
      <c r="J18" s="67">
        <v>10.5</v>
      </c>
      <c r="K18" s="67">
        <v>10.5</v>
      </c>
      <c r="L18" s="67">
        <v>10.199999999999999</v>
      </c>
      <c r="M18" s="67">
        <v>9.9</v>
      </c>
      <c r="N18" s="149">
        <f>(M18-C18)/10</f>
        <v>-0.39</v>
      </c>
      <c r="O18" s="149">
        <f>AVERAGE(N26,N27,N32,N36,N25)</f>
        <v>-0.83200000000000007</v>
      </c>
      <c r="P18" s="75"/>
      <c r="Q18" s="75"/>
      <c r="R18" s="75"/>
    </row>
    <row r="19" spans="1:18" x14ac:dyDescent="0.2">
      <c r="A19" s="65" t="s">
        <v>8</v>
      </c>
      <c r="B19" s="67">
        <v>11.1</v>
      </c>
      <c r="C19" s="67">
        <v>11.9</v>
      </c>
      <c r="D19" s="67">
        <v>12.3</v>
      </c>
      <c r="E19" s="67">
        <v>12</v>
      </c>
      <c r="F19" s="67">
        <v>11</v>
      </c>
      <c r="G19" s="67">
        <v>9.8000000000000007</v>
      </c>
      <c r="H19" s="67">
        <v>10.1</v>
      </c>
      <c r="I19" s="67">
        <v>8.8000000000000007</v>
      </c>
      <c r="J19" s="67">
        <v>8.9</v>
      </c>
      <c r="K19" s="67">
        <v>8.6</v>
      </c>
      <c r="L19" s="67">
        <v>8.4</v>
      </c>
      <c r="M19" s="67">
        <v>8.1</v>
      </c>
      <c r="N19" s="149">
        <f t="shared" ref="N19:N45" si="4">(M19-C19)/10</f>
        <v>-0.38000000000000006</v>
      </c>
      <c r="P19" s="309">
        <f>28-_xlfn.RANK.EQ(M19,$M$19:$M$45)</f>
        <v>15</v>
      </c>
      <c r="Q19" s="75"/>
      <c r="R19" s="75"/>
    </row>
    <row r="20" spans="1:18" x14ac:dyDescent="0.2">
      <c r="A20" s="65" t="s">
        <v>82</v>
      </c>
      <c r="B20" s="67">
        <v>14.7</v>
      </c>
      <c r="C20" s="67">
        <v>12.6</v>
      </c>
      <c r="D20" s="67">
        <v>11.8</v>
      </c>
      <c r="E20" s="67">
        <v>12.5</v>
      </c>
      <c r="F20" s="67">
        <v>12.5</v>
      </c>
      <c r="G20" s="67">
        <v>12.9</v>
      </c>
      <c r="H20" s="67">
        <v>13.4</v>
      </c>
      <c r="I20" s="67">
        <v>13.8</v>
      </c>
      <c r="J20" s="67">
        <v>12.7</v>
      </c>
      <c r="K20" s="67">
        <v>12.7</v>
      </c>
      <c r="L20" s="67">
        <v>13.9</v>
      </c>
      <c r="M20" s="67">
        <v>12.8</v>
      </c>
      <c r="N20" s="149">
        <f t="shared" si="4"/>
        <v>2.0000000000000108E-2</v>
      </c>
      <c r="P20" s="309">
        <f t="shared" ref="P20:P45" si="5">28-_xlfn.RANK.EQ(M20,$M$19:$M$45)</f>
        <v>23</v>
      </c>
      <c r="Q20" s="75"/>
      <c r="R20" s="75"/>
    </row>
    <row r="21" spans="1:18" x14ac:dyDescent="0.2">
      <c r="A21" s="65" t="s">
        <v>83</v>
      </c>
      <c r="B21" s="67">
        <v>5.4</v>
      </c>
      <c r="C21" s="67">
        <v>4.9000000000000004</v>
      </c>
      <c r="D21" s="67">
        <v>4.9000000000000004</v>
      </c>
      <c r="E21" s="67">
        <v>5.5</v>
      </c>
      <c r="F21" s="67">
        <v>5.4</v>
      </c>
      <c r="G21" s="67">
        <v>5.5</v>
      </c>
      <c r="H21" s="67">
        <v>6.2</v>
      </c>
      <c r="I21" s="67">
        <v>6.6</v>
      </c>
      <c r="J21" s="67">
        <v>6.7</v>
      </c>
      <c r="K21" s="67">
        <v>6.2</v>
      </c>
      <c r="L21" s="67">
        <v>6.7</v>
      </c>
      <c r="M21" s="67">
        <v>7.6</v>
      </c>
      <c r="N21" s="149">
        <f t="shared" si="4"/>
        <v>0.26999999999999991</v>
      </c>
      <c r="P21" s="309">
        <f t="shared" si="5"/>
        <v>11</v>
      </c>
      <c r="Q21" s="75"/>
      <c r="R21" s="75"/>
    </row>
    <row r="22" spans="1:18" x14ac:dyDescent="0.2">
      <c r="A22" s="65" t="s">
        <v>16</v>
      </c>
      <c r="B22" s="67">
        <v>11.5</v>
      </c>
      <c r="C22" s="67">
        <v>11.5</v>
      </c>
      <c r="D22" s="67">
        <v>10.3</v>
      </c>
      <c r="E22" s="67">
        <v>9.6</v>
      </c>
      <c r="F22" s="67">
        <v>8.1999999999999993</v>
      </c>
      <c r="G22" s="67">
        <v>8.1</v>
      </c>
      <c r="H22" s="67">
        <v>8.1</v>
      </c>
      <c r="I22" s="67">
        <v>7.5</v>
      </c>
      <c r="J22" s="67">
        <v>8.8000000000000007</v>
      </c>
      <c r="K22" s="67">
        <v>10.4</v>
      </c>
      <c r="L22" s="67">
        <v>9.9</v>
      </c>
      <c r="M22" s="67">
        <v>9.3000000000000007</v>
      </c>
      <c r="N22" s="149">
        <f t="shared" si="4"/>
        <v>-0.21999999999999992</v>
      </c>
      <c r="P22" s="309">
        <f t="shared" si="5"/>
        <v>19</v>
      </c>
      <c r="Q22" s="75"/>
      <c r="R22" s="75"/>
    </row>
    <row r="23" spans="1:18" x14ac:dyDescent="0.2">
      <c r="A23" s="65" t="s">
        <v>84</v>
      </c>
      <c r="B23" s="67">
        <v>11.1</v>
      </c>
      <c r="C23" s="67">
        <v>11.8</v>
      </c>
      <c r="D23" s="67">
        <v>11.6</v>
      </c>
      <c r="E23" s="67">
        <v>10.5</v>
      </c>
      <c r="F23" s="67">
        <v>9.8000000000000007</v>
      </c>
      <c r="G23" s="67">
        <v>9.5</v>
      </c>
      <c r="H23" s="67">
        <v>10.1</v>
      </c>
      <c r="I23" s="67">
        <v>10.3</v>
      </c>
      <c r="J23" s="67">
        <v>10.1</v>
      </c>
      <c r="K23" s="67">
        <v>10.3</v>
      </c>
      <c r="L23" s="67">
        <v>10.3</v>
      </c>
      <c r="M23" s="67">
        <v>10.1</v>
      </c>
      <c r="N23" s="149">
        <f t="shared" si="4"/>
        <v>-0.1700000000000001</v>
      </c>
      <c r="P23" s="309">
        <f t="shared" si="5"/>
        <v>20</v>
      </c>
      <c r="Q23" s="75"/>
      <c r="R23" s="75"/>
    </row>
    <row r="24" spans="1:18" x14ac:dyDescent="0.2">
      <c r="A24" s="65" t="s">
        <v>17</v>
      </c>
      <c r="B24" s="67">
        <v>13.5</v>
      </c>
      <c r="C24" s="67">
        <v>11</v>
      </c>
      <c r="D24" s="67">
        <v>10.6</v>
      </c>
      <c r="E24" s="67">
        <v>10.3</v>
      </c>
      <c r="F24" s="67">
        <v>9.6999999999999993</v>
      </c>
      <c r="G24" s="67">
        <v>12</v>
      </c>
      <c r="H24" s="67">
        <v>12.2</v>
      </c>
      <c r="I24" s="67">
        <v>10.9</v>
      </c>
      <c r="J24" s="67">
        <v>10.8</v>
      </c>
      <c r="K24" s="67">
        <v>11.3</v>
      </c>
      <c r="L24" s="67">
        <v>9.8000000000000007</v>
      </c>
      <c r="M24" s="67">
        <v>7.5</v>
      </c>
      <c r="N24" s="149">
        <f t="shared" si="4"/>
        <v>-0.35</v>
      </c>
      <c r="P24" s="309">
        <f t="shared" si="5"/>
        <v>9</v>
      </c>
      <c r="Q24" s="75"/>
      <c r="R24" s="75"/>
    </row>
    <row r="25" spans="1:18" x14ac:dyDescent="0.2">
      <c r="A25" s="65" t="s">
        <v>25</v>
      </c>
      <c r="B25" s="67">
        <v>11.8</v>
      </c>
      <c r="C25" s="67">
        <v>11.9</v>
      </c>
      <c r="D25" s="67">
        <v>11.1</v>
      </c>
      <c r="E25" s="67">
        <v>9.9</v>
      </c>
      <c r="F25" s="67">
        <v>8.6999999999999993</v>
      </c>
      <c r="G25" s="67">
        <v>6.7</v>
      </c>
      <c r="H25" s="67">
        <v>6.8</v>
      </c>
      <c r="I25" s="67">
        <v>6</v>
      </c>
      <c r="J25" s="67">
        <v>5</v>
      </c>
      <c r="K25" s="67">
        <v>5</v>
      </c>
      <c r="L25" s="67">
        <v>5.0999999999999996</v>
      </c>
      <c r="M25" s="67">
        <v>5</v>
      </c>
      <c r="N25" s="149">
        <f t="shared" si="4"/>
        <v>-0.69000000000000006</v>
      </c>
      <c r="P25" s="309">
        <f t="shared" si="5"/>
        <v>4</v>
      </c>
      <c r="Q25" s="75"/>
      <c r="R25" s="75"/>
    </row>
    <row r="26" spans="1:18" x14ac:dyDescent="0.2">
      <c r="A26" s="65" t="s">
        <v>22</v>
      </c>
      <c r="B26" s="67">
        <v>14.2</v>
      </c>
      <c r="C26" s="67">
        <v>13.5</v>
      </c>
      <c r="D26" s="67">
        <v>12.9</v>
      </c>
      <c r="E26" s="67">
        <v>11.3</v>
      </c>
      <c r="F26" s="67">
        <v>10.1</v>
      </c>
      <c r="G26" s="67">
        <v>9</v>
      </c>
      <c r="H26" s="67">
        <v>7.9</v>
      </c>
      <c r="I26" s="67">
        <v>6.2</v>
      </c>
      <c r="J26" s="67">
        <v>6</v>
      </c>
      <c r="K26" s="67">
        <v>4.7</v>
      </c>
      <c r="L26" s="67">
        <v>4.0999999999999996</v>
      </c>
      <c r="M26" s="67">
        <v>3.8</v>
      </c>
      <c r="N26" s="149">
        <f t="shared" si="4"/>
        <v>-0.97</v>
      </c>
      <c r="P26" s="309">
        <f t="shared" si="5"/>
        <v>2</v>
      </c>
      <c r="Q26" s="75"/>
      <c r="R26" s="75"/>
    </row>
    <row r="27" spans="1:18" x14ac:dyDescent="0.2">
      <c r="A27" s="65" t="s">
        <v>41</v>
      </c>
      <c r="B27" s="67">
        <v>30.9</v>
      </c>
      <c r="C27" s="67">
        <v>28.2</v>
      </c>
      <c r="D27" s="67">
        <v>26.3</v>
      </c>
      <c r="E27" s="67">
        <v>24.7</v>
      </c>
      <c r="F27" s="67">
        <v>23.6</v>
      </c>
      <c r="G27" s="67">
        <v>21.9</v>
      </c>
      <c r="H27" s="67">
        <v>20</v>
      </c>
      <c r="I27" s="67">
        <v>19</v>
      </c>
      <c r="J27" s="67">
        <v>18.3</v>
      </c>
      <c r="K27" s="67">
        <v>17.899999999999999</v>
      </c>
      <c r="L27" s="67">
        <v>17.3</v>
      </c>
      <c r="M27" s="67">
        <v>16</v>
      </c>
      <c r="N27" s="149">
        <f t="shared" si="4"/>
        <v>-1.22</v>
      </c>
      <c r="P27" s="309">
        <f t="shared" si="5"/>
        <v>26</v>
      </c>
      <c r="Q27" s="75"/>
      <c r="R27" s="75"/>
    </row>
    <row r="28" spans="1:18" x14ac:dyDescent="0.2">
      <c r="A28" s="65" t="s">
        <v>19</v>
      </c>
      <c r="B28" s="67">
        <v>12.4</v>
      </c>
      <c r="C28" s="67">
        <v>12.7</v>
      </c>
      <c r="D28" s="67">
        <v>12.3</v>
      </c>
      <c r="E28" s="67">
        <v>11.8</v>
      </c>
      <c r="F28" s="67">
        <v>9.6999999999999993</v>
      </c>
      <c r="G28" s="67">
        <v>8.8000000000000007</v>
      </c>
      <c r="H28" s="67">
        <v>9.1999999999999993</v>
      </c>
      <c r="I28" s="67">
        <v>8.8000000000000007</v>
      </c>
      <c r="J28" s="67">
        <v>8.8000000000000007</v>
      </c>
      <c r="K28" s="67">
        <v>8.6999999999999993</v>
      </c>
      <c r="L28" s="67">
        <v>8.1999999999999993</v>
      </c>
      <c r="M28" s="67">
        <v>8</v>
      </c>
      <c r="N28" s="149">
        <f t="shared" si="4"/>
        <v>-0.46999999999999992</v>
      </c>
      <c r="P28" s="309">
        <f t="shared" si="5"/>
        <v>13</v>
      </c>
      <c r="Q28" s="75"/>
      <c r="R28" s="75"/>
    </row>
    <row r="29" spans="1:18" x14ac:dyDescent="0.2">
      <c r="A29" s="65" t="s">
        <v>85</v>
      </c>
      <c r="B29" s="67">
        <v>5.2</v>
      </c>
      <c r="C29" s="67">
        <v>5.2</v>
      </c>
      <c r="D29" s="67">
        <v>5</v>
      </c>
      <c r="E29" s="67">
        <v>5.0999999999999996</v>
      </c>
      <c r="F29" s="67">
        <v>4.5</v>
      </c>
      <c r="G29" s="67">
        <v>2.8</v>
      </c>
      <c r="H29" s="67">
        <v>2.8</v>
      </c>
      <c r="I29" s="67">
        <v>2.8</v>
      </c>
      <c r="J29" s="67">
        <v>3.1</v>
      </c>
      <c r="K29" s="67">
        <v>3.3</v>
      </c>
      <c r="L29" s="67">
        <v>3</v>
      </c>
      <c r="M29" s="67">
        <v>2.2000000000000002</v>
      </c>
      <c r="N29" s="149">
        <f t="shared" si="4"/>
        <v>-0.3</v>
      </c>
      <c r="P29" s="309">
        <f t="shared" si="5"/>
        <v>1</v>
      </c>
      <c r="Q29" s="75"/>
      <c r="R29" s="75"/>
    </row>
    <row r="30" spans="1:18" x14ac:dyDescent="0.2">
      <c r="A30" s="65" t="s">
        <v>27</v>
      </c>
      <c r="B30" s="67">
        <v>19.100000000000001</v>
      </c>
      <c r="C30" s="67">
        <v>18.600000000000001</v>
      </c>
      <c r="D30" s="67">
        <v>17.8</v>
      </c>
      <c r="E30" s="67">
        <v>17.3</v>
      </c>
      <c r="F30" s="67">
        <v>16.8</v>
      </c>
      <c r="G30" s="67">
        <v>15</v>
      </c>
      <c r="H30" s="67">
        <v>14.7</v>
      </c>
      <c r="I30" s="67">
        <v>13.8</v>
      </c>
      <c r="J30" s="67">
        <v>14</v>
      </c>
      <c r="K30" s="67">
        <v>14.5</v>
      </c>
      <c r="L30" s="67">
        <v>13.5</v>
      </c>
      <c r="M30" s="67">
        <v>13.1</v>
      </c>
      <c r="N30" s="149">
        <f t="shared" si="4"/>
        <v>-0.55000000000000016</v>
      </c>
      <c r="P30" s="309">
        <f t="shared" si="5"/>
        <v>24</v>
      </c>
      <c r="Q30" s="75"/>
      <c r="R30" s="75"/>
    </row>
    <row r="31" spans="1:18" x14ac:dyDescent="0.2">
      <c r="A31" s="65" t="s">
        <v>86</v>
      </c>
      <c r="B31" s="67">
        <v>11.7</v>
      </c>
      <c r="C31" s="67">
        <v>12.7</v>
      </c>
      <c r="D31" s="67">
        <v>11.3</v>
      </c>
      <c r="E31" s="67">
        <v>11.4</v>
      </c>
      <c r="F31" s="67">
        <v>9.1</v>
      </c>
      <c r="G31" s="67">
        <v>6.8</v>
      </c>
      <c r="H31" s="67">
        <v>5.2</v>
      </c>
      <c r="I31" s="67">
        <v>7.6</v>
      </c>
      <c r="J31" s="67">
        <v>8.5</v>
      </c>
      <c r="K31" s="67">
        <v>7.8</v>
      </c>
      <c r="L31" s="67">
        <v>9.1999999999999993</v>
      </c>
      <c r="M31" s="67">
        <v>11.5</v>
      </c>
      <c r="N31" s="149">
        <f t="shared" si="4"/>
        <v>-0.11999999999999993</v>
      </c>
      <c r="P31" s="309">
        <f t="shared" si="5"/>
        <v>21</v>
      </c>
      <c r="Q31" s="75"/>
      <c r="R31" s="75"/>
    </row>
    <row r="32" spans="1:18" x14ac:dyDescent="0.2">
      <c r="A32" s="65" t="s">
        <v>30</v>
      </c>
      <c r="B32" s="67">
        <v>14.3</v>
      </c>
      <c r="C32" s="67">
        <v>12.9</v>
      </c>
      <c r="D32" s="67">
        <v>11.6</v>
      </c>
      <c r="E32" s="67">
        <v>10.6</v>
      </c>
      <c r="F32" s="67">
        <v>9.8000000000000007</v>
      </c>
      <c r="G32" s="67">
        <v>8.5</v>
      </c>
      <c r="H32" s="67">
        <v>9.9</v>
      </c>
      <c r="I32" s="67">
        <v>10</v>
      </c>
      <c r="J32" s="67">
        <v>8.6</v>
      </c>
      <c r="K32" s="67">
        <v>8.3000000000000007</v>
      </c>
      <c r="L32" s="67">
        <v>8.6999999999999993</v>
      </c>
      <c r="M32" s="67">
        <v>7.2</v>
      </c>
      <c r="N32" s="149">
        <f t="shared" si="4"/>
        <v>-0.57000000000000006</v>
      </c>
      <c r="P32" s="309">
        <f t="shared" si="5"/>
        <v>8</v>
      </c>
      <c r="Q32" s="75"/>
      <c r="R32" s="75"/>
    </row>
    <row r="33" spans="1:18" x14ac:dyDescent="0.2">
      <c r="A33" s="65" t="s">
        <v>31</v>
      </c>
      <c r="B33" s="67">
        <v>8.6999999999999993</v>
      </c>
      <c r="C33" s="67">
        <v>7.9</v>
      </c>
      <c r="D33" s="67">
        <v>7.4</v>
      </c>
      <c r="E33" s="67">
        <v>6.5</v>
      </c>
      <c r="F33" s="67">
        <v>6.3</v>
      </c>
      <c r="G33" s="67">
        <v>5.9</v>
      </c>
      <c r="H33" s="67">
        <v>5.5</v>
      </c>
      <c r="I33" s="67">
        <v>4.8</v>
      </c>
      <c r="J33" s="67">
        <v>5.4</v>
      </c>
      <c r="K33" s="67">
        <v>4.5999999999999996</v>
      </c>
      <c r="L33" s="67">
        <v>4</v>
      </c>
      <c r="M33" s="67">
        <v>5.6</v>
      </c>
      <c r="N33" s="149">
        <f t="shared" si="4"/>
        <v>-0.23000000000000007</v>
      </c>
      <c r="P33" s="309">
        <f t="shared" si="5"/>
        <v>6</v>
      </c>
      <c r="Q33" s="75"/>
      <c r="R33" s="75"/>
    </row>
    <row r="34" spans="1:18" x14ac:dyDescent="0.2">
      <c r="A34" s="65" t="s">
        <v>32</v>
      </c>
      <c r="B34" s="67">
        <v>7.7</v>
      </c>
      <c r="C34" s="67">
        <v>7.1</v>
      </c>
      <c r="D34" s="67">
        <v>6.2</v>
      </c>
      <c r="E34" s="67">
        <v>8.1</v>
      </c>
      <c r="F34" s="67">
        <v>6.1</v>
      </c>
      <c r="G34" s="67">
        <v>6.1</v>
      </c>
      <c r="H34" s="67">
        <v>9.3000000000000007</v>
      </c>
      <c r="I34" s="67">
        <v>5.5</v>
      </c>
      <c r="J34" s="67">
        <v>7.3</v>
      </c>
      <c r="K34" s="67">
        <v>6.3</v>
      </c>
      <c r="L34" s="67">
        <v>7.2</v>
      </c>
      <c r="M34" s="67">
        <v>8.1999999999999993</v>
      </c>
      <c r="N34" s="149">
        <f t="shared" si="4"/>
        <v>0.10999999999999996</v>
      </c>
      <c r="P34" s="309">
        <f t="shared" si="5"/>
        <v>17</v>
      </c>
      <c r="Q34" s="75"/>
      <c r="R34" s="75"/>
    </row>
    <row r="35" spans="1:18" x14ac:dyDescent="0.2">
      <c r="A35" s="65" t="s">
        <v>23</v>
      </c>
      <c r="B35" s="67">
        <v>11.5</v>
      </c>
      <c r="C35" s="67">
        <v>10.8</v>
      </c>
      <c r="D35" s="67">
        <v>11.4</v>
      </c>
      <c r="E35" s="67">
        <v>11.8</v>
      </c>
      <c r="F35" s="67">
        <v>11.9</v>
      </c>
      <c r="G35" s="67">
        <v>11.4</v>
      </c>
      <c r="H35" s="67">
        <v>11.6</v>
      </c>
      <c r="I35" s="67">
        <v>12.4</v>
      </c>
      <c r="J35" s="67">
        <v>12.5</v>
      </c>
      <c r="K35" s="67">
        <v>12.5</v>
      </c>
      <c r="L35" s="67">
        <v>11.8</v>
      </c>
      <c r="M35" s="67">
        <v>12.1</v>
      </c>
      <c r="N35" s="149">
        <f t="shared" si="4"/>
        <v>0.12999999999999989</v>
      </c>
      <c r="P35" s="309">
        <f t="shared" si="5"/>
        <v>22</v>
      </c>
      <c r="Q35" s="75"/>
      <c r="R35" s="75"/>
    </row>
    <row r="36" spans="1:18" x14ac:dyDescent="0.2">
      <c r="A36" s="65" t="s">
        <v>87</v>
      </c>
      <c r="B36" s="67">
        <v>25.7</v>
      </c>
      <c r="C36" s="67">
        <v>23.8</v>
      </c>
      <c r="D36" s="67">
        <v>22.7</v>
      </c>
      <c r="E36" s="67">
        <v>21.7</v>
      </c>
      <c r="F36" s="67">
        <v>20.8</v>
      </c>
      <c r="G36" s="67">
        <v>20.9</v>
      </c>
      <c r="H36" s="67">
        <v>20.2</v>
      </c>
      <c r="I36" s="67">
        <v>19.2</v>
      </c>
      <c r="J36" s="67">
        <v>17.7</v>
      </c>
      <c r="K36" s="67">
        <v>17.399999999999999</v>
      </c>
      <c r="L36" s="67">
        <v>17.2</v>
      </c>
      <c r="M36" s="67">
        <v>16.7</v>
      </c>
      <c r="N36" s="149">
        <f t="shared" si="4"/>
        <v>-0.71000000000000019</v>
      </c>
      <c r="P36" s="309">
        <f t="shared" si="5"/>
        <v>27</v>
      </c>
      <c r="Q36" s="75"/>
      <c r="R36" s="75"/>
    </row>
    <row r="37" spans="1:18" x14ac:dyDescent="0.2">
      <c r="A37" s="65" t="s">
        <v>34</v>
      </c>
      <c r="B37" s="67">
        <v>11.3</v>
      </c>
      <c r="C37" s="67">
        <v>10.1</v>
      </c>
      <c r="D37" s="67">
        <v>9.1999999999999993</v>
      </c>
      <c r="E37" s="67">
        <v>8.9</v>
      </c>
      <c r="F37" s="67">
        <v>9.3000000000000007</v>
      </c>
      <c r="G37" s="67">
        <v>8.6999999999999993</v>
      </c>
      <c r="H37" s="67">
        <v>8.1999999999999993</v>
      </c>
      <c r="I37" s="67">
        <v>8</v>
      </c>
      <c r="J37" s="67">
        <v>7.1</v>
      </c>
      <c r="K37" s="67">
        <v>7.3</v>
      </c>
      <c r="L37" s="67">
        <v>7.5</v>
      </c>
      <c r="M37" s="67">
        <v>7</v>
      </c>
      <c r="N37" s="149">
        <f t="shared" si="4"/>
        <v>-0.30999999999999994</v>
      </c>
      <c r="P37" s="309">
        <f t="shared" si="5"/>
        <v>7</v>
      </c>
      <c r="Q37" s="75"/>
      <c r="R37" s="75"/>
    </row>
    <row r="38" spans="1:18" x14ac:dyDescent="0.2">
      <c r="A38" s="65" t="s">
        <v>6</v>
      </c>
      <c r="B38" s="67">
        <v>8.8000000000000007</v>
      </c>
      <c r="C38" s="67">
        <v>8.3000000000000007</v>
      </c>
      <c r="D38" s="67">
        <v>8.5</v>
      </c>
      <c r="E38" s="67">
        <v>7.8</v>
      </c>
      <c r="F38" s="67">
        <v>7.5</v>
      </c>
      <c r="G38" s="67">
        <v>7</v>
      </c>
      <c r="H38" s="67">
        <v>7.3</v>
      </c>
      <c r="I38" s="67">
        <v>6.9</v>
      </c>
      <c r="J38" s="67">
        <v>7.4</v>
      </c>
      <c r="K38" s="67">
        <v>7.3</v>
      </c>
      <c r="L38" s="67">
        <v>7.8</v>
      </c>
      <c r="M38" s="67">
        <v>8.1</v>
      </c>
      <c r="N38" s="149">
        <f t="shared" si="4"/>
        <v>-2.0000000000000108E-2</v>
      </c>
      <c r="P38" s="309">
        <f t="shared" si="5"/>
        <v>15</v>
      </c>
      <c r="Q38" s="75"/>
      <c r="R38" s="75"/>
    </row>
    <row r="39" spans="1:18" x14ac:dyDescent="0.2">
      <c r="A39" s="65" t="s">
        <v>37</v>
      </c>
      <c r="B39" s="67">
        <v>5.3</v>
      </c>
      <c r="C39" s="67">
        <v>5.4</v>
      </c>
      <c r="D39" s="67">
        <v>5.6</v>
      </c>
      <c r="E39" s="67">
        <v>5.7</v>
      </c>
      <c r="F39" s="67">
        <v>5.6</v>
      </c>
      <c r="G39" s="67">
        <v>5.4</v>
      </c>
      <c r="H39" s="67">
        <v>5.3</v>
      </c>
      <c r="I39" s="67">
        <v>5.2</v>
      </c>
      <c r="J39" s="67">
        <v>5</v>
      </c>
      <c r="K39" s="67">
        <v>4.8</v>
      </c>
      <c r="L39" s="67">
        <v>5.2</v>
      </c>
      <c r="M39" s="67">
        <v>5.4</v>
      </c>
      <c r="N39" s="149">
        <f t="shared" si="4"/>
        <v>0</v>
      </c>
      <c r="P39" s="309">
        <f t="shared" si="5"/>
        <v>5</v>
      </c>
      <c r="Q39" s="75"/>
      <c r="R39" s="75"/>
    </row>
    <row r="40" spans="1:18" x14ac:dyDescent="0.2">
      <c r="A40" s="65" t="s">
        <v>38</v>
      </c>
      <c r="B40" s="67">
        <v>30.9</v>
      </c>
      <c r="C40" s="67">
        <v>28.3</v>
      </c>
      <c r="D40" s="67">
        <v>23</v>
      </c>
      <c r="E40" s="67">
        <v>20.5</v>
      </c>
      <c r="F40" s="67">
        <v>18.899999999999999</v>
      </c>
      <c r="G40" s="67">
        <v>17.399999999999999</v>
      </c>
      <c r="H40" s="67">
        <v>13.7</v>
      </c>
      <c r="I40" s="67">
        <v>14</v>
      </c>
      <c r="J40" s="67">
        <v>12.6</v>
      </c>
      <c r="K40" s="67">
        <v>11.8</v>
      </c>
      <c r="L40" s="67">
        <v>10.6</v>
      </c>
      <c r="M40" s="67">
        <v>8.9</v>
      </c>
      <c r="N40" s="130">
        <f t="shared" si="4"/>
        <v>-1.94</v>
      </c>
      <c r="O40" s="308" t="s">
        <v>439</v>
      </c>
      <c r="P40" s="309">
        <f t="shared" si="5"/>
        <v>18</v>
      </c>
      <c r="Q40" s="75"/>
      <c r="R40" s="75"/>
    </row>
    <row r="41" spans="1:18" x14ac:dyDescent="0.2">
      <c r="A41" s="65" t="s">
        <v>88</v>
      </c>
      <c r="B41" s="67">
        <v>16.600000000000001</v>
      </c>
      <c r="C41" s="67">
        <v>19.3</v>
      </c>
      <c r="D41" s="67">
        <v>18.100000000000001</v>
      </c>
      <c r="E41" s="67">
        <v>17.8</v>
      </c>
      <c r="F41" s="67">
        <v>17.3</v>
      </c>
      <c r="G41" s="67">
        <v>18.100000000000001</v>
      </c>
      <c r="H41" s="67">
        <v>19.100000000000001</v>
      </c>
      <c r="I41" s="67">
        <v>18.5</v>
      </c>
      <c r="J41" s="67">
        <v>18.100000000000001</v>
      </c>
      <c r="K41" s="67">
        <v>16.399999999999999</v>
      </c>
      <c r="L41" s="67">
        <v>15.3</v>
      </c>
      <c r="M41" s="67">
        <v>15.6</v>
      </c>
      <c r="N41" s="149">
        <f t="shared" si="4"/>
        <v>-0.37000000000000011</v>
      </c>
      <c r="P41" s="309">
        <f t="shared" si="5"/>
        <v>25</v>
      </c>
      <c r="Q41" s="75"/>
      <c r="R41" s="75"/>
    </row>
    <row r="42" spans="1:18" x14ac:dyDescent="0.2">
      <c r="A42" s="65" t="s">
        <v>40</v>
      </c>
      <c r="B42" s="67">
        <v>5.3</v>
      </c>
      <c r="C42" s="67">
        <v>5</v>
      </c>
      <c r="D42" s="67">
        <v>4.2</v>
      </c>
      <c r="E42" s="67">
        <v>4.4000000000000004</v>
      </c>
      <c r="F42" s="67">
        <v>3.9</v>
      </c>
      <c r="G42" s="67">
        <v>4.4000000000000004</v>
      </c>
      <c r="H42" s="67">
        <v>5</v>
      </c>
      <c r="I42" s="67">
        <v>4.9000000000000004</v>
      </c>
      <c r="J42" s="67">
        <v>4.3</v>
      </c>
      <c r="K42" s="67">
        <v>4.2</v>
      </c>
      <c r="L42" s="67">
        <v>4.5999999999999996</v>
      </c>
      <c r="M42" s="67">
        <v>4.0999999999999996</v>
      </c>
      <c r="N42" s="149">
        <f t="shared" si="4"/>
        <v>-9.0000000000000038E-2</v>
      </c>
      <c r="P42" s="310">
        <f t="shared" si="5"/>
        <v>3</v>
      </c>
      <c r="Q42" s="75"/>
      <c r="R42" s="75"/>
    </row>
    <row r="43" spans="1:18" s="62" customFormat="1" x14ac:dyDescent="0.2">
      <c r="A43" s="69" t="s">
        <v>89</v>
      </c>
      <c r="B43" s="70">
        <v>4.9000000000000004</v>
      </c>
      <c r="C43" s="70">
        <v>4.7</v>
      </c>
      <c r="D43" s="70">
        <v>5.0999999999999996</v>
      </c>
      <c r="E43" s="70">
        <v>5.3</v>
      </c>
      <c r="F43" s="70">
        <v>6.4</v>
      </c>
      <c r="G43" s="70">
        <v>6.7</v>
      </c>
      <c r="H43" s="70">
        <v>6.9</v>
      </c>
      <c r="I43" s="70">
        <v>7.4</v>
      </c>
      <c r="J43" s="70">
        <v>9.3000000000000007</v>
      </c>
      <c r="K43" s="70">
        <v>8.6</v>
      </c>
      <c r="L43" s="70">
        <v>8.3000000000000007</v>
      </c>
      <c r="M43" s="70">
        <v>7.6</v>
      </c>
      <c r="N43" s="149">
        <f t="shared" si="4"/>
        <v>0.28999999999999992</v>
      </c>
      <c r="P43" s="309">
        <f t="shared" si="5"/>
        <v>11</v>
      </c>
      <c r="Q43" s="75"/>
      <c r="R43" s="75"/>
    </row>
    <row r="44" spans="1:18" x14ac:dyDescent="0.2">
      <c r="A44" s="65" t="s">
        <v>18</v>
      </c>
      <c r="B44" s="67">
        <v>9.9</v>
      </c>
      <c r="C44" s="67">
        <v>10.3</v>
      </c>
      <c r="D44" s="67">
        <v>9.8000000000000007</v>
      </c>
      <c r="E44" s="67">
        <v>8.9</v>
      </c>
      <c r="F44" s="67">
        <v>9.3000000000000007</v>
      </c>
      <c r="G44" s="67">
        <v>9.5</v>
      </c>
      <c r="H44" s="67">
        <v>9.1999999999999993</v>
      </c>
      <c r="I44" s="67">
        <v>7.9</v>
      </c>
      <c r="J44" s="67">
        <v>8.1999999999999993</v>
      </c>
      <c r="K44" s="67">
        <v>8.3000000000000007</v>
      </c>
      <c r="L44" s="67">
        <v>7.3</v>
      </c>
      <c r="M44" s="67">
        <v>8.1999999999999993</v>
      </c>
      <c r="N44" s="149">
        <f t="shared" si="4"/>
        <v>-0.21000000000000013</v>
      </c>
      <c r="P44" s="309">
        <f t="shared" si="5"/>
        <v>17</v>
      </c>
      <c r="Q44" s="75"/>
      <c r="R44" s="75"/>
    </row>
    <row r="45" spans="1:18" x14ac:dyDescent="0.2">
      <c r="A45" s="65" t="s">
        <v>42</v>
      </c>
      <c r="B45" s="405">
        <v>7</v>
      </c>
      <c r="C45" s="405">
        <v>6.5</v>
      </c>
      <c r="D45" s="405">
        <v>6.6</v>
      </c>
      <c r="E45" s="405">
        <v>7.5</v>
      </c>
      <c r="F45" s="405">
        <v>7.1</v>
      </c>
      <c r="G45" s="405">
        <v>6.7</v>
      </c>
      <c r="H45" s="405">
        <v>7</v>
      </c>
      <c r="I45" s="405">
        <v>7.4</v>
      </c>
      <c r="J45" s="405">
        <v>7.7</v>
      </c>
      <c r="K45" s="405">
        <v>7.5</v>
      </c>
      <c r="L45" s="405">
        <v>6.5</v>
      </c>
      <c r="M45" s="405">
        <v>7.7</v>
      </c>
      <c r="N45" s="149">
        <f t="shared" si="4"/>
        <v>0.12000000000000002</v>
      </c>
      <c r="P45" s="309">
        <f t="shared" si="5"/>
        <v>12</v>
      </c>
      <c r="Q45" s="75"/>
      <c r="R45" s="75"/>
    </row>
    <row r="46" spans="1:18" x14ac:dyDescent="0.2">
      <c r="A46" s="295" t="s">
        <v>433</v>
      </c>
      <c r="B46" s="406">
        <f>AVERAGE(B19:B45)</f>
        <v>12.611111111111109</v>
      </c>
      <c r="C46" s="406">
        <f t="shared" ref="C46:N46" si="6">AVERAGE(C19:C45)</f>
        <v>12.107407407407409</v>
      </c>
      <c r="D46" s="406">
        <f t="shared" si="6"/>
        <v>11.392592592592594</v>
      </c>
      <c r="E46" s="406">
        <f t="shared" si="6"/>
        <v>11.014814814814814</v>
      </c>
      <c r="F46" s="406">
        <f t="shared" si="6"/>
        <v>10.344444444444447</v>
      </c>
      <c r="G46" s="406">
        <f t="shared" si="6"/>
        <v>9.8333333333333339</v>
      </c>
      <c r="H46" s="406">
        <f t="shared" si="6"/>
        <v>9.81111111111111</v>
      </c>
      <c r="I46" s="406">
        <f t="shared" si="6"/>
        <v>9.4148148148148145</v>
      </c>
      <c r="J46" s="406">
        <f t="shared" si="6"/>
        <v>9.3666666666666654</v>
      </c>
      <c r="K46" s="406">
        <f t="shared" si="6"/>
        <v>9.1370370370370395</v>
      </c>
      <c r="L46" s="406">
        <f t="shared" si="6"/>
        <v>8.9407407407407415</v>
      </c>
      <c r="M46" s="406">
        <f t="shared" si="6"/>
        <v>8.792592592592591</v>
      </c>
      <c r="N46" s="160">
        <f t="shared" si="6"/>
        <v>-0.33148148148148154</v>
      </c>
    </row>
    <row r="47" spans="1:18" x14ac:dyDescent="0.2">
      <c r="A47" s="301" t="s">
        <v>435</v>
      </c>
      <c r="B47" s="406">
        <f>STDEV(B19:B45)</f>
        <v>7.0306654315403536</v>
      </c>
      <c r="C47" s="406">
        <f t="shared" ref="C47:M47" si="7">STDEV(C19:C45)</f>
        <v>6.5186670372876003</v>
      </c>
      <c r="D47" s="406">
        <f t="shared" si="7"/>
        <v>5.7727427107535663</v>
      </c>
      <c r="E47" s="406">
        <f t="shared" si="7"/>
        <v>5.2490807769407626</v>
      </c>
      <c r="F47" s="406">
        <f t="shared" si="7"/>
        <v>5.0363550108061048</v>
      </c>
      <c r="G47" s="406">
        <f t="shared" si="7"/>
        <v>4.9554942313479753</v>
      </c>
      <c r="H47" s="406">
        <f t="shared" si="7"/>
        <v>4.5846175357076335</v>
      </c>
      <c r="I47" s="406">
        <f t="shared" si="7"/>
        <v>4.4583287403123597</v>
      </c>
      <c r="J47" s="406">
        <f t="shared" si="7"/>
        <v>4.1036569057366412</v>
      </c>
      <c r="K47" s="406">
        <f t="shared" si="7"/>
        <v>4.0667647459098841</v>
      </c>
      <c r="L47" s="406">
        <f t="shared" si="7"/>
        <v>3.8755902041107775</v>
      </c>
      <c r="M47" s="406">
        <f t="shared" si="7"/>
        <v>3.6998883482037446</v>
      </c>
      <c r="N47" s="160">
        <f>STDEV(N19:N45)</f>
        <v>0.48208444603141171</v>
      </c>
    </row>
    <row r="48" spans="1:18" x14ac:dyDescent="0.2">
      <c r="A48" s="301" t="s">
        <v>436</v>
      </c>
      <c r="B48" s="407">
        <f>B46-3*B47</f>
        <v>-8.4808851835099528</v>
      </c>
      <c r="C48" s="407">
        <f t="shared" ref="C48:N48" si="8">C46-3*C47</f>
        <v>-7.4485937044553925</v>
      </c>
      <c r="D48" s="407">
        <f t="shared" si="8"/>
        <v>-5.9256355396681055</v>
      </c>
      <c r="E48" s="407">
        <f t="shared" si="8"/>
        <v>-4.7324275160074745</v>
      </c>
      <c r="F48" s="407">
        <f t="shared" si="8"/>
        <v>-4.7646205879738677</v>
      </c>
      <c r="G48" s="407">
        <f t="shared" si="8"/>
        <v>-5.0331493607105919</v>
      </c>
      <c r="H48" s="407">
        <f t="shared" si="8"/>
        <v>-3.9427414960117915</v>
      </c>
      <c r="I48" s="407">
        <f t="shared" si="8"/>
        <v>-3.9601714061222637</v>
      </c>
      <c r="J48" s="407">
        <f t="shared" si="8"/>
        <v>-2.9443040505432574</v>
      </c>
      <c r="K48" s="407">
        <f t="shared" si="8"/>
        <v>-3.0632572006926129</v>
      </c>
      <c r="L48" s="407">
        <f t="shared" si="8"/>
        <v>-2.6860298715915913</v>
      </c>
      <c r="M48" s="407">
        <f>M46-3*M47</f>
        <v>-2.3070724520186427</v>
      </c>
      <c r="N48" s="156">
        <f t="shared" si="8"/>
        <v>-1.7777348195757166</v>
      </c>
    </row>
    <row r="49" spans="1:14" x14ac:dyDescent="0.2">
      <c r="A49" s="301" t="s">
        <v>437</v>
      </c>
      <c r="B49" s="406">
        <f>B46+3*B47</f>
        <v>33.703107405732169</v>
      </c>
      <c r="C49" s="406">
        <f t="shared" ref="C49:N49" si="9">C46+3*C47</f>
        <v>31.663408519270213</v>
      </c>
      <c r="D49" s="406">
        <f t="shared" si="9"/>
        <v>28.710820724853292</v>
      </c>
      <c r="E49" s="406">
        <f t="shared" si="9"/>
        <v>26.762057145637101</v>
      </c>
      <c r="F49" s="406">
        <f t="shared" si="9"/>
        <v>25.453509476862763</v>
      </c>
      <c r="G49" s="406">
        <f t="shared" si="9"/>
        <v>24.69981602737726</v>
      </c>
      <c r="H49" s="406">
        <f t="shared" si="9"/>
        <v>23.564963718234011</v>
      </c>
      <c r="I49" s="406">
        <f t="shared" si="9"/>
        <v>22.789801035751893</v>
      </c>
      <c r="J49" s="406">
        <f t="shared" si="9"/>
        <v>21.677637383876586</v>
      </c>
      <c r="K49" s="406">
        <f t="shared" si="9"/>
        <v>21.33733127476669</v>
      </c>
      <c r="L49" s="406">
        <f t="shared" si="9"/>
        <v>20.567511353073073</v>
      </c>
      <c r="M49" s="406">
        <f t="shared" si="9"/>
        <v>19.892257637203826</v>
      </c>
      <c r="N49" s="160">
        <f t="shared" si="9"/>
        <v>1.1147718566127536</v>
      </c>
    </row>
    <row r="50" spans="1:14" x14ac:dyDescent="0.2">
      <c r="A50" s="301" t="s">
        <v>451</v>
      </c>
      <c r="B50" s="406">
        <f>MAX(B19:B45)</f>
        <v>30.9</v>
      </c>
      <c r="C50" s="406">
        <f t="shared" ref="C50:M50" si="10">MAX(C19:C45)</f>
        <v>28.3</v>
      </c>
      <c r="D50" s="406">
        <f t="shared" si="10"/>
        <v>26.3</v>
      </c>
      <c r="E50" s="406">
        <f t="shared" si="10"/>
        <v>24.7</v>
      </c>
      <c r="F50" s="406">
        <f t="shared" si="10"/>
        <v>23.6</v>
      </c>
      <c r="G50" s="406">
        <f t="shared" si="10"/>
        <v>21.9</v>
      </c>
      <c r="H50" s="406">
        <f t="shared" si="10"/>
        <v>20.2</v>
      </c>
      <c r="I50" s="406">
        <f t="shared" si="10"/>
        <v>19.2</v>
      </c>
      <c r="J50" s="406">
        <f t="shared" si="10"/>
        <v>18.3</v>
      </c>
      <c r="K50" s="406">
        <f t="shared" si="10"/>
        <v>17.899999999999999</v>
      </c>
      <c r="L50" s="406">
        <f t="shared" si="10"/>
        <v>17.3</v>
      </c>
      <c r="M50" s="406">
        <f t="shared" si="10"/>
        <v>16.7</v>
      </c>
      <c r="N50" s="160"/>
    </row>
    <row r="51" spans="1:14" x14ac:dyDescent="0.2">
      <c r="B51" s="160"/>
      <c r="C51" s="160"/>
      <c r="D51" s="160"/>
      <c r="E51" s="160"/>
      <c r="F51" s="160"/>
      <c r="G51" s="160"/>
      <c r="H51" s="160"/>
      <c r="I51" s="160"/>
      <c r="J51" s="160"/>
      <c r="K51" s="160"/>
      <c r="L51" s="160"/>
      <c r="M51" s="159"/>
      <c r="N51" s="160"/>
    </row>
    <row r="52" spans="1:14" x14ac:dyDescent="0.2">
      <c r="B52" s="404">
        <v>2010</v>
      </c>
      <c r="C52" s="404" t="s">
        <v>402</v>
      </c>
      <c r="E52" s="149" t="s">
        <v>404</v>
      </c>
    </row>
    <row r="53" spans="1:14" ht="12" thickBot="1" x14ac:dyDescent="0.25">
      <c r="A53" s="218" t="s">
        <v>8</v>
      </c>
      <c r="B53" s="408">
        <v>11.9</v>
      </c>
      <c r="C53" s="409">
        <v>-0.38000000000000006</v>
      </c>
    </row>
    <row r="54" spans="1:14" x14ac:dyDescent="0.2">
      <c r="A54" s="218" t="s">
        <v>82</v>
      </c>
      <c r="B54" s="402">
        <v>12.6</v>
      </c>
      <c r="C54" s="404">
        <v>2.0000000000000108E-2</v>
      </c>
      <c r="E54" s="352" t="s">
        <v>405</v>
      </c>
      <c r="F54" s="352"/>
    </row>
    <row r="55" spans="1:14" x14ac:dyDescent="0.2">
      <c r="A55" s="218" t="s">
        <v>83</v>
      </c>
      <c r="B55" s="402">
        <v>4.9000000000000004</v>
      </c>
      <c r="C55" s="404">
        <v>0.26999999999999991</v>
      </c>
      <c r="E55" s="353" t="s">
        <v>406</v>
      </c>
      <c r="F55" s="353">
        <v>0.76831458917540196</v>
      </c>
    </row>
    <row r="56" spans="1:14" x14ac:dyDescent="0.2">
      <c r="A56" s="218" t="s">
        <v>16</v>
      </c>
      <c r="B56" s="402">
        <v>11.5</v>
      </c>
      <c r="C56" s="404">
        <v>-0.21999999999999992</v>
      </c>
      <c r="E56" s="353" t="s">
        <v>407</v>
      </c>
      <c r="F56" s="353">
        <v>0.59030730793976671</v>
      </c>
    </row>
    <row r="57" spans="1:14" x14ac:dyDescent="0.2">
      <c r="A57" s="218" t="s">
        <v>84</v>
      </c>
      <c r="B57" s="402">
        <v>11.8</v>
      </c>
      <c r="C57" s="404">
        <v>-0.1700000000000001</v>
      </c>
      <c r="E57" s="353" t="s">
        <v>408</v>
      </c>
      <c r="F57" s="353">
        <v>0.57323677910392368</v>
      </c>
    </row>
    <row r="58" spans="1:14" x14ac:dyDescent="0.2">
      <c r="A58" s="218" t="s">
        <v>17</v>
      </c>
      <c r="B58" s="402">
        <v>11</v>
      </c>
      <c r="C58" s="404">
        <v>-0.35</v>
      </c>
      <c r="E58" s="353" t="s">
        <v>409</v>
      </c>
      <c r="F58" s="353">
        <v>0.23933973334688577</v>
      </c>
    </row>
    <row r="59" spans="1:14" ht="12" thickBot="1" x14ac:dyDescent="0.25">
      <c r="A59" s="218" t="s">
        <v>25</v>
      </c>
      <c r="B59" s="402">
        <v>11.9</v>
      </c>
      <c r="C59" s="404">
        <v>-0.69000000000000006</v>
      </c>
      <c r="E59" s="354" t="s">
        <v>410</v>
      </c>
      <c r="F59" s="354">
        <v>26</v>
      </c>
    </row>
    <row r="60" spans="1:14" x14ac:dyDescent="0.2">
      <c r="A60" s="218" t="s">
        <v>22</v>
      </c>
      <c r="B60" s="402">
        <v>13.5</v>
      </c>
      <c r="C60" s="404">
        <v>-0.97</v>
      </c>
    </row>
    <row r="61" spans="1:14" ht="12" thickBot="1" x14ac:dyDescent="0.25">
      <c r="A61" s="218" t="s">
        <v>41</v>
      </c>
      <c r="B61" s="402">
        <v>28.2</v>
      </c>
      <c r="C61" s="404">
        <v>-1.22</v>
      </c>
      <c r="E61" s="149" t="s">
        <v>411</v>
      </c>
    </row>
    <row r="62" spans="1:14" x14ac:dyDescent="0.2">
      <c r="A62" s="218" t="s">
        <v>19</v>
      </c>
      <c r="B62" s="402">
        <v>12.7</v>
      </c>
      <c r="C62" s="404">
        <v>-0.46999999999999992</v>
      </c>
      <c r="E62" s="355"/>
      <c r="F62" s="355" t="s">
        <v>415</v>
      </c>
      <c r="G62" s="355" t="s">
        <v>416</v>
      </c>
      <c r="H62" s="355" t="s">
        <v>417</v>
      </c>
      <c r="I62" s="355" t="s">
        <v>418</v>
      </c>
      <c r="J62" s="355" t="s">
        <v>419</v>
      </c>
    </row>
    <row r="63" spans="1:14" x14ac:dyDescent="0.2">
      <c r="A63" s="218" t="s">
        <v>85</v>
      </c>
      <c r="B63" s="402">
        <v>5.2</v>
      </c>
      <c r="C63" s="404">
        <v>-0.3</v>
      </c>
      <c r="E63" s="353" t="s">
        <v>412</v>
      </c>
      <c r="F63" s="353">
        <v>1</v>
      </c>
      <c r="G63" s="353">
        <v>1.9808919628407515</v>
      </c>
      <c r="H63" s="353">
        <v>1.9808919628407515</v>
      </c>
      <c r="I63" s="353">
        <v>34.580493294401997</v>
      </c>
      <c r="J63" s="353">
        <v>4.5742159980194673E-6</v>
      </c>
    </row>
    <row r="64" spans="1:14" x14ac:dyDescent="0.2">
      <c r="A64" s="218" t="s">
        <v>27</v>
      </c>
      <c r="B64" s="402">
        <v>18.600000000000001</v>
      </c>
      <c r="C64" s="404">
        <v>-0.55000000000000016</v>
      </c>
      <c r="E64" s="353" t="s">
        <v>413</v>
      </c>
      <c r="F64" s="353">
        <v>24</v>
      </c>
      <c r="G64" s="353">
        <v>1.3748041910054012</v>
      </c>
      <c r="H64" s="353">
        <v>5.7283507958558383E-2</v>
      </c>
      <c r="I64" s="353"/>
      <c r="J64" s="353"/>
    </row>
    <row r="65" spans="1:13" ht="12" thickBot="1" x14ac:dyDescent="0.25">
      <c r="A65" s="218" t="s">
        <v>86</v>
      </c>
      <c r="B65" s="402">
        <v>12.7</v>
      </c>
      <c r="C65" s="404">
        <v>-0.11999999999999993</v>
      </c>
      <c r="E65" s="354" t="s">
        <v>0</v>
      </c>
      <c r="F65" s="354">
        <v>25</v>
      </c>
      <c r="G65" s="354">
        <v>3.3556961538461527</v>
      </c>
      <c r="H65" s="354"/>
      <c r="I65" s="354"/>
      <c r="J65" s="354"/>
    </row>
    <row r="66" spans="1:13" ht="12" thickBot="1" x14ac:dyDescent="0.25">
      <c r="A66" s="218" t="s">
        <v>30</v>
      </c>
      <c r="B66" s="402">
        <v>12.9</v>
      </c>
      <c r="C66" s="404">
        <v>-0.57000000000000006</v>
      </c>
    </row>
    <row r="67" spans="1:13" x14ac:dyDescent="0.2">
      <c r="A67" s="218" t="s">
        <v>31</v>
      </c>
      <c r="B67" s="402">
        <v>7.9</v>
      </c>
      <c r="C67" s="404">
        <v>-0.23000000000000007</v>
      </c>
      <c r="E67" s="355"/>
      <c r="F67" s="355" t="s">
        <v>420</v>
      </c>
      <c r="G67" s="355" t="s">
        <v>409</v>
      </c>
      <c r="H67" s="355" t="s">
        <v>421</v>
      </c>
      <c r="I67" s="355" t="s">
        <v>422</v>
      </c>
      <c r="J67" s="355" t="s">
        <v>423</v>
      </c>
      <c r="K67" s="355" t="s">
        <v>424</v>
      </c>
      <c r="L67" s="355" t="s">
        <v>425</v>
      </c>
      <c r="M67" s="355" t="s">
        <v>426</v>
      </c>
    </row>
    <row r="68" spans="1:13" x14ac:dyDescent="0.2">
      <c r="A68" s="218" t="s">
        <v>32</v>
      </c>
      <c r="B68" s="402">
        <v>7.1</v>
      </c>
      <c r="C68" s="404">
        <v>0.10999999999999996</v>
      </c>
      <c r="E68" s="353" t="s">
        <v>414</v>
      </c>
      <c r="F68" s="353">
        <v>0.29058822279343688</v>
      </c>
      <c r="G68" s="353">
        <v>0.10620030162116843</v>
      </c>
      <c r="H68" s="353">
        <v>2.7362278482975158</v>
      </c>
      <c r="I68" s="353">
        <v>1.1507531150625883E-2</v>
      </c>
      <c r="J68" s="353">
        <v>7.1401573033044896E-2</v>
      </c>
      <c r="K68" s="353">
        <v>0.50977487255382892</v>
      </c>
      <c r="L68" s="353">
        <v>7.1401573033044896E-2</v>
      </c>
      <c r="M68" s="353">
        <v>0.50977487255382892</v>
      </c>
    </row>
    <row r="69" spans="1:13" ht="12" thickBot="1" x14ac:dyDescent="0.25">
      <c r="A69" s="218" t="s">
        <v>23</v>
      </c>
      <c r="B69" s="402">
        <v>10.8</v>
      </c>
      <c r="C69" s="404">
        <v>0.12999999999999989</v>
      </c>
      <c r="E69" s="354">
        <v>2010</v>
      </c>
      <c r="F69" s="354">
        <v>-4.8778612835329395E-2</v>
      </c>
      <c r="G69" s="354">
        <v>8.2949515477978037E-3</v>
      </c>
      <c r="H69" s="354">
        <v>-5.8805181144523324</v>
      </c>
      <c r="I69" s="354">
        <v>4.5742159980194504E-6</v>
      </c>
      <c r="J69" s="354">
        <v>-6.5898551403603442E-2</v>
      </c>
      <c r="K69" s="354">
        <v>-3.1658674267055348E-2</v>
      </c>
      <c r="L69" s="354">
        <v>-6.5898551403603442E-2</v>
      </c>
      <c r="M69" s="354">
        <v>-3.1658674267055348E-2</v>
      </c>
    </row>
    <row r="70" spans="1:13" x14ac:dyDescent="0.2">
      <c r="A70" s="218" t="s">
        <v>87</v>
      </c>
      <c r="B70" s="402">
        <v>23.8</v>
      </c>
      <c r="C70" s="404">
        <v>-0.71000000000000019</v>
      </c>
    </row>
    <row r="71" spans="1:13" x14ac:dyDescent="0.2">
      <c r="A71" s="218" t="s">
        <v>34</v>
      </c>
      <c r="B71" s="402">
        <v>10.1</v>
      </c>
      <c r="C71" s="404">
        <v>-0.30999999999999994</v>
      </c>
    </row>
    <row r="72" spans="1:13" x14ac:dyDescent="0.2">
      <c r="A72" s="218" t="s">
        <v>6</v>
      </c>
      <c r="B72" s="402">
        <v>8.3000000000000007</v>
      </c>
      <c r="C72" s="404">
        <v>-2.0000000000000108E-2</v>
      </c>
      <c r="E72" s="356" t="s">
        <v>402</v>
      </c>
      <c r="F72" s="356" t="s">
        <v>428</v>
      </c>
      <c r="G72" s="356" t="s">
        <v>429</v>
      </c>
      <c r="H72" s="356" t="s">
        <v>434</v>
      </c>
    </row>
    <row r="73" spans="1:13" x14ac:dyDescent="0.2">
      <c r="A73" s="218" t="s">
        <v>37</v>
      </c>
      <c r="B73" s="402">
        <v>5.4</v>
      </c>
      <c r="C73" s="404">
        <v>0</v>
      </c>
      <c r="E73" s="356" t="s">
        <v>152</v>
      </c>
      <c r="F73" s="391">
        <f>$F$68+$F$69*C43</f>
        <v>6.1328742467388703E-2</v>
      </c>
      <c r="G73" s="391">
        <f>$F$68+$F$69*M43</f>
        <v>-8.0129234755066503E-2</v>
      </c>
      <c r="H73" s="391">
        <f>M43+10*G73</f>
        <v>6.7987076524493348</v>
      </c>
    </row>
    <row r="74" spans="1:13" x14ac:dyDescent="0.2">
      <c r="A74" s="218" t="s">
        <v>88</v>
      </c>
      <c r="B74" s="402">
        <v>19.3</v>
      </c>
      <c r="C74" s="404">
        <v>-0.37000000000000011</v>
      </c>
    </row>
    <row r="75" spans="1:13" x14ac:dyDescent="0.2">
      <c r="A75" s="218" t="s">
        <v>40</v>
      </c>
      <c r="B75" s="402">
        <v>5</v>
      </c>
      <c r="C75" s="404">
        <v>-9.0000000000000038E-2</v>
      </c>
    </row>
    <row r="76" spans="1:13" x14ac:dyDescent="0.2">
      <c r="A76" s="218" t="s">
        <v>89</v>
      </c>
      <c r="B76" s="403">
        <v>4.7</v>
      </c>
      <c r="C76" s="404">
        <v>0.28999999999999992</v>
      </c>
    </row>
    <row r="77" spans="1:13" x14ac:dyDescent="0.2">
      <c r="A77" s="218" t="s">
        <v>18</v>
      </c>
      <c r="B77" s="402">
        <v>10.3</v>
      </c>
      <c r="C77" s="404">
        <v>-0.21000000000000013</v>
      </c>
    </row>
    <row r="78" spans="1:13" x14ac:dyDescent="0.2">
      <c r="A78" s="218" t="s">
        <v>42</v>
      </c>
      <c r="B78" s="402">
        <v>6.5</v>
      </c>
      <c r="C78" s="404">
        <v>0.12000000000000002</v>
      </c>
    </row>
  </sheetData>
  <mergeCells count="2">
    <mergeCell ref="G11:Q11"/>
    <mergeCell ref="F12:S12"/>
  </mergeCells>
  <pageMargins left="0.7" right="0.7" top="0.75" bottom="0.75" header="0.3" footer="0.3"/>
  <pageSetup paperSize="9" orientation="portrait" horizontalDpi="90" verticalDpi="9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38</vt:i4>
      </vt:variant>
    </vt:vector>
  </HeadingPairs>
  <TitlesOfParts>
    <vt:vector size="38" baseType="lpstr">
      <vt:lpstr>Tabuľka do NPR</vt:lpstr>
      <vt:lpstr>popisky</vt:lpstr>
      <vt:lpstr>Sumar</vt:lpstr>
      <vt:lpstr>kompas</vt:lpstr>
      <vt:lpstr>robust</vt:lpstr>
      <vt:lpstr>PISA</vt:lpstr>
      <vt:lpstr>PISA read</vt:lpstr>
      <vt:lpstr>Preprimary3+</vt:lpstr>
      <vt:lpstr>early leavers</vt:lpstr>
      <vt:lpstr>ranking</vt:lpstr>
      <vt:lpstr>adult</vt:lpstr>
      <vt:lpstr>Emp_LFS_20_64</vt:lpstr>
      <vt:lpstr>emp_new</vt:lpstr>
      <vt:lpstr>emp_ESA</vt:lpstr>
      <vt:lpstr>chudoba</vt:lpstr>
      <vt:lpstr>Empl_fe_20_40</vt:lpstr>
      <vt:lpstr>Empl0_2</vt:lpstr>
      <vt:lpstr>life exp</vt:lpstr>
      <vt:lpstr>Treatmort</vt:lpstr>
      <vt:lpstr>Prevmort</vt:lpstr>
      <vt:lpstr>life_exp_educ</vt:lpstr>
      <vt:lpstr>overcrowding</vt:lpstr>
      <vt:lpstr>housing_costs</vt:lpstr>
      <vt:lpstr>regul najomne</vt:lpstr>
      <vt:lpstr>air pollution eurostat</vt:lpstr>
      <vt:lpstr>GGE_1990</vt:lpstr>
      <vt:lpstr>Recyklácia</vt:lpstr>
      <vt:lpstr>Podiel OZE</vt:lpstr>
      <vt:lpstr>PMR</vt:lpstr>
      <vt:lpstr>EIS</vt:lpstr>
      <vt:lpstr>BERD</vt:lpstr>
      <vt:lpstr>DESI</vt:lpstr>
      <vt:lpstr>RuleofLaw</vt:lpstr>
      <vt:lpstr>RoLworld</vt:lpstr>
      <vt:lpstr>Corruption</vt:lpstr>
      <vt:lpstr>Corruptionworld</vt:lpstr>
      <vt:lpstr>Dlh</vt:lpstr>
      <vt:lpstr>S2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lhabo</dc:creator>
  <cp:lastModifiedBy>JR</cp:lastModifiedBy>
  <dcterms:created xsi:type="dcterms:W3CDTF">2021-06-20T07:13:16Z</dcterms:created>
  <dcterms:modified xsi:type="dcterms:W3CDTF">2023-05-26T07:49:36Z</dcterms:modified>
</cp:coreProperties>
</file>